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600" yWindow="-15" windowWidth="18645" windowHeight="12405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Settings'!$D$14</definedName>
    <definedName name="Check1M">'1M Monitor'!$Y$23:$Y$33</definedName>
    <definedName name="Check1Y">'1Y Monitor'!$Y$23:$Y$46</definedName>
    <definedName name="Check3M">'3M Monitor'!$Y$23:$Y$110</definedName>
    <definedName name="Check6M">'6M Monitor'!$Y$23:$Y$77</definedName>
    <definedName name="CheckON">'ON Monitor'!$Y$23:$Y$69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Monitor'!$AC$104</definedName>
    <definedName name="EvaluationDate">'General Settings'!$D$6</definedName>
    <definedName name="FirstIMMFUTCheck">'3M Monitor'!$K$25</definedName>
    <definedName name="FirstIMMFUTDates">'3M Monitor'!$S$35:$S$42</definedName>
    <definedName name="FirstIMMFUTNull">'3M Monitor'!$AG$35:$AG$42</definedName>
    <definedName name="FirstIMMFUTQuotes">'3M Monitor'!$V$35:$V$42</definedName>
    <definedName name="FirstIMMFUTSeries">IF(FirstIMMFUTCheck,FirstIMMFUTQuotes,FirstIMMFUTNull)</definedName>
    <definedName name="FixedLegBDC" localSheetId="3">'3M Monitor'!$AD$67</definedName>
    <definedName name="FixedLegBDC" localSheetId="4">'6M Monitor'!$AD$41</definedName>
    <definedName name="FixedLegDayCounter" localSheetId="3">'3M Monitor'!$AE$67</definedName>
    <definedName name="FixedLegDayCounter" localSheetId="4">'6M Monitor'!$AE$41</definedName>
    <definedName name="FixedLegTenor" localSheetId="3">'3M Monitor'!$AC$67</definedName>
    <definedName name="FixedLegTenor" localSheetId="4">'6M Monitor'!$AC$41</definedName>
    <definedName name="Flag1M">'1M Monitor'!$W$23:$W$33</definedName>
    <definedName name="Flag1Y">'1Y Monitor'!$W$23:$W$46</definedName>
    <definedName name="Flag3M">'3M Monitor'!$W$23:$W$110</definedName>
    <definedName name="Flag6M">'6M Monitor'!$W$23:$W$77</definedName>
    <definedName name="FlagON">'ON Monitor'!$W$23:$W$69</definedName>
    <definedName name="FRA1YCheck">'1Y Monitor'!$K$22</definedName>
    <definedName name="FRA1YDates">'1Y Monitor'!$S$23:$S$46</definedName>
    <definedName name="FRA1YNull">'1Y Monitor'!$AA$23:$AA$46</definedName>
    <definedName name="FRA1YQuotes">'1Y Monitor'!$V$23:$V$46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Monitor'!$AG$23:$AG$34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Monitor'!$AF$23:$AF$40</definedName>
    <definedName name="FRA6MQuotes">'6M Monitor'!$V$23:$V$40</definedName>
    <definedName name="FRA6MSeries">IF(FRA6MCheck,FRA6MQuotes,FRA6MNull)</definedName>
    <definedName name="Fwd1M">Data!$J$4:$J$3537</definedName>
    <definedName name="Fwd1Y">Data!$M$4:$M$3537</definedName>
    <definedName name="Fwd3M">Data!$K$4:$K$3537</definedName>
    <definedName name="Fwd6M">Data!$L$4:$L$3537</definedName>
    <definedName name="FwdON">Data!$F$4:$F$3537</definedName>
    <definedName name="FwdStart" localSheetId="1">'ON Monitor'!$AC$23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Monitor'!$S$43:$S$58</definedName>
    <definedName name="LastIMMFUTNull">'3M Monitor'!$AG$43:$AG$58</definedName>
    <definedName name="LastIMMFUTQuotes">'3M Monitor'!$V$43:$V$58</definedName>
    <definedName name="LastIMMFUTSeries">IF(LastIMMFUTCheck,LastIMMFUTQuotes,LastIMMFUTNull)</definedName>
    <definedName name="ObjectOverwrite">'General Settings'!$D$17</definedName>
    <definedName name="ONFwd1M">Data!$N$4:$N$3537</definedName>
    <definedName name="ONFwd1Y">Data!$Q$4:$Q$3537</definedName>
    <definedName name="ONFwd3M">Data!$O$4:$O$3537</definedName>
    <definedName name="ONFwd6M">Data!$P$4:$P$3537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Monitor'!$S$59:$S$60</definedName>
    <definedName name="SERIALFUTNull">'3M Monitor'!$AG$59:$AG$60</definedName>
    <definedName name="SERIALFUTQuotes">'3M Monitor'!$V$59:$V$60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ShortFixedLegBDC" localSheetId="2">'1M Monitor'!$AD$23</definedName>
    <definedName name="ShortFixedLegBDC" localSheetId="3">'3M Monitor'!$AD$61</definedName>
    <definedName name="ShortFixedLegDayCounter" localSheetId="2">'1M Monitor'!$AE$23</definedName>
    <definedName name="ShortFixedLegDayCounter" localSheetId="3">'3M Monitor'!$AE$61</definedName>
    <definedName name="ShortFixedLegTenor" localSheetId="2">'1M Monitor'!$AC$23</definedName>
    <definedName name="ShortFixedLegTenor" localSheetId="3">'3M Monitor'!$AC$61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P77" i="26" l="1"/>
  <c r="P76" i="26"/>
  <c r="P75" i="26"/>
  <c r="P74" i="26"/>
  <c r="P73" i="26"/>
  <c r="P72" i="26"/>
  <c r="P71" i="26"/>
  <c r="P70" i="26"/>
  <c r="P69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P66" i="13" l="1"/>
  <c r="P65" i="13"/>
  <c r="P64" i="13"/>
  <c r="P63" i="13"/>
  <c r="P62" i="13"/>
  <c r="P61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9" i="29" l="1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T27" i="29"/>
  <c r="O27" i="29"/>
  <c r="S27" i="29"/>
  <c r="T25" i="29"/>
  <c r="O30" i="29"/>
  <c r="T29" i="29"/>
  <c r="O24" i="29"/>
  <c r="O28" i="29"/>
  <c r="T31" i="29"/>
  <c r="O31" i="29"/>
  <c r="T32" i="29"/>
  <c r="T24" i="29"/>
  <c r="S26" i="29"/>
  <c r="S31" i="29"/>
  <c r="T30" i="29"/>
  <c r="T28" i="29"/>
  <c r="T33" i="29"/>
  <c r="O26" i="29"/>
  <c r="O33" i="29"/>
  <c r="O23" i="29"/>
  <c r="S29" i="29"/>
  <c r="O25" i="29"/>
  <c r="S23" i="29"/>
  <c r="T23" i="29"/>
  <c r="O32" i="29"/>
  <c r="S28" i="29"/>
  <c r="S30" i="29"/>
  <c r="O29" i="29"/>
  <c r="S33" i="29"/>
  <c r="S32" i="29"/>
  <c r="S25" i="29"/>
  <c r="S24" i="29"/>
  <c r="T26" i="29"/>
  <c r="AG60" i="13" l="1"/>
  <c r="AG59" i="13"/>
  <c r="AG58" i="13"/>
  <c r="AG57" i="13"/>
  <c r="AG56" i="13"/>
  <c r="AG55" i="13"/>
  <c r="AG54" i="13"/>
  <c r="AG53" i="13"/>
  <c r="AG52" i="13"/>
  <c r="AG51" i="13"/>
  <c r="AG50" i="13"/>
  <c r="AG49" i="13"/>
  <c r="AG48" i="13"/>
  <c r="AG47" i="13"/>
  <c r="AG46" i="13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P110" i="13" l="1"/>
  <c r="P109" i="13"/>
  <c r="P108" i="13"/>
  <c r="P107" i="13"/>
  <c r="P106" i="13"/>
  <c r="P105" i="13"/>
  <c r="P104" i="13"/>
  <c r="M15" i="22" l="1"/>
  <c r="L15" i="22"/>
  <c r="K15" i="22"/>
  <c r="J15" i="22"/>
  <c r="I15" i="22"/>
  <c r="AA34" i="29"/>
  <c r="AA44" i="29"/>
  <c r="T34" i="29"/>
  <c r="AA23" i="28" l="1" a="1"/>
  <c r="AA24" i="28" s="1"/>
  <c r="AA23" i="28"/>
  <c r="AA30" i="28"/>
  <c r="AA31" i="28"/>
  <c r="AA38" i="28"/>
  <c r="AA39" i="28"/>
  <c r="AA46" i="28"/>
  <c r="AF23" i="26" a="1"/>
  <c r="AF23" i="26" s="1"/>
  <c r="S34" i="29"/>
  <c r="AF38" i="26" l="1"/>
  <c r="AF30" i="26"/>
  <c r="AF25" i="26"/>
  <c r="AF37" i="26"/>
  <c r="AF29" i="26"/>
  <c r="AF36" i="26"/>
  <c r="AF28" i="26"/>
  <c r="AF35" i="26"/>
  <c r="AF27" i="26"/>
  <c r="AF34" i="26"/>
  <c r="AF26" i="26"/>
  <c r="AF33" i="26"/>
  <c r="AF40" i="26"/>
  <c r="AF32" i="26"/>
  <c r="AF24" i="26"/>
  <c r="AF39" i="26"/>
  <c r="AF31" i="26"/>
  <c r="AA45" i="28"/>
  <c r="AA37" i="28"/>
  <c r="AA29" i="28"/>
  <c r="AA44" i="28"/>
  <c r="AA36" i="28"/>
  <c r="AA28" i="28"/>
  <c r="AA43" i="28"/>
  <c r="AA35" i="28"/>
  <c r="AA27" i="28"/>
  <c r="AA42" i="28"/>
  <c r="AA34" i="28"/>
  <c r="AA26" i="28"/>
  <c r="AA41" i="28"/>
  <c r="AA33" i="28"/>
  <c r="AA25" i="28"/>
  <c r="AA40" i="28"/>
  <c r="AA32" i="28"/>
  <c r="O34" i="13" l="1"/>
  <c r="O33" i="13"/>
  <c r="O32" i="13"/>
  <c r="O31" i="13"/>
  <c r="O30" i="13"/>
  <c r="O29" i="13"/>
  <c r="O28" i="13"/>
  <c r="O27" i="13"/>
  <c r="O26" i="13"/>
  <c r="O25" i="13"/>
  <c r="O24" i="13"/>
  <c r="O23" i="13"/>
  <c r="P24" i="13" l="1"/>
  <c r="P28" i="13"/>
  <c r="P29" i="13"/>
  <c r="P30" i="13"/>
  <c r="P23" i="13"/>
  <c r="P31" i="13"/>
  <c r="P32" i="13"/>
  <c r="P25" i="13"/>
  <c r="P33" i="13"/>
  <c r="P26" i="13"/>
  <c r="P34" i="13"/>
  <c r="P27" i="13"/>
  <c r="O24" i="28" l="1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36" i="28"/>
  <c r="P36" i="28" s="1"/>
  <c r="O37" i="28"/>
  <c r="P37" i="28" s="1"/>
  <c r="O38" i="28"/>
  <c r="P38" i="28" s="1"/>
  <c r="O39" i="28"/>
  <c r="P39" i="28" s="1"/>
  <c r="O40" i="28"/>
  <c r="P40" i="28" s="1"/>
  <c r="O41" i="28"/>
  <c r="P41" i="28" s="1"/>
  <c r="O42" i="28"/>
  <c r="P42" i="28" s="1"/>
  <c r="O43" i="28"/>
  <c r="P43" i="28" s="1"/>
  <c r="O44" i="28"/>
  <c r="P44" i="28" s="1"/>
  <c r="O45" i="28"/>
  <c r="P45" i="28" s="1"/>
  <c r="O46" i="28"/>
  <c r="P46" i="28" s="1"/>
  <c r="O23" i="28"/>
  <c r="P23" i="28" s="1"/>
  <c r="O40" i="26" l="1"/>
  <c r="O39" i="26"/>
  <c r="O38" i="26"/>
  <c r="O37" i="26"/>
  <c r="O36" i="26"/>
  <c r="O35" i="26"/>
  <c r="O34" i="26"/>
  <c r="O33" i="26"/>
  <c r="O32" i="26"/>
  <c r="O31" i="26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3" i="26" l="1"/>
  <c r="P34" i="26"/>
  <c r="P35" i="26"/>
  <c r="P36" i="26"/>
  <c r="P29" i="26"/>
  <c r="P37" i="26"/>
  <c r="P30" i="26"/>
  <c r="P38" i="26"/>
  <c r="P39" i="26"/>
  <c r="P31" i="26"/>
  <c r="P32" i="26"/>
  <c r="P40" i="26"/>
  <c r="P33" i="27"/>
  <c r="P32" i="27"/>
  <c r="P31" i="27"/>
  <c r="P30" i="27"/>
  <c r="P29" i="27"/>
  <c r="P28" i="27"/>
  <c r="P27" i="27"/>
  <c r="P26" i="27"/>
  <c r="P25" i="27"/>
  <c r="P24" i="27"/>
  <c r="P23" i="27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7" i="29"/>
  <c r="C8" i="29"/>
  <c r="C9" i="29"/>
  <c r="C5" i="29"/>
  <c r="C4" i="29"/>
  <c r="C3" i="29"/>
  <c r="C6" i="29"/>
  <c r="C3" i="28"/>
  <c r="C10" i="28"/>
  <c r="C6" i="28"/>
  <c r="C5" i="28"/>
  <c r="C16" i="28"/>
  <c r="C15" i="28"/>
  <c r="C4" i="28"/>
  <c r="C13" i="28"/>
  <c r="C7" i="28"/>
  <c r="C9" i="28"/>
  <c r="C14" i="28"/>
  <c r="C8" i="28"/>
  <c r="C12" i="28"/>
  <c r="C11" i="28"/>
  <c r="C10" i="27"/>
  <c r="C6" i="27"/>
  <c r="C7" i="27"/>
  <c r="C11" i="27"/>
  <c r="C15" i="27"/>
  <c r="C12" i="27"/>
  <c r="C8" i="27"/>
  <c r="C13" i="27"/>
  <c r="C5" i="27"/>
  <c r="C3" i="27"/>
  <c r="C16" i="27"/>
  <c r="C4" i="27"/>
  <c r="C14" i="27"/>
  <c r="D3" i="27"/>
  <c r="D3" i="28"/>
  <c r="D5" i="28"/>
  <c r="D4" i="29"/>
  <c r="D5" i="29"/>
  <c r="D5" i="27"/>
  <c r="D3" i="29"/>
  <c r="D4" i="28"/>
  <c r="D4" i="27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4" i="26"/>
  <c r="C10" i="26"/>
  <c r="C14" i="26"/>
  <c r="C3" i="26"/>
  <c r="C8" i="26"/>
  <c r="C6" i="26"/>
  <c r="C11" i="26"/>
  <c r="C12" i="26"/>
  <c r="C15" i="26"/>
  <c r="C16" i="26"/>
  <c r="C13" i="26"/>
  <c r="C5" i="26"/>
  <c r="C7" i="26"/>
  <c r="C9" i="27"/>
  <c r="D13" i="28" l="1"/>
  <c r="D13" i="27"/>
  <c r="F2" i="21"/>
  <c r="C9" i="26"/>
  <c r="D7" i="28"/>
  <c r="D7" i="29"/>
  <c r="D7" i="27"/>
  <c r="D8" i="29" l="1"/>
  <c r="D14" i="28"/>
  <c r="D8" i="28"/>
  <c r="D8" i="27"/>
  <c r="D14" i="27"/>
  <c r="D9" i="29" l="1"/>
  <c r="D9" i="28"/>
  <c r="D16" i="28" s="1"/>
  <c r="D15" i="28"/>
  <c r="D9" i="27"/>
  <c r="D16" i="27" s="1"/>
  <c r="D15" i="27"/>
  <c r="M4" i="22" l="1"/>
  <c r="L4" i="22"/>
  <c r="K4" i="22"/>
  <c r="J4" i="22"/>
  <c r="I4" i="22"/>
  <c r="B1" i="22"/>
  <c r="AA28" i="27"/>
  <c r="AA70" i="13"/>
  <c r="AA64" i="13"/>
  <c r="AA25" i="27"/>
  <c r="AA63" i="26"/>
  <c r="AA80" i="13"/>
  <c r="AA94" i="13"/>
  <c r="M16" i="22"/>
  <c r="AA31" i="27"/>
  <c r="K19" i="22"/>
  <c r="J19" i="22"/>
  <c r="AA26" i="27"/>
  <c r="AA78" i="13"/>
  <c r="AA85" i="13"/>
  <c r="AA55" i="26"/>
  <c r="AA49" i="26"/>
  <c r="AA42" i="26"/>
  <c r="AA74" i="26"/>
  <c r="AA81" i="13"/>
  <c r="AA100" i="13"/>
  <c r="AA51" i="26"/>
  <c r="AA50" i="26"/>
  <c r="AA57" i="26"/>
  <c r="AA59" i="26"/>
  <c r="AA83" i="13"/>
  <c r="L19" i="22"/>
  <c r="AA48" i="26"/>
  <c r="AA70" i="26"/>
  <c r="AA23" i="27"/>
  <c r="AA63" i="13"/>
  <c r="AA87" i="13"/>
  <c r="AA47" i="26"/>
  <c r="AA61" i="26"/>
  <c r="AA102" i="13"/>
  <c r="AA74" i="13"/>
  <c r="AA93" i="13"/>
  <c r="AA44" i="26"/>
  <c r="AA43" i="26"/>
  <c r="AA73" i="13"/>
  <c r="AA67" i="13"/>
  <c r="AA75" i="26"/>
  <c r="AA90" i="13"/>
  <c r="AA58" i="26"/>
  <c r="K18" i="22"/>
  <c r="AA68" i="26"/>
  <c r="AA41" i="26"/>
  <c r="AA79" i="13"/>
  <c r="AA71" i="13"/>
  <c r="AA95" i="13"/>
  <c r="AA91" i="13"/>
  <c r="AA86" i="13"/>
  <c r="AA56" i="26"/>
  <c r="M18" i="22"/>
  <c r="AA101" i="13"/>
  <c r="AA46" i="26"/>
  <c r="L16" i="22"/>
  <c r="AA62" i="13"/>
  <c r="AA84" i="13"/>
  <c r="AA66" i="26"/>
  <c r="AA69" i="13"/>
  <c r="AA33" i="27"/>
  <c r="AA66" i="13"/>
  <c r="AA29" i="27"/>
  <c r="AA60" i="26"/>
  <c r="J18" i="22"/>
  <c r="AA76" i="26"/>
  <c r="AA62" i="26"/>
  <c r="J17" i="22"/>
  <c r="AA103" i="13"/>
  <c r="AA76" i="13"/>
  <c r="AA52" i="26"/>
  <c r="L18" i="22"/>
  <c r="AA72" i="26"/>
  <c r="AA68" i="13"/>
  <c r="AA73" i="26"/>
  <c r="AA75" i="13"/>
  <c r="L17" i="22"/>
  <c r="AA32" i="27"/>
  <c r="AA92" i="13"/>
  <c r="AA65" i="26"/>
  <c r="J16" i="22"/>
  <c r="AA61" i="13"/>
  <c r="AA54" i="26"/>
  <c r="AA27" i="27"/>
  <c r="K16" i="22"/>
  <c r="M17" i="22"/>
  <c r="AA69" i="26"/>
  <c r="AA99" i="13"/>
  <c r="AA72" i="13"/>
  <c r="AA67" i="26"/>
  <c r="AA64" i="26"/>
  <c r="AA77" i="26"/>
  <c r="AA24" i="27"/>
  <c r="AA98" i="13"/>
  <c r="M19" i="22"/>
  <c r="AA88" i="13"/>
  <c r="AC104" i="13"/>
  <c r="AA89" i="13"/>
  <c r="AA77" i="13"/>
  <c r="AA65" i="13"/>
  <c r="AA97" i="13"/>
  <c r="AA53" i="26"/>
  <c r="AA96" i="13"/>
  <c r="D6" i="22"/>
  <c r="AA71" i="26"/>
  <c r="K17" i="22"/>
  <c r="AA82" i="13"/>
  <c r="AA30" i="27"/>
  <c r="AA45" i="26"/>
  <c r="AA46" i="29"/>
  <c r="AA59" i="29"/>
  <c r="AA47" i="29"/>
  <c r="AA39" i="29"/>
  <c r="AA55" i="29"/>
  <c r="AA50" i="29"/>
  <c r="AA65" i="29"/>
  <c r="AA60" i="29"/>
  <c r="AA54" i="29"/>
  <c r="AA38" i="29"/>
  <c r="AA51" i="29"/>
  <c r="T50" i="29"/>
  <c r="AA63" i="29"/>
  <c r="AA48" i="29"/>
  <c r="AA64" i="29"/>
  <c r="AA56" i="29"/>
  <c r="AA53" i="29"/>
  <c r="AA62" i="29"/>
  <c r="AA35" i="29"/>
  <c r="AA40" i="29"/>
  <c r="I16" i="22"/>
  <c r="AA66" i="29"/>
  <c r="S63" i="29"/>
  <c r="AA37" i="29"/>
  <c r="AA58" i="29"/>
  <c r="T38" i="29"/>
  <c r="AA61" i="29"/>
  <c r="AA49" i="29"/>
  <c r="AA41" i="29"/>
  <c r="AA43" i="29"/>
  <c r="AA69" i="29"/>
  <c r="AA42" i="29"/>
  <c r="I19" i="22"/>
  <c r="AA36" i="29"/>
  <c r="I18" i="22"/>
  <c r="AA52" i="29"/>
  <c r="AA68" i="29"/>
  <c r="AA57" i="29"/>
  <c r="I17" i="22"/>
  <c r="T43" i="29"/>
  <c r="AA45" i="29"/>
  <c r="AA67" i="29"/>
  <c r="T66" i="29"/>
  <c r="R66" i="13" l="1"/>
  <c r="R65" i="13"/>
  <c r="R64" i="13"/>
  <c r="R63" i="13"/>
  <c r="R62" i="13"/>
  <c r="R61" i="13"/>
  <c r="R77" i="26"/>
  <c r="R73" i="26"/>
  <c r="R69" i="26"/>
  <c r="R65" i="26"/>
  <c r="R61" i="26"/>
  <c r="R57" i="26"/>
  <c r="R53" i="26"/>
  <c r="R49" i="26"/>
  <c r="R45" i="26"/>
  <c r="R41" i="26"/>
  <c r="R76" i="26"/>
  <c r="R68" i="26"/>
  <c r="R64" i="26"/>
  <c r="R60" i="26"/>
  <c r="R56" i="26"/>
  <c r="R52" i="26"/>
  <c r="R48" i="26"/>
  <c r="R44" i="26"/>
  <c r="R75" i="26"/>
  <c r="R67" i="26"/>
  <c r="R63" i="26"/>
  <c r="R59" i="26"/>
  <c r="R55" i="26"/>
  <c r="R51" i="26"/>
  <c r="R47" i="26"/>
  <c r="R74" i="26"/>
  <c r="R66" i="26"/>
  <c r="R62" i="26"/>
  <c r="R54" i="26"/>
  <c r="R46" i="26"/>
  <c r="R72" i="26"/>
  <c r="R71" i="26"/>
  <c r="R43" i="26"/>
  <c r="R70" i="26"/>
  <c r="R58" i="26"/>
  <c r="R50" i="26"/>
  <c r="R42" i="26"/>
  <c r="R34" i="29"/>
  <c r="R99" i="13"/>
  <c r="R91" i="13"/>
  <c r="R83" i="13"/>
  <c r="R75" i="13"/>
  <c r="R67" i="13"/>
  <c r="R98" i="13"/>
  <c r="R90" i="13"/>
  <c r="R82" i="13"/>
  <c r="R74" i="13"/>
  <c r="R94" i="13"/>
  <c r="R84" i="13"/>
  <c r="R72" i="13"/>
  <c r="R92" i="13"/>
  <c r="R70" i="13"/>
  <c r="R89" i="13"/>
  <c r="R69" i="13"/>
  <c r="R68" i="13"/>
  <c r="R87" i="13"/>
  <c r="R77" i="13"/>
  <c r="R96" i="13"/>
  <c r="R76" i="13"/>
  <c r="R73" i="13"/>
  <c r="R103" i="13"/>
  <c r="R93" i="13"/>
  <c r="R81" i="13"/>
  <c r="R71" i="13"/>
  <c r="R102" i="13"/>
  <c r="R80" i="13"/>
  <c r="R101" i="13"/>
  <c r="R79" i="13"/>
  <c r="R100" i="13"/>
  <c r="R78" i="13"/>
  <c r="R97" i="13"/>
  <c r="R86" i="13"/>
  <c r="R85" i="13"/>
  <c r="R95" i="13"/>
  <c r="R88" i="13"/>
  <c r="R33" i="27"/>
  <c r="R25" i="27"/>
  <c r="R32" i="27"/>
  <c r="R24" i="27"/>
  <c r="R31" i="27"/>
  <c r="R23" i="27"/>
  <c r="R29" i="27"/>
  <c r="R30" i="27"/>
  <c r="R28" i="27"/>
  <c r="R26" i="27"/>
  <c r="R27" i="27"/>
  <c r="R67" i="29"/>
  <c r="R59" i="29"/>
  <c r="R51" i="29"/>
  <c r="R43" i="29"/>
  <c r="R35" i="29"/>
  <c r="R66" i="29"/>
  <c r="R58" i="29"/>
  <c r="R50" i="29"/>
  <c r="R42" i="29"/>
  <c r="R57" i="29"/>
  <c r="R49" i="29"/>
  <c r="R41" i="29"/>
  <c r="R64" i="29"/>
  <c r="R56" i="29"/>
  <c r="R40" i="29"/>
  <c r="R65" i="29"/>
  <c r="R48" i="29"/>
  <c r="R63" i="29"/>
  <c r="R47" i="29"/>
  <c r="R62" i="29"/>
  <c r="R46" i="29"/>
  <c r="R61" i="29"/>
  <c r="R45" i="29"/>
  <c r="R60" i="29"/>
  <c r="R44" i="29"/>
  <c r="R55" i="29"/>
  <c r="R39" i="29"/>
  <c r="R38" i="29"/>
  <c r="R69" i="29"/>
  <c r="R53" i="29"/>
  <c r="R37" i="29"/>
  <c r="R52" i="29"/>
  <c r="R36" i="29"/>
  <c r="R54" i="29"/>
  <c r="R68" i="29"/>
  <c r="D4" i="21"/>
  <c r="H4" i="21"/>
  <c r="S63" i="13"/>
  <c r="S61" i="13"/>
  <c r="AE110" i="13"/>
  <c r="AE108" i="13"/>
  <c r="S66" i="13"/>
  <c r="S65" i="13"/>
  <c r="S62" i="13"/>
  <c r="S64" i="13"/>
  <c r="S66" i="29"/>
  <c r="S51" i="29"/>
  <c r="T54" i="29"/>
  <c r="S67" i="29"/>
  <c r="T52" i="29"/>
  <c r="T61" i="29"/>
  <c r="T63" i="29"/>
  <c r="T62" i="29"/>
  <c r="S48" i="29"/>
  <c r="S37" i="29"/>
  <c r="T69" i="29"/>
  <c r="S44" i="29"/>
  <c r="S55" i="29"/>
  <c r="S69" i="29"/>
  <c r="S57" i="29"/>
  <c r="S62" i="29"/>
  <c r="T68" i="29"/>
  <c r="T46" i="29"/>
  <c r="S41" i="29"/>
  <c r="T45" i="29"/>
  <c r="S52" i="29"/>
  <c r="T49" i="29"/>
  <c r="T35" i="29"/>
  <c r="T37" i="29"/>
  <c r="S49" i="29"/>
  <c r="T47" i="29"/>
  <c r="S64" i="29"/>
  <c r="S54" i="29"/>
  <c r="S38" i="29"/>
  <c r="S68" i="29"/>
  <c r="T48" i="29"/>
  <c r="T36" i="29"/>
  <c r="T53" i="29"/>
  <c r="T56" i="29"/>
  <c r="S36" i="29"/>
  <c r="T67" i="29"/>
  <c r="S65" i="29"/>
  <c r="S56" i="29"/>
  <c r="T39" i="29"/>
  <c r="S43" i="29"/>
  <c r="S35" i="29"/>
  <c r="S50" i="29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0" i="13"/>
  <c r="C7" i="13"/>
  <c r="C6" i="13"/>
  <c r="C8" i="13"/>
  <c r="C3" i="13"/>
  <c r="C4" i="13"/>
  <c r="C13" i="13"/>
  <c r="C14" i="13"/>
  <c r="C5" i="13"/>
  <c r="C11" i="13"/>
  <c r="C16" i="13"/>
  <c r="C12" i="13"/>
  <c r="C15" i="13"/>
  <c r="C9" i="13"/>
  <c r="T62" i="13"/>
  <c r="S69" i="13"/>
  <c r="T63" i="13"/>
  <c r="S44" i="26"/>
  <c r="S46" i="26"/>
  <c r="S77" i="26"/>
  <c r="S77" i="13"/>
  <c r="S88" i="13"/>
  <c r="S84" i="13"/>
  <c r="S82" i="13"/>
  <c r="S85" i="13"/>
  <c r="S51" i="26"/>
  <c r="S66" i="26"/>
  <c r="T64" i="13"/>
  <c r="D5" i="13"/>
  <c r="S103" i="13"/>
  <c r="S76" i="13"/>
  <c r="S100" i="13"/>
  <c r="S68" i="13"/>
  <c r="S43" i="26"/>
  <c r="S94" i="13"/>
  <c r="S71" i="26"/>
  <c r="S65" i="26"/>
  <c r="M21" i="22"/>
  <c r="L21" i="22"/>
  <c r="L23" i="22" s="1"/>
  <c r="L22" i="22"/>
  <c r="S75" i="13"/>
  <c r="K4" i="21"/>
  <c r="S78" i="13"/>
  <c r="S59" i="26"/>
  <c r="S102" i="13"/>
  <c r="S80" i="13"/>
  <c r="S101" i="13"/>
  <c r="S93" i="13"/>
  <c r="S71" i="13"/>
  <c r="L4" i="21"/>
  <c r="S75" i="26"/>
  <c r="S45" i="26"/>
  <c r="M23" i="22"/>
  <c r="D4" i="13"/>
  <c r="S62" i="26"/>
  <c r="S99" i="13"/>
  <c r="S54" i="26"/>
  <c r="S83" i="13"/>
  <c r="S48" i="26"/>
  <c r="S79" i="13"/>
  <c r="D4" i="26"/>
  <c r="T65" i="13"/>
  <c r="S90" i="13"/>
  <c r="S74" i="26"/>
  <c r="S70" i="26"/>
  <c r="M22" i="22"/>
  <c r="J21" i="22"/>
  <c r="J23" i="22" s="1"/>
  <c r="S55" i="26"/>
  <c r="S68" i="26"/>
  <c r="T66" i="13"/>
  <c r="S81" i="13"/>
  <c r="D5" i="26"/>
  <c r="S89" i="13"/>
  <c r="J4" i="21"/>
  <c r="S63" i="26"/>
  <c r="S92" i="13"/>
  <c r="O35" i="13"/>
  <c r="D3" i="13"/>
  <c r="M25" i="22"/>
  <c r="S56" i="26"/>
  <c r="S57" i="26"/>
  <c r="S73" i="26"/>
  <c r="AE104" i="13"/>
  <c r="S67" i="26"/>
  <c r="S50" i="26"/>
  <c r="K21" i="22"/>
  <c r="S49" i="26"/>
  <c r="S69" i="26"/>
  <c r="S74" i="13"/>
  <c r="S67" i="13"/>
  <c r="S41" i="26"/>
  <c r="J22" i="22"/>
  <c r="S97" i="13"/>
  <c r="L24" i="22"/>
  <c r="S72" i="26"/>
  <c r="S73" i="13"/>
  <c r="S96" i="13"/>
  <c r="T102" i="13"/>
  <c r="H5" i="21"/>
  <c r="S58" i="26"/>
  <c r="S76" i="26"/>
  <c r="S87" i="13"/>
  <c r="L25" i="22"/>
  <c r="S42" i="26"/>
  <c r="S64" i="26"/>
  <c r="S86" i="13"/>
  <c r="S98" i="13"/>
  <c r="S60" i="26"/>
  <c r="S52" i="26"/>
  <c r="D5" i="21"/>
  <c r="K22" i="22"/>
  <c r="S95" i="13"/>
  <c r="S47" i="26"/>
  <c r="S91" i="13"/>
  <c r="S53" i="26"/>
  <c r="T61" i="13"/>
  <c r="S72" i="13"/>
  <c r="J25" i="22"/>
  <c r="M4" i="21"/>
  <c r="S61" i="26"/>
  <c r="S70" i="13"/>
  <c r="D3" i="26"/>
  <c r="S61" i="29"/>
  <c r="S46" i="29"/>
  <c r="T41" i="29"/>
  <c r="S39" i="29"/>
  <c r="S53" i="29"/>
  <c r="F4" i="21"/>
  <c r="S47" i="29"/>
  <c r="T44" i="29"/>
  <c r="T57" i="29"/>
  <c r="S59" i="29"/>
  <c r="T64" i="29"/>
  <c r="T42" i="29"/>
  <c r="S60" i="29"/>
  <c r="T40" i="29"/>
  <c r="T58" i="29"/>
  <c r="S40" i="29"/>
  <c r="T59" i="29"/>
  <c r="T55" i="29"/>
  <c r="T65" i="29"/>
  <c r="S58" i="29"/>
  <c r="S42" i="29"/>
  <c r="T60" i="29"/>
  <c r="S45" i="29"/>
  <c r="T51" i="29"/>
  <c r="D10" i="26" l="1"/>
  <c r="D12" i="26"/>
  <c r="D6" i="26"/>
  <c r="D13" i="26" s="1"/>
  <c r="D11" i="26"/>
  <c r="F9" i="13"/>
  <c r="T41" i="26"/>
  <c r="T77" i="26"/>
  <c r="T91" i="13"/>
  <c r="T42" i="26"/>
  <c r="T77" i="13"/>
  <c r="T76" i="26"/>
  <c r="T61" i="26"/>
  <c r="T101" i="13"/>
  <c r="T90" i="13"/>
  <c r="T80" i="13"/>
  <c r="H6" i="21"/>
  <c r="T57" i="26"/>
  <c r="T78" i="13"/>
  <c r="T73" i="26"/>
  <c r="J24" i="22"/>
  <c r="T84" i="13"/>
  <c r="T69" i="13"/>
  <c r="T86" i="13"/>
  <c r="T70" i="26"/>
  <c r="T63" i="26"/>
  <c r="T53" i="26"/>
  <c r="O36" i="13"/>
  <c r="T95" i="13"/>
  <c r="T47" i="26"/>
  <c r="T56" i="26"/>
  <c r="T52" i="26"/>
  <c r="S104" i="13"/>
  <c r="AA104" i="13" s="1"/>
  <c r="K25" i="22"/>
  <c r="T62" i="26"/>
  <c r="T72" i="26"/>
  <c r="D6" i="21"/>
  <c r="T49" i="26"/>
  <c r="T88" i="13"/>
  <c r="T100" i="13"/>
  <c r="T70" i="13"/>
  <c r="T74" i="13"/>
  <c r="T79" i="13"/>
  <c r="T73" i="13"/>
  <c r="T81" i="13"/>
  <c r="T89" i="13"/>
  <c r="T55" i="26"/>
  <c r="T51" i="26"/>
  <c r="T45" i="26"/>
  <c r="T65" i="26"/>
  <c r="T96" i="13"/>
  <c r="T68" i="26"/>
  <c r="T75" i="13"/>
  <c r="T99" i="13"/>
  <c r="T71" i="13"/>
  <c r="T93" i="13"/>
  <c r="M24" i="22"/>
  <c r="T58" i="26"/>
  <c r="K24" i="22"/>
  <c r="T71" i="26"/>
  <c r="T66" i="26"/>
  <c r="T44" i="26"/>
  <c r="T54" i="26"/>
  <c r="T97" i="13"/>
  <c r="T43" i="26"/>
  <c r="T67" i="26"/>
  <c r="T75" i="26"/>
  <c r="T92" i="13"/>
  <c r="T87" i="13"/>
  <c r="T103" i="13"/>
  <c r="T85" i="13"/>
  <c r="T69" i="26"/>
  <c r="T64" i="26"/>
  <c r="T82" i="13"/>
  <c r="T98" i="13"/>
  <c r="T74" i="26"/>
  <c r="T59" i="26"/>
  <c r="T67" i="13"/>
  <c r="T46" i="26"/>
  <c r="T76" i="13"/>
  <c r="K23" i="22"/>
  <c r="T83" i="13"/>
  <c r="T68" i="13"/>
  <c r="T60" i="26"/>
  <c r="T72" i="13"/>
  <c r="AE105" i="13"/>
  <c r="T50" i="26"/>
  <c r="T48" i="26"/>
  <c r="T94" i="13"/>
  <c r="D10" i="13" l="1"/>
  <c r="D6" i="13"/>
  <c r="D13" i="13" s="1"/>
  <c r="D12" i="13"/>
  <c r="D11" i="13"/>
  <c r="R104" i="13"/>
  <c r="T104" i="13"/>
  <c r="Q36" i="13" l="1"/>
  <c r="Q35" i="13"/>
  <c r="P36" i="13"/>
  <c r="P35" i="13"/>
  <c r="K6" i="21"/>
  <c r="S23" i="27"/>
  <c r="S32" i="27"/>
  <c r="L6" i="21"/>
  <c r="S29" i="27"/>
  <c r="S33" i="27"/>
  <c r="O37" i="13"/>
  <c r="M6" i="21"/>
  <c r="M5" i="21"/>
  <c r="H7" i="21"/>
  <c r="I7" i="21" s="1"/>
  <c r="S37" i="13"/>
  <c r="H8" i="21"/>
  <c r="M8" i="21" s="1"/>
  <c r="M7" i="21"/>
  <c r="J8" i="21"/>
  <c r="S105" i="13"/>
  <c r="AE109" i="13"/>
  <c r="S35" i="13"/>
  <c r="L7" i="21"/>
  <c r="H9" i="21"/>
  <c r="J9" i="21"/>
  <c r="D7" i="13"/>
  <c r="J5" i="21"/>
  <c r="J6" i="21"/>
  <c r="S108" i="13"/>
  <c r="S30" i="27"/>
  <c r="R108" i="13"/>
  <c r="L8" i="21"/>
  <c r="I9" i="21"/>
  <c r="O9" i="21" s="1"/>
  <c r="I4" i="21"/>
  <c r="T26" i="13"/>
  <c r="T30" i="28"/>
  <c r="T33" i="26"/>
  <c r="S30" i="26"/>
  <c r="S38" i="26"/>
  <c r="T29" i="13"/>
  <c r="S25" i="13"/>
  <c r="T34" i="28"/>
  <c r="S38" i="28"/>
  <c r="S26" i="26"/>
  <c r="T40" i="26"/>
  <c r="T38" i="26"/>
  <c r="S30" i="28"/>
  <c r="K7" i="21"/>
  <c r="S28" i="27"/>
  <c r="T36" i="28"/>
  <c r="S36" i="13"/>
  <c r="S31" i="27"/>
  <c r="R37" i="13"/>
  <c r="I8" i="21"/>
  <c r="K9" i="21"/>
  <c r="S35" i="28"/>
  <c r="S35" i="26"/>
  <c r="S25" i="27"/>
  <c r="S33" i="26"/>
  <c r="T27" i="28"/>
  <c r="T24" i="26"/>
  <c r="R105" i="13"/>
  <c r="T36" i="13"/>
  <c r="S110" i="13"/>
  <c r="S23" i="28"/>
  <c r="T29" i="26"/>
  <c r="S24" i="28"/>
  <c r="T29" i="28"/>
  <c r="T35" i="26"/>
  <c r="S29" i="28"/>
  <c r="J7" i="21"/>
  <c r="R36" i="13"/>
  <c r="Q9" i="21"/>
  <c r="S23" i="26"/>
  <c r="S27" i="26"/>
  <c r="AE106" i="13"/>
  <c r="D7" i="26"/>
  <c r="T39" i="26"/>
  <c r="S39" i="26"/>
  <c r="S34" i="28"/>
  <c r="S28" i="28"/>
  <c r="K8" i="21"/>
  <c r="P9" i="21"/>
  <c r="K5" i="21"/>
  <c r="S24" i="27"/>
  <c r="S34" i="26"/>
  <c r="T27" i="26"/>
  <c r="S41" i="28"/>
  <c r="S33" i="28"/>
  <c r="AE107" i="13"/>
  <c r="T27" i="13"/>
  <c r="O7" i="21"/>
  <c r="S33" i="13"/>
  <c r="T31" i="13"/>
  <c r="R110" i="13"/>
  <c r="L5" i="21"/>
  <c r="T25" i="26"/>
  <c r="S106" i="13"/>
  <c r="R106" i="13" s="1"/>
  <c r="AA106" i="13"/>
  <c r="Q7" i="21"/>
  <c r="O59" i="13"/>
  <c r="S26" i="27"/>
  <c r="S31" i="26"/>
  <c r="S25" i="26"/>
  <c r="I5" i="21"/>
  <c r="S27" i="13"/>
  <c r="S27" i="27"/>
  <c r="P5" i="21"/>
  <c r="L9" i="21"/>
  <c r="S45" i="28"/>
  <c r="I6" i="21"/>
  <c r="T24" i="13"/>
  <c r="T43" i="28"/>
  <c r="T25" i="13"/>
  <c r="T30" i="26"/>
  <c r="S37" i="26"/>
  <c r="T37" i="13"/>
  <c r="P8" i="21"/>
  <c r="S32" i="26"/>
  <c r="Q8" i="21"/>
  <c r="T46" i="28"/>
  <c r="D7" i="21"/>
  <c r="D8" i="21" s="1"/>
  <c r="D9" i="21" s="1"/>
  <c r="S36" i="26"/>
  <c r="S32" i="13"/>
  <c r="T25" i="28"/>
  <c r="Q5" i="21"/>
  <c r="T35" i="28"/>
  <c r="E4" i="21"/>
  <c r="R25" i="29"/>
  <c r="E9" i="21"/>
  <c r="R31" i="29"/>
  <c r="AA26" i="29"/>
  <c r="R33" i="29"/>
  <c r="R24" i="29"/>
  <c r="R26" i="29"/>
  <c r="AA25" i="29"/>
  <c r="AA32" i="29"/>
  <c r="E7" i="21"/>
  <c r="AA33" i="29"/>
  <c r="F6" i="21"/>
  <c r="AA31" i="29"/>
  <c r="E5" i="21"/>
  <c r="R27" i="29"/>
  <c r="E6" i="21"/>
  <c r="F5" i="21"/>
  <c r="R32" i="29"/>
  <c r="R29" i="29"/>
  <c r="F9" i="21"/>
  <c r="F7" i="21"/>
  <c r="R28" i="29"/>
  <c r="E8" i="21"/>
  <c r="AA23" i="29"/>
  <c r="R30" i="29"/>
  <c r="R23" i="29"/>
  <c r="H10" i="21"/>
  <c r="M9" i="21"/>
  <c r="T44" i="28"/>
  <c r="T37" i="26"/>
  <c r="T32" i="28"/>
  <c r="T37" i="28"/>
  <c r="S24" i="26"/>
  <c r="S26" i="13"/>
  <c r="T26" i="26"/>
  <c r="S31" i="13"/>
  <c r="T45" i="28"/>
  <c r="T38" i="28"/>
  <c r="T41" i="28"/>
  <c r="S34" i="13"/>
  <c r="T42" i="28"/>
  <c r="T28" i="13"/>
  <c r="T31" i="26"/>
  <c r="S44" i="28"/>
  <c r="T26" i="28"/>
  <c r="S27" i="28"/>
  <c r="S28" i="13"/>
  <c r="T24" i="28"/>
  <c r="T33" i="28"/>
  <c r="T39" i="28"/>
  <c r="T32" i="26"/>
  <c r="S29" i="26"/>
  <c r="T28" i="28"/>
  <c r="Q4" i="21"/>
  <c r="T23" i="13"/>
  <c r="S40" i="26"/>
  <c r="S40" i="28"/>
  <c r="T30" i="13"/>
  <c r="O4" i="21"/>
  <c r="S30" i="13"/>
  <c r="T31" i="28"/>
  <c r="T36" i="26"/>
  <c r="S37" i="28"/>
  <c r="S25" i="28"/>
  <c r="S31" i="28"/>
  <c r="S42" i="28"/>
  <c r="S29" i="13"/>
  <c r="S39" i="28"/>
  <c r="S26" i="28"/>
  <c r="T23" i="28"/>
  <c r="S32" i="28"/>
  <c r="T33" i="13"/>
  <c r="S28" i="26"/>
  <c r="T34" i="26"/>
  <c r="T40" i="28"/>
  <c r="S36" i="28"/>
  <c r="T32" i="13"/>
  <c r="T23" i="26"/>
  <c r="T34" i="13"/>
  <c r="S24" i="13"/>
  <c r="S23" i="13"/>
  <c r="P4" i="21"/>
  <c r="S46" i="28"/>
  <c r="S43" i="28"/>
  <c r="T28" i="26"/>
  <c r="S59" i="13"/>
  <c r="O60" i="13"/>
  <c r="Q6" i="21"/>
  <c r="P6" i="21"/>
  <c r="M10" i="21"/>
  <c r="L10" i="21"/>
  <c r="K10" i="21"/>
  <c r="H11" i="21"/>
  <c r="I10" i="21"/>
  <c r="J10" i="21"/>
  <c r="I11" i="21"/>
  <c r="J11" i="21"/>
  <c r="M11" i="21"/>
  <c r="H12" i="21"/>
  <c r="L11" i="21"/>
  <c r="K11" i="21"/>
  <c r="P10" i="21"/>
  <c r="Q10" i="21"/>
  <c r="O10" i="21"/>
  <c r="P11" i="21"/>
  <c r="Q11" i="21"/>
  <c r="O11" i="21"/>
  <c r="I12" i="21"/>
  <c r="M12" i="21"/>
  <c r="L12" i="21"/>
  <c r="J12" i="21"/>
  <c r="H13" i="21"/>
  <c r="K12" i="21"/>
  <c r="O12" i="21"/>
  <c r="Q12" i="21"/>
  <c r="P12" i="21"/>
  <c r="K13" i="21"/>
  <c r="I13" i="21"/>
  <c r="L13" i="21"/>
  <c r="H14" i="21"/>
  <c r="J13" i="21"/>
  <c r="M13" i="21"/>
  <c r="P13" i="21"/>
  <c r="Q13" i="21"/>
  <c r="O13" i="21"/>
  <c r="M14" i="21"/>
  <c r="J14" i="21"/>
  <c r="H15" i="21"/>
  <c r="I14" i="21"/>
  <c r="L14" i="21"/>
  <c r="K14" i="21"/>
  <c r="I15" i="21"/>
  <c r="M15" i="21"/>
  <c r="L15" i="21"/>
  <c r="H16" i="21"/>
  <c r="K15" i="21"/>
  <c r="J15" i="21"/>
  <c r="Q14" i="21"/>
  <c r="P14" i="21"/>
  <c r="O14" i="21"/>
  <c r="P15" i="21"/>
  <c r="O15" i="21"/>
  <c r="Q15" i="21"/>
  <c r="L16" i="21"/>
  <c r="M16" i="21"/>
  <c r="K16" i="21"/>
  <c r="H17" i="21"/>
  <c r="I16" i="21"/>
  <c r="J16" i="21"/>
  <c r="J17" i="21"/>
  <c r="M17" i="21"/>
  <c r="I17" i="21"/>
  <c r="H18" i="21"/>
  <c r="L17" i="21"/>
  <c r="K17" i="21"/>
  <c r="P16" i="21"/>
  <c r="O16" i="21"/>
  <c r="Q16" i="21"/>
  <c r="O17" i="21"/>
  <c r="Q17" i="21"/>
  <c r="P17" i="21"/>
  <c r="H19" i="21"/>
  <c r="I18" i="21"/>
  <c r="L18" i="21"/>
  <c r="M18" i="21"/>
  <c r="J18" i="21"/>
  <c r="K18" i="21"/>
  <c r="K19" i="21"/>
  <c r="M19" i="21"/>
  <c r="I19" i="21"/>
  <c r="J19" i="21"/>
  <c r="L19" i="21"/>
  <c r="H20" i="21"/>
  <c r="P18" i="21"/>
  <c r="O18" i="21"/>
  <c r="Q18" i="21"/>
  <c r="O19" i="21"/>
  <c r="Q19" i="21"/>
  <c r="P19" i="21"/>
  <c r="K20" i="21"/>
  <c r="J20" i="21"/>
  <c r="L20" i="21"/>
  <c r="M20" i="21"/>
  <c r="I20" i="21"/>
  <c r="H21" i="21"/>
  <c r="Q20" i="21"/>
  <c r="P20" i="21"/>
  <c r="O20" i="21"/>
  <c r="K21" i="21"/>
  <c r="H22" i="21"/>
  <c r="M21" i="21"/>
  <c r="I21" i="21"/>
  <c r="J21" i="21"/>
  <c r="L21" i="21"/>
  <c r="H23" i="21"/>
  <c r="J22" i="21"/>
  <c r="L22" i="21"/>
  <c r="K22" i="21"/>
  <c r="M22" i="21"/>
  <c r="I22" i="21"/>
  <c r="O21" i="21"/>
  <c r="P21" i="21"/>
  <c r="Q21" i="21"/>
  <c r="J23" i="21"/>
  <c r="I23" i="21"/>
  <c r="K23" i="21"/>
  <c r="H24" i="21"/>
  <c r="M23" i="21"/>
  <c r="L23" i="21"/>
  <c r="P22" i="21"/>
  <c r="O22" i="21"/>
  <c r="Q22" i="21"/>
  <c r="Q23" i="21"/>
  <c r="O23" i="21"/>
  <c r="P23" i="21"/>
  <c r="L24" i="21"/>
  <c r="J24" i="21"/>
  <c r="K24" i="21"/>
  <c r="H25" i="21"/>
  <c r="I24" i="21"/>
  <c r="M24" i="21"/>
  <c r="J25" i="21"/>
  <c r="K25" i="21"/>
  <c r="L25" i="21"/>
  <c r="I25" i="21"/>
  <c r="H26" i="21"/>
  <c r="M25" i="21"/>
  <c r="P24" i="21"/>
  <c r="O24" i="21"/>
  <c r="Q24" i="21"/>
  <c r="Q25" i="21"/>
  <c r="P25" i="21"/>
  <c r="O25" i="21"/>
  <c r="K26" i="21"/>
  <c r="I26" i="21"/>
  <c r="M26" i="21"/>
  <c r="L26" i="21"/>
  <c r="H27" i="21"/>
  <c r="J26" i="21"/>
  <c r="P26" i="21"/>
  <c r="Q26" i="21"/>
  <c r="O26" i="21"/>
  <c r="I27" i="21"/>
  <c r="L27" i="21"/>
  <c r="M27" i="21"/>
  <c r="J27" i="21"/>
  <c r="H28" i="21"/>
  <c r="K27" i="21"/>
  <c r="P27" i="21"/>
  <c r="O27" i="21"/>
  <c r="Q27" i="21"/>
  <c r="I28" i="21"/>
  <c r="M28" i="21"/>
  <c r="K28" i="21"/>
  <c r="L28" i="21"/>
  <c r="J28" i="21"/>
  <c r="H29" i="21"/>
  <c r="P28" i="21"/>
  <c r="N28" i="21"/>
  <c r="Q28" i="21"/>
  <c r="O28" i="21"/>
  <c r="M29" i="21"/>
  <c r="I29" i="21"/>
  <c r="L29" i="21"/>
  <c r="H30" i="21"/>
  <c r="K29" i="21"/>
  <c r="J29" i="21"/>
  <c r="P29" i="21"/>
  <c r="Q29" i="21"/>
  <c r="O29" i="21"/>
  <c r="I30" i="21"/>
  <c r="M30" i="21"/>
  <c r="K30" i="21"/>
  <c r="J30" i="21"/>
  <c r="H31" i="21"/>
  <c r="L30" i="21"/>
  <c r="Q30" i="21"/>
  <c r="O30" i="21"/>
  <c r="P30" i="21"/>
  <c r="J31" i="21"/>
  <c r="H32" i="21"/>
  <c r="I31" i="21"/>
  <c r="K31" i="21"/>
  <c r="M31" i="21"/>
  <c r="K32" i="21"/>
  <c r="J32" i="21"/>
  <c r="M32" i="21"/>
  <c r="L32" i="21"/>
  <c r="I32" i="21"/>
  <c r="H33" i="21"/>
  <c r="P31" i="21"/>
  <c r="Q31" i="21"/>
  <c r="O31" i="21"/>
  <c r="Q32" i="21"/>
  <c r="O32" i="21"/>
  <c r="N32" i="21"/>
  <c r="P32" i="21"/>
  <c r="M33" i="21"/>
  <c r="I33" i="21"/>
  <c r="J33" i="21"/>
  <c r="K33" i="21"/>
  <c r="L33" i="21"/>
  <c r="H34" i="21"/>
  <c r="Q33" i="21"/>
  <c r="O33" i="21"/>
  <c r="P33" i="21"/>
  <c r="M34" i="21"/>
  <c r="K34" i="21"/>
  <c r="H35" i="21"/>
  <c r="J34" i="21"/>
  <c r="L34" i="21"/>
  <c r="I34" i="21"/>
  <c r="J35" i="21"/>
  <c r="H36" i="21"/>
  <c r="M35" i="21"/>
  <c r="L35" i="21"/>
  <c r="I35" i="21"/>
  <c r="K35" i="21"/>
  <c r="O34" i="21"/>
  <c r="Q34" i="21"/>
  <c r="P34" i="21"/>
  <c r="I36" i="21"/>
  <c r="H37" i="21"/>
  <c r="K36" i="21"/>
  <c r="J36" i="21"/>
  <c r="M36" i="21"/>
  <c r="L36" i="21"/>
  <c r="P35" i="21"/>
  <c r="O35" i="21"/>
  <c r="Q35" i="21"/>
  <c r="P36" i="21"/>
  <c r="O36" i="21"/>
  <c r="Q36" i="21"/>
  <c r="J37" i="21"/>
  <c r="L37" i="21"/>
  <c r="M37" i="21"/>
  <c r="I37" i="21"/>
  <c r="K37" i="21"/>
  <c r="H38" i="21"/>
  <c r="P37" i="21"/>
  <c r="Q37" i="21"/>
  <c r="O37" i="21"/>
  <c r="L38" i="21"/>
  <c r="H39" i="21"/>
  <c r="J38" i="21"/>
  <c r="M38" i="21"/>
  <c r="I38" i="21"/>
  <c r="K38" i="21"/>
  <c r="I39" i="21"/>
  <c r="J39" i="21"/>
  <c r="L39" i="21"/>
  <c r="H40" i="21"/>
  <c r="K39" i="21"/>
  <c r="M39" i="21"/>
  <c r="Q38" i="21"/>
  <c r="O38" i="21"/>
  <c r="P38" i="21"/>
  <c r="Q39" i="21"/>
  <c r="O39" i="21"/>
  <c r="P39" i="21"/>
  <c r="J40" i="21"/>
  <c r="M40" i="21"/>
  <c r="H41" i="21"/>
  <c r="I40" i="21"/>
  <c r="L40" i="21"/>
  <c r="K40" i="21"/>
  <c r="K41" i="21"/>
  <c r="L41" i="21"/>
  <c r="M41" i="21"/>
  <c r="I41" i="21"/>
  <c r="J41" i="21"/>
  <c r="H42" i="21"/>
  <c r="Q40" i="21"/>
  <c r="P40" i="21"/>
  <c r="O40" i="21"/>
  <c r="O41" i="21"/>
  <c r="P41" i="21"/>
  <c r="Q41" i="21"/>
  <c r="K42" i="21"/>
  <c r="I42" i="21"/>
  <c r="J42" i="21"/>
  <c r="L42" i="21"/>
  <c r="M42" i="21"/>
  <c r="H43" i="21"/>
  <c r="Q42" i="21"/>
  <c r="P42" i="21"/>
  <c r="O42" i="21"/>
  <c r="L43" i="21"/>
  <c r="H44" i="21"/>
  <c r="M43" i="21"/>
  <c r="J43" i="21"/>
  <c r="I43" i="21"/>
  <c r="K43" i="21"/>
  <c r="H45" i="21"/>
  <c r="I44" i="21"/>
  <c r="J44" i="21"/>
  <c r="M44" i="21"/>
  <c r="K44" i="21"/>
  <c r="L44" i="21"/>
  <c r="P43" i="21"/>
  <c r="Q43" i="21"/>
  <c r="O43" i="21"/>
  <c r="J45" i="21"/>
  <c r="K45" i="21"/>
  <c r="I45" i="21"/>
  <c r="L45" i="21"/>
  <c r="H46" i="21"/>
  <c r="M45" i="21"/>
  <c r="Q44" i="21"/>
  <c r="O44" i="21"/>
  <c r="P44" i="21"/>
  <c r="P45" i="21"/>
  <c r="Q45" i="21"/>
  <c r="O45" i="21"/>
  <c r="I46" i="21"/>
  <c r="L46" i="21"/>
  <c r="J46" i="21"/>
  <c r="H47" i="21"/>
  <c r="K46" i="21"/>
  <c r="M46" i="21"/>
  <c r="P46" i="21"/>
  <c r="O46" i="21"/>
  <c r="Q46" i="21"/>
  <c r="J47" i="21"/>
  <c r="H48" i="21"/>
  <c r="M47" i="21"/>
  <c r="I47" i="21"/>
  <c r="K47" i="21"/>
  <c r="L47" i="21"/>
  <c r="H49" i="21"/>
  <c r="I48" i="21"/>
  <c r="J48" i="21"/>
  <c r="M48" i="21"/>
  <c r="K48" i="21"/>
  <c r="L48" i="21"/>
  <c r="O47" i="21"/>
  <c r="Q47" i="21"/>
  <c r="P47" i="21"/>
  <c r="H50" i="21"/>
  <c r="I49" i="21"/>
  <c r="K49" i="21"/>
  <c r="L49" i="21"/>
  <c r="J49" i="21"/>
  <c r="M49" i="21"/>
  <c r="Q48" i="21"/>
  <c r="P48" i="21"/>
  <c r="O48" i="21"/>
  <c r="M50" i="21"/>
  <c r="L50" i="21"/>
  <c r="K50" i="21"/>
  <c r="I50" i="21"/>
  <c r="H51" i="21"/>
  <c r="J50" i="21"/>
  <c r="P49" i="21"/>
  <c r="O49" i="21"/>
  <c r="Q49" i="21"/>
  <c r="O50" i="21"/>
  <c r="P50" i="21"/>
  <c r="Q50" i="21"/>
  <c r="H52" i="21"/>
  <c r="J51" i="21"/>
  <c r="K51" i="21"/>
  <c r="I51" i="21"/>
  <c r="L51" i="21"/>
  <c r="M51" i="21"/>
  <c r="H53" i="21"/>
  <c r="J52" i="21"/>
  <c r="K52" i="21"/>
  <c r="M52" i="21"/>
  <c r="L52" i="21"/>
  <c r="I52" i="21"/>
  <c r="Q51" i="21"/>
  <c r="P51" i="21"/>
  <c r="O51" i="21"/>
  <c r="H54" i="21"/>
  <c r="J53" i="21"/>
  <c r="I53" i="21"/>
  <c r="K53" i="21"/>
  <c r="L53" i="21"/>
  <c r="M53" i="21"/>
  <c r="O52" i="21"/>
  <c r="Q52" i="21"/>
  <c r="P52" i="21"/>
  <c r="K54" i="21"/>
  <c r="H55" i="21"/>
  <c r="I54" i="21"/>
  <c r="J54" i="21"/>
  <c r="L54" i="21"/>
  <c r="M54" i="21"/>
  <c r="Q53" i="21"/>
  <c r="O53" i="21"/>
  <c r="P53" i="21"/>
  <c r="J55" i="21"/>
  <c r="I55" i="21"/>
  <c r="L55" i="21"/>
  <c r="H56" i="21"/>
  <c r="K55" i="21"/>
  <c r="M55" i="21"/>
  <c r="O54" i="21"/>
  <c r="P54" i="21"/>
  <c r="Q54" i="21"/>
  <c r="Q55" i="21"/>
  <c r="O55" i="21"/>
  <c r="P55" i="21"/>
  <c r="M56" i="21"/>
  <c r="J56" i="21"/>
  <c r="L56" i="21"/>
  <c r="H57" i="21"/>
  <c r="I56" i="21"/>
  <c r="K56" i="21"/>
  <c r="M57" i="21"/>
  <c r="H58" i="21"/>
  <c r="J57" i="21"/>
  <c r="K57" i="21"/>
  <c r="L57" i="21"/>
  <c r="I57" i="21"/>
  <c r="Q56" i="21"/>
  <c r="O56" i="21"/>
  <c r="P56" i="21"/>
  <c r="M58" i="21"/>
  <c r="I58" i="21"/>
  <c r="J58" i="21"/>
  <c r="L58" i="21"/>
  <c r="K58" i="21"/>
  <c r="H59" i="21"/>
  <c r="O57" i="21"/>
  <c r="Q57" i="21"/>
  <c r="P57" i="21"/>
  <c r="O58" i="21"/>
  <c r="P58" i="21"/>
  <c r="Q58" i="21"/>
  <c r="L59" i="21"/>
  <c r="I59" i="21"/>
  <c r="K59" i="21"/>
  <c r="M59" i="21"/>
  <c r="J59" i="21"/>
  <c r="H60" i="21"/>
  <c r="Q59" i="21"/>
  <c r="P59" i="21"/>
  <c r="O59" i="21"/>
  <c r="L60" i="21"/>
  <c r="I60" i="21"/>
  <c r="M60" i="21"/>
  <c r="K60" i="21"/>
  <c r="J60" i="21"/>
  <c r="H61" i="21"/>
  <c r="O60" i="21"/>
  <c r="P60" i="21"/>
  <c r="Q60" i="21"/>
  <c r="M61" i="21"/>
  <c r="H62" i="21"/>
  <c r="I61" i="21"/>
  <c r="J61" i="21"/>
  <c r="K61" i="21"/>
  <c r="L61" i="21"/>
  <c r="L62" i="21"/>
  <c r="I62" i="21"/>
  <c r="J62" i="21"/>
  <c r="M62" i="21"/>
  <c r="H63" i="21"/>
  <c r="K62" i="21"/>
  <c r="Q61" i="21"/>
  <c r="O61" i="21"/>
  <c r="P61" i="21"/>
  <c r="Q62" i="21"/>
  <c r="P62" i="21"/>
  <c r="O62" i="21"/>
  <c r="I63" i="21"/>
  <c r="H64" i="21"/>
  <c r="M63" i="21"/>
  <c r="L63" i="21"/>
  <c r="J63" i="21"/>
  <c r="K63" i="21"/>
  <c r="Q63" i="21"/>
  <c r="P63" i="21"/>
  <c r="O63" i="21"/>
  <c r="I64" i="21"/>
  <c r="H65" i="21"/>
  <c r="J64" i="21"/>
  <c r="M64" i="21"/>
  <c r="K64" i="21"/>
  <c r="L64" i="21"/>
  <c r="Q64" i="21"/>
  <c r="O64" i="21"/>
  <c r="P64" i="21"/>
  <c r="M65" i="21"/>
  <c r="H66" i="21"/>
  <c r="L65" i="21"/>
  <c r="J65" i="21"/>
  <c r="K65" i="21"/>
  <c r="I65" i="21"/>
  <c r="H67" i="21"/>
  <c r="I66" i="21"/>
  <c r="L66" i="21"/>
  <c r="M66" i="21"/>
  <c r="K66" i="21"/>
  <c r="J66" i="21"/>
  <c r="O65" i="21"/>
  <c r="P65" i="21"/>
  <c r="Q65" i="21"/>
  <c r="H68" i="21"/>
  <c r="M67" i="21"/>
  <c r="J67" i="21"/>
  <c r="I67" i="21"/>
  <c r="L67" i="21"/>
  <c r="K67" i="21"/>
  <c r="O66" i="21"/>
  <c r="Q66" i="21"/>
  <c r="P66" i="21"/>
  <c r="L68" i="21"/>
  <c r="K68" i="21"/>
  <c r="H69" i="21"/>
  <c r="J68" i="21"/>
  <c r="I68" i="21"/>
  <c r="M68" i="21"/>
  <c r="O67" i="21"/>
  <c r="P67" i="21"/>
  <c r="Q67" i="21"/>
  <c r="K69" i="21"/>
  <c r="I69" i="21"/>
  <c r="L69" i="21"/>
  <c r="J69" i="21"/>
  <c r="H70" i="21"/>
  <c r="M69" i="21"/>
  <c r="O68" i="21"/>
  <c r="P68" i="21"/>
  <c r="Q68" i="21"/>
  <c r="Q69" i="21"/>
  <c r="O69" i="21"/>
  <c r="P69" i="21"/>
  <c r="I70" i="21"/>
  <c r="J70" i="21"/>
  <c r="M70" i="21"/>
  <c r="H71" i="21"/>
  <c r="L70" i="21"/>
  <c r="K70" i="21"/>
  <c r="P70" i="21"/>
  <c r="O70" i="21"/>
  <c r="Q70" i="21"/>
  <c r="M71" i="21"/>
  <c r="J71" i="21"/>
  <c r="I71" i="21"/>
  <c r="H72" i="21"/>
  <c r="L71" i="21"/>
  <c r="K71" i="21"/>
  <c r="O71" i="21"/>
  <c r="Q71" i="21"/>
  <c r="P71" i="21"/>
  <c r="L72" i="21"/>
  <c r="K72" i="21"/>
  <c r="J72" i="21"/>
  <c r="I72" i="21"/>
  <c r="M72" i="21"/>
  <c r="H73" i="21"/>
  <c r="P72" i="21"/>
  <c r="O72" i="21"/>
  <c r="Q72" i="21"/>
  <c r="H74" i="21"/>
  <c r="K73" i="21"/>
  <c r="I73" i="21"/>
  <c r="J73" i="21"/>
  <c r="M73" i="21"/>
  <c r="L73" i="21"/>
  <c r="M74" i="21"/>
  <c r="L74" i="21"/>
  <c r="I74" i="21"/>
  <c r="K74" i="21"/>
  <c r="H75" i="21"/>
  <c r="J74" i="21"/>
  <c r="O73" i="21"/>
  <c r="P73" i="21"/>
  <c r="Q73" i="21"/>
  <c r="Q74" i="21"/>
  <c r="O74" i="21"/>
  <c r="P74" i="21"/>
  <c r="L75" i="21"/>
  <c r="K75" i="21"/>
  <c r="I75" i="21"/>
  <c r="M75" i="21"/>
  <c r="H76" i="21"/>
  <c r="J75" i="21"/>
  <c r="P75" i="21"/>
  <c r="O75" i="21"/>
  <c r="Q75" i="21"/>
  <c r="J76" i="21"/>
  <c r="I76" i="21"/>
  <c r="H77" i="21"/>
  <c r="K76" i="21"/>
  <c r="M76" i="21"/>
  <c r="L76" i="21"/>
  <c r="Q76" i="21"/>
  <c r="O76" i="21"/>
  <c r="P76" i="21"/>
  <c r="K77" i="21"/>
  <c r="J77" i="21"/>
  <c r="L77" i="21"/>
  <c r="I77" i="21"/>
  <c r="M77" i="21"/>
  <c r="H78" i="21"/>
  <c r="Q77" i="21"/>
  <c r="P77" i="21"/>
  <c r="O77" i="21"/>
  <c r="M78" i="21"/>
  <c r="H79" i="21"/>
  <c r="J78" i="21"/>
  <c r="I78" i="21"/>
  <c r="L78" i="21"/>
  <c r="K78" i="21"/>
  <c r="I79" i="21"/>
  <c r="M79" i="21"/>
  <c r="K79" i="21"/>
  <c r="H80" i="21"/>
  <c r="L79" i="21"/>
  <c r="J79" i="21"/>
  <c r="P78" i="21"/>
  <c r="O78" i="21"/>
  <c r="Q78" i="21"/>
  <c r="O79" i="21"/>
  <c r="P79" i="21"/>
  <c r="Q79" i="21"/>
  <c r="L80" i="21"/>
  <c r="K80" i="21"/>
  <c r="I80" i="21"/>
  <c r="M80" i="21"/>
  <c r="H81" i="21"/>
  <c r="J80" i="21"/>
  <c r="O80" i="21"/>
  <c r="P80" i="21"/>
  <c r="I81" i="21"/>
  <c r="J81" i="21"/>
  <c r="L81" i="21"/>
  <c r="M81" i="21"/>
  <c r="H82" i="21"/>
  <c r="K81" i="21"/>
  <c r="Q81" i="21"/>
  <c r="P81" i="21"/>
  <c r="O81" i="21"/>
  <c r="M82" i="21"/>
  <c r="J82" i="21"/>
  <c r="I82" i="21"/>
  <c r="K82" i="21"/>
  <c r="L82" i="21"/>
  <c r="H83" i="21"/>
  <c r="O82" i="21"/>
  <c r="Q82" i="21"/>
  <c r="P82" i="21"/>
  <c r="K83" i="21"/>
  <c r="M83" i="21"/>
  <c r="I83" i="21"/>
  <c r="J83" i="21"/>
  <c r="L83" i="21"/>
  <c r="H84" i="21"/>
  <c r="O83" i="21"/>
  <c r="Q83" i="21"/>
  <c r="P83" i="21"/>
  <c r="H85" i="21"/>
  <c r="J84" i="21"/>
  <c r="K84" i="21"/>
  <c r="L84" i="21"/>
  <c r="M84" i="21"/>
  <c r="I84" i="21"/>
  <c r="I85" i="21"/>
  <c r="M85" i="21"/>
  <c r="J85" i="21"/>
  <c r="H86" i="21"/>
  <c r="K85" i="21"/>
  <c r="L85" i="21"/>
  <c r="O84" i="21"/>
  <c r="Q84" i="21"/>
  <c r="P84" i="21"/>
  <c r="O85" i="21"/>
  <c r="Q85" i="21"/>
  <c r="P85" i="21"/>
  <c r="M86" i="21"/>
  <c r="I86" i="21"/>
  <c r="K86" i="21"/>
  <c r="J86" i="21"/>
  <c r="L86" i="21"/>
  <c r="H87" i="21"/>
  <c r="Q86" i="21"/>
  <c r="P86" i="21"/>
  <c r="O86" i="21"/>
  <c r="L87" i="21"/>
  <c r="M87" i="21"/>
  <c r="I87" i="21"/>
  <c r="K87" i="21"/>
  <c r="H88" i="21"/>
  <c r="J87" i="21"/>
  <c r="O87" i="21"/>
  <c r="P87" i="21"/>
  <c r="Q87" i="21"/>
  <c r="J88" i="21"/>
  <c r="I88" i="21"/>
  <c r="K88" i="21"/>
  <c r="L88" i="21"/>
  <c r="M88" i="21"/>
  <c r="H89" i="21"/>
  <c r="P88" i="21"/>
  <c r="Q88" i="21"/>
  <c r="O88" i="21"/>
  <c r="K89" i="21"/>
  <c r="I89" i="21"/>
  <c r="J89" i="21"/>
  <c r="L89" i="21"/>
  <c r="H90" i="21"/>
  <c r="M89" i="21"/>
  <c r="Q89" i="21"/>
  <c r="O89" i="21"/>
  <c r="P89" i="21"/>
  <c r="K90" i="21"/>
  <c r="J90" i="21"/>
  <c r="L90" i="21"/>
  <c r="M90" i="21"/>
  <c r="I90" i="21"/>
  <c r="H91" i="21"/>
  <c r="O90" i="21"/>
  <c r="P90" i="21"/>
  <c r="Q90" i="21"/>
  <c r="L91" i="21"/>
  <c r="J91" i="21"/>
  <c r="K91" i="21"/>
  <c r="M91" i="21"/>
  <c r="H92" i="21"/>
  <c r="I91" i="21"/>
  <c r="J92" i="21"/>
  <c r="I92" i="21"/>
  <c r="K92" i="21"/>
  <c r="M92" i="21"/>
  <c r="H93" i="21"/>
  <c r="L92" i="21"/>
  <c r="P91" i="21"/>
  <c r="Q91" i="21"/>
  <c r="O91" i="21"/>
  <c r="Q92" i="21"/>
  <c r="O92" i="21"/>
  <c r="P92" i="21"/>
  <c r="M93" i="21"/>
  <c r="L93" i="21"/>
  <c r="J93" i="21"/>
  <c r="K93" i="21"/>
  <c r="I93" i="21"/>
  <c r="H94" i="21"/>
  <c r="O93" i="21"/>
  <c r="Q93" i="21"/>
  <c r="P93" i="21"/>
  <c r="I94" i="21"/>
  <c r="K94" i="21"/>
  <c r="J94" i="21"/>
  <c r="L94" i="21"/>
  <c r="H95" i="21"/>
  <c r="M94" i="21"/>
  <c r="O94" i="21"/>
  <c r="P94" i="21"/>
  <c r="Q94" i="21"/>
  <c r="J95" i="21"/>
  <c r="K95" i="21"/>
  <c r="M95" i="21"/>
  <c r="H96" i="21"/>
  <c r="I95" i="21"/>
  <c r="L95" i="21"/>
  <c r="I96" i="21"/>
  <c r="J96" i="21"/>
  <c r="L96" i="21"/>
  <c r="M96" i="21"/>
  <c r="K96" i="21"/>
  <c r="H97" i="21"/>
  <c r="O95" i="21"/>
  <c r="P95" i="21"/>
  <c r="Q95" i="21"/>
  <c r="P96" i="21"/>
  <c r="O96" i="21"/>
  <c r="Q96" i="21"/>
  <c r="L97" i="21"/>
  <c r="I97" i="21"/>
  <c r="J97" i="21"/>
  <c r="H98" i="21"/>
  <c r="M97" i="21"/>
  <c r="K97" i="21"/>
  <c r="P97" i="21"/>
  <c r="Q97" i="21"/>
  <c r="O97" i="21"/>
  <c r="I98" i="21"/>
  <c r="K98" i="21"/>
  <c r="L98" i="21"/>
  <c r="J98" i="21"/>
  <c r="H99" i="21"/>
  <c r="M98" i="21"/>
  <c r="P98" i="21"/>
  <c r="Q98" i="21"/>
  <c r="O98" i="21"/>
  <c r="H100" i="21"/>
  <c r="J99" i="21"/>
  <c r="I99" i="21"/>
  <c r="K99" i="21"/>
  <c r="M99" i="21"/>
  <c r="L99" i="21"/>
  <c r="L100" i="21"/>
  <c r="M100" i="21"/>
  <c r="I100" i="21"/>
  <c r="K100" i="21"/>
  <c r="H101" i="21"/>
  <c r="J100" i="21"/>
  <c r="O99" i="21"/>
  <c r="P99" i="21"/>
  <c r="Q99" i="21"/>
  <c r="P100" i="21"/>
  <c r="Q100" i="21"/>
  <c r="O100" i="21"/>
  <c r="L101" i="21"/>
  <c r="J101" i="21"/>
  <c r="I101" i="21"/>
  <c r="M101" i="21"/>
  <c r="H102" i="21"/>
  <c r="K101" i="21"/>
  <c r="P101" i="21"/>
  <c r="Q101" i="21"/>
  <c r="O101" i="21"/>
  <c r="J102" i="21"/>
  <c r="H103" i="21"/>
  <c r="K102" i="21"/>
  <c r="I102" i="21"/>
  <c r="M102" i="21"/>
  <c r="L102" i="21"/>
  <c r="J103" i="21"/>
  <c r="K103" i="21"/>
  <c r="H104" i="21"/>
  <c r="L103" i="21"/>
  <c r="M103" i="21"/>
  <c r="I103" i="21"/>
  <c r="P102" i="21"/>
  <c r="O102" i="21"/>
  <c r="Q102" i="21"/>
  <c r="L104" i="21"/>
  <c r="J104" i="21"/>
  <c r="I104" i="21"/>
  <c r="H105" i="21"/>
  <c r="K104" i="21"/>
  <c r="M104" i="21"/>
  <c r="O103" i="21"/>
  <c r="Q103" i="21"/>
  <c r="P103" i="21"/>
  <c r="Q104" i="21"/>
  <c r="O104" i="21"/>
  <c r="P104" i="21"/>
  <c r="L105" i="21"/>
  <c r="M105" i="21"/>
  <c r="I105" i="21"/>
  <c r="H106" i="21"/>
  <c r="K105" i="21"/>
  <c r="J105" i="21"/>
  <c r="O105" i="21"/>
  <c r="P105" i="21"/>
  <c r="Q105" i="21"/>
  <c r="K106" i="21"/>
  <c r="M106" i="21"/>
  <c r="J106" i="21"/>
  <c r="H107" i="21"/>
  <c r="L106" i="21"/>
  <c r="I106" i="21"/>
  <c r="H108" i="21"/>
  <c r="J107" i="21"/>
  <c r="K107" i="21"/>
  <c r="L107" i="21"/>
  <c r="M107" i="21"/>
  <c r="I107" i="21"/>
  <c r="P106" i="21"/>
  <c r="Q106" i="21"/>
  <c r="O106" i="21"/>
  <c r="M108" i="21"/>
  <c r="I108" i="21"/>
  <c r="J108" i="21"/>
  <c r="K108" i="21"/>
  <c r="L108" i="21"/>
  <c r="H109" i="21"/>
  <c r="Q107" i="21"/>
  <c r="O107" i="21"/>
  <c r="P107" i="21"/>
  <c r="O108" i="21"/>
  <c r="Q108" i="21"/>
  <c r="P108" i="21"/>
  <c r="M109" i="21"/>
  <c r="L109" i="21"/>
  <c r="I109" i="21"/>
  <c r="H110" i="21"/>
  <c r="J109" i="21"/>
  <c r="K109" i="21"/>
  <c r="O109" i="21"/>
  <c r="P109" i="21"/>
  <c r="Q109" i="21"/>
  <c r="L110" i="21"/>
  <c r="I110" i="21"/>
  <c r="M110" i="21"/>
  <c r="H111" i="21"/>
  <c r="K110" i="21"/>
  <c r="J110" i="21"/>
  <c r="Q110" i="21"/>
  <c r="O110" i="21"/>
  <c r="P110" i="21"/>
  <c r="J111" i="21"/>
  <c r="M111" i="21"/>
  <c r="I111" i="21"/>
  <c r="L111" i="21"/>
  <c r="K111" i="21"/>
  <c r="H112" i="21"/>
  <c r="P111" i="21"/>
  <c r="Q111" i="21"/>
  <c r="O111" i="21"/>
  <c r="I112" i="21"/>
  <c r="K112" i="21"/>
  <c r="J112" i="21"/>
  <c r="M112" i="21"/>
  <c r="L112" i="21"/>
  <c r="H113" i="21"/>
  <c r="Q112" i="21"/>
  <c r="O112" i="21"/>
  <c r="P112" i="21"/>
  <c r="K113" i="21"/>
  <c r="J113" i="21"/>
  <c r="L113" i="21"/>
  <c r="M113" i="21"/>
  <c r="H114" i="21"/>
  <c r="I113" i="21"/>
  <c r="M114" i="21"/>
  <c r="J114" i="21"/>
  <c r="K114" i="21"/>
  <c r="I114" i="21"/>
  <c r="H115" i="21"/>
  <c r="L114" i="21"/>
  <c r="Q113" i="21"/>
  <c r="P113" i="21"/>
  <c r="O113" i="21"/>
  <c r="Q114" i="21"/>
  <c r="P114" i="21"/>
  <c r="O114" i="21"/>
  <c r="K115" i="21"/>
  <c r="L115" i="21"/>
  <c r="H116" i="21"/>
  <c r="J115" i="21"/>
  <c r="M115" i="21"/>
  <c r="I115" i="21"/>
  <c r="I116" i="21"/>
  <c r="M116" i="21"/>
  <c r="H117" i="21"/>
  <c r="J116" i="21"/>
  <c r="K116" i="21"/>
  <c r="L116" i="21"/>
  <c r="Q115" i="21"/>
  <c r="O115" i="21"/>
  <c r="P115" i="21"/>
  <c r="O116" i="21"/>
  <c r="P116" i="21"/>
  <c r="Q116" i="21"/>
  <c r="M117" i="21"/>
  <c r="L117" i="21"/>
  <c r="J117" i="21"/>
  <c r="H118" i="21"/>
  <c r="K117" i="21"/>
  <c r="I117" i="21"/>
  <c r="J118" i="21"/>
  <c r="M118" i="21"/>
  <c r="L118" i="21"/>
  <c r="H119" i="21"/>
  <c r="K118" i="21"/>
  <c r="I118" i="21"/>
  <c r="Q117" i="21"/>
  <c r="P117" i="21"/>
  <c r="O117" i="21"/>
  <c r="L119" i="21"/>
  <c r="M119" i="21"/>
  <c r="K119" i="21"/>
  <c r="I119" i="21"/>
  <c r="H120" i="21"/>
  <c r="J119" i="21"/>
  <c r="P118" i="21"/>
  <c r="Q118" i="21"/>
  <c r="O118" i="21"/>
  <c r="O119" i="21"/>
  <c r="P119" i="21"/>
  <c r="Q119" i="21"/>
  <c r="M120" i="21"/>
  <c r="H121" i="21"/>
  <c r="I120" i="21"/>
  <c r="L120" i="21"/>
  <c r="J120" i="21"/>
  <c r="K120" i="21"/>
  <c r="I121" i="21"/>
  <c r="M121" i="21"/>
  <c r="H122" i="21"/>
  <c r="L121" i="21"/>
  <c r="J121" i="21"/>
  <c r="K121" i="21"/>
  <c r="P120" i="21"/>
  <c r="O120" i="21"/>
  <c r="Q120" i="21"/>
  <c r="O121" i="21"/>
  <c r="Q121" i="21"/>
  <c r="P121" i="21"/>
  <c r="H123" i="21"/>
  <c r="K122" i="21"/>
  <c r="M122" i="21"/>
  <c r="L122" i="21"/>
  <c r="I122" i="21"/>
  <c r="J122" i="21"/>
  <c r="I123" i="21"/>
  <c r="M123" i="21"/>
  <c r="L123" i="21"/>
  <c r="J123" i="21"/>
  <c r="H124" i="21"/>
  <c r="K123" i="21"/>
  <c r="O122" i="21"/>
  <c r="Q122" i="21"/>
  <c r="P122" i="21"/>
  <c r="Q123" i="21"/>
  <c r="P123" i="21"/>
  <c r="O123" i="21"/>
  <c r="J124" i="21"/>
  <c r="L124" i="21"/>
  <c r="I124" i="21"/>
  <c r="H125" i="21"/>
  <c r="K124" i="21"/>
  <c r="M124" i="21"/>
  <c r="O124" i="21"/>
  <c r="Q124" i="21"/>
  <c r="P124" i="21"/>
  <c r="H126" i="21"/>
  <c r="J125" i="21"/>
  <c r="L125" i="21"/>
  <c r="K125" i="21"/>
  <c r="I125" i="21"/>
  <c r="M125" i="21"/>
  <c r="M126" i="21"/>
  <c r="K126" i="21"/>
  <c r="L126" i="21"/>
  <c r="H127" i="21"/>
  <c r="I126" i="21"/>
  <c r="J126" i="21"/>
  <c r="P125" i="21"/>
  <c r="Q125" i="21"/>
  <c r="O125" i="21"/>
  <c r="K127" i="21"/>
  <c r="I127" i="21"/>
  <c r="H128" i="21"/>
  <c r="L127" i="21"/>
  <c r="M127" i="21"/>
  <c r="J127" i="21"/>
  <c r="P126" i="21"/>
  <c r="Q126" i="21"/>
  <c r="O126" i="21"/>
  <c r="O127" i="21"/>
  <c r="P127" i="21"/>
  <c r="Q127" i="21"/>
  <c r="J128" i="21"/>
  <c r="M128" i="21"/>
  <c r="I128" i="21"/>
  <c r="L128" i="21"/>
  <c r="K128" i="21"/>
  <c r="H129" i="21"/>
  <c r="Q128" i="21"/>
  <c r="P128" i="21"/>
  <c r="O128" i="21"/>
  <c r="H130" i="21"/>
  <c r="M129" i="21"/>
  <c r="I129" i="21"/>
  <c r="L129" i="21"/>
  <c r="J129" i="21"/>
  <c r="K129" i="21"/>
  <c r="L130" i="21"/>
  <c r="H131" i="21"/>
  <c r="I130" i="21"/>
  <c r="K130" i="21"/>
  <c r="M130" i="21"/>
  <c r="J130" i="21"/>
  <c r="Q129" i="21"/>
  <c r="O129" i="21"/>
  <c r="P129" i="21"/>
  <c r="H132" i="21"/>
  <c r="I131" i="21"/>
  <c r="L131" i="21"/>
  <c r="M131" i="21"/>
  <c r="K131" i="21"/>
  <c r="J131" i="21"/>
  <c r="P130" i="21"/>
  <c r="Q130" i="21"/>
  <c r="O130" i="21"/>
  <c r="M132" i="21"/>
  <c r="H133" i="21"/>
  <c r="L132" i="21"/>
  <c r="I132" i="21"/>
  <c r="J132" i="21"/>
  <c r="K132" i="21"/>
  <c r="O131" i="21"/>
  <c r="P131" i="21"/>
  <c r="Q131" i="21"/>
  <c r="M133" i="21"/>
  <c r="K133" i="21"/>
  <c r="H134" i="21"/>
  <c r="L133" i="21"/>
  <c r="I133" i="21"/>
  <c r="J133" i="21"/>
  <c r="O132" i="21"/>
  <c r="Q132" i="21"/>
  <c r="P132" i="21"/>
  <c r="K134" i="21"/>
  <c r="M134" i="21"/>
  <c r="J134" i="21"/>
  <c r="H135" i="21"/>
  <c r="L134" i="21"/>
  <c r="I134" i="21"/>
  <c r="P133" i="21"/>
  <c r="O133" i="21"/>
  <c r="Q133" i="21"/>
  <c r="K135" i="21"/>
  <c r="L135" i="21"/>
  <c r="J135" i="21"/>
  <c r="H136" i="21"/>
  <c r="M135" i="21"/>
  <c r="I135" i="21"/>
  <c r="Q134" i="21"/>
  <c r="P134" i="21"/>
  <c r="O134" i="21"/>
  <c r="H137" i="21"/>
  <c r="K136" i="21"/>
  <c r="I136" i="21"/>
  <c r="J136" i="21"/>
  <c r="L136" i="21"/>
  <c r="M136" i="21"/>
  <c r="O135" i="21"/>
  <c r="Q135" i="21"/>
  <c r="P135" i="21"/>
  <c r="K137" i="21"/>
  <c r="I137" i="21"/>
  <c r="L137" i="21"/>
  <c r="J137" i="21"/>
  <c r="H138" i="21"/>
  <c r="M137" i="21"/>
  <c r="Q136" i="21"/>
  <c r="P136" i="21"/>
  <c r="O136" i="21"/>
  <c r="O137" i="21"/>
  <c r="P137" i="21"/>
  <c r="Q137" i="21"/>
  <c r="L138" i="21"/>
  <c r="M138" i="21"/>
  <c r="K138" i="21"/>
  <c r="H139" i="21"/>
  <c r="I138" i="21"/>
  <c r="J138" i="21"/>
  <c r="H140" i="21"/>
  <c r="K139" i="21"/>
  <c r="J139" i="21"/>
  <c r="I139" i="21"/>
  <c r="M139" i="21"/>
  <c r="L139" i="21"/>
  <c r="O138" i="21"/>
  <c r="P138" i="21"/>
  <c r="Q138" i="21"/>
  <c r="M140" i="21"/>
  <c r="I140" i="21"/>
  <c r="H141" i="21"/>
  <c r="L140" i="21"/>
  <c r="J140" i="21"/>
  <c r="K140" i="21"/>
  <c r="P139" i="21"/>
  <c r="O139" i="21"/>
  <c r="Q139" i="21"/>
  <c r="Q140" i="21"/>
  <c r="O140" i="21"/>
  <c r="P140" i="21"/>
  <c r="J141" i="21"/>
  <c r="M141" i="21"/>
  <c r="H142" i="21"/>
  <c r="K141" i="21"/>
  <c r="L141" i="21"/>
  <c r="I141" i="21"/>
  <c r="I142" i="21"/>
  <c r="K142" i="21"/>
  <c r="M142" i="21"/>
  <c r="L142" i="21"/>
  <c r="J142" i="21"/>
  <c r="H143" i="21"/>
  <c r="O141" i="21"/>
  <c r="P141" i="21"/>
  <c r="Q141" i="21"/>
  <c r="Q142" i="21"/>
  <c r="O142" i="21"/>
  <c r="P142" i="21"/>
  <c r="I143" i="21"/>
  <c r="K143" i="21"/>
  <c r="J143" i="21"/>
  <c r="M143" i="21"/>
  <c r="H144" i="21"/>
  <c r="L143" i="21"/>
  <c r="Q143" i="21"/>
  <c r="O143" i="21"/>
  <c r="P143" i="21"/>
  <c r="M144" i="21"/>
  <c r="I144" i="21"/>
  <c r="K144" i="21"/>
  <c r="H145" i="21"/>
  <c r="L144" i="21"/>
  <c r="J144" i="21"/>
  <c r="P144" i="21"/>
  <c r="O144" i="21"/>
  <c r="Q144" i="21"/>
  <c r="J145" i="21"/>
  <c r="H146" i="21"/>
  <c r="K145" i="21"/>
  <c r="I145" i="21"/>
  <c r="L145" i="21"/>
  <c r="M145" i="21"/>
  <c r="M146" i="21"/>
  <c r="L146" i="21"/>
  <c r="H147" i="21"/>
  <c r="I146" i="21"/>
  <c r="K146" i="21"/>
  <c r="J146" i="21"/>
  <c r="O145" i="21"/>
  <c r="Q145" i="21"/>
  <c r="P145" i="21"/>
  <c r="I147" i="21"/>
  <c r="H148" i="21"/>
  <c r="L147" i="21"/>
  <c r="J147" i="21"/>
  <c r="K147" i="21"/>
  <c r="M147" i="21"/>
  <c r="O146" i="21"/>
  <c r="Q146" i="21"/>
  <c r="P146" i="21"/>
  <c r="Q147" i="21"/>
  <c r="O147" i="21"/>
  <c r="P147" i="21"/>
  <c r="M148" i="21"/>
  <c r="L148" i="21"/>
  <c r="J148" i="21"/>
  <c r="H149" i="21"/>
  <c r="K148" i="21"/>
  <c r="I148" i="21"/>
  <c r="J149" i="21"/>
  <c r="H150" i="21"/>
  <c r="K149" i="21"/>
  <c r="I149" i="21"/>
  <c r="M149" i="21"/>
  <c r="L149" i="21"/>
  <c r="P148" i="21"/>
  <c r="O148" i="21"/>
  <c r="Q148" i="21"/>
  <c r="I150" i="21"/>
  <c r="K150" i="21"/>
  <c r="M150" i="21"/>
  <c r="H151" i="21"/>
  <c r="J150" i="21"/>
  <c r="L150" i="21"/>
  <c r="O149" i="21"/>
  <c r="Q149" i="21"/>
  <c r="P149" i="21"/>
  <c r="Q150" i="21"/>
  <c r="P150" i="21"/>
  <c r="O150" i="21"/>
  <c r="J151" i="21"/>
  <c r="M151" i="21"/>
  <c r="L151" i="21"/>
  <c r="H152" i="21"/>
  <c r="K151" i="21"/>
  <c r="I151" i="21"/>
  <c r="K152" i="21"/>
  <c r="L152" i="21"/>
  <c r="H153" i="21"/>
  <c r="I152" i="21"/>
  <c r="J152" i="21"/>
  <c r="M152" i="21"/>
  <c r="O151" i="21"/>
  <c r="Q151" i="21"/>
  <c r="P151" i="21"/>
  <c r="M153" i="21"/>
  <c r="H154" i="21"/>
  <c r="K153" i="21"/>
  <c r="I153" i="21"/>
  <c r="J153" i="21"/>
  <c r="L153" i="21"/>
  <c r="P152" i="21"/>
  <c r="Q152" i="21"/>
  <c r="O152" i="21"/>
  <c r="K154" i="21"/>
  <c r="J154" i="21"/>
  <c r="L154" i="21"/>
  <c r="H155" i="21"/>
  <c r="M154" i="21"/>
  <c r="I154" i="21"/>
  <c r="O153" i="21"/>
  <c r="Q153" i="21"/>
  <c r="P153" i="21"/>
  <c r="J155" i="21"/>
  <c r="K155" i="21"/>
  <c r="I155" i="21"/>
  <c r="L155" i="21"/>
  <c r="H156" i="21"/>
  <c r="M155" i="21"/>
  <c r="P154" i="21"/>
  <c r="Q154" i="21"/>
  <c r="O154" i="21"/>
  <c r="O155" i="21"/>
  <c r="P155" i="21"/>
  <c r="Q155" i="21"/>
  <c r="J156" i="21"/>
  <c r="H157" i="21"/>
  <c r="L156" i="21"/>
  <c r="I156" i="21"/>
  <c r="K156" i="21"/>
  <c r="M156" i="21"/>
  <c r="I157" i="21"/>
  <c r="L157" i="21"/>
  <c r="K157" i="21"/>
  <c r="J157" i="21"/>
  <c r="H158" i="21"/>
  <c r="M157" i="21"/>
  <c r="O156" i="21"/>
  <c r="Q156" i="21"/>
  <c r="P156" i="21"/>
  <c r="P157" i="21"/>
  <c r="Q157" i="21"/>
  <c r="O157" i="21"/>
  <c r="J158" i="21"/>
  <c r="M158" i="21"/>
  <c r="L158" i="21"/>
  <c r="H159" i="21"/>
  <c r="I158" i="21"/>
  <c r="K158" i="21"/>
  <c r="M159" i="21"/>
  <c r="K159" i="21"/>
  <c r="J159" i="21"/>
  <c r="I159" i="21"/>
  <c r="H160" i="21"/>
  <c r="L159" i="21"/>
  <c r="Q158" i="21"/>
  <c r="O158" i="21"/>
  <c r="P158" i="21"/>
  <c r="Q159" i="21"/>
  <c r="P159" i="21"/>
  <c r="O159" i="21"/>
  <c r="H161" i="21"/>
  <c r="I160" i="21"/>
  <c r="M160" i="21"/>
  <c r="L160" i="21"/>
  <c r="K160" i="21"/>
  <c r="J160" i="21"/>
  <c r="L161" i="21"/>
  <c r="I161" i="21"/>
  <c r="J161" i="21"/>
  <c r="K161" i="21"/>
  <c r="M161" i="21"/>
  <c r="H162" i="21"/>
  <c r="P160" i="21"/>
  <c r="Q160" i="21"/>
  <c r="O160" i="21"/>
  <c r="O161" i="21"/>
  <c r="P161" i="21"/>
  <c r="Q161" i="21"/>
  <c r="I162" i="21"/>
  <c r="K162" i="21"/>
  <c r="J162" i="21"/>
  <c r="L162" i="21"/>
  <c r="H163" i="21"/>
  <c r="M162" i="21"/>
  <c r="O162" i="21"/>
  <c r="Q162" i="21"/>
  <c r="P162" i="21"/>
  <c r="H164" i="21"/>
  <c r="I163" i="21"/>
  <c r="M163" i="21"/>
  <c r="K163" i="21"/>
  <c r="L163" i="21"/>
  <c r="J163" i="21"/>
  <c r="J164" i="21"/>
  <c r="I164" i="21"/>
  <c r="H165" i="21"/>
  <c r="K164" i="21"/>
  <c r="L164" i="21"/>
  <c r="M164" i="21"/>
  <c r="P163" i="21"/>
  <c r="Q163" i="21"/>
  <c r="O163" i="21"/>
  <c r="P164" i="21"/>
  <c r="O164" i="21"/>
  <c r="Q164" i="21"/>
  <c r="K165" i="21"/>
  <c r="M165" i="21"/>
  <c r="L165" i="21"/>
  <c r="H166" i="21"/>
  <c r="I165" i="21"/>
  <c r="J165" i="21"/>
  <c r="M166" i="21"/>
  <c r="L166" i="21"/>
  <c r="H167" i="21"/>
  <c r="J166" i="21"/>
  <c r="I166" i="21"/>
  <c r="K166" i="21"/>
  <c r="P165" i="21"/>
  <c r="O165" i="21"/>
  <c r="Q165" i="21"/>
  <c r="J167" i="21"/>
  <c r="M167" i="21"/>
  <c r="L167" i="21"/>
  <c r="K167" i="21"/>
  <c r="H168" i="21"/>
  <c r="I167" i="21"/>
  <c r="O166" i="21"/>
  <c r="Q166" i="21"/>
  <c r="P166" i="21"/>
  <c r="L168" i="21"/>
  <c r="J168" i="21"/>
  <c r="I168" i="21"/>
  <c r="K168" i="21"/>
  <c r="M168" i="21"/>
  <c r="H169" i="21"/>
  <c r="Q167" i="21"/>
  <c r="O167" i="21"/>
  <c r="P167" i="21"/>
  <c r="O168" i="21"/>
  <c r="Q168" i="21"/>
  <c r="P168" i="21"/>
  <c r="L169" i="21"/>
  <c r="I169" i="21"/>
  <c r="M169" i="21"/>
  <c r="H170" i="21"/>
  <c r="J169" i="21"/>
  <c r="K169" i="21"/>
  <c r="P169" i="21"/>
  <c r="Q169" i="21"/>
  <c r="O169" i="21"/>
  <c r="M170" i="21"/>
  <c r="I170" i="21"/>
  <c r="H171" i="21"/>
  <c r="J170" i="21"/>
  <c r="L170" i="21"/>
  <c r="K170" i="21"/>
  <c r="O170" i="21"/>
  <c r="P170" i="21"/>
  <c r="Q170" i="21"/>
  <c r="M171" i="21"/>
  <c r="H172" i="21"/>
  <c r="I171" i="21"/>
  <c r="K171" i="21"/>
  <c r="J171" i="21"/>
  <c r="L171" i="21"/>
  <c r="J172" i="21"/>
  <c r="H173" i="21"/>
  <c r="I172" i="21"/>
  <c r="L172" i="21"/>
  <c r="M172" i="21"/>
  <c r="K172" i="21"/>
  <c r="Q171" i="21"/>
  <c r="P171" i="21"/>
  <c r="O171" i="21"/>
  <c r="I173" i="21"/>
  <c r="K173" i="21"/>
  <c r="H174" i="21"/>
  <c r="J173" i="21"/>
  <c r="M173" i="21"/>
  <c r="L173" i="21"/>
  <c r="P172" i="21"/>
  <c r="O172" i="21"/>
  <c r="Q172" i="21"/>
  <c r="P173" i="21"/>
  <c r="Q173" i="21"/>
  <c r="O173" i="21"/>
  <c r="K174" i="21"/>
  <c r="L174" i="21"/>
  <c r="J174" i="21"/>
  <c r="M174" i="21"/>
  <c r="I174" i="21"/>
  <c r="H175" i="21"/>
  <c r="Q174" i="21"/>
  <c r="O174" i="21"/>
  <c r="P174" i="21"/>
  <c r="M175" i="21"/>
  <c r="I175" i="21"/>
  <c r="L175" i="21"/>
  <c r="K175" i="21"/>
  <c r="H176" i="21"/>
  <c r="J175" i="21"/>
  <c r="Q175" i="21"/>
  <c r="O175" i="21"/>
  <c r="P175" i="21"/>
  <c r="K176" i="21"/>
  <c r="L176" i="21"/>
  <c r="M176" i="21"/>
  <c r="I176" i="21"/>
  <c r="J176" i="21"/>
  <c r="H177" i="21"/>
  <c r="Q176" i="21"/>
  <c r="O176" i="21"/>
  <c r="P176" i="21"/>
  <c r="L177" i="21"/>
  <c r="H178" i="21"/>
  <c r="I177" i="21"/>
  <c r="K177" i="21"/>
  <c r="M177" i="21"/>
  <c r="J177" i="21"/>
  <c r="H179" i="21"/>
  <c r="I178" i="21"/>
  <c r="L178" i="21"/>
  <c r="J178" i="21"/>
  <c r="M178" i="21"/>
  <c r="K178" i="21"/>
  <c r="O177" i="21"/>
  <c r="Q177" i="21"/>
  <c r="P177" i="21"/>
  <c r="M179" i="21"/>
  <c r="I179" i="21"/>
  <c r="J179" i="21"/>
  <c r="H180" i="21"/>
  <c r="K179" i="21"/>
  <c r="L179" i="21"/>
  <c r="P178" i="21"/>
  <c r="O178" i="21"/>
  <c r="Q178" i="21"/>
  <c r="Q179" i="21"/>
  <c r="O179" i="21"/>
  <c r="P179" i="21"/>
  <c r="H181" i="21"/>
  <c r="L180" i="21"/>
  <c r="K180" i="21"/>
  <c r="J180" i="21"/>
  <c r="M180" i="21"/>
  <c r="I180" i="21"/>
  <c r="J181" i="21"/>
  <c r="K181" i="21"/>
  <c r="I181" i="21"/>
  <c r="H182" i="21"/>
  <c r="L181" i="21"/>
  <c r="M181" i="21"/>
  <c r="O180" i="21"/>
  <c r="Q180" i="21"/>
  <c r="P180" i="21"/>
  <c r="P181" i="21"/>
  <c r="O181" i="21"/>
  <c r="Q181" i="21"/>
  <c r="L182" i="21"/>
  <c r="H183" i="21"/>
  <c r="I182" i="21"/>
  <c r="M182" i="21"/>
  <c r="K182" i="21"/>
  <c r="J182" i="21"/>
  <c r="L183" i="21"/>
  <c r="M183" i="21"/>
  <c r="K183" i="21"/>
  <c r="H184" i="21"/>
  <c r="J183" i="21"/>
  <c r="I183" i="21"/>
  <c r="Q182" i="21"/>
  <c r="O182" i="21"/>
  <c r="P182" i="21"/>
  <c r="K184" i="21"/>
  <c r="I184" i="21"/>
  <c r="L184" i="21"/>
  <c r="M184" i="21"/>
  <c r="H185" i="21"/>
  <c r="J184" i="21"/>
  <c r="Q183" i="21"/>
  <c r="P183" i="21"/>
  <c r="O183" i="21"/>
  <c r="Q184" i="21"/>
  <c r="P184" i="21"/>
  <c r="O184" i="21"/>
  <c r="H186" i="21"/>
  <c r="J185" i="21"/>
  <c r="L185" i="21"/>
  <c r="K185" i="21"/>
  <c r="I185" i="21"/>
  <c r="M185" i="21"/>
  <c r="J186" i="21"/>
  <c r="H187" i="21"/>
  <c r="K186" i="21"/>
  <c r="L186" i="21"/>
  <c r="I186" i="21"/>
  <c r="M186" i="21"/>
  <c r="O185" i="21"/>
  <c r="P185" i="21"/>
  <c r="Q185" i="21"/>
  <c r="H188" i="21"/>
  <c r="K187" i="21"/>
  <c r="L187" i="21"/>
  <c r="M187" i="21"/>
  <c r="J187" i="21"/>
  <c r="I187" i="21"/>
  <c r="O186" i="21"/>
  <c r="Q186" i="21"/>
  <c r="P186" i="21"/>
  <c r="M188" i="21"/>
  <c r="I188" i="21"/>
  <c r="K188" i="21"/>
  <c r="L188" i="21"/>
  <c r="H189" i="21"/>
  <c r="J188" i="21"/>
  <c r="O187" i="21"/>
  <c r="P187" i="21"/>
  <c r="Q187" i="21"/>
  <c r="O188" i="21"/>
  <c r="Q188" i="21"/>
  <c r="P188" i="21"/>
  <c r="L189" i="21"/>
  <c r="H190" i="21"/>
  <c r="K189" i="21"/>
  <c r="I189" i="21"/>
  <c r="M189" i="21"/>
  <c r="J189" i="21"/>
  <c r="L190" i="21"/>
  <c r="I190" i="21"/>
  <c r="H191" i="21"/>
  <c r="M190" i="21"/>
  <c r="K190" i="21"/>
  <c r="J190" i="21"/>
  <c r="Q189" i="21"/>
  <c r="O189" i="21"/>
  <c r="P189" i="21"/>
  <c r="Q190" i="21"/>
  <c r="P190" i="21"/>
  <c r="O190" i="21"/>
  <c r="K191" i="21"/>
  <c r="H192" i="21"/>
  <c r="L191" i="21"/>
  <c r="I191" i="21"/>
  <c r="M191" i="21"/>
  <c r="J191" i="21"/>
  <c r="M192" i="21"/>
  <c r="K192" i="21"/>
  <c r="H193" i="21"/>
  <c r="J192" i="21"/>
  <c r="I192" i="21"/>
  <c r="L192" i="21"/>
  <c r="Q191" i="21"/>
  <c r="O191" i="21"/>
  <c r="P191" i="21"/>
  <c r="J193" i="21"/>
  <c r="L193" i="21"/>
  <c r="M193" i="21"/>
  <c r="H194" i="21"/>
  <c r="I193" i="21"/>
  <c r="K193" i="21"/>
  <c r="Q192" i="21"/>
  <c r="O192" i="21"/>
  <c r="P192" i="21"/>
  <c r="I194" i="21"/>
  <c r="J194" i="21"/>
  <c r="M194" i="21"/>
  <c r="K194" i="21"/>
  <c r="H195" i="21"/>
  <c r="L194" i="21"/>
  <c r="O193" i="21"/>
  <c r="Q193" i="21"/>
  <c r="P193" i="21"/>
  <c r="P194" i="21"/>
  <c r="Q194" i="21"/>
  <c r="O194" i="21"/>
  <c r="K195" i="21"/>
  <c r="M195" i="21"/>
  <c r="L195" i="21"/>
  <c r="J195" i="21"/>
  <c r="I195" i="21"/>
  <c r="H196" i="21"/>
  <c r="O195" i="21"/>
  <c r="P195" i="21"/>
  <c r="Q195" i="21"/>
  <c r="L196" i="21"/>
  <c r="I196" i="21"/>
  <c r="M196" i="21"/>
  <c r="K196" i="21"/>
  <c r="H197" i="21"/>
  <c r="J196" i="21"/>
  <c r="Q196" i="21"/>
  <c r="O196" i="21"/>
  <c r="P196" i="21"/>
  <c r="J197" i="21"/>
  <c r="I197" i="21"/>
  <c r="M197" i="21"/>
  <c r="K197" i="21"/>
  <c r="H198" i="21"/>
  <c r="L197" i="21"/>
  <c r="O197" i="21"/>
  <c r="P197" i="21"/>
  <c r="Q197" i="21"/>
  <c r="L198" i="21"/>
  <c r="J198" i="21"/>
  <c r="I198" i="21"/>
  <c r="H199" i="21"/>
  <c r="M198" i="21"/>
  <c r="K198" i="21"/>
  <c r="Q198" i="21"/>
  <c r="O198" i="21"/>
  <c r="P198" i="21"/>
  <c r="M199" i="21"/>
  <c r="H200" i="21"/>
  <c r="K199" i="21"/>
  <c r="J199" i="21"/>
  <c r="L199" i="21"/>
  <c r="I199" i="21"/>
  <c r="M200" i="21"/>
  <c r="H201" i="21"/>
  <c r="L200" i="21"/>
  <c r="J200" i="21"/>
  <c r="K200" i="21"/>
  <c r="I200" i="21"/>
  <c r="Q199" i="21"/>
  <c r="P199" i="21"/>
  <c r="O199" i="21"/>
  <c r="J201" i="21"/>
  <c r="K201" i="21"/>
  <c r="H202" i="21"/>
  <c r="L201" i="21"/>
  <c r="M201" i="21"/>
  <c r="I201" i="21"/>
  <c r="Q200" i="21"/>
  <c r="P200" i="21"/>
  <c r="O200" i="21"/>
  <c r="L202" i="21"/>
  <c r="H203" i="21"/>
  <c r="I202" i="21"/>
  <c r="K202" i="21"/>
  <c r="J202" i="21"/>
  <c r="M202" i="21"/>
  <c r="O201" i="21"/>
  <c r="Q201" i="21"/>
  <c r="P201" i="21"/>
  <c r="L203" i="21"/>
  <c r="J203" i="21"/>
  <c r="I203" i="21"/>
  <c r="M203" i="21"/>
  <c r="K203" i="21"/>
  <c r="H204" i="21"/>
  <c r="O202" i="21"/>
  <c r="Q202" i="21"/>
  <c r="P202" i="21"/>
  <c r="Q203" i="21"/>
  <c r="P203" i="21"/>
  <c r="O203" i="21"/>
  <c r="J204" i="21"/>
  <c r="L204" i="21"/>
  <c r="I204" i="21"/>
  <c r="K204" i="21"/>
  <c r="M204" i="21"/>
  <c r="H205" i="21"/>
  <c r="O204" i="21"/>
  <c r="P204" i="21"/>
  <c r="Q204" i="21"/>
  <c r="H206" i="21"/>
  <c r="J205" i="21"/>
  <c r="I205" i="21"/>
  <c r="L205" i="21"/>
  <c r="K205" i="21"/>
  <c r="M205" i="21"/>
  <c r="K206" i="21"/>
  <c r="J206" i="21"/>
  <c r="M206" i="21"/>
  <c r="L206" i="21"/>
  <c r="I206" i="21"/>
  <c r="H207" i="21"/>
  <c r="O205" i="21"/>
  <c r="P205" i="21"/>
  <c r="Q205" i="21"/>
  <c r="Q206" i="21"/>
  <c r="O206" i="21"/>
  <c r="P206" i="21"/>
  <c r="H208" i="21"/>
  <c r="I207" i="21"/>
  <c r="K207" i="21"/>
  <c r="M207" i="21"/>
  <c r="L207" i="21"/>
  <c r="J207" i="21"/>
  <c r="J208" i="21"/>
  <c r="L208" i="21"/>
  <c r="I208" i="21"/>
  <c r="M208" i="21"/>
  <c r="K208" i="21"/>
  <c r="H209" i="21"/>
  <c r="Q207" i="21"/>
  <c r="O207" i="21"/>
  <c r="P207" i="21"/>
  <c r="Q208" i="21"/>
  <c r="P208" i="21"/>
  <c r="O208" i="21"/>
  <c r="H210" i="21"/>
  <c r="K209" i="21"/>
  <c r="J209" i="21"/>
  <c r="M209" i="21"/>
  <c r="L209" i="21"/>
  <c r="I209" i="21"/>
  <c r="I210" i="21"/>
  <c r="K210" i="21"/>
  <c r="H211" i="21"/>
  <c r="J210" i="21"/>
  <c r="M210" i="21"/>
  <c r="L210" i="21"/>
  <c r="O209" i="21"/>
  <c r="P209" i="21"/>
  <c r="Q209" i="21"/>
  <c r="P210" i="21"/>
  <c r="O210" i="21"/>
  <c r="Q210" i="21"/>
  <c r="L211" i="21"/>
  <c r="I211" i="21"/>
  <c r="M211" i="21"/>
  <c r="K211" i="21"/>
  <c r="J211" i="21"/>
  <c r="H212" i="21"/>
  <c r="P211" i="21"/>
  <c r="O211" i="21"/>
  <c r="Q211" i="21"/>
  <c r="M212" i="21"/>
  <c r="H213" i="21"/>
  <c r="I212" i="21"/>
  <c r="L212" i="21"/>
  <c r="K212" i="21"/>
  <c r="J212" i="21"/>
  <c r="M213" i="21"/>
  <c r="J213" i="21"/>
  <c r="K213" i="21"/>
  <c r="H214" i="21"/>
  <c r="I213" i="21"/>
  <c r="L213" i="21"/>
  <c r="Q212" i="21"/>
  <c r="O212" i="21"/>
  <c r="P212" i="21"/>
  <c r="K214" i="21"/>
  <c r="J214" i="21"/>
  <c r="H215" i="21"/>
  <c r="L214" i="21"/>
  <c r="M214" i="21"/>
  <c r="I214" i="21"/>
  <c r="O213" i="21"/>
  <c r="P213" i="21"/>
  <c r="Q213" i="21"/>
  <c r="J215" i="21"/>
  <c r="H216" i="21"/>
  <c r="I215" i="21"/>
  <c r="L215" i="21"/>
  <c r="M215" i="21"/>
  <c r="K215" i="21"/>
  <c r="Q214" i="21"/>
  <c r="P214" i="21"/>
  <c r="O214" i="21"/>
  <c r="H217" i="21"/>
  <c r="I216" i="21"/>
  <c r="J216" i="21"/>
  <c r="L216" i="21"/>
  <c r="M216" i="21"/>
  <c r="K216" i="21"/>
  <c r="P215" i="21"/>
  <c r="Q215" i="21"/>
  <c r="O215" i="21"/>
  <c r="M217" i="21"/>
  <c r="I217" i="21"/>
  <c r="J217" i="21"/>
  <c r="H218" i="21"/>
  <c r="K217" i="21"/>
  <c r="L217" i="21"/>
  <c r="O216" i="21"/>
  <c r="Q216" i="21"/>
  <c r="P216" i="21"/>
  <c r="P217" i="21"/>
  <c r="O217" i="21"/>
  <c r="Q217" i="21"/>
  <c r="M218" i="21"/>
  <c r="K218" i="21"/>
  <c r="L218" i="21"/>
  <c r="H219" i="21"/>
  <c r="J218" i="21"/>
  <c r="I218" i="21"/>
  <c r="H220" i="21"/>
  <c r="M219" i="21"/>
  <c r="I219" i="21"/>
  <c r="J219" i="21"/>
  <c r="K219" i="21"/>
  <c r="L219" i="21"/>
  <c r="O218" i="21"/>
  <c r="P218" i="21"/>
  <c r="Q218" i="21"/>
  <c r="H221" i="21"/>
  <c r="I220" i="21"/>
  <c r="K220" i="21"/>
  <c r="L220" i="21"/>
  <c r="M220" i="21"/>
  <c r="J220" i="21"/>
  <c r="P219" i="21"/>
  <c r="Q219" i="21"/>
  <c r="O219" i="21"/>
  <c r="H222" i="21"/>
  <c r="K221" i="21"/>
  <c r="J221" i="21"/>
  <c r="L221" i="21"/>
  <c r="M221" i="21"/>
  <c r="I221" i="21"/>
  <c r="Q220" i="21"/>
  <c r="P220" i="21"/>
  <c r="O220" i="21"/>
  <c r="L222" i="21"/>
  <c r="I222" i="21"/>
  <c r="J222" i="21"/>
  <c r="H223" i="21"/>
  <c r="K222" i="21"/>
  <c r="M222" i="21"/>
  <c r="O221" i="21"/>
  <c r="Q221" i="21"/>
  <c r="P221" i="21"/>
  <c r="P222" i="21"/>
  <c r="O222" i="21"/>
  <c r="Q222" i="21"/>
  <c r="H224" i="21"/>
  <c r="K223" i="21"/>
  <c r="J223" i="21"/>
  <c r="I223" i="21"/>
  <c r="M223" i="21"/>
  <c r="L223" i="21"/>
  <c r="L224" i="21"/>
  <c r="I224" i="21"/>
  <c r="H225" i="21"/>
  <c r="K224" i="21"/>
  <c r="J224" i="21"/>
  <c r="M224" i="21"/>
  <c r="Q223" i="21"/>
  <c r="O223" i="21"/>
  <c r="P223" i="21"/>
  <c r="O224" i="21"/>
  <c r="P224" i="21"/>
  <c r="Q224" i="21"/>
  <c r="H226" i="21"/>
  <c r="L225" i="21"/>
  <c r="J225" i="21"/>
  <c r="K225" i="21"/>
  <c r="I225" i="21"/>
  <c r="M225" i="21"/>
  <c r="H227" i="21"/>
  <c r="L226" i="21"/>
  <c r="M226" i="21"/>
  <c r="I226" i="21"/>
  <c r="J226" i="21"/>
  <c r="K226" i="21"/>
  <c r="Q225" i="21"/>
  <c r="O225" i="21"/>
  <c r="P225" i="21"/>
  <c r="M227" i="21"/>
  <c r="J227" i="21"/>
  <c r="K227" i="21"/>
  <c r="I227" i="21"/>
  <c r="H228" i="21"/>
  <c r="L227" i="21"/>
  <c r="P226" i="21"/>
  <c r="O226" i="21"/>
  <c r="Q226" i="21"/>
  <c r="O227" i="21"/>
  <c r="Q227" i="21"/>
  <c r="P227" i="21"/>
  <c r="H229" i="21"/>
  <c r="K228" i="21"/>
  <c r="J228" i="21"/>
  <c r="I228" i="21"/>
  <c r="L228" i="21"/>
  <c r="M228" i="21"/>
  <c r="H230" i="21"/>
  <c r="L229" i="21"/>
  <c r="I229" i="21"/>
  <c r="J229" i="21"/>
  <c r="M229" i="21"/>
  <c r="K229" i="21"/>
  <c r="O228" i="21"/>
  <c r="P228" i="21"/>
  <c r="Q228" i="21"/>
  <c r="K230" i="21"/>
  <c r="M230" i="21"/>
  <c r="I230" i="21"/>
  <c r="H231" i="21"/>
  <c r="J230" i="21"/>
  <c r="L230" i="21"/>
  <c r="Q229" i="21"/>
  <c r="O229" i="21"/>
  <c r="P229" i="21"/>
  <c r="Q230" i="21"/>
  <c r="O230" i="21"/>
  <c r="P230" i="21"/>
  <c r="I231" i="21"/>
  <c r="L231" i="21"/>
  <c r="H232" i="21"/>
  <c r="J231" i="21"/>
  <c r="M231" i="21"/>
  <c r="K231" i="21"/>
  <c r="P231" i="21"/>
  <c r="Q231" i="21"/>
  <c r="O231" i="21"/>
  <c r="H233" i="21"/>
  <c r="I232" i="21"/>
  <c r="L232" i="21"/>
  <c r="K232" i="21"/>
  <c r="M232" i="21"/>
  <c r="J232" i="21"/>
  <c r="M233" i="21"/>
  <c r="H234" i="21"/>
  <c r="L233" i="21"/>
  <c r="K233" i="21"/>
  <c r="I233" i="21"/>
  <c r="J233" i="21"/>
  <c r="O232" i="21"/>
  <c r="Q232" i="21"/>
  <c r="P232" i="21"/>
  <c r="I234" i="21"/>
  <c r="M234" i="21"/>
  <c r="K234" i="21"/>
  <c r="L234" i="21"/>
  <c r="J234" i="21"/>
  <c r="H235" i="21"/>
  <c r="Q233" i="21"/>
  <c r="O233" i="21"/>
  <c r="P233" i="21"/>
  <c r="P234" i="21"/>
  <c r="Q234" i="21"/>
  <c r="O234" i="21"/>
  <c r="J235" i="21"/>
  <c r="L235" i="21"/>
  <c r="M235" i="21"/>
  <c r="I235" i="21"/>
  <c r="K235" i="21"/>
  <c r="H236" i="21"/>
  <c r="Q235" i="21"/>
  <c r="P235" i="21"/>
  <c r="O235" i="21"/>
  <c r="M236" i="21"/>
  <c r="J236" i="21"/>
  <c r="K236" i="21"/>
  <c r="I236" i="21"/>
  <c r="H237" i="21"/>
  <c r="L236" i="21"/>
  <c r="O236" i="21"/>
  <c r="P236" i="21"/>
  <c r="Q236" i="21"/>
  <c r="K237" i="21"/>
  <c r="L237" i="21"/>
  <c r="H238" i="21"/>
  <c r="I237" i="21"/>
  <c r="M237" i="21"/>
  <c r="J237" i="21"/>
  <c r="I238" i="21"/>
  <c r="M238" i="21"/>
  <c r="L238" i="21"/>
  <c r="K238" i="21"/>
  <c r="H239" i="21"/>
  <c r="J238" i="21"/>
  <c r="P237" i="21"/>
  <c r="Q237" i="21"/>
  <c r="O237" i="21"/>
  <c r="O238" i="21"/>
  <c r="Q238" i="21"/>
  <c r="P238" i="21"/>
  <c r="I239" i="21"/>
  <c r="H240" i="21"/>
  <c r="L239" i="21"/>
  <c r="J239" i="21"/>
  <c r="K239" i="21"/>
  <c r="M239" i="21"/>
  <c r="Q239" i="21"/>
  <c r="P239" i="21"/>
  <c r="O239" i="21"/>
  <c r="L240" i="21"/>
  <c r="K240" i="21"/>
  <c r="J240" i="21"/>
  <c r="I240" i="21"/>
  <c r="H241" i="21"/>
  <c r="M240" i="21"/>
  <c r="P240" i="21"/>
  <c r="Q240" i="21"/>
  <c r="O240" i="21"/>
  <c r="M241" i="21"/>
  <c r="J241" i="21"/>
  <c r="L241" i="21"/>
  <c r="K241" i="21"/>
  <c r="I241" i="21"/>
  <c r="H242" i="21"/>
  <c r="P241" i="21"/>
  <c r="O241" i="21"/>
  <c r="Q241" i="21"/>
  <c r="J242" i="21"/>
  <c r="H243" i="21"/>
  <c r="K242" i="21"/>
  <c r="I242" i="21"/>
  <c r="L242" i="21"/>
  <c r="M242" i="21"/>
  <c r="L243" i="21"/>
  <c r="K243" i="21"/>
  <c r="M243" i="21"/>
  <c r="I243" i="21"/>
  <c r="J243" i="21"/>
  <c r="H244" i="21"/>
  <c r="O242" i="21"/>
  <c r="P242" i="21"/>
  <c r="Q242" i="21"/>
  <c r="O243" i="21"/>
  <c r="P243" i="21"/>
  <c r="Q243" i="21"/>
  <c r="M244" i="21"/>
  <c r="L244" i="21"/>
  <c r="H245" i="21"/>
  <c r="I244" i="21"/>
  <c r="J244" i="21"/>
  <c r="K244" i="21"/>
  <c r="K245" i="21"/>
  <c r="I245" i="21"/>
  <c r="J245" i="21"/>
  <c r="L245" i="21"/>
  <c r="M245" i="21"/>
  <c r="H246" i="21"/>
  <c r="P244" i="21"/>
  <c r="O244" i="21"/>
  <c r="Q244" i="21"/>
  <c r="Q245" i="21"/>
  <c r="O245" i="21"/>
  <c r="P245" i="21"/>
  <c r="H247" i="21"/>
  <c r="M246" i="21"/>
  <c r="J246" i="21"/>
  <c r="K246" i="21"/>
  <c r="L246" i="21"/>
  <c r="I246" i="21"/>
  <c r="M247" i="21"/>
  <c r="J247" i="21"/>
  <c r="K247" i="21"/>
  <c r="I247" i="21"/>
  <c r="H248" i="21"/>
  <c r="L247" i="21"/>
  <c r="Q246" i="21"/>
  <c r="P246" i="21"/>
  <c r="O246" i="21"/>
  <c r="O247" i="21"/>
  <c r="P247" i="21"/>
  <c r="Q247" i="21"/>
  <c r="K248" i="21"/>
  <c r="I248" i="21"/>
  <c r="M248" i="21"/>
  <c r="H249" i="21"/>
  <c r="J248" i="21"/>
  <c r="L248" i="21"/>
  <c r="O248" i="21"/>
  <c r="P248" i="21"/>
  <c r="Q248" i="21"/>
  <c r="J249" i="21"/>
  <c r="M249" i="21"/>
  <c r="H250" i="21"/>
  <c r="L249" i="21"/>
  <c r="K249" i="21"/>
  <c r="I249" i="21"/>
  <c r="I250" i="21"/>
  <c r="M250" i="21"/>
  <c r="K250" i="21"/>
  <c r="H251" i="21"/>
  <c r="J250" i="21"/>
  <c r="L250" i="21"/>
  <c r="O249" i="21"/>
  <c r="P249" i="21"/>
  <c r="Q249" i="21"/>
  <c r="P250" i="21"/>
  <c r="Q250" i="21"/>
  <c r="O250" i="21"/>
  <c r="K251" i="21"/>
  <c r="H252" i="21"/>
  <c r="I251" i="21"/>
  <c r="L251" i="21"/>
  <c r="J251" i="21"/>
  <c r="M251" i="21"/>
  <c r="I252" i="21"/>
  <c r="H253" i="21"/>
  <c r="J252" i="21"/>
  <c r="K252" i="21"/>
  <c r="L252" i="21"/>
  <c r="M252" i="21"/>
  <c r="P251" i="21"/>
  <c r="O251" i="21"/>
  <c r="Q251" i="21"/>
  <c r="O252" i="21"/>
  <c r="P252" i="21"/>
  <c r="Q252" i="21"/>
  <c r="K253" i="21"/>
  <c r="H254" i="21"/>
  <c r="M253" i="21"/>
  <c r="I253" i="21"/>
  <c r="J253" i="21"/>
  <c r="L253" i="21"/>
  <c r="K254" i="21"/>
  <c r="L254" i="21"/>
  <c r="J254" i="21"/>
  <c r="H255" i="21"/>
  <c r="M254" i="21"/>
  <c r="I254" i="21"/>
  <c r="P253" i="21"/>
  <c r="Q253" i="21"/>
  <c r="O253" i="21"/>
  <c r="K255" i="21"/>
  <c r="I255" i="21"/>
  <c r="L255" i="21"/>
  <c r="H256" i="21"/>
  <c r="J255" i="21"/>
  <c r="M255" i="21"/>
  <c r="O254" i="21"/>
  <c r="Q254" i="21"/>
  <c r="P254" i="21"/>
  <c r="Q255" i="21"/>
  <c r="O255" i="21"/>
  <c r="P255" i="21"/>
  <c r="M256" i="21"/>
  <c r="L256" i="21"/>
  <c r="H257" i="21"/>
  <c r="J256" i="21"/>
  <c r="K256" i="21"/>
  <c r="I256" i="21"/>
  <c r="L257" i="21"/>
  <c r="J257" i="21"/>
  <c r="K257" i="21"/>
  <c r="H258" i="21"/>
  <c r="M257" i="21"/>
  <c r="I257" i="21"/>
  <c r="O256" i="21"/>
  <c r="Q256" i="21"/>
  <c r="P256" i="21"/>
  <c r="M258" i="21"/>
  <c r="I258" i="21"/>
  <c r="J258" i="21"/>
  <c r="K258" i="21"/>
  <c r="L258" i="21"/>
  <c r="H259" i="21"/>
  <c r="P257" i="21"/>
  <c r="Q257" i="21"/>
  <c r="O257" i="21"/>
  <c r="P258" i="21"/>
  <c r="O258" i="21"/>
  <c r="Q258" i="21"/>
  <c r="J259" i="21"/>
  <c r="L259" i="21"/>
  <c r="I259" i="21"/>
  <c r="M259" i="21"/>
  <c r="K259" i="21"/>
  <c r="H260" i="21"/>
  <c r="Q259" i="21"/>
  <c r="O259" i="21"/>
  <c r="P259" i="21"/>
  <c r="H261" i="21"/>
  <c r="I260" i="21"/>
  <c r="K260" i="21"/>
  <c r="J260" i="21"/>
  <c r="M260" i="21"/>
  <c r="L260" i="21"/>
  <c r="M261" i="21"/>
  <c r="J261" i="21"/>
  <c r="K261" i="21"/>
  <c r="I261" i="21"/>
  <c r="L261" i="21"/>
  <c r="H262" i="21"/>
  <c r="Q260" i="21"/>
  <c r="P260" i="21"/>
  <c r="O260" i="21"/>
  <c r="Q261" i="21"/>
  <c r="P261" i="21"/>
  <c r="O261" i="21"/>
  <c r="K262" i="21"/>
  <c r="I262" i="21"/>
  <c r="L262" i="21"/>
  <c r="J262" i="21"/>
  <c r="M262" i="21"/>
  <c r="H263" i="21"/>
  <c r="O262" i="21"/>
  <c r="P262" i="21"/>
  <c r="Q262" i="21"/>
  <c r="K263" i="21"/>
  <c r="M263" i="21"/>
  <c r="I263" i="21"/>
  <c r="J263" i="21"/>
  <c r="H264" i="21"/>
  <c r="L263" i="21"/>
  <c r="O263" i="21"/>
  <c r="Q263" i="21"/>
  <c r="P263" i="21"/>
  <c r="J264" i="21"/>
  <c r="I264" i="21"/>
  <c r="M264" i="21"/>
  <c r="L264" i="21"/>
  <c r="H265" i="21"/>
  <c r="K264" i="21"/>
  <c r="O264" i="21"/>
  <c r="P264" i="21"/>
  <c r="Q264" i="21"/>
  <c r="L265" i="21"/>
  <c r="M265" i="21"/>
  <c r="K265" i="21"/>
  <c r="H266" i="21"/>
  <c r="J265" i="21"/>
  <c r="I265" i="21"/>
  <c r="M266" i="21"/>
  <c r="K266" i="21"/>
  <c r="L266" i="21"/>
  <c r="J266" i="21"/>
  <c r="I266" i="21"/>
  <c r="H267" i="21"/>
  <c r="O265" i="21"/>
  <c r="Q265" i="21"/>
  <c r="P265" i="21"/>
  <c r="O266" i="21"/>
  <c r="Q266" i="21"/>
  <c r="P266" i="21"/>
  <c r="H268" i="21"/>
  <c r="L267" i="21"/>
  <c r="I267" i="21"/>
  <c r="J267" i="21"/>
  <c r="K267" i="21"/>
  <c r="M267" i="21"/>
  <c r="K268" i="21"/>
  <c r="L268" i="21"/>
  <c r="I268" i="21"/>
  <c r="M268" i="21"/>
  <c r="J268" i="21"/>
  <c r="H269" i="21"/>
  <c r="Q267" i="21"/>
  <c r="P267" i="21"/>
  <c r="O267" i="21"/>
  <c r="Q268" i="21"/>
  <c r="O268" i="21"/>
  <c r="P268" i="21"/>
  <c r="J269" i="21"/>
  <c r="I269" i="21"/>
  <c r="K269" i="21"/>
  <c r="M269" i="21"/>
  <c r="H270" i="21"/>
  <c r="L269" i="21"/>
  <c r="Q269" i="21"/>
  <c r="P269" i="21"/>
  <c r="O269" i="21"/>
  <c r="J270" i="21"/>
  <c r="M270" i="21"/>
  <c r="L270" i="21"/>
  <c r="K270" i="21"/>
  <c r="I270" i="21"/>
  <c r="H271" i="21"/>
  <c r="O270" i="21"/>
  <c r="Q270" i="21"/>
  <c r="P270" i="21"/>
  <c r="K271" i="21"/>
  <c r="L271" i="21"/>
  <c r="I271" i="21"/>
  <c r="M271" i="21"/>
  <c r="H272" i="21"/>
  <c r="J271" i="21"/>
  <c r="Q271" i="21"/>
  <c r="P271" i="21"/>
  <c r="O271" i="21"/>
  <c r="J272" i="21"/>
  <c r="H273" i="21"/>
  <c r="K272" i="21"/>
  <c r="M272" i="21"/>
  <c r="L272" i="21"/>
  <c r="I272" i="21"/>
  <c r="M273" i="21"/>
  <c r="J273" i="21"/>
  <c r="L273" i="21"/>
  <c r="I273" i="21"/>
  <c r="H274" i="21"/>
  <c r="K273" i="21"/>
  <c r="O272" i="21"/>
  <c r="Q272" i="21"/>
  <c r="P272" i="21"/>
  <c r="Q273" i="21"/>
  <c r="P273" i="21"/>
  <c r="O273" i="21"/>
  <c r="L274" i="21"/>
  <c r="I274" i="21"/>
  <c r="H275" i="21"/>
  <c r="K274" i="21"/>
  <c r="J274" i="21"/>
  <c r="M274" i="21"/>
  <c r="O274" i="21"/>
  <c r="P274" i="21"/>
  <c r="Q274" i="21"/>
  <c r="L275" i="21"/>
  <c r="K275" i="21"/>
  <c r="H276" i="21"/>
  <c r="M275" i="21"/>
  <c r="J275" i="21"/>
  <c r="I275" i="21"/>
  <c r="J276" i="21"/>
  <c r="H277" i="21"/>
  <c r="M276" i="21"/>
  <c r="I276" i="21"/>
  <c r="L276" i="21"/>
  <c r="K276" i="21"/>
  <c r="O275" i="21"/>
  <c r="P275" i="21"/>
  <c r="Q275" i="21"/>
  <c r="L277" i="21"/>
  <c r="M277" i="21"/>
  <c r="J277" i="21"/>
  <c r="H278" i="21"/>
  <c r="K277" i="21"/>
  <c r="I277" i="21"/>
  <c r="Q276" i="21"/>
  <c r="O276" i="21"/>
  <c r="P276" i="21"/>
  <c r="K278" i="21"/>
  <c r="J278" i="21"/>
  <c r="L278" i="21"/>
  <c r="I278" i="21"/>
  <c r="M278" i="21"/>
  <c r="H279" i="21"/>
  <c r="Q277" i="21"/>
  <c r="O277" i="21"/>
  <c r="P277" i="21"/>
  <c r="Q278" i="21"/>
  <c r="O278" i="21"/>
  <c r="P278" i="21"/>
  <c r="L279" i="21"/>
  <c r="K279" i="21"/>
  <c r="I279" i="21"/>
  <c r="H280" i="21"/>
  <c r="J279" i="21"/>
  <c r="M279" i="21"/>
  <c r="O279" i="21"/>
  <c r="Q279" i="21"/>
  <c r="P279" i="21"/>
  <c r="M280" i="21"/>
  <c r="H281" i="21"/>
  <c r="L280" i="21"/>
  <c r="K280" i="21"/>
  <c r="I280" i="21"/>
  <c r="J280" i="21"/>
  <c r="M281" i="21"/>
  <c r="K281" i="21"/>
  <c r="J281" i="21"/>
  <c r="H282" i="21"/>
  <c r="L281" i="21"/>
  <c r="I281" i="21"/>
  <c r="P280" i="21"/>
  <c r="O280" i="21"/>
  <c r="Q280" i="21"/>
  <c r="I282" i="21"/>
  <c r="M282" i="21"/>
  <c r="J282" i="21"/>
  <c r="L282" i="21"/>
  <c r="K282" i="21"/>
  <c r="H283" i="21"/>
  <c r="Q281" i="21"/>
  <c r="P281" i="21"/>
  <c r="O281" i="21"/>
  <c r="P282" i="21"/>
  <c r="O282" i="21"/>
  <c r="Q282" i="21"/>
  <c r="H284" i="21"/>
  <c r="M283" i="21"/>
  <c r="K283" i="21"/>
  <c r="I283" i="21"/>
  <c r="J283" i="21"/>
  <c r="L283" i="21"/>
  <c r="I284" i="21"/>
  <c r="J284" i="21"/>
  <c r="M284" i="21"/>
  <c r="K284" i="21"/>
  <c r="H285" i="21"/>
  <c r="L284" i="21"/>
  <c r="P283" i="21"/>
  <c r="Q283" i="21"/>
  <c r="O283" i="21"/>
  <c r="Q284" i="21"/>
  <c r="P284" i="21"/>
  <c r="O284" i="21"/>
  <c r="M285" i="21"/>
  <c r="L285" i="21"/>
  <c r="H286" i="21"/>
  <c r="J285" i="21"/>
  <c r="K285" i="21"/>
  <c r="I285" i="21"/>
  <c r="J286" i="21"/>
  <c r="H287" i="21"/>
  <c r="I286" i="21"/>
  <c r="K286" i="21"/>
  <c r="L286" i="21"/>
  <c r="M286" i="21"/>
  <c r="O285" i="21"/>
  <c r="P285" i="21"/>
  <c r="Q285" i="21"/>
  <c r="H288" i="21"/>
  <c r="M287" i="21"/>
  <c r="J287" i="21"/>
  <c r="L287" i="21"/>
  <c r="K287" i="21"/>
  <c r="I287" i="21"/>
  <c r="O286" i="21"/>
  <c r="P286" i="21"/>
  <c r="Q286" i="21"/>
  <c r="K288" i="21"/>
  <c r="H289" i="21"/>
  <c r="J288" i="21"/>
  <c r="L288" i="21"/>
  <c r="M288" i="21"/>
  <c r="I288" i="21"/>
  <c r="P287" i="21"/>
  <c r="O287" i="21"/>
  <c r="Q287" i="21"/>
  <c r="M289" i="21"/>
  <c r="L289" i="21"/>
  <c r="J289" i="21"/>
  <c r="K289" i="21"/>
  <c r="I289" i="21"/>
  <c r="H290" i="21"/>
  <c r="Q288" i="21"/>
  <c r="P288" i="21"/>
  <c r="O288" i="21"/>
  <c r="O289" i="21"/>
  <c r="P289" i="21"/>
  <c r="Q289" i="21"/>
  <c r="M290" i="21"/>
  <c r="L290" i="21"/>
  <c r="J290" i="21"/>
  <c r="K290" i="21"/>
  <c r="I290" i="21"/>
  <c r="H291" i="21"/>
  <c r="Q290" i="21"/>
  <c r="O290" i="21"/>
  <c r="P290" i="21"/>
  <c r="L291" i="21"/>
  <c r="K291" i="21"/>
  <c r="I291" i="21"/>
  <c r="M291" i="21"/>
  <c r="J291" i="21"/>
  <c r="H292" i="21"/>
  <c r="O291" i="21"/>
  <c r="Q291" i="21"/>
  <c r="P291" i="21"/>
  <c r="M292" i="21"/>
  <c r="K292" i="21"/>
  <c r="I292" i="21"/>
  <c r="H293" i="21"/>
  <c r="J292" i="21"/>
  <c r="L292" i="21"/>
  <c r="P292" i="21"/>
  <c r="O292" i="21"/>
  <c r="Q292" i="21"/>
  <c r="K293" i="21"/>
  <c r="L293" i="21"/>
  <c r="J293" i="21"/>
  <c r="I293" i="21"/>
  <c r="H294" i="21"/>
  <c r="M293" i="21"/>
  <c r="P293" i="21"/>
  <c r="Q293" i="21"/>
  <c r="O293" i="21"/>
  <c r="K294" i="21"/>
  <c r="L294" i="21"/>
  <c r="J294" i="21"/>
  <c r="I294" i="21"/>
  <c r="H295" i="21"/>
  <c r="M294" i="21"/>
  <c r="P294" i="21"/>
  <c r="O294" i="21"/>
  <c r="Q294" i="21"/>
  <c r="I295" i="21"/>
  <c r="K295" i="21"/>
  <c r="M295" i="21"/>
  <c r="H296" i="21"/>
  <c r="L295" i="21"/>
  <c r="J295" i="21"/>
  <c r="Q295" i="21"/>
  <c r="P295" i="21"/>
  <c r="O295" i="21"/>
  <c r="K296" i="21"/>
  <c r="H297" i="21"/>
  <c r="L296" i="21"/>
  <c r="J296" i="21"/>
  <c r="I296" i="21"/>
  <c r="M296" i="21"/>
  <c r="H298" i="21"/>
  <c r="I297" i="21"/>
  <c r="K297" i="21"/>
  <c r="J297" i="21"/>
  <c r="M297" i="21"/>
  <c r="L297" i="21"/>
  <c r="O296" i="21"/>
  <c r="Q296" i="21"/>
  <c r="P296" i="21"/>
  <c r="I298" i="21"/>
  <c r="M298" i="21"/>
  <c r="H299" i="21"/>
  <c r="K298" i="21"/>
  <c r="J298" i="21"/>
  <c r="L298" i="21"/>
  <c r="Q297" i="21"/>
  <c r="P297" i="21"/>
  <c r="O297" i="21"/>
  <c r="P298" i="21"/>
  <c r="Q298" i="21"/>
  <c r="O298" i="21"/>
  <c r="I299" i="21"/>
  <c r="M299" i="21"/>
  <c r="J299" i="21"/>
  <c r="L299" i="21"/>
  <c r="H300" i="21"/>
  <c r="K299" i="21"/>
  <c r="Q299" i="21"/>
  <c r="P299" i="21"/>
  <c r="O299" i="21"/>
  <c r="L300" i="21"/>
  <c r="J300" i="21"/>
  <c r="H301" i="21"/>
  <c r="K300" i="21"/>
  <c r="M300" i="21"/>
  <c r="I300" i="21"/>
  <c r="I301" i="21"/>
  <c r="H302" i="21"/>
  <c r="J301" i="21"/>
  <c r="M301" i="21"/>
  <c r="K301" i="21"/>
  <c r="L301" i="21"/>
  <c r="O300" i="21"/>
  <c r="P300" i="21"/>
  <c r="Q300" i="21"/>
  <c r="O301" i="21"/>
  <c r="Q301" i="21"/>
  <c r="P301" i="21"/>
  <c r="J302" i="21"/>
  <c r="K302" i="21"/>
  <c r="L302" i="21"/>
  <c r="H303" i="21"/>
  <c r="M302" i="21"/>
  <c r="I302" i="21"/>
  <c r="K303" i="21"/>
  <c r="M303" i="21"/>
  <c r="J303" i="21"/>
  <c r="I303" i="21"/>
  <c r="L303" i="21"/>
  <c r="H304" i="21"/>
  <c r="P302" i="21"/>
  <c r="O302" i="21"/>
  <c r="Q302" i="21"/>
  <c r="Q303" i="21"/>
  <c r="O303" i="21"/>
  <c r="P303" i="21"/>
  <c r="J304" i="21"/>
  <c r="H305" i="21"/>
  <c r="L304" i="21"/>
  <c r="K304" i="21"/>
  <c r="M304" i="21"/>
  <c r="I304" i="21"/>
  <c r="H306" i="21"/>
  <c r="L305" i="21"/>
  <c r="K305" i="21"/>
  <c r="M305" i="21"/>
  <c r="J305" i="21"/>
  <c r="I305" i="21"/>
  <c r="Q304" i="21"/>
  <c r="P304" i="21"/>
  <c r="O304" i="21"/>
  <c r="J306" i="21"/>
  <c r="M306" i="21"/>
  <c r="H307" i="21"/>
  <c r="I306" i="21"/>
  <c r="L306" i="21"/>
  <c r="K306" i="21"/>
  <c r="Q305" i="21"/>
  <c r="O305" i="21"/>
  <c r="P305" i="21"/>
  <c r="K307" i="21"/>
  <c r="I307" i="21"/>
  <c r="H308" i="21"/>
  <c r="M307" i="21"/>
  <c r="L307" i="21"/>
  <c r="J307" i="21"/>
  <c r="Q306" i="21"/>
  <c r="P306" i="21"/>
  <c r="O306" i="21"/>
  <c r="Q307" i="21"/>
  <c r="O307" i="21"/>
  <c r="P307" i="21"/>
  <c r="H309" i="21"/>
  <c r="K308" i="21"/>
  <c r="L308" i="21"/>
  <c r="M308" i="21"/>
  <c r="I308" i="21"/>
  <c r="J308" i="21"/>
  <c r="I309" i="21"/>
  <c r="L309" i="21"/>
  <c r="K309" i="21"/>
  <c r="M309" i="21"/>
  <c r="H310" i="21"/>
  <c r="J309" i="21"/>
  <c r="Q308" i="21"/>
  <c r="P308" i="21"/>
  <c r="O308" i="21"/>
  <c r="O309" i="21"/>
  <c r="Q309" i="21"/>
  <c r="P309" i="21"/>
  <c r="I310" i="21"/>
  <c r="L310" i="21"/>
  <c r="J310" i="21"/>
  <c r="H311" i="21"/>
  <c r="K310" i="21"/>
  <c r="M310" i="21"/>
  <c r="P310" i="21"/>
  <c r="O310" i="21"/>
  <c r="Q310" i="21"/>
  <c r="I311" i="21"/>
  <c r="K311" i="21"/>
  <c r="L311" i="21"/>
  <c r="J311" i="21"/>
  <c r="M311" i="21"/>
  <c r="H312" i="21"/>
  <c r="Q311" i="21"/>
  <c r="P311" i="21"/>
  <c r="O311" i="21"/>
  <c r="L312" i="21"/>
  <c r="H313" i="21"/>
  <c r="K312" i="21"/>
  <c r="I312" i="21"/>
  <c r="J312" i="21"/>
  <c r="M312" i="21"/>
  <c r="H314" i="21"/>
  <c r="K313" i="21"/>
  <c r="M313" i="21"/>
  <c r="I313" i="21"/>
  <c r="L313" i="21"/>
  <c r="J313" i="21"/>
  <c r="Q312" i="21"/>
  <c r="P312" i="21"/>
  <c r="O312" i="21"/>
  <c r="I314" i="21"/>
  <c r="K314" i="21"/>
  <c r="L314" i="21"/>
  <c r="J314" i="21"/>
  <c r="M314" i="21"/>
  <c r="H315" i="21"/>
  <c r="Q313" i="21"/>
  <c r="O313" i="21"/>
  <c r="P313" i="21"/>
  <c r="P314" i="21"/>
  <c r="O314" i="21"/>
  <c r="Q314" i="21"/>
  <c r="I315" i="21"/>
  <c r="L315" i="21"/>
  <c r="K315" i="21"/>
  <c r="H316" i="21"/>
  <c r="J315" i="21"/>
  <c r="M315" i="21"/>
  <c r="P315" i="21"/>
  <c r="O315" i="21"/>
  <c r="Q315" i="21"/>
  <c r="L316" i="21"/>
  <c r="K316" i="21"/>
  <c r="J316" i="21"/>
  <c r="H317" i="21"/>
  <c r="I316" i="21"/>
  <c r="M316" i="21"/>
  <c r="M317" i="21"/>
  <c r="J317" i="21"/>
  <c r="L317" i="21"/>
  <c r="H318" i="21"/>
  <c r="K317" i="21"/>
  <c r="I317" i="21"/>
  <c r="O316" i="21"/>
  <c r="P316" i="21"/>
  <c r="Q316" i="21"/>
  <c r="M318" i="21"/>
  <c r="I318" i="21"/>
  <c r="H319" i="21"/>
  <c r="K318" i="21"/>
  <c r="L318" i="21"/>
  <c r="J318" i="21"/>
  <c r="P317" i="21"/>
  <c r="Q317" i="21"/>
  <c r="O317" i="21"/>
  <c r="Q318" i="21"/>
  <c r="P318" i="21"/>
  <c r="O318" i="21"/>
  <c r="J319" i="21"/>
  <c r="I319" i="21"/>
  <c r="M319" i="21"/>
  <c r="H320" i="21"/>
  <c r="K319" i="21"/>
  <c r="L319" i="21"/>
  <c r="O319" i="21"/>
  <c r="Q319" i="21"/>
  <c r="P319" i="21"/>
  <c r="I320" i="21"/>
  <c r="K320" i="21"/>
  <c r="J320" i="21"/>
  <c r="H321" i="21"/>
  <c r="M320" i="21"/>
  <c r="L320" i="21"/>
  <c r="P320" i="21"/>
  <c r="Q320" i="21"/>
  <c r="O320" i="21"/>
  <c r="H322" i="21"/>
  <c r="I321" i="21"/>
  <c r="K321" i="21"/>
  <c r="L321" i="21"/>
  <c r="M321" i="21"/>
  <c r="J321" i="21"/>
  <c r="M322" i="21"/>
  <c r="K322" i="21"/>
  <c r="I322" i="21"/>
  <c r="J322" i="21"/>
  <c r="L322" i="21"/>
  <c r="H323" i="21"/>
  <c r="Q321" i="21"/>
  <c r="O321" i="21"/>
  <c r="P321" i="21"/>
  <c r="Q322" i="21"/>
  <c r="O322" i="21"/>
  <c r="P322" i="21"/>
  <c r="J323" i="21"/>
  <c r="L323" i="21"/>
  <c r="H324" i="21"/>
  <c r="K323" i="21"/>
  <c r="M323" i="21"/>
  <c r="I323" i="21"/>
  <c r="K324" i="21"/>
  <c r="H325" i="21"/>
  <c r="L324" i="21"/>
  <c r="M324" i="21"/>
  <c r="J324" i="21"/>
  <c r="I324" i="21"/>
  <c r="P323" i="21"/>
  <c r="Q323" i="21"/>
  <c r="O323" i="21"/>
  <c r="H326" i="21"/>
  <c r="L325" i="21"/>
  <c r="K325" i="21"/>
  <c r="J325" i="21"/>
  <c r="M325" i="21"/>
  <c r="I325" i="21"/>
  <c r="P324" i="21"/>
  <c r="Q324" i="21"/>
  <c r="O324" i="21"/>
  <c r="K326" i="21"/>
  <c r="I326" i="21"/>
  <c r="M326" i="21"/>
  <c r="H327" i="21"/>
  <c r="L326" i="21"/>
  <c r="J326" i="21"/>
  <c r="O325" i="21"/>
  <c r="P325" i="21"/>
  <c r="Q325" i="21"/>
  <c r="O326" i="21"/>
  <c r="Q326" i="21"/>
  <c r="P326" i="21"/>
  <c r="L327" i="21"/>
  <c r="J327" i="21"/>
  <c r="I327" i="21"/>
  <c r="H328" i="21"/>
  <c r="M327" i="21"/>
  <c r="K327" i="21"/>
  <c r="Q327" i="21"/>
  <c r="O327" i="21"/>
  <c r="P327" i="21"/>
  <c r="L328" i="21"/>
  <c r="J328" i="21"/>
  <c r="I328" i="21"/>
  <c r="K328" i="21"/>
  <c r="H329" i="21"/>
  <c r="M328" i="21"/>
  <c r="Q328" i="21"/>
  <c r="P328" i="21"/>
  <c r="O328" i="21"/>
  <c r="K329" i="21"/>
  <c r="J329" i="21"/>
  <c r="I329" i="21"/>
  <c r="M329" i="21"/>
  <c r="H330" i="21"/>
  <c r="L329" i="21"/>
  <c r="P329" i="21"/>
  <c r="Q329" i="21"/>
  <c r="O329" i="21"/>
  <c r="H331" i="21"/>
  <c r="K330" i="21"/>
  <c r="J330" i="21"/>
  <c r="L330" i="21"/>
  <c r="I330" i="21"/>
  <c r="M330" i="21"/>
  <c r="H332" i="21"/>
  <c r="K331" i="21"/>
  <c r="M331" i="21"/>
  <c r="I331" i="21"/>
  <c r="J331" i="21"/>
  <c r="L331" i="21"/>
  <c r="P330" i="21"/>
  <c r="Q330" i="21"/>
  <c r="O330" i="21"/>
  <c r="J332" i="21"/>
  <c r="K332" i="21"/>
  <c r="L332" i="21"/>
  <c r="I332" i="21"/>
  <c r="M332" i="21"/>
  <c r="H333" i="21"/>
  <c r="O331" i="21"/>
  <c r="Q331" i="21"/>
  <c r="P331" i="21"/>
  <c r="P332" i="21"/>
  <c r="O332" i="21"/>
  <c r="Q332" i="21"/>
  <c r="M333" i="21"/>
  <c r="H334" i="21"/>
  <c r="L333" i="21"/>
  <c r="J333" i="21"/>
  <c r="K333" i="21"/>
  <c r="I333" i="21"/>
  <c r="M334" i="21"/>
  <c r="I334" i="21"/>
  <c r="H335" i="21"/>
  <c r="J334" i="21"/>
  <c r="K334" i="21"/>
  <c r="L334" i="21"/>
  <c r="Q333" i="21"/>
  <c r="O333" i="21"/>
  <c r="P333" i="21"/>
  <c r="Q334" i="21"/>
  <c r="O334" i="21"/>
  <c r="P334" i="21"/>
  <c r="H336" i="21"/>
  <c r="M335" i="21"/>
  <c r="J335" i="21"/>
  <c r="L335" i="21"/>
  <c r="I335" i="21"/>
  <c r="K335" i="21"/>
  <c r="I336" i="21"/>
  <c r="M336" i="21"/>
  <c r="J336" i="21"/>
  <c r="K336" i="21"/>
  <c r="L336" i="21"/>
  <c r="H337" i="21"/>
  <c r="P335" i="21"/>
  <c r="O335" i="21"/>
  <c r="Q335" i="21"/>
  <c r="O336" i="21"/>
  <c r="P336" i="21"/>
  <c r="Q336" i="21"/>
  <c r="K337" i="21"/>
  <c r="I337" i="21"/>
  <c r="M337" i="21"/>
  <c r="L337" i="21"/>
  <c r="J337" i="21"/>
  <c r="H338" i="21"/>
  <c r="P337" i="21"/>
  <c r="O337" i="21"/>
  <c r="Q337" i="21"/>
  <c r="H339" i="21"/>
  <c r="I338" i="21"/>
  <c r="K338" i="21"/>
  <c r="L338" i="21"/>
  <c r="M338" i="21"/>
  <c r="J338" i="21"/>
  <c r="K339" i="21"/>
  <c r="J339" i="21"/>
  <c r="L339" i="21"/>
  <c r="H340" i="21"/>
  <c r="I339" i="21"/>
  <c r="M339" i="21"/>
  <c r="P338" i="21"/>
  <c r="Q338" i="21"/>
  <c r="O338" i="21"/>
  <c r="H341" i="21"/>
  <c r="M340" i="21"/>
  <c r="I340" i="21"/>
  <c r="L340" i="21"/>
  <c r="J340" i="21"/>
  <c r="K340" i="21"/>
  <c r="O339" i="21"/>
  <c r="Q339" i="21"/>
  <c r="P339" i="21"/>
  <c r="I341" i="21"/>
  <c r="H342" i="21"/>
  <c r="K341" i="21"/>
  <c r="J341" i="21"/>
  <c r="M341" i="21"/>
  <c r="L341" i="21"/>
  <c r="O340" i="21"/>
  <c r="Q340" i="21"/>
  <c r="P340" i="21"/>
  <c r="P341" i="21"/>
  <c r="Q341" i="21"/>
  <c r="O341" i="21"/>
  <c r="J342" i="21"/>
  <c r="L342" i="21"/>
  <c r="M342" i="21"/>
  <c r="H343" i="21"/>
  <c r="K342" i="21"/>
  <c r="I342" i="21"/>
  <c r="K343" i="21"/>
  <c r="J343" i="21"/>
  <c r="M343" i="21"/>
  <c r="I343" i="21"/>
  <c r="L343" i="21"/>
  <c r="H344" i="21"/>
  <c r="Q342" i="21"/>
  <c r="P342" i="21"/>
  <c r="O342" i="21"/>
  <c r="Q343" i="21"/>
  <c r="O343" i="21"/>
  <c r="P343" i="21"/>
  <c r="I344" i="21"/>
  <c r="K344" i="21"/>
  <c r="M344" i="21"/>
  <c r="L344" i="21"/>
  <c r="J344" i="21"/>
  <c r="H345" i="21"/>
  <c r="Q344" i="21"/>
  <c r="O344" i="21"/>
  <c r="P344" i="21"/>
  <c r="H346" i="21"/>
  <c r="J345" i="21"/>
  <c r="M345" i="21"/>
  <c r="K345" i="21"/>
  <c r="L345" i="21"/>
  <c r="I345" i="21"/>
  <c r="L346" i="21"/>
  <c r="J346" i="21"/>
  <c r="M346" i="21"/>
  <c r="H347" i="21"/>
  <c r="I346" i="21"/>
  <c r="K346" i="21"/>
  <c r="P345" i="21"/>
  <c r="O345" i="21"/>
  <c r="Q345" i="21"/>
  <c r="K347" i="21"/>
  <c r="I347" i="21"/>
  <c r="J347" i="21"/>
  <c r="M347" i="21"/>
  <c r="L347" i="21"/>
  <c r="H348" i="21"/>
  <c r="P346" i="21"/>
  <c r="O346" i="21"/>
  <c r="Q346" i="21"/>
  <c r="Q347" i="21"/>
  <c r="P347" i="21"/>
  <c r="O347" i="21"/>
  <c r="I348" i="21"/>
  <c r="M348" i="21"/>
  <c r="J348" i="21"/>
  <c r="H349" i="21"/>
  <c r="L348" i="21"/>
  <c r="K348" i="21"/>
  <c r="P348" i="21"/>
  <c r="Q348" i="21"/>
  <c r="O348" i="21"/>
  <c r="K349" i="21"/>
  <c r="H350" i="21"/>
  <c r="L349" i="21"/>
  <c r="M349" i="21"/>
  <c r="J349" i="21"/>
  <c r="I349" i="21"/>
  <c r="I350" i="21"/>
  <c r="L350" i="21"/>
  <c r="H351" i="21"/>
  <c r="J350" i="21"/>
  <c r="K350" i="21"/>
  <c r="M350" i="21"/>
  <c r="O349" i="21"/>
  <c r="P349" i="21"/>
  <c r="Q349" i="21"/>
  <c r="Q350" i="21"/>
  <c r="O350" i="21"/>
  <c r="P350" i="21"/>
  <c r="M351" i="21"/>
  <c r="I351" i="21"/>
  <c r="H352" i="21"/>
  <c r="J351" i="21"/>
  <c r="K351" i="21"/>
  <c r="L351" i="21"/>
  <c r="O351" i="21"/>
  <c r="Q351" i="21"/>
  <c r="P351" i="21"/>
  <c r="K352" i="21"/>
  <c r="H353" i="21"/>
  <c r="I352" i="21"/>
  <c r="J352" i="21"/>
  <c r="L352" i="21"/>
  <c r="M352" i="21"/>
  <c r="K353" i="21"/>
  <c r="J353" i="21"/>
  <c r="H354" i="21"/>
  <c r="L353" i="21"/>
  <c r="I353" i="21"/>
  <c r="M353" i="21"/>
  <c r="P352" i="21"/>
  <c r="Q352" i="21"/>
  <c r="O352" i="21"/>
  <c r="H355" i="21"/>
  <c r="I354" i="21"/>
  <c r="L354" i="21"/>
  <c r="K354" i="21"/>
  <c r="M354" i="21"/>
  <c r="J354" i="21"/>
  <c r="Q353" i="21"/>
  <c r="O353" i="21"/>
  <c r="P353" i="21"/>
  <c r="I355" i="21"/>
  <c r="J355" i="21"/>
  <c r="L355" i="21"/>
  <c r="H356" i="21"/>
  <c r="K355" i="21"/>
  <c r="M355" i="21"/>
  <c r="P354" i="21"/>
  <c r="Q354" i="21"/>
  <c r="O354" i="21"/>
  <c r="O355" i="21"/>
  <c r="P355" i="21"/>
  <c r="Q355" i="21"/>
  <c r="I356" i="21"/>
  <c r="J356" i="21"/>
  <c r="L356" i="21"/>
  <c r="M356" i="21"/>
  <c r="H357" i="21"/>
  <c r="K356" i="21"/>
  <c r="Q356" i="21"/>
  <c r="P356" i="21"/>
  <c r="O356" i="21"/>
  <c r="K357" i="21"/>
  <c r="I357" i="21"/>
  <c r="L357" i="21"/>
  <c r="M357" i="21"/>
  <c r="H358" i="21"/>
  <c r="J357" i="21"/>
  <c r="O357" i="21"/>
  <c r="Q357" i="21"/>
  <c r="P357" i="21"/>
  <c r="I358" i="21"/>
  <c r="J358" i="21"/>
  <c r="M358" i="21"/>
  <c r="L358" i="21"/>
  <c r="H359" i="21"/>
  <c r="K358" i="21"/>
  <c r="P358" i="21"/>
  <c r="Q358" i="21"/>
  <c r="O358" i="21"/>
  <c r="K359" i="21"/>
  <c r="M359" i="21"/>
  <c r="H360" i="21"/>
  <c r="I359" i="21"/>
  <c r="L359" i="21"/>
  <c r="J359" i="21"/>
  <c r="M360" i="21"/>
  <c r="I360" i="21"/>
  <c r="H361" i="21"/>
  <c r="J360" i="21"/>
  <c r="L360" i="21"/>
  <c r="K360" i="21"/>
  <c r="O359" i="21"/>
  <c r="P359" i="21"/>
  <c r="Q359" i="21"/>
  <c r="O360" i="21"/>
  <c r="Q360" i="21"/>
  <c r="P360" i="21"/>
  <c r="H362" i="21"/>
  <c r="K361" i="21"/>
  <c r="J361" i="21"/>
  <c r="M361" i="21"/>
  <c r="I361" i="21"/>
  <c r="L361" i="21"/>
  <c r="H363" i="21"/>
  <c r="J362" i="21"/>
  <c r="L362" i="21"/>
  <c r="K362" i="21"/>
  <c r="I362" i="21"/>
  <c r="M362" i="21"/>
  <c r="Q361" i="21"/>
  <c r="P361" i="21"/>
  <c r="O361" i="21"/>
  <c r="H364" i="21"/>
  <c r="J363" i="21"/>
  <c r="L363" i="21"/>
  <c r="M363" i="21"/>
  <c r="K363" i="21"/>
  <c r="I363" i="21"/>
  <c r="Q362" i="21"/>
  <c r="P362" i="21"/>
  <c r="O362" i="21"/>
  <c r="H365" i="21"/>
  <c r="J364" i="21"/>
  <c r="K364" i="21"/>
  <c r="M364" i="21"/>
  <c r="I364" i="21"/>
  <c r="L364" i="21"/>
  <c r="P363" i="21"/>
  <c r="Q363" i="21"/>
  <c r="O363" i="21"/>
  <c r="H366" i="21"/>
  <c r="K365" i="21"/>
  <c r="J365" i="21"/>
  <c r="L365" i="21"/>
  <c r="I365" i="21"/>
  <c r="M365" i="21"/>
  <c r="Q364" i="21"/>
  <c r="P364" i="21"/>
  <c r="O364" i="21"/>
  <c r="K366" i="21"/>
  <c r="J366" i="21"/>
  <c r="L366" i="21"/>
  <c r="M366" i="21"/>
  <c r="I366" i="21"/>
  <c r="H367" i="21"/>
  <c r="O365" i="21"/>
  <c r="Q365" i="21"/>
  <c r="P365" i="21"/>
  <c r="Q366" i="21"/>
  <c r="P366" i="21"/>
  <c r="O366" i="21"/>
  <c r="J367" i="21"/>
  <c r="I367" i="21"/>
  <c r="K367" i="21"/>
  <c r="H368" i="21"/>
  <c r="M367" i="21"/>
  <c r="L367" i="21"/>
  <c r="O367" i="21"/>
  <c r="Q367" i="21"/>
  <c r="P367" i="21"/>
  <c r="I368" i="21"/>
  <c r="J368" i="21"/>
  <c r="H369" i="21"/>
  <c r="L368" i="21"/>
  <c r="K368" i="21"/>
  <c r="M368" i="21"/>
  <c r="P368" i="21"/>
  <c r="Q368" i="21"/>
  <c r="O368" i="21"/>
  <c r="M369" i="21"/>
  <c r="H370" i="21"/>
  <c r="J369" i="21"/>
  <c r="K369" i="21"/>
  <c r="I369" i="21"/>
  <c r="L369" i="21"/>
  <c r="L370" i="21"/>
  <c r="I370" i="21"/>
  <c r="M370" i="21"/>
  <c r="H371" i="21"/>
  <c r="J370" i="21"/>
  <c r="K370" i="21"/>
  <c r="P369" i="21"/>
  <c r="Q369" i="21"/>
  <c r="O369" i="21"/>
  <c r="P370" i="21"/>
  <c r="Q370" i="21"/>
  <c r="O370" i="21"/>
  <c r="K371" i="21"/>
  <c r="M371" i="21"/>
  <c r="H372" i="21"/>
  <c r="L371" i="21"/>
  <c r="I371" i="21"/>
  <c r="J371" i="21"/>
  <c r="I372" i="21"/>
  <c r="H373" i="21"/>
  <c r="J372" i="21"/>
  <c r="M372" i="21"/>
  <c r="K372" i="21"/>
  <c r="L372" i="21"/>
  <c r="P371" i="21"/>
  <c r="O371" i="21"/>
  <c r="Q371" i="21"/>
  <c r="P372" i="21"/>
  <c r="O372" i="21"/>
  <c r="Q372" i="21"/>
  <c r="L373" i="21"/>
  <c r="I373" i="21"/>
  <c r="H374" i="21"/>
  <c r="M373" i="21"/>
  <c r="J373" i="21"/>
  <c r="K373" i="21"/>
  <c r="O373" i="21"/>
  <c r="Q373" i="21"/>
  <c r="P373" i="21"/>
  <c r="J374" i="21"/>
  <c r="L374" i="21"/>
  <c r="K374" i="21"/>
  <c r="M374" i="21"/>
  <c r="I374" i="21"/>
  <c r="H375" i="21"/>
  <c r="P374" i="21"/>
  <c r="Q374" i="21"/>
  <c r="O374" i="21"/>
  <c r="H376" i="21"/>
  <c r="M375" i="21"/>
  <c r="L375" i="21"/>
  <c r="K375" i="21"/>
  <c r="I375" i="21"/>
  <c r="J375" i="21"/>
  <c r="K376" i="21"/>
  <c r="H377" i="21"/>
  <c r="L376" i="21"/>
  <c r="M376" i="21"/>
  <c r="J376" i="21"/>
  <c r="I376" i="21"/>
  <c r="P375" i="21"/>
  <c r="Q375" i="21"/>
  <c r="O375" i="21"/>
  <c r="H378" i="21"/>
  <c r="K377" i="21"/>
  <c r="L377" i="21"/>
  <c r="M377" i="21"/>
  <c r="I377" i="21"/>
  <c r="J377" i="21"/>
  <c r="O376" i="21"/>
  <c r="P376" i="21"/>
  <c r="Q376" i="21"/>
  <c r="L378" i="21"/>
  <c r="J378" i="21"/>
  <c r="H379" i="21"/>
  <c r="M378" i="21"/>
  <c r="I378" i="21"/>
  <c r="K378" i="21"/>
  <c r="P377" i="21"/>
  <c r="Q377" i="21"/>
  <c r="O377" i="21"/>
  <c r="I379" i="21"/>
  <c r="J379" i="21"/>
  <c r="M379" i="21"/>
  <c r="K379" i="21"/>
  <c r="H380" i="21"/>
  <c r="L379" i="21"/>
  <c r="O378" i="21"/>
  <c r="P378" i="21"/>
  <c r="Q378" i="21"/>
  <c r="O379" i="21"/>
  <c r="Q379" i="21"/>
  <c r="P379" i="21"/>
  <c r="J380" i="21"/>
  <c r="H381" i="21"/>
  <c r="L380" i="21"/>
  <c r="M380" i="21"/>
  <c r="K380" i="21"/>
  <c r="I380" i="21"/>
  <c r="L381" i="21"/>
  <c r="M381" i="21"/>
  <c r="I381" i="21"/>
  <c r="K381" i="21"/>
  <c r="H382" i="21"/>
  <c r="J381" i="21"/>
  <c r="O380" i="21"/>
  <c r="Q380" i="21"/>
  <c r="P380" i="21"/>
  <c r="O381" i="21"/>
  <c r="Q381" i="21"/>
  <c r="P381" i="21"/>
  <c r="M382" i="21"/>
  <c r="I382" i="21"/>
  <c r="H383" i="21"/>
  <c r="L382" i="21"/>
  <c r="K382" i="21"/>
  <c r="J382" i="21"/>
  <c r="Q382" i="21"/>
  <c r="O382" i="21"/>
  <c r="P382" i="21"/>
  <c r="L383" i="21"/>
  <c r="J383" i="21"/>
  <c r="H384" i="21"/>
  <c r="M383" i="21"/>
  <c r="I383" i="21"/>
  <c r="K383" i="21"/>
  <c r="L384" i="21"/>
  <c r="M384" i="21"/>
  <c r="J384" i="21"/>
  <c r="H385" i="21"/>
  <c r="K384" i="21"/>
  <c r="I384" i="21"/>
  <c r="O383" i="21"/>
  <c r="Q383" i="21"/>
  <c r="P383" i="21"/>
  <c r="H386" i="21"/>
  <c r="M385" i="21"/>
  <c r="K385" i="21"/>
  <c r="J385" i="21"/>
  <c r="I385" i="21"/>
  <c r="L385" i="21"/>
  <c r="Q384" i="21"/>
  <c r="P384" i="21"/>
  <c r="O384" i="21"/>
  <c r="M386" i="21"/>
  <c r="L386" i="21"/>
  <c r="I386" i="21"/>
  <c r="J386" i="21"/>
  <c r="H387" i="21"/>
  <c r="K386" i="21"/>
  <c r="O385" i="21"/>
  <c r="P385" i="21"/>
  <c r="Q385" i="21"/>
  <c r="Q386" i="21"/>
  <c r="O386" i="21"/>
  <c r="H388" i="21"/>
  <c r="J387" i="21"/>
  <c r="L387" i="21"/>
  <c r="K387" i="21"/>
  <c r="I387" i="21"/>
  <c r="M387" i="21"/>
  <c r="H389" i="21"/>
  <c r="I388" i="21"/>
  <c r="J388" i="21"/>
  <c r="L388" i="21"/>
  <c r="M388" i="21"/>
  <c r="K388" i="21"/>
  <c r="Q387" i="21"/>
  <c r="P387" i="21"/>
  <c r="O387" i="21"/>
  <c r="I389" i="21"/>
  <c r="H390" i="21"/>
  <c r="M389" i="21"/>
  <c r="J389" i="21"/>
  <c r="K389" i="21"/>
  <c r="L389" i="21"/>
  <c r="Q388" i="21"/>
  <c r="P388" i="21"/>
  <c r="O388" i="21"/>
  <c r="O389" i="21"/>
  <c r="Q389" i="21"/>
  <c r="P389" i="21"/>
  <c r="K390" i="21"/>
  <c r="J390" i="21"/>
  <c r="I390" i="21"/>
  <c r="L390" i="21"/>
  <c r="H391" i="21"/>
  <c r="M390" i="21"/>
  <c r="P390" i="21"/>
  <c r="O390" i="21"/>
  <c r="Q390" i="21"/>
  <c r="H392" i="21"/>
  <c r="M391" i="21"/>
  <c r="I391" i="21"/>
  <c r="J391" i="21"/>
  <c r="L391" i="21"/>
  <c r="K391" i="21"/>
  <c r="L392" i="21"/>
  <c r="M392" i="21"/>
  <c r="K392" i="21"/>
  <c r="J392" i="21"/>
  <c r="H393" i="21"/>
  <c r="I392" i="21"/>
  <c r="O391" i="21"/>
  <c r="Q391" i="21"/>
  <c r="P391" i="21"/>
  <c r="I393" i="21"/>
  <c r="J393" i="21"/>
  <c r="K393" i="21"/>
  <c r="H394" i="21"/>
  <c r="L393" i="21"/>
  <c r="M393" i="21"/>
  <c r="P392" i="21"/>
  <c r="Q392" i="21"/>
  <c r="O392" i="21"/>
  <c r="P393" i="21"/>
  <c r="O393" i="21"/>
  <c r="Q393" i="21"/>
  <c r="K394" i="21"/>
  <c r="L394" i="21"/>
  <c r="J394" i="21"/>
  <c r="I394" i="21"/>
  <c r="M394" i="21"/>
  <c r="H395" i="21"/>
  <c r="Q394" i="21"/>
  <c r="P394" i="21"/>
  <c r="O394" i="21"/>
  <c r="I395" i="21"/>
  <c r="L395" i="21"/>
  <c r="J395" i="21"/>
  <c r="H396" i="21"/>
  <c r="K395" i="21"/>
  <c r="M395" i="21"/>
  <c r="O395" i="21"/>
  <c r="Q395" i="21"/>
  <c r="P395" i="21"/>
  <c r="M396" i="21"/>
  <c r="H397" i="21"/>
  <c r="J396" i="21"/>
  <c r="L396" i="21"/>
  <c r="I396" i="21"/>
  <c r="K396" i="21"/>
  <c r="H398" i="21"/>
  <c r="K397" i="21"/>
  <c r="L397" i="21"/>
  <c r="M397" i="21"/>
  <c r="J397" i="21"/>
  <c r="I397" i="21"/>
  <c r="Q396" i="21"/>
  <c r="O396" i="21"/>
  <c r="P396" i="21"/>
  <c r="M398" i="21"/>
  <c r="L398" i="21"/>
  <c r="I398" i="21"/>
  <c r="K398" i="21"/>
  <c r="H399" i="21"/>
  <c r="J398" i="21"/>
  <c r="Q397" i="21"/>
  <c r="P397" i="21"/>
  <c r="O397" i="21"/>
  <c r="Q398" i="21"/>
  <c r="P398" i="21"/>
  <c r="O398" i="21"/>
  <c r="L399" i="21"/>
  <c r="K399" i="21"/>
  <c r="I399" i="21"/>
  <c r="J399" i="21"/>
  <c r="M399" i="21"/>
  <c r="H400" i="21"/>
  <c r="P399" i="21"/>
  <c r="O399" i="21"/>
  <c r="Q399" i="21"/>
  <c r="H401" i="21"/>
  <c r="K400" i="21"/>
  <c r="L400" i="21"/>
  <c r="M400" i="21"/>
  <c r="J400" i="21"/>
  <c r="I400" i="21"/>
  <c r="M401" i="21"/>
  <c r="K401" i="21"/>
  <c r="H402" i="21"/>
  <c r="J401" i="21"/>
  <c r="L401" i="21"/>
  <c r="I401" i="21"/>
  <c r="O400" i="21"/>
  <c r="Q400" i="21"/>
  <c r="P400" i="21"/>
  <c r="L402" i="21"/>
  <c r="K402" i="21"/>
  <c r="I402" i="21"/>
  <c r="J402" i="21"/>
  <c r="H403" i="21"/>
  <c r="M402" i="21"/>
  <c r="P401" i="21"/>
  <c r="Q401" i="21"/>
  <c r="O401" i="21"/>
  <c r="P402" i="21"/>
  <c r="Q402" i="21"/>
  <c r="O402" i="21"/>
  <c r="J403" i="21"/>
  <c r="L403" i="21"/>
  <c r="M403" i="21"/>
  <c r="I403" i="21"/>
  <c r="K403" i="21"/>
  <c r="H404" i="21"/>
  <c r="P403" i="21"/>
  <c r="Q403" i="21"/>
  <c r="O403" i="21"/>
  <c r="M404" i="21"/>
  <c r="K404" i="21"/>
  <c r="H405" i="21"/>
  <c r="J404" i="21"/>
  <c r="I404" i="21"/>
  <c r="L404" i="21"/>
  <c r="M405" i="21"/>
  <c r="H406" i="21"/>
  <c r="J405" i="21"/>
  <c r="I405" i="21"/>
  <c r="L405" i="21"/>
  <c r="K405" i="21"/>
  <c r="P404" i="21"/>
  <c r="O404" i="21"/>
  <c r="Q404" i="21"/>
  <c r="K406" i="21"/>
  <c r="J406" i="21"/>
  <c r="I406" i="21"/>
  <c r="H407" i="21"/>
  <c r="L406" i="21"/>
  <c r="M406" i="21"/>
  <c r="O405" i="21"/>
  <c r="P405" i="21"/>
  <c r="Q405" i="21"/>
  <c r="O406" i="21"/>
  <c r="Q406" i="21"/>
  <c r="P406" i="21"/>
  <c r="H408" i="21"/>
  <c r="J407" i="21"/>
  <c r="K407" i="21"/>
  <c r="I407" i="21"/>
  <c r="M407" i="21"/>
  <c r="L407" i="21"/>
  <c r="H409" i="21"/>
  <c r="K408" i="21"/>
  <c r="J408" i="21"/>
  <c r="L408" i="21"/>
  <c r="M408" i="21"/>
  <c r="I408" i="21"/>
  <c r="O407" i="21"/>
  <c r="Q407" i="21"/>
  <c r="P407" i="21"/>
  <c r="J409" i="21"/>
  <c r="H410" i="21"/>
  <c r="L409" i="21"/>
  <c r="K409" i="21"/>
  <c r="I409" i="21"/>
  <c r="M409" i="21"/>
  <c r="Q408" i="21"/>
  <c r="O408" i="21"/>
  <c r="P408" i="21"/>
  <c r="K410" i="21"/>
  <c r="M410" i="21"/>
  <c r="J410" i="21"/>
  <c r="L410" i="21"/>
  <c r="I410" i="21"/>
  <c r="H411" i="21"/>
  <c r="Q409" i="21"/>
  <c r="O409" i="21"/>
  <c r="P409" i="21"/>
  <c r="P410" i="21"/>
  <c r="O410" i="21"/>
  <c r="Q410" i="21"/>
  <c r="J411" i="21"/>
  <c r="H412" i="21"/>
  <c r="M411" i="21"/>
  <c r="L411" i="21"/>
  <c r="I411" i="21"/>
  <c r="K411" i="21"/>
  <c r="J412" i="21"/>
  <c r="L412" i="21"/>
  <c r="I412" i="21"/>
  <c r="M412" i="21"/>
  <c r="K412" i="21"/>
  <c r="H413" i="21"/>
  <c r="O411" i="21"/>
  <c r="P411" i="21"/>
  <c r="Q411" i="21"/>
  <c r="Q412" i="21"/>
  <c r="O412" i="21"/>
  <c r="P412" i="21"/>
  <c r="J413" i="21"/>
  <c r="M413" i="21"/>
  <c r="L413" i="21"/>
  <c r="K413" i="21"/>
  <c r="I413" i="21"/>
  <c r="H414" i="21"/>
  <c r="Q413" i="21"/>
  <c r="P413" i="21"/>
  <c r="O413" i="21"/>
  <c r="K414" i="21"/>
  <c r="I414" i="21"/>
  <c r="J414" i="21"/>
  <c r="M414" i="21"/>
  <c r="H415" i="21"/>
  <c r="L414" i="21"/>
  <c r="P414" i="21"/>
  <c r="Q414" i="21"/>
  <c r="O414" i="21"/>
  <c r="J415" i="21"/>
  <c r="I415" i="21"/>
  <c r="L415" i="21"/>
  <c r="M415" i="21"/>
  <c r="K415" i="21"/>
  <c r="H416" i="21"/>
  <c r="P415" i="21"/>
  <c r="Q415" i="21"/>
  <c r="O415" i="21"/>
  <c r="M416" i="21"/>
  <c r="H417" i="21"/>
  <c r="L416" i="21"/>
  <c r="I416" i="21"/>
  <c r="J416" i="21"/>
  <c r="K416" i="21"/>
  <c r="H418" i="21"/>
  <c r="L417" i="21"/>
  <c r="K417" i="21"/>
  <c r="J417" i="21"/>
  <c r="I417" i="21"/>
  <c r="M417" i="21"/>
  <c r="O416" i="21"/>
  <c r="P416" i="21"/>
  <c r="Q416" i="21"/>
  <c r="M418" i="21"/>
  <c r="K418" i="21"/>
  <c r="L418" i="21"/>
  <c r="H419" i="21"/>
  <c r="I418" i="21"/>
  <c r="J418" i="21"/>
  <c r="Q417" i="21"/>
  <c r="P417" i="21"/>
  <c r="O417" i="21"/>
  <c r="I419" i="21"/>
  <c r="H420" i="21"/>
  <c r="J419" i="21"/>
  <c r="M419" i="21"/>
  <c r="L419" i="21"/>
  <c r="K419" i="21"/>
  <c r="P418" i="21"/>
  <c r="Q418" i="21"/>
  <c r="P419" i="21"/>
  <c r="O419" i="21"/>
  <c r="Q419" i="21"/>
  <c r="K420" i="21"/>
  <c r="H421" i="21"/>
  <c r="L420" i="21"/>
  <c r="M420" i="21"/>
  <c r="I420" i="21"/>
  <c r="J420" i="21"/>
  <c r="H422" i="21"/>
  <c r="K421" i="21"/>
  <c r="I421" i="21"/>
  <c r="L421" i="21"/>
  <c r="J421" i="21"/>
  <c r="M421" i="21"/>
  <c r="P420" i="21"/>
  <c r="O420" i="21"/>
  <c r="Q420" i="21"/>
  <c r="K422" i="21"/>
  <c r="J422" i="21"/>
  <c r="L422" i="21"/>
  <c r="M422" i="21"/>
  <c r="H423" i="21"/>
  <c r="I422" i="21"/>
  <c r="O421" i="21"/>
  <c r="P421" i="21"/>
  <c r="Q421" i="21"/>
  <c r="H424" i="21"/>
  <c r="M423" i="21"/>
  <c r="I423" i="21"/>
  <c r="K423" i="21"/>
  <c r="L423" i="21"/>
  <c r="J423" i="21"/>
  <c r="P422" i="21"/>
  <c r="O422" i="21"/>
  <c r="Q422" i="21"/>
  <c r="J424" i="21"/>
  <c r="L424" i="21"/>
  <c r="M424" i="21"/>
  <c r="K424" i="21"/>
  <c r="I424" i="21"/>
  <c r="H425" i="21"/>
  <c r="O423" i="21"/>
  <c r="P423" i="21"/>
  <c r="Q423" i="21"/>
  <c r="O424" i="21"/>
  <c r="P424" i="21"/>
  <c r="Q424" i="21"/>
  <c r="H426" i="21"/>
  <c r="K425" i="21"/>
  <c r="M425" i="21"/>
  <c r="L425" i="21"/>
  <c r="I425" i="21"/>
  <c r="J425" i="21"/>
  <c r="I426" i="21"/>
  <c r="J426" i="21"/>
  <c r="L426" i="21"/>
  <c r="H427" i="21"/>
  <c r="M426" i="21"/>
  <c r="K426" i="21"/>
  <c r="P425" i="21"/>
  <c r="O425" i="21"/>
  <c r="Q425" i="21"/>
  <c r="P426" i="21"/>
  <c r="Q426" i="21"/>
  <c r="O426" i="21"/>
  <c r="K427" i="21"/>
  <c r="M427" i="21"/>
  <c r="L427" i="21"/>
  <c r="H428" i="21"/>
  <c r="I427" i="21"/>
  <c r="J427" i="21"/>
  <c r="H429" i="21"/>
  <c r="K428" i="21"/>
  <c r="L428" i="21"/>
  <c r="I428" i="21"/>
  <c r="M428" i="21"/>
  <c r="J428" i="21"/>
  <c r="O427" i="21"/>
  <c r="Q427" i="21"/>
  <c r="P427" i="21"/>
  <c r="K429" i="21"/>
  <c r="M429" i="21"/>
  <c r="I429" i="21"/>
  <c r="L429" i="21"/>
  <c r="H430" i="21"/>
  <c r="J429" i="21"/>
  <c r="P428" i="21"/>
  <c r="Q428" i="21"/>
  <c r="O428" i="21"/>
  <c r="Q429" i="21"/>
  <c r="O429" i="21"/>
  <c r="P429" i="21"/>
  <c r="L430" i="21"/>
  <c r="H431" i="21"/>
  <c r="M430" i="21"/>
  <c r="K430" i="21"/>
  <c r="I430" i="21"/>
  <c r="J430" i="21"/>
  <c r="I431" i="21"/>
  <c r="M431" i="21"/>
  <c r="K431" i="21"/>
  <c r="J431" i="21"/>
  <c r="H432" i="21"/>
  <c r="L431" i="21"/>
  <c r="O430" i="21"/>
  <c r="Q430" i="21"/>
  <c r="P430" i="21"/>
  <c r="O431" i="21"/>
  <c r="P431" i="21"/>
  <c r="Q431" i="21"/>
  <c r="H433" i="21"/>
  <c r="L432" i="21"/>
  <c r="I432" i="21"/>
  <c r="M432" i="21"/>
  <c r="K432" i="21"/>
  <c r="J432" i="21"/>
  <c r="I433" i="21"/>
  <c r="J433" i="21"/>
  <c r="L433" i="21"/>
  <c r="K433" i="21"/>
  <c r="M433" i="21"/>
  <c r="H434" i="21"/>
  <c r="O432" i="21"/>
  <c r="Q432" i="21"/>
  <c r="P432" i="21"/>
  <c r="P433" i="21"/>
  <c r="O433" i="21"/>
  <c r="Q433" i="21"/>
  <c r="I434" i="21"/>
  <c r="H435" i="21"/>
  <c r="J434" i="21"/>
  <c r="K434" i="21"/>
  <c r="M434" i="21"/>
  <c r="L434" i="21"/>
  <c r="Q434" i="21"/>
  <c r="O434" i="21"/>
  <c r="P434" i="21"/>
  <c r="M435" i="21"/>
  <c r="L435" i="21"/>
  <c r="K435" i="21"/>
  <c r="I435" i="21"/>
  <c r="H436" i="21"/>
  <c r="J435" i="21"/>
  <c r="P435" i="21"/>
  <c r="Q435" i="21"/>
  <c r="O435" i="21"/>
  <c r="L436" i="21"/>
  <c r="K436" i="21"/>
  <c r="J436" i="21"/>
  <c r="M436" i="21"/>
  <c r="H437" i="21"/>
  <c r="I436" i="21"/>
  <c r="M437" i="21"/>
  <c r="H438" i="21"/>
  <c r="J437" i="21"/>
  <c r="I437" i="21"/>
  <c r="L437" i="21"/>
  <c r="K437" i="21"/>
  <c r="Q436" i="21"/>
  <c r="P436" i="21"/>
  <c r="O436" i="21"/>
  <c r="H439" i="21"/>
  <c r="L438" i="21"/>
  <c r="I438" i="21"/>
  <c r="M438" i="21"/>
  <c r="K438" i="21"/>
  <c r="J438" i="21"/>
  <c r="Q437" i="21"/>
  <c r="P437" i="21"/>
  <c r="O437" i="21"/>
  <c r="M439" i="21"/>
  <c r="H440" i="21"/>
  <c r="K439" i="21"/>
  <c r="I439" i="21"/>
  <c r="J439" i="21"/>
  <c r="L439" i="21"/>
  <c r="Q438" i="21"/>
  <c r="O438" i="21"/>
  <c r="P438" i="21"/>
  <c r="M440" i="21"/>
  <c r="L440" i="21"/>
  <c r="I440" i="21"/>
  <c r="H441" i="21"/>
  <c r="J440" i="21"/>
  <c r="K440" i="21"/>
  <c r="O439" i="21"/>
  <c r="P439" i="21"/>
  <c r="Q439" i="21"/>
  <c r="P440" i="21"/>
  <c r="O440" i="21"/>
  <c r="Q440" i="21"/>
  <c r="H442" i="21"/>
  <c r="K441" i="21"/>
  <c r="J441" i="21"/>
  <c r="M441" i="21"/>
  <c r="L441" i="21"/>
  <c r="I441" i="21"/>
  <c r="M442" i="21"/>
  <c r="K442" i="21"/>
  <c r="J442" i="21"/>
  <c r="L442" i="21"/>
  <c r="H443" i="21"/>
  <c r="I442" i="21"/>
  <c r="O441" i="21"/>
  <c r="P441" i="21"/>
  <c r="Q441" i="21"/>
  <c r="L443" i="21"/>
  <c r="H444" i="21"/>
  <c r="K443" i="21"/>
  <c r="J443" i="21"/>
  <c r="M443" i="21"/>
  <c r="I443" i="21"/>
  <c r="O442" i="21"/>
  <c r="Q442" i="21"/>
  <c r="P442" i="21"/>
  <c r="J444" i="21"/>
  <c r="H445" i="21"/>
  <c r="I444" i="21"/>
  <c r="K444" i="21"/>
  <c r="M444" i="21"/>
  <c r="L444" i="21"/>
  <c r="O443" i="21"/>
  <c r="P443" i="21"/>
  <c r="Q443" i="21"/>
  <c r="K445" i="21"/>
  <c r="M445" i="21"/>
  <c r="I445" i="21"/>
  <c r="J445" i="21"/>
  <c r="H446" i="21"/>
  <c r="L445" i="21"/>
  <c r="P444" i="21"/>
  <c r="O444" i="21"/>
  <c r="Q444" i="21"/>
  <c r="P445" i="21"/>
  <c r="O445" i="21"/>
  <c r="Q445" i="21"/>
  <c r="H447" i="21"/>
  <c r="K446" i="21"/>
  <c r="J446" i="21"/>
  <c r="I446" i="21"/>
  <c r="L446" i="21"/>
  <c r="M446" i="21"/>
  <c r="L447" i="21"/>
  <c r="K447" i="21"/>
  <c r="H448" i="21"/>
  <c r="M447" i="21"/>
  <c r="I447" i="21"/>
  <c r="J447" i="21"/>
  <c r="O446" i="21"/>
  <c r="Q446" i="21"/>
  <c r="P446" i="21"/>
  <c r="M448" i="21"/>
  <c r="H449" i="21"/>
  <c r="L448" i="21"/>
  <c r="K448" i="21"/>
  <c r="I448" i="21"/>
  <c r="J448" i="21"/>
  <c r="P447" i="21"/>
  <c r="O447" i="21"/>
  <c r="Q447" i="21"/>
  <c r="M449" i="21"/>
  <c r="H450" i="21"/>
  <c r="L449" i="21"/>
  <c r="J449" i="21"/>
  <c r="K449" i="21"/>
  <c r="I449" i="21"/>
  <c r="Q448" i="21"/>
  <c r="O448" i="21"/>
  <c r="P448" i="21"/>
  <c r="J450" i="21"/>
  <c r="K450" i="21"/>
  <c r="H451" i="21"/>
  <c r="M450" i="21"/>
  <c r="I450" i="21"/>
  <c r="L450" i="21"/>
  <c r="O449" i="21"/>
  <c r="Q449" i="21"/>
  <c r="P449" i="21"/>
  <c r="L451" i="21"/>
  <c r="K451" i="21"/>
  <c r="I451" i="21"/>
  <c r="M451" i="21"/>
  <c r="J451" i="21"/>
  <c r="H452" i="21"/>
  <c r="O450" i="21"/>
  <c r="Q450" i="21"/>
  <c r="P450" i="21"/>
  <c r="P451" i="21"/>
  <c r="O451" i="21"/>
  <c r="Q451" i="21"/>
  <c r="H453" i="21"/>
  <c r="L452" i="21"/>
  <c r="K452" i="21"/>
  <c r="J452" i="21"/>
  <c r="I452" i="21"/>
  <c r="M452" i="21"/>
  <c r="M453" i="21"/>
  <c r="I453" i="21"/>
  <c r="K453" i="21"/>
  <c r="J453" i="21"/>
  <c r="L453" i="21"/>
  <c r="H454" i="21"/>
  <c r="O452" i="21"/>
  <c r="P452" i="21"/>
  <c r="Q452" i="21"/>
  <c r="O453" i="21"/>
  <c r="P453" i="21"/>
  <c r="Q453" i="21"/>
  <c r="K454" i="21"/>
  <c r="I454" i="21"/>
  <c r="H455" i="21"/>
  <c r="M454" i="21"/>
  <c r="L454" i="21"/>
  <c r="J454" i="21"/>
  <c r="O454" i="21"/>
  <c r="Q454" i="21"/>
  <c r="P454" i="21"/>
  <c r="K455" i="21"/>
  <c r="L455" i="21"/>
  <c r="I455" i="21"/>
  <c r="J455" i="21"/>
  <c r="M455" i="21"/>
  <c r="H456" i="21"/>
  <c r="Q455" i="21"/>
  <c r="P455" i="21"/>
  <c r="O455" i="21"/>
  <c r="M456" i="21"/>
  <c r="H457" i="21"/>
  <c r="J456" i="21"/>
  <c r="I456" i="21"/>
  <c r="L456" i="21"/>
  <c r="K456" i="21"/>
  <c r="L457" i="21"/>
  <c r="J457" i="21"/>
  <c r="H458" i="21"/>
  <c r="M457" i="21"/>
  <c r="K457" i="21"/>
  <c r="I457" i="21"/>
  <c r="O456" i="21"/>
  <c r="Q456" i="21"/>
  <c r="P456" i="21"/>
  <c r="M458" i="21"/>
  <c r="K458" i="21"/>
  <c r="J458" i="21"/>
  <c r="H459" i="21"/>
  <c r="L458" i="21"/>
  <c r="I458" i="21"/>
  <c r="O457" i="21"/>
  <c r="Q457" i="21"/>
  <c r="P457" i="21"/>
  <c r="H460" i="21"/>
  <c r="I459" i="21"/>
  <c r="L459" i="21"/>
  <c r="K459" i="21"/>
  <c r="J459" i="21"/>
  <c r="M459" i="21"/>
  <c r="Q458" i="21"/>
  <c r="O458" i="21"/>
  <c r="P458" i="21"/>
  <c r="M460" i="21"/>
  <c r="I460" i="21"/>
  <c r="J460" i="21"/>
  <c r="H461" i="21"/>
  <c r="K460" i="21"/>
  <c r="L460" i="21"/>
  <c r="O459" i="21"/>
  <c r="P459" i="21"/>
  <c r="Q459" i="21"/>
  <c r="Q460" i="21"/>
  <c r="P460" i="21"/>
  <c r="O460" i="21"/>
  <c r="M461" i="21"/>
  <c r="H462" i="21"/>
  <c r="I461" i="21"/>
  <c r="L461" i="21"/>
  <c r="K461" i="21"/>
  <c r="J461" i="21"/>
  <c r="M462" i="21"/>
  <c r="J462" i="21"/>
  <c r="I462" i="21"/>
  <c r="K462" i="21"/>
  <c r="H463" i="21"/>
  <c r="L462" i="21"/>
  <c r="O461" i="21"/>
  <c r="P461" i="21"/>
  <c r="Q461" i="21"/>
  <c r="P462" i="21"/>
  <c r="Q462" i="21"/>
  <c r="O462" i="21"/>
  <c r="J463" i="21"/>
  <c r="L463" i="21"/>
  <c r="M463" i="21"/>
  <c r="I463" i="21"/>
  <c r="H464" i="21"/>
  <c r="K463" i="21"/>
  <c r="P463" i="21"/>
  <c r="Q463" i="21"/>
  <c r="O463" i="21"/>
  <c r="M464" i="21"/>
  <c r="H465" i="21"/>
  <c r="K464" i="21"/>
  <c r="J464" i="21"/>
  <c r="L464" i="21"/>
  <c r="I464" i="21"/>
  <c r="J465" i="21"/>
  <c r="L465" i="21"/>
  <c r="H466" i="21"/>
  <c r="I465" i="21"/>
  <c r="K465" i="21"/>
  <c r="M465" i="21"/>
  <c r="Q464" i="21"/>
  <c r="P464" i="21"/>
  <c r="O464" i="21"/>
  <c r="M466" i="21"/>
  <c r="J466" i="21"/>
  <c r="I466" i="21"/>
  <c r="K466" i="21"/>
  <c r="L466" i="21"/>
  <c r="H467" i="21"/>
  <c r="Q465" i="21"/>
  <c r="P465" i="21"/>
  <c r="O465" i="21"/>
  <c r="O466" i="21"/>
  <c r="P466" i="21"/>
  <c r="Q466" i="21"/>
  <c r="L467" i="21"/>
  <c r="M467" i="21"/>
  <c r="K467" i="21"/>
  <c r="I467" i="21"/>
  <c r="J467" i="21"/>
  <c r="H468" i="21"/>
  <c r="Q467" i="21"/>
  <c r="P467" i="21"/>
  <c r="O467" i="21"/>
  <c r="K468" i="21"/>
  <c r="I468" i="21"/>
  <c r="L468" i="21"/>
  <c r="H469" i="21"/>
  <c r="M468" i="21"/>
  <c r="J468" i="21"/>
  <c r="P468" i="21"/>
  <c r="Q468" i="21"/>
  <c r="O468" i="21"/>
  <c r="K469" i="21"/>
  <c r="H470" i="21"/>
  <c r="I469" i="21"/>
  <c r="M469" i="21"/>
  <c r="J469" i="21"/>
  <c r="L469" i="21"/>
  <c r="I470" i="21"/>
  <c r="J470" i="21"/>
  <c r="K470" i="21"/>
  <c r="M470" i="21"/>
  <c r="L470" i="21"/>
  <c r="H471" i="21"/>
  <c r="P469" i="21"/>
  <c r="O469" i="21"/>
  <c r="Q469" i="21"/>
  <c r="O470" i="21"/>
  <c r="P470" i="21"/>
  <c r="Q470" i="21"/>
  <c r="H472" i="21"/>
  <c r="K471" i="21"/>
  <c r="M471" i="21"/>
  <c r="I471" i="21"/>
  <c r="L471" i="21"/>
  <c r="J471" i="21"/>
  <c r="M472" i="21"/>
  <c r="J472" i="21"/>
  <c r="H473" i="21"/>
  <c r="K472" i="21"/>
  <c r="I472" i="21"/>
  <c r="L472" i="21"/>
  <c r="Q471" i="21"/>
  <c r="P471" i="21"/>
  <c r="O471" i="21"/>
  <c r="K473" i="21"/>
  <c r="M473" i="21"/>
  <c r="L473" i="21"/>
  <c r="J473" i="21"/>
  <c r="I473" i="21"/>
  <c r="H474" i="21"/>
  <c r="Q472" i="21"/>
  <c r="P472" i="21"/>
  <c r="O472" i="21"/>
  <c r="O473" i="21"/>
  <c r="Q473" i="21"/>
  <c r="P473" i="21"/>
  <c r="H475" i="21"/>
  <c r="J474" i="21"/>
  <c r="K474" i="21"/>
  <c r="I474" i="21"/>
  <c r="M474" i="21"/>
  <c r="L474" i="21"/>
  <c r="K475" i="21"/>
  <c r="J475" i="21"/>
  <c r="H476" i="21"/>
  <c r="L475" i="21"/>
  <c r="I475" i="21"/>
  <c r="M475" i="21"/>
  <c r="P474" i="21"/>
  <c r="O474" i="21"/>
  <c r="Q474" i="21"/>
  <c r="H477" i="21"/>
  <c r="L476" i="21"/>
  <c r="J476" i="21"/>
  <c r="M476" i="21"/>
  <c r="I476" i="21"/>
  <c r="K476" i="21"/>
  <c r="P475" i="21"/>
  <c r="Q475" i="21"/>
  <c r="O475" i="21"/>
  <c r="J477" i="21"/>
  <c r="L477" i="21"/>
  <c r="K477" i="21"/>
  <c r="I477" i="21"/>
  <c r="H478" i="21"/>
  <c r="M477" i="21"/>
  <c r="Q476" i="21"/>
  <c r="P476" i="21"/>
  <c r="O476" i="21"/>
  <c r="P477" i="21"/>
  <c r="O477" i="21"/>
  <c r="Q477" i="21"/>
  <c r="M478" i="21"/>
  <c r="J478" i="21"/>
  <c r="I478" i="21"/>
  <c r="K478" i="21"/>
  <c r="L478" i="21"/>
  <c r="H479" i="21"/>
  <c r="Q478" i="21"/>
  <c r="P478" i="21"/>
  <c r="O478" i="21"/>
  <c r="H480" i="21"/>
  <c r="J479" i="21"/>
  <c r="I479" i="21"/>
  <c r="L479" i="21"/>
  <c r="M479" i="21"/>
  <c r="K479" i="21"/>
  <c r="J480" i="21"/>
  <c r="L480" i="21"/>
  <c r="H481" i="21"/>
  <c r="M480" i="21"/>
  <c r="I480" i="21"/>
  <c r="K480" i="21"/>
  <c r="Q479" i="21"/>
  <c r="O479" i="21"/>
  <c r="P479" i="21"/>
  <c r="L481" i="21"/>
  <c r="M481" i="21"/>
  <c r="J481" i="21"/>
  <c r="H482" i="21"/>
  <c r="K481" i="21"/>
  <c r="I481" i="21"/>
  <c r="Q480" i="21"/>
  <c r="P480" i="21"/>
  <c r="O480" i="21"/>
  <c r="I482" i="21"/>
  <c r="K482" i="21"/>
  <c r="L482" i="21"/>
  <c r="H483" i="21"/>
  <c r="J482" i="21"/>
  <c r="M482" i="21"/>
  <c r="P481" i="21"/>
  <c r="O481" i="21"/>
  <c r="Q481" i="21"/>
  <c r="Q482" i="21"/>
  <c r="P482" i="21"/>
  <c r="O482" i="21"/>
  <c r="J483" i="21"/>
  <c r="K483" i="21"/>
  <c r="L483" i="21"/>
  <c r="I483" i="21"/>
  <c r="H484" i="21"/>
  <c r="M483" i="21"/>
  <c r="P483" i="21"/>
  <c r="O483" i="21"/>
  <c r="Q483" i="21"/>
  <c r="H485" i="21"/>
  <c r="L484" i="21"/>
  <c r="K484" i="21"/>
  <c r="J484" i="21"/>
  <c r="I484" i="21"/>
  <c r="M484" i="21"/>
  <c r="I485" i="21"/>
  <c r="J485" i="21"/>
  <c r="K485" i="21"/>
  <c r="H486" i="21"/>
  <c r="M485" i="21"/>
  <c r="L485" i="21"/>
  <c r="Q484" i="21"/>
  <c r="P484" i="21"/>
  <c r="O484" i="21"/>
  <c r="O485" i="21"/>
  <c r="Q485" i="21"/>
  <c r="P485" i="21"/>
  <c r="L486" i="21"/>
  <c r="J486" i="21"/>
  <c r="I486" i="21"/>
  <c r="H487" i="21"/>
  <c r="M486" i="21"/>
  <c r="K486" i="21"/>
  <c r="Q486" i="21"/>
  <c r="O486" i="21"/>
  <c r="P486" i="21"/>
  <c r="I487" i="21"/>
  <c r="L487" i="21"/>
  <c r="J487" i="21"/>
  <c r="H488" i="21"/>
  <c r="M487" i="21"/>
  <c r="K487" i="21"/>
  <c r="O487" i="21"/>
  <c r="Q487" i="21"/>
  <c r="P487" i="21"/>
  <c r="I488" i="21"/>
  <c r="H489" i="21"/>
  <c r="L488" i="21"/>
  <c r="M488" i="21"/>
  <c r="K488" i="21"/>
  <c r="J488" i="21"/>
  <c r="Q488" i="21"/>
  <c r="O488" i="21"/>
  <c r="P488" i="21"/>
  <c r="J489" i="21"/>
  <c r="L489" i="21"/>
  <c r="M489" i="21"/>
  <c r="H490" i="21"/>
  <c r="K489" i="21"/>
  <c r="I489" i="21"/>
  <c r="H491" i="21"/>
  <c r="M490" i="21"/>
  <c r="L490" i="21"/>
  <c r="J490" i="21"/>
  <c r="K490" i="21"/>
  <c r="I490" i="21"/>
  <c r="P489" i="21"/>
  <c r="O489" i="21"/>
  <c r="Q489" i="21"/>
  <c r="I491" i="21"/>
  <c r="K491" i="21"/>
  <c r="J491" i="21"/>
  <c r="H492" i="21"/>
  <c r="M491" i="21"/>
  <c r="L491" i="21"/>
  <c r="O490" i="21"/>
  <c r="P490" i="21"/>
  <c r="Q490" i="21"/>
  <c r="P491" i="21"/>
  <c r="Q491" i="21"/>
  <c r="O491" i="21"/>
  <c r="H493" i="21"/>
  <c r="I492" i="21"/>
  <c r="M492" i="21"/>
  <c r="J492" i="21"/>
  <c r="L492" i="21"/>
  <c r="K492" i="21"/>
  <c r="J493" i="21"/>
  <c r="I493" i="21"/>
  <c r="L493" i="21"/>
  <c r="K493" i="21"/>
  <c r="M493" i="21"/>
  <c r="H494" i="21"/>
  <c r="O492" i="21"/>
  <c r="P492" i="21"/>
  <c r="Q492" i="21"/>
  <c r="O493" i="21"/>
  <c r="P493" i="21"/>
  <c r="Q493" i="21"/>
  <c r="L494" i="21"/>
  <c r="H495" i="21"/>
  <c r="I494" i="21"/>
  <c r="J494" i="21"/>
  <c r="K494" i="21"/>
  <c r="M494" i="21"/>
  <c r="J495" i="21"/>
  <c r="H496" i="21"/>
  <c r="M495" i="21"/>
  <c r="L495" i="21"/>
  <c r="I495" i="21"/>
  <c r="K495" i="21"/>
  <c r="Q494" i="21"/>
  <c r="P494" i="21"/>
  <c r="O494" i="21"/>
  <c r="H497" i="21"/>
  <c r="I496" i="21"/>
  <c r="L496" i="21"/>
  <c r="M496" i="21"/>
  <c r="K496" i="21"/>
  <c r="J496" i="21"/>
  <c r="P495" i="21"/>
  <c r="O495" i="21"/>
  <c r="Q495" i="21"/>
  <c r="H498" i="21"/>
  <c r="J497" i="21"/>
  <c r="K497" i="21"/>
  <c r="L497" i="21"/>
  <c r="I497" i="21"/>
  <c r="M497" i="21"/>
  <c r="O496" i="21"/>
  <c r="Q496" i="21"/>
  <c r="P496" i="21"/>
  <c r="L498" i="21"/>
  <c r="K498" i="21"/>
  <c r="M498" i="21"/>
  <c r="H499" i="21"/>
  <c r="J498" i="21"/>
  <c r="I498" i="21"/>
  <c r="O497" i="21"/>
  <c r="Q497" i="21"/>
  <c r="P497" i="21"/>
  <c r="J499" i="21"/>
  <c r="K499" i="21"/>
  <c r="H500" i="21"/>
  <c r="M499" i="21"/>
  <c r="I499" i="21"/>
  <c r="L499" i="21"/>
  <c r="Q498" i="21"/>
  <c r="O498" i="21"/>
  <c r="P498" i="21"/>
  <c r="L500" i="21"/>
  <c r="M500" i="21"/>
  <c r="H501" i="21"/>
  <c r="J500" i="21"/>
  <c r="K500" i="21"/>
  <c r="I500" i="21"/>
  <c r="Q499" i="21"/>
  <c r="P499" i="21"/>
  <c r="O499" i="21"/>
  <c r="M501" i="21"/>
  <c r="K501" i="21"/>
  <c r="L501" i="21"/>
  <c r="J501" i="21"/>
  <c r="H502" i="21"/>
  <c r="I501" i="21"/>
  <c r="P500" i="21"/>
  <c r="Q500" i="21"/>
  <c r="O500" i="21"/>
  <c r="M502" i="21"/>
  <c r="I502" i="21"/>
  <c r="J502" i="21"/>
  <c r="H503" i="21"/>
  <c r="K502" i="21"/>
  <c r="L502" i="21"/>
  <c r="O501" i="21"/>
  <c r="Q501" i="21"/>
  <c r="P501" i="21"/>
  <c r="P502" i="21"/>
  <c r="O502" i="21"/>
  <c r="Q502" i="21"/>
  <c r="I503" i="21"/>
  <c r="H504" i="21"/>
  <c r="L503" i="21"/>
  <c r="J503" i="21"/>
  <c r="K503" i="21"/>
  <c r="M503" i="21"/>
  <c r="O503" i="21"/>
  <c r="Q503" i="21"/>
  <c r="P503" i="21"/>
  <c r="J504" i="21"/>
  <c r="M504" i="21"/>
  <c r="K504" i="21"/>
  <c r="L504" i="21"/>
  <c r="H505" i="21"/>
  <c r="I504" i="21"/>
  <c r="I505" i="21"/>
  <c r="M505" i="21"/>
  <c r="L505" i="21"/>
  <c r="K505" i="21"/>
  <c r="J505" i="21"/>
  <c r="H506" i="21"/>
  <c r="P504" i="21"/>
  <c r="Q504" i="21"/>
  <c r="O504" i="21"/>
  <c r="Q505" i="21"/>
  <c r="O505" i="21"/>
  <c r="P505" i="21"/>
  <c r="K506" i="21"/>
  <c r="I506" i="21"/>
  <c r="H507" i="21"/>
  <c r="L506" i="21"/>
  <c r="M506" i="21"/>
  <c r="J506" i="21"/>
  <c r="P506" i="21"/>
  <c r="O506" i="21"/>
  <c r="Q506" i="21"/>
  <c r="M507" i="21"/>
  <c r="J507" i="21"/>
  <c r="L507" i="21"/>
  <c r="H508" i="21"/>
  <c r="K507" i="21"/>
  <c r="I507" i="21"/>
  <c r="M508" i="21"/>
  <c r="L508" i="21"/>
  <c r="J508" i="21"/>
  <c r="K508" i="21"/>
  <c r="I508" i="21"/>
  <c r="H509" i="21"/>
  <c r="Q507" i="21"/>
  <c r="P507" i="21"/>
  <c r="O507" i="21"/>
  <c r="P508" i="21"/>
  <c r="O508" i="21"/>
  <c r="Q508" i="21"/>
  <c r="I509" i="21"/>
  <c r="H510" i="21"/>
  <c r="M509" i="21"/>
  <c r="L509" i="21"/>
  <c r="K509" i="21"/>
  <c r="J509" i="21"/>
  <c r="O509" i="21"/>
  <c r="Q509" i="21"/>
  <c r="P509" i="21"/>
  <c r="L510" i="21"/>
  <c r="J510" i="21"/>
  <c r="M510" i="21"/>
  <c r="H511" i="21"/>
  <c r="K510" i="21"/>
  <c r="I510" i="21"/>
  <c r="I511" i="21"/>
  <c r="L511" i="21"/>
  <c r="K511" i="21"/>
  <c r="J511" i="21"/>
  <c r="H512" i="21"/>
  <c r="M511" i="21"/>
  <c r="O510" i="21"/>
  <c r="P510" i="21"/>
  <c r="Q510" i="21"/>
  <c r="O511" i="21"/>
  <c r="P511" i="21"/>
  <c r="Q511" i="21"/>
  <c r="L512" i="21"/>
  <c r="M512" i="21"/>
  <c r="H513" i="21"/>
  <c r="J512" i="21"/>
  <c r="K512" i="21"/>
  <c r="I512" i="21"/>
  <c r="K513" i="21"/>
  <c r="I513" i="21"/>
  <c r="J513" i="21"/>
  <c r="L513" i="21"/>
  <c r="H514" i="21"/>
  <c r="M513" i="21"/>
  <c r="O512" i="21"/>
  <c r="P512" i="21"/>
  <c r="Q512" i="21"/>
  <c r="O513" i="21"/>
  <c r="P513" i="21"/>
  <c r="Q513" i="21"/>
  <c r="L514" i="21"/>
  <c r="J514" i="21"/>
  <c r="H515" i="21"/>
  <c r="I514" i="21"/>
  <c r="K514" i="21"/>
  <c r="M514" i="21"/>
  <c r="M515" i="21"/>
  <c r="H516" i="21"/>
  <c r="J515" i="21"/>
  <c r="K515" i="21"/>
  <c r="L515" i="21"/>
  <c r="I515" i="21"/>
  <c r="O514" i="21"/>
  <c r="P514" i="21"/>
  <c r="Q514" i="21"/>
  <c r="K516" i="21"/>
  <c r="I516" i="21"/>
  <c r="H517" i="21"/>
  <c r="L516" i="21"/>
  <c r="M516" i="21"/>
  <c r="J516" i="21"/>
  <c r="Q515" i="21"/>
  <c r="O515" i="21"/>
  <c r="P515" i="21"/>
  <c r="Q516" i="21"/>
  <c r="P516" i="21"/>
  <c r="O516" i="21"/>
  <c r="J517" i="21"/>
  <c r="I517" i="21"/>
  <c r="H518" i="21"/>
  <c r="L517" i="21"/>
  <c r="M517" i="21"/>
  <c r="K517" i="21"/>
  <c r="P517" i="21"/>
  <c r="Q517" i="21"/>
  <c r="O517" i="21"/>
  <c r="I518" i="21"/>
  <c r="K518" i="21"/>
  <c r="L518" i="21"/>
  <c r="H519" i="21"/>
  <c r="J518" i="21"/>
  <c r="M518" i="21"/>
  <c r="P518" i="21"/>
  <c r="Q518" i="21"/>
  <c r="O518" i="21"/>
  <c r="M519" i="21"/>
  <c r="H520" i="21"/>
  <c r="J519" i="21"/>
  <c r="L519" i="21"/>
  <c r="K519" i="21"/>
  <c r="I519" i="21"/>
  <c r="M520" i="21"/>
  <c r="H521" i="21"/>
  <c r="L520" i="21"/>
  <c r="J520" i="21"/>
  <c r="I520" i="21"/>
  <c r="K520" i="21"/>
  <c r="P519" i="21"/>
  <c r="O519" i="21"/>
  <c r="Q519" i="21"/>
  <c r="J521" i="21"/>
  <c r="L521" i="21"/>
  <c r="K521" i="21"/>
  <c r="M521" i="21"/>
  <c r="I521" i="21"/>
  <c r="H522" i="21"/>
  <c r="O520" i="21"/>
  <c r="Q520" i="21"/>
  <c r="P520" i="21"/>
  <c r="O521" i="21"/>
  <c r="Q521" i="21"/>
  <c r="P521" i="21"/>
  <c r="I522" i="21"/>
  <c r="M522" i="21"/>
  <c r="H523" i="21"/>
  <c r="K522" i="21"/>
  <c r="J522" i="21"/>
  <c r="L522" i="21"/>
  <c r="P522" i="21"/>
  <c r="O522" i="21"/>
  <c r="Q522" i="21"/>
  <c r="J523" i="21"/>
  <c r="L523" i="21"/>
  <c r="M523" i="21"/>
  <c r="H524" i="21"/>
  <c r="I523" i="21"/>
  <c r="K523" i="21"/>
  <c r="H525" i="21"/>
  <c r="K524" i="21"/>
  <c r="M524" i="21"/>
  <c r="J524" i="21"/>
  <c r="I524" i="21"/>
  <c r="L524" i="21"/>
  <c r="O523" i="21"/>
  <c r="P523" i="21"/>
  <c r="Q523" i="21"/>
  <c r="I525" i="21"/>
  <c r="M525" i="21"/>
  <c r="J525" i="21"/>
  <c r="H526" i="21"/>
  <c r="L525" i="21"/>
  <c r="K525" i="21"/>
  <c r="P524" i="21"/>
  <c r="Q524" i="21"/>
  <c r="O524" i="21"/>
  <c r="Q525" i="21"/>
  <c r="O525" i="21"/>
  <c r="P525" i="21"/>
  <c r="M526" i="21"/>
  <c r="I526" i="21"/>
  <c r="J526" i="21"/>
  <c r="H527" i="21"/>
  <c r="K526" i="21"/>
  <c r="L526" i="21"/>
  <c r="Q526" i="21"/>
  <c r="O526" i="21"/>
  <c r="P526" i="21"/>
  <c r="H528" i="21"/>
  <c r="J527" i="21"/>
  <c r="L527" i="21"/>
  <c r="I527" i="21"/>
  <c r="M527" i="21"/>
  <c r="K527" i="21"/>
  <c r="I528" i="21"/>
  <c r="L528" i="21"/>
  <c r="K528" i="21"/>
  <c r="H529" i="21"/>
  <c r="M528" i="21"/>
  <c r="J528" i="21"/>
  <c r="O527" i="21"/>
  <c r="P527" i="21"/>
  <c r="Q527" i="21"/>
  <c r="P528" i="21"/>
  <c r="Q528" i="21"/>
  <c r="O528" i="21"/>
  <c r="I529" i="21"/>
  <c r="K529" i="21"/>
  <c r="J529" i="21"/>
  <c r="M529" i="21"/>
  <c r="L529" i="21"/>
  <c r="H530" i="21"/>
  <c r="Q529" i="21"/>
  <c r="P529" i="21"/>
  <c r="O529" i="21"/>
  <c r="L530" i="21"/>
  <c r="M530" i="21"/>
  <c r="K530" i="21"/>
  <c r="J530" i="21"/>
  <c r="I530" i="21"/>
  <c r="H531" i="21"/>
  <c r="O530" i="21"/>
  <c r="P530" i="21"/>
  <c r="Q530" i="21"/>
  <c r="I531" i="21"/>
  <c r="J531" i="21"/>
  <c r="L531" i="21"/>
  <c r="K531" i="21"/>
  <c r="M531" i="21"/>
  <c r="H532" i="21"/>
  <c r="Q531" i="21"/>
  <c r="P531" i="21"/>
  <c r="O531" i="21"/>
  <c r="M532" i="21"/>
  <c r="I532" i="21"/>
  <c r="J532" i="21"/>
  <c r="H533" i="21"/>
  <c r="L532" i="21"/>
  <c r="K532" i="21"/>
  <c r="P532" i="21"/>
  <c r="O532" i="21"/>
  <c r="Q532" i="21"/>
  <c r="K533" i="21"/>
  <c r="M533" i="21"/>
  <c r="J533" i="21"/>
  <c r="I533" i="21"/>
  <c r="H534" i="21"/>
  <c r="L533" i="21"/>
  <c r="O533" i="21"/>
  <c r="Q533" i="21"/>
  <c r="P533" i="21"/>
  <c r="M534" i="21"/>
  <c r="H535" i="21"/>
  <c r="I534" i="21"/>
  <c r="L534" i="21"/>
  <c r="J534" i="21"/>
  <c r="K534" i="21"/>
  <c r="H536" i="21"/>
  <c r="L535" i="21"/>
  <c r="M535" i="21"/>
  <c r="I535" i="21"/>
  <c r="K535" i="21"/>
  <c r="J535" i="21"/>
  <c r="Q534" i="21"/>
  <c r="O534" i="21"/>
  <c r="P534" i="21"/>
  <c r="L536" i="21"/>
  <c r="J536" i="21"/>
  <c r="M536" i="21"/>
  <c r="H537" i="21"/>
  <c r="I536" i="21"/>
  <c r="K536" i="21"/>
  <c r="O535" i="21"/>
  <c r="P535" i="21"/>
  <c r="Q535" i="21"/>
  <c r="I537" i="21"/>
  <c r="M537" i="21"/>
  <c r="L537" i="21"/>
  <c r="J537" i="21"/>
  <c r="K537" i="21"/>
  <c r="H538" i="21"/>
  <c r="P536" i="21"/>
  <c r="Q536" i="21"/>
  <c r="O536" i="21"/>
  <c r="Q537" i="21"/>
  <c r="O537" i="21"/>
  <c r="P537" i="21"/>
  <c r="H539" i="21"/>
  <c r="J538" i="21"/>
  <c r="L538" i="21"/>
  <c r="M538" i="21"/>
  <c r="K538" i="21"/>
  <c r="I538" i="21"/>
  <c r="H540" i="21"/>
  <c r="K539" i="21"/>
  <c r="J539" i="21"/>
  <c r="M539" i="21"/>
  <c r="L539" i="21"/>
  <c r="I539" i="21"/>
  <c r="Q538" i="21"/>
  <c r="O538" i="21"/>
  <c r="P538" i="21"/>
  <c r="K540" i="21"/>
  <c r="J540" i="21"/>
  <c r="M540" i="21"/>
  <c r="I540" i="21"/>
  <c r="H541" i="21"/>
  <c r="L540" i="21"/>
  <c r="P539" i="21"/>
  <c r="Q539" i="21"/>
  <c r="O539" i="21"/>
  <c r="P540" i="21"/>
  <c r="O540" i="21"/>
  <c r="Q540" i="21"/>
  <c r="K541" i="21"/>
  <c r="H542" i="21"/>
  <c r="I541" i="21"/>
  <c r="L541" i="21"/>
  <c r="J541" i="21"/>
  <c r="M541" i="21"/>
  <c r="K542" i="21"/>
  <c r="J542" i="21"/>
  <c r="I542" i="21"/>
  <c r="H543" i="21"/>
  <c r="L542" i="21"/>
  <c r="M542" i="21"/>
  <c r="Q541" i="21"/>
  <c r="P541" i="21"/>
  <c r="O541" i="21"/>
  <c r="P542" i="21"/>
  <c r="Q542" i="21"/>
  <c r="O542" i="21"/>
  <c r="J543" i="21"/>
  <c r="K543" i="21"/>
  <c r="H544" i="21"/>
  <c r="I543" i="21"/>
  <c r="M543" i="21"/>
  <c r="L543" i="21"/>
  <c r="M544" i="21"/>
  <c r="I544" i="21"/>
  <c r="J544" i="21"/>
  <c r="K544" i="21"/>
  <c r="H545" i="21"/>
  <c r="L544" i="21"/>
  <c r="Q543" i="21"/>
  <c r="O543" i="21"/>
  <c r="P543" i="21"/>
  <c r="P544" i="21"/>
  <c r="Q544" i="21"/>
  <c r="O544" i="21"/>
  <c r="I545" i="21"/>
  <c r="J545" i="21"/>
  <c r="L545" i="21"/>
  <c r="K545" i="21"/>
  <c r="M545" i="21"/>
  <c r="H546" i="21"/>
  <c r="O545" i="21"/>
  <c r="P545" i="21"/>
  <c r="Q545" i="21"/>
  <c r="J546" i="21"/>
  <c r="M546" i="21"/>
  <c r="L546" i="21"/>
  <c r="K546" i="21"/>
  <c r="H547" i="21"/>
  <c r="I546" i="21"/>
  <c r="J547" i="21"/>
  <c r="L547" i="21"/>
  <c r="H548" i="21"/>
  <c r="K547" i="21"/>
  <c r="M547" i="21"/>
  <c r="I547" i="21"/>
  <c r="O546" i="21"/>
  <c r="Q546" i="21"/>
  <c r="P546" i="21"/>
  <c r="M548" i="21"/>
  <c r="I548" i="21"/>
  <c r="K548" i="21"/>
  <c r="H549" i="21"/>
  <c r="J548" i="21"/>
  <c r="L548" i="21"/>
  <c r="P547" i="21"/>
  <c r="Q547" i="21"/>
  <c r="O547" i="21"/>
  <c r="Q548" i="21"/>
  <c r="P548" i="21"/>
  <c r="O548" i="21"/>
  <c r="I549" i="21"/>
  <c r="M549" i="21"/>
  <c r="K549" i="21"/>
  <c r="H550" i="21"/>
  <c r="J549" i="21"/>
  <c r="L549" i="21"/>
  <c r="O549" i="21"/>
  <c r="P549" i="21"/>
  <c r="Q549" i="21"/>
  <c r="L550" i="21"/>
  <c r="I550" i="21"/>
  <c r="H551" i="21"/>
  <c r="K550" i="21"/>
  <c r="J550" i="21"/>
  <c r="M550" i="21"/>
  <c r="Q550" i="21"/>
  <c r="P550" i="21"/>
  <c r="H552" i="21"/>
  <c r="I551" i="21"/>
  <c r="L551" i="21"/>
  <c r="M551" i="21"/>
  <c r="J551" i="21"/>
  <c r="K551" i="21"/>
  <c r="H553" i="21"/>
  <c r="L552" i="21"/>
  <c r="I552" i="21"/>
  <c r="K552" i="21"/>
  <c r="J552" i="21"/>
  <c r="M552" i="21"/>
  <c r="O551" i="21"/>
  <c r="Q551" i="21"/>
  <c r="P551" i="21"/>
  <c r="I553" i="21"/>
  <c r="K553" i="21"/>
  <c r="M553" i="21"/>
  <c r="L553" i="21"/>
  <c r="H554" i="21"/>
  <c r="J553" i="21"/>
  <c r="P552" i="21"/>
  <c r="Q552" i="21"/>
  <c r="O552" i="21"/>
  <c r="O553" i="21"/>
  <c r="Q553" i="21"/>
  <c r="P553" i="21"/>
  <c r="J554" i="21"/>
  <c r="K554" i="21"/>
  <c r="M554" i="21"/>
  <c r="L554" i="21"/>
  <c r="I554" i="21"/>
  <c r="H555" i="21"/>
  <c r="Q554" i="21"/>
  <c r="P554" i="21"/>
  <c r="O554" i="21"/>
  <c r="K555" i="21"/>
  <c r="M555" i="21"/>
  <c r="H556" i="21"/>
  <c r="J555" i="21"/>
  <c r="L555" i="21"/>
  <c r="I555" i="21"/>
  <c r="H557" i="21"/>
  <c r="I556" i="21"/>
  <c r="J556" i="21"/>
  <c r="M556" i="21"/>
  <c r="L556" i="21"/>
  <c r="K556" i="21"/>
  <c r="P555" i="21"/>
  <c r="O555" i="21"/>
  <c r="Q555" i="21"/>
  <c r="J557" i="21"/>
  <c r="L557" i="21"/>
  <c r="H558" i="21"/>
  <c r="K557" i="21"/>
  <c r="I557" i="21"/>
  <c r="M557" i="21"/>
  <c r="O556" i="21"/>
  <c r="P556" i="21"/>
  <c r="Q556" i="21"/>
  <c r="K558" i="21"/>
  <c r="M558" i="21"/>
  <c r="H559" i="21"/>
  <c r="J558" i="21"/>
  <c r="I558" i="21"/>
  <c r="L558" i="21"/>
  <c r="Q557" i="21"/>
  <c r="P557" i="21"/>
  <c r="O557" i="21"/>
  <c r="I559" i="21"/>
  <c r="J559" i="21"/>
  <c r="L559" i="21"/>
  <c r="M559" i="21"/>
  <c r="H560" i="21"/>
  <c r="K559" i="21"/>
  <c r="P558" i="21"/>
  <c r="O558" i="21"/>
  <c r="Q558" i="21"/>
  <c r="O559" i="21"/>
  <c r="Q559" i="21"/>
  <c r="P559" i="21"/>
  <c r="M560" i="21"/>
  <c r="I560" i="21"/>
  <c r="L560" i="21"/>
  <c r="K560" i="21"/>
  <c r="J560" i="21"/>
  <c r="H561" i="21"/>
  <c r="P560" i="21"/>
  <c r="O560" i="21"/>
  <c r="Q560" i="21"/>
  <c r="K561" i="21"/>
  <c r="M561" i="21"/>
  <c r="I561" i="21"/>
  <c r="J561" i="21"/>
  <c r="H562" i="21"/>
  <c r="L561" i="21"/>
  <c r="O561" i="21"/>
  <c r="P561" i="21"/>
  <c r="Q561" i="21"/>
  <c r="I562" i="21"/>
  <c r="J562" i="21"/>
  <c r="M562" i="21"/>
  <c r="H563" i="21"/>
  <c r="L562" i="21"/>
  <c r="K562" i="21"/>
  <c r="P562" i="21"/>
  <c r="Q562" i="21"/>
  <c r="O562" i="21"/>
  <c r="L563" i="21"/>
  <c r="H564" i="21"/>
  <c r="M563" i="21"/>
  <c r="J563" i="21"/>
  <c r="I563" i="21"/>
  <c r="K563" i="21"/>
  <c r="K564" i="21"/>
  <c r="M564" i="21"/>
  <c r="J564" i="21"/>
  <c r="L564" i="21"/>
  <c r="H565" i="21"/>
  <c r="I564" i="21"/>
  <c r="O563" i="21"/>
  <c r="P563" i="21"/>
  <c r="Q563" i="21"/>
  <c r="H566" i="21"/>
  <c r="K565" i="21"/>
  <c r="J565" i="21"/>
  <c r="L565" i="21"/>
  <c r="I565" i="21"/>
  <c r="M565" i="21"/>
  <c r="O564" i="21"/>
  <c r="Q564" i="21"/>
  <c r="P564" i="21"/>
  <c r="H567" i="21"/>
  <c r="M566" i="21"/>
  <c r="L566" i="21"/>
  <c r="K566" i="21"/>
  <c r="J566" i="21"/>
  <c r="I566" i="21"/>
  <c r="O565" i="21"/>
  <c r="P565" i="21"/>
  <c r="Q565" i="21"/>
  <c r="L567" i="21"/>
  <c r="K567" i="21"/>
  <c r="J567" i="21"/>
  <c r="I567" i="21"/>
  <c r="H568" i="21"/>
  <c r="M567" i="21"/>
  <c r="P566" i="21"/>
  <c r="Q566" i="21"/>
  <c r="O566" i="21"/>
  <c r="P567" i="21"/>
  <c r="O567" i="21"/>
  <c r="Q567" i="21"/>
  <c r="H569" i="21"/>
  <c r="I568" i="21"/>
  <c r="M568" i="21"/>
  <c r="J568" i="21"/>
  <c r="L568" i="21"/>
  <c r="K568" i="21"/>
  <c r="H570" i="21"/>
  <c r="I569" i="21"/>
  <c r="K569" i="21"/>
  <c r="M569" i="21"/>
  <c r="L569" i="21"/>
  <c r="J569" i="21"/>
  <c r="P568" i="21"/>
  <c r="O568" i="21"/>
  <c r="Q568" i="21"/>
  <c r="M570" i="21"/>
  <c r="I570" i="21"/>
  <c r="J570" i="21"/>
  <c r="H571" i="21"/>
  <c r="L570" i="21"/>
  <c r="K570" i="21"/>
  <c r="Q569" i="21"/>
  <c r="P569" i="21"/>
  <c r="O569" i="21"/>
  <c r="O570" i="21"/>
  <c r="Q570" i="21"/>
  <c r="P570" i="21"/>
  <c r="J571" i="21"/>
  <c r="H572" i="21"/>
  <c r="I571" i="21"/>
  <c r="K571" i="21"/>
  <c r="L571" i="21"/>
  <c r="M571" i="21"/>
  <c r="K572" i="21"/>
  <c r="M572" i="21"/>
  <c r="H573" i="21"/>
  <c r="J572" i="21"/>
  <c r="L572" i="21"/>
  <c r="I572" i="21"/>
  <c r="P571" i="21"/>
  <c r="Q571" i="21"/>
  <c r="O571" i="21"/>
  <c r="K573" i="21"/>
  <c r="H574" i="21"/>
  <c r="M573" i="21"/>
  <c r="L573" i="21"/>
  <c r="I573" i="21"/>
  <c r="J573" i="21"/>
  <c r="O572" i="21"/>
  <c r="P572" i="21"/>
  <c r="Q572" i="21"/>
  <c r="M574" i="21"/>
  <c r="L574" i="21"/>
  <c r="H575" i="21"/>
  <c r="I574" i="21"/>
  <c r="J574" i="21"/>
  <c r="K574" i="21"/>
  <c r="Q573" i="21"/>
  <c r="O573" i="21"/>
  <c r="P573" i="21"/>
  <c r="M575" i="21"/>
  <c r="L575" i="21"/>
  <c r="I575" i="21"/>
  <c r="H576" i="21"/>
  <c r="J575" i="21"/>
  <c r="K575" i="21"/>
  <c r="Q574" i="21"/>
  <c r="P574" i="21"/>
  <c r="O574" i="21"/>
  <c r="Q575" i="21"/>
  <c r="O575" i="21"/>
  <c r="P575" i="21"/>
  <c r="J576" i="21"/>
  <c r="K576" i="21"/>
  <c r="H577" i="21"/>
  <c r="L576" i="21"/>
  <c r="M576" i="21"/>
  <c r="I576" i="21"/>
  <c r="I577" i="21"/>
  <c r="K577" i="21"/>
  <c r="H578" i="21"/>
  <c r="L577" i="21"/>
  <c r="J577" i="21"/>
  <c r="M577" i="21"/>
  <c r="O576" i="21"/>
  <c r="Q576" i="21"/>
  <c r="P576" i="21"/>
  <c r="O577" i="21"/>
  <c r="Q577" i="21"/>
  <c r="P577" i="21"/>
  <c r="L578" i="21"/>
  <c r="I578" i="21"/>
  <c r="J578" i="21"/>
  <c r="K578" i="21"/>
  <c r="M578" i="21"/>
  <c r="H579" i="21"/>
  <c r="P578" i="21"/>
  <c r="Q578" i="21"/>
  <c r="O578" i="21"/>
  <c r="K579" i="21"/>
  <c r="H580" i="21"/>
  <c r="J579" i="21"/>
  <c r="L579" i="21"/>
  <c r="I579" i="21"/>
  <c r="M579" i="21"/>
  <c r="J580" i="21"/>
  <c r="I580" i="21"/>
  <c r="K580" i="21"/>
  <c r="H581" i="21"/>
  <c r="M580" i="21"/>
  <c r="L580" i="21"/>
  <c r="P579" i="21"/>
  <c r="Q579" i="21"/>
  <c r="O579" i="21"/>
  <c r="Q580" i="21"/>
  <c r="P580" i="21"/>
  <c r="O580" i="21"/>
  <c r="J581" i="21"/>
  <c r="L581" i="21"/>
  <c r="K581" i="21"/>
  <c r="I581" i="21"/>
  <c r="H582" i="21"/>
  <c r="M581" i="21"/>
  <c r="P581" i="21"/>
  <c r="Q581" i="21"/>
  <c r="O581" i="21"/>
  <c r="H583" i="21"/>
  <c r="L582" i="21"/>
  <c r="I582" i="21"/>
  <c r="K582" i="21"/>
  <c r="M582" i="21"/>
  <c r="J582" i="21"/>
  <c r="J583" i="21"/>
  <c r="H584" i="21"/>
  <c r="L583" i="21"/>
  <c r="M583" i="21"/>
  <c r="I583" i="21"/>
  <c r="K583" i="21"/>
  <c r="Q582" i="21"/>
  <c r="P582" i="21"/>
  <c r="O582" i="21"/>
  <c r="M584" i="21"/>
  <c r="J584" i="21"/>
  <c r="L584" i="21"/>
  <c r="H585" i="21"/>
  <c r="K584" i="21"/>
  <c r="I584" i="21"/>
  <c r="O583" i="21"/>
  <c r="Q583" i="21"/>
  <c r="P583" i="21"/>
  <c r="I585" i="21"/>
  <c r="H586" i="21"/>
  <c r="L585" i="21"/>
  <c r="M585" i="21"/>
  <c r="J585" i="21"/>
  <c r="K585" i="21"/>
  <c r="P584" i="21"/>
  <c r="Q584" i="21"/>
  <c r="O584" i="21"/>
  <c r="Q585" i="21"/>
  <c r="O585" i="21"/>
  <c r="P585" i="21"/>
  <c r="I586" i="21"/>
  <c r="H587" i="21"/>
  <c r="L586" i="21"/>
  <c r="J586" i="21"/>
  <c r="M586" i="21"/>
  <c r="K586" i="21"/>
  <c r="O586" i="21"/>
  <c r="P586" i="21"/>
  <c r="Q586" i="21"/>
  <c r="K587" i="21"/>
  <c r="J587" i="21"/>
  <c r="H588" i="21"/>
  <c r="M587" i="21"/>
  <c r="L587" i="21"/>
  <c r="I587" i="21"/>
  <c r="L588" i="21"/>
  <c r="H589" i="21"/>
  <c r="I588" i="21"/>
  <c r="K588" i="21"/>
  <c r="M588" i="21"/>
  <c r="J588" i="21"/>
  <c r="O587" i="21"/>
  <c r="P587" i="21"/>
  <c r="Q587" i="21"/>
  <c r="I589" i="21"/>
  <c r="J589" i="21"/>
  <c r="L589" i="21"/>
  <c r="M589" i="21"/>
  <c r="H590" i="21"/>
  <c r="K589" i="21"/>
  <c r="Q588" i="21"/>
  <c r="P588" i="21"/>
  <c r="O588" i="21"/>
  <c r="P589" i="21"/>
  <c r="O589" i="21"/>
  <c r="Q589" i="21"/>
  <c r="J590" i="21"/>
  <c r="I590" i="21"/>
  <c r="H591" i="21"/>
  <c r="M590" i="21"/>
  <c r="K590" i="21"/>
  <c r="L590" i="21"/>
  <c r="O590" i="21"/>
  <c r="P590" i="21"/>
  <c r="Q590" i="21"/>
  <c r="K591" i="21"/>
  <c r="M591" i="21"/>
  <c r="J591" i="21"/>
  <c r="I591" i="21"/>
  <c r="H592" i="21"/>
  <c r="L591" i="21"/>
  <c r="P591" i="21"/>
  <c r="Q591" i="21"/>
  <c r="O591" i="21"/>
  <c r="M592" i="21"/>
  <c r="L592" i="21"/>
  <c r="K592" i="21"/>
  <c r="I592" i="21"/>
  <c r="H593" i="21"/>
  <c r="J592" i="21"/>
  <c r="Q592" i="21"/>
  <c r="O592" i="21"/>
  <c r="P592" i="21"/>
  <c r="L593" i="21"/>
  <c r="M593" i="21"/>
  <c r="I593" i="21"/>
  <c r="J593" i="21"/>
  <c r="H594" i="21"/>
  <c r="K593" i="21"/>
  <c r="P593" i="21"/>
  <c r="O593" i="21"/>
  <c r="Q593" i="21"/>
  <c r="L594" i="21"/>
  <c r="J594" i="21"/>
  <c r="I594" i="21"/>
  <c r="M594" i="21"/>
  <c r="H595" i="21"/>
  <c r="K594" i="21"/>
  <c r="Q594" i="21"/>
  <c r="O594" i="21"/>
  <c r="P594" i="21"/>
  <c r="M595" i="21"/>
  <c r="H596" i="21"/>
  <c r="L595" i="21"/>
  <c r="I595" i="21"/>
  <c r="K595" i="21"/>
  <c r="J595" i="21"/>
  <c r="I596" i="21"/>
  <c r="H597" i="21"/>
  <c r="J596" i="21"/>
  <c r="L596" i="21"/>
  <c r="K596" i="21"/>
  <c r="M596" i="21"/>
  <c r="O595" i="21"/>
  <c r="Q595" i="21"/>
  <c r="P595" i="21"/>
  <c r="O596" i="21"/>
  <c r="Q596" i="21"/>
  <c r="P596" i="21"/>
  <c r="J597" i="21"/>
  <c r="H598" i="21"/>
  <c r="I597" i="21"/>
  <c r="M597" i="21"/>
  <c r="K597" i="21"/>
  <c r="L597" i="21"/>
  <c r="M598" i="21"/>
  <c r="J598" i="21"/>
  <c r="H599" i="21"/>
  <c r="L598" i="21"/>
  <c r="K598" i="21"/>
  <c r="I598" i="21"/>
  <c r="Q597" i="21"/>
  <c r="P597" i="21"/>
  <c r="O597" i="21"/>
  <c r="L599" i="21"/>
  <c r="K599" i="21"/>
  <c r="M599" i="21"/>
  <c r="J599" i="21"/>
  <c r="I599" i="21"/>
  <c r="H600" i="21"/>
  <c r="O598" i="21"/>
  <c r="Q598" i="21"/>
  <c r="P598" i="21"/>
  <c r="Q599" i="21"/>
  <c r="P599" i="21"/>
  <c r="O599" i="21"/>
  <c r="M600" i="21"/>
  <c r="H601" i="21"/>
  <c r="L600" i="21"/>
  <c r="J600" i="21"/>
  <c r="I600" i="21"/>
  <c r="K600" i="21"/>
  <c r="L601" i="21"/>
  <c r="I601" i="21"/>
  <c r="K601" i="21"/>
  <c r="J601" i="21"/>
  <c r="H602" i="21"/>
  <c r="M601" i="21"/>
  <c r="P600" i="21"/>
  <c r="O600" i="21"/>
  <c r="Q600" i="21"/>
  <c r="P601" i="21"/>
  <c r="Q601" i="21"/>
  <c r="O601" i="21"/>
  <c r="M602" i="21"/>
  <c r="J602" i="21"/>
  <c r="K602" i="21"/>
  <c r="L602" i="21"/>
  <c r="H603" i="21"/>
  <c r="I602" i="21"/>
  <c r="I603" i="21"/>
  <c r="H604" i="21"/>
  <c r="J603" i="21"/>
  <c r="M603" i="21"/>
  <c r="L603" i="21"/>
  <c r="K603" i="21"/>
  <c r="P602" i="21"/>
  <c r="O602" i="21"/>
  <c r="Q602" i="21"/>
  <c r="P603" i="21"/>
  <c r="Q603" i="21"/>
  <c r="O603" i="21"/>
  <c r="H605" i="21"/>
  <c r="M604" i="21"/>
  <c r="I604" i="21"/>
  <c r="J604" i="21"/>
  <c r="L604" i="21"/>
  <c r="K604" i="21"/>
  <c r="H606" i="21"/>
  <c r="K605" i="21"/>
  <c r="J605" i="21"/>
  <c r="L605" i="21"/>
  <c r="M605" i="21"/>
  <c r="I605" i="21"/>
  <c r="Q604" i="21"/>
  <c r="P604" i="21"/>
  <c r="O604" i="21"/>
  <c r="H607" i="21"/>
  <c r="M606" i="21"/>
  <c r="K606" i="21"/>
  <c r="I606" i="21"/>
  <c r="L606" i="21"/>
  <c r="J606" i="21"/>
  <c r="P605" i="21"/>
  <c r="O605" i="21"/>
  <c r="Q605" i="21"/>
  <c r="M607" i="21"/>
  <c r="L607" i="21"/>
  <c r="J607" i="21"/>
  <c r="H608" i="21"/>
  <c r="K607" i="21"/>
  <c r="I607" i="21"/>
  <c r="O606" i="21"/>
  <c r="Q606" i="21"/>
  <c r="P606" i="21"/>
  <c r="K608" i="21"/>
  <c r="I608" i="21"/>
  <c r="M608" i="21"/>
  <c r="H609" i="21"/>
  <c r="L608" i="21"/>
  <c r="J608" i="21"/>
  <c r="O607" i="21"/>
  <c r="Q607" i="21"/>
  <c r="P607" i="21"/>
  <c r="Q608" i="21"/>
  <c r="P608" i="21"/>
  <c r="O608" i="21"/>
  <c r="J609" i="21"/>
  <c r="I609" i="21"/>
  <c r="M609" i="21"/>
  <c r="L609" i="21"/>
  <c r="H610" i="21"/>
  <c r="K609" i="21"/>
  <c r="P609" i="21"/>
  <c r="Q609" i="21"/>
  <c r="O609" i="21"/>
  <c r="J610" i="21"/>
  <c r="K610" i="21"/>
  <c r="M610" i="21"/>
  <c r="H611" i="21"/>
  <c r="L610" i="21"/>
  <c r="I610" i="21"/>
  <c r="K611" i="21"/>
  <c r="I611" i="21"/>
  <c r="M611" i="21"/>
  <c r="L611" i="21"/>
  <c r="H612" i="21"/>
  <c r="J611" i="21"/>
  <c r="O610" i="21"/>
  <c r="Q610" i="21"/>
  <c r="P610" i="21"/>
  <c r="O611" i="21"/>
  <c r="Q611" i="21"/>
  <c r="P611" i="21"/>
  <c r="M612" i="21"/>
  <c r="K612" i="21"/>
  <c r="I612" i="21"/>
  <c r="H613" i="21"/>
  <c r="L612" i="21"/>
  <c r="J612" i="21"/>
  <c r="P612" i="21"/>
  <c r="O612" i="21"/>
  <c r="Q612" i="21"/>
  <c r="J613" i="21"/>
  <c r="M613" i="21"/>
  <c r="L613" i="21"/>
  <c r="H614" i="21"/>
  <c r="K613" i="21"/>
  <c r="I613" i="21"/>
  <c r="H615" i="21"/>
  <c r="L614" i="21"/>
  <c r="M614" i="21"/>
  <c r="I614" i="21"/>
  <c r="K614" i="21"/>
  <c r="J614" i="21"/>
  <c r="Q613" i="21"/>
  <c r="O613" i="21"/>
  <c r="P613" i="21"/>
  <c r="I615" i="21"/>
  <c r="H616" i="21"/>
  <c r="K615" i="21"/>
  <c r="M615" i="21"/>
  <c r="J615" i="21"/>
  <c r="L615" i="21"/>
  <c r="Q614" i="21"/>
  <c r="P614" i="21"/>
  <c r="O614" i="21"/>
  <c r="Q615" i="21"/>
  <c r="O615" i="21"/>
  <c r="P615" i="21"/>
  <c r="M616" i="21"/>
  <c r="H617" i="21"/>
  <c r="I616" i="21"/>
  <c r="L616" i="21"/>
  <c r="J616" i="21"/>
  <c r="K616" i="21"/>
  <c r="M617" i="21"/>
  <c r="H618" i="21"/>
  <c r="K617" i="21"/>
  <c r="L617" i="21"/>
  <c r="I617" i="21"/>
  <c r="J617" i="21"/>
  <c r="Q616" i="21"/>
  <c r="O616" i="21"/>
  <c r="P616" i="21"/>
  <c r="M618" i="21"/>
  <c r="K618" i="21"/>
  <c r="L618" i="21"/>
  <c r="I618" i="21"/>
  <c r="H619" i="21"/>
  <c r="J618" i="21"/>
  <c r="Q617" i="21"/>
  <c r="O617" i="21"/>
  <c r="P617" i="21"/>
  <c r="Q618" i="21"/>
  <c r="P618" i="21"/>
  <c r="O618" i="21"/>
  <c r="L619" i="21"/>
  <c r="K619" i="21"/>
  <c r="M619" i="21"/>
  <c r="J619" i="21"/>
  <c r="I619" i="21"/>
  <c r="H620" i="21"/>
  <c r="P619" i="21"/>
  <c r="Q619" i="21"/>
  <c r="O619" i="21"/>
  <c r="I620" i="21"/>
  <c r="M620" i="21"/>
  <c r="J620" i="21"/>
  <c r="L620" i="21"/>
  <c r="H621" i="21"/>
  <c r="K620" i="21"/>
  <c r="P620" i="21"/>
  <c r="O620" i="21"/>
  <c r="Q620" i="21"/>
  <c r="L621" i="21"/>
  <c r="J621" i="21"/>
  <c r="I621" i="21"/>
  <c r="K621" i="21"/>
  <c r="H622" i="21"/>
  <c r="M621" i="21"/>
  <c r="O621" i="21"/>
  <c r="P621" i="21"/>
  <c r="Q621" i="21"/>
  <c r="I622" i="21"/>
  <c r="J622" i="21"/>
  <c r="L622" i="21"/>
  <c r="M622" i="21"/>
  <c r="H623" i="21"/>
  <c r="K622" i="21"/>
  <c r="P622" i="21"/>
  <c r="Q622" i="21"/>
  <c r="O622" i="21"/>
  <c r="M623" i="21"/>
  <c r="J623" i="21"/>
  <c r="H624" i="21"/>
  <c r="I623" i="21"/>
  <c r="K623" i="21"/>
  <c r="L623" i="21"/>
  <c r="H625" i="21"/>
  <c r="J624" i="21"/>
  <c r="M624" i="21"/>
  <c r="K624" i="21"/>
  <c r="L624" i="21"/>
  <c r="I624" i="21"/>
  <c r="Q623" i="21"/>
  <c r="O623" i="21"/>
  <c r="P623" i="21"/>
  <c r="H626" i="21"/>
  <c r="I625" i="21"/>
  <c r="L625" i="21"/>
  <c r="J625" i="21"/>
  <c r="M625" i="21"/>
  <c r="K625" i="21"/>
  <c r="Q624" i="21"/>
  <c r="P624" i="21"/>
  <c r="O624" i="21"/>
  <c r="K626" i="21"/>
  <c r="M626" i="21"/>
  <c r="J626" i="21"/>
  <c r="H627" i="21"/>
  <c r="I626" i="21"/>
  <c r="L626" i="21"/>
  <c r="P625" i="21"/>
  <c r="O625" i="21"/>
  <c r="Q625" i="21"/>
  <c r="L627" i="21"/>
  <c r="H628" i="21"/>
  <c r="K627" i="21"/>
  <c r="J627" i="21"/>
  <c r="I627" i="21"/>
  <c r="M627" i="21"/>
  <c r="P626" i="21"/>
  <c r="Q626" i="21"/>
  <c r="O626" i="21"/>
  <c r="K628" i="21"/>
  <c r="L628" i="21"/>
  <c r="I628" i="21"/>
  <c r="J628" i="21"/>
  <c r="M628" i="21"/>
  <c r="H629" i="21"/>
  <c r="O627" i="21"/>
  <c r="P627" i="21"/>
  <c r="Q627" i="21"/>
  <c r="O628" i="21"/>
  <c r="Q628" i="21"/>
  <c r="P628" i="21"/>
  <c r="L629" i="21"/>
  <c r="H630" i="21"/>
  <c r="I629" i="21"/>
  <c r="J629" i="21"/>
  <c r="M629" i="21"/>
  <c r="K629" i="21"/>
  <c r="H631" i="21"/>
  <c r="L630" i="21"/>
  <c r="I630" i="21"/>
  <c r="K630" i="21"/>
  <c r="M630" i="21"/>
  <c r="J630" i="21"/>
  <c r="Q629" i="21"/>
  <c r="O629" i="21"/>
  <c r="P629" i="21"/>
  <c r="L631" i="21"/>
  <c r="J631" i="21"/>
  <c r="M631" i="21"/>
  <c r="H632" i="21"/>
  <c r="K631" i="21"/>
  <c r="I631" i="21"/>
  <c r="O630" i="21"/>
  <c r="P630" i="21"/>
  <c r="Q630" i="21"/>
  <c r="K632" i="21"/>
  <c r="H633" i="21"/>
  <c r="M632" i="21"/>
  <c r="I632" i="21"/>
  <c r="J632" i="21"/>
  <c r="L632" i="21"/>
  <c r="P631" i="21"/>
  <c r="O631" i="21"/>
  <c r="Q631" i="21"/>
  <c r="H634" i="21"/>
  <c r="M633" i="21"/>
  <c r="L633" i="21"/>
  <c r="J633" i="21"/>
  <c r="K633" i="21"/>
  <c r="I633" i="21"/>
  <c r="Q632" i="21"/>
  <c r="O632" i="21"/>
  <c r="P632" i="21"/>
  <c r="I634" i="21"/>
  <c r="H635" i="21"/>
  <c r="L634" i="21"/>
  <c r="J634" i="21"/>
  <c r="K634" i="21"/>
  <c r="M634" i="21"/>
  <c r="Q633" i="21"/>
  <c r="O633" i="21"/>
  <c r="P633" i="21"/>
  <c r="Q634" i="21"/>
  <c r="O634" i="21"/>
  <c r="P634" i="21"/>
  <c r="I635" i="21"/>
  <c r="L635" i="21"/>
  <c r="M635" i="21"/>
  <c r="H636" i="21"/>
  <c r="K635" i="21"/>
  <c r="J635" i="21"/>
  <c r="Q635" i="21"/>
  <c r="P635" i="21"/>
  <c r="O635" i="21"/>
  <c r="M636" i="21"/>
  <c r="H637" i="21"/>
  <c r="I636" i="21"/>
  <c r="L636" i="21"/>
  <c r="J636" i="21"/>
  <c r="K636" i="21"/>
  <c r="I637" i="21"/>
  <c r="M637" i="21"/>
  <c r="J637" i="21"/>
  <c r="L637" i="21"/>
  <c r="K637" i="21"/>
  <c r="H638" i="21"/>
  <c r="P636" i="21"/>
  <c r="Q636" i="21"/>
  <c r="O636" i="21"/>
  <c r="Q637" i="21"/>
  <c r="O637" i="21"/>
  <c r="P637" i="21"/>
  <c r="I638" i="21"/>
  <c r="J638" i="21"/>
  <c r="K638" i="21"/>
  <c r="H639" i="21"/>
  <c r="M638" i="21"/>
  <c r="L638" i="21"/>
  <c r="O638" i="21"/>
  <c r="Q638" i="21"/>
  <c r="P638" i="21"/>
  <c r="J639" i="21"/>
  <c r="K639" i="21"/>
  <c r="L639" i="21"/>
  <c r="H640" i="21"/>
  <c r="M639" i="21"/>
  <c r="I639" i="21"/>
  <c r="K640" i="21"/>
  <c r="M640" i="21"/>
  <c r="H641" i="21"/>
  <c r="I640" i="21"/>
  <c r="J640" i="21"/>
  <c r="L640" i="21"/>
  <c r="O639" i="21"/>
  <c r="P639" i="21"/>
  <c r="Q639" i="21"/>
  <c r="M641" i="21"/>
  <c r="K641" i="21"/>
  <c r="H642" i="21"/>
  <c r="L641" i="21"/>
  <c r="J641" i="21"/>
  <c r="I641" i="21"/>
  <c r="O640" i="21"/>
  <c r="Q640" i="21"/>
  <c r="P640" i="21"/>
  <c r="H643" i="21"/>
  <c r="M642" i="21"/>
  <c r="J642" i="21"/>
  <c r="K642" i="21"/>
  <c r="I642" i="21"/>
  <c r="L642" i="21"/>
  <c r="P641" i="21"/>
  <c r="Q641" i="21"/>
  <c r="O641" i="21"/>
  <c r="J643" i="21"/>
  <c r="M643" i="21"/>
  <c r="H644" i="21"/>
  <c r="L643" i="21"/>
  <c r="I643" i="21"/>
  <c r="K643" i="21"/>
  <c r="P642" i="21"/>
  <c r="Q642" i="21"/>
  <c r="O642" i="21"/>
  <c r="L644" i="21"/>
  <c r="K644" i="21"/>
  <c r="J644" i="21"/>
  <c r="I644" i="21"/>
  <c r="H645" i="21"/>
  <c r="M644" i="21"/>
  <c r="P643" i="21"/>
  <c r="Q643" i="21"/>
  <c r="O643" i="21"/>
  <c r="P644" i="21"/>
  <c r="O644" i="21"/>
  <c r="Q644" i="21"/>
  <c r="K645" i="21"/>
  <c r="M645" i="21"/>
  <c r="H646" i="21"/>
  <c r="I645" i="21"/>
  <c r="J645" i="21"/>
  <c r="L645" i="21"/>
  <c r="L646" i="21"/>
  <c r="K646" i="21"/>
  <c r="J646" i="21"/>
  <c r="M646" i="21"/>
  <c r="H647" i="21"/>
  <c r="I646" i="21"/>
  <c r="Q645" i="21"/>
  <c r="P645" i="21"/>
  <c r="O645" i="21"/>
  <c r="I647" i="21"/>
  <c r="M647" i="21"/>
  <c r="H648" i="21"/>
  <c r="K647" i="21"/>
  <c r="L647" i="21"/>
  <c r="J647" i="21"/>
  <c r="Q646" i="21"/>
  <c r="O646" i="21"/>
  <c r="P646" i="21"/>
  <c r="Q647" i="21"/>
  <c r="O647" i="21"/>
  <c r="P647" i="21"/>
  <c r="I648" i="21"/>
  <c r="J648" i="21"/>
  <c r="L648" i="21"/>
  <c r="K648" i="21"/>
  <c r="M648" i="21"/>
  <c r="H649" i="21"/>
  <c r="O648" i="21"/>
  <c r="P648" i="21"/>
  <c r="Q648" i="21"/>
  <c r="K649" i="21"/>
  <c r="I649" i="21"/>
  <c r="L649" i="21"/>
  <c r="H650" i="21"/>
  <c r="J649" i="21"/>
  <c r="M649" i="21"/>
  <c r="P649" i="21"/>
  <c r="Q649" i="21"/>
  <c r="O649" i="21"/>
  <c r="H651" i="21"/>
  <c r="L650" i="21"/>
  <c r="K650" i="21"/>
  <c r="J650" i="21"/>
  <c r="I650" i="21"/>
  <c r="M650" i="21"/>
  <c r="M651" i="21"/>
  <c r="J651" i="21"/>
  <c r="I651" i="21"/>
  <c r="H652" i="21"/>
  <c r="K651" i="21"/>
  <c r="L651" i="21"/>
  <c r="O650" i="21"/>
  <c r="P650" i="21"/>
  <c r="Q650" i="21"/>
  <c r="Q651" i="21"/>
  <c r="O651" i="21"/>
  <c r="P651" i="21"/>
  <c r="H653" i="21"/>
  <c r="K652" i="21"/>
  <c r="I652" i="21"/>
  <c r="M652" i="21"/>
  <c r="L652" i="21"/>
  <c r="J652" i="21"/>
  <c r="M653" i="21"/>
  <c r="L653" i="21"/>
  <c r="H654" i="21"/>
  <c r="J653" i="21"/>
  <c r="K653" i="21"/>
  <c r="I653" i="21"/>
  <c r="Q652" i="21"/>
  <c r="O652" i="21"/>
  <c r="P652" i="21"/>
  <c r="L654" i="21"/>
  <c r="H655" i="21"/>
  <c r="I654" i="21"/>
  <c r="K654" i="21"/>
  <c r="J654" i="21"/>
  <c r="M654" i="21"/>
  <c r="P653" i="21"/>
  <c r="Q653" i="21"/>
  <c r="O653" i="21"/>
  <c r="L655" i="21"/>
  <c r="H656" i="21"/>
  <c r="M655" i="21"/>
  <c r="K655" i="21"/>
  <c r="I655" i="21"/>
  <c r="J655" i="21"/>
  <c r="O654" i="21"/>
  <c r="P654" i="21"/>
  <c r="Q654" i="21"/>
  <c r="L656" i="21"/>
  <c r="K656" i="21"/>
  <c r="I656" i="21"/>
  <c r="H657" i="21"/>
  <c r="M656" i="21"/>
  <c r="J656" i="21"/>
  <c r="O655" i="21"/>
  <c r="Q655" i="21"/>
  <c r="P655" i="21"/>
  <c r="O656" i="21"/>
  <c r="P656" i="21"/>
  <c r="Q656" i="21"/>
  <c r="I657" i="21"/>
  <c r="K657" i="21"/>
  <c r="M657" i="21"/>
  <c r="J657" i="21"/>
  <c r="L657" i="21"/>
  <c r="H658" i="21"/>
  <c r="O657" i="21"/>
  <c r="P657" i="21"/>
  <c r="Q657" i="21"/>
  <c r="L658" i="21"/>
  <c r="K658" i="21"/>
  <c r="M658" i="21"/>
  <c r="J658" i="21"/>
  <c r="H659" i="21"/>
  <c r="I658" i="21"/>
  <c r="I659" i="21"/>
  <c r="K659" i="21"/>
  <c r="L659" i="21"/>
  <c r="J659" i="21"/>
  <c r="M659" i="21"/>
  <c r="H660" i="21"/>
  <c r="Q658" i="21"/>
  <c r="P658" i="21"/>
  <c r="O658" i="21"/>
  <c r="Q659" i="21"/>
  <c r="P659" i="21"/>
  <c r="O659" i="21"/>
  <c r="I660" i="21"/>
  <c r="H661" i="21"/>
  <c r="M660" i="21"/>
  <c r="L660" i="21"/>
  <c r="J660" i="21"/>
  <c r="K660" i="21"/>
  <c r="Q660" i="21"/>
  <c r="P660" i="21"/>
  <c r="O660" i="21"/>
  <c r="J661" i="21"/>
  <c r="K661" i="21"/>
  <c r="L661" i="21"/>
  <c r="M661" i="21"/>
  <c r="H662" i="21"/>
  <c r="I661" i="21"/>
  <c r="L662" i="21"/>
  <c r="I662" i="21"/>
  <c r="K662" i="21"/>
  <c r="M662" i="21"/>
  <c r="H663" i="21"/>
  <c r="J662" i="21"/>
  <c r="O661" i="21"/>
  <c r="P661" i="21"/>
  <c r="Q661" i="21"/>
  <c r="Q662" i="21"/>
  <c r="O662" i="21"/>
  <c r="P662" i="21"/>
  <c r="M663" i="21"/>
  <c r="J663" i="21"/>
  <c r="I663" i="21"/>
  <c r="H664" i="21"/>
  <c r="K663" i="21"/>
  <c r="L663" i="21"/>
  <c r="P663" i="21"/>
  <c r="O663" i="21"/>
  <c r="Q663" i="21"/>
  <c r="J664" i="21"/>
  <c r="M664" i="21"/>
  <c r="I664" i="21"/>
  <c r="K664" i="21"/>
  <c r="H665" i="21"/>
  <c r="L664" i="21"/>
  <c r="O664" i="21"/>
  <c r="P664" i="21"/>
  <c r="Q664" i="21"/>
  <c r="L665" i="21"/>
  <c r="H666" i="21"/>
  <c r="K665" i="21"/>
  <c r="I665" i="21"/>
  <c r="J665" i="21"/>
  <c r="M665" i="21"/>
  <c r="H667" i="21"/>
  <c r="M666" i="21"/>
  <c r="I666" i="21"/>
  <c r="L666" i="21"/>
  <c r="K666" i="21"/>
  <c r="J666" i="21"/>
  <c r="Q665" i="21"/>
  <c r="P665" i="21"/>
  <c r="O665" i="21"/>
  <c r="K667" i="21"/>
  <c r="J667" i="21"/>
  <c r="I667" i="21"/>
  <c r="M667" i="21"/>
  <c r="L667" i="21"/>
  <c r="H668" i="21"/>
  <c r="P666" i="21"/>
  <c r="Q666" i="21"/>
  <c r="O666" i="21"/>
  <c r="O667" i="21"/>
  <c r="P667" i="21"/>
  <c r="Q667" i="21"/>
  <c r="K668" i="21"/>
  <c r="M668" i="21"/>
  <c r="J668" i="21"/>
  <c r="L668" i="21"/>
  <c r="H669" i="21"/>
  <c r="I668" i="21"/>
  <c r="H670" i="21"/>
  <c r="K669" i="21"/>
  <c r="M669" i="21"/>
  <c r="I669" i="21"/>
  <c r="J669" i="21"/>
  <c r="L669" i="21"/>
  <c r="Q668" i="21"/>
  <c r="P668" i="21"/>
  <c r="O668" i="21"/>
  <c r="M670" i="21"/>
  <c r="J670" i="21"/>
  <c r="H671" i="21"/>
  <c r="L670" i="21"/>
  <c r="K670" i="21"/>
  <c r="I670" i="21"/>
  <c r="P669" i="21"/>
  <c r="Q669" i="21"/>
  <c r="O669" i="21"/>
  <c r="M671" i="21"/>
  <c r="K671" i="21"/>
  <c r="L671" i="21"/>
  <c r="H672" i="21"/>
  <c r="J671" i="21"/>
  <c r="I671" i="21"/>
  <c r="O670" i="21"/>
  <c r="Q670" i="21"/>
  <c r="P670" i="21"/>
  <c r="M672" i="21"/>
  <c r="K672" i="21"/>
  <c r="I672" i="21"/>
  <c r="H673" i="21"/>
  <c r="L672" i="21"/>
  <c r="J672" i="21"/>
  <c r="O671" i="21"/>
  <c r="P671" i="21"/>
  <c r="Q671" i="21"/>
  <c r="O672" i="21"/>
  <c r="Q672" i="21"/>
  <c r="P672" i="21"/>
  <c r="M673" i="21"/>
  <c r="K673" i="21"/>
  <c r="H674" i="21"/>
  <c r="L673" i="21"/>
  <c r="J673" i="21"/>
  <c r="I673" i="21"/>
  <c r="M674" i="21"/>
  <c r="L674" i="21"/>
  <c r="H675" i="21"/>
  <c r="J674" i="21"/>
  <c r="I674" i="21"/>
  <c r="K674" i="21"/>
  <c r="P673" i="21"/>
  <c r="O673" i="21"/>
  <c r="Q673" i="21"/>
  <c r="I675" i="21"/>
  <c r="J675" i="21"/>
  <c r="M675" i="21"/>
  <c r="L675" i="21"/>
  <c r="K675" i="21"/>
  <c r="H676" i="21"/>
  <c r="O674" i="21"/>
  <c r="P674" i="21"/>
  <c r="Q674" i="21"/>
  <c r="O675" i="21"/>
  <c r="P675" i="21"/>
  <c r="Q675" i="21"/>
  <c r="K676" i="21"/>
  <c r="I676" i="21"/>
  <c r="M676" i="21"/>
  <c r="L676" i="21"/>
  <c r="H677" i="21"/>
  <c r="J676" i="21"/>
  <c r="Q676" i="21"/>
  <c r="P676" i="21"/>
  <c r="O676" i="21"/>
  <c r="J677" i="21"/>
  <c r="K677" i="21"/>
  <c r="M677" i="21"/>
  <c r="H678" i="21"/>
  <c r="L677" i="21"/>
  <c r="I677" i="21"/>
  <c r="H679" i="21"/>
  <c r="M678" i="21"/>
  <c r="J678" i="21"/>
  <c r="L678" i="21"/>
  <c r="I678" i="21"/>
  <c r="K678" i="21"/>
  <c r="P677" i="21"/>
  <c r="Q677" i="21"/>
  <c r="O677" i="21"/>
  <c r="M679" i="21"/>
  <c r="H680" i="21"/>
  <c r="J679" i="21"/>
  <c r="K679" i="21"/>
  <c r="I679" i="21"/>
  <c r="L679" i="21"/>
  <c r="Q678" i="21"/>
  <c r="P678" i="21"/>
  <c r="O678" i="21"/>
  <c r="K680" i="21"/>
  <c r="I680" i="21"/>
  <c r="J680" i="21"/>
  <c r="M680" i="21"/>
  <c r="H681" i="21"/>
  <c r="L680" i="21"/>
  <c r="Q679" i="21"/>
  <c r="O679" i="21"/>
  <c r="P679" i="21"/>
  <c r="P680" i="21"/>
  <c r="O680" i="21"/>
  <c r="Q680" i="21"/>
  <c r="I681" i="21"/>
  <c r="L681" i="21"/>
  <c r="K681" i="21"/>
  <c r="M681" i="21"/>
  <c r="J681" i="21"/>
  <c r="H682" i="21"/>
  <c r="Q681" i="21"/>
  <c r="P681" i="21"/>
  <c r="O681" i="21"/>
  <c r="H683" i="21"/>
  <c r="L682" i="21"/>
  <c r="J682" i="21"/>
  <c r="K682" i="21"/>
  <c r="I682" i="21"/>
  <c r="M682" i="21"/>
  <c r="H684" i="21"/>
  <c r="J683" i="21"/>
  <c r="L683" i="21"/>
  <c r="M683" i="21"/>
  <c r="I683" i="21"/>
  <c r="K683" i="21"/>
  <c r="O682" i="21"/>
  <c r="P682" i="21"/>
  <c r="Q682" i="21"/>
  <c r="L684" i="21"/>
  <c r="J684" i="21"/>
  <c r="H685" i="21"/>
  <c r="K684" i="21"/>
  <c r="M684" i="21"/>
  <c r="I684" i="21"/>
  <c r="P683" i="21"/>
  <c r="Q683" i="21"/>
  <c r="O683" i="21"/>
  <c r="K685" i="21"/>
  <c r="H686" i="21"/>
  <c r="J685" i="21"/>
  <c r="I685" i="21"/>
  <c r="M685" i="21"/>
  <c r="L685" i="21"/>
  <c r="Q684" i="21"/>
  <c r="P684" i="21"/>
  <c r="O684" i="21"/>
  <c r="M686" i="21"/>
  <c r="J686" i="21"/>
  <c r="L686" i="21"/>
  <c r="I686" i="21"/>
  <c r="H687" i="21"/>
  <c r="K686" i="21"/>
  <c r="Q685" i="21"/>
  <c r="O685" i="21"/>
  <c r="P685" i="21"/>
  <c r="O686" i="21"/>
  <c r="Q686" i="21"/>
  <c r="P686" i="21"/>
  <c r="I687" i="21"/>
  <c r="H688" i="21"/>
  <c r="K687" i="21"/>
  <c r="L687" i="21"/>
  <c r="J687" i="21"/>
  <c r="M687" i="21"/>
  <c r="O687" i="21"/>
  <c r="P687" i="21"/>
  <c r="Q687" i="21"/>
  <c r="I688" i="21"/>
  <c r="L688" i="21"/>
  <c r="H689" i="21"/>
  <c r="M688" i="21"/>
  <c r="J688" i="21"/>
  <c r="K688" i="21"/>
  <c r="Q688" i="21"/>
  <c r="P688" i="21"/>
  <c r="O688" i="21"/>
  <c r="J689" i="21"/>
  <c r="I689" i="21"/>
  <c r="H690" i="21"/>
  <c r="K689" i="21"/>
  <c r="M689" i="21"/>
  <c r="L689" i="21"/>
  <c r="O689" i="21"/>
  <c r="Q689" i="21"/>
  <c r="P689" i="21"/>
  <c r="M690" i="21"/>
  <c r="K690" i="21"/>
  <c r="H691" i="21"/>
  <c r="L690" i="21"/>
  <c r="J690" i="21"/>
  <c r="I690" i="21"/>
  <c r="J691" i="21"/>
  <c r="L691" i="21"/>
  <c r="M691" i="21"/>
  <c r="H692" i="21"/>
  <c r="K691" i="21"/>
  <c r="I691" i="21"/>
  <c r="O690" i="21"/>
  <c r="P690" i="21"/>
  <c r="Q690" i="21"/>
  <c r="K692" i="21"/>
  <c r="I692" i="21"/>
  <c r="H693" i="21"/>
  <c r="M692" i="21"/>
  <c r="L692" i="21"/>
  <c r="J692" i="21"/>
  <c r="O691" i="21"/>
  <c r="P691" i="21"/>
  <c r="Q691" i="21"/>
  <c r="O692" i="21"/>
  <c r="P692" i="21"/>
  <c r="Q692" i="21"/>
  <c r="H694" i="21"/>
  <c r="J693" i="21"/>
  <c r="L693" i="21"/>
  <c r="K693" i="21"/>
  <c r="M693" i="21"/>
  <c r="I693" i="21"/>
  <c r="I694" i="21"/>
  <c r="H695" i="21"/>
  <c r="J694" i="21"/>
  <c r="M694" i="21"/>
  <c r="L694" i="21"/>
  <c r="K694" i="21"/>
  <c r="Q693" i="21"/>
  <c r="P693" i="21"/>
  <c r="O693" i="21"/>
  <c r="Q694" i="21"/>
  <c r="P694" i="21"/>
  <c r="O694" i="21"/>
  <c r="H696" i="21"/>
  <c r="J695" i="21"/>
  <c r="L695" i="21"/>
  <c r="M695" i="21"/>
  <c r="I695" i="21"/>
  <c r="K695" i="21"/>
  <c r="J696" i="21"/>
  <c r="K696" i="21"/>
  <c r="L696" i="21"/>
  <c r="I696" i="21"/>
  <c r="M696" i="21"/>
  <c r="H697" i="21"/>
  <c r="P695" i="21"/>
  <c r="Q695" i="21"/>
  <c r="O695" i="21"/>
  <c r="O696" i="21"/>
  <c r="P696" i="21"/>
  <c r="Q696" i="21"/>
  <c r="H698" i="21"/>
  <c r="M697" i="21"/>
  <c r="L697" i="21"/>
  <c r="I697" i="21"/>
  <c r="K697" i="21"/>
  <c r="J697" i="21"/>
  <c r="H699" i="21"/>
  <c r="M698" i="21"/>
  <c r="L698" i="21"/>
  <c r="K698" i="21"/>
  <c r="J698" i="21"/>
  <c r="I698" i="21"/>
  <c r="Q697" i="21"/>
  <c r="P697" i="21"/>
  <c r="O697" i="21"/>
  <c r="K699" i="21"/>
  <c r="I699" i="21"/>
  <c r="L699" i="21"/>
  <c r="M699" i="21"/>
  <c r="J699" i="21"/>
  <c r="H700" i="21"/>
  <c r="O698" i="21"/>
  <c r="P698" i="21"/>
  <c r="Q698" i="21"/>
  <c r="Q699" i="21"/>
  <c r="O699" i="21"/>
  <c r="P699" i="21"/>
  <c r="J700" i="21"/>
  <c r="H701" i="21"/>
  <c r="I700" i="21"/>
  <c r="K700" i="21"/>
  <c r="M700" i="21"/>
  <c r="L700" i="21"/>
  <c r="H702" i="21"/>
  <c r="I701" i="21"/>
  <c r="M701" i="21"/>
  <c r="K701" i="21"/>
  <c r="L701" i="21"/>
  <c r="J701" i="21"/>
  <c r="Q700" i="21"/>
  <c r="O700" i="21"/>
  <c r="P700" i="21"/>
  <c r="K702" i="21"/>
  <c r="L702" i="21"/>
  <c r="H703" i="21"/>
  <c r="I702" i="21"/>
  <c r="J702" i="21"/>
  <c r="M702" i="21"/>
  <c r="Q701" i="21"/>
  <c r="O701" i="21"/>
  <c r="P701" i="21"/>
  <c r="M703" i="21"/>
  <c r="K703" i="21"/>
  <c r="L703" i="21"/>
  <c r="H704" i="21"/>
  <c r="J703" i="21"/>
  <c r="I703" i="21"/>
  <c r="P702" i="21"/>
  <c r="O702" i="21"/>
  <c r="Q702" i="21"/>
  <c r="H705" i="21"/>
  <c r="I704" i="21"/>
  <c r="J704" i="21"/>
  <c r="K704" i="21"/>
  <c r="M704" i="21"/>
  <c r="L704" i="21"/>
  <c r="Q703" i="21"/>
  <c r="O703" i="21"/>
  <c r="P703" i="21"/>
  <c r="K705" i="21"/>
  <c r="J705" i="21"/>
  <c r="I705" i="21"/>
  <c r="H706" i="21"/>
  <c r="L705" i="21"/>
  <c r="M705" i="21"/>
  <c r="O704" i="21"/>
  <c r="Q704" i="21"/>
  <c r="P704" i="21"/>
  <c r="P705" i="21"/>
  <c r="O705" i="21"/>
  <c r="Q705" i="21"/>
  <c r="L706" i="21"/>
  <c r="H707" i="21"/>
  <c r="I706" i="21"/>
  <c r="J706" i="21"/>
  <c r="M706" i="21"/>
  <c r="K706" i="21"/>
  <c r="K707" i="21"/>
  <c r="M707" i="21"/>
  <c r="J707" i="21"/>
  <c r="H708" i="21"/>
  <c r="I707" i="21"/>
  <c r="L707" i="21"/>
  <c r="P706" i="21"/>
  <c r="Q706" i="21"/>
  <c r="O706" i="21"/>
  <c r="M708" i="21"/>
  <c r="I708" i="21"/>
  <c r="J708" i="21"/>
  <c r="H709" i="21"/>
  <c r="K708" i="21"/>
  <c r="L708" i="21"/>
  <c r="O707" i="21"/>
  <c r="Q707" i="21"/>
  <c r="P707" i="21"/>
  <c r="P708" i="21"/>
  <c r="O708" i="21"/>
  <c r="Q708" i="21"/>
  <c r="J709" i="21"/>
  <c r="I709" i="21"/>
  <c r="L709" i="21"/>
  <c r="M709" i="21"/>
  <c r="K709" i="21"/>
  <c r="H710" i="21"/>
  <c r="Q709" i="21"/>
  <c r="O709" i="21"/>
  <c r="P709" i="21"/>
  <c r="I710" i="21"/>
  <c r="K710" i="21"/>
  <c r="M710" i="21"/>
  <c r="L710" i="21"/>
  <c r="J710" i="21"/>
  <c r="H711" i="21"/>
  <c r="O710" i="21"/>
  <c r="Q710" i="21"/>
  <c r="P710" i="21"/>
  <c r="J711" i="21"/>
  <c r="L711" i="21"/>
  <c r="M711" i="21"/>
  <c r="H712" i="21"/>
  <c r="K711" i="21"/>
  <c r="I711" i="21"/>
  <c r="K712" i="21"/>
  <c r="L712" i="21"/>
  <c r="M712" i="21"/>
  <c r="I712" i="21"/>
  <c r="J712" i="21"/>
  <c r="H713" i="21"/>
  <c r="O711" i="21"/>
  <c r="P711" i="21"/>
  <c r="Q711" i="21"/>
  <c r="Q712" i="21"/>
  <c r="O712" i="21"/>
  <c r="P712" i="21"/>
  <c r="K713" i="21"/>
  <c r="L713" i="21"/>
  <c r="J713" i="21"/>
  <c r="M713" i="21"/>
  <c r="H714" i="21"/>
  <c r="I713" i="21"/>
  <c r="L714" i="21"/>
  <c r="J714" i="21"/>
  <c r="K714" i="21"/>
  <c r="H715" i="21"/>
  <c r="M714" i="21"/>
  <c r="I714" i="21"/>
  <c r="Q713" i="21"/>
  <c r="O713" i="21"/>
  <c r="P713" i="21"/>
  <c r="I715" i="21"/>
  <c r="J715" i="21"/>
  <c r="H716" i="21"/>
  <c r="L715" i="21"/>
  <c r="M715" i="21"/>
  <c r="K715" i="21"/>
  <c r="P714" i="21"/>
  <c r="O714" i="21"/>
  <c r="Q714" i="21"/>
  <c r="P715" i="21"/>
  <c r="O715" i="21"/>
  <c r="Q715" i="21"/>
  <c r="M716" i="21"/>
  <c r="J716" i="21"/>
  <c r="H717" i="21"/>
  <c r="I716" i="21"/>
  <c r="L716" i="21"/>
  <c r="K716" i="21"/>
  <c r="M717" i="21"/>
  <c r="H718" i="21"/>
  <c r="I717" i="21"/>
  <c r="J717" i="21"/>
  <c r="L717" i="21"/>
  <c r="K717" i="21"/>
  <c r="O716" i="21"/>
  <c r="P716" i="21"/>
  <c r="Q716" i="21"/>
  <c r="I718" i="21"/>
  <c r="J718" i="21"/>
  <c r="L718" i="21"/>
  <c r="K718" i="21"/>
  <c r="H719" i="21"/>
  <c r="M718" i="21"/>
  <c r="O717" i="21"/>
  <c r="P717" i="21"/>
  <c r="Q717" i="21"/>
  <c r="O718" i="21"/>
  <c r="P718" i="21"/>
  <c r="Q718" i="21"/>
  <c r="I719" i="21"/>
  <c r="K719" i="21"/>
  <c r="M719" i="21"/>
  <c r="H720" i="21"/>
  <c r="L719" i="21"/>
  <c r="J719" i="21"/>
  <c r="P719" i="21"/>
  <c r="O719" i="21"/>
  <c r="Q719" i="21"/>
  <c r="K720" i="21"/>
  <c r="H721" i="21"/>
  <c r="L720" i="21"/>
  <c r="J720" i="21"/>
  <c r="I720" i="21"/>
  <c r="M720" i="21"/>
  <c r="K721" i="21"/>
  <c r="L721" i="21"/>
  <c r="M721" i="21"/>
  <c r="H722" i="21"/>
  <c r="I721" i="21"/>
  <c r="J721" i="21"/>
  <c r="Q720" i="21"/>
  <c r="O720" i="21"/>
  <c r="P720" i="21"/>
  <c r="K722" i="21"/>
  <c r="J722" i="21"/>
  <c r="L722" i="21"/>
  <c r="H723" i="21"/>
  <c r="I722" i="21"/>
  <c r="M722" i="21"/>
  <c r="O721" i="21"/>
  <c r="P721" i="21"/>
  <c r="Q721" i="21"/>
  <c r="M723" i="21"/>
  <c r="I723" i="21"/>
  <c r="J723" i="21"/>
  <c r="K723" i="21"/>
  <c r="H724" i="21"/>
  <c r="L723" i="21"/>
  <c r="Q722" i="21"/>
  <c r="O722" i="21"/>
  <c r="P722" i="21"/>
  <c r="P723" i="21"/>
  <c r="Q723" i="21"/>
  <c r="O723" i="21"/>
  <c r="L724" i="21"/>
  <c r="J724" i="21"/>
  <c r="H725" i="21"/>
  <c r="K724" i="21"/>
  <c r="I724" i="21"/>
  <c r="M724" i="21"/>
  <c r="K725" i="21"/>
  <c r="I725" i="21"/>
  <c r="J725" i="21"/>
  <c r="H726" i="21"/>
  <c r="L725" i="21"/>
  <c r="M725" i="21"/>
  <c r="P724" i="21"/>
  <c r="Q724" i="21"/>
  <c r="O724" i="21"/>
  <c r="P725" i="21"/>
  <c r="Q725" i="21"/>
  <c r="O725" i="21"/>
  <c r="L726" i="21"/>
  <c r="H727" i="21"/>
  <c r="K726" i="21"/>
  <c r="I726" i="21"/>
  <c r="M726" i="21"/>
  <c r="J726" i="21"/>
  <c r="H728" i="21"/>
  <c r="L727" i="21"/>
  <c r="K727" i="21"/>
  <c r="M727" i="21"/>
  <c r="I727" i="21"/>
  <c r="J727" i="21"/>
  <c r="Q726" i="21"/>
  <c r="O726" i="21"/>
  <c r="P726" i="21"/>
  <c r="M728" i="21"/>
  <c r="I728" i="21"/>
  <c r="L728" i="21"/>
  <c r="J728" i="21"/>
  <c r="H729" i="21"/>
  <c r="K728" i="21"/>
  <c r="P727" i="21"/>
  <c r="Q727" i="21"/>
  <c r="O727" i="21"/>
  <c r="P728" i="21"/>
  <c r="O728" i="21"/>
  <c r="Q728" i="21"/>
  <c r="M729" i="21"/>
  <c r="K729" i="21"/>
  <c r="I729" i="21"/>
  <c r="J729" i="21"/>
  <c r="H730" i="21"/>
  <c r="L729" i="21"/>
  <c r="O729" i="21"/>
  <c r="Q729" i="21"/>
  <c r="P729" i="21"/>
  <c r="H731" i="21"/>
  <c r="I730" i="21"/>
  <c r="J730" i="21"/>
  <c r="L730" i="21"/>
  <c r="K730" i="21"/>
  <c r="M730" i="21"/>
  <c r="I731" i="21"/>
  <c r="H732" i="21"/>
  <c r="M731" i="21"/>
  <c r="K731" i="21"/>
  <c r="L731" i="21"/>
  <c r="J731" i="21"/>
  <c r="O730" i="21"/>
  <c r="Q730" i="21"/>
  <c r="P730" i="21"/>
  <c r="Q731" i="21"/>
  <c r="O731" i="21"/>
  <c r="P731" i="21"/>
  <c r="M732" i="21"/>
  <c r="I732" i="21"/>
  <c r="J732" i="21"/>
  <c r="K732" i="21"/>
  <c r="L732" i="21"/>
  <c r="H733" i="21"/>
  <c r="Q732" i="21"/>
  <c r="P732" i="21"/>
  <c r="O732" i="21"/>
  <c r="K733" i="21"/>
  <c r="I733" i="21"/>
  <c r="H734" i="21"/>
  <c r="M733" i="21"/>
  <c r="L733" i="21"/>
  <c r="J733" i="21"/>
  <c r="P733" i="21"/>
  <c r="Q733" i="21"/>
  <c r="O733" i="21"/>
  <c r="J734" i="21"/>
  <c r="H735" i="21"/>
  <c r="I734" i="21"/>
  <c r="L734" i="21"/>
  <c r="K734" i="21"/>
  <c r="M734" i="21"/>
  <c r="L735" i="21"/>
  <c r="J735" i="21"/>
  <c r="I735" i="21"/>
  <c r="H736" i="21"/>
  <c r="K735" i="21"/>
  <c r="M735" i="21"/>
  <c r="P734" i="21"/>
  <c r="O734" i="21"/>
  <c r="Q734" i="21"/>
  <c r="P735" i="21"/>
  <c r="Q735" i="21"/>
  <c r="O735" i="21"/>
  <c r="M736" i="21"/>
  <c r="J736" i="21"/>
  <c r="L736" i="21"/>
  <c r="H737" i="21"/>
  <c r="I736" i="21"/>
  <c r="K736" i="21"/>
  <c r="K737" i="21"/>
  <c r="I737" i="21"/>
  <c r="H738" i="21"/>
  <c r="M737" i="21"/>
  <c r="L737" i="21"/>
  <c r="J737" i="21"/>
  <c r="O736" i="21"/>
  <c r="P736" i="21"/>
  <c r="Q736" i="21"/>
  <c r="P737" i="21"/>
  <c r="O737" i="21"/>
  <c r="Q737" i="21"/>
  <c r="K738" i="21"/>
  <c r="H739" i="21"/>
  <c r="M738" i="21"/>
  <c r="L738" i="21"/>
  <c r="J738" i="21"/>
  <c r="I738" i="21"/>
  <c r="M739" i="21"/>
  <c r="K739" i="21"/>
  <c r="L739" i="21"/>
  <c r="H740" i="21"/>
  <c r="I739" i="21"/>
  <c r="J739" i="21"/>
  <c r="O738" i="21"/>
  <c r="P738" i="21"/>
  <c r="Q738" i="21"/>
  <c r="H741" i="21"/>
  <c r="L740" i="21"/>
  <c r="M740" i="21"/>
  <c r="K740" i="21"/>
  <c r="I740" i="21"/>
  <c r="J740" i="21"/>
  <c r="Q739" i="21"/>
  <c r="P739" i="21"/>
  <c r="O739" i="21"/>
  <c r="H742" i="21"/>
  <c r="J741" i="21"/>
  <c r="L741" i="21"/>
  <c r="I741" i="21"/>
  <c r="K741" i="21"/>
  <c r="M741" i="21"/>
  <c r="Q740" i="21"/>
  <c r="O740" i="21"/>
  <c r="P740" i="21"/>
  <c r="L742" i="21"/>
  <c r="M742" i="21"/>
  <c r="K742" i="21"/>
  <c r="I742" i="21"/>
  <c r="H743" i="21"/>
  <c r="J742" i="21"/>
  <c r="O741" i="21"/>
  <c r="Q741" i="21"/>
  <c r="P741" i="21"/>
  <c r="O742" i="21"/>
  <c r="P742" i="21"/>
  <c r="Q742" i="21"/>
  <c r="K743" i="21"/>
  <c r="I743" i="21"/>
  <c r="M743" i="21"/>
  <c r="H744" i="21"/>
  <c r="L743" i="21"/>
  <c r="J743" i="21"/>
  <c r="P743" i="21"/>
  <c r="Q743" i="21"/>
  <c r="O743" i="21"/>
  <c r="L744" i="21"/>
  <c r="K744" i="21"/>
  <c r="H745" i="21"/>
  <c r="M744" i="21"/>
  <c r="J744" i="21"/>
  <c r="I744" i="21"/>
  <c r="M745" i="21"/>
  <c r="H746" i="21"/>
  <c r="I745" i="21"/>
  <c r="J745" i="21"/>
  <c r="K745" i="21"/>
  <c r="L745" i="21"/>
  <c r="P744" i="21"/>
  <c r="Q744" i="21"/>
  <c r="O744" i="21"/>
  <c r="M746" i="21"/>
  <c r="I746" i="21"/>
  <c r="L746" i="21"/>
  <c r="J746" i="21"/>
  <c r="H747" i="21"/>
  <c r="K746" i="21"/>
  <c r="P745" i="21"/>
  <c r="O745" i="21"/>
  <c r="Q745" i="21"/>
  <c r="P746" i="21"/>
  <c r="Q746" i="21"/>
  <c r="O746" i="21"/>
  <c r="L747" i="21"/>
  <c r="H748" i="21"/>
  <c r="K747" i="21"/>
  <c r="J747" i="21"/>
  <c r="I747" i="21"/>
  <c r="M747" i="21"/>
  <c r="K748" i="21"/>
  <c r="L748" i="21"/>
  <c r="I748" i="21"/>
  <c r="H749" i="21"/>
  <c r="J748" i="21"/>
  <c r="M748" i="21"/>
  <c r="P747" i="21"/>
  <c r="Q747" i="21"/>
  <c r="O747" i="21"/>
  <c r="O748" i="21"/>
  <c r="P748" i="21"/>
  <c r="Q748" i="21"/>
  <c r="K749" i="21"/>
  <c r="H750" i="21"/>
  <c r="I749" i="21"/>
  <c r="M749" i="21"/>
  <c r="J749" i="21"/>
  <c r="L749" i="21"/>
  <c r="M750" i="21"/>
  <c r="K750" i="21"/>
  <c r="H751" i="21"/>
  <c r="J750" i="21"/>
  <c r="L750" i="21"/>
  <c r="I750" i="21"/>
  <c r="Q749" i="21"/>
  <c r="P749" i="21"/>
  <c r="O749" i="21"/>
  <c r="J751" i="21"/>
  <c r="H752" i="21"/>
  <c r="I751" i="21"/>
  <c r="L751" i="21"/>
  <c r="M751" i="21"/>
  <c r="K751" i="21"/>
  <c r="O750" i="21"/>
  <c r="P750" i="21"/>
  <c r="Q750" i="21"/>
  <c r="H753" i="21"/>
  <c r="L752" i="21"/>
  <c r="I752" i="21"/>
  <c r="J752" i="21"/>
  <c r="M752" i="21"/>
  <c r="K752" i="21"/>
  <c r="P751" i="21"/>
  <c r="Q751" i="21"/>
  <c r="O751" i="21"/>
  <c r="H754" i="21"/>
  <c r="J753" i="21"/>
  <c r="M753" i="21"/>
  <c r="I753" i="21"/>
  <c r="L753" i="21"/>
  <c r="K753" i="21"/>
  <c r="O752" i="21"/>
  <c r="P752" i="21"/>
  <c r="Q752" i="21"/>
  <c r="I754" i="21"/>
  <c r="H755" i="21"/>
  <c r="J754" i="21"/>
  <c r="K754" i="21"/>
  <c r="M754" i="21"/>
  <c r="L754" i="21"/>
  <c r="O753" i="21"/>
  <c r="P753" i="21"/>
  <c r="Q753" i="21"/>
  <c r="Q754" i="21"/>
  <c r="P754" i="21"/>
  <c r="O754" i="21"/>
  <c r="M755" i="21"/>
  <c r="L755" i="21"/>
  <c r="I755" i="21"/>
  <c r="K755" i="21"/>
  <c r="H756" i="21"/>
  <c r="J755" i="21"/>
  <c r="Q755" i="21"/>
  <c r="O755" i="21"/>
  <c r="P755" i="21"/>
  <c r="K756" i="21"/>
  <c r="L756" i="21"/>
  <c r="M756" i="21"/>
  <c r="I756" i="21"/>
  <c r="H757" i="21"/>
  <c r="J756" i="21"/>
  <c r="Q756" i="21"/>
  <c r="P756" i="21"/>
  <c r="O756" i="21"/>
  <c r="I757" i="21"/>
  <c r="J757" i="21"/>
  <c r="M757" i="21"/>
  <c r="H758" i="21"/>
  <c r="L757" i="21"/>
  <c r="K757" i="21"/>
  <c r="P757" i="21"/>
  <c r="O757" i="21"/>
  <c r="Q757" i="21"/>
  <c r="M758" i="21"/>
  <c r="K758" i="21"/>
  <c r="H759" i="21"/>
  <c r="I758" i="21"/>
  <c r="J758" i="21"/>
  <c r="L758" i="21"/>
  <c r="M759" i="21"/>
  <c r="I759" i="21"/>
  <c r="L759" i="21"/>
  <c r="K759" i="21"/>
  <c r="H760" i="21"/>
  <c r="J759" i="21"/>
  <c r="O758" i="21"/>
  <c r="P758" i="21"/>
  <c r="Q758" i="21"/>
  <c r="O759" i="21"/>
  <c r="Q759" i="21"/>
  <c r="P759" i="21"/>
  <c r="M760" i="21"/>
  <c r="I760" i="21"/>
  <c r="L760" i="21"/>
  <c r="H761" i="21"/>
  <c r="J760" i="21"/>
  <c r="K760" i="21"/>
  <c r="O760" i="21"/>
  <c r="P760" i="21"/>
  <c r="Q760" i="21"/>
  <c r="M761" i="21"/>
  <c r="K761" i="21"/>
  <c r="I761" i="21"/>
  <c r="J761" i="21"/>
  <c r="L761" i="21"/>
  <c r="H762" i="21"/>
  <c r="Q761" i="21"/>
  <c r="O761" i="21"/>
  <c r="P761" i="21"/>
  <c r="L762" i="21"/>
  <c r="H763" i="21"/>
  <c r="I762" i="21"/>
  <c r="M762" i="21"/>
  <c r="J762" i="21"/>
  <c r="K762" i="21"/>
  <c r="H764" i="21"/>
  <c r="J763" i="21"/>
  <c r="K763" i="21"/>
  <c r="M763" i="21"/>
  <c r="I763" i="21"/>
  <c r="L763" i="21"/>
  <c r="O762" i="21"/>
  <c r="Q762" i="21"/>
  <c r="P762" i="21"/>
  <c r="L764" i="21"/>
  <c r="M764" i="21"/>
  <c r="K764" i="21"/>
  <c r="H765" i="21"/>
  <c r="J764" i="21"/>
  <c r="I764" i="21"/>
  <c r="Q763" i="21"/>
  <c r="P763" i="21"/>
  <c r="O763" i="21"/>
  <c r="I765" i="21"/>
  <c r="K765" i="21"/>
  <c r="J765" i="21"/>
  <c r="M765" i="21"/>
  <c r="H766" i="21"/>
  <c r="L765" i="21"/>
  <c r="O764" i="21"/>
  <c r="P764" i="21"/>
  <c r="Q764" i="21"/>
  <c r="O765" i="21"/>
  <c r="Q765" i="21"/>
  <c r="P765" i="21"/>
  <c r="M766" i="21"/>
  <c r="L766" i="21"/>
  <c r="H767" i="21"/>
  <c r="I766" i="21"/>
  <c r="J766" i="21"/>
  <c r="K766" i="21"/>
  <c r="L767" i="21"/>
  <c r="M767" i="21"/>
  <c r="I767" i="21"/>
  <c r="K767" i="21"/>
  <c r="H768" i="21"/>
  <c r="J767" i="21"/>
  <c r="P766" i="21"/>
  <c r="O766" i="21"/>
  <c r="Q766" i="21"/>
  <c r="P767" i="21"/>
  <c r="O767" i="21"/>
  <c r="Q767" i="21"/>
  <c r="K768" i="21"/>
  <c r="I768" i="21"/>
  <c r="H769" i="21"/>
  <c r="L768" i="21"/>
  <c r="M768" i="21"/>
  <c r="J768" i="21"/>
  <c r="P768" i="21"/>
  <c r="O768" i="21"/>
  <c r="Q768" i="21"/>
  <c r="M769" i="21"/>
  <c r="J769" i="21"/>
  <c r="H770" i="21"/>
  <c r="K769" i="21"/>
  <c r="L769" i="21"/>
  <c r="I769" i="21"/>
  <c r="K770" i="21"/>
  <c r="H771" i="21"/>
  <c r="J770" i="21"/>
  <c r="M770" i="21"/>
  <c r="I770" i="21"/>
  <c r="L770" i="21"/>
  <c r="O769" i="21"/>
  <c r="Q769" i="21"/>
  <c r="P769" i="21"/>
  <c r="K771" i="21"/>
  <c r="M771" i="21"/>
  <c r="L771" i="21"/>
  <c r="H772" i="21"/>
  <c r="I771" i="21"/>
  <c r="J771" i="21"/>
  <c r="Q770" i="21"/>
  <c r="O770" i="21"/>
  <c r="P770" i="21"/>
  <c r="H773" i="21"/>
  <c r="K772" i="21"/>
  <c r="J772" i="21"/>
  <c r="L772" i="21"/>
  <c r="I772" i="21"/>
  <c r="M772" i="21"/>
  <c r="O771" i="21"/>
  <c r="Q771" i="21"/>
  <c r="P771" i="21"/>
  <c r="M773" i="21"/>
  <c r="H774" i="21"/>
  <c r="L773" i="21"/>
  <c r="I773" i="21"/>
  <c r="K773" i="21"/>
  <c r="J773" i="21"/>
  <c r="O772" i="21"/>
  <c r="P772" i="21"/>
  <c r="Q772" i="21"/>
  <c r="H775" i="21"/>
  <c r="J774" i="21"/>
  <c r="M774" i="21"/>
  <c r="I774" i="21"/>
  <c r="K774" i="21"/>
  <c r="L774" i="21"/>
  <c r="Q773" i="21"/>
  <c r="O773" i="21"/>
  <c r="P773" i="21"/>
  <c r="K775" i="21"/>
  <c r="L775" i="21"/>
  <c r="J775" i="21"/>
  <c r="H776" i="21"/>
  <c r="M775" i="21"/>
  <c r="I775" i="21"/>
  <c r="P774" i="21"/>
  <c r="O774" i="21"/>
  <c r="Q774" i="21"/>
  <c r="L776" i="21"/>
  <c r="I776" i="21"/>
  <c r="M776" i="21"/>
  <c r="H777" i="21"/>
  <c r="K776" i="21"/>
  <c r="J776" i="21"/>
  <c r="P775" i="21"/>
  <c r="Q775" i="21"/>
  <c r="O775" i="21"/>
  <c r="O776" i="21"/>
  <c r="Q776" i="21"/>
  <c r="P776" i="21"/>
  <c r="J777" i="21"/>
  <c r="I777" i="21"/>
  <c r="L777" i="21"/>
  <c r="K777" i="21"/>
  <c r="M777" i="21"/>
  <c r="H778" i="21"/>
  <c r="Q777" i="21"/>
  <c r="P777" i="21"/>
  <c r="O777" i="21"/>
  <c r="J778" i="21"/>
  <c r="K778" i="21"/>
  <c r="L778" i="21"/>
  <c r="M778" i="21"/>
  <c r="H779" i="21"/>
  <c r="I778" i="21"/>
  <c r="K779" i="21"/>
  <c r="H780" i="21"/>
  <c r="M779" i="21"/>
  <c r="I779" i="21"/>
  <c r="L779" i="21"/>
  <c r="J779" i="21"/>
  <c r="O778" i="21"/>
  <c r="Q778" i="21"/>
  <c r="P778" i="21"/>
  <c r="I780" i="21"/>
  <c r="L780" i="21"/>
  <c r="M780" i="21"/>
  <c r="J780" i="21"/>
  <c r="H781" i="21"/>
  <c r="K780" i="21"/>
  <c r="O779" i="21"/>
  <c r="P779" i="21"/>
  <c r="Q779" i="21"/>
  <c r="Q780" i="21"/>
  <c r="O780" i="21"/>
  <c r="P780" i="21"/>
  <c r="L781" i="21"/>
  <c r="J781" i="21"/>
  <c r="M781" i="21"/>
  <c r="K781" i="21"/>
  <c r="I781" i="21"/>
  <c r="H782" i="21"/>
  <c r="Q781" i="21"/>
  <c r="O781" i="21"/>
  <c r="P781" i="21"/>
  <c r="K782" i="21"/>
  <c r="L782" i="21"/>
  <c r="I782" i="21"/>
  <c r="M782" i="21"/>
  <c r="J782" i="21"/>
  <c r="H783" i="21"/>
  <c r="Q782" i="21"/>
  <c r="O782" i="21"/>
  <c r="P782" i="21"/>
  <c r="K783" i="21"/>
  <c r="J783" i="21"/>
  <c r="H784" i="21"/>
  <c r="L783" i="21"/>
  <c r="M783" i="21"/>
  <c r="I783" i="21"/>
  <c r="J784" i="21"/>
  <c r="H785" i="21"/>
  <c r="M784" i="21"/>
  <c r="K784" i="21"/>
  <c r="I784" i="21"/>
  <c r="L784" i="21"/>
  <c r="Q783" i="21"/>
  <c r="O783" i="21"/>
  <c r="P783" i="21"/>
  <c r="J785" i="21"/>
  <c r="H786" i="21"/>
  <c r="L785" i="21"/>
  <c r="M785" i="21"/>
  <c r="K785" i="21"/>
  <c r="I785" i="21"/>
  <c r="Q784" i="21"/>
  <c r="O784" i="21"/>
  <c r="P784" i="21"/>
  <c r="L786" i="21"/>
  <c r="M786" i="21"/>
  <c r="I786" i="21"/>
  <c r="J786" i="21"/>
  <c r="K786" i="21"/>
  <c r="H787" i="21"/>
  <c r="Q785" i="21"/>
  <c r="O785" i="21"/>
  <c r="P785" i="21"/>
  <c r="Q786" i="21"/>
  <c r="O786" i="21"/>
  <c r="P786" i="21"/>
  <c r="J787" i="21"/>
  <c r="K787" i="21"/>
  <c r="I787" i="21"/>
  <c r="H788" i="21"/>
  <c r="L787" i="21"/>
  <c r="M787" i="21"/>
  <c r="O787" i="21"/>
  <c r="Q787" i="21"/>
  <c r="P787" i="21"/>
  <c r="I788" i="21"/>
  <c r="M788" i="21"/>
  <c r="H789" i="21"/>
  <c r="J788" i="21"/>
  <c r="L788" i="21"/>
  <c r="K788" i="21"/>
  <c r="O788" i="21"/>
  <c r="Q788" i="21"/>
  <c r="P788" i="21"/>
  <c r="L789" i="21"/>
  <c r="H790" i="21"/>
  <c r="I789" i="21"/>
  <c r="K789" i="21"/>
  <c r="J789" i="21"/>
  <c r="M789" i="21"/>
  <c r="I790" i="21"/>
  <c r="L790" i="21"/>
  <c r="K790" i="21"/>
  <c r="J790" i="21"/>
  <c r="H791" i="21"/>
  <c r="M790" i="21"/>
  <c r="Q789" i="21"/>
  <c r="O789" i="21"/>
  <c r="P789" i="21"/>
  <c r="Q790" i="21"/>
  <c r="P790" i="21"/>
  <c r="O790" i="21"/>
  <c r="K791" i="21"/>
  <c r="L791" i="21"/>
  <c r="H792" i="21"/>
  <c r="M791" i="21"/>
  <c r="I791" i="21"/>
  <c r="J791" i="21"/>
  <c r="K792" i="21"/>
  <c r="J792" i="21"/>
  <c r="L792" i="21"/>
  <c r="H793" i="21"/>
  <c r="M792" i="21"/>
  <c r="I792" i="21"/>
  <c r="Q791" i="21"/>
  <c r="P791" i="21"/>
  <c r="O791" i="21"/>
  <c r="L793" i="21"/>
  <c r="K793" i="21"/>
  <c r="H794" i="21"/>
  <c r="M793" i="21"/>
  <c r="J793" i="21"/>
  <c r="I793" i="21"/>
  <c r="P792" i="21"/>
  <c r="O792" i="21"/>
  <c r="Q792" i="21"/>
  <c r="K794" i="21"/>
  <c r="L794" i="21"/>
  <c r="M794" i="21"/>
  <c r="J794" i="21"/>
  <c r="H795" i="21"/>
  <c r="I794" i="21"/>
  <c r="P793" i="21"/>
  <c r="Q793" i="21"/>
  <c r="O793" i="21"/>
  <c r="I795" i="21"/>
  <c r="K795" i="21"/>
  <c r="J795" i="21"/>
  <c r="H796" i="21"/>
  <c r="L795" i="21"/>
  <c r="M795" i="21"/>
  <c r="O794" i="21"/>
  <c r="P794" i="21"/>
  <c r="Q794" i="21"/>
  <c r="P795" i="21"/>
  <c r="O795" i="21"/>
  <c r="Q795" i="21"/>
  <c r="L796" i="21"/>
  <c r="K796" i="21"/>
  <c r="M796" i="21"/>
  <c r="I796" i="21"/>
  <c r="H797" i="21"/>
  <c r="J796" i="21"/>
  <c r="Q796" i="21"/>
  <c r="P796" i="21"/>
  <c r="O796" i="21"/>
  <c r="L797" i="21"/>
  <c r="I797" i="21"/>
  <c r="H798" i="21"/>
  <c r="J797" i="21"/>
  <c r="M797" i="21"/>
  <c r="K797" i="21"/>
  <c r="P797" i="21"/>
  <c r="O797" i="21"/>
  <c r="Q797" i="21"/>
  <c r="K798" i="21"/>
  <c r="M798" i="21"/>
  <c r="J798" i="21"/>
  <c r="I798" i="21"/>
  <c r="H799" i="21"/>
  <c r="L798" i="21"/>
  <c r="Q798" i="21"/>
  <c r="P798" i="21"/>
  <c r="O798" i="21"/>
  <c r="M799" i="21"/>
  <c r="L799" i="21"/>
  <c r="J799" i="21"/>
  <c r="I799" i="21"/>
  <c r="H800" i="21"/>
  <c r="K799" i="21"/>
  <c r="Q799" i="21"/>
  <c r="P799" i="21"/>
  <c r="O799" i="21"/>
  <c r="K800" i="21"/>
  <c r="L800" i="21"/>
  <c r="M800" i="21"/>
  <c r="I800" i="21"/>
  <c r="H801" i="21"/>
  <c r="J800" i="21"/>
  <c r="P800" i="21"/>
  <c r="Q800" i="21"/>
  <c r="O800" i="21"/>
  <c r="H802" i="21"/>
  <c r="K801" i="21"/>
  <c r="J801" i="21"/>
  <c r="I801" i="21"/>
  <c r="L801" i="21"/>
  <c r="M801" i="21"/>
  <c r="J802" i="21"/>
  <c r="I802" i="21"/>
  <c r="H803" i="21"/>
  <c r="K802" i="21"/>
  <c r="L802" i="21"/>
  <c r="M802" i="21"/>
  <c r="P801" i="21"/>
  <c r="O801" i="21"/>
  <c r="Q801" i="21"/>
  <c r="Q802" i="21"/>
  <c r="P802" i="21"/>
  <c r="O802" i="21"/>
  <c r="H804" i="21"/>
  <c r="M803" i="21"/>
  <c r="I803" i="21"/>
  <c r="J803" i="21"/>
  <c r="L803" i="21"/>
  <c r="K803" i="21"/>
  <c r="M804" i="21"/>
  <c r="H805" i="21"/>
  <c r="L804" i="21"/>
  <c r="J804" i="21"/>
  <c r="I804" i="21"/>
  <c r="K804" i="21"/>
  <c r="P803" i="21"/>
  <c r="Q803" i="21"/>
  <c r="O803" i="21"/>
  <c r="M805" i="21"/>
  <c r="I805" i="21"/>
  <c r="H806" i="21"/>
  <c r="J805" i="21"/>
  <c r="K805" i="21"/>
  <c r="L805" i="21"/>
  <c r="O804" i="21"/>
  <c r="Q804" i="21"/>
  <c r="P804" i="21"/>
  <c r="O805" i="21"/>
  <c r="P805" i="21"/>
  <c r="Q805" i="21"/>
  <c r="J806" i="21"/>
  <c r="H807" i="21"/>
  <c r="L806" i="21"/>
  <c r="K806" i="21"/>
  <c r="M806" i="21"/>
  <c r="I806" i="21"/>
  <c r="M807" i="21"/>
  <c r="K807" i="21"/>
  <c r="H808" i="21"/>
  <c r="I807" i="21"/>
  <c r="L807" i="21"/>
  <c r="J807" i="21"/>
  <c r="O806" i="21"/>
  <c r="P806" i="21"/>
  <c r="Q806" i="21"/>
  <c r="J808" i="21"/>
  <c r="K808" i="21"/>
  <c r="I808" i="21"/>
  <c r="H809" i="21"/>
  <c r="M808" i="21"/>
  <c r="L808" i="21"/>
  <c r="O807" i="21"/>
  <c r="P807" i="21"/>
  <c r="Q807" i="21"/>
  <c r="O808" i="21"/>
  <c r="P808" i="21"/>
  <c r="Q808" i="21"/>
  <c r="L809" i="21"/>
  <c r="K809" i="21"/>
  <c r="M809" i="21"/>
  <c r="H810" i="21"/>
  <c r="J809" i="21"/>
  <c r="I809" i="21"/>
  <c r="I810" i="21"/>
  <c r="M810" i="21"/>
  <c r="L810" i="21"/>
  <c r="J810" i="21"/>
  <c r="H811" i="21"/>
  <c r="K810" i="21"/>
  <c r="O809" i="21"/>
  <c r="Q809" i="21"/>
  <c r="P809" i="21"/>
  <c r="P810" i="21"/>
  <c r="O810" i="21"/>
  <c r="Q810" i="21"/>
  <c r="K811" i="21"/>
  <c r="I811" i="21"/>
  <c r="L811" i="21"/>
  <c r="H812" i="21"/>
  <c r="J811" i="21"/>
  <c r="M811" i="21"/>
  <c r="O811" i="21"/>
  <c r="P811" i="21"/>
  <c r="Q811" i="21"/>
  <c r="M812" i="21"/>
  <c r="L812" i="21"/>
  <c r="K812" i="21"/>
  <c r="J812" i="21"/>
  <c r="H813" i="21"/>
  <c r="I812" i="21"/>
  <c r="H814" i="21"/>
  <c r="M813" i="21"/>
  <c r="I813" i="21"/>
  <c r="J813" i="21"/>
  <c r="L813" i="21"/>
  <c r="K813" i="21"/>
  <c r="Q812" i="21"/>
  <c r="P812" i="21"/>
  <c r="O812" i="21"/>
  <c r="M814" i="21"/>
  <c r="H815" i="21"/>
  <c r="I814" i="21"/>
  <c r="J814" i="21"/>
  <c r="K814" i="21"/>
  <c r="L814" i="21"/>
  <c r="O813" i="21"/>
  <c r="P813" i="21"/>
  <c r="Q813" i="21"/>
  <c r="M815" i="21"/>
  <c r="H816" i="21"/>
  <c r="K815" i="21"/>
  <c r="I815" i="21"/>
  <c r="L815" i="21"/>
  <c r="J815" i="21"/>
  <c r="Q814" i="21"/>
  <c r="O814" i="21"/>
  <c r="P814" i="21"/>
  <c r="K816" i="21"/>
  <c r="I816" i="21"/>
  <c r="J816" i="21"/>
  <c r="H817" i="21"/>
  <c r="M816" i="21"/>
  <c r="L816" i="21"/>
  <c r="Q815" i="21"/>
  <c r="O815" i="21"/>
  <c r="P815" i="21"/>
  <c r="Q816" i="21"/>
  <c r="O816" i="21"/>
  <c r="P816" i="21"/>
  <c r="K817" i="21"/>
  <c r="I817" i="21"/>
  <c r="L817" i="21"/>
  <c r="H818" i="21"/>
  <c r="M817" i="21"/>
  <c r="J817" i="21"/>
  <c r="P817" i="21"/>
  <c r="O817" i="21"/>
  <c r="Q817" i="21"/>
  <c r="M818" i="21"/>
  <c r="L818" i="21"/>
  <c r="I818" i="21"/>
  <c r="J818" i="21"/>
  <c r="K818" i="21"/>
  <c r="H819" i="21"/>
  <c r="P818" i="21"/>
  <c r="O818" i="21"/>
  <c r="Q818" i="21"/>
  <c r="M819" i="21"/>
  <c r="K819" i="21"/>
  <c r="L819" i="21"/>
  <c r="J819" i="21"/>
  <c r="I819" i="21"/>
  <c r="H820" i="21"/>
  <c r="O819" i="21"/>
  <c r="P819" i="21"/>
  <c r="Q819" i="21"/>
  <c r="L820" i="21"/>
  <c r="J820" i="21"/>
  <c r="M820" i="21"/>
  <c r="I820" i="21"/>
  <c r="K820" i="21"/>
  <c r="H821" i="21"/>
  <c r="O820" i="21"/>
  <c r="P820" i="21"/>
  <c r="Q820" i="21"/>
  <c r="I821" i="21"/>
  <c r="H822" i="21"/>
  <c r="L821" i="21"/>
  <c r="J821" i="21"/>
  <c r="K821" i="21"/>
  <c r="M821" i="21"/>
  <c r="O821" i="21"/>
  <c r="Q821" i="21"/>
  <c r="P821" i="21"/>
  <c r="M822" i="21"/>
  <c r="K822" i="21"/>
  <c r="I822" i="21"/>
  <c r="H823" i="21"/>
  <c r="J822" i="21"/>
  <c r="L822" i="21"/>
  <c r="P822" i="21"/>
  <c r="Q822" i="21"/>
  <c r="O822" i="21"/>
  <c r="L823" i="21"/>
  <c r="J823" i="21"/>
  <c r="M823" i="21"/>
  <c r="K823" i="21"/>
  <c r="I823" i="21"/>
  <c r="H824" i="21"/>
  <c r="Q823" i="21"/>
  <c r="O823" i="21"/>
  <c r="P823" i="21"/>
  <c r="K824" i="21"/>
  <c r="L824" i="21"/>
  <c r="H825" i="21"/>
  <c r="I824" i="21"/>
  <c r="J824" i="21"/>
  <c r="M824" i="21"/>
  <c r="I825" i="21"/>
  <c r="K825" i="21"/>
  <c r="H826" i="21"/>
  <c r="L825" i="21"/>
  <c r="J825" i="21"/>
  <c r="M825" i="21"/>
  <c r="O824" i="21"/>
  <c r="P824" i="21"/>
  <c r="Q824" i="21"/>
  <c r="P825" i="21"/>
  <c r="O825" i="21"/>
  <c r="Q825" i="21"/>
  <c r="L826" i="21"/>
  <c r="M826" i="21"/>
  <c r="J826" i="21"/>
  <c r="H827" i="21"/>
  <c r="I826" i="21"/>
  <c r="K826" i="21"/>
  <c r="L827" i="21"/>
  <c r="I827" i="21"/>
  <c r="M827" i="21"/>
  <c r="K827" i="21"/>
  <c r="J827" i="21"/>
  <c r="H828" i="21"/>
  <c r="Q826" i="21"/>
  <c r="O826" i="21"/>
  <c r="P826" i="21"/>
  <c r="O827" i="21"/>
  <c r="Q827" i="21"/>
  <c r="P827" i="21"/>
  <c r="I828" i="21"/>
  <c r="M828" i="21"/>
  <c r="J828" i="21"/>
  <c r="K828" i="21"/>
  <c r="H829" i="21"/>
  <c r="L828" i="21"/>
  <c r="O828" i="21"/>
  <c r="P828" i="21"/>
  <c r="Q828" i="21"/>
  <c r="L829" i="21"/>
  <c r="K829" i="21"/>
  <c r="J829" i="21"/>
  <c r="M829" i="21"/>
  <c r="I829" i="21"/>
  <c r="H830" i="21"/>
  <c r="P829" i="21"/>
  <c r="Q829" i="21"/>
  <c r="O829" i="21"/>
  <c r="M830" i="21"/>
  <c r="I830" i="21"/>
  <c r="H831" i="21"/>
  <c r="L830" i="21"/>
  <c r="J830" i="21"/>
  <c r="K830" i="21"/>
  <c r="P830" i="21"/>
  <c r="O830" i="21"/>
  <c r="Q830" i="21"/>
  <c r="H832" i="21"/>
  <c r="J831" i="21"/>
  <c r="L831" i="21"/>
  <c r="I831" i="21"/>
  <c r="M831" i="21"/>
  <c r="K831" i="21"/>
  <c r="M832" i="21"/>
  <c r="I832" i="21"/>
  <c r="J832" i="21"/>
  <c r="L832" i="21"/>
  <c r="H833" i="21"/>
  <c r="K832" i="21"/>
  <c r="O831" i="21"/>
  <c r="P831" i="21"/>
  <c r="Q831" i="21"/>
  <c r="Q832" i="21"/>
  <c r="O832" i="21"/>
  <c r="P832" i="21"/>
  <c r="M833" i="21"/>
  <c r="K833" i="21"/>
  <c r="I833" i="21"/>
  <c r="H834" i="21"/>
  <c r="L833" i="21"/>
  <c r="J833" i="21"/>
  <c r="P833" i="21"/>
  <c r="Q833" i="21"/>
  <c r="O833" i="21"/>
  <c r="I834" i="21"/>
  <c r="M834" i="21"/>
  <c r="J834" i="21"/>
  <c r="H835" i="21"/>
  <c r="L834" i="21"/>
  <c r="K834" i="21"/>
  <c r="P834" i="21"/>
  <c r="Q834" i="21"/>
  <c r="O834" i="21"/>
  <c r="K835" i="21"/>
  <c r="J835" i="21"/>
  <c r="I835" i="21"/>
  <c r="L835" i="21"/>
  <c r="M835" i="21"/>
  <c r="H836" i="21"/>
  <c r="P835" i="21"/>
  <c r="Q835" i="21"/>
  <c r="O835" i="21"/>
  <c r="L836" i="21"/>
  <c r="M836" i="21"/>
  <c r="J836" i="21"/>
  <c r="I836" i="21"/>
  <c r="K836" i="21"/>
  <c r="H837" i="21"/>
  <c r="O836" i="21"/>
  <c r="Q836" i="21"/>
  <c r="P836" i="21"/>
  <c r="I837" i="21"/>
  <c r="H838" i="21"/>
  <c r="M837" i="21"/>
  <c r="L837" i="21"/>
  <c r="J837" i="21"/>
  <c r="K837" i="21"/>
  <c r="P837" i="21"/>
  <c r="O837" i="21"/>
  <c r="Q837" i="21"/>
  <c r="I838" i="21"/>
  <c r="H839" i="21"/>
  <c r="L838" i="21"/>
  <c r="K838" i="21"/>
  <c r="J838" i="21"/>
  <c r="M838" i="21"/>
  <c r="P838" i="21"/>
  <c r="Q838" i="21"/>
  <c r="O838" i="21"/>
  <c r="M839" i="21"/>
  <c r="I839" i="21"/>
  <c r="H840" i="21"/>
  <c r="J839" i="21"/>
  <c r="K839" i="21"/>
  <c r="L839" i="21"/>
  <c r="Q839" i="21"/>
  <c r="O839" i="21"/>
  <c r="P839" i="21"/>
  <c r="J840" i="21"/>
  <c r="L840" i="21"/>
  <c r="I840" i="21"/>
  <c r="H841" i="21"/>
  <c r="M840" i="21"/>
  <c r="K840" i="21"/>
  <c r="Q840" i="21"/>
  <c r="P840" i="21"/>
  <c r="O840" i="21"/>
  <c r="M841" i="21"/>
  <c r="L841" i="21"/>
  <c r="H842" i="21"/>
  <c r="J841" i="21"/>
  <c r="I841" i="21"/>
  <c r="K841" i="21"/>
  <c r="L842" i="21"/>
  <c r="H843" i="21"/>
  <c r="M842" i="21"/>
  <c r="J842" i="21"/>
  <c r="I842" i="21"/>
  <c r="K842" i="21"/>
  <c r="Q841" i="21"/>
  <c r="P841" i="21"/>
  <c r="O841" i="21"/>
  <c r="I843" i="21"/>
  <c r="H844" i="21"/>
  <c r="K843" i="21"/>
  <c r="L843" i="21"/>
  <c r="J843" i="21"/>
  <c r="M843" i="21"/>
  <c r="P842" i="21"/>
  <c r="Q842" i="21"/>
  <c r="O842" i="21"/>
  <c r="Q843" i="21"/>
  <c r="O843" i="21"/>
  <c r="P843" i="21"/>
  <c r="L844" i="21"/>
  <c r="J844" i="21"/>
  <c r="I844" i="21"/>
  <c r="H845" i="21"/>
  <c r="K844" i="21"/>
  <c r="M844" i="21"/>
  <c r="Q844" i="21"/>
  <c r="P844" i="21"/>
  <c r="O844" i="21"/>
  <c r="I845" i="21"/>
  <c r="L845" i="21"/>
  <c r="H846" i="21"/>
  <c r="K845" i="21"/>
  <c r="J845" i="21"/>
  <c r="M845" i="21"/>
  <c r="Q845" i="21"/>
  <c r="O845" i="21"/>
  <c r="P845" i="21"/>
  <c r="M846" i="21"/>
  <c r="I846" i="21"/>
  <c r="K846" i="21"/>
  <c r="J846" i="21"/>
  <c r="L846" i="21"/>
  <c r="H847" i="21"/>
  <c r="Q846" i="21"/>
  <c r="O846" i="21"/>
  <c r="P846" i="21"/>
  <c r="H848" i="21"/>
  <c r="J847" i="21"/>
  <c r="I847" i="21"/>
  <c r="K847" i="21"/>
  <c r="M847" i="21"/>
  <c r="L847" i="21"/>
  <c r="H849" i="21"/>
  <c r="K848" i="21"/>
  <c r="L848" i="21"/>
  <c r="M848" i="21"/>
  <c r="I848" i="21"/>
  <c r="J848" i="21"/>
  <c r="O847" i="21"/>
  <c r="Q847" i="21"/>
  <c r="P847" i="21"/>
  <c r="I849" i="21"/>
  <c r="L849" i="21"/>
  <c r="J849" i="21"/>
  <c r="M849" i="21"/>
  <c r="K849" i="21"/>
  <c r="H850" i="21"/>
  <c r="P848" i="21"/>
  <c r="Q848" i="21"/>
  <c r="O848" i="21"/>
  <c r="Q849" i="21"/>
  <c r="O849" i="21"/>
  <c r="P849" i="21"/>
  <c r="L850" i="21"/>
  <c r="K850" i="21"/>
  <c r="M850" i="21"/>
  <c r="H851" i="21"/>
  <c r="I850" i="21"/>
  <c r="J850" i="21"/>
  <c r="L851" i="21"/>
  <c r="K851" i="21"/>
  <c r="I851" i="21"/>
  <c r="H852" i="21"/>
  <c r="J851" i="21"/>
  <c r="M851" i="21"/>
  <c r="P850" i="21"/>
  <c r="O850" i="21"/>
  <c r="Q850" i="21"/>
  <c r="O851" i="21"/>
  <c r="P851" i="21"/>
  <c r="Q851" i="21"/>
  <c r="J852" i="21"/>
  <c r="L852" i="21"/>
  <c r="M852" i="21"/>
  <c r="I852" i="21"/>
  <c r="H853" i="21"/>
  <c r="K852" i="21"/>
  <c r="O852" i="21"/>
  <c r="P852" i="21"/>
  <c r="Q852" i="21"/>
  <c r="H854" i="21"/>
  <c r="K853" i="21"/>
  <c r="J853" i="21"/>
  <c r="M853" i="21"/>
  <c r="L853" i="21"/>
  <c r="I853" i="21"/>
  <c r="I854" i="21"/>
  <c r="H855" i="21"/>
  <c r="M854" i="21"/>
  <c r="K854" i="21"/>
  <c r="J854" i="21"/>
  <c r="L854" i="21"/>
  <c r="Q853" i="21"/>
  <c r="P853" i="21"/>
  <c r="O853" i="21"/>
  <c r="P854" i="21"/>
  <c r="O854" i="21"/>
  <c r="Q854" i="21"/>
  <c r="M855" i="21"/>
  <c r="H856" i="21"/>
  <c r="L855" i="21"/>
  <c r="I855" i="21"/>
  <c r="J855" i="21"/>
  <c r="K855" i="21"/>
  <c r="K856" i="21"/>
  <c r="I856" i="21"/>
  <c r="J856" i="21"/>
  <c r="H857" i="21"/>
  <c r="L856" i="21"/>
  <c r="M856" i="21"/>
  <c r="P855" i="21"/>
  <c r="Q855" i="21"/>
  <c r="O855" i="21"/>
  <c r="P856" i="21"/>
  <c r="O856" i="21"/>
  <c r="Q856" i="21"/>
  <c r="K857" i="21"/>
  <c r="L857" i="21"/>
  <c r="I857" i="21"/>
  <c r="J857" i="21"/>
  <c r="M857" i="21"/>
  <c r="H858" i="21"/>
  <c r="O857" i="21"/>
  <c r="Q857" i="21"/>
  <c r="P857" i="21"/>
  <c r="J858" i="21"/>
  <c r="L858" i="21"/>
  <c r="K858" i="21"/>
  <c r="M858" i="21"/>
  <c r="I858" i="21"/>
  <c r="H859" i="21"/>
  <c r="P858" i="21"/>
  <c r="O858" i="21"/>
  <c r="Q858" i="21"/>
  <c r="L859" i="21"/>
  <c r="J859" i="21"/>
  <c r="M859" i="21"/>
  <c r="H860" i="21"/>
  <c r="I859" i="21"/>
  <c r="K859" i="21"/>
  <c r="K860" i="21"/>
  <c r="H861" i="21"/>
  <c r="L860" i="21"/>
  <c r="J860" i="21"/>
  <c r="M860" i="21"/>
  <c r="I860" i="21"/>
  <c r="P859" i="21"/>
  <c r="Q859" i="21"/>
  <c r="O859" i="21"/>
  <c r="H862" i="21"/>
  <c r="L861" i="21"/>
  <c r="M861" i="21"/>
  <c r="J861" i="21"/>
  <c r="I861" i="21"/>
  <c r="K861" i="21"/>
  <c r="Q860" i="21"/>
  <c r="P860" i="21"/>
  <c r="O860" i="21"/>
  <c r="H863" i="21"/>
  <c r="I862" i="21"/>
  <c r="M862" i="21"/>
  <c r="J862" i="21"/>
  <c r="K862" i="21"/>
  <c r="L862" i="21"/>
  <c r="Q861" i="21"/>
  <c r="O861" i="21"/>
  <c r="P861" i="21"/>
  <c r="H864" i="21"/>
  <c r="J863" i="21"/>
  <c r="I863" i="21"/>
  <c r="L863" i="21"/>
  <c r="M863" i="21"/>
  <c r="K863" i="21"/>
  <c r="Q862" i="21"/>
  <c r="P862" i="21"/>
  <c r="O862" i="21"/>
  <c r="K864" i="21"/>
  <c r="J864" i="21"/>
  <c r="H865" i="21"/>
  <c r="L864" i="21"/>
  <c r="I864" i="21"/>
  <c r="M864" i="21"/>
  <c r="P863" i="21"/>
  <c r="Q863" i="21"/>
  <c r="O863" i="21"/>
  <c r="I865" i="21"/>
  <c r="H866" i="21"/>
  <c r="L865" i="21"/>
  <c r="K865" i="21"/>
  <c r="J865" i="21"/>
  <c r="M865" i="21"/>
  <c r="P864" i="21"/>
  <c r="Q864" i="21"/>
  <c r="O864" i="21"/>
  <c r="O865" i="21"/>
  <c r="P865" i="21"/>
  <c r="Q865" i="21"/>
  <c r="L866" i="21"/>
  <c r="K866" i="21"/>
  <c r="H867" i="21"/>
  <c r="I866" i="21"/>
  <c r="J866" i="21"/>
  <c r="M866" i="21"/>
  <c r="I867" i="21"/>
  <c r="M867" i="21"/>
  <c r="K867" i="21"/>
  <c r="L867" i="21"/>
  <c r="H868" i="21"/>
  <c r="J867" i="21"/>
  <c r="O866" i="21"/>
  <c r="P866" i="21"/>
  <c r="Q866" i="21"/>
  <c r="Q867" i="21"/>
  <c r="P867" i="21"/>
  <c r="O867" i="21"/>
  <c r="K868" i="21"/>
  <c r="J868" i="21"/>
  <c r="H869" i="21"/>
  <c r="M868" i="21"/>
  <c r="I868" i="21"/>
  <c r="L868" i="21"/>
  <c r="M869" i="21"/>
  <c r="H870" i="21"/>
  <c r="I869" i="21"/>
  <c r="L869" i="21"/>
  <c r="K869" i="21"/>
  <c r="J869" i="21"/>
  <c r="P868" i="21"/>
  <c r="Q868" i="21"/>
  <c r="O868" i="21"/>
  <c r="M870" i="21"/>
  <c r="H871" i="21"/>
  <c r="I870" i="21"/>
  <c r="K870" i="21"/>
  <c r="L870" i="21"/>
  <c r="J870" i="21"/>
  <c r="Q869" i="21"/>
  <c r="P869" i="21"/>
  <c r="O869" i="21"/>
  <c r="M871" i="21"/>
  <c r="I871" i="21"/>
  <c r="H872" i="21"/>
  <c r="K871" i="21"/>
  <c r="J871" i="21"/>
  <c r="L871" i="21"/>
  <c r="O870" i="21"/>
  <c r="P870" i="21"/>
  <c r="Q870" i="21"/>
  <c r="P871" i="21"/>
  <c r="Q871" i="21"/>
  <c r="O871" i="21"/>
  <c r="J872" i="21"/>
  <c r="K872" i="21"/>
  <c r="H873" i="21"/>
  <c r="L872" i="21"/>
  <c r="I872" i="21"/>
  <c r="M872" i="21"/>
  <c r="H874" i="21"/>
  <c r="K873" i="21"/>
  <c r="L873" i="21"/>
  <c r="M873" i="21"/>
  <c r="I873" i="21"/>
  <c r="J873" i="21"/>
  <c r="O872" i="21"/>
  <c r="P872" i="21"/>
  <c r="Q872" i="21"/>
  <c r="J874" i="21"/>
  <c r="H875" i="21"/>
  <c r="I874" i="21"/>
  <c r="L874" i="21"/>
  <c r="M874" i="21"/>
  <c r="K874" i="21"/>
  <c r="Q873" i="21"/>
  <c r="O873" i="21"/>
  <c r="P873" i="21"/>
  <c r="H876" i="21"/>
  <c r="L875" i="21"/>
  <c r="J875" i="21"/>
  <c r="I875" i="21"/>
  <c r="M875" i="21"/>
  <c r="K875" i="21"/>
  <c r="Q874" i="21"/>
  <c r="P874" i="21"/>
  <c r="O874" i="21"/>
  <c r="J876" i="21"/>
  <c r="L876" i="21"/>
  <c r="K876" i="21"/>
  <c r="H877" i="21"/>
  <c r="I876" i="21"/>
  <c r="M876" i="21"/>
  <c r="P875" i="21"/>
  <c r="O875" i="21"/>
  <c r="Q875" i="21"/>
  <c r="H878" i="21"/>
  <c r="K877" i="21"/>
  <c r="I877" i="21"/>
  <c r="J877" i="21"/>
  <c r="L877" i="21"/>
  <c r="M877" i="21"/>
  <c r="Q876" i="21"/>
  <c r="O876" i="21"/>
  <c r="P876" i="21"/>
  <c r="I878" i="21"/>
  <c r="H879" i="21"/>
  <c r="L878" i="21"/>
  <c r="J878" i="21"/>
  <c r="K878" i="21"/>
  <c r="M878" i="21"/>
  <c r="P877" i="21"/>
  <c r="Q877" i="21"/>
  <c r="O877" i="21"/>
  <c r="O878" i="21"/>
  <c r="Q878" i="21"/>
  <c r="P878" i="21"/>
  <c r="K879" i="21"/>
  <c r="M879" i="21"/>
  <c r="I879" i="21"/>
  <c r="H880" i="21"/>
  <c r="L879" i="21"/>
  <c r="J879" i="21"/>
  <c r="Q879" i="21"/>
  <c r="O879" i="21"/>
  <c r="P879" i="21"/>
  <c r="K880" i="21"/>
  <c r="M880" i="21"/>
  <c r="I880" i="21"/>
  <c r="H881" i="21"/>
  <c r="L880" i="21"/>
  <c r="J880" i="21"/>
  <c r="O880" i="21"/>
  <c r="Q880" i="21"/>
  <c r="P880" i="21"/>
  <c r="M881" i="21"/>
  <c r="I881" i="21"/>
  <c r="K881" i="21"/>
  <c r="H882" i="21"/>
  <c r="J881" i="21"/>
  <c r="L881" i="21"/>
  <c r="O881" i="21"/>
  <c r="P881" i="21"/>
  <c r="Q881" i="21"/>
  <c r="M882" i="21"/>
  <c r="K882" i="21"/>
  <c r="L882" i="21"/>
  <c r="J882" i="21"/>
  <c r="I882" i="21"/>
  <c r="H883" i="21"/>
  <c r="P882" i="21"/>
  <c r="O882" i="21"/>
  <c r="Q882" i="21"/>
  <c r="H884" i="21"/>
  <c r="I883" i="21"/>
  <c r="J883" i="21"/>
  <c r="L883" i="21"/>
  <c r="K883" i="21"/>
  <c r="M883" i="21"/>
  <c r="J884" i="21"/>
  <c r="M884" i="21"/>
  <c r="K884" i="21"/>
  <c r="H885" i="21"/>
  <c r="I884" i="21"/>
  <c r="L884" i="21"/>
  <c r="O883" i="21"/>
  <c r="P883" i="21"/>
  <c r="Q883" i="21"/>
  <c r="H886" i="21"/>
  <c r="M885" i="21"/>
  <c r="L885" i="21"/>
  <c r="J885" i="21"/>
  <c r="I885" i="21"/>
  <c r="K885" i="21"/>
  <c r="P884" i="21"/>
  <c r="O884" i="21"/>
  <c r="Q884" i="21"/>
  <c r="L886" i="21"/>
  <c r="K886" i="21"/>
  <c r="M886" i="21"/>
  <c r="J886" i="21"/>
  <c r="I886" i="21"/>
  <c r="H887" i="21"/>
  <c r="O885" i="21"/>
  <c r="P885" i="21"/>
  <c r="Q885" i="21"/>
  <c r="Q886" i="21"/>
  <c r="O886" i="21"/>
  <c r="P886" i="21"/>
  <c r="J887" i="21"/>
  <c r="K887" i="21"/>
  <c r="I887" i="21"/>
  <c r="L887" i="21"/>
  <c r="M887" i="21"/>
  <c r="H888" i="21"/>
  <c r="Q887" i="21"/>
  <c r="P887" i="21"/>
  <c r="O887" i="21"/>
  <c r="L888" i="21"/>
  <c r="J888" i="21"/>
  <c r="M888" i="21"/>
  <c r="H889" i="21"/>
  <c r="I888" i="21"/>
  <c r="K888" i="21"/>
  <c r="M889" i="21"/>
  <c r="J889" i="21"/>
  <c r="H890" i="21"/>
  <c r="K889" i="21"/>
  <c r="I889" i="21"/>
  <c r="L889" i="21"/>
  <c r="Q888" i="21"/>
  <c r="O888" i="21"/>
  <c r="P888" i="21"/>
  <c r="K890" i="21"/>
  <c r="L890" i="21"/>
  <c r="M890" i="21"/>
  <c r="H891" i="21"/>
  <c r="I890" i="21"/>
  <c r="J890" i="21"/>
  <c r="P889" i="21"/>
  <c r="Q889" i="21"/>
  <c r="O889" i="21"/>
  <c r="K891" i="21"/>
  <c r="M891" i="21"/>
  <c r="H892" i="21"/>
  <c r="I891" i="21"/>
  <c r="L891" i="21"/>
  <c r="J891" i="21"/>
  <c r="O890" i="21"/>
  <c r="P890" i="21"/>
  <c r="Q890" i="21"/>
  <c r="J892" i="21"/>
  <c r="L892" i="21"/>
  <c r="H893" i="21"/>
  <c r="M892" i="21"/>
  <c r="I892" i="21"/>
  <c r="K892" i="21"/>
  <c r="Q891" i="21"/>
  <c r="O891" i="21"/>
  <c r="P891" i="21"/>
  <c r="K893" i="21"/>
  <c r="I893" i="21"/>
  <c r="L893" i="21"/>
  <c r="J893" i="21"/>
  <c r="H894" i="21"/>
  <c r="M893" i="21"/>
  <c r="O892" i="21"/>
  <c r="P892" i="21"/>
  <c r="Q892" i="21"/>
  <c r="O893" i="21"/>
  <c r="P893" i="21"/>
  <c r="Q893" i="21"/>
  <c r="M894" i="21"/>
  <c r="J894" i="21"/>
  <c r="I894" i="21"/>
  <c r="K894" i="21"/>
  <c r="L894" i="21"/>
  <c r="H895" i="21"/>
  <c r="O894" i="21"/>
  <c r="Q894" i="21"/>
  <c r="P894" i="21"/>
  <c r="H896" i="21"/>
  <c r="J895" i="21"/>
  <c r="M895" i="21"/>
  <c r="I895" i="21"/>
  <c r="L895" i="21"/>
  <c r="K895" i="21"/>
  <c r="J896" i="21"/>
  <c r="H897" i="21"/>
  <c r="K896" i="21"/>
  <c r="I896" i="21"/>
  <c r="L896" i="21"/>
  <c r="M896" i="21"/>
  <c r="O895" i="21"/>
  <c r="P895" i="21"/>
  <c r="Q895" i="21"/>
  <c r="L897" i="21"/>
  <c r="J897" i="21"/>
  <c r="H898" i="21"/>
  <c r="M897" i="21"/>
  <c r="I897" i="21"/>
  <c r="K897" i="21"/>
  <c r="Q896" i="21"/>
  <c r="P896" i="21"/>
  <c r="O896" i="21"/>
  <c r="H899" i="21"/>
  <c r="L898" i="21"/>
  <c r="K898" i="21"/>
  <c r="M898" i="21"/>
  <c r="I898" i="21"/>
  <c r="J898" i="21"/>
  <c r="O897" i="21"/>
  <c r="Q897" i="21"/>
  <c r="P897" i="21"/>
  <c r="L899" i="21"/>
  <c r="J899" i="21"/>
  <c r="M899" i="21"/>
  <c r="I899" i="21"/>
  <c r="K899" i="21"/>
  <c r="H900" i="21"/>
  <c r="P898" i="21"/>
  <c r="O898" i="21"/>
  <c r="Q898" i="21"/>
  <c r="O899" i="21"/>
  <c r="Q899" i="21"/>
  <c r="P899" i="21"/>
  <c r="M900" i="21"/>
  <c r="J900" i="21"/>
  <c r="H901" i="21"/>
  <c r="K900" i="21"/>
  <c r="L900" i="21"/>
  <c r="I900" i="21"/>
  <c r="K901" i="21"/>
  <c r="M901" i="21"/>
  <c r="I901" i="21"/>
  <c r="J901" i="21"/>
  <c r="H902" i="21"/>
  <c r="L901" i="21"/>
  <c r="Q900" i="21"/>
  <c r="P900" i="21"/>
  <c r="O900" i="21"/>
  <c r="O901" i="21"/>
  <c r="Q901" i="21"/>
  <c r="P901" i="21"/>
  <c r="K902" i="21"/>
  <c r="J902" i="21"/>
  <c r="H903" i="21"/>
  <c r="M902" i="21"/>
  <c r="L902" i="21"/>
  <c r="I902" i="21"/>
  <c r="K903" i="21"/>
  <c r="M903" i="21"/>
  <c r="H904" i="21"/>
  <c r="J903" i="21"/>
  <c r="L903" i="21"/>
  <c r="I903" i="21"/>
  <c r="O902" i="21"/>
  <c r="Q902" i="21"/>
  <c r="P902" i="21"/>
  <c r="K904" i="21"/>
  <c r="M904" i="21"/>
  <c r="J904" i="21"/>
  <c r="I904" i="21"/>
  <c r="L904" i="21"/>
  <c r="H905" i="21"/>
  <c r="Q903" i="21"/>
  <c r="O903" i="21"/>
  <c r="P903" i="21"/>
  <c r="O904" i="21"/>
  <c r="Q904" i="21"/>
  <c r="P904" i="21"/>
  <c r="L905" i="21"/>
  <c r="H906" i="21"/>
  <c r="M905" i="21"/>
  <c r="K905" i="21"/>
  <c r="I905" i="21"/>
  <c r="J905" i="21"/>
  <c r="K906" i="21"/>
  <c r="I906" i="21"/>
  <c r="M906" i="21"/>
  <c r="J906" i="21"/>
  <c r="H907" i="21"/>
  <c r="L906" i="21"/>
  <c r="P905" i="21"/>
  <c r="O905" i="21"/>
  <c r="Q905" i="21"/>
  <c r="P906" i="21"/>
  <c r="O906" i="21"/>
  <c r="Q906" i="21"/>
  <c r="K907" i="21"/>
  <c r="J907" i="21"/>
  <c r="H908" i="21"/>
  <c r="M907" i="21"/>
  <c r="I907" i="21"/>
  <c r="L907" i="21"/>
  <c r="M908" i="21"/>
  <c r="L908" i="21"/>
  <c r="K908" i="21"/>
  <c r="I908" i="21"/>
  <c r="H909" i="21"/>
  <c r="J908" i="21"/>
  <c r="O907" i="21"/>
  <c r="P907" i="21"/>
  <c r="Q907" i="21"/>
  <c r="O908" i="21"/>
  <c r="Q908" i="21"/>
  <c r="P908" i="21"/>
  <c r="K909" i="21"/>
  <c r="H910" i="21"/>
  <c r="M909" i="21"/>
  <c r="L909" i="21"/>
  <c r="I909" i="21"/>
  <c r="J909" i="21"/>
  <c r="J910" i="21"/>
  <c r="L910" i="21"/>
  <c r="K910" i="21"/>
  <c r="H911" i="21"/>
  <c r="M910" i="21"/>
  <c r="I910" i="21"/>
  <c r="P909" i="21"/>
  <c r="O909" i="21"/>
  <c r="Q909" i="21"/>
  <c r="K911" i="21"/>
  <c r="H912" i="21"/>
  <c r="I911" i="21"/>
  <c r="L911" i="21"/>
  <c r="J911" i="21"/>
  <c r="M911" i="21"/>
  <c r="O910" i="21"/>
  <c r="Q910" i="21"/>
  <c r="P910" i="21"/>
  <c r="K912" i="21"/>
  <c r="M912" i="21"/>
  <c r="J912" i="21"/>
  <c r="I912" i="21"/>
  <c r="L912" i="21"/>
  <c r="H913" i="21"/>
  <c r="O911" i="21"/>
  <c r="Q911" i="21"/>
  <c r="P911" i="21"/>
  <c r="Q912" i="21"/>
  <c r="O912" i="21"/>
  <c r="P912" i="21"/>
  <c r="J913" i="21"/>
  <c r="H914" i="21"/>
  <c r="I913" i="21"/>
  <c r="M913" i="21"/>
  <c r="L913" i="21"/>
  <c r="K913" i="21"/>
  <c r="H915" i="21"/>
  <c r="M914" i="21"/>
  <c r="J914" i="21"/>
  <c r="K914" i="21"/>
  <c r="L914" i="21"/>
  <c r="I914" i="21"/>
  <c r="O913" i="21"/>
  <c r="Q913" i="21"/>
  <c r="P913" i="21"/>
  <c r="L915" i="21"/>
  <c r="K915" i="21"/>
  <c r="H916" i="21"/>
  <c r="I915" i="21"/>
  <c r="M915" i="21"/>
  <c r="J915" i="21"/>
  <c r="Q914" i="21"/>
  <c r="O914" i="21"/>
  <c r="P914" i="21"/>
  <c r="K916" i="21"/>
  <c r="J916" i="21"/>
  <c r="L916" i="21"/>
  <c r="H917" i="21"/>
  <c r="I916" i="21"/>
  <c r="M916" i="21"/>
  <c r="O915" i="21"/>
  <c r="P915" i="21"/>
  <c r="Q915" i="21"/>
  <c r="K917" i="21"/>
  <c r="L917" i="21"/>
  <c r="I917" i="21"/>
  <c r="M917" i="21"/>
  <c r="J917" i="21"/>
  <c r="H918" i="21"/>
  <c r="Q916" i="21"/>
  <c r="P916" i="21"/>
  <c r="O916" i="21"/>
  <c r="O917" i="21"/>
  <c r="Q917" i="21"/>
  <c r="P917" i="21"/>
  <c r="H919" i="21"/>
  <c r="K918" i="21"/>
  <c r="L918" i="21"/>
  <c r="J918" i="21"/>
  <c r="M918" i="21"/>
  <c r="I918" i="21"/>
  <c r="J919" i="21"/>
  <c r="M919" i="21"/>
  <c r="H920" i="21"/>
  <c r="I919" i="21"/>
  <c r="K919" i="21"/>
  <c r="L919" i="21"/>
  <c r="Q918" i="21"/>
  <c r="O918" i="21"/>
  <c r="P918" i="21"/>
  <c r="I920" i="21"/>
  <c r="M920" i="21"/>
  <c r="K920" i="21"/>
  <c r="H921" i="21"/>
  <c r="L920" i="21"/>
  <c r="J920" i="21"/>
  <c r="Q919" i="21"/>
  <c r="O919" i="21"/>
  <c r="P919" i="21"/>
  <c r="O920" i="21"/>
  <c r="Q920" i="21"/>
  <c r="P920" i="21"/>
  <c r="I921" i="21"/>
  <c r="H922" i="21"/>
  <c r="M921" i="21"/>
  <c r="L921" i="21"/>
  <c r="J921" i="21"/>
  <c r="K921" i="21"/>
  <c r="P921" i="21"/>
  <c r="O921" i="21"/>
  <c r="Q921" i="21"/>
  <c r="L922" i="21"/>
  <c r="J922" i="21"/>
  <c r="H923" i="21"/>
  <c r="M922" i="21"/>
  <c r="K922" i="21"/>
  <c r="I922" i="21"/>
  <c r="H924" i="21"/>
  <c r="L923" i="21"/>
  <c r="I923" i="21"/>
  <c r="K923" i="21"/>
  <c r="M923" i="21"/>
  <c r="J923" i="21"/>
  <c r="P922" i="21"/>
  <c r="Q922" i="21"/>
  <c r="O922" i="21"/>
  <c r="K924" i="21"/>
  <c r="I924" i="21"/>
  <c r="L924" i="21"/>
  <c r="J924" i="21"/>
  <c r="H925" i="21"/>
  <c r="M924" i="21"/>
  <c r="P923" i="21"/>
  <c r="Q923" i="21"/>
  <c r="O923" i="21"/>
  <c r="O924" i="21"/>
  <c r="P924" i="21"/>
  <c r="Q924" i="21"/>
  <c r="L925" i="21"/>
  <c r="K925" i="21"/>
  <c r="M925" i="21"/>
  <c r="H926" i="21"/>
  <c r="J925" i="21"/>
  <c r="I925" i="21"/>
  <c r="I926" i="21"/>
  <c r="L926" i="21"/>
  <c r="M926" i="21"/>
  <c r="J926" i="21"/>
  <c r="H927" i="21"/>
  <c r="K926" i="21"/>
  <c r="P925" i="21"/>
  <c r="O925" i="21"/>
  <c r="Q925" i="21"/>
  <c r="P926" i="21"/>
  <c r="Q926" i="21"/>
  <c r="O926" i="21"/>
  <c r="L927" i="21"/>
  <c r="M927" i="21"/>
  <c r="H928" i="21"/>
  <c r="I927" i="21"/>
  <c r="K927" i="21"/>
  <c r="J927" i="21"/>
  <c r="J928" i="21"/>
  <c r="I928" i="21"/>
  <c r="L928" i="21"/>
  <c r="M928" i="21"/>
  <c r="K928" i="21"/>
  <c r="H929" i="21"/>
  <c r="O927" i="21"/>
  <c r="Q927" i="21"/>
  <c r="P927" i="21"/>
  <c r="O928" i="21"/>
  <c r="Q928" i="21"/>
  <c r="P928" i="21"/>
  <c r="K929" i="21"/>
  <c r="M929" i="21"/>
  <c r="I929" i="21"/>
  <c r="H930" i="21"/>
  <c r="L929" i="21"/>
  <c r="J929" i="21"/>
  <c r="Q929" i="21"/>
  <c r="O929" i="21"/>
  <c r="P929" i="21"/>
  <c r="I930" i="21"/>
  <c r="K930" i="21"/>
  <c r="H931" i="21"/>
  <c r="L930" i="21"/>
  <c r="M930" i="21"/>
  <c r="J930" i="21"/>
  <c r="O930" i="21"/>
  <c r="Q930" i="21"/>
  <c r="P930" i="21"/>
  <c r="M931" i="21"/>
  <c r="H932" i="21"/>
  <c r="I931" i="21"/>
  <c r="L931" i="21"/>
  <c r="K931" i="21"/>
  <c r="J931" i="21"/>
  <c r="I932" i="21"/>
  <c r="M932" i="21"/>
  <c r="J932" i="21"/>
  <c r="L932" i="21"/>
  <c r="K932" i="21"/>
  <c r="H933" i="21"/>
  <c r="Q931" i="21"/>
  <c r="P931" i="21"/>
  <c r="O931" i="21"/>
  <c r="Q932" i="21"/>
  <c r="O932" i="21"/>
  <c r="P932" i="21"/>
  <c r="I933" i="21"/>
  <c r="M933" i="21"/>
  <c r="J933" i="21"/>
  <c r="L933" i="21"/>
  <c r="K933" i="21"/>
  <c r="H934" i="21"/>
  <c r="Q933" i="21"/>
  <c r="O933" i="21"/>
  <c r="P933" i="21"/>
  <c r="J934" i="21"/>
  <c r="M934" i="21"/>
  <c r="I934" i="21"/>
  <c r="K934" i="21"/>
  <c r="H935" i="21"/>
  <c r="L934" i="21"/>
  <c r="Q934" i="21"/>
  <c r="P934" i="21"/>
  <c r="O934" i="21"/>
  <c r="M935" i="21"/>
  <c r="L935" i="21"/>
  <c r="H936" i="21"/>
  <c r="K935" i="21"/>
  <c r="I935" i="21"/>
  <c r="J935" i="21"/>
  <c r="L936" i="21"/>
  <c r="H937" i="21"/>
  <c r="J936" i="21"/>
  <c r="M936" i="21"/>
  <c r="I936" i="21"/>
  <c r="K936" i="21"/>
  <c r="O935" i="21"/>
  <c r="Q935" i="21"/>
  <c r="P935" i="21"/>
  <c r="H938" i="21"/>
  <c r="I937" i="21"/>
  <c r="K937" i="21"/>
  <c r="L937" i="21"/>
  <c r="J937" i="21"/>
  <c r="M937" i="21"/>
  <c r="P936" i="21"/>
  <c r="Q936" i="21"/>
  <c r="O936" i="21"/>
  <c r="H939" i="21"/>
  <c r="I938" i="21"/>
  <c r="M938" i="21"/>
  <c r="J938" i="21"/>
  <c r="K938" i="21"/>
  <c r="L938" i="21"/>
  <c r="Q937" i="21"/>
  <c r="O937" i="21"/>
  <c r="P937" i="21"/>
  <c r="M939" i="21"/>
  <c r="I939" i="21"/>
  <c r="L939" i="21"/>
  <c r="H940" i="21"/>
  <c r="K939" i="21"/>
  <c r="J939" i="21"/>
  <c r="Q938" i="21"/>
  <c r="O938" i="21"/>
  <c r="P938" i="21"/>
  <c r="Q939" i="21"/>
  <c r="O939" i="21"/>
  <c r="P939" i="21"/>
  <c r="M940" i="21"/>
  <c r="I940" i="21"/>
  <c r="H941" i="21"/>
  <c r="J940" i="21"/>
  <c r="K940" i="21"/>
  <c r="L940" i="21"/>
  <c r="Q940" i="21"/>
  <c r="O940" i="21"/>
  <c r="P940" i="21"/>
  <c r="K941" i="21"/>
  <c r="I941" i="21"/>
  <c r="M941" i="21"/>
  <c r="L941" i="21"/>
  <c r="J941" i="21"/>
  <c r="H942" i="21"/>
  <c r="Q941" i="21"/>
  <c r="P941" i="21"/>
  <c r="O941" i="21"/>
  <c r="H943" i="21"/>
  <c r="J942" i="21"/>
  <c r="I942" i="21"/>
  <c r="M942" i="21"/>
  <c r="K942" i="21"/>
  <c r="L942" i="21"/>
  <c r="I943" i="21"/>
  <c r="H944" i="21"/>
  <c r="M943" i="21"/>
  <c r="J943" i="21"/>
  <c r="L943" i="21"/>
  <c r="K943" i="21"/>
  <c r="O942" i="21"/>
  <c r="Q942" i="21"/>
  <c r="P942" i="21"/>
  <c r="O943" i="21"/>
  <c r="Q943" i="21"/>
  <c r="P943" i="21"/>
  <c r="K944" i="21"/>
  <c r="I944" i="21"/>
  <c r="J944" i="21"/>
  <c r="M944" i="21"/>
  <c r="L944" i="21"/>
  <c r="H945" i="21"/>
  <c r="Q944" i="21"/>
  <c r="P944" i="21"/>
  <c r="O944" i="21"/>
  <c r="J945" i="21"/>
  <c r="I945" i="21"/>
  <c r="K945" i="21"/>
  <c r="L945" i="21"/>
  <c r="H946" i="21"/>
  <c r="M945" i="21"/>
  <c r="P945" i="21"/>
  <c r="Q945" i="21"/>
  <c r="O945" i="21"/>
  <c r="M946" i="21"/>
  <c r="H947" i="21"/>
  <c r="L946" i="21"/>
  <c r="I946" i="21"/>
  <c r="J946" i="21"/>
  <c r="K946" i="21"/>
  <c r="K947" i="21"/>
  <c r="M947" i="21"/>
  <c r="L947" i="21"/>
  <c r="H948" i="21"/>
  <c r="I947" i="21"/>
  <c r="J947" i="21"/>
  <c r="P946" i="21"/>
  <c r="O946" i="21"/>
  <c r="Q946" i="21"/>
  <c r="K948" i="21"/>
  <c r="M948" i="21"/>
  <c r="I948" i="21"/>
  <c r="L948" i="21"/>
  <c r="H949" i="21"/>
  <c r="J948" i="21"/>
  <c r="P947" i="21"/>
  <c r="Q947" i="21"/>
  <c r="O947" i="21"/>
  <c r="O948" i="21"/>
  <c r="Q948" i="21"/>
  <c r="P948" i="21"/>
  <c r="M949" i="21"/>
  <c r="K949" i="21"/>
  <c r="J949" i="21"/>
  <c r="L949" i="21"/>
  <c r="H950" i="21"/>
  <c r="I949" i="21"/>
  <c r="I950" i="21"/>
  <c r="J950" i="21"/>
  <c r="L950" i="21"/>
  <c r="M950" i="21"/>
  <c r="H951" i="21"/>
  <c r="K950" i="21"/>
  <c r="Q949" i="21"/>
  <c r="P949" i="21"/>
  <c r="O949" i="21"/>
  <c r="O950" i="21"/>
  <c r="P950" i="21"/>
  <c r="Q950" i="21"/>
  <c r="M951" i="21"/>
  <c r="J951" i="21"/>
  <c r="K951" i="21"/>
  <c r="H952" i="21"/>
  <c r="L951" i="21"/>
  <c r="I951" i="21"/>
  <c r="M952" i="21"/>
  <c r="H953" i="21"/>
  <c r="L952" i="21"/>
  <c r="K952" i="21"/>
  <c r="J952" i="21"/>
  <c r="I952" i="21"/>
  <c r="Q951" i="21"/>
  <c r="P951" i="21"/>
  <c r="O951" i="21"/>
  <c r="M953" i="21"/>
  <c r="I953" i="21"/>
  <c r="K953" i="21"/>
  <c r="L953" i="21"/>
  <c r="H954" i="21"/>
  <c r="J953" i="21"/>
  <c r="O952" i="21"/>
  <c r="P952" i="21"/>
  <c r="Q952" i="21"/>
  <c r="O953" i="21"/>
  <c r="P953" i="21"/>
  <c r="Q953" i="21"/>
  <c r="L954" i="21"/>
  <c r="M954" i="21"/>
  <c r="K954" i="21"/>
  <c r="H955" i="21"/>
  <c r="I954" i="21"/>
  <c r="J954" i="21"/>
  <c r="K955" i="21"/>
  <c r="H956" i="21"/>
  <c r="L955" i="21"/>
  <c r="J955" i="21"/>
  <c r="I955" i="21"/>
  <c r="M955" i="21"/>
  <c r="Q954" i="21"/>
  <c r="O954" i="21"/>
  <c r="P954" i="21"/>
  <c r="I956" i="21"/>
  <c r="J956" i="21"/>
  <c r="K956" i="21"/>
  <c r="L956" i="21"/>
  <c r="H957" i="21"/>
  <c r="M956" i="21"/>
  <c r="Q955" i="21"/>
  <c r="P955" i="21"/>
  <c r="O955" i="21"/>
  <c r="P956" i="21"/>
  <c r="Q956" i="21"/>
  <c r="O956" i="21"/>
  <c r="J957" i="21"/>
  <c r="M957" i="21"/>
  <c r="L957" i="21"/>
  <c r="I957" i="21"/>
  <c r="H958" i="21"/>
  <c r="K957" i="21"/>
  <c r="Q957" i="21"/>
  <c r="P957" i="21"/>
  <c r="O957" i="21"/>
  <c r="M958" i="21"/>
  <c r="J958" i="21"/>
  <c r="L958" i="21"/>
  <c r="K958" i="21"/>
  <c r="I958" i="21"/>
  <c r="H959" i="21"/>
  <c r="O958" i="21"/>
  <c r="P958" i="21"/>
  <c r="Q958" i="21"/>
  <c r="H960" i="21"/>
  <c r="M959" i="21"/>
  <c r="I959" i="21"/>
  <c r="K959" i="21"/>
  <c r="J959" i="21"/>
  <c r="L959" i="21"/>
  <c r="I960" i="21"/>
  <c r="J960" i="21"/>
  <c r="K960" i="21"/>
  <c r="M960" i="21"/>
  <c r="L960" i="21"/>
  <c r="H961" i="21"/>
  <c r="O959" i="21"/>
  <c r="Q959" i="21"/>
  <c r="P959" i="21"/>
  <c r="O960" i="21"/>
  <c r="P960" i="21"/>
  <c r="Q960" i="21"/>
  <c r="K961" i="21"/>
  <c r="H962" i="21"/>
  <c r="L961" i="21"/>
  <c r="I961" i="21"/>
  <c r="J961" i="21"/>
  <c r="M961" i="21"/>
  <c r="I962" i="21"/>
  <c r="L962" i="21"/>
  <c r="H963" i="21"/>
  <c r="K962" i="21"/>
  <c r="J962" i="21"/>
  <c r="M962" i="21"/>
  <c r="P961" i="21"/>
  <c r="O961" i="21"/>
  <c r="Q961" i="21"/>
  <c r="Q962" i="21"/>
  <c r="P962" i="21"/>
  <c r="O962" i="21"/>
  <c r="H964" i="21"/>
  <c r="J963" i="21"/>
  <c r="L963" i="21"/>
  <c r="M963" i="21"/>
  <c r="K963" i="21"/>
  <c r="I963" i="21"/>
  <c r="M964" i="21"/>
  <c r="J964" i="21"/>
  <c r="I964" i="21"/>
  <c r="K964" i="21"/>
  <c r="H965" i="21"/>
  <c r="L964" i="21"/>
  <c r="P963" i="21"/>
  <c r="Q963" i="21"/>
  <c r="O963" i="21"/>
  <c r="Q964" i="21"/>
  <c r="O964" i="21"/>
  <c r="P964" i="21"/>
  <c r="M965" i="21"/>
  <c r="L965" i="21"/>
  <c r="J965" i="21"/>
  <c r="I965" i="21"/>
  <c r="H966" i="21"/>
  <c r="K965" i="21"/>
  <c r="Q965" i="21"/>
  <c r="P965" i="21"/>
  <c r="O965" i="21"/>
  <c r="L966" i="21"/>
  <c r="K966" i="21"/>
  <c r="M966" i="21"/>
  <c r="J966" i="21"/>
  <c r="H967" i="21"/>
  <c r="I966" i="21"/>
  <c r="L967" i="21"/>
  <c r="K967" i="21"/>
  <c r="J967" i="21"/>
  <c r="I967" i="21"/>
  <c r="M967" i="21"/>
  <c r="H968" i="21"/>
  <c r="O966" i="21"/>
  <c r="Q966" i="21"/>
  <c r="P966" i="21"/>
  <c r="Q967" i="21"/>
  <c r="P967" i="21"/>
  <c r="O967" i="21"/>
  <c r="H969" i="21"/>
  <c r="I968" i="21"/>
  <c r="J968" i="21"/>
  <c r="K968" i="21"/>
  <c r="L968" i="21"/>
  <c r="M968" i="21"/>
  <c r="K969" i="21"/>
  <c r="H970" i="21"/>
  <c r="M969" i="21"/>
  <c r="I969" i="21"/>
  <c r="L969" i="21"/>
  <c r="J969" i="21"/>
  <c r="P968" i="21"/>
  <c r="Q968" i="21"/>
  <c r="O968" i="21"/>
  <c r="K970" i="21"/>
  <c r="J970" i="21"/>
  <c r="H971" i="21"/>
  <c r="L970" i="21"/>
  <c r="I970" i="21"/>
  <c r="M970" i="21"/>
  <c r="P969" i="21"/>
  <c r="O969" i="21"/>
  <c r="Q969" i="21"/>
  <c r="J971" i="21"/>
  <c r="K971" i="21"/>
  <c r="M971" i="21"/>
  <c r="L971" i="21"/>
  <c r="I971" i="21"/>
  <c r="H972" i="21"/>
  <c r="P970" i="21"/>
  <c r="O970" i="21"/>
  <c r="Q970" i="21"/>
  <c r="P971" i="21"/>
  <c r="O971" i="21"/>
  <c r="Q971" i="21"/>
  <c r="H973" i="21"/>
  <c r="J972" i="21"/>
  <c r="K972" i="21"/>
  <c r="M972" i="21"/>
  <c r="I972" i="21"/>
  <c r="L972" i="21"/>
  <c r="M973" i="21"/>
  <c r="H974" i="21"/>
  <c r="L973" i="21"/>
  <c r="J973" i="21"/>
  <c r="I973" i="21"/>
  <c r="K973" i="21"/>
  <c r="O972" i="21"/>
  <c r="P972" i="21"/>
  <c r="Q972" i="21"/>
  <c r="I974" i="21"/>
  <c r="H975" i="21"/>
  <c r="K974" i="21"/>
  <c r="M974" i="21"/>
  <c r="L974" i="21"/>
  <c r="J974" i="21"/>
  <c r="Q973" i="21"/>
  <c r="P973" i="21"/>
  <c r="O973" i="21"/>
  <c r="O974" i="21"/>
  <c r="Q974" i="21"/>
  <c r="P974" i="21"/>
  <c r="K975" i="21"/>
  <c r="I975" i="21"/>
  <c r="J975" i="21"/>
  <c r="H976" i="21"/>
  <c r="M975" i="21"/>
  <c r="L975" i="21"/>
  <c r="O975" i="21"/>
  <c r="Q975" i="21"/>
  <c r="P975" i="21"/>
  <c r="M976" i="21"/>
  <c r="H977" i="21"/>
  <c r="I976" i="21"/>
  <c r="K976" i="21"/>
  <c r="L976" i="21"/>
  <c r="J976" i="21"/>
  <c r="L977" i="21"/>
  <c r="H978" i="21"/>
  <c r="K977" i="21"/>
  <c r="I977" i="21"/>
  <c r="J977" i="21"/>
  <c r="M977" i="21"/>
  <c r="Q976" i="21"/>
  <c r="P976" i="21"/>
  <c r="O976" i="21"/>
  <c r="J978" i="21"/>
  <c r="M978" i="21"/>
  <c r="H979" i="21"/>
  <c r="I978" i="21"/>
  <c r="L978" i="21"/>
  <c r="K978" i="21"/>
  <c r="P977" i="21"/>
  <c r="Q977" i="21"/>
  <c r="O977" i="21"/>
  <c r="L979" i="21"/>
  <c r="M979" i="21"/>
  <c r="I979" i="21"/>
  <c r="J979" i="21"/>
  <c r="H980" i="21"/>
  <c r="K979" i="21"/>
  <c r="P978" i="21"/>
  <c r="Q978" i="21"/>
  <c r="O978" i="21"/>
  <c r="Q979" i="21"/>
  <c r="O979" i="21"/>
  <c r="P979" i="21"/>
  <c r="I980" i="21"/>
  <c r="H981" i="21"/>
  <c r="K980" i="21"/>
  <c r="L980" i="21"/>
  <c r="J980" i="21"/>
  <c r="M980" i="21"/>
  <c r="O980" i="21"/>
  <c r="P980" i="21"/>
  <c r="Q980" i="21"/>
  <c r="J981" i="21"/>
  <c r="H982" i="21"/>
  <c r="I981" i="21"/>
  <c r="M981" i="21"/>
  <c r="K981" i="21"/>
  <c r="L981" i="21"/>
  <c r="H983" i="21"/>
  <c r="J982" i="21"/>
  <c r="K982" i="21"/>
  <c r="L982" i="21"/>
  <c r="I982" i="21"/>
  <c r="M982" i="21"/>
  <c r="Q981" i="21"/>
  <c r="O981" i="21"/>
  <c r="P981" i="21"/>
  <c r="H984" i="21"/>
  <c r="K983" i="21"/>
  <c r="L983" i="21"/>
  <c r="M983" i="21"/>
  <c r="I983" i="21"/>
  <c r="J983" i="21"/>
  <c r="P982" i="21"/>
  <c r="Q982" i="21"/>
  <c r="O982" i="21"/>
  <c r="J984" i="21"/>
  <c r="M984" i="21"/>
  <c r="H985" i="21"/>
  <c r="L984" i="21"/>
  <c r="I984" i="21"/>
  <c r="K984" i="21"/>
  <c r="Q983" i="21"/>
  <c r="O983" i="21"/>
  <c r="P983" i="21"/>
  <c r="I985" i="21"/>
  <c r="H986" i="21"/>
  <c r="M985" i="21"/>
  <c r="J985" i="21"/>
  <c r="L985" i="21"/>
  <c r="K985" i="21"/>
  <c r="O984" i="21"/>
  <c r="Q984" i="21"/>
  <c r="P984" i="21"/>
  <c r="O985" i="21"/>
  <c r="P985" i="21"/>
  <c r="Q985" i="21"/>
  <c r="L986" i="21"/>
  <c r="I986" i="21"/>
  <c r="J986" i="21"/>
  <c r="M986" i="21"/>
  <c r="K986" i="21"/>
  <c r="H987" i="21"/>
  <c r="O986" i="21"/>
  <c r="P986" i="21"/>
  <c r="Q986" i="21"/>
  <c r="K987" i="21"/>
  <c r="J987" i="21"/>
  <c r="M987" i="21"/>
  <c r="L987" i="21"/>
  <c r="I987" i="21"/>
  <c r="H988" i="21"/>
  <c r="P987" i="21"/>
  <c r="Q987" i="21"/>
  <c r="O987" i="21"/>
  <c r="I988" i="21"/>
  <c r="H989" i="21"/>
  <c r="L988" i="21"/>
  <c r="K988" i="21"/>
  <c r="J988" i="21"/>
  <c r="M988" i="21"/>
  <c r="Q988" i="21"/>
  <c r="O988" i="21"/>
  <c r="P988" i="21"/>
  <c r="L989" i="21"/>
  <c r="I989" i="21"/>
  <c r="K989" i="21"/>
  <c r="H990" i="21"/>
  <c r="M989" i="21"/>
  <c r="J989" i="21"/>
  <c r="P989" i="21"/>
  <c r="Q989" i="21"/>
  <c r="O989" i="21"/>
  <c r="J990" i="21"/>
  <c r="H991" i="21"/>
  <c r="M990" i="21"/>
  <c r="I990" i="21"/>
  <c r="L990" i="21"/>
  <c r="K990" i="21"/>
  <c r="K991" i="21"/>
  <c r="L991" i="21"/>
  <c r="J991" i="21"/>
  <c r="I991" i="21"/>
  <c r="M991" i="21"/>
  <c r="H992" i="21"/>
  <c r="O990" i="21"/>
  <c r="P990" i="21"/>
  <c r="Q990" i="21"/>
  <c r="P991" i="21"/>
  <c r="Q991" i="21"/>
  <c r="O991" i="21"/>
  <c r="M992" i="21"/>
  <c r="H993" i="21"/>
  <c r="K992" i="21"/>
  <c r="L992" i="21"/>
  <c r="J992" i="21"/>
  <c r="I992" i="21"/>
  <c r="L993" i="21"/>
  <c r="H994" i="21"/>
  <c r="J993" i="21"/>
  <c r="K993" i="21"/>
  <c r="I993" i="21"/>
  <c r="M993" i="21"/>
  <c r="P992" i="21"/>
  <c r="Q992" i="21"/>
  <c r="O992" i="21"/>
  <c r="H995" i="21"/>
  <c r="I994" i="21"/>
  <c r="M994" i="21"/>
  <c r="L994" i="21"/>
  <c r="K994" i="21"/>
  <c r="J994" i="21"/>
  <c r="P993" i="21"/>
  <c r="Q993" i="21"/>
  <c r="O993" i="21"/>
  <c r="L995" i="21"/>
  <c r="M995" i="21"/>
  <c r="H996" i="21"/>
  <c r="I995" i="21"/>
  <c r="J995" i="21"/>
  <c r="K995" i="21"/>
  <c r="O994" i="21"/>
  <c r="P994" i="21"/>
  <c r="Q994" i="21"/>
  <c r="J996" i="21"/>
  <c r="H997" i="21"/>
  <c r="K996" i="21"/>
  <c r="I996" i="21"/>
  <c r="M996" i="21"/>
  <c r="L996" i="21"/>
  <c r="P995" i="21"/>
  <c r="O995" i="21"/>
  <c r="Q995" i="21"/>
  <c r="M997" i="21"/>
  <c r="K997" i="21"/>
  <c r="J997" i="21"/>
  <c r="I997" i="21"/>
  <c r="H998" i="21"/>
  <c r="L997" i="21"/>
  <c r="O996" i="21"/>
  <c r="P996" i="21"/>
  <c r="Q996" i="21"/>
  <c r="O997" i="21"/>
  <c r="P997" i="21"/>
  <c r="Q997" i="21"/>
  <c r="H999" i="21"/>
  <c r="J998" i="21"/>
  <c r="I998" i="21"/>
  <c r="K998" i="21"/>
  <c r="L998" i="21"/>
  <c r="M998" i="21"/>
  <c r="I999" i="21"/>
  <c r="H1000" i="21"/>
  <c r="K999" i="21"/>
  <c r="J999" i="21"/>
  <c r="L999" i="21"/>
  <c r="M999" i="21"/>
  <c r="O998" i="21"/>
  <c r="Q998" i="21"/>
  <c r="P998" i="21"/>
  <c r="Q999" i="21"/>
  <c r="P999" i="21"/>
  <c r="O999" i="21"/>
  <c r="L1000" i="21"/>
  <c r="K1000" i="21"/>
  <c r="H1001" i="21"/>
  <c r="J1000" i="21"/>
  <c r="M1000" i="21"/>
  <c r="I1000" i="21"/>
  <c r="K1001" i="21"/>
  <c r="J1001" i="21"/>
  <c r="I1001" i="21"/>
  <c r="L1001" i="21"/>
  <c r="M1001" i="21"/>
  <c r="H1002" i="21"/>
  <c r="P1000" i="21"/>
  <c r="O1000" i="21"/>
  <c r="Q1000" i="21"/>
  <c r="O1001" i="21"/>
  <c r="Q1001" i="21"/>
  <c r="P1001" i="21"/>
  <c r="J1002" i="21"/>
  <c r="M1002" i="21"/>
  <c r="H1003" i="21"/>
  <c r="L1002" i="21"/>
  <c r="K1002" i="21"/>
  <c r="I1002" i="21"/>
  <c r="L1003" i="21"/>
  <c r="J1003" i="21"/>
  <c r="I1003" i="21"/>
  <c r="H1004" i="21"/>
  <c r="K1003" i="21"/>
  <c r="M1003" i="21"/>
  <c r="O1002" i="21"/>
  <c r="Q1002" i="21"/>
  <c r="P1002" i="21"/>
  <c r="P1003" i="21"/>
  <c r="O1003" i="21"/>
  <c r="Q1003" i="21"/>
  <c r="J1004" i="21"/>
  <c r="K1004" i="21"/>
  <c r="I1004" i="21"/>
  <c r="H1005" i="21"/>
  <c r="M1004" i="21"/>
  <c r="L1004" i="21"/>
  <c r="Q1004" i="21"/>
  <c r="O1004" i="21"/>
  <c r="P1004" i="21"/>
  <c r="J1005" i="21"/>
  <c r="I1005" i="21"/>
  <c r="L1005" i="21"/>
  <c r="H1006" i="21"/>
  <c r="K1005" i="21"/>
  <c r="M1005" i="21"/>
  <c r="P1005" i="21"/>
  <c r="Q1005" i="21"/>
  <c r="O1005" i="21"/>
  <c r="H1007" i="21"/>
  <c r="J1006" i="21"/>
  <c r="L1006" i="21"/>
  <c r="K1006" i="21"/>
  <c r="M1006" i="21"/>
  <c r="I1006" i="21"/>
  <c r="J1007" i="21"/>
  <c r="M1007" i="21"/>
  <c r="I1007" i="21"/>
  <c r="H1008" i="21"/>
  <c r="K1007" i="21"/>
  <c r="L1007" i="21"/>
  <c r="P1006" i="21"/>
  <c r="O1006" i="21"/>
  <c r="Q1006" i="21"/>
  <c r="Q1007" i="21"/>
  <c r="P1007" i="21"/>
  <c r="O1007" i="21"/>
  <c r="I1008" i="21"/>
  <c r="L1008" i="21"/>
  <c r="K1008" i="21"/>
  <c r="H1009" i="21"/>
  <c r="J1008" i="21"/>
  <c r="M1008" i="21"/>
  <c r="O1008" i="21"/>
  <c r="P1008" i="21"/>
  <c r="Q1008" i="21"/>
  <c r="J1009" i="21"/>
  <c r="K1009" i="21"/>
  <c r="I1009" i="21"/>
  <c r="M1009" i="21"/>
  <c r="H1010" i="21"/>
  <c r="L1009" i="21"/>
  <c r="Q1009" i="21"/>
  <c r="O1009" i="21"/>
  <c r="P1009" i="21"/>
  <c r="K1010" i="21"/>
  <c r="L1010" i="21"/>
  <c r="J1010" i="21"/>
  <c r="I1010" i="21"/>
  <c r="H1011" i="21"/>
  <c r="M1010" i="21"/>
  <c r="P1010" i="21"/>
  <c r="Q1010" i="21"/>
  <c r="O1010" i="21"/>
  <c r="M1011" i="21"/>
  <c r="J1011" i="21"/>
  <c r="H1012" i="21"/>
  <c r="K1011" i="21"/>
  <c r="L1011" i="21"/>
  <c r="I1011" i="21"/>
  <c r="I1012" i="21"/>
  <c r="M1012" i="21"/>
  <c r="H1013" i="21"/>
  <c r="J1012" i="21"/>
  <c r="K1012" i="21"/>
  <c r="L1012" i="21"/>
  <c r="P1011" i="21"/>
  <c r="Q1011" i="21"/>
  <c r="O1011" i="21"/>
  <c r="P1012" i="21"/>
  <c r="Q1012" i="21"/>
  <c r="O1012" i="21"/>
  <c r="I1013" i="21"/>
  <c r="M1013" i="21"/>
  <c r="K1013" i="21"/>
  <c r="J1013" i="21"/>
  <c r="H1014" i="21"/>
  <c r="L1013" i="21"/>
  <c r="P1013" i="21"/>
  <c r="O1013" i="21"/>
  <c r="Q1013" i="21"/>
  <c r="J1014" i="21"/>
  <c r="L1014" i="21"/>
  <c r="I1014" i="21"/>
  <c r="K1014" i="21"/>
  <c r="H1015" i="21"/>
  <c r="M1014" i="21"/>
  <c r="Q1014" i="21"/>
  <c r="P1014" i="21"/>
  <c r="O1014" i="21"/>
  <c r="L1015" i="21"/>
  <c r="H1016" i="21"/>
  <c r="J1015" i="21"/>
  <c r="I1015" i="21"/>
  <c r="M1015" i="21"/>
  <c r="K1015" i="21"/>
  <c r="J1016" i="21"/>
  <c r="H1017" i="21"/>
  <c r="M1016" i="21"/>
  <c r="I1016" i="21"/>
  <c r="K1016" i="21"/>
  <c r="L1016" i="21"/>
  <c r="P1015" i="21"/>
  <c r="Q1015" i="21"/>
  <c r="O1015" i="21"/>
  <c r="M1017" i="21"/>
  <c r="L1017" i="21"/>
  <c r="J1017" i="21"/>
  <c r="H1018" i="21"/>
  <c r="K1017" i="21"/>
  <c r="I1017" i="21"/>
  <c r="O1016" i="21"/>
  <c r="Q1016" i="21"/>
  <c r="P1016" i="21"/>
  <c r="M1018" i="21"/>
  <c r="J1018" i="21"/>
  <c r="I1018" i="21"/>
  <c r="H1019" i="21"/>
  <c r="K1018" i="21"/>
  <c r="L1018" i="21"/>
  <c r="Q1017" i="21"/>
  <c r="O1017" i="21"/>
  <c r="P1017" i="21"/>
  <c r="O1018" i="21"/>
  <c r="P1018" i="21"/>
  <c r="Q1018" i="21"/>
  <c r="K1019" i="21"/>
  <c r="I1019" i="21"/>
  <c r="J1019" i="21"/>
  <c r="M1019" i="21"/>
  <c r="H1020" i="21"/>
  <c r="L1019" i="21"/>
  <c r="O1019" i="21"/>
  <c r="P1019" i="21"/>
  <c r="Q1019" i="21"/>
  <c r="I1020" i="21"/>
  <c r="L1020" i="21"/>
  <c r="J1020" i="21"/>
  <c r="K1020" i="21"/>
  <c r="H1021" i="21"/>
  <c r="M1020" i="21"/>
  <c r="O1020" i="21"/>
  <c r="Q1020" i="21"/>
  <c r="P1020" i="21"/>
  <c r="L1021" i="21"/>
  <c r="J1021" i="21"/>
  <c r="I1021" i="21"/>
  <c r="M1021" i="21"/>
  <c r="K1021" i="21"/>
  <c r="H1022" i="21"/>
  <c r="O1021" i="21"/>
  <c r="Q1021" i="21"/>
  <c r="P1021" i="21"/>
  <c r="I1022" i="21"/>
  <c r="K1022" i="21"/>
  <c r="M1022" i="21"/>
  <c r="H1023" i="21"/>
  <c r="L1022" i="21"/>
  <c r="J1022" i="21"/>
  <c r="Q1022" i="21"/>
  <c r="O1022" i="21"/>
  <c r="P1022" i="21"/>
  <c r="M1023" i="21"/>
  <c r="H1024" i="21"/>
  <c r="K1023" i="21"/>
  <c r="L1023" i="21"/>
  <c r="J1023" i="21"/>
  <c r="I1023" i="21"/>
  <c r="L1024" i="21"/>
  <c r="K1024" i="21"/>
  <c r="I1024" i="21"/>
  <c r="J1024" i="21"/>
  <c r="H1025" i="21"/>
  <c r="M1024" i="21"/>
  <c r="P1023" i="21"/>
  <c r="Q1023" i="21"/>
  <c r="O1023" i="21"/>
  <c r="O1024" i="21"/>
  <c r="Q1024" i="21"/>
  <c r="P1024" i="21"/>
  <c r="H1026" i="21"/>
  <c r="K1025" i="21"/>
  <c r="J1025" i="21"/>
  <c r="M1025" i="21"/>
  <c r="L1025" i="21"/>
  <c r="I1025" i="21"/>
  <c r="I1026" i="21"/>
  <c r="K1026" i="21"/>
  <c r="L1026" i="21"/>
  <c r="J1026" i="21"/>
  <c r="H1027" i="21"/>
  <c r="M1026" i="21"/>
  <c r="P1025" i="21"/>
  <c r="O1025" i="21"/>
  <c r="Q1025" i="21"/>
  <c r="O1026" i="21"/>
  <c r="P1026" i="21"/>
  <c r="Q1026" i="21"/>
  <c r="J1027" i="21"/>
  <c r="I1027" i="21"/>
  <c r="K1027" i="21"/>
  <c r="M1027" i="21"/>
  <c r="H1028" i="21"/>
  <c r="L1027" i="21"/>
  <c r="O1027" i="21"/>
  <c r="P1027" i="21"/>
  <c r="Q1027" i="21"/>
  <c r="K1028" i="21"/>
  <c r="I1028" i="21"/>
  <c r="L1028" i="21"/>
  <c r="M1028" i="21"/>
  <c r="H1029" i="21"/>
  <c r="J1028" i="21"/>
  <c r="P1028" i="21"/>
  <c r="Q1028" i="21"/>
  <c r="O1028" i="21"/>
  <c r="I1029" i="21"/>
  <c r="K1029" i="21"/>
  <c r="H1030" i="21"/>
  <c r="J1029" i="21"/>
  <c r="L1029" i="21"/>
  <c r="M1029" i="21"/>
  <c r="O1029" i="21"/>
  <c r="Q1029" i="21"/>
  <c r="P1029" i="21"/>
  <c r="H1031" i="21"/>
  <c r="M1030" i="21"/>
  <c r="I1030" i="21"/>
  <c r="L1030" i="21"/>
  <c r="J1030" i="21"/>
  <c r="K1030" i="21"/>
  <c r="M1031" i="21"/>
  <c r="H1032" i="21"/>
  <c r="J1031" i="21"/>
  <c r="K1031" i="21"/>
  <c r="I1031" i="21"/>
  <c r="L1031" i="21"/>
  <c r="O1030" i="21"/>
  <c r="P1030" i="21"/>
  <c r="Q1030" i="21"/>
  <c r="M1032" i="21"/>
  <c r="I1032" i="21"/>
  <c r="H1033" i="21"/>
  <c r="K1032" i="21"/>
  <c r="J1032" i="21"/>
  <c r="L1032" i="21"/>
  <c r="P1031" i="21"/>
  <c r="Q1031" i="21"/>
  <c r="O1031" i="21"/>
  <c r="P1032" i="21"/>
  <c r="Q1032" i="21"/>
  <c r="O1032" i="21"/>
  <c r="L1033" i="21"/>
  <c r="M1033" i="21"/>
  <c r="H1034" i="21"/>
  <c r="K1033" i="21"/>
  <c r="J1033" i="21"/>
  <c r="I1033" i="21"/>
  <c r="K1034" i="21"/>
  <c r="J1034" i="21"/>
  <c r="L1034" i="21"/>
  <c r="M1034" i="21"/>
  <c r="H1035" i="21"/>
  <c r="I1034" i="21"/>
  <c r="O1033" i="21"/>
  <c r="Q1033" i="21"/>
  <c r="P1033" i="21"/>
  <c r="I1035" i="21"/>
  <c r="K1035" i="21"/>
  <c r="H1036" i="21"/>
  <c r="M1035" i="21"/>
  <c r="L1035" i="21"/>
  <c r="J1035" i="21"/>
  <c r="P1034" i="21"/>
  <c r="O1034" i="21"/>
  <c r="Q1034" i="21"/>
  <c r="Q1035" i="21"/>
  <c r="P1035" i="21"/>
  <c r="O1035" i="21"/>
  <c r="H1037" i="21"/>
  <c r="M1036" i="21"/>
  <c r="L1036" i="21"/>
  <c r="I1036" i="21"/>
  <c r="J1036" i="21"/>
  <c r="K1036" i="21"/>
  <c r="M1037" i="21"/>
  <c r="K1037" i="21"/>
  <c r="J1037" i="21"/>
  <c r="L1037" i="21"/>
  <c r="I1037" i="21"/>
  <c r="H1038" i="21"/>
  <c r="P1036" i="21"/>
  <c r="Q1036" i="21"/>
  <c r="O1036" i="21"/>
  <c r="P1037" i="21"/>
  <c r="Q1037" i="21"/>
  <c r="O1037" i="21"/>
  <c r="I1038" i="21"/>
  <c r="M1038" i="21"/>
  <c r="K1038" i="21"/>
  <c r="H1039" i="21"/>
  <c r="J1038" i="21"/>
  <c r="L1038" i="21"/>
  <c r="Q1038" i="21"/>
  <c r="P1038" i="21"/>
  <c r="O1038" i="21"/>
  <c r="L1039" i="21"/>
  <c r="I1039" i="21"/>
  <c r="J1039" i="21"/>
  <c r="K1039" i="21"/>
  <c r="H1040" i="21"/>
  <c r="M1039" i="21"/>
  <c r="O1039" i="21"/>
  <c r="P1039" i="21"/>
  <c r="Q1039" i="21"/>
  <c r="M1040" i="21"/>
  <c r="K1040" i="21"/>
  <c r="I1040" i="21"/>
  <c r="H1041" i="21"/>
  <c r="J1040" i="21"/>
  <c r="L1040" i="21"/>
  <c r="O1040" i="21"/>
  <c r="Q1040" i="21"/>
  <c r="P1040" i="21"/>
  <c r="L1041" i="21"/>
  <c r="I1041" i="21"/>
  <c r="M1041" i="21"/>
  <c r="K1041" i="21"/>
  <c r="J1041" i="21"/>
  <c r="H1042" i="21"/>
  <c r="O1041" i="21"/>
  <c r="P1041" i="21"/>
  <c r="Q1041" i="21"/>
  <c r="K1042" i="21"/>
  <c r="J1042" i="21"/>
  <c r="H1043" i="21"/>
  <c r="M1042" i="21"/>
  <c r="I1042" i="21"/>
  <c r="L1042" i="21"/>
  <c r="L1043" i="21"/>
  <c r="M1043" i="21"/>
  <c r="I1043" i="21"/>
  <c r="H1044" i="21"/>
  <c r="K1043" i="21"/>
  <c r="J1043" i="21"/>
  <c r="P1042" i="21"/>
  <c r="O1042" i="21"/>
  <c r="Q1042" i="21"/>
  <c r="P1043" i="21"/>
  <c r="Q1043" i="21"/>
  <c r="O1043" i="21"/>
  <c r="H1045" i="21"/>
  <c r="I1044" i="21"/>
  <c r="K1044" i="21"/>
  <c r="M1044" i="21"/>
  <c r="J1044" i="21"/>
  <c r="L1044" i="21"/>
  <c r="M1045" i="21"/>
  <c r="J1045" i="21"/>
  <c r="L1045" i="21"/>
  <c r="H1046" i="21"/>
  <c r="K1045" i="21"/>
  <c r="I1045" i="21"/>
  <c r="O1044" i="21"/>
  <c r="P1044" i="21"/>
  <c r="Q1044" i="21"/>
  <c r="J1046" i="21"/>
  <c r="M1046" i="21"/>
  <c r="I1046" i="21"/>
  <c r="L1046" i="21"/>
  <c r="K1046" i="21"/>
  <c r="H1047" i="21"/>
  <c r="Q1045" i="21"/>
  <c r="O1045" i="21"/>
  <c r="P1045" i="21"/>
  <c r="P1046" i="21"/>
  <c r="O1046" i="21"/>
  <c r="Q1046" i="21"/>
  <c r="I1047" i="21"/>
  <c r="L1047" i="21"/>
  <c r="J1047" i="21"/>
  <c r="K1047" i="21"/>
  <c r="M1047" i="21"/>
  <c r="H1048" i="21"/>
  <c r="P1047" i="21"/>
  <c r="Q1047" i="21"/>
  <c r="O1047" i="21"/>
  <c r="L1048" i="21"/>
  <c r="H1049" i="21"/>
  <c r="I1048" i="21"/>
  <c r="J1048" i="21"/>
  <c r="K1048" i="21"/>
  <c r="M1048" i="21"/>
  <c r="K1049" i="21"/>
  <c r="H1050" i="21"/>
  <c r="L1049" i="21"/>
  <c r="M1049" i="21"/>
  <c r="I1049" i="21"/>
  <c r="J1049" i="21"/>
  <c r="P1048" i="21"/>
  <c r="O1048" i="21"/>
  <c r="Q1048" i="21"/>
  <c r="M1050" i="21"/>
  <c r="L1050" i="21"/>
  <c r="K1050" i="21"/>
  <c r="J1050" i="21"/>
  <c r="I1050" i="21"/>
  <c r="H1051" i="21"/>
  <c r="O1049" i="21"/>
  <c r="P1049" i="21"/>
  <c r="Q1049" i="21"/>
  <c r="O1050" i="21"/>
  <c r="Q1050" i="21"/>
  <c r="P1050" i="21"/>
  <c r="K1051" i="21"/>
  <c r="M1051" i="21"/>
  <c r="H1052" i="21"/>
  <c r="L1051" i="21"/>
  <c r="I1051" i="21"/>
  <c r="J1051" i="21"/>
  <c r="M1052" i="21"/>
  <c r="L1052" i="21"/>
  <c r="I1052" i="21"/>
  <c r="K1052" i="21"/>
  <c r="J1052" i="21"/>
  <c r="H1053" i="21"/>
  <c r="P1051" i="21"/>
  <c r="O1051" i="21"/>
  <c r="Q1051" i="21"/>
  <c r="Q1052" i="21"/>
  <c r="O1052" i="21"/>
  <c r="P1052" i="21"/>
  <c r="H1054" i="21"/>
  <c r="L1053" i="21"/>
  <c r="I1053" i="21"/>
  <c r="M1053" i="21"/>
  <c r="K1053" i="21"/>
  <c r="J1053" i="21"/>
  <c r="I1054" i="21"/>
  <c r="K1054" i="21"/>
  <c r="H1055" i="21"/>
  <c r="L1054" i="21"/>
  <c r="J1054" i="21"/>
  <c r="M1054" i="21"/>
  <c r="Q1053" i="21"/>
  <c r="O1053" i="21"/>
  <c r="P1053" i="21"/>
  <c r="Q1054" i="21"/>
  <c r="O1054" i="21"/>
  <c r="P1054" i="21"/>
  <c r="J1055" i="21"/>
  <c r="I1055" i="21"/>
  <c r="H1056" i="21"/>
  <c r="M1055" i="21"/>
  <c r="L1055" i="21"/>
  <c r="K1055" i="21"/>
  <c r="P1055" i="21"/>
  <c r="O1055" i="21"/>
  <c r="Q1055" i="21"/>
  <c r="K1056" i="21"/>
  <c r="J1056" i="21"/>
  <c r="H1057" i="21"/>
  <c r="I1056" i="21"/>
  <c r="L1056" i="21"/>
  <c r="M1056" i="21"/>
  <c r="L1057" i="21"/>
  <c r="I1057" i="21"/>
  <c r="H1058" i="21"/>
  <c r="K1057" i="21"/>
  <c r="M1057" i="21"/>
  <c r="J1057" i="21"/>
  <c r="Q1056" i="21"/>
  <c r="P1056" i="21"/>
  <c r="O1056" i="21"/>
  <c r="Q1057" i="21"/>
  <c r="P1057" i="21"/>
  <c r="O1057" i="21"/>
  <c r="I1058" i="21"/>
  <c r="L1058" i="21"/>
  <c r="H1059" i="21"/>
  <c r="K1058" i="21"/>
  <c r="M1058" i="21"/>
  <c r="J1058" i="21"/>
  <c r="P1058" i="21"/>
  <c r="Q1058" i="21"/>
  <c r="O1058" i="21"/>
  <c r="I1059" i="21"/>
  <c r="J1059" i="21"/>
  <c r="K1059" i="21"/>
  <c r="H1060" i="21"/>
  <c r="L1059" i="21"/>
  <c r="M1059" i="21"/>
  <c r="O1059" i="21"/>
  <c r="P1059" i="21"/>
  <c r="Q1059" i="21"/>
  <c r="K1060" i="21"/>
  <c r="I1060" i="21"/>
  <c r="M1060" i="21"/>
  <c r="H1061" i="21"/>
  <c r="J1060" i="21"/>
  <c r="L1060" i="21"/>
  <c r="Q1060" i="21"/>
  <c r="P1060" i="21"/>
  <c r="O1060" i="21"/>
  <c r="H1062" i="21"/>
  <c r="K1061" i="21"/>
  <c r="L1061" i="21"/>
  <c r="J1061" i="21"/>
  <c r="M1061" i="21"/>
  <c r="I1061" i="21"/>
  <c r="L1062" i="21"/>
  <c r="H1063" i="21"/>
  <c r="K1062" i="21"/>
  <c r="M1062" i="21"/>
  <c r="I1062" i="21"/>
  <c r="J1062" i="21"/>
  <c r="O1061" i="21"/>
  <c r="Q1061" i="21"/>
  <c r="P1061" i="21"/>
  <c r="J1063" i="21"/>
  <c r="I1063" i="21"/>
  <c r="H1064" i="21"/>
  <c r="L1063" i="21"/>
  <c r="M1063" i="21"/>
  <c r="K1063" i="21"/>
  <c r="P1062" i="21"/>
  <c r="O1062" i="21"/>
  <c r="Q1062" i="21"/>
  <c r="P1063" i="21"/>
  <c r="O1063" i="21"/>
  <c r="Q1063" i="21"/>
  <c r="H1065" i="21"/>
  <c r="J1064" i="21"/>
  <c r="I1064" i="21"/>
  <c r="M1064" i="21"/>
  <c r="L1064" i="21"/>
  <c r="K1064" i="21"/>
  <c r="L1065" i="21"/>
  <c r="H1066" i="21"/>
  <c r="J1065" i="21"/>
  <c r="K1065" i="21"/>
  <c r="M1065" i="21"/>
  <c r="I1065" i="21"/>
  <c r="P1064" i="21"/>
  <c r="O1064" i="21"/>
  <c r="Q1064" i="21"/>
  <c r="L1066" i="21"/>
  <c r="M1066" i="21"/>
  <c r="K1066" i="21"/>
  <c r="J1066" i="21"/>
  <c r="H1067" i="21"/>
  <c r="I1066" i="21"/>
  <c r="Q1065" i="21"/>
  <c r="O1065" i="21"/>
  <c r="P1065" i="21"/>
  <c r="H1068" i="21"/>
  <c r="M1067" i="21"/>
  <c r="K1067" i="21"/>
  <c r="I1067" i="21"/>
  <c r="L1067" i="21"/>
  <c r="J1067" i="21"/>
  <c r="Q1066" i="21"/>
  <c r="O1066" i="21"/>
  <c r="P1066" i="21"/>
  <c r="L1068" i="21"/>
  <c r="J1068" i="21"/>
  <c r="K1068" i="21"/>
  <c r="H1069" i="21"/>
  <c r="I1068" i="21"/>
  <c r="M1068" i="21"/>
  <c r="O1067" i="21"/>
  <c r="Q1067" i="21"/>
  <c r="P1067" i="21"/>
  <c r="L1069" i="21"/>
  <c r="J1069" i="21"/>
  <c r="H1070" i="21"/>
  <c r="M1069" i="21"/>
  <c r="K1069" i="21"/>
  <c r="I1069" i="21"/>
  <c r="Q1068" i="21"/>
  <c r="O1068" i="21"/>
  <c r="P1068" i="21"/>
  <c r="L1070" i="21"/>
  <c r="M1070" i="21"/>
  <c r="K1070" i="21"/>
  <c r="H1071" i="21"/>
  <c r="J1070" i="21"/>
  <c r="I1070" i="21"/>
  <c r="P1069" i="21"/>
  <c r="O1069" i="21"/>
  <c r="Q1069" i="21"/>
  <c r="I1071" i="21"/>
  <c r="J1071" i="21"/>
  <c r="L1071" i="21"/>
  <c r="M1071" i="21"/>
  <c r="H1072" i="21"/>
  <c r="K1071" i="21"/>
  <c r="Q1070" i="21"/>
  <c r="O1070" i="21"/>
  <c r="P1070" i="21"/>
  <c r="Q1071" i="21"/>
  <c r="O1071" i="21"/>
  <c r="P1071" i="21"/>
  <c r="J1072" i="21"/>
  <c r="H1073" i="21"/>
  <c r="I1072" i="21"/>
  <c r="M1072" i="21"/>
  <c r="L1072" i="21"/>
  <c r="K1072" i="21"/>
  <c r="J1073" i="21"/>
  <c r="H1074" i="21"/>
  <c r="I1073" i="21"/>
  <c r="M1073" i="21"/>
  <c r="K1073" i="21"/>
  <c r="L1073" i="21"/>
  <c r="P1072" i="21"/>
  <c r="O1072" i="21"/>
  <c r="Q1072" i="21"/>
  <c r="K1074" i="21"/>
  <c r="H1075" i="21"/>
  <c r="J1074" i="21"/>
  <c r="I1074" i="21"/>
  <c r="L1074" i="21"/>
  <c r="M1074" i="21"/>
  <c r="O1073" i="21"/>
  <c r="P1073" i="21"/>
  <c r="Q1073" i="21"/>
  <c r="J1075" i="21"/>
  <c r="M1075" i="21"/>
  <c r="H1076" i="21"/>
  <c r="K1075" i="21"/>
  <c r="L1075" i="21"/>
  <c r="I1075" i="21"/>
  <c r="Q1074" i="21"/>
  <c r="O1074" i="21"/>
  <c r="P1074" i="21"/>
  <c r="M1076" i="21"/>
  <c r="H1077" i="21"/>
  <c r="I1076" i="21"/>
  <c r="L1076" i="21"/>
  <c r="J1076" i="21"/>
  <c r="K1076" i="21"/>
  <c r="O1075" i="21"/>
  <c r="P1075" i="21"/>
  <c r="Q1075" i="21"/>
  <c r="M1077" i="21"/>
  <c r="J1077" i="21"/>
  <c r="K1077" i="21"/>
  <c r="H1078" i="21"/>
  <c r="L1077" i="21"/>
  <c r="I1077" i="21"/>
  <c r="Q1076" i="21"/>
  <c r="O1076" i="21"/>
  <c r="P1076" i="21"/>
  <c r="K1078" i="21"/>
  <c r="L1078" i="21"/>
  <c r="M1078" i="21"/>
  <c r="H1079" i="21"/>
  <c r="I1078" i="21"/>
  <c r="J1078" i="21"/>
  <c r="P1077" i="21"/>
  <c r="O1077" i="21"/>
  <c r="Q1077" i="21"/>
  <c r="M1079" i="21"/>
  <c r="L1079" i="21"/>
  <c r="H1080" i="21"/>
  <c r="K1079" i="21"/>
  <c r="I1079" i="21"/>
  <c r="J1079" i="21"/>
  <c r="Q1078" i="21"/>
  <c r="P1078" i="21"/>
  <c r="O1078" i="21"/>
  <c r="J1080" i="21"/>
  <c r="K1080" i="21"/>
  <c r="H1081" i="21"/>
  <c r="I1080" i="21"/>
  <c r="M1080" i="21"/>
  <c r="L1080" i="21"/>
  <c r="O1079" i="21"/>
  <c r="Q1079" i="21"/>
  <c r="P1079" i="21"/>
  <c r="L1081" i="21"/>
  <c r="I1081" i="21"/>
  <c r="K1081" i="21"/>
  <c r="J1081" i="21"/>
  <c r="H1082" i="21"/>
  <c r="M1081" i="21"/>
  <c r="O1080" i="21"/>
  <c r="Q1080" i="21"/>
  <c r="P1080" i="21"/>
  <c r="O1081" i="21"/>
  <c r="P1081" i="21"/>
  <c r="Q1081" i="21"/>
  <c r="K1082" i="21"/>
  <c r="J1082" i="21"/>
  <c r="I1082" i="21"/>
  <c r="L1082" i="21"/>
  <c r="H1083" i="21"/>
  <c r="M1082" i="21"/>
  <c r="O1082" i="21"/>
  <c r="Q1082" i="21"/>
  <c r="P1082" i="21"/>
  <c r="I1083" i="21"/>
  <c r="J1083" i="21"/>
  <c r="M1083" i="21"/>
  <c r="L1083" i="21"/>
  <c r="H1084" i="21"/>
  <c r="K1083" i="21"/>
  <c r="Q1083" i="21"/>
  <c r="O1083" i="21"/>
  <c r="P1083" i="21"/>
  <c r="I1084" i="21"/>
  <c r="K1084" i="21"/>
  <c r="H1085" i="21"/>
  <c r="L1084" i="21"/>
  <c r="M1084" i="21"/>
  <c r="J1084" i="21"/>
  <c r="P1084" i="21"/>
  <c r="O1084" i="21"/>
  <c r="Q1084" i="21"/>
  <c r="J1085" i="21"/>
  <c r="I1085" i="21"/>
  <c r="M1085" i="21"/>
  <c r="K1085" i="21"/>
  <c r="L1085" i="21"/>
  <c r="H1086" i="21"/>
  <c r="P1085" i="21"/>
  <c r="Q1085" i="21"/>
  <c r="O1085" i="21"/>
  <c r="M1086" i="21"/>
  <c r="I1086" i="21"/>
  <c r="K1086" i="21"/>
  <c r="J1086" i="21"/>
  <c r="L1086" i="21"/>
  <c r="H1087" i="21"/>
  <c r="O1086" i="21"/>
  <c r="P1086" i="21"/>
  <c r="Q1086" i="21"/>
  <c r="M1087" i="21"/>
  <c r="K1087" i="21"/>
  <c r="J1087" i="21"/>
  <c r="L1087" i="21"/>
  <c r="H1088" i="21"/>
  <c r="I1087" i="21"/>
  <c r="L1088" i="21"/>
  <c r="H1089" i="21"/>
  <c r="K1088" i="21"/>
  <c r="I1088" i="21"/>
  <c r="J1088" i="21"/>
  <c r="M1088" i="21"/>
  <c r="O1087" i="21"/>
  <c r="Q1087" i="21"/>
  <c r="P1087" i="21"/>
  <c r="J1089" i="21"/>
  <c r="K1089" i="21"/>
  <c r="L1089" i="21"/>
  <c r="I1089" i="21"/>
  <c r="M1089" i="21"/>
  <c r="H1090" i="21"/>
  <c r="Q1088" i="21"/>
  <c r="P1088" i="21"/>
  <c r="O1088" i="21"/>
  <c r="P1089" i="21"/>
  <c r="Q1089" i="21"/>
  <c r="O1089" i="21"/>
  <c r="H1091" i="21"/>
  <c r="L1090" i="21"/>
  <c r="I1090" i="21"/>
  <c r="M1090" i="21"/>
  <c r="K1090" i="21"/>
  <c r="J1090" i="21"/>
  <c r="K1091" i="21"/>
  <c r="L1091" i="21"/>
  <c r="H1092" i="21"/>
  <c r="M1091" i="21"/>
  <c r="J1091" i="21"/>
  <c r="I1091" i="21"/>
  <c r="O1090" i="21"/>
  <c r="P1090" i="21"/>
  <c r="Q1090" i="21"/>
  <c r="L1092" i="21"/>
  <c r="M1092" i="21"/>
  <c r="J1092" i="21"/>
  <c r="H1093" i="21"/>
  <c r="K1092" i="21"/>
  <c r="I1092" i="21"/>
  <c r="O1091" i="21"/>
  <c r="P1091" i="21"/>
  <c r="Q1091" i="21"/>
  <c r="M1093" i="21"/>
  <c r="J1093" i="21"/>
  <c r="H1094" i="21"/>
  <c r="I1093" i="21"/>
  <c r="L1093" i="21"/>
  <c r="K1093" i="21"/>
  <c r="Q1092" i="21"/>
  <c r="P1092" i="21"/>
  <c r="O1092" i="21"/>
  <c r="L1094" i="21"/>
  <c r="I1094" i="21"/>
  <c r="H1095" i="21"/>
  <c r="K1094" i="21"/>
  <c r="J1094" i="21"/>
  <c r="M1094" i="21"/>
  <c r="O1093" i="21"/>
  <c r="P1093" i="21"/>
  <c r="Q1093" i="21"/>
  <c r="P1094" i="21"/>
  <c r="Q1094" i="21"/>
  <c r="O1094" i="21"/>
  <c r="M1095" i="21"/>
  <c r="I1095" i="21"/>
  <c r="H1096" i="21"/>
  <c r="K1095" i="21"/>
  <c r="L1095" i="21"/>
  <c r="J1095" i="21"/>
  <c r="P1095" i="21"/>
  <c r="O1095" i="21"/>
  <c r="Q1095" i="21"/>
  <c r="L1096" i="21"/>
  <c r="M1096" i="21"/>
  <c r="K1096" i="21"/>
  <c r="H1097" i="21"/>
  <c r="J1096" i="21"/>
  <c r="I1096" i="21"/>
  <c r="M1097" i="21"/>
  <c r="H1098" i="21"/>
  <c r="J1097" i="21"/>
  <c r="I1097" i="21"/>
  <c r="K1097" i="21"/>
  <c r="L1097" i="21"/>
  <c r="O1096" i="21"/>
  <c r="P1096" i="21"/>
  <c r="Q1096" i="21"/>
  <c r="H1099" i="21"/>
  <c r="I1098" i="21"/>
  <c r="K1098" i="21"/>
  <c r="J1098" i="21"/>
  <c r="M1098" i="21"/>
  <c r="L1098" i="21"/>
  <c r="P1097" i="21"/>
  <c r="Q1097" i="21"/>
  <c r="O1097" i="21"/>
  <c r="L1099" i="21"/>
  <c r="H1100" i="21"/>
  <c r="M1099" i="21"/>
  <c r="K1099" i="21"/>
  <c r="I1099" i="21"/>
  <c r="J1099" i="21"/>
  <c r="Q1098" i="21"/>
  <c r="O1098" i="21"/>
  <c r="P1098" i="21"/>
  <c r="M1100" i="21"/>
  <c r="L1100" i="21"/>
  <c r="J1100" i="21"/>
  <c r="K1100" i="21"/>
  <c r="H1101" i="21"/>
  <c r="I1100" i="21"/>
  <c r="Q1099" i="21"/>
  <c r="P1099" i="21"/>
  <c r="O1099" i="21"/>
  <c r="K1101" i="21"/>
  <c r="L1101" i="21"/>
  <c r="J1101" i="21"/>
  <c r="I1101" i="21"/>
  <c r="H1102" i="21"/>
  <c r="M1101" i="21"/>
  <c r="P1100" i="21"/>
  <c r="O1100" i="21"/>
  <c r="Q1100" i="21"/>
  <c r="Q1101" i="21"/>
  <c r="O1101" i="21"/>
  <c r="P1101" i="21"/>
  <c r="L1102" i="21"/>
  <c r="I1102" i="21"/>
  <c r="M1102" i="21"/>
  <c r="K1102" i="21"/>
  <c r="H1103" i="21"/>
  <c r="J1102" i="21"/>
  <c r="Q1102" i="21"/>
  <c r="P1102" i="21"/>
  <c r="O1102" i="21"/>
  <c r="M1103" i="21"/>
  <c r="L1103" i="21"/>
  <c r="H1104" i="21"/>
  <c r="J1103" i="21"/>
  <c r="K1103" i="21"/>
  <c r="I1103" i="21"/>
  <c r="K1104" i="21"/>
  <c r="I1104" i="21"/>
  <c r="M1104" i="21"/>
  <c r="J1104" i="21"/>
  <c r="L1104" i="21"/>
  <c r="H1105" i="21"/>
  <c r="Q1103" i="21"/>
  <c r="P1103" i="21"/>
  <c r="O1103" i="21"/>
  <c r="O1104" i="21"/>
  <c r="P1104" i="21"/>
  <c r="Q1104" i="21"/>
  <c r="I1105" i="21"/>
  <c r="L1105" i="21"/>
  <c r="H1106" i="21"/>
  <c r="M1105" i="21"/>
  <c r="J1105" i="21"/>
  <c r="K1105" i="21"/>
  <c r="Q1105" i="21"/>
  <c r="O1105" i="21"/>
  <c r="P1105" i="21"/>
  <c r="M1106" i="21"/>
  <c r="K1106" i="21"/>
  <c r="L1106" i="21"/>
  <c r="H1107" i="21"/>
  <c r="J1106" i="21"/>
  <c r="I1106" i="21"/>
  <c r="I1107" i="21"/>
  <c r="J1107" i="21"/>
  <c r="M1107" i="21"/>
  <c r="H1108" i="21"/>
  <c r="K1107" i="21"/>
  <c r="L1107" i="21"/>
  <c r="Q1106" i="21"/>
  <c r="P1106" i="21"/>
  <c r="O1106" i="21"/>
  <c r="O1107" i="21"/>
  <c r="P1107" i="21"/>
  <c r="Q1107" i="21"/>
  <c r="I1108" i="21"/>
  <c r="L1108" i="21"/>
  <c r="K1108" i="21"/>
  <c r="H1109" i="21"/>
  <c r="M1108" i="21"/>
  <c r="J1108" i="21"/>
  <c r="Q1108" i="21"/>
  <c r="O1108" i="21"/>
  <c r="P1108" i="21"/>
  <c r="L1109" i="21"/>
  <c r="J1109" i="21"/>
  <c r="I1109" i="21"/>
  <c r="H1110" i="21"/>
  <c r="M1109" i="21"/>
  <c r="K1109" i="21"/>
  <c r="P1109" i="21"/>
  <c r="O1109" i="21"/>
  <c r="Q1109" i="21"/>
  <c r="K1110" i="21"/>
  <c r="L1110" i="21"/>
  <c r="M1110" i="21"/>
  <c r="H1111" i="21"/>
  <c r="I1110" i="21"/>
  <c r="J1110" i="21"/>
  <c r="K1111" i="21"/>
  <c r="H1112" i="21"/>
  <c r="L1111" i="21"/>
  <c r="J1111" i="21"/>
  <c r="I1111" i="21"/>
  <c r="M1111" i="21"/>
  <c r="P1110" i="21"/>
  <c r="O1110" i="21"/>
  <c r="Q1110" i="21"/>
  <c r="J1112" i="21"/>
  <c r="M1112" i="21"/>
  <c r="H1113" i="21"/>
  <c r="I1112" i="21"/>
  <c r="K1112" i="21"/>
  <c r="L1112" i="21"/>
  <c r="Q1111" i="21"/>
  <c r="O1111" i="21"/>
  <c r="P1111" i="21"/>
  <c r="K1113" i="21"/>
  <c r="L1113" i="21"/>
  <c r="H1114" i="21"/>
  <c r="M1113" i="21"/>
  <c r="J1113" i="21"/>
  <c r="I1113" i="21"/>
  <c r="O1112" i="21"/>
  <c r="P1112" i="21"/>
  <c r="Q1112" i="21"/>
  <c r="H1115" i="21"/>
  <c r="M1114" i="21"/>
  <c r="L1114" i="21"/>
  <c r="I1114" i="21"/>
  <c r="K1114" i="21"/>
  <c r="J1114" i="21"/>
  <c r="Q1113" i="21"/>
  <c r="P1113" i="21"/>
  <c r="O1113" i="21"/>
  <c r="L1115" i="21"/>
  <c r="M1115" i="21"/>
  <c r="K1115" i="21"/>
  <c r="H1116" i="21"/>
  <c r="I1115" i="21"/>
  <c r="J1115" i="21"/>
  <c r="Q1114" i="21"/>
  <c r="P1114" i="21"/>
  <c r="O1114" i="21"/>
  <c r="K1116" i="21"/>
  <c r="I1116" i="21"/>
  <c r="J1116" i="21"/>
  <c r="H1117" i="21"/>
  <c r="M1116" i="21"/>
  <c r="L1116" i="21"/>
  <c r="P1115" i="21"/>
  <c r="Q1115" i="21"/>
  <c r="O1115" i="21"/>
  <c r="P1116" i="21"/>
  <c r="O1116" i="21"/>
  <c r="Q1116" i="21"/>
  <c r="J1117" i="21"/>
  <c r="I1117" i="21"/>
  <c r="L1117" i="21"/>
  <c r="M1117" i="21"/>
  <c r="K1117" i="21"/>
  <c r="H1118" i="21"/>
  <c r="Q1117" i="21"/>
  <c r="P1117" i="21"/>
  <c r="O1117" i="21"/>
  <c r="K1118" i="21"/>
  <c r="I1118" i="21"/>
  <c r="H1119" i="21"/>
  <c r="M1118" i="21"/>
  <c r="L1118" i="21"/>
  <c r="J1118" i="21"/>
  <c r="O1118" i="21"/>
  <c r="P1118" i="21"/>
  <c r="Q1118" i="21"/>
  <c r="L1119" i="21"/>
  <c r="K1119" i="21"/>
  <c r="M1119" i="21"/>
  <c r="J1119" i="21"/>
  <c r="I1119" i="21"/>
  <c r="H1120" i="21"/>
  <c r="Q1119" i="21"/>
  <c r="P1119" i="21"/>
  <c r="O1119" i="21"/>
  <c r="L1120" i="21"/>
  <c r="H1121" i="21"/>
  <c r="I1120" i="21"/>
  <c r="J1120" i="21"/>
  <c r="M1120" i="21"/>
  <c r="K1120" i="21"/>
  <c r="K1121" i="21"/>
  <c r="J1121" i="21"/>
  <c r="I1121" i="21"/>
  <c r="M1121" i="21"/>
  <c r="H1122" i="21"/>
  <c r="L1121" i="21"/>
  <c r="P1120" i="21"/>
  <c r="O1120" i="21"/>
  <c r="Q1120" i="21"/>
  <c r="Q1121" i="21"/>
  <c r="O1121" i="21"/>
  <c r="P1121" i="21"/>
  <c r="M1122" i="21"/>
  <c r="I1122" i="21"/>
  <c r="H1123" i="21"/>
  <c r="K1122" i="21"/>
  <c r="L1122" i="21"/>
  <c r="J1122" i="21"/>
  <c r="Q1122" i="21"/>
  <c r="P1122" i="21"/>
  <c r="O1122" i="21"/>
  <c r="H1124" i="21"/>
  <c r="K1123" i="21"/>
  <c r="J1123" i="21"/>
  <c r="L1123" i="21"/>
  <c r="I1123" i="21"/>
  <c r="M1123" i="21"/>
  <c r="L1124" i="21"/>
  <c r="H1125" i="21"/>
  <c r="K1124" i="21"/>
  <c r="M1124" i="21"/>
  <c r="J1124" i="21"/>
  <c r="I1124" i="21"/>
  <c r="P1123" i="21"/>
  <c r="Q1123" i="21"/>
  <c r="O1123" i="21"/>
  <c r="H1126" i="21"/>
  <c r="L1125" i="21"/>
  <c r="M1125" i="21"/>
  <c r="K1125" i="21"/>
  <c r="I1125" i="21"/>
  <c r="J1125" i="21"/>
  <c r="P1124" i="21"/>
  <c r="Q1124" i="21"/>
  <c r="O1124" i="21"/>
  <c r="J1126" i="21"/>
  <c r="L1126" i="21"/>
  <c r="K1126" i="21"/>
  <c r="H1127" i="21"/>
  <c r="M1126" i="21"/>
  <c r="I1126" i="21"/>
  <c r="P1125" i="21"/>
  <c r="O1125" i="21"/>
  <c r="Q1125" i="21"/>
  <c r="M1127" i="21"/>
  <c r="J1127" i="21"/>
  <c r="L1127" i="21"/>
  <c r="I1127" i="21"/>
  <c r="K1127" i="21"/>
  <c r="H1128" i="21"/>
  <c r="O1126" i="21"/>
  <c r="P1126" i="21"/>
  <c r="Q1126" i="21"/>
  <c r="P1127" i="21"/>
  <c r="Q1127" i="21"/>
  <c r="O1127" i="21"/>
  <c r="L1128" i="21"/>
  <c r="M1128" i="21"/>
  <c r="H1129" i="21"/>
  <c r="I1128" i="21"/>
  <c r="K1128" i="21"/>
  <c r="J1128" i="21"/>
  <c r="J1129" i="21"/>
  <c r="L1129" i="21"/>
  <c r="K1129" i="21"/>
  <c r="I1129" i="21"/>
  <c r="M1129" i="21"/>
  <c r="H1130" i="21"/>
  <c r="Q1128" i="21"/>
  <c r="O1128" i="21"/>
  <c r="P1128" i="21"/>
  <c r="O1129" i="21"/>
  <c r="Q1129" i="21"/>
  <c r="P1129" i="21"/>
  <c r="K1130" i="21"/>
  <c r="H1131" i="21"/>
  <c r="L1130" i="21"/>
  <c r="I1130" i="21"/>
  <c r="J1130" i="21"/>
  <c r="M1130" i="21"/>
  <c r="M1131" i="21"/>
  <c r="H1132" i="21"/>
  <c r="J1131" i="21"/>
  <c r="K1131" i="21"/>
  <c r="L1131" i="21"/>
  <c r="I1131" i="21"/>
  <c r="Q1130" i="21"/>
  <c r="O1130" i="21"/>
  <c r="P1130" i="21"/>
  <c r="H1133" i="21"/>
  <c r="K1132" i="21"/>
  <c r="J1132" i="21"/>
  <c r="M1132" i="21"/>
  <c r="L1132" i="21"/>
  <c r="I1132" i="21"/>
  <c r="Q1131" i="21"/>
  <c r="O1131" i="21"/>
  <c r="P1131" i="21"/>
  <c r="I1133" i="21"/>
  <c r="M1133" i="21"/>
  <c r="H1134" i="21"/>
  <c r="K1133" i="21"/>
  <c r="L1133" i="21"/>
  <c r="J1133" i="21"/>
  <c r="O1132" i="21"/>
  <c r="P1132" i="21"/>
  <c r="Q1132" i="21"/>
  <c r="O1133" i="21"/>
  <c r="P1133" i="21"/>
  <c r="Q1133" i="21"/>
  <c r="K1134" i="21"/>
  <c r="J1134" i="21"/>
  <c r="H1135" i="21"/>
  <c r="L1134" i="21"/>
  <c r="M1134" i="21"/>
  <c r="I1134" i="21"/>
  <c r="M1135" i="21"/>
  <c r="K1135" i="21"/>
  <c r="J1135" i="21"/>
  <c r="I1135" i="21"/>
  <c r="H1136" i="21"/>
  <c r="L1135" i="21"/>
  <c r="P1134" i="21"/>
  <c r="Q1134" i="21"/>
  <c r="O1134" i="21"/>
  <c r="O1135" i="21"/>
  <c r="Q1135" i="21"/>
  <c r="P1135" i="21"/>
  <c r="I1136" i="21"/>
  <c r="H1137" i="21"/>
  <c r="M1136" i="21"/>
  <c r="L1136" i="21"/>
  <c r="K1136" i="21"/>
  <c r="J1136" i="21"/>
  <c r="O1136" i="21"/>
  <c r="P1136" i="21"/>
  <c r="Q1136" i="21"/>
  <c r="L1137" i="21"/>
  <c r="J1137" i="21"/>
  <c r="M1137" i="21"/>
  <c r="I1137" i="21"/>
  <c r="K1137" i="21"/>
  <c r="H1138" i="21"/>
  <c r="P1137" i="21"/>
  <c r="O1137" i="21"/>
  <c r="Q1137" i="21"/>
  <c r="I1138" i="21"/>
  <c r="J1138" i="21"/>
  <c r="L1138" i="21"/>
  <c r="K1138" i="21"/>
  <c r="H1139" i="21"/>
  <c r="M1138" i="21"/>
  <c r="P1138" i="21"/>
  <c r="O1138" i="21"/>
  <c r="Q1138" i="21"/>
  <c r="K1139" i="21"/>
  <c r="H1140" i="21"/>
  <c r="L1139" i="21"/>
  <c r="I1139" i="21"/>
  <c r="J1139" i="21"/>
  <c r="M1139" i="21"/>
  <c r="K1140" i="21"/>
  <c r="M1140" i="21"/>
  <c r="H1141" i="21"/>
  <c r="L1140" i="21"/>
  <c r="I1140" i="21"/>
  <c r="J1140" i="21"/>
  <c r="O1139" i="21"/>
  <c r="P1139" i="21"/>
  <c r="Q1139" i="21"/>
  <c r="J1141" i="21"/>
  <c r="H1142" i="21"/>
  <c r="K1141" i="21"/>
  <c r="L1141" i="21"/>
  <c r="M1141" i="21"/>
  <c r="I1141" i="21"/>
  <c r="Q1140" i="21"/>
  <c r="O1140" i="21"/>
  <c r="P1140" i="21"/>
  <c r="J1142" i="21"/>
  <c r="K1142" i="21"/>
  <c r="M1142" i="21"/>
  <c r="L1142" i="21"/>
  <c r="I1142" i="21"/>
  <c r="H1143" i="21"/>
  <c r="P1141" i="21"/>
  <c r="O1141" i="21"/>
  <c r="Q1141" i="21"/>
  <c r="P1142" i="21"/>
  <c r="O1142" i="21"/>
  <c r="Q1142" i="21"/>
  <c r="J1143" i="21"/>
  <c r="H1144" i="21"/>
  <c r="L1143" i="21"/>
  <c r="I1143" i="21"/>
  <c r="M1143" i="21"/>
  <c r="K1143" i="21"/>
  <c r="M1144" i="21"/>
  <c r="I1144" i="21"/>
  <c r="L1144" i="21"/>
  <c r="H1145" i="21"/>
  <c r="K1144" i="21"/>
  <c r="J1144" i="21"/>
  <c r="P1143" i="21"/>
  <c r="Q1143" i="21"/>
  <c r="O1143" i="21"/>
  <c r="P1144" i="21"/>
  <c r="O1144" i="21"/>
  <c r="Q1144" i="21"/>
  <c r="J1145" i="21"/>
  <c r="K1145" i="21"/>
  <c r="I1145" i="21"/>
  <c r="H1146" i="21"/>
  <c r="M1145" i="21"/>
  <c r="L1145" i="21"/>
  <c r="P1145" i="21"/>
  <c r="O1145" i="21"/>
  <c r="Q1145" i="21"/>
  <c r="L1146" i="21"/>
  <c r="I1146" i="21"/>
  <c r="M1146" i="21"/>
  <c r="K1146" i="21"/>
  <c r="H1147" i="21"/>
  <c r="J1146" i="21"/>
  <c r="Q1146" i="21"/>
  <c r="P1146" i="21"/>
  <c r="O1146" i="21"/>
  <c r="J1147" i="21"/>
  <c r="I1147" i="21"/>
  <c r="H1148" i="21"/>
  <c r="M1147" i="21"/>
  <c r="K1147" i="21"/>
  <c r="L1147" i="21"/>
  <c r="P1147" i="21"/>
  <c r="Q1147" i="21"/>
  <c r="O1147" i="21"/>
  <c r="I1148" i="21"/>
  <c r="M1148" i="21"/>
  <c r="K1148" i="21"/>
  <c r="J1148" i="21"/>
  <c r="L1148" i="21"/>
  <c r="H1149" i="21"/>
  <c r="O1148" i="21"/>
  <c r="P1148" i="21"/>
  <c r="Q1148" i="21"/>
  <c r="J1149" i="21"/>
  <c r="M1149" i="21"/>
  <c r="K1149" i="21"/>
  <c r="I1149" i="21"/>
  <c r="H1150" i="21"/>
  <c r="L1149" i="21"/>
  <c r="O1149" i="21"/>
  <c r="P1149" i="21"/>
  <c r="Q1149" i="21"/>
  <c r="M1150" i="21"/>
  <c r="H1151" i="21"/>
  <c r="I1150" i="21"/>
  <c r="J1150" i="21"/>
  <c r="L1150" i="21"/>
  <c r="K1150" i="21"/>
  <c r="L1151" i="21"/>
  <c r="H1152" i="21"/>
  <c r="K1151" i="21"/>
  <c r="M1151" i="21"/>
  <c r="I1151" i="21"/>
  <c r="J1151" i="21"/>
  <c r="Q1150" i="21"/>
  <c r="O1150" i="21"/>
  <c r="P1150" i="21"/>
  <c r="J1152" i="21"/>
  <c r="H1153" i="21"/>
  <c r="M1152" i="21"/>
  <c r="K1152" i="21"/>
  <c r="I1152" i="21"/>
  <c r="L1152" i="21"/>
  <c r="Q1151" i="21"/>
  <c r="P1151" i="21"/>
  <c r="O1151" i="21"/>
  <c r="M1153" i="21"/>
  <c r="J1153" i="21"/>
  <c r="L1153" i="21"/>
  <c r="I1153" i="21"/>
  <c r="H1154" i="21"/>
  <c r="K1153" i="21"/>
  <c r="P1152" i="21"/>
  <c r="Q1152" i="21"/>
  <c r="O1152" i="21"/>
  <c r="Q1153" i="21"/>
  <c r="P1153" i="21"/>
  <c r="O1153" i="21"/>
  <c r="J1154" i="21"/>
  <c r="L1154" i="21"/>
  <c r="K1154" i="21"/>
  <c r="I1154" i="21"/>
  <c r="M1154" i="21"/>
  <c r="H1155" i="21"/>
  <c r="Q1154" i="21"/>
  <c r="P1154" i="21"/>
  <c r="O1154" i="21"/>
  <c r="L1155" i="21"/>
  <c r="J1155" i="21"/>
  <c r="H1156" i="21"/>
  <c r="M1155" i="21"/>
  <c r="K1155" i="21"/>
  <c r="I1155" i="21"/>
  <c r="M1156" i="21"/>
  <c r="I1156" i="21"/>
  <c r="L1156" i="21"/>
  <c r="H1157" i="21"/>
  <c r="K1156" i="21"/>
  <c r="J1156" i="21"/>
  <c r="O1155" i="21"/>
  <c r="Q1155" i="21"/>
  <c r="P1155" i="21"/>
  <c r="P1156" i="21"/>
  <c r="O1156" i="21"/>
  <c r="Q1156" i="21"/>
  <c r="J1157" i="21"/>
  <c r="H1158" i="21"/>
  <c r="K1157" i="21"/>
  <c r="M1157" i="21"/>
  <c r="I1157" i="21"/>
  <c r="L1157" i="21"/>
  <c r="J1158" i="21"/>
  <c r="I1158" i="21"/>
  <c r="H1159" i="21"/>
  <c r="K1158" i="21"/>
  <c r="M1158" i="21"/>
  <c r="L1158" i="21"/>
  <c r="O1157" i="21"/>
  <c r="P1157" i="21"/>
  <c r="Q1157" i="21"/>
  <c r="O1158" i="21"/>
  <c r="P1158" i="21"/>
  <c r="Q1158" i="21"/>
  <c r="J1159" i="21"/>
  <c r="K1159" i="21"/>
  <c r="L1159" i="21"/>
  <c r="M1159" i="21"/>
  <c r="I1159" i="21"/>
  <c r="H1160" i="21"/>
  <c r="Q1159" i="21"/>
  <c r="O1159" i="21"/>
  <c r="P1159" i="21"/>
  <c r="I1160" i="21"/>
  <c r="J1160" i="21"/>
  <c r="H1161" i="21"/>
  <c r="L1160" i="21"/>
  <c r="M1160" i="21"/>
  <c r="K1160" i="21"/>
  <c r="P1160" i="21"/>
  <c r="O1160" i="21"/>
  <c r="Q1160" i="21"/>
  <c r="I1161" i="21"/>
  <c r="K1161" i="21"/>
  <c r="J1161" i="21"/>
  <c r="M1161" i="21"/>
  <c r="H1162" i="21"/>
  <c r="L1161" i="21"/>
  <c r="O1161" i="21"/>
  <c r="P1161" i="21"/>
  <c r="Q1161" i="21"/>
  <c r="K1162" i="21"/>
  <c r="L1162" i="21"/>
  <c r="J1162" i="21"/>
  <c r="H1163" i="21"/>
  <c r="M1162" i="21"/>
  <c r="I1162" i="21"/>
  <c r="M1163" i="21"/>
  <c r="I1163" i="21"/>
  <c r="L1163" i="21"/>
  <c r="K1163" i="21"/>
  <c r="J1163" i="21"/>
  <c r="H1164" i="21"/>
  <c r="P1162" i="21"/>
  <c r="Q1162" i="21"/>
  <c r="O1162" i="21"/>
  <c r="P1163" i="21"/>
  <c r="Q1163" i="21"/>
  <c r="O1163" i="21"/>
  <c r="K1164" i="21"/>
  <c r="M1164" i="21"/>
  <c r="L1164" i="21"/>
  <c r="J1164" i="21"/>
  <c r="I1164" i="21"/>
  <c r="H1165" i="21"/>
  <c r="O1164" i="21"/>
  <c r="Q1164" i="21"/>
  <c r="P1164" i="21"/>
  <c r="I1165" i="21"/>
  <c r="K1165" i="21"/>
  <c r="J1165" i="21"/>
  <c r="L1165" i="21"/>
  <c r="H1166" i="21"/>
  <c r="M1165" i="21"/>
  <c r="O1165" i="21"/>
  <c r="Q1165" i="21"/>
  <c r="P1165" i="21"/>
  <c r="M1166" i="21"/>
  <c r="K1166" i="21"/>
  <c r="I1166" i="21"/>
  <c r="H1167" i="21"/>
  <c r="J1166" i="21"/>
  <c r="L1166" i="21"/>
  <c r="Q1166" i="21"/>
  <c r="O1166" i="21"/>
  <c r="P1166" i="21"/>
  <c r="J1167" i="21"/>
  <c r="L1167" i="21"/>
  <c r="M1167" i="21"/>
  <c r="I1167" i="21"/>
  <c r="H1168" i="21"/>
  <c r="K1167" i="21"/>
  <c r="Q1167" i="21"/>
  <c r="O1167" i="21"/>
  <c r="P1167" i="21"/>
  <c r="K1168" i="21"/>
  <c r="L1168" i="21"/>
  <c r="M1168" i="21"/>
  <c r="I1168" i="21"/>
  <c r="J1168" i="21"/>
  <c r="H1169" i="21"/>
  <c r="Q1168" i="21"/>
  <c r="O1168" i="21"/>
  <c r="P1168" i="21"/>
  <c r="H1170" i="21"/>
  <c r="J1169" i="21"/>
  <c r="I1169" i="21"/>
  <c r="M1169" i="21"/>
  <c r="K1169" i="21"/>
  <c r="L1169" i="21"/>
  <c r="L1170" i="21"/>
  <c r="I1170" i="21"/>
  <c r="J1170" i="21"/>
  <c r="H1171" i="21"/>
  <c r="K1170" i="21"/>
  <c r="M1170" i="21"/>
  <c r="P1169" i="21"/>
  <c r="O1169" i="21"/>
  <c r="Q1169" i="21"/>
  <c r="O1170" i="21"/>
  <c r="P1170" i="21"/>
  <c r="Q1170" i="21"/>
  <c r="K1171" i="21"/>
  <c r="J1171" i="21"/>
  <c r="L1171" i="21"/>
  <c r="I1171" i="21"/>
  <c r="H1172" i="21"/>
  <c r="M1171" i="21"/>
  <c r="Q1171" i="21"/>
  <c r="P1171" i="21"/>
  <c r="O1171" i="21"/>
  <c r="K1172" i="21"/>
  <c r="I1172" i="21"/>
  <c r="J1172" i="21"/>
  <c r="L1172" i="21"/>
  <c r="M1172" i="21"/>
  <c r="H1173" i="21"/>
  <c r="O1172" i="21"/>
  <c r="Q1172" i="21"/>
  <c r="P1172" i="21"/>
  <c r="J1173" i="21"/>
  <c r="I1173" i="21"/>
  <c r="H1174" i="21"/>
  <c r="L1173" i="21"/>
  <c r="M1173" i="21"/>
  <c r="K1173" i="21"/>
  <c r="O1173" i="21"/>
  <c r="Q1173" i="21"/>
  <c r="P1173" i="21"/>
  <c r="L1174" i="21"/>
  <c r="H1175" i="21"/>
  <c r="M1174" i="21"/>
  <c r="J1174" i="21"/>
  <c r="K1174" i="21"/>
  <c r="I1174" i="21"/>
  <c r="K1175" i="21"/>
  <c r="I1175" i="21"/>
  <c r="H1176" i="21"/>
  <c r="M1175" i="21"/>
  <c r="J1175" i="21"/>
  <c r="L1175" i="21"/>
  <c r="Q1174" i="21"/>
  <c r="O1174" i="21"/>
  <c r="P1174" i="21"/>
  <c r="Q1175" i="21"/>
  <c r="O1175" i="21"/>
  <c r="P1175" i="21"/>
  <c r="I1176" i="21"/>
  <c r="L1176" i="21"/>
  <c r="K1176" i="21"/>
  <c r="J1176" i="21"/>
  <c r="M1176" i="21"/>
  <c r="H1177" i="21"/>
  <c r="O1176" i="21"/>
  <c r="Q1176" i="21"/>
  <c r="P1176" i="21"/>
  <c r="K1177" i="21"/>
  <c r="J1177" i="21"/>
  <c r="H1178" i="21"/>
  <c r="M1177" i="21"/>
  <c r="L1177" i="21"/>
  <c r="I1177" i="21"/>
  <c r="L1178" i="21"/>
  <c r="K1178" i="21"/>
  <c r="I1178" i="21"/>
  <c r="H1179" i="21"/>
  <c r="J1178" i="21"/>
  <c r="M1178" i="21"/>
  <c r="Q1177" i="21"/>
  <c r="O1177" i="21"/>
  <c r="P1177" i="21"/>
  <c r="Q1178" i="21"/>
  <c r="O1178" i="21"/>
  <c r="P1178" i="21"/>
  <c r="K1179" i="21"/>
  <c r="H1180" i="21"/>
  <c r="J1179" i="21"/>
  <c r="L1179" i="21"/>
  <c r="M1179" i="21"/>
  <c r="I1179" i="21"/>
  <c r="M1180" i="21"/>
  <c r="I1180" i="21"/>
  <c r="H1181" i="21"/>
  <c r="K1180" i="21"/>
  <c r="J1180" i="21"/>
  <c r="L1180" i="21"/>
  <c r="P1179" i="21"/>
  <c r="O1179" i="21"/>
  <c r="Q1179" i="21"/>
  <c r="Q1180" i="21"/>
  <c r="P1180" i="21"/>
  <c r="O1180" i="21"/>
  <c r="L1181" i="21"/>
  <c r="I1181" i="21"/>
  <c r="K1181" i="21"/>
  <c r="J1181" i="21"/>
  <c r="M1181" i="21"/>
  <c r="H1182" i="21"/>
  <c r="O1181" i="21"/>
  <c r="Q1181" i="21"/>
  <c r="P1181" i="21"/>
  <c r="J1182" i="21"/>
  <c r="M1182" i="21"/>
  <c r="H1183" i="21"/>
  <c r="L1182" i="21"/>
  <c r="K1182" i="21"/>
  <c r="I1182" i="21"/>
  <c r="L1183" i="21"/>
  <c r="I1183" i="21"/>
  <c r="M1183" i="21"/>
  <c r="K1183" i="21"/>
  <c r="H1184" i="21"/>
  <c r="J1183" i="21"/>
  <c r="Q1182" i="21"/>
  <c r="O1182" i="21"/>
  <c r="P1182" i="21"/>
  <c r="Q1183" i="21"/>
  <c r="O1183" i="21"/>
  <c r="P1183" i="21"/>
  <c r="L1184" i="21"/>
  <c r="I1184" i="21"/>
  <c r="K1184" i="21"/>
  <c r="M1184" i="21"/>
  <c r="H1185" i="21"/>
  <c r="J1184" i="21"/>
  <c r="P1184" i="21"/>
  <c r="Q1184" i="21"/>
  <c r="O1184" i="21"/>
  <c r="L1185" i="21"/>
  <c r="K1185" i="21"/>
  <c r="M1185" i="21"/>
  <c r="I1185" i="21"/>
  <c r="H1186" i="21"/>
  <c r="J1185" i="21"/>
  <c r="P1185" i="21"/>
  <c r="Q1185" i="21"/>
  <c r="O1185" i="21"/>
  <c r="J1186" i="21"/>
  <c r="H1187" i="21"/>
  <c r="M1186" i="21"/>
  <c r="I1186" i="21"/>
  <c r="K1186" i="21"/>
  <c r="L1186" i="21"/>
  <c r="I1187" i="21"/>
  <c r="J1187" i="21"/>
  <c r="L1187" i="21"/>
  <c r="K1187" i="21"/>
  <c r="H1188" i="21"/>
  <c r="M1187" i="21"/>
  <c r="Q1186" i="21"/>
  <c r="O1186" i="21"/>
  <c r="P1186" i="21"/>
  <c r="Q1187" i="21"/>
  <c r="O1187" i="21"/>
  <c r="P1187" i="21"/>
  <c r="H1189" i="21"/>
  <c r="L1188" i="21"/>
  <c r="K1188" i="21"/>
  <c r="I1188" i="21"/>
  <c r="M1188" i="21"/>
  <c r="J1188" i="21"/>
  <c r="J1189" i="21"/>
  <c r="L1189" i="21"/>
  <c r="K1189" i="21"/>
  <c r="I1189" i="21"/>
  <c r="H1190" i="21"/>
  <c r="M1189" i="21"/>
  <c r="P1188" i="21"/>
  <c r="O1188" i="21"/>
  <c r="Q1188" i="21"/>
  <c r="P1189" i="21"/>
  <c r="Q1189" i="21"/>
  <c r="O1189" i="21"/>
  <c r="L1190" i="21"/>
  <c r="I1190" i="21"/>
  <c r="K1190" i="21"/>
  <c r="H1191" i="21"/>
  <c r="M1190" i="21"/>
  <c r="J1190" i="21"/>
  <c r="Q1190" i="21"/>
  <c r="P1190" i="21"/>
  <c r="O1190" i="21"/>
  <c r="L1191" i="21"/>
  <c r="I1191" i="21"/>
  <c r="M1191" i="21"/>
  <c r="H1192" i="21"/>
  <c r="K1191" i="21"/>
  <c r="J1191" i="21"/>
  <c r="O1191" i="21"/>
  <c r="Q1191" i="21"/>
  <c r="P1191" i="21"/>
  <c r="J1192" i="21"/>
  <c r="I1192" i="21"/>
  <c r="H1193" i="21"/>
  <c r="M1192" i="21"/>
  <c r="L1192" i="21"/>
  <c r="K1192" i="21"/>
  <c r="Q1192" i="21"/>
  <c r="P1192" i="21"/>
  <c r="O1192" i="21"/>
  <c r="I1193" i="21"/>
  <c r="M1193" i="21"/>
  <c r="K1193" i="21"/>
  <c r="H1194" i="21"/>
  <c r="L1193" i="21"/>
  <c r="J1193" i="21"/>
  <c r="O1193" i="21"/>
  <c r="Q1193" i="21"/>
  <c r="P1193" i="21"/>
  <c r="J1194" i="21"/>
  <c r="K1194" i="21"/>
  <c r="L1194" i="21"/>
  <c r="M1194" i="21"/>
  <c r="I1194" i="21"/>
  <c r="H1195" i="21"/>
  <c r="P1194" i="21"/>
  <c r="Q1194" i="21"/>
  <c r="O1194" i="21"/>
  <c r="H1196" i="21"/>
  <c r="J1195" i="21"/>
  <c r="K1195" i="21"/>
  <c r="I1195" i="21"/>
  <c r="L1195" i="21"/>
  <c r="M1195" i="21"/>
  <c r="H1197" i="21"/>
  <c r="M1196" i="21"/>
  <c r="J1196" i="21"/>
  <c r="I1196" i="21"/>
  <c r="L1196" i="21"/>
  <c r="K1196" i="21"/>
  <c r="Q1195" i="21"/>
  <c r="P1195" i="21"/>
  <c r="O1195" i="21"/>
  <c r="H1198" i="21"/>
  <c r="J1197" i="21"/>
  <c r="L1197" i="21"/>
  <c r="I1197" i="21"/>
  <c r="M1197" i="21"/>
  <c r="K1197" i="21"/>
  <c r="P1196" i="21"/>
  <c r="O1196" i="21"/>
  <c r="Q1196" i="21"/>
  <c r="M1198" i="21"/>
  <c r="I1198" i="21"/>
  <c r="K1198" i="21"/>
  <c r="L1198" i="21"/>
  <c r="H1199" i="21"/>
  <c r="J1198" i="21"/>
  <c r="P1197" i="21"/>
  <c r="O1197" i="21"/>
  <c r="Q1197" i="21"/>
  <c r="Q1198" i="21"/>
  <c r="O1198" i="21"/>
  <c r="P1198" i="21"/>
  <c r="L1199" i="21"/>
  <c r="H1200" i="21"/>
  <c r="I1199" i="21"/>
  <c r="J1199" i="21"/>
  <c r="K1199" i="21"/>
  <c r="M1199" i="21"/>
  <c r="L1200" i="21"/>
  <c r="M1200" i="21"/>
  <c r="K1200" i="21"/>
  <c r="I1200" i="21"/>
  <c r="H1201" i="21"/>
  <c r="J1200" i="21"/>
  <c r="P1199" i="21"/>
  <c r="Q1199" i="21"/>
  <c r="O1199" i="21"/>
  <c r="P1200" i="21"/>
  <c r="Q1200" i="21"/>
  <c r="O1200" i="21"/>
  <c r="J1201" i="21"/>
  <c r="L1201" i="21"/>
  <c r="H1202" i="21"/>
  <c r="I1201" i="21"/>
  <c r="K1201" i="21"/>
  <c r="M1201" i="21"/>
  <c r="K1202" i="21"/>
  <c r="M1202" i="21"/>
  <c r="H1203" i="21"/>
  <c r="J1202" i="21"/>
  <c r="I1202" i="21"/>
  <c r="L1202" i="21"/>
  <c r="O1201" i="21"/>
  <c r="P1201" i="21"/>
  <c r="Q1201" i="21"/>
  <c r="K1203" i="21"/>
  <c r="H1204" i="21"/>
  <c r="L1203" i="21"/>
  <c r="I1203" i="21"/>
  <c r="J1203" i="21"/>
  <c r="M1203" i="21"/>
  <c r="O1202" i="21"/>
  <c r="P1202" i="21"/>
  <c r="Q1202" i="21"/>
  <c r="M1204" i="21"/>
  <c r="K1204" i="21"/>
  <c r="I1204" i="21"/>
  <c r="H1205" i="21"/>
  <c r="L1204" i="21"/>
  <c r="J1204" i="21"/>
  <c r="O1203" i="21"/>
  <c r="Q1203" i="21"/>
  <c r="P1203" i="21"/>
  <c r="Q1204" i="21"/>
  <c r="O1204" i="21"/>
  <c r="P1204" i="21"/>
  <c r="I1205" i="21"/>
  <c r="L1205" i="21"/>
  <c r="K1205" i="21"/>
  <c r="J1205" i="21"/>
  <c r="M1205" i="21"/>
  <c r="H1206" i="21"/>
  <c r="P1205" i="21"/>
  <c r="O1205" i="21"/>
  <c r="Q1205" i="21"/>
  <c r="J1206" i="21"/>
  <c r="L1206" i="21"/>
  <c r="H1207" i="21"/>
  <c r="M1206" i="21"/>
  <c r="I1206" i="21"/>
  <c r="K1206" i="21"/>
  <c r="L1207" i="21"/>
  <c r="K1207" i="21"/>
  <c r="J1207" i="21"/>
  <c r="I1207" i="21"/>
  <c r="H1208" i="21"/>
  <c r="M1207" i="21"/>
  <c r="O1206" i="21"/>
  <c r="Q1206" i="21"/>
  <c r="P1206" i="21"/>
  <c r="P1207" i="21"/>
  <c r="Q1207" i="21"/>
  <c r="O1207" i="21"/>
  <c r="H1209" i="21"/>
  <c r="M1208" i="21"/>
  <c r="J1208" i="21"/>
  <c r="L1208" i="21"/>
  <c r="I1208" i="21"/>
  <c r="K1208" i="21"/>
  <c r="J1209" i="21"/>
  <c r="L1209" i="21"/>
  <c r="H1210" i="21"/>
  <c r="M1209" i="21"/>
  <c r="K1209" i="21"/>
  <c r="I1209" i="21"/>
  <c r="O1208" i="21"/>
  <c r="P1208" i="21"/>
  <c r="Q1208" i="21"/>
  <c r="L1210" i="21"/>
  <c r="H1211" i="21"/>
  <c r="M1210" i="21"/>
  <c r="K1210" i="21"/>
  <c r="I1210" i="21"/>
  <c r="J1210" i="21"/>
  <c r="O1209" i="21"/>
  <c r="P1209" i="21"/>
  <c r="Q1209" i="21"/>
  <c r="M1211" i="21"/>
  <c r="K1211" i="21"/>
  <c r="L1211" i="21"/>
  <c r="I1211" i="21"/>
  <c r="J1211" i="21"/>
  <c r="H1212" i="21"/>
  <c r="O1210" i="21"/>
  <c r="Q1210" i="21"/>
  <c r="P1210" i="21"/>
  <c r="Q1211" i="21"/>
  <c r="P1211" i="21"/>
  <c r="O1211" i="21"/>
  <c r="K1212" i="21"/>
  <c r="H1213" i="21"/>
  <c r="I1212" i="21"/>
  <c r="L1212" i="21"/>
  <c r="M1212" i="21"/>
  <c r="J1212" i="21"/>
  <c r="K1213" i="21"/>
  <c r="I1213" i="21"/>
  <c r="L1213" i="21"/>
  <c r="M1213" i="21"/>
  <c r="H1214" i="21"/>
  <c r="J1213" i="21"/>
  <c r="O1212" i="21"/>
  <c r="Q1212" i="21"/>
  <c r="P1212" i="21"/>
  <c r="P1213" i="21"/>
  <c r="Q1213" i="21"/>
  <c r="O1213" i="21"/>
  <c r="I1214" i="21"/>
  <c r="K1214" i="21"/>
  <c r="H1215" i="21"/>
  <c r="J1214" i="21"/>
  <c r="L1214" i="21"/>
  <c r="M1214" i="21"/>
  <c r="Q1214" i="21"/>
  <c r="P1214" i="21"/>
  <c r="O1214" i="21"/>
  <c r="J1215" i="21"/>
  <c r="H1216" i="21"/>
  <c r="M1215" i="21"/>
  <c r="K1215" i="21"/>
  <c r="L1215" i="21"/>
  <c r="I1215" i="21"/>
  <c r="H1217" i="21"/>
  <c r="M1216" i="21"/>
  <c r="L1216" i="21"/>
  <c r="I1216" i="21"/>
  <c r="K1216" i="21"/>
  <c r="J1216" i="21"/>
  <c r="O1215" i="21"/>
  <c r="Q1215" i="21"/>
  <c r="P1215" i="21"/>
  <c r="K1217" i="21"/>
  <c r="L1217" i="21"/>
  <c r="J1217" i="21"/>
  <c r="H1218" i="21"/>
  <c r="M1217" i="21"/>
  <c r="I1217" i="21"/>
  <c r="Q1216" i="21"/>
  <c r="O1216" i="21"/>
  <c r="P1216" i="21"/>
  <c r="M1218" i="21"/>
  <c r="H1219" i="21"/>
  <c r="L1218" i="21"/>
  <c r="J1218" i="21"/>
  <c r="K1218" i="21"/>
  <c r="I1218" i="21"/>
  <c r="P1217" i="21"/>
  <c r="Q1217" i="21"/>
  <c r="O1217" i="21"/>
  <c r="L1219" i="21"/>
  <c r="M1219" i="21"/>
  <c r="I1219" i="21"/>
  <c r="K1219" i="21"/>
  <c r="H1220" i="21"/>
  <c r="J1219" i="21"/>
  <c r="P1218" i="21"/>
  <c r="Q1218" i="21"/>
  <c r="O1218" i="21"/>
  <c r="O1219" i="21"/>
  <c r="Q1219" i="21"/>
  <c r="P1219" i="21"/>
  <c r="M1220" i="21"/>
  <c r="H1221" i="21"/>
  <c r="K1220" i="21"/>
  <c r="I1220" i="21"/>
  <c r="J1220" i="21"/>
  <c r="L1220" i="21"/>
  <c r="I1221" i="21"/>
  <c r="L1221" i="21"/>
  <c r="M1221" i="21"/>
  <c r="H1222" i="21"/>
  <c r="K1221" i="21"/>
  <c r="J1221" i="21"/>
  <c r="Q1220" i="21"/>
  <c r="P1220" i="21"/>
  <c r="O1220" i="21"/>
  <c r="P1221" i="21"/>
  <c r="O1221" i="21"/>
  <c r="Q1221" i="21"/>
  <c r="M1222" i="21"/>
  <c r="J1222" i="21"/>
  <c r="K1222" i="21"/>
  <c r="I1222" i="21"/>
  <c r="H1223" i="21"/>
  <c r="L1222" i="21"/>
  <c r="P1222" i="21"/>
  <c r="O1222" i="21"/>
  <c r="Q1222" i="21"/>
  <c r="I1223" i="21"/>
  <c r="J1223" i="21"/>
  <c r="L1223" i="21"/>
  <c r="M1223" i="21"/>
  <c r="K1223" i="21"/>
  <c r="H1224" i="21"/>
  <c r="Q1223" i="21"/>
  <c r="O1223" i="21"/>
  <c r="P1223" i="21"/>
  <c r="I1224" i="21"/>
  <c r="H1225" i="21"/>
  <c r="J1224" i="21"/>
  <c r="L1224" i="21"/>
  <c r="M1224" i="21"/>
  <c r="K1224" i="21"/>
  <c r="Q1224" i="21"/>
  <c r="O1224" i="21"/>
  <c r="P1224" i="21"/>
  <c r="K1225" i="21"/>
  <c r="J1225" i="21"/>
  <c r="I1225" i="21"/>
  <c r="M1225" i="21"/>
  <c r="L1225" i="21"/>
  <c r="H1226" i="21"/>
  <c r="O1225" i="21"/>
  <c r="P1225" i="21"/>
  <c r="Q1225" i="21"/>
  <c r="J1226" i="21"/>
  <c r="M1226" i="21"/>
  <c r="H1227" i="21"/>
  <c r="K1226" i="21"/>
  <c r="I1226" i="21"/>
  <c r="L1226" i="21"/>
  <c r="M1227" i="21"/>
  <c r="K1227" i="21"/>
  <c r="L1227" i="21"/>
  <c r="J1227" i="21"/>
  <c r="H1228" i="21"/>
  <c r="I1227" i="21"/>
  <c r="P1226" i="21"/>
  <c r="Q1226" i="21"/>
  <c r="O1226" i="21"/>
  <c r="J1228" i="21"/>
  <c r="L1228" i="21"/>
  <c r="I1228" i="21"/>
  <c r="K1228" i="21"/>
  <c r="H1229" i="21"/>
  <c r="M1228" i="21"/>
  <c r="P1227" i="21"/>
  <c r="Q1227" i="21"/>
  <c r="O1227" i="21"/>
  <c r="P1228" i="21"/>
  <c r="O1228" i="21"/>
  <c r="Q1228" i="21"/>
  <c r="L1229" i="21"/>
  <c r="J1229" i="21"/>
  <c r="M1229" i="21"/>
  <c r="K1229" i="21"/>
  <c r="H1230" i="21"/>
  <c r="I1229" i="21"/>
  <c r="K1230" i="21"/>
  <c r="L1230" i="21"/>
  <c r="H1231" i="21"/>
  <c r="J1230" i="21"/>
  <c r="M1230" i="21"/>
  <c r="I1230" i="21"/>
  <c r="P1229" i="21"/>
  <c r="Q1229" i="21"/>
  <c r="O1229" i="21"/>
  <c r="M1231" i="21"/>
  <c r="J1231" i="21"/>
  <c r="L1231" i="21"/>
  <c r="H1232" i="21"/>
  <c r="I1231" i="21"/>
  <c r="K1231" i="21"/>
  <c r="Q1230" i="21"/>
  <c r="O1230" i="21"/>
  <c r="P1230" i="21"/>
  <c r="J1232" i="21"/>
  <c r="H1233" i="21"/>
  <c r="K1232" i="21"/>
  <c r="M1232" i="21"/>
  <c r="I1232" i="21"/>
  <c r="L1232" i="21"/>
  <c r="Q1231" i="21"/>
  <c r="O1231" i="21"/>
  <c r="P1231" i="21"/>
  <c r="L1233" i="21"/>
  <c r="K1233" i="21"/>
  <c r="I1233" i="21"/>
  <c r="J1233" i="21"/>
  <c r="M1233" i="21"/>
  <c r="H1234" i="21"/>
  <c r="P1232" i="21"/>
  <c r="O1232" i="21"/>
  <c r="Q1232" i="21"/>
  <c r="O1233" i="21"/>
  <c r="Q1233" i="21"/>
  <c r="P1233" i="21"/>
  <c r="L1234" i="21"/>
  <c r="J1234" i="21"/>
  <c r="K1234" i="21"/>
  <c r="H1235" i="21"/>
  <c r="I1234" i="21"/>
  <c r="M1234" i="21"/>
  <c r="K1235" i="21"/>
  <c r="I1235" i="21"/>
  <c r="H1236" i="21"/>
  <c r="L1235" i="21"/>
  <c r="J1235" i="21"/>
  <c r="M1235" i="21"/>
  <c r="P1234" i="21"/>
  <c r="O1234" i="21"/>
  <c r="Q1234" i="21"/>
  <c r="P1235" i="21"/>
  <c r="Q1235" i="21"/>
  <c r="O1235" i="21"/>
  <c r="H1237" i="21"/>
  <c r="L1236" i="21"/>
  <c r="I1236" i="21"/>
  <c r="M1236" i="21"/>
  <c r="J1236" i="21"/>
  <c r="K1236" i="21"/>
  <c r="H1238" i="21"/>
  <c r="L1237" i="21"/>
  <c r="J1237" i="21"/>
  <c r="M1237" i="21"/>
  <c r="K1237" i="21"/>
  <c r="I1237" i="21"/>
  <c r="Q1236" i="21"/>
  <c r="P1236" i="21"/>
  <c r="O1236" i="21"/>
  <c r="H1239" i="21"/>
  <c r="K1238" i="21"/>
  <c r="L1238" i="21"/>
  <c r="M1238" i="21"/>
  <c r="J1238" i="21"/>
  <c r="I1238" i="21"/>
  <c r="O1237" i="21"/>
  <c r="P1237" i="21"/>
  <c r="Q1237" i="21"/>
  <c r="K1239" i="21"/>
  <c r="I1239" i="21"/>
  <c r="L1239" i="21"/>
  <c r="H1240" i="21"/>
  <c r="M1239" i="21"/>
  <c r="J1239" i="21"/>
  <c r="Q1238" i="21"/>
  <c r="O1238" i="21"/>
  <c r="P1238" i="21"/>
  <c r="O1239" i="21"/>
  <c r="P1239" i="21"/>
  <c r="Q1239" i="21"/>
  <c r="I1240" i="21"/>
  <c r="L1240" i="21"/>
  <c r="M1240" i="21"/>
  <c r="J1240" i="21"/>
  <c r="K1240" i="21"/>
  <c r="H1241" i="21"/>
  <c r="Q1240" i="21"/>
  <c r="P1240" i="21"/>
  <c r="O1240" i="21"/>
  <c r="H1242" i="21"/>
  <c r="L1241" i="21"/>
  <c r="K1241" i="21"/>
  <c r="J1241" i="21"/>
  <c r="M1241" i="21"/>
  <c r="I1241" i="21"/>
  <c r="H1243" i="21"/>
  <c r="L1242" i="21"/>
  <c r="J1242" i="21"/>
  <c r="I1242" i="21"/>
  <c r="M1242" i="21"/>
  <c r="K1242" i="21"/>
  <c r="O1241" i="21"/>
  <c r="P1241" i="21"/>
  <c r="Q1241" i="21"/>
  <c r="J1243" i="21"/>
  <c r="M1243" i="21"/>
  <c r="L1243" i="21"/>
  <c r="K1243" i="21"/>
  <c r="H1244" i="21"/>
  <c r="I1243" i="21"/>
  <c r="O1242" i="21"/>
  <c r="P1242" i="21"/>
  <c r="Q1242" i="21"/>
  <c r="L1244" i="21"/>
  <c r="K1244" i="21"/>
  <c r="J1244" i="21"/>
  <c r="I1244" i="21"/>
  <c r="H1245" i="21"/>
  <c r="M1244" i="21"/>
  <c r="Q1243" i="21"/>
  <c r="O1243" i="21"/>
  <c r="P1243" i="21"/>
  <c r="Q1244" i="21"/>
  <c r="O1244" i="21"/>
  <c r="P1244" i="21"/>
  <c r="L1245" i="21"/>
  <c r="J1245" i="21"/>
  <c r="H1246" i="21"/>
  <c r="K1245" i="21"/>
  <c r="I1245" i="21"/>
  <c r="M1245" i="21"/>
  <c r="L1246" i="21"/>
  <c r="K1246" i="21"/>
  <c r="M1246" i="21"/>
  <c r="I1246" i="21"/>
  <c r="J1246" i="21"/>
  <c r="H1247" i="21"/>
  <c r="O1245" i="21"/>
  <c r="Q1245" i="21"/>
  <c r="P1245" i="21"/>
  <c r="P1246" i="21"/>
  <c r="Q1246" i="21"/>
  <c r="O1246" i="21"/>
  <c r="J1247" i="21"/>
  <c r="K1247" i="21"/>
  <c r="I1247" i="21"/>
  <c r="L1247" i="21"/>
  <c r="H1248" i="21"/>
  <c r="M1247" i="21"/>
  <c r="P1247" i="21"/>
  <c r="O1247" i="21"/>
  <c r="Q1247" i="21"/>
  <c r="K1248" i="21"/>
  <c r="M1248" i="21"/>
  <c r="J1248" i="21"/>
  <c r="H1249" i="21"/>
  <c r="I1248" i="21"/>
  <c r="L1248" i="21"/>
  <c r="K1249" i="21"/>
  <c r="M1249" i="21"/>
  <c r="L1249" i="21"/>
  <c r="I1249" i="21"/>
  <c r="H1250" i="21"/>
  <c r="J1249" i="21"/>
  <c r="Q1248" i="21"/>
  <c r="P1248" i="21"/>
  <c r="O1248" i="21"/>
  <c r="Q1249" i="21"/>
  <c r="O1249" i="21"/>
  <c r="P1249" i="21"/>
  <c r="H1251" i="21"/>
  <c r="K1250" i="21"/>
  <c r="M1250" i="21"/>
  <c r="L1250" i="21"/>
  <c r="I1250" i="21"/>
  <c r="J1250" i="21"/>
  <c r="K1251" i="21"/>
  <c r="J1251" i="21"/>
  <c r="H1252" i="21"/>
  <c r="I1251" i="21"/>
  <c r="M1251" i="21"/>
  <c r="L1251" i="21"/>
  <c r="P1250" i="21"/>
  <c r="O1250" i="21"/>
  <c r="Q1250" i="21"/>
  <c r="L1252" i="21"/>
  <c r="H1253" i="21"/>
  <c r="K1252" i="21"/>
  <c r="I1252" i="21"/>
  <c r="J1252" i="21"/>
  <c r="M1252" i="21"/>
  <c r="O1251" i="21"/>
  <c r="Q1251" i="21"/>
  <c r="P1251" i="21"/>
  <c r="L1253" i="21"/>
  <c r="I1253" i="21"/>
  <c r="K1253" i="21"/>
  <c r="J1253" i="21"/>
  <c r="H1254" i="21"/>
  <c r="M1253" i="21"/>
  <c r="Q1252" i="21"/>
  <c r="P1252" i="21"/>
  <c r="O1252" i="21"/>
  <c r="O1253" i="21"/>
  <c r="P1253" i="21"/>
  <c r="Q1253" i="21"/>
  <c r="M1254" i="21"/>
  <c r="L1254" i="21"/>
  <c r="J1254" i="21"/>
  <c r="H1255" i="21"/>
  <c r="I1254" i="21"/>
  <c r="K1254" i="21"/>
  <c r="L1255" i="21"/>
  <c r="M1255" i="21"/>
  <c r="I1255" i="21"/>
  <c r="H1256" i="21"/>
  <c r="K1255" i="21"/>
  <c r="J1255" i="21"/>
  <c r="O1254" i="21"/>
  <c r="P1254" i="21"/>
  <c r="Q1254" i="21"/>
  <c r="P1255" i="21"/>
  <c r="Q1255" i="21"/>
  <c r="O1255" i="21"/>
  <c r="L1256" i="21"/>
  <c r="I1256" i="21"/>
  <c r="H1257" i="21"/>
  <c r="M1256" i="21"/>
  <c r="J1256" i="21"/>
  <c r="K1256" i="21"/>
  <c r="P1256" i="21"/>
  <c r="O1256" i="21"/>
  <c r="Q1256" i="21"/>
  <c r="K1257" i="21"/>
  <c r="J1257" i="21"/>
  <c r="I1257" i="21"/>
  <c r="H1258" i="21"/>
  <c r="L1257" i="21"/>
  <c r="M1257" i="21"/>
  <c r="Q1257" i="21"/>
  <c r="P1257" i="21"/>
  <c r="O1257" i="21"/>
  <c r="K1258" i="21"/>
  <c r="I1258" i="21"/>
  <c r="J1258" i="21"/>
  <c r="M1258" i="21"/>
  <c r="L1258" i="21"/>
  <c r="H1259" i="21"/>
  <c r="P1258" i="21"/>
  <c r="O1258" i="21"/>
  <c r="Q1258" i="21"/>
  <c r="J1259" i="21"/>
  <c r="M1259" i="21"/>
  <c r="I1259" i="21"/>
  <c r="L1259" i="21"/>
  <c r="H1260" i="21"/>
  <c r="K1259" i="21"/>
  <c r="O1259" i="21"/>
  <c r="Q1259" i="21"/>
  <c r="P1259" i="21"/>
  <c r="J1260" i="21"/>
  <c r="L1260" i="21"/>
  <c r="I1260" i="21"/>
  <c r="K1260" i="21"/>
  <c r="H1261" i="21"/>
  <c r="M1260" i="21"/>
  <c r="Q1260" i="21"/>
  <c r="O1260" i="21"/>
  <c r="P1260" i="21"/>
  <c r="K1261" i="21"/>
  <c r="J1261" i="21"/>
  <c r="H1262" i="21"/>
  <c r="L1261" i="21"/>
  <c r="I1261" i="21"/>
  <c r="M1261" i="21"/>
  <c r="L1262" i="21"/>
  <c r="K1262" i="21"/>
  <c r="J1262" i="21"/>
  <c r="H1263" i="21"/>
  <c r="I1262" i="21"/>
  <c r="M1262" i="21"/>
  <c r="P1261" i="21"/>
  <c r="O1261" i="21"/>
  <c r="Q1261" i="21"/>
  <c r="I1263" i="21"/>
  <c r="J1263" i="21"/>
  <c r="H1264" i="21"/>
  <c r="K1263" i="21"/>
  <c r="M1263" i="21"/>
  <c r="L1263" i="21"/>
  <c r="Q1262" i="21"/>
  <c r="O1262" i="21"/>
  <c r="P1262" i="21"/>
  <c r="O1263" i="21"/>
  <c r="P1263" i="21"/>
  <c r="Q1263" i="21"/>
  <c r="I1264" i="21"/>
  <c r="K1264" i="21"/>
  <c r="L1264" i="21"/>
  <c r="H1265" i="21"/>
  <c r="J1264" i="21"/>
  <c r="M1264" i="21"/>
  <c r="O1264" i="21"/>
  <c r="P1264" i="21"/>
  <c r="Q1264" i="21"/>
  <c r="K1265" i="21"/>
  <c r="H1266" i="21"/>
  <c r="I1265" i="21"/>
  <c r="J1265" i="21"/>
  <c r="M1265" i="21"/>
  <c r="L1265" i="21"/>
  <c r="M1266" i="21"/>
  <c r="I1266" i="21"/>
  <c r="K1266" i="21"/>
  <c r="L1266" i="21"/>
  <c r="H1267" i="21"/>
  <c r="J1266" i="21"/>
  <c r="O1265" i="21"/>
  <c r="P1265" i="21"/>
  <c r="Q1265" i="21"/>
  <c r="O1266" i="21"/>
  <c r="Q1266" i="21"/>
  <c r="P1266" i="21"/>
  <c r="M1267" i="21"/>
  <c r="I1267" i="21"/>
  <c r="K1267" i="21"/>
  <c r="L1267" i="21"/>
  <c r="H1268" i="21"/>
  <c r="J1267" i="21"/>
  <c r="P1267" i="21"/>
  <c r="O1267" i="21"/>
  <c r="Q1267" i="21"/>
  <c r="L1268" i="21"/>
  <c r="J1268" i="21"/>
  <c r="I1268" i="21"/>
  <c r="H1269" i="21"/>
  <c r="K1268" i="21"/>
  <c r="M1268" i="21"/>
  <c r="P1268" i="21"/>
  <c r="Q1268" i="21"/>
  <c r="O1268" i="21"/>
  <c r="L1269" i="21"/>
  <c r="K1269" i="21"/>
  <c r="M1269" i="21"/>
  <c r="J1269" i="21"/>
  <c r="I1269" i="21"/>
  <c r="H1270" i="21"/>
  <c r="Q1269" i="21"/>
  <c r="O1269" i="21"/>
  <c r="P1269" i="21"/>
  <c r="K1270" i="21"/>
  <c r="H1271" i="21"/>
  <c r="J1270" i="21"/>
  <c r="M1270" i="21"/>
  <c r="L1270" i="21"/>
  <c r="I1270" i="21"/>
  <c r="M1271" i="21"/>
  <c r="L1271" i="21"/>
  <c r="J1271" i="21"/>
  <c r="K1271" i="21"/>
  <c r="H1272" i="21"/>
  <c r="I1271" i="21"/>
  <c r="P1270" i="21"/>
  <c r="O1270" i="21"/>
  <c r="Q1270" i="21"/>
  <c r="M1272" i="21"/>
  <c r="J1272" i="21"/>
  <c r="H1273" i="21"/>
  <c r="K1272" i="21"/>
  <c r="I1272" i="21"/>
  <c r="L1272" i="21"/>
  <c r="O1271" i="21"/>
  <c r="Q1271" i="21"/>
  <c r="P1271" i="21"/>
  <c r="M1273" i="21"/>
  <c r="J1273" i="21"/>
  <c r="I1273" i="21"/>
  <c r="H1274" i="21"/>
  <c r="K1273" i="21"/>
  <c r="L1273" i="21"/>
  <c r="O1272" i="21"/>
  <c r="P1272" i="21"/>
  <c r="Q1272" i="21"/>
  <c r="P1273" i="21"/>
  <c r="Q1273" i="21"/>
  <c r="O1273" i="21"/>
  <c r="H1275" i="21"/>
  <c r="M1274" i="21"/>
  <c r="K1274" i="21"/>
  <c r="L1274" i="21"/>
  <c r="J1274" i="21"/>
  <c r="I1274" i="21"/>
  <c r="L1275" i="21"/>
  <c r="I1275" i="21"/>
  <c r="H1276" i="21"/>
  <c r="K1275" i="21"/>
  <c r="M1275" i="21"/>
  <c r="J1275" i="21"/>
  <c r="O1274" i="21"/>
  <c r="P1274" i="21"/>
  <c r="Q1274" i="21"/>
  <c r="Q1275" i="21"/>
  <c r="O1275" i="21"/>
  <c r="P1275" i="21"/>
  <c r="I1276" i="21"/>
  <c r="J1276" i="21"/>
  <c r="H1277" i="21"/>
  <c r="L1276" i="21"/>
  <c r="K1276" i="21"/>
  <c r="M1276" i="21"/>
  <c r="Q1276" i="21"/>
  <c r="P1276" i="21"/>
  <c r="O1276" i="21"/>
  <c r="M1277" i="21"/>
  <c r="K1277" i="21"/>
  <c r="J1277" i="21"/>
  <c r="H1278" i="21"/>
  <c r="I1277" i="21"/>
  <c r="L1277" i="21"/>
  <c r="H1279" i="21"/>
  <c r="I1278" i="21"/>
  <c r="M1278" i="21"/>
  <c r="K1278" i="21"/>
  <c r="J1278" i="21"/>
  <c r="L1278" i="21"/>
  <c r="P1277" i="21"/>
  <c r="Q1277" i="21"/>
  <c r="O1277" i="21"/>
  <c r="K1279" i="21"/>
  <c r="L1279" i="21"/>
  <c r="I1279" i="21"/>
  <c r="J1279" i="21"/>
  <c r="M1279" i="21"/>
  <c r="H1280" i="21"/>
  <c r="P1278" i="21"/>
  <c r="O1278" i="21"/>
  <c r="Q1278" i="21"/>
  <c r="P1279" i="21"/>
  <c r="Q1279" i="21"/>
  <c r="O1279" i="21"/>
  <c r="J1280" i="21"/>
  <c r="M1280" i="21"/>
  <c r="L1280" i="21"/>
  <c r="H1281" i="21"/>
  <c r="I1280" i="21"/>
  <c r="K1280" i="21"/>
  <c r="J1281" i="21"/>
  <c r="I1281" i="21"/>
  <c r="H1282" i="21"/>
  <c r="L1281" i="21"/>
  <c r="K1281" i="21"/>
  <c r="M1281" i="21"/>
  <c r="O1280" i="21"/>
  <c r="Q1280" i="21"/>
  <c r="P1280" i="21"/>
  <c r="O1281" i="21"/>
  <c r="Q1281" i="21"/>
  <c r="P1281" i="21"/>
  <c r="L1282" i="21"/>
  <c r="K1282" i="21"/>
  <c r="I1282" i="21"/>
  <c r="H1283" i="21"/>
  <c r="M1282" i="21"/>
  <c r="J1282" i="21"/>
  <c r="O1282" i="21"/>
  <c r="P1282" i="21"/>
  <c r="Q1282" i="21"/>
  <c r="K1283" i="21"/>
  <c r="J1283" i="21"/>
  <c r="M1283" i="21"/>
  <c r="L1283" i="21"/>
  <c r="I1283" i="21"/>
  <c r="H1284" i="21"/>
  <c r="O1283" i="21"/>
  <c r="Q1283" i="21"/>
  <c r="P1283" i="21"/>
  <c r="J1284" i="21"/>
  <c r="L1284" i="21"/>
  <c r="H1285" i="21"/>
  <c r="M1284" i="21"/>
  <c r="K1284" i="21"/>
  <c r="I1284" i="21"/>
  <c r="M1285" i="21"/>
  <c r="K1285" i="21"/>
  <c r="L1285" i="21"/>
  <c r="I1285" i="21"/>
  <c r="J1285" i="21"/>
  <c r="H1286" i="21"/>
  <c r="Q1284" i="21"/>
  <c r="O1284" i="21"/>
  <c r="P1284" i="21"/>
  <c r="P1285" i="21"/>
  <c r="Q1285" i="21"/>
  <c r="O1285" i="21"/>
  <c r="M1286" i="21"/>
  <c r="I1286" i="21"/>
  <c r="K1286" i="21"/>
  <c r="L1286" i="21"/>
  <c r="J1286" i="21"/>
  <c r="H1287" i="21"/>
  <c r="P1286" i="21"/>
  <c r="Q1286" i="21"/>
  <c r="O1286" i="21"/>
  <c r="L1287" i="21"/>
  <c r="I1287" i="21"/>
  <c r="J1287" i="21"/>
  <c r="H1288" i="21"/>
  <c r="K1287" i="21"/>
  <c r="M1287" i="21"/>
  <c r="O1287" i="21"/>
  <c r="P1287" i="21"/>
  <c r="Q1287" i="21"/>
  <c r="I1288" i="21"/>
  <c r="K1288" i="21"/>
  <c r="H1289" i="21"/>
  <c r="L1288" i="21"/>
  <c r="J1288" i="21"/>
  <c r="M1288" i="21"/>
  <c r="Q1288" i="21"/>
  <c r="P1288" i="21"/>
  <c r="O1288" i="21"/>
  <c r="J1289" i="21"/>
  <c r="K1289" i="21"/>
  <c r="M1289" i="21"/>
  <c r="H1290" i="21"/>
  <c r="I1289" i="21"/>
  <c r="L1289" i="21"/>
  <c r="I1290" i="21"/>
  <c r="K1290" i="21"/>
  <c r="L1290" i="21"/>
  <c r="J1290" i="21"/>
  <c r="H1291" i="21"/>
  <c r="M1290" i="21"/>
  <c r="Q1289" i="21"/>
  <c r="P1289" i="21"/>
  <c r="O1289" i="21"/>
  <c r="O1290" i="21"/>
  <c r="P1290" i="21"/>
  <c r="Q1290" i="21"/>
  <c r="K1291" i="21"/>
  <c r="H1292" i="21"/>
  <c r="I1291" i="21"/>
  <c r="L1291" i="21"/>
  <c r="M1291" i="21"/>
  <c r="J1291" i="21"/>
  <c r="K1292" i="21"/>
  <c r="M1292" i="21"/>
  <c r="L1292" i="21"/>
  <c r="J1292" i="21"/>
  <c r="H1293" i="21"/>
  <c r="I1292" i="21"/>
  <c r="O1291" i="21"/>
  <c r="Q1291" i="21"/>
  <c r="P1291" i="21"/>
  <c r="L1293" i="21"/>
  <c r="J1293" i="21"/>
  <c r="M1293" i="21"/>
  <c r="K1293" i="21"/>
  <c r="H1294" i="21"/>
  <c r="I1293" i="21"/>
  <c r="Q1292" i="21"/>
  <c r="O1292" i="21"/>
  <c r="P1292" i="21"/>
  <c r="M1294" i="21"/>
  <c r="J1294" i="21"/>
  <c r="K1294" i="21"/>
  <c r="I1294" i="21"/>
  <c r="H1295" i="21"/>
  <c r="L1294" i="21"/>
  <c r="P1293" i="21"/>
  <c r="O1293" i="21"/>
  <c r="Q1293" i="21"/>
  <c r="P1294" i="21"/>
  <c r="O1294" i="21"/>
  <c r="Q1294" i="21"/>
  <c r="K1295" i="21"/>
  <c r="H1296" i="21"/>
  <c r="M1295" i="21"/>
  <c r="L1295" i="21"/>
  <c r="J1295" i="21"/>
  <c r="I1295" i="21"/>
  <c r="I1296" i="21"/>
  <c r="M1296" i="21"/>
  <c r="L1296" i="21"/>
  <c r="H1297" i="21"/>
  <c r="J1296" i="21"/>
  <c r="K1296" i="21"/>
  <c r="P1295" i="21"/>
  <c r="Q1295" i="21"/>
  <c r="O1295" i="21"/>
  <c r="O1296" i="21"/>
  <c r="P1296" i="21"/>
  <c r="Q1296" i="21"/>
  <c r="I1297" i="21"/>
  <c r="L1297" i="21"/>
  <c r="H1298" i="21"/>
  <c r="M1297" i="21"/>
  <c r="K1297" i="21"/>
  <c r="J1297" i="21"/>
  <c r="O1297" i="21"/>
  <c r="P1297" i="21"/>
  <c r="Q1297" i="21"/>
  <c r="I1298" i="21"/>
  <c r="M1298" i="21"/>
  <c r="H1299" i="21"/>
  <c r="K1298" i="21"/>
  <c r="L1298" i="21"/>
  <c r="J1298" i="21"/>
  <c r="O1298" i="21"/>
  <c r="P1298" i="21"/>
  <c r="Q1298" i="21"/>
  <c r="I1299" i="21"/>
  <c r="M1299" i="21"/>
  <c r="L1299" i="21"/>
  <c r="K1299" i="21"/>
  <c r="H1300" i="21"/>
  <c r="J1299" i="21"/>
  <c r="P1299" i="21"/>
  <c r="Q1299" i="21"/>
  <c r="O1299" i="21"/>
  <c r="H1301" i="21"/>
  <c r="J1300" i="21"/>
  <c r="K1300" i="21"/>
  <c r="L1300" i="21"/>
  <c r="I1300" i="21"/>
  <c r="M1300" i="21"/>
  <c r="H1302" i="21"/>
  <c r="L1301" i="21"/>
  <c r="I1301" i="21"/>
  <c r="M1301" i="21"/>
  <c r="K1301" i="21"/>
  <c r="J1301" i="21"/>
  <c r="P1300" i="21"/>
  <c r="Q1300" i="21"/>
  <c r="O1300" i="21"/>
  <c r="I1302" i="21"/>
  <c r="J1302" i="21"/>
  <c r="M1302" i="21"/>
  <c r="K1302" i="21"/>
  <c r="H1303" i="21"/>
  <c r="L1302" i="21"/>
  <c r="Q1301" i="21"/>
  <c r="P1301" i="21"/>
  <c r="O1301" i="21"/>
  <c r="Q1302" i="21"/>
  <c r="O1302" i="21"/>
  <c r="P1302" i="21"/>
  <c r="L1303" i="21"/>
  <c r="H1304" i="21"/>
  <c r="J1303" i="21"/>
  <c r="I1303" i="21"/>
  <c r="M1303" i="21"/>
  <c r="K1303" i="21"/>
  <c r="I1304" i="21"/>
  <c r="L1304" i="21"/>
  <c r="J1304" i="21"/>
  <c r="M1304" i="21"/>
  <c r="H1305" i="21"/>
  <c r="K1304" i="21"/>
  <c r="O1303" i="21"/>
  <c r="P1303" i="21"/>
  <c r="Q1303" i="21"/>
  <c r="P1304" i="21"/>
  <c r="O1304" i="21"/>
  <c r="Q1304" i="21"/>
  <c r="M1305" i="21"/>
  <c r="K1305" i="21"/>
  <c r="L1305" i="21"/>
  <c r="H1306" i="21"/>
  <c r="I1305" i="21"/>
  <c r="J1305" i="21"/>
  <c r="H1307" i="21"/>
  <c r="M1306" i="21"/>
  <c r="I1306" i="21"/>
  <c r="L1306" i="21"/>
  <c r="K1306" i="21"/>
  <c r="J1306" i="21"/>
  <c r="O1305" i="21"/>
  <c r="Q1305" i="21"/>
  <c r="P1305" i="21"/>
  <c r="I1307" i="21"/>
  <c r="H1308" i="21"/>
  <c r="M1307" i="21"/>
  <c r="J1307" i="21"/>
  <c r="K1307" i="21"/>
  <c r="L1307" i="21"/>
  <c r="Q1306" i="21"/>
  <c r="O1306" i="21"/>
  <c r="P1306" i="21"/>
  <c r="O1307" i="21"/>
  <c r="P1307" i="21"/>
  <c r="Q1307" i="21"/>
  <c r="K1308" i="21"/>
  <c r="H1309" i="21"/>
  <c r="J1308" i="21"/>
  <c r="I1308" i="21"/>
  <c r="M1308" i="21"/>
  <c r="L1308" i="21"/>
  <c r="M1309" i="21"/>
  <c r="H1310" i="21"/>
  <c r="I1309" i="21"/>
  <c r="L1309" i="21"/>
  <c r="J1309" i="21"/>
  <c r="K1309" i="21"/>
  <c r="P1308" i="21"/>
  <c r="Q1308" i="21"/>
  <c r="O1308" i="21"/>
  <c r="K1310" i="21"/>
  <c r="I1310" i="21"/>
  <c r="J1310" i="21"/>
  <c r="L1310" i="21"/>
  <c r="H1311" i="21"/>
  <c r="M1310" i="21"/>
  <c r="P1309" i="21"/>
  <c r="Q1309" i="21"/>
  <c r="O1309" i="21"/>
  <c r="P1310" i="21"/>
  <c r="Q1310" i="21"/>
  <c r="O1310" i="21"/>
  <c r="J1311" i="21"/>
  <c r="I1311" i="21"/>
  <c r="K1311" i="21"/>
  <c r="H1312" i="21"/>
  <c r="M1311" i="21"/>
  <c r="L1311" i="21"/>
  <c r="P1311" i="21"/>
  <c r="Q1311" i="21"/>
  <c r="O1311" i="21"/>
  <c r="J1312" i="21"/>
  <c r="K1312" i="21"/>
  <c r="H1313" i="21"/>
  <c r="L1312" i="21"/>
  <c r="I1312" i="21"/>
  <c r="M1312" i="21"/>
  <c r="K1313" i="21"/>
  <c r="L1313" i="21"/>
  <c r="I1313" i="21"/>
  <c r="H1314" i="21"/>
  <c r="J1313" i="21"/>
  <c r="M1313" i="21"/>
  <c r="O1312" i="21"/>
  <c r="Q1312" i="21"/>
  <c r="P1312" i="21"/>
  <c r="P1313" i="21"/>
  <c r="O1313" i="21"/>
  <c r="Q1313" i="21"/>
  <c r="L1314" i="21"/>
  <c r="M1314" i="21"/>
  <c r="J1314" i="21"/>
  <c r="I1314" i="21"/>
  <c r="H1315" i="21"/>
  <c r="K1314" i="21"/>
  <c r="P1314" i="21"/>
  <c r="Q1314" i="21"/>
  <c r="O1314" i="21"/>
  <c r="I1315" i="21"/>
  <c r="K1315" i="21"/>
  <c r="L1315" i="21"/>
  <c r="J1315" i="21"/>
  <c r="M1315" i="21"/>
  <c r="H1316" i="21"/>
  <c r="Q1315" i="21"/>
  <c r="O1315" i="21"/>
  <c r="P1315" i="21"/>
  <c r="L1316" i="21"/>
  <c r="J1316" i="21"/>
  <c r="M1316" i="21"/>
  <c r="I1316" i="21"/>
  <c r="K1316" i="21"/>
  <c r="H1317" i="21"/>
  <c r="P1316" i="21"/>
  <c r="Q1316" i="21"/>
  <c r="O1316" i="21"/>
  <c r="J1317" i="21"/>
  <c r="L1317" i="21"/>
  <c r="M1317" i="21"/>
  <c r="H1318" i="21"/>
  <c r="K1317" i="21"/>
  <c r="I1317" i="21"/>
  <c r="L1318" i="21"/>
  <c r="J1318" i="21"/>
  <c r="K1318" i="21"/>
  <c r="M1318" i="21"/>
  <c r="H1319" i="21"/>
  <c r="I1318" i="21"/>
  <c r="P1317" i="21"/>
  <c r="Q1317" i="21"/>
  <c r="O1317" i="21"/>
  <c r="L1319" i="21"/>
  <c r="H1320" i="21"/>
  <c r="M1319" i="21"/>
  <c r="J1319" i="21"/>
  <c r="K1319" i="21"/>
  <c r="I1319" i="21"/>
  <c r="O1318" i="21"/>
  <c r="Q1318" i="21"/>
  <c r="P1318" i="21"/>
  <c r="J1320" i="21"/>
  <c r="I1320" i="21"/>
  <c r="M1320" i="21"/>
  <c r="L1320" i="21"/>
  <c r="H1321" i="21"/>
  <c r="K1320" i="21"/>
  <c r="Q1319" i="21"/>
  <c r="O1319" i="21"/>
  <c r="P1319" i="21"/>
  <c r="O1320" i="21"/>
  <c r="P1320" i="21"/>
  <c r="Q1320" i="21"/>
  <c r="H1322" i="21"/>
  <c r="K1321" i="21"/>
  <c r="L1321" i="21"/>
  <c r="I1321" i="21"/>
  <c r="M1321" i="21"/>
  <c r="J1321" i="21"/>
  <c r="H1323" i="21"/>
  <c r="L1322" i="21"/>
  <c r="M1322" i="21"/>
  <c r="J1322" i="21"/>
  <c r="K1322" i="21"/>
  <c r="I1322" i="21"/>
  <c r="O1321" i="21"/>
  <c r="P1321" i="21"/>
  <c r="Q1321" i="21"/>
  <c r="H1324" i="21"/>
  <c r="M1323" i="21"/>
  <c r="L1323" i="21"/>
  <c r="K1323" i="21"/>
  <c r="I1323" i="21"/>
  <c r="J1323" i="21"/>
  <c r="Q1322" i="21"/>
  <c r="O1322" i="21"/>
  <c r="P1322" i="21"/>
  <c r="I1324" i="21"/>
  <c r="L1324" i="21"/>
  <c r="H1325" i="21"/>
  <c r="J1324" i="21"/>
  <c r="M1324" i="21"/>
  <c r="K1324" i="21"/>
  <c r="P1323" i="21"/>
  <c r="Q1323" i="21"/>
  <c r="O1323" i="21"/>
  <c r="Q1324" i="21"/>
  <c r="O1324" i="21"/>
  <c r="P1324" i="21"/>
  <c r="K1325" i="21"/>
  <c r="I1325" i="21"/>
  <c r="H1326" i="21"/>
  <c r="M1325" i="21"/>
  <c r="J1325" i="21"/>
  <c r="L1325" i="21"/>
  <c r="Q1325" i="21"/>
  <c r="P1325" i="21"/>
  <c r="O1325" i="21"/>
  <c r="K1326" i="21"/>
  <c r="M1326" i="21"/>
  <c r="I1326" i="21"/>
  <c r="J1326" i="21"/>
  <c r="L1326" i="21"/>
  <c r="H1327" i="21"/>
  <c r="P1326" i="21"/>
  <c r="O1326" i="21"/>
  <c r="Q1326" i="21"/>
  <c r="L1327" i="21"/>
  <c r="K1327" i="21"/>
  <c r="J1327" i="21"/>
  <c r="M1327" i="21"/>
  <c r="I1327" i="21"/>
  <c r="H1328" i="21"/>
  <c r="Q1327" i="21"/>
  <c r="P1327" i="21"/>
  <c r="O1327" i="21"/>
  <c r="K1328" i="21"/>
  <c r="J1328" i="21"/>
  <c r="L1328" i="21"/>
  <c r="H1329" i="21"/>
  <c r="I1328" i="21"/>
  <c r="M1328" i="21"/>
  <c r="K1329" i="21"/>
  <c r="H1330" i="21"/>
  <c r="I1329" i="21"/>
  <c r="J1329" i="21"/>
  <c r="L1329" i="21"/>
  <c r="M1329" i="21"/>
  <c r="P1328" i="21"/>
  <c r="O1328" i="21"/>
  <c r="Q1328" i="21"/>
  <c r="I1330" i="21"/>
  <c r="K1330" i="21"/>
  <c r="H1331" i="21"/>
  <c r="L1330" i="21"/>
  <c r="J1330" i="21"/>
  <c r="M1330" i="21"/>
  <c r="Q1329" i="21"/>
  <c r="O1329" i="21"/>
  <c r="P1329" i="21"/>
  <c r="Q1330" i="21"/>
  <c r="O1330" i="21"/>
  <c r="P1330" i="21"/>
  <c r="L1331" i="21"/>
  <c r="J1331" i="21"/>
  <c r="M1331" i="21"/>
  <c r="K1331" i="21"/>
  <c r="H1332" i="21"/>
  <c r="I1331" i="21"/>
  <c r="K1332" i="21"/>
  <c r="M1332" i="21"/>
  <c r="I1332" i="21"/>
  <c r="H1333" i="21"/>
  <c r="L1332" i="21"/>
  <c r="J1332" i="21"/>
  <c r="O1331" i="21"/>
  <c r="Q1331" i="21"/>
  <c r="P1331" i="21"/>
  <c r="Q1332" i="21"/>
  <c r="P1332" i="21"/>
  <c r="O1332" i="21"/>
  <c r="I1333" i="21"/>
  <c r="H1334" i="21"/>
  <c r="M1333" i="21"/>
  <c r="J1333" i="21"/>
  <c r="L1333" i="21"/>
  <c r="K1333" i="21"/>
  <c r="P1333" i="21"/>
  <c r="O1333" i="21"/>
  <c r="Q1333" i="21"/>
  <c r="J1334" i="21"/>
  <c r="K1334" i="21"/>
  <c r="H1335" i="21"/>
  <c r="M1334" i="21"/>
  <c r="I1334" i="21"/>
  <c r="L1334" i="21"/>
  <c r="H1336" i="21"/>
  <c r="K1335" i="21"/>
  <c r="L1335" i="21"/>
  <c r="M1335" i="21"/>
  <c r="I1335" i="21"/>
  <c r="J1335" i="21"/>
  <c r="P1334" i="21"/>
  <c r="O1334" i="21"/>
  <c r="Q1334" i="21"/>
  <c r="I1336" i="21"/>
  <c r="K1336" i="21"/>
  <c r="M1336" i="21"/>
  <c r="H1337" i="21"/>
  <c r="L1336" i="21"/>
  <c r="J1336" i="21"/>
  <c r="Q1335" i="21"/>
  <c r="P1335" i="21"/>
  <c r="O1335" i="21"/>
  <c r="O1336" i="21"/>
  <c r="P1336" i="21"/>
  <c r="Q1336" i="21"/>
  <c r="J1337" i="21"/>
  <c r="L1337" i="21"/>
  <c r="H1338" i="21"/>
  <c r="M1337" i="21"/>
  <c r="K1337" i="21"/>
  <c r="I1337" i="21"/>
  <c r="M1338" i="21"/>
  <c r="L1338" i="21"/>
  <c r="I1338" i="21"/>
  <c r="J1338" i="21"/>
  <c r="K1338" i="21"/>
  <c r="H1339" i="21"/>
  <c r="O1337" i="21"/>
  <c r="Q1337" i="21"/>
  <c r="P1337" i="21"/>
  <c r="P1338" i="21"/>
  <c r="O1338" i="21"/>
  <c r="Q1338" i="21"/>
  <c r="H1340" i="21"/>
  <c r="L1339" i="21"/>
  <c r="K1339" i="21"/>
  <c r="J1339" i="21"/>
  <c r="M1339" i="21"/>
  <c r="I1339" i="21"/>
  <c r="M1340" i="21"/>
  <c r="L1340" i="21"/>
  <c r="I1340" i="21"/>
  <c r="H1341" i="21"/>
  <c r="J1340" i="21"/>
  <c r="K1340" i="21"/>
  <c r="Q1339" i="21"/>
  <c r="P1339" i="21"/>
  <c r="O1339" i="21"/>
  <c r="P1340" i="21"/>
  <c r="Q1340" i="21"/>
  <c r="O1340" i="21"/>
  <c r="L1341" i="21"/>
  <c r="M1341" i="21"/>
  <c r="H1342" i="21"/>
  <c r="K1341" i="21"/>
  <c r="I1341" i="21"/>
  <c r="J1341" i="21"/>
  <c r="L1342" i="21"/>
  <c r="J1342" i="21"/>
  <c r="H1343" i="21"/>
  <c r="M1342" i="21"/>
  <c r="I1342" i="21"/>
  <c r="K1342" i="21"/>
  <c r="O1341" i="21"/>
  <c r="P1341" i="21"/>
  <c r="Q1341" i="21"/>
  <c r="I1343" i="21"/>
  <c r="K1343" i="21"/>
  <c r="H1344" i="21"/>
  <c r="L1343" i="21"/>
  <c r="J1343" i="21"/>
  <c r="M1343" i="21"/>
  <c r="P1342" i="21"/>
  <c r="O1342" i="21"/>
  <c r="Q1342" i="21"/>
  <c r="O1343" i="21"/>
  <c r="Q1343" i="21"/>
  <c r="P1343" i="21"/>
  <c r="K1344" i="21"/>
  <c r="M1344" i="21"/>
  <c r="J1344" i="21"/>
  <c r="I1344" i="21"/>
  <c r="H1345" i="21"/>
  <c r="L1344" i="21"/>
  <c r="P1344" i="21"/>
  <c r="O1344" i="21"/>
  <c r="Q1344" i="21"/>
  <c r="L1345" i="21"/>
  <c r="I1345" i="21"/>
  <c r="J1345" i="21"/>
  <c r="K1345" i="21"/>
  <c r="M1345" i="21"/>
  <c r="H1346" i="21"/>
  <c r="Q1345" i="21"/>
  <c r="P1345" i="21"/>
  <c r="O1345" i="21"/>
  <c r="H1347" i="21"/>
  <c r="J1346" i="21"/>
  <c r="I1346" i="21"/>
  <c r="K1346" i="21"/>
  <c r="M1346" i="21"/>
  <c r="L1346" i="21"/>
  <c r="I1347" i="21"/>
  <c r="J1347" i="21"/>
  <c r="H1348" i="21"/>
  <c r="K1347" i="21"/>
  <c r="M1347" i="21"/>
  <c r="L1347" i="21"/>
  <c r="O1346" i="21"/>
  <c r="P1346" i="21"/>
  <c r="Q1346" i="21"/>
  <c r="P1347" i="21"/>
  <c r="O1347" i="21"/>
  <c r="Q1347" i="21"/>
  <c r="K1348" i="21"/>
  <c r="M1348" i="21"/>
  <c r="J1348" i="21"/>
  <c r="H1349" i="21"/>
  <c r="I1348" i="21"/>
  <c r="L1348" i="21"/>
  <c r="K1349" i="21"/>
  <c r="H1350" i="21"/>
  <c r="I1349" i="21"/>
  <c r="J1349" i="21"/>
  <c r="L1349" i="21"/>
  <c r="M1349" i="21"/>
  <c r="O1348" i="21"/>
  <c r="Q1348" i="21"/>
  <c r="P1348" i="21"/>
  <c r="K1350" i="21"/>
  <c r="H1351" i="21"/>
  <c r="I1350" i="21"/>
  <c r="M1350" i="21"/>
  <c r="J1350" i="21"/>
  <c r="L1350" i="21"/>
  <c r="O1349" i="21"/>
  <c r="Q1349" i="21"/>
  <c r="P1349" i="21"/>
  <c r="K1351" i="21"/>
  <c r="J1351" i="21"/>
  <c r="M1351" i="21"/>
  <c r="I1351" i="21"/>
  <c r="L1351" i="21"/>
  <c r="H1352" i="21"/>
  <c r="Q1350" i="21"/>
  <c r="P1350" i="21"/>
  <c r="O1350" i="21"/>
  <c r="P1351" i="21"/>
  <c r="O1351" i="21"/>
  <c r="Q1351" i="21"/>
  <c r="L1352" i="21"/>
  <c r="K1352" i="21"/>
  <c r="I1352" i="21"/>
  <c r="M1352" i="21"/>
  <c r="J1352" i="21"/>
  <c r="H1353" i="21"/>
  <c r="P1352" i="21"/>
  <c r="O1352" i="21"/>
  <c r="Q1352" i="21"/>
  <c r="M1353" i="21"/>
  <c r="J1353" i="21"/>
  <c r="H1354" i="21"/>
  <c r="L1353" i="21"/>
  <c r="K1353" i="21"/>
  <c r="I1353" i="21"/>
  <c r="K1354" i="21"/>
  <c r="M1354" i="21"/>
  <c r="H1355" i="21"/>
  <c r="I1354" i="21"/>
  <c r="J1354" i="21"/>
  <c r="L1354" i="21"/>
  <c r="P1353" i="21"/>
  <c r="O1353" i="21"/>
  <c r="Q1353" i="21"/>
  <c r="L1355" i="21"/>
  <c r="M1355" i="21"/>
  <c r="J1355" i="21"/>
  <c r="H1356" i="21"/>
  <c r="I1355" i="21"/>
  <c r="K1355" i="21"/>
  <c r="P1354" i="21"/>
  <c r="O1354" i="21"/>
  <c r="Q1354" i="21"/>
  <c r="M1356" i="21"/>
  <c r="L1356" i="21"/>
  <c r="I1356" i="21"/>
  <c r="K1356" i="21"/>
  <c r="J1356" i="21"/>
  <c r="H1357" i="21"/>
  <c r="Q1355" i="21"/>
  <c r="P1355" i="21"/>
  <c r="O1355" i="21"/>
  <c r="Q1356" i="21"/>
  <c r="O1356" i="21"/>
  <c r="P1356" i="21"/>
  <c r="I1357" i="21"/>
  <c r="L1357" i="21"/>
  <c r="H1358" i="21"/>
  <c r="K1357" i="21"/>
  <c r="M1357" i="21"/>
  <c r="J1357" i="21"/>
  <c r="Q1357" i="21"/>
  <c r="P1357" i="21"/>
  <c r="O1357" i="21"/>
  <c r="M1358" i="21"/>
  <c r="K1358" i="21"/>
  <c r="I1358" i="21"/>
  <c r="J1358" i="21"/>
  <c r="L1358" i="21"/>
  <c r="H1359" i="21"/>
  <c r="O1358" i="21"/>
  <c r="P1358" i="21"/>
  <c r="Q1358" i="21"/>
  <c r="I1359" i="21"/>
  <c r="L1359" i="21"/>
  <c r="J1359" i="21"/>
  <c r="H1360" i="21"/>
  <c r="K1359" i="21"/>
  <c r="M1359" i="21"/>
  <c r="Q1359" i="21"/>
  <c r="P1359" i="21"/>
  <c r="O1359" i="21"/>
  <c r="K1360" i="21"/>
  <c r="L1360" i="21"/>
  <c r="H1361" i="21"/>
  <c r="J1360" i="21"/>
  <c r="M1360" i="21"/>
  <c r="I1360" i="21"/>
  <c r="L1361" i="21"/>
  <c r="I1361" i="21"/>
  <c r="H1362" i="21"/>
  <c r="J1361" i="21"/>
  <c r="K1361" i="21"/>
  <c r="M1361" i="21"/>
  <c r="Q1360" i="21"/>
  <c r="O1360" i="21"/>
  <c r="P1360" i="21"/>
  <c r="P1361" i="21"/>
  <c r="Q1361" i="21"/>
  <c r="O1361" i="21"/>
  <c r="K1362" i="21"/>
  <c r="I1362" i="21"/>
  <c r="M1362" i="21"/>
  <c r="H1363" i="21"/>
  <c r="L1362" i="21"/>
  <c r="J1362" i="21"/>
  <c r="O1362" i="21"/>
  <c r="P1362" i="21"/>
  <c r="Q1362" i="21"/>
  <c r="H1364" i="21"/>
  <c r="J1363" i="21"/>
  <c r="M1363" i="21"/>
  <c r="L1363" i="21"/>
  <c r="I1363" i="21"/>
  <c r="K1363" i="21"/>
  <c r="J1364" i="21"/>
  <c r="L1364" i="21"/>
  <c r="K1364" i="21"/>
  <c r="M1364" i="21"/>
  <c r="I1364" i="21"/>
  <c r="H1365" i="21"/>
  <c r="Q1363" i="21"/>
  <c r="P1363" i="21"/>
  <c r="O1363" i="21"/>
  <c r="Q1364" i="21"/>
  <c r="P1364" i="21"/>
  <c r="O1364" i="21"/>
  <c r="I1365" i="21"/>
  <c r="L1365" i="21"/>
  <c r="H1366" i="21"/>
  <c r="J1365" i="21"/>
  <c r="K1365" i="21"/>
  <c r="M1365" i="21"/>
  <c r="O1365" i="21"/>
  <c r="P1365" i="21"/>
  <c r="Q1365" i="21"/>
  <c r="L1366" i="21"/>
  <c r="I1366" i="21"/>
  <c r="J1366" i="21"/>
  <c r="M1366" i="21"/>
  <c r="K1366" i="21"/>
  <c r="H1367" i="21"/>
  <c r="P1366" i="21"/>
  <c r="Q1366" i="21"/>
  <c r="O1366" i="21"/>
  <c r="H1368" i="21"/>
  <c r="L1367" i="21"/>
  <c r="M1367" i="21"/>
  <c r="J1367" i="21"/>
  <c r="K1367" i="21"/>
  <c r="I1367" i="21"/>
  <c r="L1368" i="21"/>
  <c r="K1368" i="21"/>
  <c r="M1368" i="21"/>
  <c r="J1368" i="21"/>
  <c r="I1368" i="21"/>
  <c r="H1369" i="21"/>
  <c r="O1367" i="21"/>
  <c r="Q1367" i="21"/>
  <c r="P1367" i="21"/>
  <c r="O1368" i="21"/>
  <c r="P1368" i="21"/>
  <c r="Q1368" i="21"/>
  <c r="M1369" i="21"/>
  <c r="K1369" i="21"/>
  <c r="J1369" i="21"/>
  <c r="H1370" i="21"/>
  <c r="L1369" i="21"/>
  <c r="I1369" i="21"/>
  <c r="J1370" i="21"/>
  <c r="L1370" i="21"/>
  <c r="H1371" i="21"/>
  <c r="K1370" i="21"/>
  <c r="I1370" i="21"/>
  <c r="M1370" i="21"/>
  <c r="P1369" i="21"/>
  <c r="O1369" i="21"/>
  <c r="Q1369" i="21"/>
  <c r="I1371" i="21"/>
  <c r="M1371" i="21"/>
  <c r="H1372" i="21"/>
  <c r="J1371" i="21"/>
  <c r="L1371" i="21"/>
  <c r="K1371" i="21"/>
  <c r="P1370" i="21"/>
  <c r="Q1370" i="21"/>
  <c r="O1370" i="21"/>
  <c r="P1371" i="21"/>
  <c r="O1371" i="21"/>
  <c r="Q1371" i="21"/>
  <c r="H1373" i="21"/>
  <c r="I1372" i="21"/>
  <c r="J1372" i="21"/>
  <c r="M1372" i="21"/>
  <c r="K1372" i="21"/>
  <c r="L1372" i="21"/>
  <c r="I1373" i="21"/>
  <c r="M1373" i="21"/>
  <c r="K1373" i="21"/>
  <c r="J1373" i="21"/>
  <c r="H1374" i="21"/>
  <c r="L1373" i="21"/>
  <c r="P1372" i="21"/>
  <c r="O1372" i="21"/>
  <c r="Q1372" i="21"/>
  <c r="Q1373" i="21"/>
  <c r="O1373" i="21"/>
  <c r="P1373" i="21"/>
  <c r="H1375" i="21"/>
  <c r="K1374" i="21"/>
  <c r="M1374" i="21"/>
  <c r="I1374" i="21"/>
  <c r="J1374" i="21"/>
  <c r="L1374" i="21"/>
  <c r="M1375" i="21"/>
  <c r="H1376" i="21"/>
  <c r="I1375" i="21"/>
  <c r="J1375" i="21"/>
  <c r="L1375" i="21"/>
  <c r="K1375" i="21"/>
  <c r="P1374" i="21"/>
  <c r="Q1374" i="21"/>
  <c r="O1374" i="21"/>
  <c r="H1377" i="21"/>
  <c r="K1376" i="21"/>
  <c r="M1376" i="21"/>
  <c r="L1376" i="21"/>
  <c r="I1376" i="21"/>
  <c r="J1376" i="21"/>
  <c r="Q1375" i="21"/>
  <c r="O1375" i="21"/>
  <c r="P1375" i="21"/>
  <c r="H1378" i="21"/>
  <c r="I1377" i="21"/>
  <c r="M1377" i="21"/>
  <c r="K1377" i="21"/>
  <c r="L1377" i="21"/>
  <c r="J1377" i="21"/>
  <c r="O1376" i="21"/>
  <c r="P1376" i="21"/>
  <c r="Q1376" i="21"/>
  <c r="H1379" i="21"/>
  <c r="K1378" i="21"/>
  <c r="M1378" i="21"/>
  <c r="I1378" i="21"/>
  <c r="J1378" i="21"/>
  <c r="L1378" i="21"/>
  <c r="Q1377" i="21"/>
  <c r="P1377" i="21"/>
  <c r="O1377" i="21"/>
  <c r="H1380" i="21"/>
  <c r="L1379" i="21"/>
  <c r="K1379" i="21"/>
  <c r="I1379" i="21"/>
  <c r="J1379" i="21"/>
  <c r="M1379" i="21"/>
  <c r="Q1378" i="21"/>
  <c r="P1378" i="21"/>
  <c r="O1378" i="21"/>
  <c r="M1380" i="21"/>
  <c r="H1381" i="21"/>
  <c r="L1380" i="21"/>
  <c r="I1380" i="21"/>
  <c r="K1380" i="21"/>
  <c r="J1380" i="21"/>
  <c r="O1379" i="21"/>
  <c r="Q1379" i="21"/>
  <c r="P1379" i="21"/>
  <c r="K1381" i="21"/>
  <c r="M1381" i="21"/>
  <c r="J1381" i="21"/>
  <c r="H1382" i="21"/>
  <c r="I1381" i="21"/>
  <c r="L1381" i="21"/>
  <c r="Q1380" i="21"/>
  <c r="O1380" i="21"/>
  <c r="P1380" i="21"/>
  <c r="L1382" i="21"/>
  <c r="J1382" i="21"/>
  <c r="I1382" i="21"/>
  <c r="K1382" i="21"/>
  <c r="H1383" i="21"/>
  <c r="M1382" i="21"/>
  <c r="Q1381" i="21"/>
  <c r="O1381" i="21"/>
  <c r="P1381" i="21"/>
  <c r="P1382" i="21"/>
  <c r="O1382" i="21"/>
  <c r="Q1382" i="21"/>
  <c r="L1383" i="21"/>
  <c r="J1383" i="21"/>
  <c r="K1383" i="21"/>
  <c r="M1383" i="21"/>
  <c r="I1383" i="21"/>
  <c r="H1384" i="21"/>
  <c r="O1383" i="21"/>
  <c r="Q1383" i="21"/>
  <c r="P1383" i="21"/>
  <c r="L1384" i="21"/>
  <c r="M1384" i="21"/>
  <c r="J1384" i="21"/>
  <c r="I1384" i="21"/>
  <c r="K1384" i="21"/>
  <c r="H1385" i="21"/>
  <c r="P1384" i="21"/>
  <c r="O1384" i="21"/>
  <c r="Q1384" i="21"/>
  <c r="L1385" i="21"/>
  <c r="I1385" i="21"/>
  <c r="K1385" i="21"/>
  <c r="J1385" i="21"/>
  <c r="H1386" i="21"/>
  <c r="M1385" i="21"/>
  <c r="O1385" i="21"/>
  <c r="P1385" i="21"/>
  <c r="Q1385" i="21"/>
  <c r="L1386" i="21"/>
  <c r="M1386" i="21"/>
  <c r="J1386" i="21"/>
  <c r="H1387" i="21"/>
  <c r="I1386" i="21"/>
  <c r="K1386" i="21"/>
  <c r="K1387" i="21"/>
  <c r="J1387" i="21"/>
  <c r="I1387" i="21"/>
  <c r="M1387" i="21"/>
  <c r="H1388" i="21"/>
  <c r="L1387" i="21"/>
  <c r="Q1386" i="21"/>
  <c r="O1386" i="21"/>
  <c r="P1386" i="21"/>
  <c r="O1387" i="21"/>
  <c r="P1387" i="21"/>
  <c r="Q1387" i="21"/>
  <c r="L1388" i="21"/>
  <c r="M1388" i="21"/>
  <c r="K1388" i="21"/>
  <c r="J1388" i="21"/>
  <c r="H1389" i="21"/>
  <c r="I1388" i="21"/>
  <c r="M1389" i="21"/>
  <c r="H1390" i="21"/>
  <c r="K1389" i="21"/>
  <c r="L1389" i="21"/>
  <c r="J1389" i="21"/>
  <c r="I1389" i="21"/>
  <c r="O1388" i="21"/>
  <c r="Q1388" i="21"/>
  <c r="P1388" i="21"/>
  <c r="L1390" i="21"/>
  <c r="J1390" i="21"/>
  <c r="H1391" i="21"/>
  <c r="K1390" i="21"/>
  <c r="M1390" i="21"/>
  <c r="I1390" i="21"/>
  <c r="P1389" i="21"/>
  <c r="Q1389" i="21"/>
  <c r="O1389" i="21"/>
  <c r="I1391" i="21"/>
  <c r="J1391" i="21"/>
  <c r="K1391" i="21"/>
  <c r="M1391" i="21"/>
  <c r="L1391" i="21"/>
  <c r="H1392" i="21"/>
  <c r="O1390" i="21"/>
  <c r="Q1390" i="21"/>
  <c r="P1390" i="21"/>
  <c r="O1391" i="21"/>
  <c r="P1391" i="21"/>
  <c r="Q1391" i="21"/>
  <c r="K1392" i="21"/>
  <c r="H1393" i="21"/>
  <c r="I1392" i="21"/>
  <c r="M1392" i="21"/>
  <c r="J1392" i="21"/>
  <c r="L1392" i="21"/>
  <c r="M1393" i="21"/>
  <c r="I1393" i="21"/>
  <c r="L1393" i="21"/>
  <c r="H1394" i="21"/>
  <c r="K1393" i="21"/>
  <c r="J1393" i="21"/>
  <c r="P1392" i="21"/>
  <c r="Q1392" i="21"/>
  <c r="O1392" i="21"/>
  <c r="O1393" i="21"/>
  <c r="Q1393" i="21"/>
  <c r="P1393" i="21"/>
  <c r="J1394" i="21"/>
  <c r="M1394" i="21"/>
  <c r="L1394" i="21"/>
  <c r="K1394" i="21"/>
  <c r="I1394" i="21"/>
  <c r="H1395" i="21"/>
  <c r="Q1394" i="21"/>
  <c r="O1394" i="21"/>
  <c r="P1394" i="21"/>
  <c r="M1395" i="21"/>
  <c r="K1395" i="21"/>
  <c r="I1395" i="21"/>
  <c r="L1395" i="21"/>
  <c r="J1395" i="21"/>
  <c r="H1396" i="21"/>
  <c r="P1395" i="21"/>
  <c r="Q1395" i="21"/>
  <c r="O1395" i="21"/>
  <c r="H1397" i="21"/>
  <c r="K1396" i="21"/>
  <c r="J1396" i="21"/>
  <c r="I1396" i="21"/>
  <c r="M1396" i="21"/>
  <c r="L1396" i="21"/>
  <c r="I1397" i="21"/>
  <c r="J1397" i="21"/>
  <c r="M1397" i="21"/>
  <c r="L1397" i="21"/>
  <c r="H1398" i="21"/>
  <c r="K1397" i="21"/>
  <c r="P1396" i="21"/>
  <c r="O1396" i="21"/>
  <c r="Q1396" i="21"/>
  <c r="O1397" i="21"/>
  <c r="Q1397" i="21"/>
  <c r="P1397" i="21"/>
  <c r="J1398" i="21"/>
  <c r="M1398" i="21"/>
  <c r="H1399" i="21"/>
  <c r="I1398" i="21"/>
  <c r="L1398" i="21"/>
  <c r="K1398" i="21"/>
  <c r="L1399" i="21"/>
  <c r="J1399" i="21"/>
  <c r="M1399" i="21"/>
  <c r="H1400" i="21"/>
  <c r="I1399" i="21"/>
  <c r="K1399" i="21"/>
  <c r="Q1398" i="21"/>
  <c r="P1398" i="21"/>
  <c r="O1398" i="21"/>
  <c r="I1400" i="21"/>
  <c r="J1400" i="21"/>
  <c r="M1400" i="21"/>
  <c r="K1400" i="21"/>
  <c r="L1400" i="21"/>
  <c r="H1401" i="21"/>
  <c r="O1399" i="21"/>
  <c r="P1399" i="21"/>
  <c r="Q1399" i="21"/>
  <c r="P1400" i="21"/>
  <c r="O1400" i="21"/>
  <c r="Q1400" i="21"/>
  <c r="J1401" i="21"/>
  <c r="H1402" i="21"/>
  <c r="L1401" i="21"/>
  <c r="I1401" i="21"/>
  <c r="K1401" i="21"/>
  <c r="M1401" i="21"/>
  <c r="H1403" i="21"/>
  <c r="M1402" i="21"/>
  <c r="I1402" i="21"/>
  <c r="K1402" i="21"/>
  <c r="J1402" i="21"/>
  <c r="L1402" i="21"/>
  <c r="Q1401" i="21"/>
  <c r="P1401" i="21"/>
  <c r="O1401" i="21"/>
  <c r="I1403" i="21"/>
  <c r="J1403" i="21"/>
  <c r="M1403" i="21"/>
  <c r="K1403" i="21"/>
  <c r="H1404" i="21"/>
  <c r="L1403" i="21"/>
  <c r="P1402" i="21"/>
  <c r="Q1402" i="21"/>
  <c r="O1402" i="21"/>
  <c r="O1403" i="21"/>
  <c r="P1403" i="21"/>
  <c r="Q1403" i="21"/>
  <c r="I1404" i="21"/>
  <c r="L1404" i="21"/>
  <c r="M1404" i="21"/>
  <c r="J1404" i="21"/>
  <c r="H1405" i="21"/>
  <c r="K1404" i="21"/>
  <c r="P1404" i="21"/>
  <c r="Q1404" i="21"/>
  <c r="O1404" i="21"/>
  <c r="H1406" i="21"/>
  <c r="M1405" i="21"/>
  <c r="K1405" i="21"/>
  <c r="I1405" i="21"/>
  <c r="J1405" i="21"/>
  <c r="L1405" i="21"/>
  <c r="I1406" i="21"/>
  <c r="J1406" i="21"/>
  <c r="H1407" i="21"/>
  <c r="M1406" i="21"/>
  <c r="L1406" i="21"/>
  <c r="K1406" i="21"/>
  <c r="O1405" i="21"/>
  <c r="P1405" i="21"/>
  <c r="Q1405" i="21"/>
  <c r="O1406" i="21"/>
  <c r="Q1406" i="21"/>
  <c r="P1406" i="21"/>
  <c r="K1407" i="21"/>
  <c r="M1407" i="21"/>
  <c r="J1407" i="21"/>
  <c r="H1408" i="21"/>
  <c r="L1407" i="21"/>
  <c r="I1407" i="21"/>
  <c r="L1408" i="21"/>
  <c r="M1408" i="21"/>
  <c r="H1409" i="21"/>
  <c r="K1408" i="21"/>
  <c r="I1408" i="21"/>
  <c r="J1408" i="21"/>
  <c r="O1407" i="21"/>
  <c r="Q1407" i="21"/>
  <c r="P1407" i="21"/>
  <c r="J1409" i="21"/>
  <c r="M1409" i="21"/>
  <c r="H1410" i="21"/>
  <c r="I1409" i="21"/>
  <c r="L1409" i="21"/>
  <c r="K1409" i="21"/>
  <c r="P1408" i="21"/>
  <c r="O1408" i="21"/>
  <c r="Q1408" i="21"/>
  <c r="I1410" i="21"/>
  <c r="M1410" i="21"/>
  <c r="K1410" i="21"/>
  <c r="L1410" i="21"/>
  <c r="H1411" i="21"/>
  <c r="J1410" i="21"/>
  <c r="O1409" i="21"/>
  <c r="Q1409" i="21"/>
  <c r="P1409" i="21"/>
  <c r="O1410" i="21"/>
  <c r="P1410" i="21"/>
  <c r="Q1410" i="21"/>
  <c r="H1412" i="21"/>
  <c r="L1411" i="21"/>
  <c r="M1411" i="21"/>
  <c r="I1411" i="21"/>
  <c r="K1411" i="21"/>
  <c r="J1411" i="21"/>
  <c r="I1412" i="21"/>
  <c r="H1413" i="21"/>
  <c r="J1412" i="21"/>
  <c r="M1412" i="21"/>
  <c r="L1412" i="21"/>
  <c r="K1412" i="21"/>
  <c r="Q1411" i="21"/>
  <c r="P1411" i="21"/>
  <c r="O1411" i="21"/>
  <c r="P1412" i="21"/>
  <c r="Q1412" i="21"/>
  <c r="O1412" i="21"/>
  <c r="K1413" i="21"/>
  <c r="M1413" i="21"/>
  <c r="H1414" i="21"/>
  <c r="J1413" i="21"/>
  <c r="I1413" i="21"/>
  <c r="L1413" i="21"/>
  <c r="J1414" i="21"/>
  <c r="L1414" i="21"/>
  <c r="K1414" i="21"/>
  <c r="H1415" i="21"/>
  <c r="M1414" i="21"/>
  <c r="I1414" i="21"/>
  <c r="Q1413" i="21"/>
  <c r="O1413" i="21"/>
  <c r="P1413" i="21"/>
  <c r="K1415" i="21"/>
  <c r="J1415" i="21"/>
  <c r="L1415" i="21"/>
  <c r="I1415" i="21"/>
  <c r="M1415" i="21"/>
  <c r="H1416" i="21"/>
  <c r="Q1414" i="21"/>
  <c r="P1414" i="21"/>
  <c r="O1414" i="21"/>
  <c r="Q1415" i="21"/>
  <c r="P1415" i="21"/>
  <c r="O1415" i="21"/>
  <c r="H1417" i="21"/>
  <c r="M1416" i="21"/>
  <c r="J1416" i="21"/>
  <c r="K1416" i="21"/>
  <c r="I1416" i="21"/>
  <c r="L1416" i="21"/>
  <c r="I1417" i="21"/>
  <c r="M1417" i="21"/>
  <c r="H1418" i="21"/>
  <c r="K1417" i="21"/>
  <c r="L1417" i="21"/>
  <c r="J1417" i="21"/>
  <c r="P1416" i="21"/>
  <c r="O1416" i="21"/>
  <c r="Q1416" i="21"/>
  <c r="Q1417" i="21"/>
  <c r="P1417" i="21"/>
  <c r="O1417" i="21"/>
  <c r="L1418" i="21"/>
  <c r="I1418" i="21"/>
  <c r="K1418" i="21"/>
  <c r="M1418" i="21"/>
  <c r="J1418" i="21"/>
  <c r="H1419" i="21"/>
  <c r="O1418" i="21"/>
  <c r="P1418" i="21"/>
  <c r="Q1418" i="21"/>
  <c r="J1419" i="21"/>
  <c r="I1419" i="21"/>
  <c r="H1420" i="21"/>
  <c r="K1419" i="21"/>
  <c r="M1419" i="21"/>
  <c r="L1419" i="21"/>
  <c r="Q1419" i="21"/>
  <c r="P1419" i="21"/>
  <c r="O1419" i="21"/>
  <c r="K1420" i="21"/>
  <c r="I1420" i="21"/>
  <c r="H1421" i="21"/>
  <c r="J1420" i="21"/>
  <c r="L1420" i="21"/>
  <c r="M1420" i="21"/>
  <c r="O1420" i="21"/>
  <c r="P1420" i="21"/>
  <c r="Q1420" i="21"/>
  <c r="K1421" i="21"/>
  <c r="H1422" i="21"/>
  <c r="M1421" i="21"/>
  <c r="I1421" i="21"/>
  <c r="L1421" i="21"/>
  <c r="J1421" i="21"/>
  <c r="K1422" i="21"/>
  <c r="M1422" i="21"/>
  <c r="I1422" i="21"/>
  <c r="L1422" i="21"/>
  <c r="H1423" i="21"/>
  <c r="J1422" i="21"/>
  <c r="Q1421" i="21"/>
  <c r="O1421" i="21"/>
  <c r="P1421" i="21"/>
  <c r="Q1422" i="21"/>
  <c r="P1422" i="21"/>
  <c r="O1422" i="21"/>
  <c r="J1423" i="21"/>
  <c r="L1423" i="21"/>
  <c r="M1423" i="21"/>
  <c r="H1424" i="21"/>
  <c r="I1423" i="21"/>
  <c r="K1423" i="21"/>
  <c r="K1424" i="21"/>
  <c r="L1424" i="21"/>
  <c r="J1424" i="21"/>
  <c r="I1424" i="21"/>
  <c r="H1425" i="21"/>
  <c r="M1424" i="21"/>
  <c r="Q1423" i="21"/>
  <c r="P1423" i="21"/>
  <c r="O1423" i="21"/>
  <c r="P1424" i="21"/>
  <c r="O1424" i="21"/>
  <c r="Q1424" i="21"/>
  <c r="I1425" i="21"/>
  <c r="J1425" i="21"/>
  <c r="M1425" i="21"/>
  <c r="K1425" i="21"/>
  <c r="L1425" i="21"/>
  <c r="H1426" i="21"/>
  <c r="P1425" i="21"/>
  <c r="Q1425" i="21"/>
  <c r="O1425" i="21"/>
  <c r="K1426" i="21"/>
  <c r="J1426" i="21"/>
  <c r="L1426" i="21"/>
  <c r="H1427" i="21"/>
  <c r="I1426" i="21"/>
  <c r="M1426" i="21"/>
  <c r="M1427" i="21"/>
  <c r="K1427" i="21"/>
  <c r="I1427" i="21"/>
  <c r="H1428" i="21"/>
  <c r="J1427" i="21"/>
  <c r="L1427" i="21"/>
  <c r="Q1426" i="21"/>
  <c r="P1426" i="21"/>
  <c r="O1426" i="21"/>
  <c r="Q1427" i="21"/>
  <c r="O1427" i="21"/>
  <c r="P1427" i="21"/>
  <c r="M1428" i="21"/>
  <c r="K1428" i="21"/>
  <c r="L1428" i="21"/>
  <c r="H1429" i="21"/>
  <c r="J1428" i="21"/>
  <c r="I1428" i="21"/>
  <c r="K1429" i="21"/>
  <c r="J1429" i="21"/>
  <c r="M1429" i="21"/>
  <c r="H1430" i="21"/>
  <c r="L1429" i="21"/>
  <c r="I1429" i="21"/>
  <c r="Q1428" i="21"/>
  <c r="P1428" i="21"/>
  <c r="O1428" i="21"/>
  <c r="I1430" i="21"/>
  <c r="M1430" i="21"/>
  <c r="J1430" i="21"/>
  <c r="K1430" i="21"/>
  <c r="L1430" i="21"/>
  <c r="H1431" i="21"/>
  <c r="Q1429" i="21"/>
  <c r="O1429" i="21"/>
  <c r="P1429" i="21"/>
  <c r="O1430" i="21"/>
  <c r="Q1430" i="21"/>
  <c r="P1430" i="21"/>
  <c r="H1432" i="21"/>
  <c r="J1431" i="21"/>
  <c r="I1431" i="21"/>
  <c r="M1431" i="21"/>
  <c r="L1431" i="21"/>
  <c r="K1431" i="21"/>
  <c r="M1432" i="21"/>
  <c r="J1432" i="21"/>
  <c r="L1432" i="21"/>
  <c r="H1433" i="21"/>
  <c r="K1432" i="21"/>
  <c r="I1432" i="21"/>
  <c r="O1431" i="21"/>
  <c r="P1431" i="21"/>
  <c r="Q1431" i="21"/>
  <c r="H1434" i="21"/>
  <c r="J1433" i="21"/>
  <c r="L1433" i="21"/>
  <c r="M1433" i="21"/>
  <c r="I1433" i="21"/>
  <c r="K1433" i="21"/>
  <c r="Q1432" i="21"/>
  <c r="P1432" i="21"/>
  <c r="O1432" i="21"/>
  <c r="K1434" i="21"/>
  <c r="M1434" i="21"/>
  <c r="J1434" i="21"/>
  <c r="H1435" i="21"/>
  <c r="I1434" i="21"/>
  <c r="L1434" i="21"/>
  <c r="Q1433" i="21"/>
  <c r="P1433" i="21"/>
  <c r="O1433" i="21"/>
  <c r="M1435" i="21"/>
  <c r="H1436" i="21"/>
  <c r="L1435" i="21"/>
  <c r="J1435" i="21"/>
  <c r="K1435" i="21"/>
  <c r="I1435" i="21"/>
  <c r="P1434" i="21"/>
  <c r="Q1434" i="21"/>
  <c r="O1434" i="21"/>
  <c r="H1437" i="21"/>
  <c r="I1436" i="21"/>
  <c r="L1436" i="21"/>
  <c r="M1436" i="21"/>
  <c r="K1436" i="21"/>
  <c r="J1436" i="21"/>
  <c r="P1435" i="21"/>
  <c r="O1435" i="21"/>
  <c r="Q1435" i="21"/>
  <c r="I1437" i="21"/>
  <c r="J1437" i="21"/>
  <c r="K1437" i="21"/>
  <c r="M1437" i="21"/>
  <c r="H1438" i="21"/>
  <c r="L1437" i="21"/>
  <c r="P1436" i="21"/>
  <c r="O1436" i="21"/>
  <c r="Q1436" i="21"/>
  <c r="P1437" i="21"/>
  <c r="Q1437" i="21"/>
  <c r="O1437" i="21"/>
  <c r="M1438" i="21"/>
  <c r="K1438" i="21"/>
  <c r="L1438" i="21"/>
  <c r="H1439" i="21"/>
  <c r="J1438" i="21"/>
  <c r="I1438" i="21"/>
  <c r="M1439" i="21"/>
  <c r="H1440" i="21"/>
  <c r="I1439" i="21"/>
  <c r="J1439" i="21"/>
  <c r="L1439" i="21"/>
  <c r="K1439" i="21"/>
  <c r="Q1438" i="21"/>
  <c r="O1438" i="21"/>
  <c r="P1438" i="21"/>
  <c r="H1441" i="21"/>
  <c r="K1440" i="21"/>
  <c r="I1440" i="21"/>
  <c r="J1440" i="21"/>
  <c r="M1440" i="21"/>
  <c r="L1440" i="21"/>
  <c r="Q1439" i="21"/>
  <c r="O1439" i="21"/>
  <c r="P1439" i="21"/>
  <c r="H1442" i="21"/>
  <c r="I1441" i="21"/>
  <c r="M1441" i="21"/>
  <c r="J1441" i="21"/>
  <c r="K1441" i="21"/>
  <c r="L1441" i="21"/>
  <c r="P1440" i="21"/>
  <c r="Q1440" i="21"/>
  <c r="O1440" i="21"/>
  <c r="J1442" i="21"/>
  <c r="K1442" i="21"/>
  <c r="I1442" i="21"/>
  <c r="H1443" i="21"/>
  <c r="L1442" i="21"/>
  <c r="M1442" i="21"/>
  <c r="Q1441" i="21"/>
  <c r="P1441" i="21"/>
  <c r="O1441" i="21"/>
  <c r="Q1442" i="21"/>
  <c r="P1442" i="21"/>
  <c r="O1442" i="21"/>
  <c r="J1443" i="21"/>
  <c r="M1443" i="21"/>
  <c r="L1443" i="21"/>
  <c r="H1444" i="21"/>
  <c r="I1443" i="21"/>
  <c r="K1443" i="21"/>
  <c r="H1445" i="21"/>
  <c r="L1444" i="21"/>
  <c r="J1444" i="21"/>
  <c r="M1444" i="21"/>
  <c r="K1444" i="21"/>
  <c r="I1444" i="21"/>
  <c r="P1443" i="21"/>
  <c r="O1443" i="21"/>
  <c r="Q1443" i="21"/>
  <c r="M1445" i="21"/>
  <c r="J1445" i="21"/>
  <c r="L1445" i="21"/>
  <c r="K1445" i="21"/>
  <c r="H1446" i="21"/>
  <c r="I1445" i="21"/>
  <c r="Q1444" i="21"/>
  <c r="P1444" i="21"/>
  <c r="O1444" i="21"/>
  <c r="J1446" i="21"/>
  <c r="H1447" i="21"/>
  <c r="K1446" i="21"/>
  <c r="M1446" i="21"/>
  <c r="L1446" i="21"/>
  <c r="I1446" i="21"/>
  <c r="Q1445" i="21"/>
  <c r="O1445" i="21"/>
  <c r="P1445" i="21"/>
  <c r="M1447" i="21"/>
  <c r="L1447" i="21"/>
  <c r="J1447" i="21"/>
  <c r="H1448" i="21"/>
  <c r="K1447" i="21"/>
  <c r="I1447" i="21"/>
  <c r="O1446" i="21"/>
  <c r="Q1446" i="21"/>
  <c r="P1446" i="21"/>
  <c r="J1448" i="21"/>
  <c r="I1448" i="21"/>
  <c r="M1448" i="21"/>
  <c r="K1448" i="21"/>
  <c r="H1449" i="21"/>
  <c r="L1448" i="21"/>
  <c r="O1447" i="21"/>
  <c r="Q1447" i="21"/>
  <c r="P1447" i="21"/>
  <c r="O1448" i="21"/>
  <c r="P1448" i="21"/>
  <c r="Q1448" i="21"/>
  <c r="I1449" i="21"/>
  <c r="K1449" i="21"/>
  <c r="M1449" i="21"/>
  <c r="H1450" i="21"/>
  <c r="L1449" i="21"/>
  <c r="J1449" i="21"/>
  <c r="O1449" i="21"/>
  <c r="Q1449" i="21"/>
  <c r="P1449" i="21"/>
  <c r="M1450" i="21"/>
  <c r="H1451" i="21"/>
  <c r="J1450" i="21"/>
  <c r="K1450" i="21"/>
  <c r="I1450" i="21"/>
  <c r="L1450" i="21"/>
  <c r="M1451" i="21"/>
  <c r="I1451" i="21"/>
  <c r="K1451" i="21"/>
  <c r="L1451" i="21"/>
  <c r="J1451" i="21"/>
  <c r="H1452" i="21"/>
  <c r="Q1450" i="21"/>
  <c r="O1450" i="21"/>
  <c r="P1450" i="21"/>
  <c r="Q1451" i="21"/>
  <c r="P1451" i="21"/>
  <c r="O1451" i="21"/>
  <c r="K1452" i="21"/>
  <c r="H1453" i="21"/>
  <c r="L1452" i="21"/>
  <c r="J1452" i="21"/>
  <c r="I1452" i="21"/>
  <c r="M1452" i="21"/>
  <c r="I1453" i="21"/>
  <c r="J1453" i="21"/>
  <c r="M1453" i="21"/>
  <c r="H1454" i="21"/>
  <c r="K1453" i="21"/>
  <c r="L1453" i="21"/>
  <c r="Q1452" i="21"/>
  <c r="O1452" i="21"/>
  <c r="P1452" i="21"/>
  <c r="O1453" i="21"/>
  <c r="P1453" i="21"/>
  <c r="Q1453" i="21"/>
  <c r="J1454" i="21"/>
  <c r="L1454" i="21"/>
  <c r="K1454" i="21"/>
  <c r="H1455" i="21"/>
  <c r="I1454" i="21"/>
  <c r="M1454" i="21"/>
  <c r="M1455" i="21"/>
  <c r="K1455" i="21"/>
  <c r="H1456" i="21"/>
  <c r="J1455" i="21"/>
  <c r="L1455" i="21"/>
  <c r="I1455" i="21"/>
  <c r="Q1454" i="21"/>
  <c r="O1454" i="21"/>
  <c r="P1454" i="21"/>
  <c r="K1456" i="21"/>
  <c r="M1456" i="21"/>
  <c r="L1456" i="21"/>
  <c r="I1456" i="21"/>
  <c r="J1456" i="21"/>
  <c r="H1457" i="21"/>
  <c r="Q1455" i="21"/>
  <c r="O1455" i="21"/>
  <c r="P1455" i="21"/>
  <c r="Q1456" i="21"/>
  <c r="P1456" i="21"/>
  <c r="O1456" i="21"/>
  <c r="I1457" i="21"/>
  <c r="M1457" i="21"/>
  <c r="J1457" i="21"/>
  <c r="H1458" i="21"/>
  <c r="L1457" i="21"/>
  <c r="K1457" i="21"/>
  <c r="Q1457" i="21"/>
  <c r="O1457" i="21"/>
  <c r="P1457" i="21"/>
  <c r="J1458" i="21"/>
  <c r="H1459" i="21"/>
  <c r="I1458" i="21"/>
  <c r="K1458" i="21"/>
  <c r="M1458" i="21"/>
  <c r="L1458" i="21"/>
  <c r="J1459" i="21"/>
  <c r="L1459" i="21"/>
  <c r="M1459" i="21"/>
  <c r="H1460" i="21"/>
  <c r="K1459" i="21"/>
  <c r="I1459" i="21"/>
  <c r="P1458" i="21"/>
  <c r="Q1458" i="21"/>
  <c r="O1458" i="21"/>
  <c r="L1460" i="21"/>
  <c r="H1461" i="21"/>
  <c r="I1460" i="21"/>
  <c r="J1460" i="21"/>
  <c r="M1460" i="21"/>
  <c r="K1460" i="21"/>
  <c r="Q1459" i="21"/>
  <c r="P1459" i="21"/>
  <c r="O1459" i="21"/>
  <c r="K1461" i="21"/>
  <c r="L1461" i="21"/>
  <c r="J1461" i="21"/>
  <c r="I1461" i="21"/>
  <c r="M1461" i="21"/>
  <c r="H1462" i="21"/>
  <c r="P1460" i="21"/>
  <c r="O1460" i="21"/>
  <c r="Q1460" i="21"/>
  <c r="O1461" i="21"/>
  <c r="P1461" i="21"/>
  <c r="Q1461" i="21"/>
  <c r="J1462" i="21"/>
  <c r="L1462" i="21"/>
  <c r="K1462" i="21"/>
  <c r="H1463" i="21"/>
  <c r="M1462" i="21"/>
  <c r="I1462" i="21"/>
  <c r="I1463" i="21"/>
  <c r="L1463" i="21"/>
  <c r="M1463" i="21"/>
  <c r="J1463" i="21"/>
  <c r="H1464" i="21"/>
  <c r="K1463" i="21"/>
  <c r="O1462" i="21"/>
  <c r="P1462" i="21"/>
  <c r="Q1462" i="21"/>
  <c r="P1463" i="21"/>
  <c r="O1463" i="21"/>
  <c r="Q1463" i="21"/>
  <c r="H1465" i="21"/>
  <c r="M1464" i="21"/>
  <c r="I1464" i="21"/>
  <c r="L1464" i="21"/>
  <c r="K1464" i="21"/>
  <c r="J1464" i="21"/>
  <c r="M1465" i="21"/>
  <c r="J1465" i="21"/>
  <c r="K1465" i="21"/>
  <c r="L1465" i="21"/>
  <c r="I1465" i="21"/>
  <c r="H1466" i="21"/>
  <c r="Q1464" i="21"/>
  <c r="O1464" i="21"/>
  <c r="P1464" i="21"/>
  <c r="P1465" i="21"/>
  <c r="Q1465" i="21"/>
  <c r="O1465" i="21"/>
  <c r="H1467" i="21"/>
  <c r="M1466" i="21"/>
  <c r="K1466" i="21"/>
  <c r="I1466" i="21"/>
  <c r="L1466" i="21"/>
  <c r="J1466" i="21"/>
  <c r="I1467" i="21"/>
  <c r="M1467" i="21"/>
  <c r="K1467" i="21"/>
  <c r="L1467" i="21"/>
  <c r="H1468" i="21"/>
  <c r="J1467" i="21"/>
  <c r="O1466" i="21"/>
  <c r="Q1466" i="21"/>
  <c r="P1466" i="21"/>
  <c r="P1467" i="21"/>
  <c r="Q1467" i="21"/>
  <c r="O1467" i="21"/>
  <c r="K1468" i="21"/>
  <c r="L1468" i="21"/>
  <c r="I1468" i="21"/>
  <c r="H1469" i="21"/>
  <c r="J1468" i="21"/>
  <c r="M1468" i="21"/>
  <c r="Q1468" i="21"/>
  <c r="P1468" i="21"/>
  <c r="O1468" i="21"/>
  <c r="L1469" i="21"/>
  <c r="H1470" i="21"/>
  <c r="K1469" i="21"/>
  <c r="J1469" i="21"/>
  <c r="M1469" i="21"/>
  <c r="I1469" i="21"/>
  <c r="M1470" i="21"/>
  <c r="K1470" i="21"/>
  <c r="J1470" i="21"/>
  <c r="H1471" i="21"/>
  <c r="I1470" i="21"/>
  <c r="L1470" i="21"/>
  <c r="O1469" i="21"/>
  <c r="Q1469" i="21"/>
  <c r="P1469" i="21"/>
  <c r="L1471" i="21"/>
  <c r="H1472" i="21"/>
  <c r="M1471" i="21"/>
  <c r="K1471" i="21"/>
  <c r="I1471" i="21"/>
  <c r="J1471" i="21"/>
  <c r="P1470" i="21"/>
  <c r="Q1470" i="21"/>
  <c r="O1470" i="21"/>
  <c r="H1473" i="21"/>
  <c r="L1472" i="21"/>
  <c r="K1472" i="21"/>
  <c r="M1472" i="21"/>
  <c r="I1472" i="21"/>
  <c r="J1472" i="21"/>
  <c r="Q1471" i="21"/>
  <c r="P1471" i="21"/>
  <c r="O1471" i="21"/>
  <c r="K1473" i="21"/>
  <c r="J1473" i="21"/>
  <c r="H1474" i="21"/>
  <c r="M1473" i="21"/>
  <c r="L1473" i="21"/>
  <c r="I1473" i="21"/>
  <c r="O1472" i="21"/>
  <c r="Q1472" i="21"/>
  <c r="P1472" i="21"/>
  <c r="M1474" i="21"/>
  <c r="L1474" i="21"/>
  <c r="I1474" i="21"/>
  <c r="K1474" i="21"/>
  <c r="J1474" i="21"/>
  <c r="H1475" i="21"/>
  <c r="Q1473" i="21"/>
  <c r="P1473" i="21"/>
  <c r="O1473" i="21"/>
  <c r="O1474" i="21"/>
  <c r="P1474" i="21"/>
  <c r="Q1474" i="21"/>
  <c r="I1475" i="21"/>
  <c r="K1475" i="21"/>
  <c r="J1475" i="21"/>
  <c r="M1475" i="21"/>
  <c r="L1475" i="21"/>
  <c r="H1476" i="21"/>
  <c r="O1475" i="21"/>
  <c r="P1475" i="21"/>
  <c r="Q1475" i="21"/>
  <c r="K1476" i="21"/>
  <c r="L1476" i="21"/>
  <c r="J1476" i="21"/>
  <c r="M1476" i="21"/>
  <c r="I1476" i="21"/>
  <c r="H1477" i="21"/>
  <c r="P1476" i="21"/>
  <c r="O1476" i="21"/>
  <c r="Q1476" i="21"/>
  <c r="K1477" i="21"/>
  <c r="I1477" i="21"/>
  <c r="L1477" i="21"/>
  <c r="M1477" i="21"/>
  <c r="H1478" i="21"/>
  <c r="J1477" i="21"/>
  <c r="O1477" i="21"/>
  <c r="Q1477" i="21"/>
  <c r="P1477" i="21"/>
  <c r="K1478" i="21"/>
  <c r="J1478" i="21"/>
  <c r="I1478" i="21"/>
  <c r="H1479" i="21"/>
  <c r="L1478" i="21"/>
  <c r="M1478" i="21"/>
  <c r="P1478" i="21"/>
  <c r="O1478" i="21"/>
  <c r="Q1478" i="21"/>
  <c r="I1479" i="21"/>
  <c r="J1479" i="21"/>
  <c r="M1479" i="21"/>
  <c r="H1480" i="21"/>
  <c r="L1479" i="21"/>
  <c r="K1479" i="21"/>
  <c r="Q1479" i="21"/>
  <c r="O1479" i="21"/>
  <c r="P1479" i="21"/>
  <c r="K1480" i="21"/>
  <c r="H1481" i="21"/>
  <c r="L1480" i="21"/>
  <c r="I1480" i="21"/>
  <c r="M1480" i="21"/>
  <c r="J1480" i="21"/>
  <c r="J1481" i="21"/>
  <c r="L1481" i="21"/>
  <c r="I1481" i="21"/>
  <c r="M1481" i="21"/>
  <c r="H1482" i="21"/>
  <c r="K1481" i="21"/>
  <c r="O1480" i="21"/>
  <c r="P1480" i="21"/>
  <c r="Q1480" i="21"/>
  <c r="O1481" i="21"/>
  <c r="Q1481" i="21"/>
  <c r="P1481" i="21"/>
  <c r="J1482" i="21"/>
  <c r="K1482" i="21"/>
  <c r="L1482" i="21"/>
  <c r="I1482" i="21"/>
  <c r="M1482" i="21"/>
  <c r="H1483" i="21"/>
  <c r="O1482" i="21"/>
  <c r="P1482" i="21"/>
  <c r="Q1482" i="21"/>
  <c r="M1483" i="21"/>
  <c r="H1484" i="21"/>
  <c r="L1483" i="21"/>
  <c r="J1483" i="21"/>
  <c r="I1483" i="21"/>
  <c r="K1483" i="21"/>
  <c r="I1484" i="21"/>
  <c r="H1485" i="21"/>
  <c r="M1484" i="21"/>
  <c r="L1484" i="21"/>
  <c r="K1484" i="21"/>
  <c r="J1484" i="21"/>
  <c r="Q1483" i="21"/>
  <c r="P1483" i="21"/>
  <c r="O1483" i="21"/>
  <c r="P1484" i="21"/>
  <c r="Q1484" i="21"/>
  <c r="O1484" i="21"/>
  <c r="J1485" i="21"/>
  <c r="L1485" i="21"/>
  <c r="K1485" i="21"/>
  <c r="H1486" i="21"/>
  <c r="I1485" i="21"/>
  <c r="M1485" i="21"/>
  <c r="H1487" i="21"/>
  <c r="M1486" i="21"/>
  <c r="I1486" i="21"/>
  <c r="K1486" i="21"/>
  <c r="L1486" i="21"/>
  <c r="J1486" i="21"/>
  <c r="P1485" i="21"/>
  <c r="O1485" i="21"/>
  <c r="Q1485" i="21"/>
  <c r="I1487" i="21"/>
  <c r="K1487" i="21"/>
  <c r="J1487" i="21"/>
  <c r="L1487" i="21"/>
  <c r="M1487" i="21"/>
  <c r="H1488" i="21"/>
  <c r="Q1486" i="21"/>
  <c r="P1486" i="21"/>
  <c r="O1486" i="21"/>
  <c r="P1487" i="21"/>
  <c r="Q1487" i="21"/>
  <c r="O1487" i="21"/>
  <c r="M1488" i="21"/>
  <c r="J1488" i="21"/>
  <c r="L1488" i="21"/>
  <c r="I1488" i="21"/>
  <c r="H1489" i="21"/>
  <c r="K1488" i="21"/>
  <c r="P1488" i="21"/>
  <c r="Q1488" i="21"/>
  <c r="O1488" i="21"/>
  <c r="M1489" i="21"/>
  <c r="I1489" i="21"/>
  <c r="J1489" i="21"/>
  <c r="K1489" i="21"/>
  <c r="H1490" i="21"/>
  <c r="L1489" i="21"/>
  <c r="O1489" i="21"/>
  <c r="Q1489" i="21"/>
  <c r="P1489" i="21"/>
  <c r="L1490" i="21"/>
  <c r="H1491" i="21"/>
  <c r="M1490" i="21"/>
  <c r="I1490" i="21"/>
  <c r="J1490" i="21"/>
  <c r="K1490" i="21"/>
  <c r="J1491" i="21"/>
  <c r="I1491" i="21"/>
  <c r="M1491" i="21"/>
  <c r="L1491" i="21"/>
  <c r="H1492" i="21"/>
  <c r="K1491" i="21"/>
  <c r="P1490" i="21"/>
  <c r="Q1490" i="21"/>
  <c r="O1490" i="21"/>
  <c r="Q1491" i="21"/>
  <c r="O1491" i="21"/>
  <c r="P1491" i="21"/>
  <c r="I1492" i="21"/>
  <c r="H1493" i="21"/>
  <c r="M1492" i="21"/>
  <c r="K1492" i="21"/>
  <c r="L1492" i="21"/>
  <c r="J1492" i="21"/>
  <c r="Q1492" i="21"/>
  <c r="O1492" i="21"/>
  <c r="P1492" i="21"/>
  <c r="H1494" i="21"/>
  <c r="K1493" i="21"/>
  <c r="M1493" i="21"/>
  <c r="I1493" i="21"/>
  <c r="J1493" i="21"/>
  <c r="L1493" i="21"/>
  <c r="H1495" i="21"/>
  <c r="K1494" i="21"/>
  <c r="L1494" i="21"/>
  <c r="I1494" i="21"/>
  <c r="M1494" i="21"/>
  <c r="J1494" i="21"/>
  <c r="Q1493" i="21"/>
  <c r="O1493" i="21"/>
  <c r="P1493" i="21"/>
  <c r="L1495" i="21"/>
  <c r="J1495" i="21"/>
  <c r="K1495" i="21"/>
  <c r="H1496" i="21"/>
  <c r="I1495" i="21"/>
  <c r="M1495" i="21"/>
  <c r="P1494" i="21"/>
  <c r="Q1494" i="21"/>
  <c r="O1494" i="21"/>
  <c r="H1497" i="21"/>
  <c r="K1496" i="21"/>
  <c r="J1496" i="21"/>
  <c r="L1496" i="21"/>
  <c r="I1496" i="21"/>
  <c r="M1496" i="21"/>
  <c r="P1495" i="21"/>
  <c r="O1495" i="21"/>
  <c r="Q1495" i="21"/>
  <c r="L1497" i="21"/>
  <c r="K1497" i="21"/>
  <c r="J1497" i="21"/>
  <c r="I1497" i="21"/>
  <c r="M1497" i="21"/>
  <c r="H1498" i="21"/>
  <c r="P1496" i="21"/>
  <c r="Q1496" i="21"/>
  <c r="O1496" i="21"/>
  <c r="P1497" i="21"/>
  <c r="Q1497" i="21"/>
  <c r="O1497" i="21"/>
  <c r="L1498" i="21"/>
  <c r="I1498" i="21"/>
  <c r="H1499" i="21"/>
  <c r="K1498" i="21"/>
  <c r="J1498" i="21"/>
  <c r="M1498" i="21"/>
  <c r="Q1498" i="21"/>
  <c r="O1498" i="21"/>
  <c r="P1498" i="21"/>
  <c r="M1499" i="21"/>
  <c r="K1499" i="21"/>
  <c r="H1500" i="21"/>
  <c r="L1499" i="21"/>
  <c r="J1499" i="21"/>
  <c r="I1499" i="21"/>
  <c r="K1500" i="21"/>
  <c r="M1500" i="21"/>
  <c r="J1500" i="21"/>
  <c r="L1500" i="21"/>
  <c r="I1500" i="21"/>
  <c r="H1501" i="21"/>
  <c r="Q1499" i="21"/>
  <c r="O1499" i="21"/>
  <c r="P1499" i="21"/>
  <c r="Q1500" i="21"/>
  <c r="O1500" i="21"/>
  <c r="P1500" i="21"/>
  <c r="L1501" i="21"/>
  <c r="I1501" i="21"/>
  <c r="H1502" i="21"/>
  <c r="K1501" i="21"/>
  <c r="J1501" i="21"/>
  <c r="M1501" i="21"/>
  <c r="P1501" i="21"/>
  <c r="Q1501" i="21"/>
  <c r="O1501" i="21"/>
  <c r="K1502" i="21"/>
  <c r="M1502" i="21"/>
  <c r="H1503" i="21"/>
  <c r="J1502" i="21"/>
  <c r="I1502" i="21"/>
  <c r="L1502" i="21"/>
  <c r="L1503" i="21"/>
  <c r="M1503" i="21"/>
  <c r="H1504" i="21"/>
  <c r="J1503" i="21"/>
  <c r="I1503" i="21"/>
  <c r="K1503" i="21"/>
  <c r="O1502" i="21"/>
  <c r="Q1502" i="21"/>
  <c r="P1502" i="21"/>
  <c r="J1504" i="21"/>
  <c r="H1505" i="21"/>
  <c r="K1504" i="21"/>
  <c r="M1504" i="21"/>
  <c r="L1504" i="21"/>
  <c r="I1504" i="21"/>
  <c r="O1503" i="21"/>
  <c r="Q1503" i="21"/>
  <c r="P1503" i="21"/>
  <c r="J1505" i="21"/>
  <c r="K1505" i="21"/>
  <c r="I1505" i="21"/>
  <c r="L1505" i="21"/>
  <c r="M1505" i="21"/>
  <c r="H1506" i="21"/>
  <c r="Q1504" i="21"/>
  <c r="O1504" i="21"/>
  <c r="P1504" i="21"/>
  <c r="O1505" i="21"/>
  <c r="P1505" i="21"/>
  <c r="Q1505" i="21"/>
  <c r="J1506" i="21"/>
  <c r="I1506" i="21"/>
  <c r="H1507" i="21"/>
  <c r="L1506" i="21"/>
  <c r="M1506" i="21"/>
  <c r="K1506" i="21"/>
  <c r="Q1506" i="21"/>
  <c r="O1506" i="21"/>
  <c r="P1506" i="21"/>
  <c r="M1507" i="21"/>
  <c r="I1507" i="21"/>
  <c r="J1507" i="21"/>
  <c r="L1507" i="21"/>
  <c r="H1508" i="21"/>
  <c r="K1507" i="21"/>
  <c r="P1507" i="21"/>
  <c r="Q1507" i="21"/>
  <c r="O1507" i="21"/>
  <c r="L1508" i="21"/>
  <c r="H1509" i="21"/>
  <c r="M1508" i="21"/>
  <c r="J1508" i="21"/>
  <c r="K1508" i="21"/>
  <c r="I1508" i="21"/>
  <c r="L1509" i="21"/>
  <c r="I1509" i="21"/>
  <c r="M1509" i="21"/>
  <c r="K1509" i="21"/>
  <c r="J1509" i="21"/>
  <c r="H1510" i="21"/>
  <c r="Q1508" i="21"/>
  <c r="O1508" i="21"/>
  <c r="P1508" i="21"/>
  <c r="O1509" i="21"/>
  <c r="Q1509" i="21"/>
  <c r="P1509" i="21"/>
  <c r="J1510" i="21"/>
  <c r="K1510" i="21"/>
  <c r="L1510" i="21"/>
  <c r="M1510" i="21"/>
  <c r="I1510" i="21"/>
  <c r="H1511" i="21"/>
  <c r="Q1510" i="21"/>
  <c r="P1510" i="21"/>
  <c r="O1510" i="21"/>
  <c r="M1511" i="21"/>
  <c r="H1512" i="21"/>
  <c r="K1511" i="21"/>
  <c r="J1511" i="21"/>
  <c r="I1511" i="21"/>
  <c r="L1511" i="21"/>
  <c r="H1513" i="21"/>
  <c r="I1512" i="21"/>
  <c r="L1512" i="21"/>
  <c r="K1512" i="21"/>
  <c r="J1512" i="21"/>
  <c r="M1512" i="21"/>
  <c r="Q1511" i="21"/>
  <c r="P1511" i="21"/>
  <c r="O1511" i="21"/>
  <c r="I1513" i="21"/>
  <c r="J1513" i="21"/>
  <c r="L1513" i="21"/>
  <c r="H1514" i="21"/>
  <c r="M1513" i="21"/>
  <c r="K1513" i="21"/>
  <c r="P1512" i="21"/>
  <c r="Q1512" i="21"/>
  <c r="O1512" i="21"/>
  <c r="O1513" i="21"/>
  <c r="Q1513" i="21"/>
  <c r="P1513" i="21"/>
  <c r="I1514" i="21"/>
  <c r="J1514" i="21"/>
  <c r="K1514" i="21"/>
  <c r="H1515" i="21"/>
  <c r="L1514" i="21"/>
  <c r="M1514" i="21"/>
  <c r="Q1514" i="21"/>
  <c r="O1514" i="21"/>
  <c r="P1514" i="21"/>
  <c r="K1515" i="21"/>
  <c r="I1515" i="21"/>
  <c r="M1515" i="21"/>
  <c r="L1515" i="21"/>
  <c r="H1516" i="21"/>
  <c r="J1515" i="21"/>
  <c r="Q1515" i="21"/>
  <c r="O1515" i="21"/>
  <c r="P1515" i="21"/>
  <c r="H1517" i="21"/>
  <c r="L1516" i="21"/>
  <c r="I1516" i="21"/>
  <c r="J1516" i="21"/>
  <c r="M1516" i="21"/>
  <c r="K1516" i="21"/>
  <c r="L1517" i="21"/>
  <c r="M1517" i="21"/>
  <c r="H1518" i="21"/>
  <c r="K1517" i="21"/>
  <c r="I1517" i="21"/>
  <c r="J1517" i="21"/>
  <c r="Q1516" i="21"/>
  <c r="O1516" i="21"/>
  <c r="P1516" i="21"/>
  <c r="J1518" i="21"/>
  <c r="M1518" i="21"/>
  <c r="H1519" i="21"/>
  <c r="K1518" i="21"/>
  <c r="L1518" i="21"/>
  <c r="I1518" i="21"/>
  <c r="P1517" i="21"/>
  <c r="Q1517" i="21"/>
  <c r="O1517" i="21"/>
  <c r="M1519" i="21"/>
  <c r="J1519" i="21"/>
  <c r="H1520" i="21"/>
  <c r="K1519" i="21"/>
  <c r="L1519" i="21"/>
  <c r="I1519" i="21"/>
  <c r="P1518" i="21"/>
  <c r="O1518" i="21"/>
  <c r="Q1518" i="21"/>
  <c r="H1521" i="21"/>
  <c r="K1520" i="21"/>
  <c r="J1520" i="21"/>
  <c r="L1520" i="21"/>
  <c r="M1520" i="21"/>
  <c r="I1520" i="21"/>
  <c r="P1519" i="21"/>
  <c r="O1519" i="21"/>
  <c r="Q1519" i="21"/>
  <c r="K1521" i="21"/>
  <c r="J1521" i="21"/>
  <c r="I1521" i="21"/>
  <c r="M1521" i="21"/>
  <c r="H1522" i="21"/>
  <c r="L1521" i="21"/>
  <c r="P1520" i="21"/>
  <c r="O1520" i="21"/>
  <c r="Q1520" i="21"/>
  <c r="Q1521" i="21"/>
  <c r="P1521" i="21"/>
  <c r="O1521" i="21"/>
  <c r="H1523" i="21"/>
  <c r="I1522" i="21"/>
  <c r="L1522" i="21"/>
  <c r="K1522" i="21"/>
  <c r="M1522" i="21"/>
  <c r="J1522" i="21"/>
  <c r="M1523" i="21"/>
  <c r="L1523" i="21"/>
  <c r="K1523" i="21"/>
  <c r="J1523" i="21"/>
  <c r="H1524" i="21"/>
  <c r="I1523" i="21"/>
  <c r="Q1522" i="21"/>
  <c r="P1522" i="21"/>
  <c r="O1522" i="21"/>
  <c r="K1524" i="21"/>
  <c r="M1524" i="21"/>
  <c r="H1525" i="21"/>
  <c r="I1524" i="21"/>
  <c r="J1524" i="21"/>
  <c r="L1524" i="21"/>
  <c r="P1523" i="21"/>
  <c r="Q1523" i="21"/>
  <c r="O1523" i="21"/>
  <c r="K1525" i="21"/>
  <c r="I1525" i="21"/>
  <c r="J1525" i="21"/>
  <c r="M1525" i="21"/>
  <c r="H1526" i="21"/>
  <c r="L1525" i="21"/>
  <c r="Q1524" i="21"/>
  <c r="P1524" i="21"/>
  <c r="O1524" i="21"/>
  <c r="P1525" i="21"/>
  <c r="O1525" i="21"/>
  <c r="Q1525" i="21"/>
  <c r="M1526" i="21"/>
  <c r="L1526" i="21"/>
  <c r="J1526" i="21"/>
  <c r="H1527" i="21"/>
  <c r="K1526" i="21"/>
  <c r="I1526" i="21"/>
  <c r="H1528" i="21"/>
  <c r="L1527" i="21"/>
  <c r="M1527" i="21"/>
  <c r="K1527" i="21"/>
  <c r="I1527" i="21"/>
  <c r="J1527" i="21"/>
  <c r="Q1526" i="21"/>
  <c r="P1526" i="21"/>
  <c r="O1526" i="21"/>
  <c r="I1528" i="21"/>
  <c r="M1528" i="21"/>
  <c r="J1528" i="21"/>
  <c r="L1528" i="21"/>
  <c r="H1529" i="21"/>
  <c r="K1528" i="21"/>
  <c r="P1527" i="21"/>
  <c r="Q1527" i="21"/>
  <c r="O1527" i="21"/>
  <c r="P1528" i="21"/>
  <c r="Q1528" i="21"/>
  <c r="O1528" i="21"/>
  <c r="I1529" i="21"/>
  <c r="M1529" i="21"/>
  <c r="L1529" i="21"/>
  <c r="K1529" i="21"/>
  <c r="H1530" i="21"/>
  <c r="J1529" i="21"/>
  <c r="Q1529" i="21"/>
  <c r="P1529" i="21"/>
  <c r="O1529" i="21"/>
  <c r="M1530" i="21"/>
  <c r="J1530" i="21"/>
  <c r="H1531" i="21"/>
  <c r="K1530" i="21"/>
  <c r="L1530" i="21"/>
  <c r="I1530" i="21"/>
  <c r="H1532" i="21"/>
  <c r="M1531" i="21"/>
  <c r="K1531" i="21"/>
  <c r="J1531" i="21"/>
  <c r="I1531" i="21"/>
  <c r="L1531" i="21"/>
  <c r="P1530" i="21"/>
  <c r="Q1530" i="21"/>
  <c r="O1530" i="21"/>
  <c r="L1532" i="21"/>
  <c r="M1532" i="21"/>
  <c r="H1533" i="21"/>
  <c r="I1532" i="21"/>
  <c r="K1532" i="21"/>
  <c r="J1532" i="21"/>
  <c r="Q1531" i="21"/>
  <c r="O1531" i="21"/>
  <c r="P1531" i="21"/>
  <c r="I1533" i="21"/>
  <c r="L1533" i="21"/>
  <c r="M1533" i="21"/>
  <c r="J1533" i="21"/>
  <c r="K1533" i="21"/>
  <c r="H1534" i="21"/>
  <c r="P1532" i="21"/>
  <c r="O1532" i="21"/>
  <c r="Q1532" i="21"/>
  <c r="P1533" i="21"/>
  <c r="Q1533" i="21"/>
  <c r="O1533" i="21"/>
  <c r="K1534" i="21"/>
  <c r="M1534" i="21"/>
  <c r="I1534" i="21"/>
  <c r="J1534" i="21"/>
  <c r="L1534" i="21"/>
  <c r="H1535" i="21"/>
  <c r="P1534" i="21"/>
  <c r="O1534" i="21"/>
  <c r="Q1534" i="21"/>
  <c r="H1536" i="21"/>
  <c r="L1535" i="21"/>
  <c r="I1535" i="21"/>
  <c r="J1535" i="21"/>
  <c r="M1535" i="21"/>
  <c r="K1535" i="21"/>
  <c r="K1536" i="21"/>
  <c r="L1536" i="21"/>
  <c r="M1536" i="21"/>
  <c r="H1537" i="21"/>
  <c r="J1536" i="21"/>
  <c r="I1536" i="21"/>
  <c r="P1535" i="21"/>
  <c r="O1535" i="21"/>
  <c r="Q1535" i="21"/>
  <c r="K1537" i="21"/>
  <c r="I1537" i="21"/>
  <c r="J1537" i="21"/>
  <c r="L1537" i="21"/>
  <c r="M1537" i="21"/>
  <c r="H1538" i="21"/>
  <c r="Q1536" i="21"/>
  <c r="P1536" i="21"/>
  <c r="O1536" i="21"/>
  <c r="Q1537" i="21"/>
  <c r="P1537" i="21"/>
  <c r="O1537" i="21"/>
  <c r="M1538" i="21"/>
  <c r="L1538" i="21"/>
  <c r="I1538" i="21"/>
  <c r="J1538" i="21"/>
  <c r="H1539" i="21"/>
  <c r="K1538" i="21"/>
  <c r="O1538" i="21"/>
  <c r="P1538" i="21"/>
  <c r="Q1538" i="21"/>
  <c r="K1539" i="21"/>
  <c r="L1539" i="21"/>
  <c r="M1539" i="21"/>
  <c r="I1539" i="21"/>
  <c r="J1539" i="21"/>
  <c r="H1540" i="21"/>
  <c r="P1539" i="21"/>
  <c r="O1539" i="21"/>
  <c r="Q1539" i="21"/>
  <c r="J1540" i="21"/>
  <c r="H1541" i="21"/>
  <c r="K1540" i="21"/>
  <c r="L1540" i="21"/>
  <c r="I1540" i="21"/>
  <c r="M1540" i="21"/>
  <c r="M1541" i="21"/>
  <c r="L1541" i="21"/>
  <c r="J1541" i="21"/>
  <c r="I1541" i="21"/>
  <c r="H1542" i="21"/>
  <c r="K1541" i="21"/>
  <c r="O1540" i="21"/>
  <c r="Q1540" i="21"/>
  <c r="P1540" i="21"/>
  <c r="O1541" i="21"/>
  <c r="P1541" i="21"/>
  <c r="Q1541" i="21"/>
  <c r="L1542" i="21"/>
  <c r="K1542" i="21"/>
  <c r="J1542" i="21"/>
  <c r="H1543" i="21"/>
  <c r="M1542" i="21"/>
  <c r="I1542" i="21"/>
  <c r="I1543" i="21"/>
  <c r="M1543" i="21"/>
  <c r="J1543" i="21"/>
  <c r="H1544" i="21"/>
  <c r="K1543" i="21"/>
  <c r="L1543" i="21"/>
  <c r="O1542" i="21"/>
  <c r="Q1542" i="21"/>
  <c r="P1542" i="21"/>
  <c r="O1543" i="21"/>
  <c r="P1543" i="21"/>
  <c r="Q1543" i="21"/>
  <c r="J1544" i="21"/>
  <c r="M1544" i="21"/>
  <c r="K1544" i="21"/>
  <c r="I1544" i="21"/>
  <c r="H1545" i="21"/>
  <c r="L1544" i="21"/>
  <c r="P1544" i="21"/>
  <c r="O1544" i="21"/>
  <c r="Q1544" i="21"/>
  <c r="M1545" i="21"/>
  <c r="L1545" i="21"/>
  <c r="J1545" i="21"/>
  <c r="K1545" i="21"/>
  <c r="H1546" i="21"/>
  <c r="I1545" i="21"/>
  <c r="J1546" i="21"/>
  <c r="H1547" i="21"/>
  <c r="I1546" i="21"/>
  <c r="L1546" i="21"/>
  <c r="M1546" i="21"/>
  <c r="K1546" i="21"/>
  <c r="Q1545" i="21"/>
  <c r="P1545" i="21"/>
  <c r="O1545" i="21"/>
  <c r="M1547" i="21"/>
  <c r="J1547" i="21"/>
  <c r="L1547" i="21"/>
  <c r="K1547" i="21"/>
  <c r="H1548" i="21"/>
  <c r="I1547" i="21"/>
  <c r="Q1546" i="21"/>
  <c r="O1546" i="21"/>
  <c r="P1546" i="21"/>
  <c r="I1548" i="21"/>
  <c r="M1548" i="21"/>
  <c r="H1549" i="21"/>
  <c r="J1548" i="21"/>
  <c r="L1548" i="21"/>
  <c r="K1548" i="21"/>
  <c r="P1547" i="21"/>
  <c r="O1547" i="21"/>
  <c r="Q1547" i="21"/>
  <c r="O1548" i="21"/>
  <c r="Q1548" i="21"/>
  <c r="P1548" i="21"/>
  <c r="M1549" i="21"/>
  <c r="H1550" i="21"/>
  <c r="I1549" i="21"/>
  <c r="L1549" i="21"/>
  <c r="J1549" i="21"/>
  <c r="K1549" i="21"/>
  <c r="J1550" i="21"/>
  <c r="H1551" i="21"/>
  <c r="I1550" i="21"/>
  <c r="K1550" i="21"/>
  <c r="M1550" i="21"/>
  <c r="L1550" i="21"/>
  <c r="P1549" i="21"/>
  <c r="O1549" i="21"/>
  <c r="Q1549" i="21"/>
  <c r="J1551" i="21"/>
  <c r="K1551" i="21"/>
  <c r="H1552" i="21"/>
  <c r="L1551" i="21"/>
  <c r="I1551" i="21"/>
  <c r="M1551" i="21"/>
  <c r="Q1550" i="21"/>
  <c r="O1550" i="21"/>
  <c r="P1550" i="21"/>
  <c r="H1553" i="21"/>
  <c r="J1552" i="21"/>
  <c r="K1552" i="21"/>
  <c r="L1552" i="21"/>
  <c r="M1552" i="21"/>
  <c r="I1552" i="21"/>
  <c r="P1551" i="21"/>
  <c r="O1551" i="21"/>
  <c r="Q1551" i="21"/>
  <c r="K1553" i="21"/>
  <c r="I1553" i="21"/>
  <c r="L1553" i="21"/>
  <c r="J1553" i="21"/>
  <c r="M1553" i="21"/>
  <c r="H1554" i="21"/>
  <c r="P1552" i="21"/>
  <c r="O1552" i="21"/>
  <c r="Q1552" i="21"/>
  <c r="P1553" i="21"/>
  <c r="Q1553" i="21"/>
  <c r="O1553" i="21"/>
  <c r="J1554" i="21"/>
  <c r="L1554" i="21"/>
  <c r="H1555" i="21"/>
  <c r="K1554" i="21"/>
  <c r="I1554" i="21"/>
  <c r="M1554" i="21"/>
  <c r="I1555" i="21"/>
  <c r="L1555" i="21"/>
  <c r="J1555" i="21"/>
  <c r="M1555" i="21"/>
  <c r="K1555" i="21"/>
  <c r="H1556" i="21"/>
  <c r="Q1554" i="21"/>
  <c r="O1554" i="21"/>
  <c r="P1554" i="21"/>
  <c r="O1555" i="21"/>
  <c r="Q1555" i="21"/>
  <c r="P1555" i="21"/>
  <c r="M1556" i="21"/>
  <c r="I1556" i="21"/>
  <c r="L1556" i="21"/>
  <c r="J1556" i="21"/>
  <c r="H1557" i="21"/>
  <c r="K1556" i="21"/>
  <c r="Q1556" i="21"/>
  <c r="P1556" i="21"/>
  <c r="O1556" i="21"/>
  <c r="M1557" i="21"/>
  <c r="K1557" i="21"/>
  <c r="I1557" i="21"/>
  <c r="H1558" i="21"/>
  <c r="L1557" i="21"/>
  <c r="J1557" i="21"/>
  <c r="P1557" i="21"/>
  <c r="O1557" i="21"/>
  <c r="Q1557" i="21"/>
  <c r="H1559" i="21"/>
  <c r="L1558" i="21"/>
  <c r="K1558" i="21"/>
  <c r="M1558" i="21"/>
  <c r="J1558" i="21"/>
  <c r="I1558" i="21"/>
  <c r="I1559" i="21"/>
  <c r="J1559" i="21"/>
  <c r="M1559" i="21"/>
  <c r="H1560" i="21"/>
  <c r="K1559" i="21"/>
  <c r="L1559" i="21"/>
  <c r="O1558" i="21"/>
  <c r="P1558" i="21"/>
  <c r="Q1558" i="21"/>
  <c r="P1559" i="21"/>
  <c r="Q1559" i="21"/>
  <c r="O1559" i="21"/>
  <c r="M1560" i="21"/>
  <c r="L1560" i="21"/>
  <c r="J1560" i="21"/>
  <c r="H1561" i="21"/>
  <c r="I1560" i="21"/>
  <c r="K1560" i="21"/>
  <c r="J1561" i="21"/>
  <c r="K1561" i="21"/>
  <c r="I1561" i="21"/>
  <c r="L1561" i="21"/>
  <c r="M1561" i="21"/>
  <c r="H1562" i="21"/>
  <c r="Q1560" i="21"/>
  <c r="O1560" i="21"/>
  <c r="P1560" i="21"/>
  <c r="Q1561" i="21"/>
  <c r="O1561" i="21"/>
  <c r="P1561" i="21"/>
  <c r="M1562" i="21"/>
  <c r="L1562" i="21"/>
  <c r="H1563" i="21"/>
  <c r="I1562" i="21"/>
  <c r="J1562" i="21"/>
  <c r="K1562" i="21"/>
  <c r="K1563" i="21"/>
  <c r="L1563" i="21"/>
  <c r="M1563" i="21"/>
  <c r="H1564" i="21"/>
  <c r="I1563" i="21"/>
  <c r="J1563" i="21"/>
  <c r="O1562" i="21"/>
  <c r="Q1562" i="21"/>
  <c r="P1562" i="21"/>
  <c r="M1564" i="21"/>
  <c r="L1564" i="21"/>
  <c r="H1565" i="21"/>
  <c r="K1564" i="21"/>
  <c r="I1564" i="21"/>
  <c r="J1564" i="21"/>
  <c r="O1563" i="21"/>
  <c r="Q1563" i="21"/>
  <c r="P1563" i="21"/>
  <c r="H1566" i="21"/>
  <c r="I1565" i="21"/>
  <c r="M1565" i="21"/>
  <c r="J1565" i="21"/>
  <c r="K1565" i="21"/>
  <c r="L1565" i="21"/>
  <c r="P1564" i="21"/>
  <c r="Q1564" i="21"/>
  <c r="O1564" i="21"/>
  <c r="K1566" i="21"/>
  <c r="M1566" i="21"/>
  <c r="I1566" i="21"/>
  <c r="J1566" i="21"/>
  <c r="H1567" i="21"/>
  <c r="L1566" i="21"/>
  <c r="Q1565" i="21"/>
  <c r="O1565" i="21"/>
  <c r="P1565" i="21"/>
  <c r="Q1566" i="21"/>
  <c r="P1566" i="21"/>
  <c r="O1566" i="21"/>
  <c r="J1567" i="21"/>
  <c r="H1568" i="21"/>
  <c r="M1567" i="21"/>
  <c r="I1567" i="21"/>
  <c r="L1567" i="21"/>
  <c r="K1567" i="21"/>
  <c r="M1568" i="21"/>
  <c r="H1569" i="21"/>
  <c r="I1568" i="21"/>
  <c r="L1568" i="21"/>
  <c r="K1568" i="21"/>
  <c r="J1568" i="21"/>
  <c r="Q1567" i="21"/>
  <c r="O1567" i="21"/>
  <c r="P1567" i="21"/>
  <c r="K1569" i="21"/>
  <c r="J1569" i="21"/>
  <c r="L1569" i="21"/>
  <c r="H1570" i="21"/>
  <c r="M1569" i="21"/>
  <c r="I1569" i="21"/>
  <c r="Q1568" i="21"/>
  <c r="O1568" i="21"/>
  <c r="P1568" i="21"/>
  <c r="J1570" i="21"/>
  <c r="M1570" i="21"/>
  <c r="L1570" i="21"/>
  <c r="H1571" i="21"/>
  <c r="K1570" i="21"/>
  <c r="I1570" i="21"/>
  <c r="O1569" i="21"/>
  <c r="Q1569" i="21"/>
  <c r="P1569" i="21"/>
  <c r="L1571" i="21"/>
  <c r="M1571" i="21"/>
  <c r="I1571" i="21"/>
  <c r="J1571" i="21"/>
  <c r="K1571" i="21"/>
  <c r="H1572" i="21"/>
  <c r="O1570" i="21"/>
  <c r="Q1570" i="21"/>
  <c r="P1570" i="21"/>
  <c r="P1571" i="21"/>
  <c r="Q1571" i="21"/>
  <c r="O1571" i="21"/>
  <c r="M1572" i="21"/>
  <c r="J1572" i="21"/>
  <c r="L1572" i="21"/>
  <c r="I1572" i="21"/>
  <c r="H1573" i="21"/>
  <c r="K1572" i="21"/>
  <c r="O1572" i="21"/>
  <c r="Q1572" i="21"/>
  <c r="P1572" i="21"/>
  <c r="H1574" i="21"/>
  <c r="M1573" i="21"/>
  <c r="I1573" i="21"/>
  <c r="L1573" i="21"/>
  <c r="J1573" i="21"/>
  <c r="K1573" i="21"/>
  <c r="L1574" i="21"/>
  <c r="J1574" i="21"/>
  <c r="H1575" i="21"/>
  <c r="I1574" i="21"/>
  <c r="K1574" i="21"/>
  <c r="M1574" i="21"/>
  <c r="P1573" i="21"/>
  <c r="O1573" i="21"/>
  <c r="Q1573" i="21"/>
  <c r="L1575" i="21"/>
  <c r="M1575" i="21"/>
  <c r="I1575" i="21"/>
  <c r="J1575" i="21"/>
  <c r="H1576" i="21"/>
  <c r="K1575" i="21"/>
  <c r="Q1574" i="21"/>
  <c r="P1574" i="21"/>
  <c r="O1574" i="21"/>
  <c r="O1575" i="21"/>
  <c r="Q1575" i="21"/>
  <c r="P1575" i="21"/>
  <c r="I1576" i="21"/>
  <c r="J1576" i="21"/>
  <c r="K1576" i="21"/>
  <c r="L1576" i="21"/>
  <c r="M1576" i="21"/>
  <c r="H1577" i="21"/>
  <c r="O1576" i="21"/>
  <c r="P1576" i="21"/>
  <c r="Q1576" i="21"/>
  <c r="J1577" i="21"/>
  <c r="K1577" i="21"/>
  <c r="L1577" i="21"/>
  <c r="I1577" i="21"/>
  <c r="H1578" i="21"/>
  <c r="M1577" i="21"/>
  <c r="Q1577" i="21"/>
  <c r="O1577" i="21"/>
  <c r="P1577" i="21"/>
  <c r="I1578" i="21"/>
  <c r="K1578" i="21"/>
  <c r="M1578" i="21"/>
  <c r="J1578" i="21"/>
  <c r="H1579" i="21"/>
  <c r="L1578" i="21"/>
  <c r="P1578" i="21"/>
  <c r="Q1578" i="21"/>
  <c r="O1578" i="21"/>
  <c r="L1579" i="21"/>
  <c r="H1580" i="21"/>
  <c r="I1579" i="21"/>
  <c r="M1579" i="21"/>
  <c r="J1579" i="21"/>
  <c r="K1579" i="21"/>
  <c r="M1580" i="21"/>
  <c r="H1581" i="21"/>
  <c r="I1580" i="21"/>
  <c r="K1580" i="21"/>
  <c r="L1580" i="21"/>
  <c r="J1580" i="21"/>
  <c r="P1579" i="21"/>
  <c r="O1579" i="21"/>
  <c r="Q1579" i="21"/>
  <c r="J1581" i="21"/>
  <c r="M1581" i="21"/>
  <c r="K1581" i="21"/>
  <c r="I1581" i="21"/>
  <c r="H1582" i="21"/>
  <c r="L1581" i="21"/>
  <c r="O1580" i="21"/>
  <c r="Q1580" i="21"/>
  <c r="P1580" i="21"/>
  <c r="O1581" i="21"/>
  <c r="P1581" i="21"/>
  <c r="Q1581" i="21"/>
  <c r="H1583" i="21"/>
  <c r="K1582" i="21"/>
  <c r="J1582" i="21"/>
  <c r="M1582" i="21"/>
  <c r="L1582" i="21"/>
  <c r="I1582" i="21"/>
  <c r="K1583" i="21"/>
  <c r="H1584" i="21"/>
  <c r="M1583" i="21"/>
  <c r="I1583" i="21"/>
  <c r="L1583" i="21"/>
  <c r="J1583" i="21"/>
  <c r="P1582" i="21"/>
  <c r="O1582" i="21"/>
  <c r="Q1582" i="21"/>
  <c r="I1584" i="21"/>
  <c r="L1584" i="21"/>
  <c r="J1584" i="21"/>
  <c r="M1584" i="21"/>
  <c r="K1584" i="21"/>
  <c r="H1585" i="21"/>
  <c r="Q1583" i="21"/>
  <c r="O1583" i="21"/>
  <c r="P1583" i="21"/>
  <c r="Q1584" i="21"/>
  <c r="P1584" i="21"/>
  <c r="O1584" i="21"/>
  <c r="H1586" i="21"/>
  <c r="I1585" i="21"/>
  <c r="K1585" i="21"/>
  <c r="J1585" i="21"/>
  <c r="M1585" i="21"/>
  <c r="L1585" i="21"/>
  <c r="L1586" i="21"/>
  <c r="M1586" i="21"/>
  <c r="H1587" i="21"/>
  <c r="I1586" i="21"/>
  <c r="K1586" i="21"/>
  <c r="J1586" i="21"/>
  <c r="Q1585" i="21"/>
  <c r="O1585" i="21"/>
  <c r="P1585" i="21"/>
  <c r="J1587" i="21"/>
  <c r="M1587" i="21"/>
  <c r="L1587" i="21"/>
  <c r="I1587" i="21"/>
  <c r="K1587" i="21"/>
  <c r="H1588" i="21"/>
  <c r="Q1586" i="21"/>
  <c r="O1586" i="21"/>
  <c r="P1586" i="21"/>
  <c r="P1587" i="21"/>
  <c r="Q1587" i="21"/>
  <c r="O1587" i="21"/>
  <c r="J1588" i="21"/>
  <c r="L1588" i="21"/>
  <c r="K1588" i="21"/>
  <c r="H1589" i="21"/>
  <c r="M1588" i="21"/>
  <c r="I1588" i="21"/>
  <c r="J1589" i="21"/>
  <c r="H1590" i="21"/>
  <c r="M1589" i="21"/>
  <c r="L1589" i="21"/>
  <c r="I1589" i="21"/>
  <c r="K1589" i="21"/>
  <c r="O1588" i="21"/>
  <c r="P1588" i="21"/>
  <c r="Q1588" i="21"/>
  <c r="K1590" i="21"/>
  <c r="M1590" i="21"/>
  <c r="H1591" i="21"/>
  <c r="L1590" i="21"/>
  <c r="J1590" i="21"/>
  <c r="I1590" i="21"/>
  <c r="P1589" i="21"/>
  <c r="Q1589" i="21"/>
  <c r="O1589" i="21"/>
  <c r="I1591" i="21"/>
  <c r="L1591" i="21"/>
  <c r="M1591" i="21"/>
  <c r="J1591" i="21"/>
  <c r="K1591" i="21"/>
  <c r="H1592" i="21"/>
  <c r="Q1590" i="21"/>
  <c r="P1590" i="21"/>
  <c r="O1590" i="21"/>
  <c r="O1591" i="21"/>
  <c r="P1591" i="21"/>
  <c r="Q1591" i="21"/>
  <c r="H1593" i="21"/>
  <c r="J1592" i="21"/>
  <c r="L1592" i="21"/>
  <c r="I1592" i="21"/>
  <c r="M1592" i="21"/>
  <c r="K1592" i="21"/>
  <c r="H1594" i="21"/>
  <c r="L1593" i="21"/>
  <c r="J1593" i="21"/>
  <c r="I1593" i="21"/>
  <c r="K1593" i="21"/>
  <c r="M1593" i="21"/>
  <c r="O1592" i="21"/>
  <c r="P1592" i="21"/>
  <c r="Q1592" i="21"/>
  <c r="H1595" i="21"/>
  <c r="I1594" i="21"/>
  <c r="K1594" i="21"/>
  <c r="J1594" i="21"/>
  <c r="L1594" i="21"/>
  <c r="M1594" i="21"/>
  <c r="O1593" i="21"/>
  <c r="P1593" i="21"/>
  <c r="Q1593" i="21"/>
  <c r="J1595" i="21"/>
  <c r="L1595" i="21"/>
  <c r="H1596" i="21"/>
  <c r="I1595" i="21"/>
  <c r="K1595" i="21"/>
  <c r="M1595" i="21"/>
  <c r="O1594" i="21"/>
  <c r="P1594" i="21"/>
  <c r="Q1594" i="21"/>
  <c r="L1596" i="21"/>
  <c r="H1597" i="21"/>
  <c r="K1596" i="21"/>
  <c r="J1596" i="21"/>
  <c r="I1596" i="21"/>
  <c r="M1596" i="21"/>
  <c r="O1595" i="21"/>
  <c r="Q1595" i="21"/>
  <c r="P1595" i="21"/>
  <c r="H1598" i="21"/>
  <c r="M1597" i="21"/>
  <c r="J1597" i="21"/>
  <c r="L1597" i="21"/>
  <c r="I1597" i="21"/>
  <c r="K1597" i="21"/>
  <c r="Q1596" i="21"/>
  <c r="P1596" i="21"/>
  <c r="O1596" i="21"/>
  <c r="L1598" i="21"/>
  <c r="J1598" i="21"/>
  <c r="M1598" i="21"/>
  <c r="I1598" i="21"/>
  <c r="H1599" i="21"/>
  <c r="K1598" i="21"/>
  <c r="Q1597" i="21"/>
  <c r="O1597" i="21"/>
  <c r="P1597" i="21"/>
  <c r="Q1598" i="21"/>
  <c r="O1598" i="21"/>
  <c r="P1598" i="21"/>
  <c r="L1599" i="21"/>
  <c r="I1599" i="21"/>
  <c r="K1599" i="21"/>
  <c r="H1600" i="21"/>
  <c r="M1599" i="21"/>
  <c r="J1599" i="21"/>
  <c r="Q1599" i="21"/>
  <c r="O1599" i="21"/>
  <c r="P1599" i="21"/>
  <c r="L1600" i="21"/>
  <c r="H1601" i="21"/>
  <c r="J1600" i="21"/>
  <c r="I1600" i="21"/>
  <c r="M1600" i="21"/>
  <c r="K1600" i="21"/>
  <c r="I1601" i="21"/>
  <c r="L1601" i="21"/>
  <c r="M1601" i="21"/>
  <c r="J1601" i="21"/>
  <c r="H1602" i="21"/>
  <c r="K1601" i="21"/>
  <c r="P1600" i="21"/>
  <c r="O1600" i="21"/>
  <c r="Q1600" i="21"/>
  <c r="O1601" i="21"/>
  <c r="P1601" i="21"/>
  <c r="Q1601" i="21"/>
  <c r="H1603" i="21"/>
  <c r="M1602" i="21"/>
  <c r="K1602" i="21"/>
  <c r="I1602" i="21"/>
  <c r="L1602" i="21"/>
  <c r="J1602" i="21"/>
  <c r="H1604" i="21"/>
  <c r="K1603" i="21"/>
  <c r="I1603" i="21"/>
  <c r="M1603" i="21"/>
  <c r="L1603" i="21"/>
  <c r="J1603" i="21"/>
  <c r="Q1602" i="21"/>
  <c r="P1602" i="21"/>
  <c r="O1602" i="21"/>
  <c r="L1604" i="21"/>
  <c r="K1604" i="21"/>
  <c r="M1604" i="21"/>
  <c r="J1604" i="21"/>
  <c r="I1604" i="21"/>
  <c r="H1605" i="21"/>
  <c r="P1603" i="21"/>
  <c r="O1603" i="21"/>
  <c r="Q1603" i="21"/>
  <c r="P1604" i="21"/>
  <c r="O1604" i="21"/>
  <c r="Q1604" i="21"/>
  <c r="H1606" i="21"/>
  <c r="M1605" i="21"/>
  <c r="J1605" i="21"/>
  <c r="K1605" i="21"/>
  <c r="L1605" i="21"/>
  <c r="I1605" i="21"/>
  <c r="K1606" i="21"/>
  <c r="L1606" i="21"/>
  <c r="J1606" i="21"/>
  <c r="H1607" i="21"/>
  <c r="M1606" i="21"/>
  <c r="I1606" i="21"/>
  <c r="O1605" i="21"/>
  <c r="P1605" i="21"/>
  <c r="Q1605" i="21"/>
  <c r="M1607" i="21"/>
  <c r="I1607" i="21"/>
  <c r="L1607" i="21"/>
  <c r="J1607" i="21"/>
  <c r="K1607" i="21"/>
  <c r="H1608" i="21"/>
  <c r="P1606" i="21"/>
  <c r="O1606" i="21"/>
  <c r="Q1606" i="21"/>
  <c r="P1607" i="21"/>
  <c r="O1607" i="21"/>
  <c r="Q1607" i="21"/>
  <c r="K1608" i="21"/>
  <c r="H1609" i="21"/>
  <c r="I1608" i="21"/>
  <c r="M1608" i="21"/>
  <c r="L1608" i="21"/>
  <c r="J1608" i="21"/>
  <c r="L1609" i="21"/>
  <c r="J1609" i="21"/>
  <c r="K1609" i="21"/>
  <c r="I1609" i="21"/>
  <c r="M1609" i="21"/>
  <c r="H1610" i="21"/>
  <c r="O1608" i="21"/>
  <c r="P1608" i="21"/>
  <c r="Q1608" i="21"/>
  <c r="Q1609" i="21"/>
  <c r="O1609" i="21"/>
  <c r="P1609" i="21"/>
  <c r="J1610" i="21"/>
  <c r="H1611" i="21"/>
  <c r="K1610" i="21"/>
  <c r="M1610" i="21"/>
  <c r="L1610" i="21"/>
  <c r="I1610" i="21"/>
  <c r="K1611" i="21"/>
  <c r="M1611" i="21"/>
  <c r="H1612" i="21"/>
  <c r="L1611" i="21"/>
  <c r="I1611" i="21"/>
  <c r="J1611" i="21"/>
  <c r="O1610" i="21"/>
  <c r="Q1610" i="21"/>
  <c r="P1610" i="21"/>
  <c r="L1612" i="21"/>
  <c r="I1612" i="21"/>
  <c r="J1612" i="21"/>
  <c r="H1613" i="21"/>
  <c r="K1612" i="21"/>
  <c r="M1612" i="21"/>
  <c r="Q1611" i="21"/>
  <c r="O1611" i="21"/>
  <c r="P1611" i="21"/>
  <c r="Q1612" i="21"/>
  <c r="O1612" i="21"/>
  <c r="P1612" i="21"/>
  <c r="M1613" i="21"/>
  <c r="I1613" i="21"/>
  <c r="L1613" i="21"/>
  <c r="K1613" i="21"/>
  <c r="H1614" i="21"/>
  <c r="J1613" i="21"/>
  <c r="O1613" i="21"/>
  <c r="Q1613" i="21"/>
  <c r="P1613" i="21"/>
  <c r="M1614" i="21"/>
  <c r="J1614" i="21"/>
  <c r="L1614" i="21"/>
  <c r="K1614" i="21"/>
  <c r="H1615" i="21"/>
  <c r="I1614" i="21"/>
  <c r="H1616" i="21"/>
  <c r="K1615" i="21"/>
  <c r="L1615" i="21"/>
  <c r="M1615" i="21"/>
  <c r="J1615" i="21"/>
  <c r="I1615" i="21"/>
  <c r="P1614" i="21"/>
  <c r="O1614" i="21"/>
  <c r="Q1614" i="21"/>
  <c r="I1616" i="21"/>
  <c r="J1616" i="21"/>
  <c r="L1616" i="21"/>
  <c r="K1616" i="21"/>
  <c r="H1617" i="21"/>
  <c r="M1616" i="21"/>
  <c r="O1615" i="21"/>
  <c r="P1615" i="21"/>
  <c r="Q1615" i="21"/>
  <c r="O1616" i="21"/>
  <c r="Q1616" i="21"/>
  <c r="P1616" i="21"/>
  <c r="H1618" i="21"/>
  <c r="J1617" i="21"/>
  <c r="K1617" i="21"/>
  <c r="M1617" i="21"/>
  <c r="I1617" i="21"/>
  <c r="L1617" i="21"/>
  <c r="H1619" i="21"/>
  <c r="J1618" i="21"/>
  <c r="M1618" i="21"/>
  <c r="I1618" i="21"/>
  <c r="K1618" i="21"/>
  <c r="L1618" i="21"/>
  <c r="P1617" i="21"/>
  <c r="O1617" i="21"/>
  <c r="Q1617" i="21"/>
  <c r="M1619" i="21"/>
  <c r="L1619" i="21"/>
  <c r="J1619" i="21"/>
  <c r="I1619" i="21"/>
  <c r="H1620" i="21"/>
  <c r="K1619" i="21"/>
  <c r="O1618" i="21"/>
  <c r="Q1618" i="21"/>
  <c r="P1618" i="21"/>
  <c r="Q1619" i="21"/>
  <c r="O1619" i="21"/>
  <c r="P1619" i="21"/>
  <c r="H1621" i="21"/>
  <c r="K1620" i="21"/>
  <c r="L1620" i="21"/>
  <c r="M1620" i="21"/>
  <c r="J1620" i="21"/>
  <c r="I1620" i="21"/>
  <c r="H1622" i="21"/>
  <c r="L1621" i="21"/>
  <c r="M1621" i="21"/>
  <c r="J1621" i="21"/>
  <c r="K1621" i="21"/>
  <c r="I1621" i="21"/>
  <c r="O1620" i="21"/>
  <c r="P1620" i="21"/>
  <c r="Q1620" i="21"/>
  <c r="L1622" i="21"/>
  <c r="K1622" i="21"/>
  <c r="M1622" i="21"/>
  <c r="I1622" i="21"/>
  <c r="H1623" i="21"/>
  <c r="J1622" i="21"/>
  <c r="Q1621" i="21"/>
  <c r="O1621" i="21"/>
  <c r="P1621" i="21"/>
  <c r="Q1622" i="21"/>
  <c r="O1622" i="21"/>
  <c r="P1622" i="21"/>
  <c r="I1623" i="21"/>
  <c r="J1623" i="21"/>
  <c r="K1623" i="21"/>
  <c r="H1624" i="21"/>
  <c r="M1623" i="21"/>
  <c r="L1623" i="21"/>
  <c r="P1623" i="21"/>
  <c r="O1623" i="21"/>
  <c r="Q1623" i="21"/>
  <c r="L1624" i="21"/>
  <c r="H1625" i="21"/>
  <c r="I1624" i="21"/>
  <c r="K1624" i="21"/>
  <c r="J1624" i="21"/>
  <c r="M1624" i="21"/>
  <c r="I1625" i="21"/>
  <c r="L1625" i="21"/>
  <c r="H1626" i="21"/>
  <c r="J1625" i="21"/>
  <c r="K1625" i="21"/>
  <c r="M1625" i="21"/>
  <c r="Q1624" i="21"/>
  <c r="P1624" i="21"/>
  <c r="O1624" i="21"/>
  <c r="P1625" i="21"/>
  <c r="O1625" i="21"/>
  <c r="Q1625" i="21"/>
  <c r="H1627" i="21"/>
  <c r="I1626" i="21"/>
  <c r="J1626" i="21"/>
  <c r="K1626" i="21"/>
  <c r="M1626" i="21"/>
  <c r="L1626" i="21"/>
  <c r="L1627" i="21"/>
  <c r="M1627" i="21"/>
  <c r="I1627" i="21"/>
  <c r="J1627" i="21"/>
  <c r="H1628" i="21"/>
  <c r="K1627" i="21"/>
  <c r="Q1626" i="21"/>
  <c r="P1626" i="21"/>
  <c r="O1626" i="21"/>
  <c r="O1627" i="21"/>
  <c r="P1627" i="21"/>
  <c r="Q1627" i="21"/>
  <c r="M1628" i="21"/>
  <c r="K1628" i="21"/>
  <c r="L1628" i="21"/>
  <c r="J1628" i="21"/>
  <c r="H1629" i="21"/>
  <c r="I1628" i="21"/>
  <c r="L1629" i="21"/>
  <c r="H1630" i="21"/>
  <c r="K1629" i="21"/>
  <c r="J1629" i="21"/>
  <c r="M1629" i="21"/>
  <c r="I1629" i="21"/>
  <c r="Q1628" i="21"/>
  <c r="P1628" i="21"/>
  <c r="O1628" i="21"/>
  <c r="H1631" i="21"/>
  <c r="J1630" i="21"/>
  <c r="L1630" i="21"/>
  <c r="M1630" i="21"/>
  <c r="I1630" i="21"/>
  <c r="K1630" i="21"/>
  <c r="Q1629" i="21"/>
  <c r="P1629" i="21"/>
  <c r="O1629" i="21"/>
  <c r="M1631" i="21"/>
  <c r="K1631" i="21"/>
  <c r="L1631" i="21"/>
  <c r="J1631" i="21"/>
  <c r="H1632" i="21"/>
  <c r="I1631" i="21"/>
  <c r="Q1630" i="21"/>
  <c r="P1630" i="21"/>
  <c r="O1630" i="21"/>
  <c r="I1632" i="21"/>
  <c r="K1632" i="21"/>
  <c r="J1632" i="21"/>
  <c r="L1632" i="21"/>
  <c r="H1633" i="21"/>
  <c r="M1632" i="21"/>
  <c r="Q1631" i="21"/>
  <c r="O1631" i="21"/>
  <c r="P1631" i="21"/>
  <c r="Q1632" i="21"/>
  <c r="O1632" i="21"/>
  <c r="P1632" i="21"/>
  <c r="J1633" i="21"/>
  <c r="H1634" i="21"/>
  <c r="L1633" i="21"/>
  <c r="K1633" i="21"/>
  <c r="I1633" i="21"/>
  <c r="M1633" i="21"/>
  <c r="K1634" i="21"/>
  <c r="I1634" i="21"/>
  <c r="H1635" i="21"/>
  <c r="J1634" i="21"/>
  <c r="M1634" i="21"/>
  <c r="L1634" i="21"/>
  <c r="Q1633" i="21"/>
  <c r="O1633" i="21"/>
  <c r="P1633" i="21"/>
  <c r="Q1634" i="21"/>
  <c r="P1634" i="21"/>
  <c r="O1634" i="21"/>
  <c r="I1635" i="21"/>
  <c r="K1635" i="21"/>
  <c r="H1636" i="21"/>
  <c r="L1635" i="21"/>
  <c r="M1635" i="21"/>
  <c r="J1635" i="21"/>
  <c r="P1635" i="21"/>
  <c r="O1635" i="21"/>
  <c r="Q1635" i="21"/>
  <c r="I1636" i="21"/>
  <c r="K1636" i="21"/>
  <c r="H1637" i="21"/>
  <c r="J1636" i="21"/>
  <c r="M1636" i="21"/>
  <c r="L1636" i="21"/>
  <c r="P1636" i="21"/>
  <c r="Q1636" i="21"/>
  <c r="O1636" i="21"/>
  <c r="H1638" i="21"/>
  <c r="L1637" i="21"/>
  <c r="K1637" i="21"/>
  <c r="M1637" i="21"/>
  <c r="J1637" i="21"/>
  <c r="I1637" i="21"/>
  <c r="K1638" i="21"/>
  <c r="I1638" i="21"/>
  <c r="J1638" i="21"/>
  <c r="L1638" i="21"/>
  <c r="M1638" i="21"/>
  <c r="H1639" i="21"/>
  <c r="Q1637" i="21"/>
  <c r="P1637" i="21"/>
  <c r="O1637" i="21"/>
  <c r="Q1638" i="21"/>
  <c r="O1638" i="21"/>
  <c r="P1638" i="21"/>
  <c r="K1639" i="21"/>
  <c r="J1639" i="21"/>
  <c r="I1639" i="21"/>
  <c r="M1639" i="21"/>
  <c r="L1639" i="21"/>
  <c r="H1640" i="21"/>
  <c r="O1639" i="21"/>
  <c r="P1639" i="21"/>
  <c r="Q1639" i="21"/>
  <c r="I1640" i="21"/>
  <c r="L1640" i="21"/>
  <c r="J1640" i="21"/>
  <c r="H1641" i="21"/>
  <c r="M1640" i="21"/>
  <c r="K1640" i="21"/>
  <c r="O1640" i="21"/>
  <c r="P1640" i="21"/>
  <c r="Q1640" i="21"/>
  <c r="K1641" i="21"/>
  <c r="L1641" i="21"/>
  <c r="J1641" i="21"/>
  <c r="M1641" i="21"/>
  <c r="H1642" i="21"/>
  <c r="I1641" i="21"/>
  <c r="H1643" i="21"/>
  <c r="I1642" i="21"/>
  <c r="L1642" i="21"/>
  <c r="M1642" i="21"/>
  <c r="K1642" i="21"/>
  <c r="J1642" i="21"/>
  <c r="Q1641" i="21"/>
  <c r="P1641" i="21"/>
  <c r="O1641" i="21"/>
  <c r="I1643" i="21"/>
  <c r="L1643" i="21"/>
  <c r="K1643" i="21"/>
  <c r="H1644" i="21"/>
  <c r="M1643" i="21"/>
  <c r="J1643" i="21"/>
  <c r="Q1642" i="21"/>
  <c r="O1642" i="21"/>
  <c r="P1642" i="21"/>
  <c r="Q1643" i="21"/>
  <c r="O1643" i="21"/>
  <c r="P1643" i="21"/>
  <c r="L1644" i="21"/>
  <c r="I1644" i="21"/>
  <c r="K1644" i="21"/>
  <c r="M1644" i="21"/>
  <c r="H1645" i="21"/>
  <c r="J1644" i="21"/>
  <c r="P1644" i="21"/>
  <c r="Q1644" i="21"/>
  <c r="O1644" i="21"/>
  <c r="I1645" i="21"/>
  <c r="M1645" i="21"/>
  <c r="K1645" i="21"/>
  <c r="H1646" i="21"/>
  <c r="J1645" i="21"/>
  <c r="L1645" i="21"/>
  <c r="O1645" i="21"/>
  <c r="P1645" i="21"/>
  <c r="Q1645" i="21"/>
  <c r="K1646" i="21"/>
  <c r="H1647" i="21"/>
  <c r="J1646" i="21"/>
  <c r="I1646" i="21"/>
  <c r="M1646" i="21"/>
  <c r="L1646" i="21"/>
  <c r="H1648" i="21"/>
  <c r="L1647" i="21"/>
  <c r="M1647" i="21"/>
  <c r="J1647" i="21"/>
  <c r="K1647" i="21"/>
  <c r="I1647" i="21"/>
  <c r="P1646" i="21"/>
  <c r="Q1646" i="21"/>
  <c r="O1646" i="21"/>
  <c r="J1648" i="21"/>
  <c r="K1648" i="21"/>
  <c r="L1648" i="21"/>
  <c r="M1648" i="21"/>
  <c r="H1649" i="21"/>
  <c r="I1648" i="21"/>
  <c r="P1647" i="21"/>
  <c r="Q1647" i="21"/>
  <c r="O1647" i="21"/>
  <c r="L1649" i="21"/>
  <c r="I1649" i="21"/>
  <c r="J1649" i="21"/>
  <c r="K1649" i="21"/>
  <c r="M1649" i="21"/>
  <c r="H1650" i="21"/>
  <c r="Q1648" i="21"/>
  <c r="P1648" i="21"/>
  <c r="O1648" i="21"/>
  <c r="O1649" i="21"/>
  <c r="Q1649" i="21"/>
  <c r="P1649" i="21"/>
  <c r="M1650" i="21"/>
  <c r="J1650" i="21"/>
  <c r="K1650" i="21"/>
  <c r="I1650" i="21"/>
  <c r="H1651" i="21"/>
  <c r="L1650" i="21"/>
  <c r="P1650" i="21"/>
  <c r="O1650" i="21"/>
  <c r="Q1650" i="21"/>
  <c r="K1651" i="21"/>
  <c r="J1651" i="21"/>
  <c r="I1651" i="21"/>
  <c r="H1652" i="21"/>
  <c r="L1651" i="21"/>
  <c r="M1651" i="21"/>
  <c r="P1651" i="21"/>
  <c r="Q1651" i="21"/>
  <c r="O1651" i="21"/>
  <c r="H1653" i="21"/>
  <c r="J1652" i="21"/>
  <c r="I1652" i="21"/>
  <c r="L1652" i="21"/>
  <c r="K1652" i="21"/>
  <c r="M1652" i="21"/>
  <c r="L1653" i="21"/>
  <c r="H1654" i="21"/>
  <c r="K1653" i="21"/>
  <c r="J1653" i="21"/>
  <c r="I1653" i="21"/>
  <c r="M1653" i="21"/>
  <c r="O1652" i="21"/>
  <c r="Q1652" i="21"/>
  <c r="P1652" i="21"/>
  <c r="J1654" i="21"/>
  <c r="L1654" i="21"/>
  <c r="M1654" i="21"/>
  <c r="H1655" i="21"/>
  <c r="K1654" i="21"/>
  <c r="I1654" i="21"/>
  <c r="P1653" i="21"/>
  <c r="Q1653" i="21"/>
  <c r="O1653" i="21"/>
  <c r="L1655" i="21"/>
  <c r="M1655" i="21"/>
  <c r="I1655" i="21"/>
  <c r="K1655" i="21"/>
  <c r="J1655" i="21"/>
  <c r="H1656" i="21"/>
  <c r="O1654" i="21"/>
  <c r="Q1654" i="21"/>
  <c r="P1654" i="21"/>
  <c r="P1655" i="21"/>
  <c r="Q1655" i="21"/>
  <c r="O1655" i="21"/>
  <c r="K1656" i="21"/>
  <c r="I1656" i="21"/>
  <c r="H1657" i="21"/>
  <c r="L1656" i="21"/>
  <c r="M1656" i="21"/>
  <c r="J1656" i="21"/>
  <c r="P1656" i="21"/>
  <c r="O1656" i="21"/>
  <c r="Q1656" i="21"/>
  <c r="I1657" i="21"/>
  <c r="M1657" i="21"/>
  <c r="J1657" i="21"/>
  <c r="K1657" i="21"/>
  <c r="H1658" i="21"/>
  <c r="L1657" i="21"/>
  <c r="O1657" i="21"/>
  <c r="Q1657" i="21"/>
  <c r="P1657" i="21"/>
  <c r="M1658" i="21"/>
  <c r="H1659" i="21"/>
  <c r="J1658" i="21"/>
  <c r="L1658" i="21"/>
  <c r="I1658" i="21"/>
  <c r="K1658" i="21"/>
  <c r="I1659" i="21"/>
  <c r="M1659" i="21"/>
  <c r="J1659" i="21"/>
  <c r="L1659" i="21"/>
  <c r="H1660" i="21"/>
  <c r="K1659" i="21"/>
  <c r="O1658" i="21"/>
  <c r="P1658" i="21"/>
  <c r="Q1658" i="21"/>
  <c r="Q1659" i="21"/>
  <c r="P1659" i="21"/>
  <c r="O1659" i="21"/>
  <c r="J1660" i="21"/>
  <c r="H1661" i="21"/>
  <c r="M1660" i="21"/>
  <c r="I1660" i="21"/>
  <c r="K1660" i="21"/>
  <c r="L1660" i="21"/>
  <c r="I1661" i="21"/>
  <c r="H1662" i="21"/>
  <c r="M1661" i="21"/>
  <c r="K1661" i="21"/>
  <c r="J1661" i="21"/>
  <c r="L1661" i="21"/>
  <c r="Q1660" i="21"/>
  <c r="O1660" i="21"/>
  <c r="P1660" i="21"/>
  <c r="O1661" i="21"/>
  <c r="Q1661" i="21"/>
  <c r="P1661" i="21"/>
  <c r="L1662" i="21"/>
  <c r="M1662" i="21"/>
  <c r="K1662" i="21"/>
  <c r="H1663" i="21"/>
  <c r="J1662" i="21"/>
  <c r="I1662" i="21"/>
  <c r="L1663" i="21"/>
  <c r="M1663" i="21"/>
  <c r="K1663" i="21"/>
  <c r="I1663" i="21"/>
  <c r="J1663" i="21"/>
  <c r="H1664" i="21"/>
  <c r="Q1662" i="21"/>
  <c r="O1662" i="21"/>
  <c r="P1662" i="21"/>
  <c r="Q1663" i="21"/>
  <c r="P1663" i="21"/>
  <c r="O1663" i="21"/>
  <c r="L1664" i="21"/>
  <c r="H1665" i="21"/>
  <c r="M1664" i="21"/>
  <c r="K1664" i="21"/>
  <c r="I1664" i="21"/>
  <c r="J1664" i="21"/>
  <c r="H1666" i="21"/>
  <c r="L1665" i="21"/>
  <c r="I1665" i="21"/>
  <c r="M1665" i="21"/>
  <c r="J1665" i="21"/>
  <c r="K1665" i="21"/>
  <c r="Q1664" i="21"/>
  <c r="P1664" i="21"/>
  <c r="O1664" i="21"/>
  <c r="I1666" i="21"/>
  <c r="K1666" i="21"/>
  <c r="M1666" i="21"/>
  <c r="L1666" i="21"/>
  <c r="J1666" i="21"/>
  <c r="H1667" i="21"/>
  <c r="Q1665" i="21"/>
  <c r="O1665" i="21"/>
  <c r="P1665" i="21"/>
  <c r="O1666" i="21"/>
  <c r="P1666" i="21"/>
  <c r="Q1666" i="21"/>
  <c r="H1668" i="21"/>
  <c r="I1667" i="21"/>
  <c r="K1667" i="21"/>
  <c r="J1667" i="21"/>
  <c r="M1667" i="21"/>
  <c r="L1667" i="21"/>
  <c r="L1668" i="21"/>
  <c r="K1668" i="21"/>
  <c r="H1669" i="21"/>
  <c r="J1668" i="21"/>
  <c r="I1668" i="21"/>
  <c r="M1668" i="21"/>
  <c r="Q1667" i="21"/>
  <c r="P1667" i="21"/>
  <c r="O1667" i="21"/>
  <c r="H1670" i="21"/>
  <c r="I1669" i="21"/>
  <c r="J1669" i="21"/>
  <c r="L1669" i="21"/>
  <c r="M1669" i="21"/>
  <c r="K1669" i="21"/>
  <c r="P1668" i="21"/>
  <c r="O1668" i="21"/>
  <c r="Q1668" i="21"/>
  <c r="K1670" i="21"/>
  <c r="J1670" i="21"/>
  <c r="H1671" i="21"/>
  <c r="L1670" i="21"/>
  <c r="M1670" i="21"/>
  <c r="I1670" i="21"/>
  <c r="O1669" i="21"/>
  <c r="P1669" i="21"/>
  <c r="Q1669" i="21"/>
  <c r="L1671" i="21"/>
  <c r="J1671" i="21"/>
  <c r="I1671" i="21"/>
  <c r="H1672" i="21"/>
  <c r="M1671" i="21"/>
  <c r="K1671" i="21"/>
  <c r="O1670" i="21"/>
  <c r="Q1670" i="21"/>
  <c r="P1670" i="21"/>
  <c r="P1671" i="21"/>
  <c r="Q1671" i="21"/>
  <c r="O1671" i="21"/>
  <c r="H1673" i="21"/>
  <c r="I1672" i="21"/>
  <c r="M1672" i="21"/>
  <c r="L1672" i="21"/>
  <c r="K1672" i="21"/>
  <c r="J1672" i="21"/>
  <c r="K1673" i="21"/>
  <c r="H1674" i="21"/>
  <c r="M1673" i="21"/>
  <c r="I1673" i="21"/>
  <c r="J1673" i="21"/>
  <c r="L1673" i="21"/>
  <c r="Q1672" i="21"/>
  <c r="O1672" i="21"/>
  <c r="P1672" i="21"/>
  <c r="J1674" i="21"/>
  <c r="L1674" i="21"/>
  <c r="K1674" i="21"/>
  <c r="M1674" i="21"/>
  <c r="H1675" i="21"/>
  <c r="I1674" i="21"/>
  <c r="P1673" i="21"/>
  <c r="Q1673" i="21"/>
  <c r="O1673" i="21"/>
  <c r="J1675" i="21"/>
  <c r="M1675" i="21"/>
  <c r="L1675" i="21"/>
  <c r="I1675" i="21"/>
  <c r="H1676" i="21"/>
  <c r="K1675" i="21"/>
  <c r="P1674" i="21"/>
  <c r="Q1674" i="21"/>
  <c r="O1674" i="21"/>
  <c r="O1675" i="21"/>
  <c r="P1675" i="21"/>
  <c r="Q1675" i="21"/>
  <c r="L1676" i="21"/>
  <c r="K1676" i="21"/>
  <c r="I1676" i="21"/>
  <c r="H1677" i="21"/>
  <c r="M1676" i="21"/>
  <c r="J1676" i="21"/>
  <c r="Q1676" i="21"/>
  <c r="O1676" i="21"/>
  <c r="P1676" i="21"/>
  <c r="H1678" i="21"/>
  <c r="L1677" i="21"/>
  <c r="J1677" i="21"/>
  <c r="M1677" i="21"/>
  <c r="I1677" i="21"/>
  <c r="K1677" i="21"/>
  <c r="L1678" i="21"/>
  <c r="I1678" i="21"/>
  <c r="M1678" i="21"/>
  <c r="J1678" i="21"/>
  <c r="K1678" i="21"/>
  <c r="H1679" i="21"/>
  <c r="O1677" i="21"/>
  <c r="Q1677" i="21"/>
  <c r="P1677" i="21"/>
  <c r="P1678" i="21"/>
  <c r="Q1678" i="21"/>
  <c r="O1678" i="21"/>
  <c r="L1679" i="21"/>
  <c r="J1679" i="21"/>
  <c r="K1679" i="21"/>
  <c r="H1680" i="21"/>
  <c r="M1679" i="21"/>
  <c r="I1679" i="21"/>
  <c r="J1680" i="21"/>
  <c r="M1680" i="21"/>
  <c r="H1681" i="21"/>
  <c r="I1680" i="21"/>
  <c r="K1680" i="21"/>
  <c r="L1680" i="21"/>
  <c r="O1679" i="21"/>
  <c r="P1679" i="21"/>
  <c r="Q1679" i="21"/>
  <c r="J1681" i="21"/>
  <c r="K1681" i="21"/>
  <c r="H1682" i="21"/>
  <c r="I1681" i="21"/>
  <c r="L1681" i="21"/>
  <c r="M1681" i="21"/>
  <c r="O1680" i="21"/>
  <c r="P1680" i="21"/>
  <c r="Q1680" i="21"/>
  <c r="J1682" i="21"/>
  <c r="M1682" i="21"/>
  <c r="K1682" i="21"/>
  <c r="L1682" i="21"/>
  <c r="I1682" i="21"/>
  <c r="H1683" i="21"/>
  <c r="O1681" i="21"/>
  <c r="Q1681" i="21"/>
  <c r="P1681" i="21"/>
  <c r="O1682" i="21"/>
  <c r="Q1682" i="21"/>
  <c r="P1682" i="21"/>
  <c r="J1683" i="21"/>
  <c r="H1684" i="21"/>
  <c r="I1683" i="21"/>
  <c r="M1683" i="21"/>
  <c r="K1683" i="21"/>
  <c r="L1683" i="21"/>
  <c r="I1684" i="21"/>
  <c r="L1684" i="21"/>
  <c r="K1684" i="21"/>
  <c r="J1684" i="21"/>
  <c r="H1685" i="21"/>
  <c r="M1684" i="21"/>
  <c r="Q1683" i="21"/>
  <c r="O1683" i="21"/>
  <c r="P1683" i="21"/>
  <c r="Q1684" i="21"/>
  <c r="O1684" i="21"/>
  <c r="P1684" i="21"/>
  <c r="J1685" i="21"/>
  <c r="I1685" i="21"/>
  <c r="H1686" i="21"/>
  <c r="L1685" i="21"/>
  <c r="K1685" i="21"/>
  <c r="M1685" i="21"/>
  <c r="O1685" i="21"/>
  <c r="P1685" i="21"/>
  <c r="Q1685" i="21"/>
  <c r="J1686" i="21"/>
  <c r="I1686" i="21"/>
  <c r="H1687" i="21"/>
  <c r="M1686" i="21"/>
  <c r="K1686" i="21"/>
  <c r="L1686" i="21"/>
  <c r="O1686" i="21"/>
  <c r="P1686" i="21"/>
  <c r="Q1686" i="21"/>
  <c r="L1687" i="21"/>
  <c r="H1688" i="21"/>
  <c r="J1687" i="21"/>
  <c r="K1687" i="21"/>
  <c r="M1687" i="21"/>
  <c r="I1687" i="21"/>
  <c r="J1688" i="21"/>
  <c r="H1689" i="21"/>
  <c r="K1688" i="21"/>
  <c r="L1688" i="21"/>
  <c r="M1688" i="21"/>
  <c r="I1688" i="21"/>
  <c r="O1687" i="21"/>
  <c r="P1687" i="21"/>
  <c r="Q1687" i="21"/>
  <c r="L1689" i="21"/>
  <c r="K1689" i="21"/>
  <c r="J1689" i="21"/>
  <c r="I1689" i="21"/>
  <c r="M1689" i="21"/>
  <c r="H1690" i="21"/>
  <c r="Q1688" i="21"/>
  <c r="O1688" i="21"/>
  <c r="P1688" i="21"/>
  <c r="P1689" i="21"/>
  <c r="O1689" i="21"/>
  <c r="Q1689" i="21"/>
  <c r="L1690" i="21"/>
  <c r="K1690" i="21"/>
  <c r="J1690" i="21"/>
  <c r="M1690" i="21"/>
  <c r="I1690" i="21"/>
  <c r="H1691" i="21"/>
  <c r="O1690" i="21"/>
  <c r="P1690" i="21"/>
  <c r="Q1690" i="21"/>
  <c r="L1691" i="21"/>
  <c r="J1691" i="21"/>
  <c r="H1692" i="21"/>
  <c r="M1691" i="21"/>
  <c r="K1691" i="21"/>
  <c r="I1691" i="21"/>
  <c r="J1692" i="21"/>
  <c r="L1692" i="21"/>
  <c r="I1692" i="21"/>
  <c r="M1692" i="21"/>
  <c r="K1692" i="21"/>
  <c r="H1693" i="21"/>
  <c r="P1691" i="21"/>
  <c r="O1691" i="21"/>
  <c r="Q1691" i="21"/>
  <c r="P1692" i="21"/>
  <c r="O1692" i="21"/>
  <c r="Q1692" i="21"/>
  <c r="I1693" i="21"/>
  <c r="L1693" i="21"/>
  <c r="J1693" i="21"/>
  <c r="H1694" i="21"/>
  <c r="K1693" i="21"/>
  <c r="M1693" i="21"/>
  <c r="O1693" i="21"/>
  <c r="P1693" i="21"/>
  <c r="Q1693" i="21"/>
  <c r="I1694" i="21"/>
  <c r="M1694" i="21"/>
  <c r="K1694" i="21"/>
  <c r="J1694" i="21"/>
  <c r="L1694" i="21"/>
  <c r="H1695" i="21"/>
  <c r="Q1694" i="21"/>
  <c r="O1694" i="21"/>
  <c r="P1694" i="21"/>
  <c r="I1695" i="21"/>
  <c r="H1696" i="21"/>
  <c r="J1695" i="21"/>
  <c r="M1695" i="21"/>
  <c r="K1695" i="21"/>
  <c r="L1695" i="21"/>
  <c r="Q1695" i="21"/>
  <c r="O1695" i="21"/>
  <c r="P1695" i="21"/>
  <c r="K1696" i="21"/>
  <c r="L1696" i="21"/>
  <c r="I1696" i="21"/>
  <c r="H1697" i="21"/>
  <c r="J1696" i="21"/>
  <c r="M1696" i="21"/>
  <c r="Q1696" i="21"/>
  <c r="O1696" i="21"/>
  <c r="P1696" i="21"/>
  <c r="J1697" i="21"/>
  <c r="I1697" i="21"/>
  <c r="K1697" i="21"/>
  <c r="L1697" i="21"/>
  <c r="M1697" i="21"/>
  <c r="H1698" i="21"/>
  <c r="O1697" i="21"/>
  <c r="P1697" i="21"/>
  <c r="Q1697" i="21"/>
  <c r="K1698" i="21"/>
  <c r="J1698" i="21"/>
  <c r="M1698" i="21"/>
  <c r="L1698" i="21"/>
  <c r="H1699" i="21"/>
  <c r="I1698" i="21"/>
  <c r="H1700" i="21"/>
  <c r="J1699" i="21"/>
  <c r="I1699" i="21"/>
  <c r="K1699" i="21"/>
  <c r="L1699" i="21"/>
  <c r="M1699" i="21"/>
  <c r="O1698" i="21"/>
  <c r="P1698" i="21"/>
  <c r="Q1698" i="21"/>
  <c r="L1700" i="21"/>
  <c r="K1700" i="21"/>
  <c r="M1700" i="21"/>
  <c r="J1700" i="21"/>
  <c r="I1700" i="21"/>
  <c r="H1701" i="21"/>
  <c r="Q1699" i="21"/>
  <c r="O1699" i="21"/>
  <c r="P1699" i="21"/>
  <c r="Q1700" i="21"/>
  <c r="P1700" i="21"/>
  <c r="O1700" i="21"/>
  <c r="L1701" i="21"/>
  <c r="I1701" i="21"/>
  <c r="M1701" i="21"/>
  <c r="J1701" i="21"/>
  <c r="H1702" i="21"/>
  <c r="K1701" i="21"/>
  <c r="P1701" i="21"/>
  <c r="Q1701" i="21"/>
  <c r="O1701" i="21"/>
  <c r="I1702" i="21"/>
  <c r="L1702" i="21"/>
  <c r="J1702" i="21"/>
  <c r="K1702" i="21"/>
  <c r="M1702" i="21"/>
  <c r="H1703" i="21"/>
  <c r="Q1702" i="21"/>
  <c r="O1702" i="21"/>
  <c r="P1702" i="21"/>
  <c r="J1703" i="21"/>
  <c r="M1703" i="21"/>
  <c r="L1703" i="21"/>
  <c r="K1703" i="21"/>
  <c r="I1703" i="21"/>
  <c r="H1704" i="21"/>
  <c r="Q1703" i="21"/>
  <c r="P1703" i="21"/>
  <c r="O1703" i="21"/>
  <c r="M1704" i="21"/>
  <c r="I1704" i="21"/>
  <c r="K1704" i="21"/>
  <c r="H1705" i="21"/>
  <c r="J1704" i="21"/>
  <c r="L1704" i="21"/>
  <c r="P1704" i="21"/>
  <c r="Q1704" i="21"/>
  <c r="O1704" i="21"/>
  <c r="K1705" i="21"/>
  <c r="H1706" i="21"/>
  <c r="L1705" i="21"/>
  <c r="I1705" i="21"/>
  <c r="M1705" i="21"/>
  <c r="J1705" i="21"/>
  <c r="L1706" i="21"/>
  <c r="I1706" i="21"/>
  <c r="K1706" i="21"/>
  <c r="M1706" i="21"/>
  <c r="H1707" i="21"/>
  <c r="J1706" i="21"/>
  <c r="P1705" i="21"/>
  <c r="Q1705" i="21"/>
  <c r="O1705" i="21"/>
  <c r="Q1706" i="21"/>
  <c r="P1706" i="21"/>
  <c r="O1706" i="21"/>
  <c r="I1707" i="21"/>
  <c r="K1707" i="21"/>
  <c r="H1708" i="21"/>
  <c r="M1707" i="21"/>
  <c r="J1707" i="21"/>
  <c r="L1707" i="21"/>
  <c r="P1707" i="21"/>
  <c r="O1707" i="21"/>
  <c r="Q1707" i="21"/>
  <c r="M1708" i="21"/>
  <c r="L1708" i="21"/>
  <c r="H1709" i="21"/>
  <c r="J1708" i="21"/>
  <c r="K1708" i="21"/>
  <c r="I1708" i="21"/>
  <c r="M1709" i="21"/>
  <c r="L1709" i="21"/>
  <c r="H1710" i="21"/>
  <c r="I1709" i="21"/>
  <c r="K1709" i="21"/>
  <c r="J1709" i="21"/>
  <c r="O1708" i="21"/>
  <c r="Q1708" i="21"/>
  <c r="P1708" i="21"/>
  <c r="H1711" i="21"/>
  <c r="M1710" i="21"/>
  <c r="K1710" i="21"/>
  <c r="L1710" i="21"/>
  <c r="J1710" i="21"/>
  <c r="I1710" i="21"/>
  <c r="P1709" i="21"/>
  <c r="Q1709" i="21"/>
  <c r="O1709" i="21"/>
  <c r="H1712" i="21"/>
  <c r="L1711" i="21"/>
  <c r="M1711" i="21"/>
  <c r="J1711" i="21"/>
  <c r="K1711" i="21"/>
  <c r="I1711" i="21"/>
  <c r="Q1710" i="21"/>
  <c r="O1710" i="21"/>
  <c r="P1710" i="21"/>
  <c r="K1712" i="21"/>
  <c r="H1713" i="21"/>
  <c r="M1712" i="21"/>
  <c r="J1712" i="21"/>
  <c r="L1712" i="21"/>
  <c r="I1712" i="21"/>
  <c r="Q1711" i="21"/>
  <c r="O1711" i="21"/>
  <c r="P1711" i="21"/>
  <c r="H1714" i="21"/>
  <c r="M1713" i="21"/>
  <c r="J1713" i="21"/>
  <c r="I1713" i="21"/>
  <c r="K1713" i="21"/>
  <c r="L1713" i="21"/>
  <c r="Q1712" i="21"/>
  <c r="P1712" i="21"/>
  <c r="O1712" i="21"/>
  <c r="K1714" i="21"/>
  <c r="H1715" i="21"/>
  <c r="I1714" i="21"/>
  <c r="J1714" i="21"/>
  <c r="M1714" i="21"/>
  <c r="L1714" i="21"/>
  <c r="O1713" i="21"/>
  <c r="P1713" i="21"/>
  <c r="Q1713" i="21"/>
  <c r="K1715" i="21"/>
  <c r="M1715" i="21"/>
  <c r="L1715" i="21"/>
  <c r="H1716" i="21"/>
  <c r="J1715" i="21"/>
  <c r="I1715" i="21"/>
  <c r="Q1714" i="21"/>
  <c r="P1714" i="21"/>
  <c r="O1714" i="21"/>
  <c r="K1716" i="21"/>
  <c r="M1716" i="21"/>
  <c r="H1717" i="21"/>
  <c r="J1716" i="21"/>
  <c r="I1716" i="21"/>
  <c r="L1716" i="21"/>
  <c r="Q1715" i="21"/>
  <c r="P1715" i="21"/>
  <c r="O1715" i="21"/>
  <c r="K1717" i="21"/>
  <c r="M1717" i="21"/>
  <c r="I1717" i="21"/>
  <c r="J1717" i="21"/>
  <c r="L1717" i="21"/>
  <c r="H1718" i="21"/>
  <c r="Q1716" i="21"/>
  <c r="O1716" i="21"/>
  <c r="P1716" i="21"/>
  <c r="P1717" i="21"/>
  <c r="O1717" i="21"/>
  <c r="Q1717" i="21"/>
  <c r="H1719" i="21"/>
  <c r="J1718" i="21"/>
  <c r="M1718" i="21"/>
  <c r="I1718" i="21"/>
  <c r="L1718" i="21"/>
  <c r="K1718" i="21"/>
  <c r="K1719" i="21"/>
  <c r="M1719" i="21"/>
  <c r="J1719" i="21"/>
  <c r="H1720" i="21"/>
  <c r="L1719" i="21"/>
  <c r="I1719" i="21"/>
  <c r="P1718" i="21"/>
  <c r="Q1718" i="21"/>
  <c r="O1718" i="21"/>
  <c r="M1720" i="21"/>
  <c r="K1720" i="21"/>
  <c r="I1720" i="21"/>
  <c r="L1720" i="21"/>
  <c r="J1720" i="21"/>
  <c r="H1721" i="21"/>
  <c r="P1719" i="21"/>
  <c r="O1719" i="21"/>
  <c r="Q1719" i="21"/>
  <c r="Q1720" i="21"/>
  <c r="O1720" i="21"/>
  <c r="P1720" i="21"/>
  <c r="K1721" i="21"/>
  <c r="I1721" i="21"/>
  <c r="L1721" i="21"/>
  <c r="M1721" i="21"/>
  <c r="J1721" i="21"/>
  <c r="H1722" i="21"/>
  <c r="Q1721" i="21"/>
  <c r="P1721" i="21"/>
  <c r="O1721" i="21"/>
  <c r="K1722" i="21"/>
  <c r="L1722" i="21"/>
  <c r="M1722" i="21"/>
  <c r="J1722" i="21"/>
  <c r="I1722" i="21"/>
  <c r="H1723" i="21"/>
  <c r="P1722" i="21"/>
  <c r="Q1722" i="21"/>
  <c r="O1722" i="21"/>
  <c r="M1723" i="21"/>
  <c r="I1723" i="21"/>
  <c r="J1723" i="21"/>
  <c r="H1724" i="21"/>
  <c r="L1723" i="21"/>
  <c r="K1723" i="21"/>
  <c r="Q1723" i="21"/>
  <c r="O1723" i="21"/>
  <c r="P1723" i="21"/>
  <c r="I1724" i="21"/>
  <c r="L1724" i="21"/>
  <c r="H1725" i="21"/>
  <c r="K1724" i="21"/>
  <c r="M1724" i="21"/>
  <c r="J1724" i="21"/>
  <c r="Q1724" i="21"/>
  <c r="P1724" i="21"/>
  <c r="O1724" i="21"/>
  <c r="H1726" i="21"/>
  <c r="L1725" i="21"/>
  <c r="M1725" i="21"/>
  <c r="J1725" i="21"/>
  <c r="I1725" i="21"/>
  <c r="K1725" i="21"/>
  <c r="L1726" i="21"/>
  <c r="J1726" i="21"/>
  <c r="I1726" i="21"/>
  <c r="K1726" i="21"/>
  <c r="H1727" i="21"/>
  <c r="M1726" i="21"/>
  <c r="O1725" i="21"/>
  <c r="Q1725" i="21"/>
  <c r="P1725" i="21"/>
  <c r="O1726" i="21"/>
  <c r="P1726" i="21"/>
  <c r="Q1726" i="21"/>
  <c r="K1727" i="21"/>
  <c r="M1727" i="21"/>
  <c r="L1727" i="21"/>
  <c r="I1727" i="21"/>
  <c r="H1728" i="21"/>
  <c r="J1727" i="21"/>
  <c r="O1727" i="21"/>
  <c r="Q1727" i="21"/>
  <c r="P1727" i="21"/>
  <c r="I1728" i="21"/>
  <c r="J1728" i="21"/>
  <c r="H1729" i="21"/>
  <c r="K1728" i="21"/>
  <c r="L1728" i="21"/>
  <c r="M1728" i="21"/>
  <c r="Q1728" i="21"/>
  <c r="O1728" i="21"/>
  <c r="P1728" i="21"/>
  <c r="M1729" i="21"/>
  <c r="H1730" i="21"/>
  <c r="L1729" i="21"/>
  <c r="J1729" i="21"/>
  <c r="K1729" i="21"/>
  <c r="I1729" i="21"/>
  <c r="I1730" i="21"/>
  <c r="J1730" i="21"/>
  <c r="M1730" i="21"/>
  <c r="L1730" i="21"/>
  <c r="H1731" i="21"/>
  <c r="K1730" i="21"/>
  <c r="O1729" i="21"/>
  <c r="P1729" i="21"/>
  <c r="Q1729" i="21"/>
  <c r="Q1730" i="21"/>
  <c r="O1730" i="21"/>
  <c r="P1730" i="21"/>
  <c r="K1731" i="21"/>
  <c r="J1731" i="21"/>
  <c r="I1731" i="21"/>
  <c r="H1732" i="21"/>
  <c r="L1731" i="21"/>
  <c r="M1731" i="21"/>
  <c r="Q1731" i="21"/>
  <c r="O1731" i="21"/>
  <c r="P1731" i="21"/>
  <c r="H1733" i="21"/>
  <c r="M1732" i="21"/>
  <c r="L1732" i="21"/>
  <c r="I1732" i="21"/>
  <c r="K1732" i="21"/>
  <c r="J1732" i="21"/>
  <c r="M1733" i="21"/>
  <c r="H1734" i="21"/>
  <c r="I1733" i="21"/>
  <c r="K1733" i="21"/>
  <c r="L1733" i="21"/>
  <c r="J1733" i="21"/>
  <c r="Q1732" i="21"/>
  <c r="O1732" i="21"/>
  <c r="P1732" i="21"/>
  <c r="L1734" i="21"/>
  <c r="H1735" i="21"/>
  <c r="I1734" i="21"/>
  <c r="M1734" i="21"/>
  <c r="K1734" i="21"/>
  <c r="J1734" i="21"/>
  <c r="P1733" i="21"/>
  <c r="Q1733" i="21"/>
  <c r="O1733" i="21"/>
  <c r="I1735" i="21"/>
  <c r="M1735" i="21"/>
  <c r="J1735" i="21"/>
  <c r="K1735" i="21"/>
  <c r="H1736" i="21"/>
  <c r="L1735" i="21"/>
  <c r="P1734" i="21"/>
  <c r="O1734" i="21"/>
  <c r="Q1734" i="21"/>
  <c r="Q1735" i="21"/>
  <c r="P1735" i="21"/>
  <c r="O1735" i="21"/>
  <c r="H1737" i="21"/>
  <c r="J1736" i="21"/>
  <c r="I1736" i="21"/>
  <c r="M1736" i="21"/>
  <c r="K1736" i="21"/>
  <c r="L1736" i="21"/>
  <c r="I1737" i="21"/>
  <c r="M1737" i="21"/>
  <c r="L1737" i="21"/>
  <c r="K1737" i="21"/>
  <c r="H1738" i="21"/>
  <c r="J1737" i="21"/>
  <c r="Q1736" i="21"/>
  <c r="O1736" i="21"/>
  <c r="P1736" i="21"/>
  <c r="O1737" i="21"/>
  <c r="P1737" i="21"/>
  <c r="Q1737" i="21"/>
  <c r="L1738" i="21"/>
  <c r="J1738" i="21"/>
  <c r="M1738" i="21"/>
  <c r="K1738" i="21"/>
  <c r="I1738" i="21"/>
  <c r="H1739" i="21"/>
  <c r="O1738" i="21"/>
  <c r="P1738" i="21"/>
  <c r="Q1738" i="21"/>
  <c r="J1739" i="21"/>
  <c r="H1740" i="21"/>
  <c r="I1739" i="21"/>
  <c r="K1739" i="21"/>
  <c r="M1739" i="21"/>
  <c r="L1739" i="21"/>
  <c r="M1740" i="21"/>
  <c r="K1740" i="21"/>
  <c r="L1740" i="21"/>
  <c r="I1740" i="21"/>
  <c r="J1740" i="21"/>
  <c r="H1741" i="21"/>
  <c r="P1739" i="21"/>
  <c r="Q1739" i="21"/>
  <c r="O1739" i="21"/>
  <c r="P1740" i="21"/>
  <c r="Q1740" i="21"/>
  <c r="O1740" i="21"/>
  <c r="H1742" i="21"/>
  <c r="K1741" i="21"/>
  <c r="L1741" i="21"/>
  <c r="I1741" i="21"/>
  <c r="M1741" i="21"/>
  <c r="J1741" i="21"/>
  <c r="I1742" i="21"/>
  <c r="M1742" i="21"/>
  <c r="K1742" i="21"/>
  <c r="H1743" i="21"/>
  <c r="J1742" i="21"/>
  <c r="L1742" i="21"/>
  <c r="P1741" i="21"/>
  <c r="O1741" i="21"/>
  <c r="Q1741" i="21"/>
  <c r="P1742" i="21"/>
  <c r="Q1742" i="21"/>
  <c r="O1742" i="21"/>
  <c r="J1743" i="21"/>
  <c r="M1743" i="21"/>
  <c r="I1743" i="21"/>
  <c r="H1744" i="21"/>
  <c r="L1743" i="21"/>
  <c r="K1743" i="21"/>
  <c r="Q1743" i="21"/>
  <c r="P1743" i="21"/>
  <c r="O1743" i="21"/>
  <c r="I1744" i="21"/>
  <c r="H1745" i="21"/>
  <c r="J1744" i="21"/>
  <c r="K1744" i="21"/>
  <c r="L1744" i="21"/>
  <c r="M1744" i="21"/>
  <c r="Q1744" i="21"/>
  <c r="P1744" i="21"/>
  <c r="O1744" i="21"/>
  <c r="I1745" i="21"/>
  <c r="M1745" i="21"/>
  <c r="L1745" i="21"/>
  <c r="H1746" i="21"/>
  <c r="J1745" i="21"/>
  <c r="K1745" i="21"/>
  <c r="Q1745" i="21"/>
  <c r="O1745" i="21"/>
  <c r="P1745" i="21"/>
  <c r="M1746" i="21"/>
  <c r="L1746" i="21"/>
  <c r="I1746" i="21"/>
  <c r="K1746" i="21"/>
  <c r="J1746" i="21"/>
  <c r="H1747" i="21"/>
  <c r="Q1746" i="21"/>
  <c r="P1746" i="21"/>
  <c r="O1746" i="21"/>
  <c r="L1747" i="21"/>
  <c r="J1747" i="21"/>
  <c r="M1747" i="21"/>
  <c r="I1747" i="21"/>
  <c r="H1748" i="21"/>
  <c r="K1747" i="21"/>
  <c r="O1747" i="21"/>
  <c r="Q1747" i="21"/>
  <c r="P1747" i="21"/>
  <c r="I1748" i="21"/>
  <c r="H1749" i="21"/>
  <c r="L1748" i="21"/>
  <c r="J1748" i="21"/>
  <c r="M1748" i="21"/>
  <c r="K1748" i="21"/>
  <c r="O1748" i="21"/>
  <c r="P1748" i="21"/>
  <c r="Q1748" i="21"/>
  <c r="H1750" i="21"/>
  <c r="M1749" i="21"/>
  <c r="I1749" i="21"/>
  <c r="K1749" i="21"/>
  <c r="L1749" i="21"/>
  <c r="J1749" i="21"/>
  <c r="J1750" i="21"/>
  <c r="M1750" i="21"/>
  <c r="K1750" i="21"/>
  <c r="L1750" i="21"/>
  <c r="I1750" i="21"/>
  <c r="H1751" i="21"/>
  <c r="Q1749" i="21"/>
  <c r="O1749" i="21"/>
  <c r="P1749" i="21"/>
  <c r="P1750" i="21"/>
  <c r="Q1750" i="21"/>
  <c r="O1750" i="21"/>
  <c r="H1752" i="21"/>
  <c r="J1751" i="21"/>
  <c r="K1751" i="21"/>
  <c r="M1751" i="21"/>
  <c r="L1751" i="21"/>
  <c r="I1751" i="21"/>
  <c r="I1752" i="21"/>
  <c r="J1752" i="21"/>
  <c r="K1752" i="21"/>
  <c r="H1753" i="21"/>
  <c r="L1752" i="21"/>
  <c r="M1752" i="21"/>
  <c r="P1751" i="21"/>
  <c r="Q1751" i="21"/>
  <c r="O1751" i="21"/>
  <c r="Q1752" i="21"/>
  <c r="O1752" i="21"/>
  <c r="P1752" i="21"/>
  <c r="H1754" i="21"/>
  <c r="I1753" i="21"/>
  <c r="K1753" i="21"/>
  <c r="L1753" i="21"/>
  <c r="M1753" i="21"/>
  <c r="J1753" i="21"/>
  <c r="H1755" i="21"/>
  <c r="L1754" i="21"/>
  <c r="M1754" i="21"/>
  <c r="I1754" i="21"/>
  <c r="J1754" i="21"/>
  <c r="K1754" i="21"/>
  <c r="Q1753" i="21"/>
  <c r="P1753" i="21"/>
  <c r="O1753" i="21"/>
  <c r="M1755" i="21"/>
  <c r="I1755" i="21"/>
  <c r="J1755" i="21"/>
  <c r="K1755" i="21"/>
  <c r="L1755" i="21"/>
  <c r="H1756" i="21"/>
  <c r="P1754" i="21"/>
  <c r="O1754" i="21"/>
  <c r="Q1754" i="21"/>
  <c r="Q1755" i="21"/>
  <c r="P1755" i="21"/>
  <c r="O1755" i="21"/>
  <c r="J1756" i="21"/>
  <c r="H1757" i="21"/>
  <c r="M1756" i="21"/>
  <c r="I1756" i="21"/>
  <c r="K1756" i="21"/>
  <c r="L1756" i="21"/>
  <c r="J1757" i="21"/>
  <c r="M1757" i="21"/>
  <c r="L1757" i="21"/>
  <c r="I1757" i="21"/>
  <c r="K1757" i="21"/>
  <c r="H1758" i="21"/>
  <c r="Q1756" i="21"/>
  <c r="P1756" i="21"/>
  <c r="O1756" i="21"/>
  <c r="P1757" i="21"/>
  <c r="O1757" i="21"/>
  <c r="Q1757" i="21"/>
  <c r="I1758" i="21"/>
  <c r="L1758" i="21"/>
  <c r="H1759" i="21"/>
  <c r="M1758" i="21"/>
  <c r="J1758" i="21"/>
  <c r="K1758" i="21"/>
  <c r="O1758" i="21"/>
  <c r="P1758" i="21"/>
  <c r="Q1758" i="21"/>
  <c r="M1759" i="21"/>
  <c r="J1759" i="21"/>
  <c r="K1759" i="21"/>
  <c r="I1759" i="21"/>
  <c r="H1760" i="21"/>
  <c r="L1759" i="21"/>
  <c r="Q1759" i="21"/>
  <c r="P1759" i="21"/>
  <c r="O1759" i="21"/>
  <c r="J1760" i="21"/>
  <c r="K1760" i="21"/>
  <c r="M1760" i="21"/>
  <c r="I1760" i="21"/>
  <c r="L1760" i="21"/>
  <c r="H1761" i="21"/>
  <c r="Q1760" i="21"/>
  <c r="P1760" i="21"/>
  <c r="O1760" i="21"/>
  <c r="J1761" i="21"/>
  <c r="H1762" i="21"/>
  <c r="I1761" i="21"/>
  <c r="K1761" i="21"/>
  <c r="L1761" i="21"/>
  <c r="M1761" i="21"/>
  <c r="M1762" i="21"/>
  <c r="I1762" i="21"/>
  <c r="K1762" i="21"/>
  <c r="J1762" i="21"/>
  <c r="L1762" i="21"/>
  <c r="H1763" i="21"/>
  <c r="Q1761" i="21"/>
  <c r="O1761" i="21"/>
  <c r="P1761" i="21"/>
  <c r="O1762" i="21"/>
  <c r="P1762" i="21"/>
  <c r="Q1762" i="21"/>
  <c r="H1764" i="21"/>
  <c r="J1763" i="21"/>
  <c r="L1763" i="21"/>
  <c r="M1763" i="21"/>
  <c r="I1763" i="21"/>
  <c r="K1763" i="21"/>
  <c r="I1764" i="21"/>
  <c r="H1765" i="21"/>
  <c r="J1764" i="21"/>
  <c r="L1764" i="21"/>
  <c r="M1764" i="21"/>
  <c r="K1764" i="21"/>
  <c r="Q1763" i="21"/>
  <c r="P1763" i="21"/>
  <c r="O1763" i="21"/>
  <c r="Q1764" i="21"/>
  <c r="O1764" i="21"/>
  <c r="P1764" i="21"/>
  <c r="H1766" i="21"/>
  <c r="M1765" i="21"/>
  <c r="J1765" i="21"/>
  <c r="L1765" i="21"/>
  <c r="I1765" i="21"/>
  <c r="K1765" i="21"/>
  <c r="H1767" i="21"/>
  <c r="M1766" i="21"/>
  <c r="K1766" i="21"/>
  <c r="J1766" i="21"/>
  <c r="I1766" i="21"/>
  <c r="L1766" i="21"/>
  <c r="O1765" i="21"/>
  <c r="P1765" i="21"/>
  <c r="Q1765" i="21"/>
  <c r="M1767" i="21"/>
  <c r="K1767" i="21"/>
  <c r="L1767" i="21"/>
  <c r="H1768" i="21"/>
  <c r="I1767" i="21"/>
  <c r="J1767" i="21"/>
  <c r="P1766" i="21"/>
  <c r="O1766" i="21"/>
  <c r="Q1766" i="21"/>
  <c r="M1768" i="21"/>
  <c r="K1768" i="21"/>
  <c r="L1768" i="21"/>
  <c r="I1768" i="21"/>
  <c r="H1769" i="21"/>
  <c r="J1768" i="21"/>
  <c r="O1767" i="21"/>
  <c r="P1767" i="21"/>
  <c r="Q1767" i="21"/>
  <c r="Q1768" i="21"/>
  <c r="P1768" i="21"/>
  <c r="O1768" i="21"/>
  <c r="I1769" i="21"/>
  <c r="J1769" i="21"/>
  <c r="M1769" i="21"/>
  <c r="L1769" i="21"/>
  <c r="H1770" i="21"/>
  <c r="K1769" i="21"/>
  <c r="P1769" i="21"/>
  <c r="O1769" i="21"/>
  <c r="Q1769" i="21"/>
  <c r="J1770" i="21"/>
  <c r="I1770" i="21"/>
  <c r="L1770" i="21"/>
  <c r="H1771" i="21"/>
  <c r="M1770" i="21"/>
  <c r="K1770" i="21"/>
  <c r="Q1770" i="21"/>
  <c r="P1770" i="21"/>
  <c r="N1770" i="21"/>
  <c r="O1770" i="21"/>
  <c r="M1771" i="21"/>
  <c r="L1771" i="21"/>
  <c r="J1771" i="21"/>
  <c r="I1771" i="21"/>
  <c r="H1772" i="21"/>
  <c r="K1771" i="21"/>
  <c r="Q1771" i="21"/>
  <c r="P1771" i="21"/>
  <c r="O1771" i="21"/>
  <c r="J1772" i="21"/>
  <c r="I1772" i="21"/>
  <c r="L1772" i="21"/>
  <c r="M1772" i="21"/>
  <c r="H1773" i="21"/>
  <c r="K1772" i="21"/>
  <c r="Q1772" i="21"/>
  <c r="P1772" i="21"/>
  <c r="O1772" i="21"/>
  <c r="J1773" i="21"/>
  <c r="I1773" i="21"/>
  <c r="K1773" i="21"/>
  <c r="L1773" i="21"/>
  <c r="M1773" i="21"/>
  <c r="H1774" i="21"/>
  <c r="Q1773" i="21"/>
  <c r="O1773" i="21"/>
  <c r="P1773" i="21"/>
  <c r="J1774" i="21"/>
  <c r="I1774" i="21"/>
  <c r="L1774" i="21"/>
  <c r="H1775" i="21"/>
  <c r="K1774" i="21"/>
  <c r="M1774" i="21"/>
  <c r="Q1774" i="21"/>
  <c r="O1774" i="21"/>
  <c r="P1774" i="21"/>
  <c r="J1775" i="21"/>
  <c r="H1776" i="21"/>
  <c r="L1775" i="21"/>
  <c r="I1775" i="21"/>
  <c r="K1775" i="21"/>
  <c r="M1775" i="21"/>
  <c r="K1776" i="21"/>
  <c r="H1777" i="21"/>
  <c r="M1776" i="21"/>
  <c r="I1776" i="21"/>
  <c r="L1776" i="21"/>
  <c r="J1776" i="21"/>
  <c r="P1775" i="21"/>
  <c r="O1775" i="21"/>
  <c r="Q1775" i="21"/>
  <c r="I1777" i="21"/>
  <c r="M1777" i="21"/>
  <c r="J1777" i="21"/>
  <c r="K1777" i="21"/>
  <c r="L1777" i="21"/>
  <c r="H1778" i="21"/>
  <c r="O1776" i="21"/>
  <c r="Q1776" i="21"/>
  <c r="P1776" i="21"/>
  <c r="O1777" i="21"/>
  <c r="P1777" i="21"/>
  <c r="Q1777" i="21"/>
  <c r="J1778" i="21"/>
  <c r="I1778" i="21"/>
  <c r="K1778" i="21"/>
  <c r="L1778" i="21"/>
  <c r="H1779" i="21"/>
  <c r="M1778" i="21"/>
  <c r="P1778" i="21"/>
  <c r="O1778" i="21"/>
  <c r="Q1778" i="21"/>
  <c r="L1779" i="21"/>
  <c r="I1779" i="21"/>
  <c r="M1779" i="21"/>
  <c r="K1779" i="21"/>
  <c r="H1780" i="21"/>
  <c r="J1779" i="21"/>
  <c r="O1779" i="21"/>
  <c r="P1779" i="21"/>
  <c r="Q1779" i="21"/>
  <c r="L1780" i="21"/>
  <c r="K1780" i="21"/>
  <c r="H1781" i="21"/>
  <c r="J1780" i="21"/>
  <c r="M1780" i="21"/>
  <c r="I1780" i="21"/>
  <c r="L1781" i="21"/>
  <c r="H1782" i="21"/>
  <c r="I1781" i="21"/>
  <c r="J1781" i="21"/>
  <c r="M1781" i="21"/>
  <c r="K1781" i="21"/>
  <c r="Q1780" i="21"/>
  <c r="P1780" i="21"/>
  <c r="O1780" i="21"/>
  <c r="J1782" i="21"/>
  <c r="M1782" i="21"/>
  <c r="H1783" i="21"/>
  <c r="I1782" i="21"/>
  <c r="L1782" i="21"/>
  <c r="K1782" i="21"/>
  <c r="O1781" i="21"/>
  <c r="P1781" i="21"/>
  <c r="Q1781" i="21"/>
  <c r="I1783" i="21"/>
  <c r="K1783" i="21"/>
  <c r="L1783" i="21"/>
  <c r="H1784" i="21"/>
  <c r="J1783" i="21"/>
  <c r="M1783" i="21"/>
  <c r="Q1782" i="21"/>
  <c r="P1782" i="21"/>
  <c r="O1782" i="21"/>
  <c r="P1783" i="21"/>
  <c r="Q1783" i="21"/>
  <c r="O1783" i="21"/>
  <c r="L1784" i="21"/>
  <c r="H1785" i="21"/>
  <c r="I1784" i="21"/>
  <c r="K1784" i="21"/>
  <c r="M1784" i="21"/>
  <c r="J1784" i="21"/>
  <c r="J1785" i="21"/>
  <c r="L1785" i="21"/>
  <c r="K1785" i="21"/>
  <c r="M1785" i="21"/>
  <c r="H1786" i="21"/>
  <c r="I1785" i="21"/>
  <c r="Q1784" i="21"/>
  <c r="O1784" i="21"/>
  <c r="P1784" i="21"/>
  <c r="I1786" i="21"/>
  <c r="J1786" i="21"/>
  <c r="L1786" i="21"/>
  <c r="K1786" i="21"/>
  <c r="H1787" i="21"/>
  <c r="M1786" i="21"/>
  <c r="O1785" i="21"/>
  <c r="Q1785" i="21"/>
  <c r="P1785" i="21"/>
  <c r="P1786" i="21"/>
  <c r="Q1786" i="21"/>
  <c r="O1786" i="21"/>
  <c r="K1787" i="21"/>
  <c r="J1787" i="21"/>
  <c r="M1787" i="21"/>
  <c r="L1787" i="21"/>
  <c r="H1788" i="21"/>
  <c r="I1787" i="21"/>
  <c r="L1788" i="21"/>
  <c r="I1788" i="21"/>
  <c r="K1788" i="21"/>
  <c r="J1788" i="21"/>
  <c r="H1789" i="21"/>
  <c r="M1788" i="21"/>
  <c r="Q1787" i="21"/>
  <c r="O1787" i="21"/>
  <c r="P1787" i="21"/>
  <c r="O1788" i="21"/>
  <c r="Q1788" i="21"/>
  <c r="P1788" i="21"/>
  <c r="M1789" i="21"/>
  <c r="L1789" i="21"/>
  <c r="I1789" i="21"/>
  <c r="H1790" i="21"/>
  <c r="J1789" i="21"/>
  <c r="K1789" i="21"/>
  <c r="P1789" i="21"/>
  <c r="O1789" i="21"/>
  <c r="Q1789" i="21"/>
  <c r="M1790" i="21"/>
  <c r="L1790" i="21"/>
  <c r="J1790" i="21"/>
  <c r="K1790" i="21"/>
  <c r="H1791" i="21"/>
  <c r="I1790" i="21"/>
  <c r="J1791" i="21"/>
  <c r="M1791" i="21"/>
  <c r="K1791" i="21"/>
  <c r="I1791" i="21"/>
  <c r="H1792" i="21"/>
  <c r="L1791" i="21"/>
  <c r="O1790" i="21"/>
  <c r="Q1790" i="21"/>
  <c r="P1790" i="21"/>
  <c r="Q1791" i="21"/>
  <c r="O1791" i="21"/>
  <c r="P1791" i="21"/>
  <c r="L1792" i="21"/>
  <c r="H1793" i="21"/>
  <c r="M1792" i="21"/>
  <c r="I1792" i="21"/>
  <c r="J1792" i="21"/>
  <c r="K1792" i="21"/>
  <c r="L1793" i="21"/>
  <c r="M1793" i="21"/>
  <c r="H1794" i="21"/>
  <c r="I1793" i="21"/>
  <c r="J1793" i="21"/>
  <c r="K1793" i="21"/>
  <c r="O1792" i="21"/>
  <c r="P1792" i="21"/>
  <c r="Q1792" i="21"/>
  <c r="I1794" i="21"/>
  <c r="J1794" i="21"/>
  <c r="H1795" i="21"/>
  <c r="L1794" i="21"/>
  <c r="K1794" i="21"/>
  <c r="M1794" i="21"/>
  <c r="O1793" i="21"/>
  <c r="Q1793" i="21"/>
  <c r="P1793" i="21"/>
  <c r="Q1794" i="21"/>
  <c r="P1794" i="21"/>
  <c r="O1794" i="21"/>
  <c r="I1795" i="21"/>
  <c r="L1795" i="21"/>
  <c r="M1795" i="21"/>
  <c r="J1795" i="21"/>
  <c r="H1796" i="21"/>
  <c r="K1795" i="21"/>
  <c r="P1795" i="21"/>
  <c r="O1795" i="21"/>
  <c r="Q1795" i="21"/>
  <c r="I1796" i="21"/>
  <c r="K1796" i="21"/>
  <c r="H1797" i="21"/>
  <c r="M1796" i="21"/>
  <c r="J1796" i="21"/>
  <c r="L1796" i="21"/>
  <c r="O1796" i="21"/>
  <c r="P1796" i="21"/>
  <c r="Q1796" i="21"/>
  <c r="I1797" i="21"/>
  <c r="H1798" i="21"/>
  <c r="M1797" i="21"/>
  <c r="L1797" i="21"/>
  <c r="J1797" i="21"/>
  <c r="K1797" i="21"/>
  <c r="P1797" i="21"/>
  <c r="Q1797" i="21"/>
  <c r="O1797" i="21"/>
  <c r="L1798" i="21"/>
  <c r="I1798" i="21"/>
  <c r="J1798" i="21"/>
  <c r="H1799" i="21"/>
  <c r="M1798" i="21"/>
  <c r="K1798" i="21"/>
  <c r="P1798" i="21"/>
  <c r="Q1798" i="21"/>
  <c r="O1798" i="21"/>
  <c r="M1799" i="21"/>
  <c r="I1799" i="21"/>
  <c r="L1799" i="21"/>
  <c r="K1799" i="21"/>
  <c r="J1799" i="21"/>
  <c r="H1800" i="21"/>
  <c r="Q1799" i="21"/>
  <c r="O1799" i="21"/>
  <c r="P1799" i="21"/>
  <c r="K1800" i="21"/>
  <c r="I1800" i="21"/>
  <c r="M1800" i="21"/>
  <c r="J1800" i="21"/>
  <c r="H1801" i="21"/>
  <c r="L1800" i="21"/>
  <c r="O1800" i="21"/>
  <c r="Q1800" i="21"/>
  <c r="P1800" i="21"/>
  <c r="J1801" i="21"/>
  <c r="M1801" i="21"/>
  <c r="I1801" i="21"/>
  <c r="L1801" i="21"/>
  <c r="H1802" i="21"/>
  <c r="K1801" i="21"/>
  <c r="Q1801" i="21"/>
  <c r="P1801" i="21"/>
  <c r="O1801" i="21"/>
  <c r="J1802" i="21"/>
  <c r="I1802" i="21"/>
  <c r="L1802" i="21"/>
  <c r="K1802" i="21"/>
  <c r="M1802" i="21"/>
  <c r="H1803" i="21"/>
  <c r="O1802" i="21"/>
  <c r="Q1802" i="21"/>
  <c r="P1802" i="21"/>
  <c r="K1803" i="21"/>
  <c r="J1803" i="21"/>
  <c r="H1804" i="21"/>
  <c r="M1803" i="21"/>
  <c r="L1803" i="21"/>
  <c r="I1803" i="21"/>
  <c r="L1804" i="21"/>
  <c r="I1804" i="21"/>
  <c r="K1804" i="21"/>
  <c r="J1804" i="21"/>
  <c r="H1805" i="21"/>
  <c r="M1804" i="21"/>
  <c r="P1803" i="21"/>
  <c r="Q1803" i="21"/>
  <c r="O1803" i="21"/>
  <c r="Q1804" i="21"/>
  <c r="O1804" i="21"/>
  <c r="P1804" i="21"/>
  <c r="L1805" i="21"/>
  <c r="I1805" i="21"/>
  <c r="J1805" i="21"/>
  <c r="H1806" i="21"/>
  <c r="K1805" i="21"/>
  <c r="M1805" i="21"/>
  <c r="Q1805" i="21"/>
  <c r="O1805" i="21"/>
  <c r="P1805" i="21"/>
  <c r="I1806" i="21"/>
  <c r="H1807" i="21"/>
  <c r="L1806" i="21"/>
  <c r="J1806" i="21"/>
  <c r="K1806" i="21"/>
  <c r="M1806" i="21"/>
  <c r="P1806" i="21"/>
  <c r="O1806" i="21"/>
  <c r="Q1806" i="21"/>
  <c r="M1807" i="21"/>
  <c r="H1808" i="21"/>
  <c r="I1807" i="21"/>
  <c r="K1807" i="21"/>
  <c r="L1807" i="21"/>
  <c r="J1807" i="21"/>
  <c r="J1808" i="21"/>
  <c r="L1808" i="21"/>
  <c r="I1808" i="21"/>
  <c r="H1809" i="21"/>
  <c r="M1808" i="21"/>
  <c r="K1808" i="21"/>
  <c r="Q1807" i="21"/>
  <c r="O1807" i="21"/>
  <c r="P1807" i="21"/>
  <c r="P1808" i="21"/>
  <c r="O1808" i="21"/>
  <c r="Q1808" i="21"/>
  <c r="J1809" i="21"/>
  <c r="K1809" i="21"/>
  <c r="L1809" i="21"/>
  <c r="H1810" i="21"/>
  <c r="I1809" i="21"/>
  <c r="M1809" i="21"/>
  <c r="H1811" i="21"/>
  <c r="I1810" i="21"/>
  <c r="L1810" i="21"/>
  <c r="K1810" i="21"/>
  <c r="J1810" i="21"/>
  <c r="M1810" i="21"/>
  <c r="P1809" i="21"/>
  <c r="Q1809" i="21"/>
  <c r="O1809" i="21"/>
  <c r="H1812" i="21"/>
  <c r="J1811" i="21"/>
  <c r="L1811" i="21"/>
  <c r="I1811" i="21"/>
  <c r="M1811" i="21"/>
  <c r="K1811" i="21"/>
  <c r="Q1810" i="21"/>
  <c r="P1810" i="21"/>
  <c r="O1810" i="21"/>
  <c r="L1812" i="21"/>
  <c r="J1812" i="21"/>
  <c r="K1812" i="21"/>
  <c r="M1812" i="21"/>
  <c r="H1813" i="21"/>
  <c r="I1812" i="21"/>
  <c r="O1811" i="21"/>
  <c r="Q1811" i="21"/>
  <c r="P1811" i="21"/>
  <c r="I1813" i="21"/>
  <c r="H1814" i="21"/>
  <c r="M1813" i="21"/>
  <c r="K1813" i="21"/>
  <c r="J1813" i="21"/>
  <c r="L1813" i="21"/>
  <c r="O1812" i="21"/>
  <c r="Q1812" i="21"/>
  <c r="P1812" i="21"/>
  <c r="Q1813" i="21"/>
  <c r="P1813" i="21"/>
  <c r="O1813" i="21"/>
  <c r="I1814" i="21"/>
  <c r="H1815" i="21"/>
  <c r="L1814" i="21"/>
  <c r="M1814" i="21"/>
  <c r="K1814" i="21"/>
  <c r="J1814" i="21"/>
  <c r="P1814" i="21"/>
  <c r="Q1814" i="21"/>
  <c r="O1814" i="21"/>
  <c r="L1815" i="21"/>
  <c r="J1815" i="21"/>
  <c r="I1815" i="21"/>
  <c r="H1816" i="21"/>
  <c r="K1815" i="21"/>
  <c r="M1815" i="21"/>
  <c r="O1815" i="21"/>
  <c r="P1815" i="21"/>
  <c r="Q1815" i="21"/>
  <c r="J1816" i="21"/>
  <c r="M1816" i="21"/>
  <c r="H1817" i="21"/>
  <c r="L1816" i="21"/>
  <c r="I1816" i="21"/>
  <c r="K1816" i="21"/>
  <c r="H1818" i="21"/>
  <c r="J1817" i="21"/>
  <c r="M1817" i="21"/>
  <c r="L1817" i="21"/>
  <c r="K1817" i="21"/>
  <c r="I1817" i="21"/>
  <c r="Q1816" i="21"/>
  <c r="P1816" i="21"/>
  <c r="O1816" i="21"/>
  <c r="J1818" i="21"/>
  <c r="I1818" i="21"/>
  <c r="K1818" i="21"/>
  <c r="M1818" i="21"/>
  <c r="L1818" i="21"/>
  <c r="H1819" i="21"/>
  <c r="Q1817" i="21"/>
  <c r="O1817" i="21"/>
  <c r="P1817" i="21"/>
  <c r="Q1818" i="21"/>
  <c r="P1818" i="21"/>
  <c r="O1818" i="21"/>
  <c r="J1819" i="21"/>
  <c r="M1819" i="21"/>
  <c r="H1820" i="21"/>
  <c r="L1819" i="21"/>
  <c r="I1819" i="21"/>
  <c r="K1819" i="21"/>
  <c r="J1820" i="21"/>
  <c r="I1820" i="21"/>
  <c r="H1821" i="21"/>
  <c r="K1820" i="21"/>
  <c r="L1820" i="21"/>
  <c r="M1820" i="21"/>
  <c r="P1819" i="21"/>
  <c r="O1819" i="21"/>
  <c r="Q1819" i="21"/>
  <c r="P1820" i="21"/>
  <c r="O1820" i="21"/>
  <c r="Q1820" i="21"/>
  <c r="J1821" i="21"/>
  <c r="M1821" i="21"/>
  <c r="L1821" i="21"/>
  <c r="K1821" i="21"/>
  <c r="H1822" i="21"/>
  <c r="I1821" i="21"/>
  <c r="H1823" i="21"/>
  <c r="L1822" i="21"/>
  <c r="J1822" i="21"/>
  <c r="M1822" i="21"/>
  <c r="I1822" i="21"/>
  <c r="K1822" i="21"/>
  <c r="P1821" i="21"/>
  <c r="O1821" i="21"/>
  <c r="Q1821" i="21"/>
  <c r="I1823" i="21"/>
  <c r="M1823" i="21"/>
  <c r="J1823" i="21"/>
  <c r="H1824" i="21"/>
  <c r="L1823" i="21"/>
  <c r="K1823" i="21"/>
  <c r="Q1822" i="21"/>
  <c r="O1822" i="21"/>
  <c r="P1822" i="21"/>
  <c r="Q1823" i="21"/>
  <c r="P1823" i="21"/>
  <c r="O1823" i="21"/>
  <c r="H1825" i="21"/>
  <c r="M1824" i="21"/>
  <c r="L1824" i="21"/>
  <c r="I1824" i="21"/>
  <c r="J1824" i="21"/>
  <c r="K1824" i="21"/>
  <c r="K1825" i="21"/>
  <c r="H1826" i="21"/>
  <c r="I1825" i="21"/>
  <c r="J1825" i="21"/>
  <c r="L1825" i="21"/>
  <c r="M1825" i="21"/>
  <c r="Q1824" i="21"/>
  <c r="O1824" i="21"/>
  <c r="P1824" i="21"/>
  <c r="L1826" i="21"/>
  <c r="J1826" i="21"/>
  <c r="H1827" i="21"/>
  <c r="K1826" i="21"/>
  <c r="I1826" i="21"/>
  <c r="M1826" i="21"/>
  <c r="O1825" i="21"/>
  <c r="P1825" i="21"/>
  <c r="Q1825" i="21"/>
  <c r="I1827" i="21"/>
  <c r="H1828" i="21"/>
  <c r="K1827" i="21"/>
  <c r="M1827" i="21"/>
  <c r="L1827" i="21"/>
  <c r="J1827" i="21"/>
  <c r="P1826" i="21"/>
  <c r="Q1826" i="21"/>
  <c r="O1826" i="21"/>
  <c r="P1827" i="21"/>
  <c r="Q1827" i="21"/>
  <c r="O1827" i="21"/>
  <c r="I1828" i="21"/>
  <c r="M1828" i="21"/>
  <c r="J1828" i="21"/>
  <c r="L1828" i="21"/>
  <c r="K1828" i="21"/>
  <c r="H1829" i="21"/>
  <c r="P1828" i="21"/>
  <c r="O1828" i="21"/>
  <c r="Q1828" i="21"/>
  <c r="I1829" i="21"/>
  <c r="J1829" i="21"/>
  <c r="L1829" i="21"/>
  <c r="K1829" i="21"/>
  <c r="M1829" i="21"/>
  <c r="H1830" i="21"/>
  <c r="P1829" i="21"/>
  <c r="Q1829" i="21"/>
  <c r="O1829" i="21"/>
  <c r="M1830" i="21"/>
  <c r="I1830" i="21"/>
  <c r="L1830" i="21"/>
  <c r="K1830" i="21"/>
  <c r="H1831" i="21"/>
  <c r="J1830" i="21"/>
  <c r="Q1830" i="21"/>
  <c r="P1830" i="21"/>
  <c r="O1830" i="21"/>
  <c r="K1831" i="21"/>
  <c r="I1831" i="21"/>
  <c r="L1831" i="21"/>
  <c r="J1831" i="21"/>
  <c r="H1832" i="21"/>
  <c r="M1831" i="21"/>
  <c r="P1831" i="21"/>
  <c r="O1831" i="21"/>
  <c r="Q1831" i="21"/>
  <c r="I1832" i="21"/>
  <c r="M1832" i="21"/>
  <c r="K1832" i="21"/>
  <c r="L1832" i="21"/>
  <c r="J1832" i="21"/>
  <c r="H1833" i="21"/>
  <c r="Q1832" i="21"/>
  <c r="P1832" i="21"/>
  <c r="O1832" i="21"/>
  <c r="J1833" i="21"/>
  <c r="I1833" i="21"/>
  <c r="M1833" i="21"/>
  <c r="L1833" i="21"/>
  <c r="H1834" i="21"/>
  <c r="K1833" i="21"/>
  <c r="O1833" i="21"/>
  <c r="P1833" i="21"/>
  <c r="Q1833" i="21"/>
  <c r="I1834" i="21"/>
  <c r="H1835" i="21"/>
  <c r="L1834" i="21"/>
  <c r="M1834" i="21"/>
  <c r="K1834" i="21"/>
  <c r="J1834" i="21"/>
  <c r="Q1834" i="21"/>
  <c r="P1834" i="21"/>
  <c r="O1834" i="21"/>
  <c r="M1835" i="21"/>
  <c r="J1835" i="21"/>
  <c r="I1835" i="21"/>
  <c r="L1835" i="21"/>
  <c r="H1836" i="21"/>
  <c r="K1835" i="21"/>
  <c r="P1835" i="21"/>
  <c r="O1835" i="21"/>
  <c r="Q1835" i="21"/>
  <c r="M1836" i="21"/>
  <c r="I1836" i="21"/>
  <c r="K1836" i="21"/>
  <c r="J1836" i="21"/>
  <c r="H1837" i="21"/>
  <c r="L1836" i="21"/>
  <c r="Q1836" i="21"/>
  <c r="P1836" i="21"/>
  <c r="O1836" i="21"/>
  <c r="L1837" i="21"/>
  <c r="I1837" i="21"/>
  <c r="M1837" i="21"/>
  <c r="H1838" i="21"/>
  <c r="K1837" i="21"/>
  <c r="J1837" i="21"/>
  <c r="P1837" i="21"/>
  <c r="O1837" i="21"/>
  <c r="Q1837" i="21"/>
  <c r="M1838" i="21"/>
  <c r="I1838" i="21"/>
  <c r="L1838" i="21"/>
  <c r="H1839" i="21"/>
  <c r="K1838" i="21"/>
  <c r="J1838" i="21"/>
  <c r="P1838" i="21"/>
  <c r="Q1838" i="21"/>
  <c r="O1838" i="21"/>
  <c r="J1839" i="21"/>
  <c r="H1840" i="21"/>
  <c r="L1839" i="21"/>
  <c r="M1839" i="21"/>
  <c r="K1839" i="21"/>
  <c r="I1839" i="21"/>
  <c r="I1840" i="21"/>
  <c r="M1840" i="21"/>
  <c r="L1840" i="21"/>
  <c r="J1840" i="21"/>
  <c r="H1841" i="21"/>
  <c r="K1840" i="21"/>
  <c r="O1839" i="21"/>
  <c r="P1839" i="21"/>
  <c r="Q1839" i="21"/>
  <c r="P1840" i="21"/>
  <c r="Q1840" i="21"/>
  <c r="O1840" i="21"/>
  <c r="J1841" i="21"/>
  <c r="K1841" i="21"/>
  <c r="H1842" i="21"/>
  <c r="M1841" i="21"/>
  <c r="L1841" i="21"/>
  <c r="I1841" i="21"/>
  <c r="I1842" i="21"/>
  <c r="K1842" i="21"/>
  <c r="H1843" i="21"/>
  <c r="J1842" i="21"/>
  <c r="L1842" i="21"/>
  <c r="M1842" i="21"/>
  <c r="O1841" i="21"/>
  <c r="P1841" i="21"/>
  <c r="Q1841" i="21"/>
  <c r="P1842" i="21"/>
  <c r="Q1842" i="21"/>
  <c r="O1842" i="21"/>
  <c r="L1843" i="21"/>
  <c r="I1843" i="21"/>
  <c r="H1844" i="21"/>
  <c r="M1843" i="21"/>
  <c r="K1843" i="21"/>
  <c r="J1843" i="21"/>
  <c r="Q1843" i="21"/>
  <c r="O1843" i="21"/>
  <c r="P1843" i="21"/>
  <c r="L1844" i="21"/>
  <c r="K1844" i="21"/>
  <c r="J1844" i="21"/>
  <c r="I1844" i="21"/>
  <c r="M1844" i="21"/>
  <c r="H1845" i="21"/>
  <c r="P1844" i="21"/>
  <c r="Q1844" i="21"/>
  <c r="O1844" i="21"/>
  <c r="L1845" i="21"/>
  <c r="J1845" i="21"/>
  <c r="I1845" i="21"/>
  <c r="K1845" i="21"/>
  <c r="M1845" i="21"/>
  <c r="H1846" i="21"/>
  <c r="O1845" i="21"/>
  <c r="P1845" i="21"/>
  <c r="Q1845" i="21"/>
  <c r="I1846" i="21"/>
  <c r="K1846" i="21"/>
  <c r="J1846" i="21"/>
  <c r="L1846" i="21"/>
  <c r="M1846" i="21"/>
  <c r="H1847" i="21"/>
  <c r="P1846" i="21"/>
  <c r="Q1846" i="21"/>
  <c r="O1846" i="21"/>
  <c r="K1847" i="21"/>
  <c r="H1848" i="21"/>
  <c r="I1847" i="21"/>
  <c r="M1847" i="21"/>
  <c r="L1847" i="21"/>
  <c r="J1847" i="21"/>
  <c r="I1848" i="21"/>
  <c r="M1848" i="21"/>
  <c r="K1848" i="21"/>
  <c r="L1848" i="21"/>
  <c r="H1849" i="21"/>
  <c r="J1848" i="21"/>
  <c r="Q1847" i="21"/>
  <c r="O1847" i="21"/>
  <c r="P1847" i="21"/>
  <c r="Q1848" i="21"/>
  <c r="P1848" i="21"/>
  <c r="O1848" i="21"/>
  <c r="L1849" i="21"/>
  <c r="J1849" i="21"/>
  <c r="H1850" i="21"/>
  <c r="K1849" i="21"/>
  <c r="M1849" i="21"/>
  <c r="I1849" i="21"/>
  <c r="M1850" i="21"/>
  <c r="L1850" i="21"/>
  <c r="H1851" i="21"/>
  <c r="I1850" i="21"/>
  <c r="J1850" i="21"/>
  <c r="K1850" i="21"/>
  <c r="O1849" i="21"/>
  <c r="P1849" i="21"/>
  <c r="Q1849" i="21"/>
  <c r="L1851" i="21"/>
  <c r="M1851" i="21"/>
  <c r="I1851" i="21"/>
  <c r="K1851" i="21"/>
  <c r="H1852" i="21"/>
  <c r="J1851" i="21"/>
  <c r="Q1850" i="21"/>
  <c r="P1850" i="21"/>
  <c r="O1850" i="21"/>
  <c r="P1851" i="21"/>
  <c r="Q1851" i="21"/>
  <c r="O1851" i="21"/>
  <c r="L1852" i="21"/>
  <c r="H1853" i="21"/>
  <c r="K1852" i="21"/>
  <c r="M1852" i="21"/>
  <c r="I1852" i="21"/>
  <c r="J1852" i="21"/>
  <c r="L1853" i="21"/>
  <c r="I1853" i="21"/>
  <c r="J1853" i="21"/>
  <c r="K1853" i="21"/>
  <c r="H1854" i="21"/>
  <c r="M1853" i="21"/>
  <c r="P1852" i="21"/>
  <c r="Q1852" i="21"/>
  <c r="O1852" i="21"/>
  <c r="O1853" i="21"/>
  <c r="Q1853" i="21"/>
  <c r="P1853" i="21"/>
  <c r="M1854" i="21"/>
  <c r="H1855" i="21"/>
  <c r="L1854" i="21"/>
  <c r="K1854" i="21"/>
  <c r="J1854" i="21"/>
  <c r="I1854" i="21"/>
  <c r="H1856" i="21"/>
  <c r="L1855" i="21"/>
  <c r="I1855" i="21"/>
  <c r="K1855" i="21"/>
  <c r="M1855" i="21"/>
  <c r="J1855" i="21"/>
  <c r="Q1854" i="21"/>
  <c r="O1854" i="21"/>
  <c r="P1854" i="21"/>
  <c r="H1857" i="21"/>
  <c r="M1856" i="21"/>
  <c r="J1856" i="21"/>
  <c r="I1856" i="21"/>
  <c r="L1856" i="21"/>
  <c r="K1856" i="21"/>
  <c r="Q1855" i="21"/>
  <c r="P1855" i="21"/>
  <c r="O1855" i="21"/>
  <c r="L1857" i="21"/>
  <c r="H1858" i="21"/>
  <c r="K1857" i="21"/>
  <c r="J1857" i="21"/>
  <c r="M1857" i="21"/>
  <c r="I1857" i="21"/>
  <c r="Q1856" i="21"/>
  <c r="O1856" i="21"/>
  <c r="P1856" i="21"/>
  <c r="L1858" i="21"/>
  <c r="M1858" i="21"/>
  <c r="K1858" i="21"/>
  <c r="I1858" i="21"/>
  <c r="H1859" i="21"/>
  <c r="J1858" i="21"/>
  <c r="O1857" i="21"/>
  <c r="P1857" i="21"/>
  <c r="Q1857" i="21"/>
  <c r="P1858" i="21"/>
  <c r="O1858" i="21"/>
  <c r="Q1858" i="21"/>
  <c r="K1859" i="21"/>
  <c r="H1860" i="21"/>
  <c r="J1859" i="21"/>
  <c r="I1859" i="21"/>
  <c r="M1859" i="21"/>
  <c r="L1859" i="21"/>
  <c r="I1860" i="21"/>
  <c r="K1860" i="21"/>
  <c r="M1860" i="21"/>
  <c r="J1860" i="21"/>
  <c r="L1860" i="21"/>
  <c r="H1861" i="21"/>
  <c r="O1859" i="21"/>
  <c r="Q1859" i="21"/>
  <c r="P1859" i="21"/>
  <c r="O1860" i="21"/>
  <c r="Q1860" i="21"/>
  <c r="P1860" i="21"/>
  <c r="K1861" i="21"/>
  <c r="I1861" i="21"/>
  <c r="L1861" i="21"/>
  <c r="H1862" i="21"/>
  <c r="J1861" i="21"/>
  <c r="M1861" i="21"/>
  <c r="Q1861" i="21"/>
  <c r="P1861" i="21"/>
  <c r="O1861" i="21"/>
  <c r="I1862" i="21"/>
  <c r="H1863" i="21"/>
  <c r="J1862" i="21"/>
  <c r="L1862" i="21"/>
  <c r="M1862" i="21"/>
  <c r="K1862" i="21"/>
  <c r="Q1862" i="21"/>
  <c r="P1862" i="21"/>
  <c r="O1862" i="21"/>
  <c r="M1863" i="21"/>
  <c r="K1863" i="21"/>
  <c r="L1863" i="21"/>
  <c r="J1863" i="21"/>
  <c r="I1863" i="21"/>
  <c r="H1864" i="21"/>
  <c r="O1863" i="21"/>
  <c r="P1863" i="21"/>
  <c r="Q1863" i="21"/>
  <c r="J1864" i="21"/>
  <c r="K1864" i="21"/>
  <c r="I1864" i="21"/>
  <c r="H1865" i="21"/>
  <c r="M1864" i="21"/>
  <c r="L1864" i="21"/>
  <c r="P1864" i="21"/>
  <c r="O1864" i="21"/>
  <c r="Q1864" i="21"/>
  <c r="M1865" i="21"/>
  <c r="J1865" i="21"/>
  <c r="K1865" i="21"/>
  <c r="I1865" i="21"/>
  <c r="L1865" i="21"/>
  <c r="H1866" i="21"/>
  <c r="O1865" i="21"/>
  <c r="Q1865" i="21"/>
  <c r="P1865" i="21"/>
  <c r="K1866" i="21"/>
  <c r="H1867" i="21"/>
  <c r="I1866" i="21"/>
  <c r="L1866" i="21"/>
  <c r="M1866" i="21"/>
  <c r="J1866" i="21"/>
  <c r="M1867" i="21"/>
  <c r="L1867" i="21"/>
  <c r="J1867" i="21"/>
  <c r="I1867" i="21"/>
  <c r="H1868" i="21"/>
  <c r="K1867" i="21"/>
  <c r="P1866" i="21"/>
  <c r="O1866" i="21"/>
  <c r="Q1866" i="21"/>
  <c r="O1867" i="21"/>
  <c r="Q1867" i="21"/>
  <c r="P1867" i="21"/>
  <c r="I1868" i="21"/>
  <c r="M1868" i="21"/>
  <c r="H1869" i="21"/>
  <c r="J1868" i="21"/>
  <c r="L1868" i="21"/>
  <c r="K1868" i="21"/>
  <c r="O1868" i="21"/>
  <c r="P1868" i="21"/>
  <c r="Q1868" i="21"/>
  <c r="K1869" i="21"/>
  <c r="I1869" i="21"/>
  <c r="L1869" i="21"/>
  <c r="M1869" i="21"/>
  <c r="J1869" i="21"/>
  <c r="H1870" i="21"/>
  <c r="O1869" i="21"/>
  <c r="Q1869" i="21"/>
  <c r="P1869" i="21"/>
  <c r="J1870" i="21"/>
  <c r="L1870" i="21"/>
  <c r="M1870" i="21"/>
  <c r="H1871" i="21"/>
  <c r="I1870" i="21"/>
  <c r="K1870" i="21"/>
  <c r="K1871" i="21"/>
  <c r="J1871" i="21"/>
  <c r="L1871" i="21"/>
  <c r="M1871" i="21"/>
  <c r="H1872" i="21"/>
  <c r="I1871" i="21"/>
  <c r="P1870" i="21"/>
  <c r="Q1870" i="21"/>
  <c r="O1870" i="21"/>
  <c r="I1872" i="21"/>
  <c r="H1873" i="21"/>
  <c r="M1872" i="21"/>
  <c r="J1872" i="21"/>
  <c r="L1872" i="21"/>
  <c r="K1872" i="21"/>
  <c r="P1871" i="21"/>
  <c r="O1871" i="21"/>
  <c r="Q1871" i="21"/>
  <c r="P1872" i="21"/>
  <c r="Q1872" i="21"/>
  <c r="O1872" i="21"/>
  <c r="L1873" i="21"/>
  <c r="M1873" i="21"/>
  <c r="K1873" i="21"/>
  <c r="J1873" i="21"/>
  <c r="H1874" i="21"/>
  <c r="I1873" i="21"/>
  <c r="L1874" i="21"/>
  <c r="H1875" i="21"/>
  <c r="I1874" i="21"/>
  <c r="M1874" i="21"/>
  <c r="K1874" i="21"/>
  <c r="J1874" i="21"/>
  <c r="O1873" i="21"/>
  <c r="Q1873" i="21"/>
  <c r="P1873" i="21"/>
  <c r="J1875" i="21"/>
  <c r="I1875" i="21"/>
  <c r="M1875" i="21"/>
  <c r="K1875" i="21"/>
  <c r="L1875" i="21"/>
  <c r="H1876" i="21"/>
  <c r="Q1874" i="21"/>
  <c r="O1874" i="21"/>
  <c r="P1874" i="21"/>
  <c r="O1875" i="21"/>
  <c r="Q1875" i="21"/>
  <c r="P1875" i="21"/>
  <c r="J1876" i="21"/>
  <c r="L1876" i="21"/>
  <c r="K1876" i="21"/>
  <c r="M1876" i="21"/>
  <c r="I1876" i="21"/>
  <c r="H1877" i="21"/>
  <c r="O1876" i="21"/>
  <c r="P1876" i="21"/>
  <c r="Q1876" i="21"/>
  <c r="M1877" i="21"/>
  <c r="L1877" i="21"/>
  <c r="I1877" i="21"/>
  <c r="H1878" i="21"/>
  <c r="K1877" i="21"/>
  <c r="J1877" i="21"/>
  <c r="O1877" i="21"/>
  <c r="Q1877" i="21"/>
  <c r="P1877" i="21"/>
  <c r="I1878" i="21"/>
  <c r="H1879" i="21"/>
  <c r="K1878" i="21"/>
  <c r="L1878" i="21"/>
  <c r="J1878" i="21"/>
  <c r="M1878" i="21"/>
  <c r="P1878" i="21"/>
  <c r="O1878" i="21"/>
  <c r="Q1878" i="21"/>
  <c r="K1879" i="21"/>
  <c r="M1879" i="21"/>
  <c r="L1879" i="21"/>
  <c r="J1879" i="21"/>
  <c r="H1880" i="21"/>
  <c r="I1879" i="21"/>
  <c r="L1880" i="21"/>
  <c r="H1881" i="21"/>
  <c r="M1880" i="21"/>
  <c r="J1880" i="21"/>
  <c r="I1880" i="21"/>
  <c r="K1880" i="21"/>
  <c r="Q1879" i="21"/>
  <c r="O1879" i="21"/>
  <c r="P1879" i="21"/>
  <c r="I1881" i="21"/>
  <c r="H1882" i="21"/>
  <c r="M1881" i="21"/>
  <c r="J1881" i="21"/>
  <c r="K1881" i="21"/>
  <c r="L1881" i="21"/>
  <c r="O1880" i="21"/>
  <c r="Q1880" i="21"/>
  <c r="P1880" i="21"/>
  <c r="P1881" i="21"/>
  <c r="Q1881" i="21"/>
  <c r="O1881" i="21"/>
  <c r="H1883" i="21"/>
  <c r="I1882" i="21"/>
  <c r="L1882" i="21"/>
  <c r="J1882" i="21"/>
  <c r="K1882" i="21"/>
  <c r="M1882" i="21"/>
  <c r="H1884" i="21"/>
  <c r="L1883" i="21"/>
  <c r="J1883" i="21"/>
  <c r="K1883" i="21"/>
  <c r="I1883" i="21"/>
  <c r="M1883" i="21"/>
  <c r="O1882" i="21"/>
  <c r="P1882" i="21"/>
  <c r="Q1882" i="21"/>
  <c r="K1884" i="21"/>
  <c r="I1884" i="21"/>
  <c r="M1884" i="21"/>
  <c r="L1884" i="21"/>
  <c r="J1884" i="21"/>
  <c r="H1885" i="21"/>
  <c r="O1883" i="21"/>
  <c r="Q1883" i="21"/>
  <c r="P1883" i="21"/>
  <c r="P1884" i="21"/>
  <c r="O1884" i="21"/>
  <c r="Q1884" i="21"/>
  <c r="J1885" i="21"/>
  <c r="I1885" i="21"/>
  <c r="K1885" i="21"/>
  <c r="L1885" i="21"/>
  <c r="M1885" i="21"/>
  <c r="H1886" i="21"/>
  <c r="P1885" i="21"/>
  <c r="O1885" i="21"/>
  <c r="Q1885" i="21"/>
  <c r="I1886" i="21"/>
  <c r="M1886" i="21"/>
  <c r="J1886" i="21"/>
  <c r="K1886" i="21"/>
  <c r="L1886" i="21"/>
  <c r="H1887" i="21"/>
  <c r="P1886" i="21"/>
  <c r="O1886" i="21"/>
  <c r="Q1886" i="21"/>
  <c r="J1887" i="21"/>
  <c r="H1888" i="21"/>
  <c r="K1887" i="21"/>
  <c r="I1887" i="21"/>
  <c r="L1887" i="21"/>
  <c r="M1887" i="21"/>
  <c r="H1889" i="21"/>
  <c r="L1888" i="21"/>
  <c r="I1888" i="21"/>
  <c r="J1888" i="21"/>
  <c r="M1888" i="21"/>
  <c r="K1888" i="21"/>
  <c r="P1887" i="21"/>
  <c r="Q1887" i="21"/>
  <c r="O1887" i="21"/>
  <c r="L1889" i="21"/>
  <c r="H1890" i="21"/>
  <c r="K1889" i="21"/>
  <c r="I1889" i="21"/>
  <c r="J1889" i="21"/>
  <c r="M1889" i="21"/>
  <c r="P1888" i="21"/>
  <c r="Q1888" i="21"/>
  <c r="O1888" i="21"/>
  <c r="H1891" i="21"/>
  <c r="K1890" i="21"/>
  <c r="M1890" i="21"/>
  <c r="J1890" i="21"/>
  <c r="L1890" i="21"/>
  <c r="I1890" i="21"/>
  <c r="O1889" i="21"/>
  <c r="P1889" i="21"/>
  <c r="Q1889" i="21"/>
  <c r="H1892" i="21"/>
  <c r="J1891" i="21"/>
  <c r="L1891" i="21"/>
  <c r="I1891" i="21"/>
  <c r="M1891" i="21"/>
  <c r="K1891" i="21"/>
  <c r="Q1890" i="21"/>
  <c r="O1890" i="21"/>
  <c r="P1890" i="21"/>
  <c r="I1892" i="21"/>
  <c r="J1892" i="21"/>
  <c r="M1892" i="21"/>
  <c r="H1893" i="21"/>
  <c r="L1892" i="21"/>
  <c r="K1892" i="21"/>
  <c r="Q1891" i="21"/>
  <c r="O1891" i="21"/>
  <c r="P1891" i="21"/>
  <c r="P1892" i="21"/>
  <c r="Q1892" i="21"/>
  <c r="O1892" i="21"/>
  <c r="M1893" i="21"/>
  <c r="L1893" i="21"/>
  <c r="H1894" i="21"/>
  <c r="I1893" i="21"/>
  <c r="J1893" i="21"/>
  <c r="K1893" i="21"/>
  <c r="I1894" i="21"/>
  <c r="J1894" i="21"/>
  <c r="K1894" i="21"/>
  <c r="M1894" i="21"/>
  <c r="L1894" i="21"/>
  <c r="H1895" i="21"/>
  <c r="P1893" i="21"/>
  <c r="O1893" i="21"/>
  <c r="Q1893" i="21"/>
  <c r="O1894" i="21"/>
  <c r="Q1894" i="21"/>
  <c r="P1894" i="21"/>
  <c r="H1896" i="21"/>
  <c r="L1895" i="21"/>
  <c r="K1895" i="21"/>
  <c r="M1895" i="21"/>
  <c r="J1895" i="21"/>
  <c r="I1895" i="21"/>
  <c r="K1896" i="21"/>
  <c r="L1896" i="21"/>
  <c r="I1896" i="21"/>
  <c r="M1896" i="21"/>
  <c r="J1896" i="21"/>
  <c r="H1897" i="21"/>
  <c r="P1895" i="21"/>
  <c r="Q1895" i="21"/>
  <c r="O1895" i="21"/>
  <c r="P1896" i="21"/>
  <c r="Q1896" i="21"/>
  <c r="O1896" i="21"/>
  <c r="J1897" i="21"/>
  <c r="M1897" i="21"/>
  <c r="L1897" i="21"/>
  <c r="I1897" i="21"/>
  <c r="H1898" i="21"/>
  <c r="K1897" i="21"/>
  <c r="P1897" i="21"/>
  <c r="O1897" i="21"/>
  <c r="Q1897" i="21"/>
  <c r="I1898" i="21"/>
  <c r="H1899" i="21"/>
  <c r="L1898" i="21"/>
  <c r="J1898" i="21"/>
  <c r="K1898" i="21"/>
  <c r="M1898" i="21"/>
  <c r="P1898" i="21"/>
  <c r="Q1898" i="21"/>
  <c r="O1898" i="21"/>
  <c r="H1900" i="21"/>
  <c r="K1899" i="21"/>
  <c r="I1899" i="21"/>
  <c r="L1899" i="21"/>
  <c r="M1899" i="21"/>
  <c r="J1899" i="21"/>
  <c r="L1900" i="21"/>
  <c r="J1900" i="21"/>
  <c r="M1900" i="21"/>
  <c r="K1900" i="21"/>
  <c r="I1900" i="21"/>
  <c r="H1901" i="21"/>
  <c r="Q1899" i="21"/>
  <c r="P1899" i="21"/>
  <c r="O1899" i="21"/>
  <c r="O1900" i="21"/>
  <c r="Q1900" i="21"/>
  <c r="P1900" i="21"/>
  <c r="L1901" i="21"/>
  <c r="K1901" i="21"/>
  <c r="I1901" i="21"/>
  <c r="J1901" i="21"/>
  <c r="M1901" i="21"/>
  <c r="H1902" i="21"/>
  <c r="O1901" i="21"/>
  <c r="Q1901" i="21"/>
  <c r="P1901" i="21"/>
  <c r="K1902" i="21"/>
  <c r="H1903" i="21"/>
  <c r="J1902" i="21"/>
  <c r="M1902" i="21"/>
  <c r="I1902" i="21"/>
  <c r="L1902" i="21"/>
  <c r="M1903" i="21"/>
  <c r="J1903" i="21"/>
  <c r="I1903" i="21"/>
  <c r="K1903" i="21"/>
  <c r="H1904" i="21"/>
  <c r="L1903" i="21"/>
  <c r="P1902" i="21"/>
  <c r="O1902" i="21"/>
  <c r="Q1902" i="21"/>
  <c r="Q1903" i="21"/>
  <c r="O1903" i="21"/>
  <c r="P1903" i="21"/>
  <c r="H1905" i="21"/>
  <c r="K1904" i="21"/>
  <c r="M1904" i="21"/>
  <c r="J1904" i="21"/>
  <c r="I1904" i="21"/>
  <c r="L1904" i="21"/>
  <c r="J1905" i="21"/>
  <c r="L1905" i="21"/>
  <c r="K1905" i="21"/>
  <c r="I1905" i="21"/>
  <c r="M1905" i="21"/>
  <c r="H1906" i="21"/>
  <c r="Q1904" i="21"/>
  <c r="P1904" i="21"/>
  <c r="O1904" i="21"/>
  <c r="O1905" i="21"/>
  <c r="P1905" i="21"/>
  <c r="Q1905" i="21"/>
  <c r="J1906" i="21"/>
  <c r="L1906" i="21"/>
  <c r="H1907" i="21"/>
  <c r="K1906" i="21"/>
  <c r="I1906" i="21"/>
  <c r="M1906" i="21"/>
  <c r="H1908" i="21"/>
  <c r="L1907" i="21"/>
  <c r="J1907" i="21"/>
  <c r="K1907" i="21"/>
  <c r="M1907" i="21"/>
  <c r="I1907" i="21"/>
  <c r="O1906" i="21"/>
  <c r="Q1906" i="21"/>
  <c r="P1906" i="21"/>
  <c r="M1908" i="21"/>
  <c r="J1908" i="21"/>
  <c r="K1908" i="21"/>
  <c r="H1909" i="21"/>
  <c r="I1908" i="21"/>
  <c r="L1908" i="21"/>
  <c r="P1907" i="21"/>
  <c r="Q1907" i="21"/>
  <c r="O1907" i="21"/>
  <c r="L1909" i="21"/>
  <c r="I1909" i="21"/>
  <c r="M1909" i="21"/>
  <c r="J1909" i="21"/>
  <c r="K1909" i="21"/>
  <c r="H1910" i="21"/>
  <c r="P1908" i="21"/>
  <c r="Q1908" i="21"/>
  <c r="O1908" i="21"/>
  <c r="P1909" i="21"/>
  <c r="Q1909" i="21"/>
  <c r="O1909" i="21"/>
  <c r="L1910" i="21"/>
  <c r="I1910" i="21"/>
  <c r="H1911" i="21"/>
  <c r="J1910" i="21"/>
  <c r="M1910" i="21"/>
  <c r="K1910" i="21"/>
  <c r="O1910" i="21"/>
  <c r="Q1910" i="21"/>
  <c r="P1910" i="21"/>
  <c r="L1911" i="21"/>
  <c r="K1911" i="21"/>
  <c r="M1911" i="21"/>
  <c r="H1912" i="21"/>
  <c r="J1911" i="21"/>
  <c r="I1911" i="21"/>
  <c r="K1912" i="21"/>
  <c r="H1913" i="21"/>
  <c r="J1912" i="21"/>
  <c r="I1912" i="21"/>
  <c r="M1912" i="21"/>
  <c r="L1912" i="21"/>
  <c r="P1911" i="21"/>
  <c r="O1911" i="21"/>
  <c r="Q1911" i="21"/>
  <c r="M1913" i="21"/>
  <c r="J1913" i="21"/>
  <c r="I1913" i="21"/>
  <c r="L1913" i="21"/>
  <c r="K1913" i="21"/>
  <c r="H1914" i="21"/>
  <c r="O1912" i="21"/>
  <c r="P1912" i="21"/>
  <c r="Q1912" i="21"/>
  <c r="P1913" i="21"/>
  <c r="O1913" i="21"/>
  <c r="Q1913" i="21"/>
  <c r="M1914" i="21"/>
  <c r="K1914" i="21"/>
  <c r="I1914" i="21"/>
  <c r="J1914" i="21"/>
  <c r="H1915" i="21"/>
  <c r="L1914" i="21"/>
  <c r="Q1914" i="21"/>
  <c r="P1914" i="21"/>
  <c r="O1914" i="21"/>
  <c r="J1915" i="21"/>
  <c r="K1915" i="21"/>
  <c r="L1915" i="21"/>
  <c r="M1915" i="21"/>
  <c r="I1915" i="21"/>
  <c r="H1916" i="21"/>
  <c r="O1915" i="21"/>
  <c r="Q1915" i="21"/>
  <c r="P1915" i="21"/>
  <c r="I1916" i="21"/>
  <c r="L1916" i="21"/>
  <c r="K1916" i="21"/>
  <c r="H1917" i="21"/>
  <c r="J1916" i="21"/>
  <c r="M1916" i="21"/>
  <c r="P1916" i="21"/>
  <c r="Q1916" i="21"/>
  <c r="O1916" i="21"/>
  <c r="H1918" i="21"/>
  <c r="L1917" i="21"/>
  <c r="I1917" i="21"/>
  <c r="M1917" i="21"/>
  <c r="J1917" i="21"/>
  <c r="K1917" i="21"/>
  <c r="I1918" i="21"/>
  <c r="K1918" i="21"/>
  <c r="L1918" i="21"/>
  <c r="H1919" i="21"/>
  <c r="M1918" i="21"/>
  <c r="J1918" i="21"/>
  <c r="O1917" i="21"/>
  <c r="P1917" i="21"/>
  <c r="Q1917" i="21"/>
  <c r="P1918" i="21"/>
  <c r="O1918" i="21"/>
  <c r="Q1918" i="21"/>
  <c r="J1919" i="21"/>
  <c r="L1919" i="21"/>
  <c r="H1920" i="21"/>
  <c r="I1919" i="21"/>
  <c r="M1919" i="21"/>
  <c r="K1919" i="21"/>
  <c r="L1920" i="21"/>
  <c r="I1920" i="21"/>
  <c r="K1920" i="21"/>
  <c r="J1920" i="21"/>
  <c r="H1921" i="21"/>
  <c r="M1920" i="21"/>
  <c r="P1919" i="21"/>
  <c r="Q1919" i="21"/>
  <c r="O1919" i="21"/>
  <c r="Q1920" i="21"/>
  <c r="P1920" i="21"/>
  <c r="O1920" i="21"/>
  <c r="H1922" i="21"/>
  <c r="M1921" i="21"/>
  <c r="J1921" i="21"/>
  <c r="I1921" i="21"/>
  <c r="K1921" i="21"/>
  <c r="L1921" i="21"/>
  <c r="I1922" i="21"/>
  <c r="H1923" i="21"/>
  <c r="M1922" i="21"/>
  <c r="K1922" i="21"/>
  <c r="J1922" i="21"/>
  <c r="L1922" i="21"/>
  <c r="O1921" i="21"/>
  <c r="Q1921" i="21"/>
  <c r="P1921" i="21"/>
  <c r="O1922" i="21"/>
  <c r="Q1922" i="21"/>
  <c r="P1922" i="21"/>
  <c r="M1923" i="21"/>
  <c r="H1924" i="21"/>
  <c r="I1923" i="21"/>
  <c r="J1923" i="21"/>
  <c r="K1923" i="21"/>
  <c r="L1923" i="21"/>
  <c r="K1924" i="21"/>
  <c r="M1924" i="21"/>
  <c r="J1924" i="21"/>
  <c r="H1925" i="21"/>
  <c r="I1924" i="21"/>
  <c r="L1924" i="21"/>
  <c r="Q1923" i="21"/>
  <c r="P1923" i="21"/>
  <c r="O1923" i="21"/>
  <c r="M1925" i="21"/>
  <c r="K1925" i="21"/>
  <c r="I1925" i="21"/>
  <c r="L1925" i="21"/>
  <c r="J1925" i="21"/>
  <c r="H1926" i="21"/>
  <c r="P1924" i="21"/>
  <c r="Q1924" i="21"/>
  <c r="O1924" i="21"/>
  <c r="Q1925" i="21"/>
  <c r="O1925" i="21"/>
  <c r="P1925" i="21"/>
  <c r="M1926" i="21"/>
  <c r="I1926" i="21"/>
  <c r="J1926" i="21"/>
  <c r="H1927" i="21"/>
  <c r="L1926" i="21"/>
  <c r="K1926" i="21"/>
  <c r="O1926" i="21"/>
  <c r="Q1926" i="21"/>
  <c r="P1926" i="21"/>
  <c r="L1927" i="21"/>
  <c r="K1927" i="21"/>
  <c r="J1927" i="21"/>
  <c r="M1927" i="21"/>
  <c r="I1927" i="21"/>
  <c r="H1928" i="21"/>
  <c r="Q1927" i="21"/>
  <c r="P1927" i="21"/>
  <c r="O1927" i="21"/>
  <c r="M1928" i="21"/>
  <c r="K1928" i="21"/>
  <c r="J1928" i="21"/>
  <c r="I1928" i="21"/>
  <c r="H1929" i="21"/>
  <c r="L1928" i="21"/>
  <c r="P1928" i="21"/>
  <c r="O1928" i="21"/>
  <c r="Q1928" i="21"/>
  <c r="J1929" i="21"/>
  <c r="L1929" i="21"/>
  <c r="M1929" i="21"/>
  <c r="I1929" i="21"/>
  <c r="H1930" i="21"/>
  <c r="K1929" i="21"/>
  <c r="O1929" i="21"/>
  <c r="P1929" i="21"/>
  <c r="Q1929" i="21"/>
  <c r="M1930" i="21"/>
  <c r="K1930" i="21"/>
  <c r="I1930" i="21"/>
  <c r="H1931" i="21"/>
  <c r="L1930" i="21"/>
  <c r="J1930" i="21"/>
  <c r="P1930" i="21"/>
  <c r="O1930" i="21"/>
  <c r="Q1930" i="21"/>
  <c r="H1932" i="21"/>
  <c r="L1931" i="21"/>
  <c r="I1931" i="21"/>
  <c r="K1931" i="21"/>
  <c r="J1931" i="21"/>
  <c r="M1931" i="21"/>
  <c r="L1932" i="21"/>
  <c r="H1933" i="21"/>
  <c r="K1932" i="21"/>
  <c r="M1932" i="21"/>
  <c r="J1932" i="21"/>
  <c r="I1932" i="21"/>
  <c r="O1931" i="21"/>
  <c r="Q1931" i="21"/>
  <c r="P1931" i="21"/>
  <c r="H1934" i="21"/>
  <c r="K1933" i="21"/>
  <c r="J1933" i="21"/>
  <c r="M1933" i="21"/>
  <c r="I1933" i="21"/>
  <c r="L1933" i="21"/>
  <c r="Q1932" i="21"/>
  <c r="P1932" i="21"/>
  <c r="O1932" i="21"/>
  <c r="I1934" i="21"/>
  <c r="J1934" i="21"/>
  <c r="M1934" i="21"/>
  <c r="H1935" i="21"/>
  <c r="L1934" i="21"/>
  <c r="K1934" i="21"/>
  <c r="P1933" i="21"/>
  <c r="O1933" i="21"/>
  <c r="Q1933" i="21"/>
  <c r="O1934" i="21"/>
  <c r="Q1934" i="21"/>
  <c r="P1934" i="21"/>
  <c r="K1935" i="21"/>
  <c r="M1935" i="21"/>
  <c r="L1935" i="21"/>
  <c r="H1936" i="21"/>
  <c r="I1935" i="21"/>
  <c r="J1935" i="21"/>
  <c r="J1936" i="21"/>
  <c r="M1936" i="21"/>
  <c r="K1936" i="21"/>
  <c r="L1936" i="21"/>
  <c r="I1936" i="21"/>
  <c r="H1937" i="21"/>
  <c r="O1935" i="21"/>
  <c r="Q1935" i="21"/>
  <c r="P1935" i="21"/>
  <c r="Q1936" i="21"/>
  <c r="O1936" i="21"/>
  <c r="P1936" i="21"/>
  <c r="M1937" i="21"/>
  <c r="I1937" i="21"/>
  <c r="L1937" i="21"/>
  <c r="J1937" i="21"/>
  <c r="K1937" i="21"/>
  <c r="H1938" i="21"/>
  <c r="O1937" i="21"/>
  <c r="P1937" i="21"/>
  <c r="Q1937" i="21"/>
  <c r="H1939" i="21"/>
  <c r="K1938" i="21"/>
  <c r="I1938" i="21"/>
  <c r="L1938" i="21"/>
  <c r="J1938" i="21"/>
  <c r="M1938" i="21"/>
  <c r="K1939" i="21"/>
  <c r="M1939" i="21"/>
  <c r="J1939" i="21"/>
  <c r="L1939" i="21"/>
  <c r="I1939" i="21"/>
  <c r="H1940" i="21"/>
  <c r="O1938" i="21"/>
  <c r="Q1938" i="21"/>
  <c r="P1938" i="21"/>
  <c r="O1939" i="21"/>
  <c r="Q1939" i="21"/>
  <c r="P1939" i="21"/>
  <c r="I1940" i="21"/>
  <c r="L1940" i="21"/>
  <c r="M1940" i="21"/>
  <c r="J1940" i="21"/>
  <c r="H1941" i="21"/>
  <c r="K1940" i="21"/>
  <c r="O1940" i="21"/>
  <c r="Q1940" i="21"/>
  <c r="P1940" i="21"/>
  <c r="K1941" i="21"/>
  <c r="L1941" i="21"/>
  <c r="H1942" i="21"/>
  <c r="J1941" i="21"/>
  <c r="I1941" i="21"/>
  <c r="M1941" i="21"/>
  <c r="I1942" i="21"/>
  <c r="K1942" i="21"/>
  <c r="J1942" i="21"/>
  <c r="L1942" i="21"/>
  <c r="M1942" i="21"/>
  <c r="H1943" i="21"/>
  <c r="O1941" i="21"/>
  <c r="Q1941" i="21"/>
  <c r="P1941" i="21"/>
  <c r="P1942" i="21"/>
  <c r="Q1942" i="21"/>
  <c r="O1942" i="21"/>
  <c r="L1943" i="21"/>
  <c r="I1943" i="21"/>
  <c r="M1943" i="21"/>
  <c r="H1944" i="21"/>
  <c r="J1943" i="21"/>
  <c r="K1943" i="21"/>
  <c r="Q1943" i="21"/>
  <c r="P1943" i="21"/>
  <c r="O1943" i="21"/>
  <c r="H1945" i="21"/>
  <c r="J1944" i="21"/>
  <c r="K1944" i="21"/>
  <c r="I1944" i="21"/>
  <c r="L1944" i="21"/>
  <c r="M1944" i="21"/>
  <c r="H1946" i="21"/>
  <c r="J1945" i="21"/>
  <c r="M1945" i="21"/>
  <c r="I1945" i="21"/>
  <c r="K1945" i="21"/>
  <c r="L1945" i="21"/>
  <c r="P1944" i="21"/>
  <c r="O1944" i="21"/>
  <c r="Q1944" i="21"/>
  <c r="M1946" i="21"/>
  <c r="K1946" i="21"/>
  <c r="J1946" i="21"/>
  <c r="H1947" i="21"/>
  <c r="L1946" i="21"/>
  <c r="I1946" i="21"/>
  <c r="P1945" i="21"/>
  <c r="O1945" i="21"/>
  <c r="Q1945" i="21"/>
  <c r="K1947" i="21"/>
  <c r="L1947" i="21"/>
  <c r="H1948" i="21"/>
  <c r="I1947" i="21"/>
  <c r="J1947" i="21"/>
  <c r="M1947" i="21"/>
  <c r="Q1946" i="21"/>
  <c r="P1946" i="21"/>
  <c r="O1946" i="21"/>
  <c r="I1948" i="21"/>
  <c r="H1949" i="21"/>
  <c r="K1948" i="21"/>
  <c r="L1948" i="21"/>
  <c r="J1948" i="21"/>
  <c r="M1948" i="21"/>
  <c r="P1947" i="21"/>
  <c r="Q1947" i="21"/>
  <c r="O1947" i="21"/>
  <c r="Q1948" i="21"/>
  <c r="P1948" i="21"/>
  <c r="O1948" i="21"/>
  <c r="K1949" i="21"/>
  <c r="H1950" i="21"/>
  <c r="M1949" i="21"/>
  <c r="J1949" i="21"/>
  <c r="L1949" i="21"/>
  <c r="I1949" i="21"/>
  <c r="I1950" i="21"/>
  <c r="M1950" i="21"/>
  <c r="L1950" i="21"/>
  <c r="H1951" i="21"/>
  <c r="J1950" i="21"/>
  <c r="K1950" i="21"/>
  <c r="O1949" i="21"/>
  <c r="Q1949" i="21"/>
  <c r="P1949" i="21"/>
  <c r="Q1950" i="21"/>
  <c r="O1950" i="21"/>
  <c r="P1950" i="21"/>
  <c r="I1951" i="21"/>
  <c r="L1951" i="21"/>
  <c r="K1951" i="21"/>
  <c r="H1952" i="21"/>
  <c r="M1951" i="21"/>
  <c r="J1951" i="21"/>
  <c r="P1951" i="21"/>
  <c r="O1951" i="21"/>
  <c r="Q1951" i="21"/>
  <c r="L1952" i="21"/>
  <c r="I1952" i="21"/>
  <c r="J1952" i="21"/>
  <c r="K1952" i="21"/>
  <c r="H1953" i="21"/>
  <c r="M1952" i="21"/>
  <c r="O1952" i="21"/>
  <c r="P1952" i="21"/>
  <c r="Q1952" i="21"/>
  <c r="I1953" i="21"/>
  <c r="K1953" i="21"/>
  <c r="H1954" i="21"/>
  <c r="M1953" i="21"/>
  <c r="L1953" i="21"/>
  <c r="J1953" i="21"/>
  <c r="O1953" i="21"/>
  <c r="Q1953" i="21"/>
  <c r="P1953" i="21"/>
  <c r="K1954" i="21"/>
  <c r="J1954" i="21"/>
  <c r="H1955" i="21"/>
  <c r="L1954" i="21"/>
  <c r="I1954" i="21"/>
  <c r="M1954" i="21"/>
  <c r="M1955" i="21"/>
  <c r="H1956" i="21"/>
  <c r="K1955" i="21"/>
  <c r="I1955" i="21"/>
  <c r="L1955" i="21"/>
  <c r="J1955" i="21"/>
  <c r="O1954" i="21"/>
  <c r="Q1954" i="21"/>
  <c r="P1954" i="21"/>
  <c r="L1956" i="21"/>
  <c r="K1956" i="21"/>
  <c r="H1957" i="21"/>
  <c r="J1956" i="21"/>
  <c r="M1956" i="21"/>
  <c r="I1956" i="21"/>
  <c r="O1955" i="21"/>
  <c r="P1955" i="21"/>
  <c r="Q1955" i="21"/>
  <c r="J1957" i="21"/>
  <c r="H1958" i="21"/>
  <c r="K1957" i="21"/>
  <c r="M1957" i="21"/>
  <c r="L1957" i="21"/>
  <c r="I1957" i="21"/>
  <c r="O1956" i="21"/>
  <c r="P1956" i="21"/>
  <c r="Q1956" i="21"/>
  <c r="K1958" i="21"/>
  <c r="H1959" i="21"/>
  <c r="L1958" i="21"/>
  <c r="M1958" i="21"/>
  <c r="I1958" i="21"/>
  <c r="J1958" i="21"/>
  <c r="O1957" i="21"/>
  <c r="P1957" i="21"/>
  <c r="Q1957" i="21"/>
  <c r="H1960" i="21"/>
  <c r="L1959" i="21"/>
  <c r="M1959" i="21"/>
  <c r="I1959" i="21"/>
  <c r="J1959" i="21"/>
  <c r="K1959" i="21"/>
  <c r="O1958" i="21"/>
  <c r="Q1958" i="21"/>
  <c r="P1958" i="21"/>
  <c r="H1961" i="21"/>
  <c r="K1960" i="21"/>
  <c r="M1960" i="21"/>
  <c r="I1960" i="21"/>
  <c r="J1960" i="21"/>
  <c r="L1960" i="21"/>
  <c r="P1959" i="21"/>
  <c r="Q1959" i="21"/>
  <c r="O1959" i="21"/>
  <c r="I1961" i="21"/>
  <c r="L1961" i="21"/>
  <c r="M1961" i="21"/>
  <c r="H1962" i="21"/>
  <c r="K1961" i="21"/>
  <c r="J1961" i="21"/>
  <c r="Q1960" i="21"/>
  <c r="O1960" i="21"/>
  <c r="P1960" i="21"/>
  <c r="Q1961" i="21"/>
  <c r="O1961" i="21"/>
  <c r="P1961" i="21"/>
  <c r="I1962" i="21"/>
  <c r="K1962" i="21"/>
  <c r="L1962" i="21"/>
  <c r="M1962" i="21"/>
  <c r="H1963" i="21"/>
  <c r="J1962" i="21"/>
  <c r="Q1962" i="21"/>
  <c r="P1962" i="21"/>
  <c r="O1962" i="21"/>
  <c r="I1963" i="21"/>
  <c r="J1963" i="21"/>
  <c r="K1963" i="21"/>
  <c r="L1963" i="21"/>
  <c r="H1964" i="21"/>
  <c r="M1963" i="21"/>
  <c r="Q1963" i="21"/>
  <c r="O1963" i="21"/>
  <c r="P1963" i="21"/>
  <c r="L1964" i="21"/>
  <c r="M1964" i="21"/>
  <c r="K1964" i="21"/>
  <c r="I1964" i="21"/>
  <c r="J1964" i="21"/>
  <c r="H1965" i="21"/>
  <c r="O1964" i="21"/>
  <c r="Q1964" i="21"/>
  <c r="P1964" i="21"/>
  <c r="L1965" i="21"/>
  <c r="I1965" i="21"/>
  <c r="J1965" i="21"/>
  <c r="M1965" i="21"/>
  <c r="K1965" i="21"/>
  <c r="H1966" i="21"/>
  <c r="P1965" i="21"/>
  <c r="O1965" i="21"/>
  <c r="Q1965" i="21"/>
  <c r="M1966" i="21"/>
  <c r="I1966" i="21"/>
  <c r="J1966" i="21"/>
  <c r="L1966" i="21"/>
  <c r="H1967" i="21"/>
  <c r="K1966" i="21"/>
  <c r="Q1966" i="21"/>
  <c r="P1966" i="21"/>
  <c r="O1966" i="21"/>
  <c r="I1967" i="21"/>
  <c r="J1967" i="21"/>
  <c r="M1967" i="21"/>
  <c r="K1967" i="21"/>
  <c r="H1968" i="21"/>
  <c r="L1967" i="21"/>
  <c r="Q1967" i="21"/>
  <c r="P1967" i="21"/>
  <c r="O1967" i="21"/>
  <c r="K1968" i="21"/>
  <c r="J1968" i="21"/>
  <c r="M1968" i="21"/>
  <c r="L1968" i="21"/>
  <c r="H1969" i="21"/>
  <c r="I1968" i="21"/>
  <c r="H1970" i="21"/>
  <c r="J1969" i="21"/>
  <c r="L1969" i="21"/>
  <c r="K1969" i="21"/>
  <c r="I1969" i="21"/>
  <c r="M1969" i="21"/>
  <c r="P1968" i="21"/>
  <c r="O1968" i="21"/>
  <c r="Q1968" i="21"/>
  <c r="I1970" i="21"/>
  <c r="M1970" i="21"/>
  <c r="K1970" i="21"/>
  <c r="H1971" i="21"/>
  <c r="J1970" i="21"/>
  <c r="L1970" i="21"/>
  <c r="O1969" i="21"/>
  <c r="P1969" i="21"/>
  <c r="Q1969" i="21"/>
  <c r="O1970" i="21"/>
  <c r="Q1970" i="21"/>
  <c r="P1970" i="21"/>
  <c r="H1972" i="21"/>
  <c r="K1971" i="21"/>
  <c r="I1971" i="21"/>
  <c r="L1971" i="21"/>
  <c r="J1971" i="21"/>
  <c r="M1971" i="21"/>
  <c r="I1972" i="21"/>
  <c r="L1972" i="21"/>
  <c r="H1973" i="21"/>
  <c r="M1972" i="21"/>
  <c r="K1972" i="21"/>
  <c r="J1972" i="21"/>
  <c r="O1971" i="21"/>
  <c r="P1971" i="21"/>
  <c r="Q1971" i="21"/>
  <c r="P1972" i="21"/>
  <c r="Q1972" i="21"/>
  <c r="O1972" i="21"/>
  <c r="K1973" i="21"/>
  <c r="M1973" i="21"/>
  <c r="I1973" i="21"/>
  <c r="H1974" i="21"/>
  <c r="L1973" i="21"/>
  <c r="J1973" i="21"/>
  <c r="O1973" i="21"/>
  <c r="Q1973" i="21"/>
  <c r="P1973" i="21"/>
  <c r="M1974" i="21"/>
  <c r="H1975" i="21"/>
  <c r="L1974" i="21"/>
  <c r="I1974" i="21"/>
  <c r="J1974" i="21"/>
  <c r="K1974" i="21"/>
  <c r="J1975" i="21"/>
  <c r="M1975" i="21"/>
  <c r="L1975" i="21"/>
  <c r="H1976" i="21"/>
  <c r="K1975" i="21"/>
  <c r="I1975" i="21"/>
  <c r="O1974" i="21"/>
  <c r="P1974" i="21"/>
  <c r="Q1974" i="21"/>
  <c r="H1977" i="21"/>
  <c r="M1976" i="21"/>
  <c r="L1976" i="21"/>
  <c r="I1976" i="21"/>
  <c r="J1976" i="21"/>
  <c r="K1976" i="21"/>
  <c r="P1975" i="21"/>
  <c r="Q1975" i="21"/>
  <c r="O1975" i="21"/>
  <c r="K1977" i="21"/>
  <c r="H1978" i="21"/>
  <c r="I1977" i="21"/>
  <c r="L1977" i="21"/>
  <c r="J1977" i="21"/>
  <c r="M1977" i="21"/>
  <c r="P1976" i="21"/>
  <c r="Q1976" i="21"/>
  <c r="O1976" i="21"/>
  <c r="M1978" i="21"/>
  <c r="J1978" i="21"/>
  <c r="K1978" i="21"/>
  <c r="I1978" i="21"/>
  <c r="L1978" i="21"/>
  <c r="H1979" i="21"/>
  <c r="P1977" i="21"/>
  <c r="O1977" i="21"/>
  <c r="Q1977" i="21"/>
  <c r="Q1978" i="21"/>
  <c r="P1978" i="21"/>
  <c r="O1978" i="21"/>
  <c r="K1979" i="21"/>
  <c r="L1979" i="21"/>
  <c r="I1979" i="21"/>
  <c r="M1979" i="21"/>
  <c r="H1980" i="21"/>
  <c r="J1979" i="21"/>
  <c r="O1979" i="21"/>
  <c r="Q1979" i="21"/>
  <c r="P1979" i="21"/>
  <c r="I1980" i="21"/>
  <c r="L1980" i="21"/>
  <c r="H1981" i="21"/>
  <c r="M1980" i="21"/>
  <c r="J1980" i="21"/>
  <c r="K1980" i="21"/>
  <c r="Q1980" i="21"/>
  <c r="P1980" i="21"/>
  <c r="O1980" i="21"/>
  <c r="I1981" i="21"/>
  <c r="K1981" i="21"/>
  <c r="J1981" i="21"/>
  <c r="H1982" i="21"/>
  <c r="M1981" i="21"/>
  <c r="L1981" i="21"/>
  <c r="P1981" i="21"/>
  <c r="Q1981" i="21"/>
  <c r="O1981" i="21"/>
  <c r="L1982" i="21"/>
  <c r="J1982" i="21"/>
  <c r="M1982" i="21"/>
  <c r="K1982" i="21"/>
  <c r="I1982" i="21"/>
  <c r="H1983" i="21"/>
  <c r="O1982" i="21"/>
  <c r="P1982" i="21"/>
  <c r="Q1982" i="21"/>
  <c r="J1983" i="21"/>
  <c r="K1983" i="21"/>
  <c r="L1983" i="21"/>
  <c r="M1983" i="21"/>
  <c r="H1984" i="21"/>
  <c r="I1983" i="21"/>
  <c r="L1984" i="21"/>
  <c r="J1984" i="21"/>
  <c r="K1984" i="21"/>
  <c r="H1985" i="21"/>
  <c r="M1984" i="21"/>
  <c r="I1984" i="21"/>
  <c r="O1983" i="21"/>
  <c r="P1983" i="21"/>
  <c r="Q1983" i="21"/>
  <c r="J1985" i="21"/>
  <c r="M1985" i="21"/>
  <c r="H1986" i="21"/>
  <c r="K1985" i="21"/>
  <c r="L1985" i="21"/>
  <c r="I1985" i="21"/>
  <c r="P1984" i="21"/>
  <c r="Q1984" i="21"/>
  <c r="O1984" i="21"/>
  <c r="L1986" i="21"/>
  <c r="M1986" i="21"/>
  <c r="K1986" i="21"/>
  <c r="I1986" i="21"/>
  <c r="J1986" i="21"/>
  <c r="H1987" i="21"/>
  <c r="O1985" i="21"/>
  <c r="P1985" i="21"/>
  <c r="Q1985" i="21"/>
  <c r="O1986" i="21"/>
  <c r="Q1986" i="21"/>
  <c r="P1986" i="21"/>
  <c r="H1988" i="21"/>
  <c r="I1987" i="21"/>
  <c r="M1987" i="21"/>
  <c r="J1987" i="21"/>
  <c r="K1987" i="21"/>
  <c r="L1987" i="21"/>
  <c r="L1988" i="21"/>
  <c r="H1989" i="21"/>
  <c r="K1988" i="21"/>
  <c r="I1988" i="21"/>
  <c r="M1988" i="21"/>
  <c r="J1988" i="21"/>
  <c r="O1987" i="21"/>
  <c r="P1987" i="21"/>
  <c r="Q1987" i="21"/>
  <c r="H1990" i="21"/>
  <c r="K1989" i="21"/>
  <c r="J1989" i="21"/>
  <c r="M1989" i="21"/>
  <c r="I1989" i="21"/>
  <c r="L1989" i="21"/>
  <c r="Q1988" i="21"/>
  <c r="P1988" i="21"/>
  <c r="O1988" i="21"/>
  <c r="M1990" i="21"/>
  <c r="L1990" i="21"/>
  <c r="I1990" i="21"/>
  <c r="K1990" i="21"/>
  <c r="H1991" i="21"/>
  <c r="J1990" i="21"/>
  <c r="P1989" i="21"/>
  <c r="Q1989" i="21"/>
  <c r="O1989" i="21"/>
  <c r="Q1990" i="21"/>
  <c r="O1990" i="21"/>
  <c r="P1990" i="21"/>
  <c r="M1991" i="21"/>
  <c r="H1992" i="21"/>
  <c r="I1991" i="21"/>
  <c r="L1991" i="21"/>
  <c r="J1991" i="21"/>
  <c r="K1991" i="21"/>
  <c r="M1992" i="21"/>
  <c r="L1992" i="21"/>
  <c r="I1992" i="21"/>
  <c r="J1992" i="21"/>
  <c r="H1993" i="21"/>
  <c r="K1992" i="21"/>
  <c r="P1991" i="21"/>
  <c r="O1991" i="21"/>
  <c r="Q1991" i="21"/>
  <c r="Q1992" i="21"/>
  <c r="P1992" i="21"/>
  <c r="O1992" i="21"/>
  <c r="M1993" i="21"/>
  <c r="J1993" i="21"/>
  <c r="I1993" i="21"/>
  <c r="H1994" i="21"/>
  <c r="L1993" i="21"/>
  <c r="K1993" i="21"/>
  <c r="Q1993" i="21"/>
  <c r="P1993" i="21"/>
  <c r="O1993" i="21"/>
  <c r="H1995" i="21"/>
  <c r="L1994" i="21"/>
  <c r="K1994" i="21"/>
  <c r="J1994" i="21"/>
  <c r="I1994" i="21"/>
  <c r="M1994" i="21"/>
  <c r="J1995" i="21"/>
  <c r="M1995" i="21"/>
  <c r="H1996" i="21"/>
  <c r="K1995" i="21"/>
  <c r="L1995" i="21"/>
  <c r="I1995" i="21"/>
  <c r="Q1994" i="21"/>
  <c r="P1994" i="21"/>
  <c r="O1994" i="21"/>
  <c r="K1996" i="21"/>
  <c r="J1996" i="21"/>
  <c r="L1996" i="21"/>
  <c r="I1996" i="21"/>
  <c r="M1996" i="21"/>
  <c r="H1997" i="21"/>
  <c r="Q1995" i="21"/>
  <c r="P1995" i="21"/>
  <c r="O1995" i="21"/>
  <c r="O1996" i="21"/>
  <c r="P1996" i="21"/>
  <c r="Q1996" i="21"/>
  <c r="J1997" i="21"/>
  <c r="H1998" i="21"/>
  <c r="K1997" i="21"/>
  <c r="I1997" i="21"/>
  <c r="M1997" i="21"/>
  <c r="L1997" i="21"/>
  <c r="M1998" i="21"/>
  <c r="K1998" i="21"/>
  <c r="J1998" i="21"/>
  <c r="L1998" i="21"/>
  <c r="H1999" i="21"/>
  <c r="I1998" i="21"/>
  <c r="P1997" i="21"/>
  <c r="O1997" i="21"/>
  <c r="Q1997" i="21"/>
  <c r="J1999" i="21"/>
  <c r="H2000" i="21"/>
  <c r="M1999" i="21"/>
  <c r="L1999" i="21"/>
  <c r="I1999" i="21"/>
  <c r="K1999" i="21"/>
  <c r="Q1998" i="21"/>
  <c r="P1998" i="21"/>
  <c r="O1998" i="21"/>
  <c r="H2001" i="21"/>
  <c r="K2000" i="21"/>
  <c r="I2000" i="21"/>
  <c r="J2000" i="21"/>
  <c r="M2000" i="21"/>
  <c r="L2000" i="21"/>
  <c r="O1999" i="21"/>
  <c r="Q1999" i="21"/>
  <c r="P1999" i="21"/>
  <c r="L2001" i="21"/>
  <c r="M2001" i="21"/>
  <c r="K2001" i="21"/>
  <c r="I2001" i="21"/>
  <c r="J2001" i="21"/>
  <c r="H2002" i="21"/>
  <c r="P2000" i="21"/>
  <c r="Q2000" i="21"/>
  <c r="O2000" i="21"/>
  <c r="Q2001" i="21"/>
  <c r="P2001" i="21"/>
  <c r="O2001" i="21"/>
  <c r="I2002" i="21"/>
  <c r="K2002" i="21"/>
  <c r="J2002" i="21"/>
  <c r="M2002" i="21"/>
  <c r="L2002" i="21"/>
  <c r="H2003" i="21"/>
  <c r="O2002" i="21"/>
  <c r="P2002" i="21"/>
  <c r="Q2002" i="21"/>
  <c r="M2003" i="21"/>
  <c r="I2003" i="21"/>
  <c r="K2003" i="21"/>
  <c r="H2004" i="21"/>
  <c r="L2003" i="21"/>
  <c r="J2003" i="21"/>
  <c r="P2003" i="21"/>
  <c r="O2003" i="21"/>
  <c r="Q2003" i="21"/>
  <c r="M2004" i="21"/>
  <c r="I2004" i="21"/>
  <c r="J2004" i="21"/>
  <c r="H2005" i="21"/>
  <c r="L2004" i="21"/>
  <c r="K2004" i="21"/>
  <c r="Q2004" i="21"/>
  <c r="O2004" i="21"/>
  <c r="P2004" i="21"/>
  <c r="J2005" i="21"/>
  <c r="K2005" i="21"/>
  <c r="H2006" i="21"/>
  <c r="M2005" i="21"/>
  <c r="L2005" i="21"/>
  <c r="I2005" i="21"/>
  <c r="I2006" i="21"/>
  <c r="M2006" i="21"/>
  <c r="K2006" i="21"/>
  <c r="L2006" i="21"/>
  <c r="J2006" i="21"/>
  <c r="H2007" i="21"/>
  <c r="Q2005" i="21"/>
  <c r="O2005" i="21"/>
  <c r="P2005" i="21"/>
  <c r="Q2006" i="21"/>
  <c r="O2006" i="21"/>
  <c r="P2006" i="21"/>
  <c r="L2007" i="21"/>
  <c r="J2007" i="21"/>
  <c r="K2007" i="21"/>
  <c r="I2007" i="21"/>
  <c r="H2008" i="21"/>
  <c r="M2007" i="21"/>
  <c r="O2007" i="21"/>
  <c r="Q2007" i="21"/>
  <c r="P2007" i="21"/>
  <c r="L2008" i="21"/>
  <c r="M2008" i="21"/>
  <c r="I2008" i="21"/>
  <c r="K2008" i="21"/>
  <c r="H2009" i="21"/>
  <c r="J2008" i="21"/>
  <c r="P2008" i="21"/>
  <c r="O2008" i="21"/>
  <c r="Q2008" i="21"/>
  <c r="K2009" i="21"/>
  <c r="I2009" i="21"/>
  <c r="L2009" i="21"/>
  <c r="M2009" i="21"/>
  <c r="H2010" i="21"/>
  <c r="J2009" i="21"/>
  <c r="P2009" i="21"/>
  <c r="Q2009" i="21"/>
  <c r="O2009" i="21"/>
  <c r="M2010" i="21"/>
  <c r="L2010" i="21"/>
  <c r="H2011" i="21"/>
  <c r="K2010" i="21"/>
  <c r="J2010" i="21"/>
  <c r="I2010" i="21"/>
  <c r="H2012" i="21"/>
  <c r="M2011" i="21"/>
  <c r="K2011" i="21"/>
  <c r="J2011" i="21"/>
  <c r="L2011" i="21"/>
  <c r="I2011" i="21"/>
  <c r="Q2010" i="21"/>
  <c r="O2010" i="21"/>
  <c r="P2010" i="21"/>
  <c r="I2012" i="21"/>
  <c r="K2012" i="21"/>
  <c r="M2012" i="21"/>
  <c r="H2013" i="21"/>
  <c r="L2012" i="21"/>
  <c r="J2012" i="21"/>
  <c r="P2011" i="21"/>
  <c r="Q2011" i="21"/>
  <c r="O2011" i="21"/>
  <c r="Q2012" i="21"/>
  <c r="O2012" i="21"/>
  <c r="P2012" i="21"/>
  <c r="H2014" i="21"/>
  <c r="L2013" i="21"/>
  <c r="J2013" i="21"/>
  <c r="K2013" i="21"/>
  <c r="I2013" i="21"/>
  <c r="M2013" i="21"/>
  <c r="M2014" i="21"/>
  <c r="L2014" i="21"/>
  <c r="H2015" i="21"/>
  <c r="J2014" i="21"/>
  <c r="K2014" i="21"/>
  <c r="I2014" i="21"/>
  <c r="Q2013" i="21"/>
  <c r="O2013" i="21"/>
  <c r="P2013" i="21"/>
  <c r="I2015" i="21"/>
  <c r="M2015" i="21"/>
  <c r="K2015" i="21"/>
  <c r="L2015" i="21"/>
  <c r="J2015" i="21"/>
  <c r="H2016" i="21"/>
  <c r="P2014" i="21"/>
  <c r="O2014" i="21"/>
  <c r="Q2014" i="21"/>
  <c r="Q2015" i="21"/>
  <c r="O2015" i="21"/>
  <c r="P2015" i="21"/>
  <c r="J2016" i="21"/>
  <c r="K2016" i="21"/>
  <c r="I2016" i="21"/>
  <c r="M2016" i="21"/>
  <c r="H2017" i="21"/>
  <c r="L2016" i="21"/>
  <c r="P2016" i="21"/>
  <c r="Q2016" i="21"/>
  <c r="O2016" i="21"/>
  <c r="H2018" i="21"/>
  <c r="K2017" i="21"/>
  <c r="I2017" i="21"/>
  <c r="L2017" i="21"/>
  <c r="M2017" i="21"/>
  <c r="J2017" i="21"/>
  <c r="K2018" i="21"/>
  <c r="M2018" i="21"/>
  <c r="J2018" i="21"/>
  <c r="I2018" i="21"/>
  <c r="H2019" i="21"/>
  <c r="L2018" i="21"/>
  <c r="O2017" i="21"/>
  <c r="Q2017" i="21"/>
  <c r="P2017" i="21"/>
  <c r="Q2018" i="21"/>
  <c r="P2018" i="21"/>
  <c r="O2018" i="21"/>
  <c r="I2019" i="21"/>
  <c r="K2019" i="21"/>
  <c r="H2020" i="21"/>
  <c r="M2019" i="21"/>
  <c r="L2019" i="21"/>
  <c r="J2019" i="21"/>
  <c r="O2019" i="21"/>
  <c r="Q2019" i="21"/>
  <c r="P2019" i="21"/>
  <c r="H2021" i="21"/>
  <c r="I2020" i="21"/>
  <c r="K2020" i="21"/>
  <c r="M2020" i="21"/>
  <c r="L2020" i="21"/>
  <c r="J2020" i="21"/>
  <c r="J2021" i="21"/>
  <c r="L2021" i="21"/>
  <c r="K2021" i="21"/>
  <c r="I2021" i="21"/>
  <c r="H2022" i="21"/>
  <c r="M2021" i="21"/>
  <c r="O2020" i="21"/>
  <c r="Q2020" i="21"/>
  <c r="P2020" i="21"/>
  <c r="Q2021" i="21"/>
  <c r="O2021" i="21"/>
  <c r="P2021" i="21"/>
  <c r="J2022" i="21"/>
  <c r="K2022" i="21"/>
  <c r="L2022" i="21"/>
  <c r="M2022" i="21"/>
  <c r="I2022" i="21"/>
  <c r="H2023" i="21"/>
  <c r="Q2022" i="21"/>
  <c r="P2022" i="21"/>
  <c r="O2022" i="21"/>
  <c r="K2023" i="21"/>
  <c r="L2023" i="21"/>
  <c r="M2023" i="21"/>
  <c r="H2024" i="21"/>
  <c r="I2023" i="21"/>
  <c r="J2023" i="21"/>
  <c r="H2025" i="21"/>
  <c r="M2024" i="21"/>
  <c r="L2024" i="21"/>
  <c r="K2024" i="21"/>
  <c r="I2024" i="21"/>
  <c r="J2024" i="21"/>
  <c r="Q2023" i="21"/>
  <c r="P2023" i="21"/>
  <c r="O2023" i="21"/>
  <c r="L2025" i="21"/>
  <c r="M2025" i="21"/>
  <c r="I2025" i="21"/>
  <c r="K2025" i="21"/>
  <c r="H2026" i="21"/>
  <c r="J2025" i="21"/>
  <c r="Q2024" i="21"/>
  <c r="O2024" i="21"/>
  <c r="P2024" i="21"/>
  <c r="Q2025" i="21"/>
  <c r="O2025" i="21"/>
  <c r="P2025" i="21"/>
  <c r="K2026" i="21"/>
  <c r="H2027" i="21"/>
  <c r="I2026" i="21"/>
  <c r="L2026" i="21"/>
  <c r="M2026" i="21"/>
  <c r="J2026" i="21"/>
  <c r="K2027" i="21"/>
  <c r="J2027" i="21"/>
  <c r="L2027" i="21"/>
  <c r="M2027" i="21"/>
  <c r="H2028" i="21"/>
  <c r="I2027" i="21"/>
  <c r="O2026" i="21"/>
  <c r="P2026" i="21"/>
  <c r="Q2026" i="21"/>
  <c r="L2028" i="21"/>
  <c r="J2028" i="21"/>
  <c r="M2028" i="21"/>
  <c r="H2029" i="21"/>
  <c r="I2028" i="21"/>
  <c r="K2028" i="21"/>
  <c r="Q2027" i="21"/>
  <c r="P2027" i="21"/>
  <c r="O2027" i="21"/>
  <c r="I2029" i="21"/>
  <c r="M2029" i="21"/>
  <c r="L2029" i="21"/>
  <c r="H2030" i="21"/>
  <c r="K2029" i="21"/>
  <c r="J2029" i="21"/>
  <c r="P2028" i="21"/>
  <c r="Q2028" i="21"/>
  <c r="O2028" i="21"/>
  <c r="P2029" i="21"/>
  <c r="Q2029" i="21"/>
  <c r="O2029" i="21"/>
  <c r="H2031" i="21"/>
  <c r="I2030" i="21"/>
  <c r="L2030" i="21"/>
  <c r="K2030" i="21"/>
  <c r="J2030" i="21"/>
  <c r="M2030" i="21"/>
  <c r="L2031" i="21"/>
  <c r="M2031" i="21"/>
  <c r="H2032" i="21"/>
  <c r="J2031" i="21"/>
  <c r="K2031" i="21"/>
  <c r="I2031" i="21"/>
  <c r="Q2030" i="21"/>
  <c r="P2030" i="21"/>
  <c r="O2030" i="21"/>
  <c r="J2032" i="21"/>
  <c r="M2032" i="21"/>
  <c r="K2032" i="21"/>
  <c r="H2033" i="21"/>
  <c r="L2032" i="21"/>
  <c r="I2032" i="21"/>
  <c r="O2031" i="21"/>
  <c r="P2031" i="21"/>
  <c r="Q2031" i="21"/>
  <c r="L2033" i="21"/>
  <c r="H2034" i="21"/>
  <c r="K2033" i="21"/>
  <c r="J2033" i="21"/>
  <c r="M2033" i="21"/>
  <c r="I2033" i="21"/>
  <c r="Q2032" i="21"/>
  <c r="P2032" i="21"/>
  <c r="O2032" i="21"/>
  <c r="L2034" i="21"/>
  <c r="J2034" i="21"/>
  <c r="M2034" i="21"/>
  <c r="H2035" i="21"/>
  <c r="I2034" i="21"/>
  <c r="K2034" i="21"/>
  <c r="O2033" i="21"/>
  <c r="Q2033" i="21"/>
  <c r="P2033" i="21"/>
  <c r="M2035" i="21"/>
  <c r="I2035" i="21"/>
  <c r="J2035" i="21"/>
  <c r="L2035" i="21"/>
  <c r="H2036" i="21"/>
  <c r="K2035" i="21"/>
  <c r="P2034" i="21"/>
  <c r="O2034" i="21"/>
  <c r="Q2034" i="21"/>
  <c r="P2035" i="21"/>
  <c r="Q2035" i="21"/>
  <c r="O2035" i="21"/>
  <c r="I2036" i="21"/>
  <c r="L2036" i="21"/>
  <c r="M2036" i="21"/>
  <c r="H2037" i="21"/>
  <c r="K2036" i="21"/>
  <c r="J2036" i="21"/>
  <c r="P2036" i="21"/>
  <c r="Q2036" i="21"/>
  <c r="O2036" i="21"/>
  <c r="M2037" i="21"/>
  <c r="H2038" i="21"/>
  <c r="I2037" i="21"/>
  <c r="J2037" i="21"/>
  <c r="L2037" i="21"/>
  <c r="K2037" i="21"/>
  <c r="J2038" i="21"/>
  <c r="I2038" i="21"/>
  <c r="L2038" i="21"/>
  <c r="M2038" i="21"/>
  <c r="H2039" i="21"/>
  <c r="K2038" i="21"/>
  <c r="P2037" i="21"/>
  <c r="Q2037" i="21"/>
  <c r="O2037" i="21"/>
  <c r="P2038" i="21"/>
  <c r="Q2038" i="21"/>
  <c r="O2038" i="21"/>
  <c r="H2040" i="21"/>
  <c r="I2039" i="21"/>
  <c r="K2039" i="21"/>
  <c r="M2039" i="21"/>
  <c r="J2039" i="21"/>
  <c r="L2039" i="21"/>
  <c r="K2040" i="21"/>
  <c r="H2041" i="21"/>
  <c r="M2040" i="21"/>
  <c r="J2040" i="21"/>
  <c r="I2040" i="21"/>
  <c r="L2040" i="21"/>
  <c r="P2039" i="21"/>
  <c r="Q2039" i="21"/>
  <c r="O2039" i="21"/>
  <c r="H2042" i="21"/>
  <c r="L2041" i="21"/>
  <c r="M2041" i="21"/>
  <c r="I2041" i="21"/>
  <c r="K2041" i="21"/>
  <c r="J2041" i="21"/>
  <c r="O2040" i="21"/>
  <c r="Q2040" i="21"/>
  <c r="P2040" i="21"/>
  <c r="J2042" i="21"/>
  <c r="H2043" i="21"/>
  <c r="L2042" i="21"/>
  <c r="I2042" i="21"/>
  <c r="M2042" i="21"/>
  <c r="K2042" i="21"/>
  <c r="Q2041" i="21"/>
  <c r="O2041" i="21"/>
  <c r="P2041" i="21"/>
  <c r="L2043" i="21"/>
  <c r="M2043" i="21"/>
  <c r="H2044" i="21"/>
  <c r="J2043" i="21"/>
  <c r="K2043" i="21"/>
  <c r="I2043" i="21"/>
  <c r="O2042" i="21"/>
  <c r="Q2042" i="21"/>
  <c r="P2042" i="21"/>
  <c r="I2044" i="21"/>
  <c r="J2044" i="21"/>
  <c r="H2045" i="21"/>
  <c r="K2044" i="21"/>
  <c r="L2044" i="21"/>
  <c r="M2044" i="21"/>
  <c r="P2043" i="21"/>
  <c r="Q2043" i="21"/>
  <c r="O2043" i="21"/>
  <c r="O2044" i="21"/>
  <c r="P2044" i="21"/>
  <c r="Q2044" i="21"/>
  <c r="I2045" i="21"/>
  <c r="H2046" i="21"/>
  <c r="L2045" i="21"/>
  <c r="K2045" i="21"/>
  <c r="J2045" i="21"/>
  <c r="M2045" i="21"/>
  <c r="Q2045" i="21"/>
  <c r="P2045" i="21"/>
  <c r="O2045" i="21"/>
  <c r="L2046" i="21"/>
  <c r="H2047" i="21"/>
  <c r="I2046" i="21"/>
  <c r="J2046" i="21"/>
  <c r="K2046" i="21"/>
  <c r="M2046" i="21"/>
  <c r="L2047" i="21"/>
  <c r="M2047" i="21"/>
  <c r="K2047" i="21"/>
  <c r="H2048" i="21"/>
  <c r="I2047" i="21"/>
  <c r="J2047" i="21"/>
  <c r="P2046" i="21"/>
  <c r="Q2046" i="21"/>
  <c r="O2046" i="21"/>
  <c r="H2049" i="21"/>
  <c r="J2048" i="21"/>
  <c r="I2048" i="21"/>
  <c r="L2048" i="21"/>
  <c r="K2048" i="21"/>
  <c r="M2048" i="21"/>
  <c r="P2047" i="21"/>
  <c r="O2047" i="21"/>
  <c r="Q2047" i="21"/>
  <c r="H2050" i="21"/>
  <c r="M2049" i="21"/>
  <c r="K2049" i="21"/>
  <c r="I2049" i="21"/>
  <c r="L2049" i="21"/>
  <c r="J2049" i="21"/>
  <c r="P2048" i="21"/>
  <c r="Q2048" i="21"/>
  <c r="O2048" i="21"/>
  <c r="L2050" i="21"/>
  <c r="M2050" i="21"/>
  <c r="J2050" i="21"/>
  <c r="K2050" i="21"/>
  <c r="H2051" i="21"/>
  <c r="I2050" i="21"/>
  <c r="Q2049" i="21"/>
  <c r="P2049" i="21"/>
  <c r="O2049" i="21"/>
  <c r="J2051" i="21"/>
  <c r="H2052" i="21"/>
  <c r="M2051" i="21"/>
  <c r="L2051" i="21"/>
  <c r="I2051" i="21"/>
  <c r="K2051" i="21"/>
  <c r="O2050" i="21"/>
  <c r="Q2050" i="21"/>
  <c r="P2050" i="21"/>
  <c r="K2052" i="21"/>
  <c r="M2052" i="21"/>
  <c r="L2052" i="21"/>
  <c r="J2052" i="21"/>
  <c r="H2053" i="21"/>
  <c r="I2052" i="21"/>
  <c r="P2051" i="21"/>
  <c r="O2051" i="21"/>
  <c r="Q2051" i="21"/>
  <c r="J2053" i="21"/>
  <c r="I2053" i="21"/>
  <c r="L2053" i="21"/>
  <c r="M2053" i="21"/>
  <c r="H2054" i="21"/>
  <c r="K2053" i="21"/>
  <c r="Q2052" i="21"/>
  <c r="O2052" i="21"/>
  <c r="P2052" i="21"/>
  <c r="Q2053" i="21"/>
  <c r="O2053" i="21"/>
  <c r="P2053" i="21"/>
  <c r="I2054" i="21"/>
  <c r="H2055" i="21"/>
  <c r="K2054" i="21"/>
  <c r="J2054" i="21"/>
  <c r="M2054" i="21"/>
  <c r="L2054" i="21"/>
  <c r="P2054" i="21"/>
  <c r="Q2054" i="21"/>
  <c r="O2054" i="21"/>
  <c r="L2055" i="21"/>
  <c r="I2055" i="21"/>
  <c r="M2055" i="21"/>
  <c r="J2055" i="21"/>
  <c r="H2056" i="21"/>
  <c r="K2055" i="21"/>
  <c r="Q2055" i="21"/>
  <c r="O2055" i="21"/>
  <c r="P2055" i="21"/>
  <c r="L2056" i="21"/>
  <c r="I2056" i="21"/>
  <c r="H2057" i="21"/>
  <c r="K2056" i="21"/>
  <c r="J2056" i="21"/>
  <c r="M2056" i="21"/>
  <c r="P2056" i="21"/>
  <c r="Q2056" i="21"/>
  <c r="O2056" i="21"/>
  <c r="J2057" i="21"/>
  <c r="L2057" i="21"/>
  <c r="M2057" i="21"/>
  <c r="K2057" i="21"/>
  <c r="I2057" i="21"/>
  <c r="H2058" i="21"/>
  <c r="O2057" i="21"/>
  <c r="P2057" i="21"/>
  <c r="Q2057" i="21"/>
  <c r="L2058" i="21"/>
  <c r="J2058" i="21"/>
  <c r="I2058" i="21"/>
  <c r="K2058" i="21"/>
  <c r="M2058" i="21"/>
  <c r="H2059" i="21"/>
  <c r="Q2058" i="21"/>
  <c r="P2058" i="21"/>
  <c r="O2058" i="21"/>
  <c r="I2059" i="21"/>
  <c r="J2059" i="21"/>
  <c r="L2059" i="21"/>
  <c r="K2059" i="21"/>
  <c r="M2059" i="21"/>
  <c r="H2060" i="21"/>
  <c r="O2059" i="21"/>
  <c r="P2059" i="21"/>
  <c r="Q2059" i="21"/>
  <c r="L2060" i="21"/>
  <c r="M2060" i="21"/>
  <c r="I2060" i="21"/>
  <c r="H2061" i="21"/>
  <c r="K2060" i="21"/>
  <c r="J2060" i="21"/>
  <c r="Q2060" i="21"/>
  <c r="P2060" i="21"/>
  <c r="O2060" i="21"/>
  <c r="M2061" i="21"/>
  <c r="H2062" i="21"/>
  <c r="L2061" i="21"/>
  <c r="J2061" i="21"/>
  <c r="K2061" i="21"/>
  <c r="I2061" i="21"/>
  <c r="K2062" i="21"/>
  <c r="H2063" i="21"/>
  <c r="L2062" i="21"/>
  <c r="J2062" i="21"/>
  <c r="I2062" i="21"/>
  <c r="M2062" i="21"/>
  <c r="P2061" i="21"/>
  <c r="Q2061" i="21"/>
  <c r="O2061" i="21"/>
  <c r="J2063" i="21"/>
  <c r="I2063" i="21"/>
  <c r="H2064" i="21"/>
  <c r="L2063" i="21"/>
  <c r="K2063" i="21"/>
  <c r="M2063" i="21"/>
  <c r="Q2062" i="21"/>
  <c r="P2062" i="21"/>
  <c r="O2062" i="21"/>
  <c r="O2063" i="21"/>
  <c r="Q2063" i="21"/>
  <c r="P2063" i="21"/>
  <c r="I2064" i="21"/>
  <c r="L2064" i="21"/>
  <c r="J2064" i="21"/>
  <c r="K2064" i="21"/>
  <c r="H2065" i="21"/>
  <c r="M2064" i="21"/>
  <c r="O2064" i="21"/>
  <c r="Q2064" i="21"/>
  <c r="P2064" i="21"/>
  <c r="J2065" i="21"/>
  <c r="H2066" i="21"/>
  <c r="L2065" i="21"/>
  <c r="K2065" i="21"/>
  <c r="I2065" i="21"/>
  <c r="M2065" i="21"/>
  <c r="M2066" i="21"/>
  <c r="K2066" i="21"/>
  <c r="H2067" i="21"/>
  <c r="L2066" i="21"/>
  <c r="I2066" i="21"/>
  <c r="J2066" i="21"/>
  <c r="O2065" i="21"/>
  <c r="Q2065" i="21"/>
  <c r="P2065" i="21"/>
  <c r="M2067" i="21"/>
  <c r="L2067" i="21"/>
  <c r="K2067" i="21"/>
  <c r="H2068" i="21"/>
  <c r="I2067" i="21"/>
  <c r="J2067" i="21"/>
  <c r="O2066" i="21"/>
  <c r="P2066" i="21"/>
  <c r="Q2066" i="21"/>
  <c r="J2068" i="21"/>
  <c r="H2069" i="21"/>
  <c r="M2068" i="21"/>
  <c r="L2068" i="21"/>
  <c r="I2068" i="21"/>
  <c r="K2068" i="21"/>
  <c r="P2067" i="21"/>
  <c r="Q2067" i="21"/>
  <c r="O2067" i="21"/>
  <c r="K2069" i="21"/>
  <c r="I2069" i="21"/>
  <c r="L2069" i="21"/>
  <c r="M2069" i="21"/>
  <c r="J2069" i="21"/>
  <c r="H2070" i="21"/>
  <c r="O2068" i="21"/>
  <c r="Q2068" i="21"/>
  <c r="P2068" i="21"/>
  <c r="P2069" i="21"/>
  <c r="O2069" i="21"/>
  <c r="Q2069" i="21"/>
  <c r="I2070" i="21"/>
  <c r="M2070" i="21"/>
  <c r="H2071" i="21"/>
  <c r="J2070" i="21"/>
  <c r="L2070" i="21"/>
  <c r="K2070" i="21"/>
  <c r="P2070" i="21"/>
  <c r="O2070" i="21"/>
  <c r="Q2070" i="21"/>
  <c r="I2071" i="21"/>
  <c r="J2071" i="21"/>
  <c r="H2072" i="21"/>
  <c r="K2071" i="21"/>
  <c r="M2071" i="21"/>
  <c r="L2071" i="21"/>
  <c r="O2071" i="21"/>
  <c r="Q2071" i="21"/>
  <c r="P2071" i="21"/>
  <c r="M2072" i="21"/>
  <c r="J2072" i="21"/>
  <c r="H2073" i="21"/>
  <c r="K2072" i="21"/>
  <c r="I2072" i="21"/>
  <c r="L2072" i="21"/>
  <c r="J2073" i="21"/>
  <c r="M2073" i="21"/>
  <c r="H2074" i="21"/>
  <c r="K2073" i="21"/>
  <c r="I2073" i="21"/>
  <c r="L2073" i="21"/>
  <c r="O2072" i="21"/>
  <c r="P2072" i="21"/>
  <c r="Q2072" i="21"/>
  <c r="K2074" i="21"/>
  <c r="M2074" i="21"/>
  <c r="H2075" i="21"/>
  <c r="J2074" i="21"/>
  <c r="L2074" i="21"/>
  <c r="I2074" i="21"/>
  <c r="Q2073" i="21"/>
  <c r="P2073" i="21"/>
  <c r="O2073" i="21"/>
  <c r="I2075" i="21"/>
  <c r="H2076" i="21"/>
  <c r="J2075" i="21"/>
  <c r="K2075" i="21"/>
  <c r="M2075" i="21"/>
  <c r="L2075" i="21"/>
  <c r="Q2074" i="21"/>
  <c r="P2074" i="21"/>
  <c r="O2074" i="21"/>
  <c r="Q2075" i="21"/>
  <c r="O2075" i="21"/>
  <c r="P2075" i="21"/>
  <c r="M2076" i="21"/>
  <c r="H2077" i="21"/>
  <c r="K2076" i="21"/>
  <c r="L2076" i="21"/>
  <c r="J2076" i="21"/>
  <c r="I2076" i="21"/>
  <c r="K2077" i="21"/>
  <c r="H2078" i="21"/>
  <c r="L2077" i="21"/>
  <c r="J2077" i="21"/>
  <c r="M2077" i="21"/>
  <c r="I2077" i="21"/>
  <c r="O2076" i="21"/>
  <c r="Q2076" i="21"/>
  <c r="P2076" i="21"/>
  <c r="M2078" i="21"/>
  <c r="H2079" i="21"/>
  <c r="J2078" i="21"/>
  <c r="L2078" i="21"/>
  <c r="K2078" i="21"/>
  <c r="I2078" i="21"/>
  <c r="O2077" i="21"/>
  <c r="Q2077" i="21"/>
  <c r="P2077" i="21"/>
  <c r="K2079" i="21"/>
  <c r="M2079" i="21"/>
  <c r="H2080" i="21"/>
  <c r="I2079" i="21"/>
  <c r="L2079" i="21"/>
  <c r="J2079" i="21"/>
  <c r="O2078" i="21"/>
  <c r="Q2078" i="21"/>
  <c r="P2078" i="21"/>
  <c r="J2080" i="21"/>
  <c r="L2080" i="21"/>
  <c r="K2080" i="21"/>
  <c r="H2081" i="21"/>
  <c r="M2080" i="21"/>
  <c r="I2080" i="21"/>
  <c r="P2079" i="21"/>
  <c r="Q2079" i="21"/>
  <c r="O2079" i="21"/>
  <c r="K2081" i="21"/>
  <c r="L2081" i="21"/>
  <c r="H2082" i="21"/>
  <c r="J2081" i="21"/>
  <c r="I2081" i="21"/>
  <c r="M2081" i="21"/>
  <c r="P2080" i="21"/>
  <c r="Q2080" i="21"/>
  <c r="O2080" i="21"/>
  <c r="I2082" i="21"/>
  <c r="K2082" i="21"/>
  <c r="L2082" i="21"/>
  <c r="J2082" i="21"/>
  <c r="H2083" i="21"/>
  <c r="M2082" i="21"/>
  <c r="Q2081" i="21"/>
  <c r="O2081" i="21"/>
  <c r="P2081" i="21"/>
  <c r="Q2082" i="21"/>
  <c r="P2082" i="21"/>
  <c r="O2082" i="21"/>
  <c r="K2083" i="21"/>
  <c r="H2084" i="21"/>
  <c r="I2083" i="21"/>
  <c r="M2083" i="21"/>
  <c r="L2083" i="21"/>
  <c r="J2083" i="21"/>
  <c r="J2084" i="21"/>
  <c r="I2084" i="21"/>
  <c r="K2084" i="21"/>
  <c r="L2084" i="21"/>
  <c r="M2084" i="21"/>
  <c r="H2085" i="21"/>
  <c r="P2083" i="21"/>
  <c r="Q2083" i="21"/>
  <c r="O2083" i="21"/>
  <c r="Q2084" i="21"/>
  <c r="P2084" i="21"/>
  <c r="O2084" i="21"/>
  <c r="K2085" i="21"/>
  <c r="J2085" i="21"/>
  <c r="L2085" i="21"/>
  <c r="M2085" i="21"/>
  <c r="H2086" i="21"/>
  <c r="I2085" i="21"/>
  <c r="J2086" i="21"/>
  <c r="H2087" i="21"/>
  <c r="M2086" i="21"/>
  <c r="L2086" i="21"/>
  <c r="K2086" i="21"/>
  <c r="I2086" i="21"/>
  <c r="P2085" i="21"/>
  <c r="O2085" i="21"/>
  <c r="Q2085" i="21"/>
  <c r="K2087" i="21"/>
  <c r="I2087" i="21"/>
  <c r="H2088" i="21"/>
  <c r="J2087" i="21"/>
  <c r="M2087" i="21"/>
  <c r="L2087" i="21"/>
  <c r="O2086" i="21"/>
  <c r="Q2086" i="21"/>
  <c r="P2086" i="21"/>
  <c r="P2087" i="21"/>
  <c r="O2087" i="21"/>
  <c r="Q2087" i="21"/>
  <c r="K2088" i="21"/>
  <c r="I2088" i="21"/>
  <c r="L2088" i="21"/>
  <c r="M2088" i="21"/>
  <c r="H2089" i="21"/>
  <c r="J2088" i="21"/>
  <c r="Q2088" i="21"/>
  <c r="P2088" i="21"/>
  <c r="O2088" i="21"/>
  <c r="J2089" i="21"/>
  <c r="H2090" i="21"/>
  <c r="L2089" i="21"/>
  <c r="M2089" i="21"/>
  <c r="I2089" i="21"/>
  <c r="K2089" i="21"/>
  <c r="M2090" i="21"/>
  <c r="K2090" i="21"/>
  <c r="H2091" i="21"/>
  <c r="I2090" i="21"/>
  <c r="J2090" i="21"/>
  <c r="L2090" i="21"/>
  <c r="P2089" i="21"/>
  <c r="Q2089" i="21"/>
  <c r="O2089" i="21"/>
  <c r="L2091" i="21"/>
  <c r="J2091" i="21"/>
  <c r="H2092" i="21"/>
  <c r="I2091" i="21"/>
  <c r="K2091" i="21"/>
  <c r="M2091" i="21"/>
  <c r="Q2090" i="21"/>
  <c r="O2090" i="21"/>
  <c r="P2090" i="21"/>
  <c r="I2092" i="21"/>
  <c r="H2093" i="21"/>
  <c r="L2092" i="21"/>
  <c r="M2092" i="21"/>
  <c r="J2092" i="21"/>
  <c r="K2092" i="21"/>
  <c r="O2091" i="21"/>
  <c r="Q2091" i="21"/>
  <c r="P2091" i="21"/>
  <c r="P2092" i="21"/>
  <c r="Q2092" i="21"/>
  <c r="O2092" i="21"/>
  <c r="J2093" i="21"/>
  <c r="I2093" i="21"/>
  <c r="M2093" i="21"/>
  <c r="L2093" i="21"/>
  <c r="H2094" i="21"/>
  <c r="K2093" i="21"/>
  <c r="O2093" i="21"/>
  <c r="P2093" i="21"/>
  <c r="Q2093" i="21"/>
  <c r="K2094" i="21"/>
  <c r="H2095" i="21"/>
  <c r="J2094" i="21"/>
  <c r="L2094" i="21"/>
  <c r="I2094" i="21"/>
  <c r="M2094" i="21"/>
  <c r="K2095" i="21"/>
  <c r="L2095" i="21"/>
  <c r="H2096" i="21"/>
  <c r="J2095" i="21"/>
  <c r="I2095" i="21"/>
  <c r="M2095" i="21"/>
  <c r="P2094" i="21"/>
  <c r="O2094" i="21"/>
  <c r="Q2094" i="21"/>
  <c r="I2096" i="21"/>
  <c r="L2096" i="21"/>
  <c r="K2096" i="21"/>
  <c r="M2096" i="21"/>
  <c r="H2097" i="21"/>
  <c r="J2096" i="21"/>
  <c r="O2095" i="21"/>
  <c r="Q2095" i="21"/>
  <c r="P2095" i="21"/>
  <c r="P2096" i="21"/>
  <c r="Q2096" i="21"/>
  <c r="O2096" i="21"/>
  <c r="H2098" i="21"/>
  <c r="M2097" i="21"/>
  <c r="I2097" i="21"/>
  <c r="L2097" i="21"/>
  <c r="J2097" i="21"/>
  <c r="K2097" i="21"/>
  <c r="I2098" i="21"/>
  <c r="K2098" i="21"/>
  <c r="M2098" i="21"/>
  <c r="H2099" i="21"/>
  <c r="L2098" i="21"/>
  <c r="J2098" i="21"/>
  <c r="Q2097" i="21"/>
  <c r="P2097" i="21"/>
  <c r="O2097" i="21"/>
  <c r="P2098" i="21"/>
  <c r="Q2098" i="21"/>
  <c r="O2098" i="21"/>
  <c r="K2099" i="21"/>
  <c r="I2099" i="21"/>
  <c r="M2099" i="21"/>
  <c r="H2100" i="21"/>
  <c r="J2099" i="21"/>
  <c r="L2099" i="21"/>
  <c r="P2099" i="21"/>
  <c r="O2099" i="21"/>
  <c r="Q2099" i="21"/>
  <c r="L2100" i="21"/>
  <c r="H2101" i="21"/>
  <c r="I2100" i="21"/>
  <c r="J2100" i="21"/>
  <c r="K2100" i="21"/>
  <c r="M2100" i="21"/>
  <c r="J2101" i="21"/>
  <c r="M2101" i="21"/>
  <c r="H2102" i="21"/>
  <c r="L2101" i="21"/>
  <c r="I2101" i="21"/>
  <c r="K2101" i="21"/>
  <c r="O2100" i="21"/>
  <c r="Q2100" i="21"/>
  <c r="P2100" i="21"/>
  <c r="K2102" i="21"/>
  <c r="I2102" i="21"/>
  <c r="H2103" i="21"/>
  <c r="M2102" i="21"/>
  <c r="J2102" i="21"/>
  <c r="L2102" i="21"/>
  <c r="P2101" i="21"/>
  <c r="O2101" i="21"/>
  <c r="Q2101" i="21"/>
  <c r="Q2102" i="21"/>
  <c r="O2102" i="21"/>
  <c r="P2102" i="21"/>
  <c r="L2103" i="21"/>
  <c r="H2104" i="21"/>
  <c r="M2103" i="21"/>
  <c r="K2103" i="21"/>
  <c r="I2103" i="21"/>
  <c r="J2103" i="21"/>
  <c r="K2104" i="21"/>
  <c r="L2104" i="21"/>
  <c r="H2105" i="21"/>
  <c r="J2104" i="21"/>
  <c r="I2104" i="21"/>
  <c r="M2104" i="21"/>
  <c r="P2103" i="21"/>
  <c r="Q2103" i="21"/>
  <c r="O2103" i="21"/>
  <c r="I2105" i="21"/>
  <c r="J2105" i="21"/>
  <c r="H2106" i="21"/>
  <c r="M2105" i="21"/>
  <c r="K2105" i="21"/>
  <c r="L2105" i="21"/>
  <c r="O2104" i="21"/>
  <c r="Q2104" i="21"/>
  <c r="P2104" i="21"/>
  <c r="Q2105" i="21"/>
  <c r="O2105" i="21"/>
  <c r="P2105" i="21"/>
  <c r="H2107" i="21"/>
  <c r="I2106" i="21"/>
  <c r="J2106" i="21"/>
  <c r="L2106" i="21"/>
  <c r="M2106" i="21"/>
  <c r="K2106" i="21"/>
  <c r="L2107" i="21"/>
  <c r="M2107" i="21"/>
  <c r="I2107" i="21"/>
  <c r="H2108" i="21"/>
  <c r="J2107" i="21"/>
  <c r="K2107" i="21"/>
  <c r="O2106" i="21"/>
  <c r="P2106" i="21"/>
  <c r="Q2106" i="21"/>
  <c r="Q2107" i="21"/>
  <c r="O2107" i="21"/>
  <c r="P2107" i="21"/>
  <c r="I2108" i="21"/>
  <c r="K2108" i="21"/>
  <c r="L2108" i="21"/>
  <c r="J2108" i="21"/>
  <c r="H2109" i="21"/>
  <c r="M2108" i="21"/>
  <c r="P2108" i="21"/>
  <c r="O2108" i="21"/>
  <c r="Q2108" i="21"/>
  <c r="H2110" i="21"/>
  <c r="J2109" i="21"/>
  <c r="M2109" i="21"/>
  <c r="I2109" i="21"/>
  <c r="L2109" i="21"/>
  <c r="K2109" i="21"/>
  <c r="H2111" i="21"/>
  <c r="L2110" i="21"/>
  <c r="J2110" i="21"/>
  <c r="M2110" i="21"/>
  <c r="K2110" i="21"/>
  <c r="I2110" i="21"/>
  <c r="O2109" i="21"/>
  <c r="Q2109" i="21"/>
  <c r="P2109" i="21"/>
  <c r="M2111" i="21"/>
  <c r="I2111" i="21"/>
  <c r="J2111" i="21"/>
  <c r="L2111" i="21"/>
  <c r="K2111" i="21"/>
  <c r="H2112" i="21"/>
  <c r="P2110" i="21"/>
  <c r="O2110" i="21"/>
  <c r="Q2110" i="21"/>
  <c r="P2111" i="21"/>
  <c r="O2111" i="21"/>
  <c r="Q2111" i="21"/>
  <c r="I2112" i="21"/>
  <c r="L2112" i="21"/>
  <c r="H2113" i="21"/>
  <c r="J2112" i="21"/>
  <c r="M2112" i="21"/>
  <c r="K2112" i="21"/>
  <c r="Q2112" i="21"/>
  <c r="O2112" i="21"/>
  <c r="P2112" i="21"/>
  <c r="L2113" i="21"/>
  <c r="I2113" i="21"/>
  <c r="M2113" i="21"/>
  <c r="H2114" i="21"/>
  <c r="J2113" i="21"/>
  <c r="K2113" i="21"/>
  <c r="P2113" i="21"/>
  <c r="Q2113" i="21"/>
  <c r="O2113" i="21"/>
  <c r="K2114" i="21"/>
  <c r="H2115" i="21"/>
  <c r="M2114" i="21"/>
  <c r="L2114" i="21"/>
  <c r="J2114" i="21"/>
  <c r="I2114" i="21"/>
  <c r="H2116" i="21"/>
  <c r="I2115" i="21"/>
  <c r="L2115" i="21"/>
  <c r="M2115" i="21"/>
  <c r="J2115" i="21"/>
  <c r="K2115" i="21"/>
  <c r="Q2114" i="21"/>
  <c r="P2114" i="21"/>
  <c r="O2114" i="21"/>
  <c r="M2116" i="21"/>
  <c r="I2116" i="21"/>
  <c r="K2116" i="21"/>
  <c r="J2116" i="21"/>
  <c r="L2116" i="21"/>
  <c r="H2117" i="21"/>
  <c r="O2115" i="21"/>
  <c r="P2115" i="21"/>
  <c r="Q2115" i="21"/>
  <c r="O2116" i="21"/>
  <c r="Q2116" i="21"/>
  <c r="P2116" i="21"/>
  <c r="L2117" i="21"/>
  <c r="M2117" i="21"/>
  <c r="H2118" i="21"/>
  <c r="J2117" i="21"/>
  <c r="I2117" i="21"/>
  <c r="K2117" i="21"/>
  <c r="L2118" i="21"/>
  <c r="M2118" i="21"/>
  <c r="I2118" i="21"/>
  <c r="H2119" i="21"/>
  <c r="J2118" i="21"/>
  <c r="K2118" i="21"/>
  <c r="O2117" i="21"/>
  <c r="P2117" i="21"/>
  <c r="Q2117" i="21"/>
  <c r="Q2118" i="21"/>
  <c r="P2118" i="21"/>
  <c r="O2118" i="21"/>
  <c r="J2119" i="21"/>
  <c r="H2120" i="21"/>
  <c r="L2119" i="21"/>
  <c r="I2119" i="21"/>
  <c r="K2119" i="21"/>
  <c r="M2119" i="21"/>
  <c r="L2120" i="21"/>
  <c r="J2120" i="21"/>
  <c r="K2120" i="21"/>
  <c r="M2120" i="21"/>
  <c r="H2121" i="21"/>
  <c r="I2120" i="21"/>
  <c r="O2119" i="21"/>
  <c r="P2119" i="21"/>
  <c r="Q2119" i="21"/>
  <c r="L2121" i="21"/>
  <c r="J2121" i="21"/>
  <c r="M2121" i="21"/>
  <c r="K2121" i="21"/>
  <c r="H2122" i="21"/>
  <c r="I2121" i="21"/>
  <c r="P2120" i="21"/>
  <c r="Q2120" i="21"/>
  <c r="O2120" i="21"/>
  <c r="H2123" i="21"/>
  <c r="L2122" i="21"/>
  <c r="J2122" i="21"/>
  <c r="K2122" i="21"/>
  <c r="M2122" i="21"/>
  <c r="I2122" i="21"/>
  <c r="P2121" i="21"/>
  <c r="O2121" i="21"/>
  <c r="Q2121" i="21"/>
  <c r="L2123" i="21"/>
  <c r="I2123" i="21"/>
  <c r="J2123" i="21"/>
  <c r="K2123" i="21"/>
  <c r="H2124" i="21"/>
  <c r="M2123" i="21"/>
  <c r="O2122" i="21"/>
  <c r="P2122" i="21"/>
  <c r="Q2122" i="21"/>
  <c r="Q2123" i="21"/>
  <c r="P2123" i="21"/>
  <c r="O2123" i="21"/>
  <c r="H2125" i="21"/>
  <c r="I2124" i="21"/>
  <c r="J2124" i="21"/>
  <c r="L2124" i="21"/>
  <c r="M2124" i="21"/>
  <c r="K2124" i="21"/>
  <c r="M2125" i="21"/>
  <c r="L2125" i="21"/>
  <c r="H2126" i="21"/>
  <c r="J2125" i="21"/>
  <c r="I2125" i="21"/>
  <c r="K2125" i="21"/>
  <c r="P2124" i="21"/>
  <c r="Q2124" i="21"/>
  <c r="O2124" i="21"/>
  <c r="M2126" i="21"/>
  <c r="L2126" i="21"/>
  <c r="I2126" i="21"/>
  <c r="H2127" i="21"/>
  <c r="J2126" i="21"/>
  <c r="K2126" i="21"/>
  <c r="O2125" i="21"/>
  <c r="P2125" i="21"/>
  <c r="Q2125" i="21"/>
  <c r="O2126" i="21"/>
  <c r="Q2126" i="21"/>
  <c r="P2126" i="21"/>
  <c r="M2127" i="21"/>
  <c r="I2127" i="21"/>
  <c r="H2128" i="21"/>
  <c r="K2127" i="21"/>
  <c r="L2127" i="21"/>
  <c r="J2127" i="21"/>
  <c r="P2127" i="21"/>
  <c r="O2127" i="21"/>
  <c r="Q2127" i="21"/>
  <c r="L2128" i="21"/>
  <c r="M2128" i="21"/>
  <c r="H2129" i="21"/>
  <c r="J2128" i="21"/>
  <c r="K2128" i="21"/>
  <c r="I2128" i="21"/>
  <c r="M2129" i="21"/>
  <c r="K2129" i="21"/>
  <c r="H2130" i="21"/>
  <c r="L2129" i="21"/>
  <c r="J2129" i="21"/>
  <c r="I2129" i="21"/>
  <c r="O2128" i="21"/>
  <c r="Q2128" i="21"/>
  <c r="P2128" i="21"/>
  <c r="I2130" i="21"/>
  <c r="K2130" i="21"/>
  <c r="H2131" i="21"/>
  <c r="L2130" i="21"/>
  <c r="J2130" i="21"/>
  <c r="M2130" i="21"/>
  <c r="P2129" i="21"/>
  <c r="Q2129" i="21"/>
  <c r="O2129" i="21"/>
  <c r="Q2130" i="21"/>
  <c r="O2130" i="21"/>
  <c r="P2130" i="21"/>
  <c r="H2132" i="21"/>
  <c r="I2131" i="21"/>
  <c r="K2131" i="21"/>
  <c r="J2131" i="21"/>
  <c r="M2131" i="21"/>
  <c r="L2131" i="21"/>
  <c r="I2132" i="21"/>
  <c r="L2132" i="21"/>
  <c r="J2132" i="21"/>
  <c r="K2132" i="21"/>
  <c r="H2133" i="21"/>
  <c r="M2132" i="21"/>
  <c r="Q2131" i="21"/>
  <c r="O2131" i="21"/>
  <c r="P2131" i="21"/>
  <c r="P2132" i="21"/>
  <c r="Q2132" i="21"/>
  <c r="O2132" i="21"/>
  <c r="K2133" i="21"/>
  <c r="J2133" i="21"/>
  <c r="H2134" i="21"/>
  <c r="I2133" i="21"/>
  <c r="L2133" i="21"/>
  <c r="M2133" i="21"/>
  <c r="I2134" i="21"/>
  <c r="L2134" i="21"/>
  <c r="H2135" i="21"/>
  <c r="J2134" i="21"/>
  <c r="K2134" i="21"/>
  <c r="M2134" i="21"/>
  <c r="O2133" i="21"/>
  <c r="Q2133" i="21"/>
  <c r="P2133" i="21"/>
  <c r="Q2134" i="21"/>
  <c r="P2134" i="21"/>
  <c r="O2134" i="21"/>
  <c r="H2136" i="21"/>
  <c r="K2135" i="21"/>
  <c r="L2135" i="21"/>
  <c r="J2135" i="21"/>
  <c r="I2135" i="21"/>
  <c r="M2135" i="21"/>
  <c r="H2137" i="21"/>
  <c r="I2136" i="21"/>
  <c r="M2136" i="21"/>
  <c r="L2136" i="21"/>
  <c r="K2136" i="21"/>
  <c r="J2136" i="21"/>
  <c r="P2135" i="21"/>
  <c r="Q2135" i="21"/>
  <c r="O2135" i="21"/>
  <c r="H2138" i="21"/>
  <c r="M2137" i="21"/>
  <c r="L2137" i="21"/>
  <c r="J2137" i="21"/>
  <c r="I2137" i="21"/>
  <c r="K2137" i="21"/>
  <c r="O2136" i="21"/>
  <c r="Q2136" i="21"/>
  <c r="P2136" i="21"/>
  <c r="M2138" i="21"/>
  <c r="H2139" i="21"/>
  <c r="L2138" i="21"/>
  <c r="I2138" i="21"/>
  <c r="K2138" i="21"/>
  <c r="J2138" i="21"/>
  <c r="Q2137" i="21"/>
  <c r="P2137" i="21"/>
  <c r="O2137" i="21"/>
  <c r="M2139" i="21"/>
  <c r="L2139" i="21"/>
  <c r="H2140" i="21"/>
  <c r="J2139" i="21"/>
  <c r="K2139" i="21"/>
  <c r="I2139" i="21"/>
  <c r="Q2138" i="21"/>
  <c r="P2138" i="21"/>
  <c r="O2138" i="21"/>
  <c r="L2140" i="21"/>
  <c r="M2140" i="21"/>
  <c r="K2140" i="21"/>
  <c r="H2141" i="21"/>
  <c r="J2140" i="21"/>
  <c r="I2140" i="21"/>
  <c r="P2139" i="21"/>
  <c r="Q2139" i="21"/>
  <c r="O2139" i="21"/>
  <c r="I2141" i="21"/>
  <c r="K2141" i="21"/>
  <c r="H2142" i="21"/>
  <c r="M2141" i="21"/>
  <c r="J2141" i="21"/>
  <c r="L2141" i="21"/>
  <c r="O2140" i="21"/>
  <c r="Q2140" i="21"/>
  <c r="P2140" i="21"/>
  <c r="Q2141" i="21"/>
  <c r="P2141" i="21"/>
  <c r="O2141" i="21"/>
  <c r="K2142" i="21"/>
  <c r="J2142" i="21"/>
  <c r="H2143" i="21"/>
  <c r="L2142" i="21"/>
  <c r="M2142" i="21"/>
  <c r="I2142" i="21"/>
  <c r="J2143" i="21"/>
  <c r="K2143" i="21"/>
  <c r="M2143" i="21"/>
  <c r="H2144" i="21"/>
  <c r="I2143" i="21"/>
  <c r="L2143" i="21"/>
  <c r="O2142" i="21"/>
  <c r="Q2142" i="21"/>
  <c r="P2142" i="21"/>
  <c r="K2144" i="21"/>
  <c r="J2144" i="21"/>
  <c r="M2144" i="21"/>
  <c r="H2145" i="21"/>
  <c r="L2144" i="21"/>
  <c r="I2144" i="21"/>
  <c r="P2143" i="21"/>
  <c r="Q2143" i="21"/>
  <c r="O2143" i="21"/>
  <c r="L2145" i="21"/>
  <c r="M2145" i="21"/>
  <c r="I2145" i="21"/>
  <c r="K2145" i="21"/>
  <c r="H2146" i="21"/>
  <c r="J2145" i="21"/>
  <c r="P2144" i="21"/>
  <c r="O2144" i="21"/>
  <c r="Q2144" i="21"/>
  <c r="O2145" i="21"/>
  <c r="Q2145" i="21"/>
  <c r="P2145" i="21"/>
  <c r="K2146" i="21"/>
  <c r="L2146" i="21"/>
  <c r="H2147" i="21"/>
  <c r="M2146" i="21"/>
  <c r="J2146" i="21"/>
  <c r="I2146" i="21"/>
  <c r="H2148" i="21"/>
  <c r="J2147" i="21"/>
  <c r="K2147" i="21"/>
  <c r="M2147" i="21"/>
  <c r="I2147" i="21"/>
  <c r="L2147" i="21"/>
  <c r="Q2146" i="21"/>
  <c r="P2146" i="21"/>
  <c r="O2146" i="21"/>
  <c r="L2148" i="21"/>
  <c r="I2148" i="21"/>
  <c r="K2148" i="21"/>
  <c r="J2148" i="21"/>
  <c r="M2148" i="21"/>
  <c r="H2149" i="21"/>
  <c r="P2147" i="21"/>
  <c r="O2147" i="21"/>
  <c r="Q2147" i="21"/>
  <c r="P2148" i="21"/>
  <c r="O2148" i="21"/>
  <c r="Q2148" i="21"/>
  <c r="H2150" i="21"/>
  <c r="M2149" i="21"/>
  <c r="J2149" i="21"/>
  <c r="L2149" i="21"/>
  <c r="I2149" i="21"/>
  <c r="K2149" i="21"/>
  <c r="J2150" i="21"/>
  <c r="H2151" i="21"/>
  <c r="M2150" i="21"/>
  <c r="L2150" i="21"/>
  <c r="K2150" i="21"/>
  <c r="I2150" i="21"/>
  <c r="O2149" i="21"/>
  <c r="P2149" i="21"/>
  <c r="Q2149" i="21"/>
  <c r="M2151" i="21"/>
  <c r="K2151" i="21"/>
  <c r="H2152" i="21"/>
  <c r="I2151" i="21"/>
  <c r="L2151" i="21"/>
  <c r="J2151" i="21"/>
  <c r="O2150" i="21"/>
  <c r="Q2150" i="21"/>
  <c r="P2150" i="21"/>
  <c r="L2152" i="21"/>
  <c r="H2153" i="21"/>
  <c r="J2152" i="21"/>
  <c r="I2152" i="21"/>
  <c r="K2152" i="21"/>
  <c r="M2152" i="21"/>
  <c r="Q2151" i="21"/>
  <c r="O2151" i="21"/>
  <c r="P2151" i="21"/>
  <c r="H2154" i="21"/>
  <c r="J2153" i="21"/>
  <c r="I2153" i="21"/>
  <c r="L2153" i="21"/>
  <c r="K2153" i="21"/>
  <c r="M2153" i="21"/>
  <c r="Q2152" i="21"/>
  <c r="O2152" i="21"/>
  <c r="P2152" i="21"/>
  <c r="K2154" i="21"/>
  <c r="J2154" i="21"/>
  <c r="M2154" i="21"/>
  <c r="I2154" i="21"/>
  <c r="H2155" i="21"/>
  <c r="L2154" i="21"/>
  <c r="O2153" i="21"/>
  <c r="P2153" i="21"/>
  <c r="Q2153" i="21"/>
  <c r="Q2154" i="21"/>
  <c r="O2154" i="21"/>
  <c r="P2154" i="21"/>
  <c r="H2156" i="21"/>
  <c r="I2155" i="21"/>
  <c r="M2155" i="21"/>
  <c r="L2155" i="21"/>
  <c r="K2155" i="21"/>
  <c r="J2155" i="21"/>
  <c r="K2156" i="21"/>
  <c r="I2156" i="21"/>
  <c r="H2157" i="21"/>
  <c r="M2156" i="21"/>
  <c r="J2156" i="21"/>
  <c r="L2156" i="21"/>
  <c r="O2155" i="21"/>
  <c r="P2155" i="21"/>
  <c r="Q2155" i="21"/>
  <c r="Q2156" i="21"/>
  <c r="P2156" i="21"/>
  <c r="O2156" i="21"/>
  <c r="H2158" i="21"/>
  <c r="I2157" i="21"/>
  <c r="M2157" i="21"/>
  <c r="J2157" i="21"/>
  <c r="K2157" i="21"/>
  <c r="L2157" i="21"/>
  <c r="L2158" i="21"/>
  <c r="M2158" i="21"/>
  <c r="I2158" i="21"/>
  <c r="H2159" i="21"/>
  <c r="J2158" i="21"/>
  <c r="K2158" i="21"/>
  <c r="O2157" i="21"/>
  <c r="Q2157" i="21"/>
  <c r="P2157" i="21"/>
  <c r="P2158" i="21"/>
  <c r="O2158" i="21"/>
  <c r="Q2158" i="21"/>
  <c r="I2159" i="21"/>
  <c r="H2160" i="21"/>
  <c r="K2159" i="21"/>
  <c r="M2159" i="21"/>
  <c r="L2159" i="21"/>
  <c r="J2159" i="21"/>
  <c r="O2159" i="21"/>
  <c r="P2159" i="21"/>
  <c r="Q2159" i="21"/>
  <c r="H2161" i="21"/>
  <c r="M2160" i="21"/>
  <c r="I2160" i="21"/>
  <c r="K2160" i="21"/>
  <c r="J2160" i="21"/>
  <c r="L2160" i="21"/>
  <c r="K2161" i="21"/>
  <c r="M2161" i="21"/>
  <c r="J2161" i="21"/>
  <c r="I2161" i="21"/>
  <c r="L2161" i="21"/>
  <c r="H2162" i="21"/>
  <c r="O2160" i="21"/>
  <c r="Q2160" i="21"/>
  <c r="P2160" i="21"/>
  <c r="P2161" i="21"/>
  <c r="Q2161" i="21"/>
  <c r="O2161" i="21"/>
  <c r="M2162" i="21"/>
  <c r="K2162" i="21"/>
  <c r="J2162" i="21"/>
  <c r="I2162" i="21"/>
  <c r="L2162" i="21"/>
  <c r="H2163" i="21"/>
  <c r="Q2162" i="21"/>
  <c r="O2162" i="21"/>
  <c r="P2162" i="21"/>
  <c r="H2164" i="21"/>
  <c r="I2163" i="21"/>
  <c r="J2163" i="21"/>
  <c r="L2163" i="21"/>
  <c r="M2163" i="21"/>
  <c r="K2163" i="21"/>
  <c r="M2164" i="21"/>
  <c r="K2164" i="21"/>
  <c r="J2164" i="21"/>
  <c r="L2164" i="21"/>
  <c r="I2164" i="21"/>
  <c r="H2165" i="21"/>
  <c r="O2163" i="21"/>
  <c r="Q2163" i="21"/>
  <c r="P2163" i="21"/>
  <c r="O2164" i="21"/>
  <c r="Q2164" i="21"/>
  <c r="P2164" i="21"/>
  <c r="J2165" i="21"/>
  <c r="H2166" i="21"/>
  <c r="I2165" i="21"/>
  <c r="L2165" i="21"/>
  <c r="K2165" i="21"/>
  <c r="M2165" i="21"/>
  <c r="H2167" i="21"/>
  <c r="I2166" i="21"/>
  <c r="K2166" i="21"/>
  <c r="L2166" i="21"/>
  <c r="M2166" i="21"/>
  <c r="J2166" i="21"/>
  <c r="O2165" i="21"/>
  <c r="P2165" i="21"/>
  <c r="Q2165" i="21"/>
  <c r="K2167" i="21"/>
  <c r="M2167" i="21"/>
  <c r="L2167" i="21"/>
  <c r="I2167" i="21"/>
  <c r="H2168" i="21"/>
  <c r="J2167" i="21"/>
  <c r="P2166" i="21"/>
  <c r="Q2166" i="21"/>
  <c r="O2166" i="21"/>
  <c r="O2167" i="21"/>
  <c r="P2167" i="21"/>
  <c r="Q2167" i="21"/>
  <c r="H2169" i="21"/>
  <c r="J2168" i="21"/>
  <c r="M2168" i="21"/>
  <c r="L2168" i="21"/>
  <c r="I2168" i="21"/>
  <c r="K2168" i="21"/>
  <c r="L2169" i="21"/>
  <c r="H2170" i="21"/>
  <c r="I2169" i="21"/>
  <c r="J2169" i="21"/>
  <c r="M2169" i="21"/>
  <c r="K2169" i="21"/>
  <c r="P2168" i="21"/>
  <c r="Q2168" i="21"/>
  <c r="O2168" i="21"/>
  <c r="K2170" i="21"/>
  <c r="L2170" i="21"/>
  <c r="H2171" i="21"/>
  <c r="J2170" i="21"/>
  <c r="I2170" i="21"/>
  <c r="M2170" i="21"/>
  <c r="O2169" i="21"/>
  <c r="P2169" i="21"/>
  <c r="Q2169" i="21"/>
  <c r="H2172" i="21"/>
  <c r="J2171" i="21"/>
  <c r="L2171" i="21"/>
  <c r="K2171" i="21"/>
  <c r="M2171" i="21"/>
  <c r="I2171" i="21"/>
  <c r="Q2170" i="21"/>
  <c r="P2170" i="21"/>
  <c r="O2170" i="21"/>
  <c r="H2173" i="21"/>
  <c r="L2172" i="21"/>
  <c r="I2172" i="21"/>
  <c r="K2172" i="21"/>
  <c r="M2172" i="21"/>
  <c r="J2172" i="21"/>
  <c r="O2171" i="21"/>
  <c r="P2171" i="21"/>
  <c r="Q2171" i="21"/>
  <c r="I2173" i="21"/>
  <c r="J2173" i="21"/>
  <c r="M2173" i="21"/>
  <c r="H2174" i="21"/>
  <c r="K2173" i="21"/>
  <c r="L2173" i="21"/>
  <c r="P2172" i="21"/>
  <c r="Q2172" i="21"/>
  <c r="O2172" i="21"/>
  <c r="P2173" i="21"/>
  <c r="Q2173" i="21"/>
  <c r="O2173" i="21"/>
  <c r="M2174" i="21"/>
  <c r="L2174" i="21"/>
  <c r="J2174" i="21"/>
  <c r="K2174" i="21"/>
  <c r="H2175" i="21"/>
  <c r="I2174" i="21"/>
  <c r="J2175" i="21"/>
  <c r="L2175" i="21"/>
  <c r="K2175" i="21"/>
  <c r="M2175" i="21"/>
  <c r="H2176" i="21"/>
  <c r="I2175" i="21"/>
  <c r="Q2174" i="21"/>
  <c r="P2174" i="21"/>
  <c r="O2174" i="21"/>
  <c r="H2177" i="21"/>
  <c r="J2176" i="21"/>
  <c r="L2176" i="21"/>
  <c r="M2176" i="21"/>
  <c r="K2176" i="21"/>
  <c r="I2176" i="21"/>
  <c r="P2175" i="21"/>
  <c r="Q2175" i="21"/>
  <c r="O2175" i="21"/>
  <c r="L2177" i="21"/>
  <c r="J2177" i="21"/>
  <c r="H2178" i="21"/>
  <c r="I2177" i="21"/>
  <c r="K2177" i="21"/>
  <c r="M2177" i="21"/>
  <c r="P2176" i="21"/>
  <c r="Q2176" i="21"/>
  <c r="O2176" i="21"/>
  <c r="J2178" i="21"/>
  <c r="K2178" i="21"/>
  <c r="L2178" i="21"/>
  <c r="H2179" i="21"/>
  <c r="M2178" i="21"/>
  <c r="I2178" i="21"/>
  <c r="P2177" i="21"/>
  <c r="Q2177" i="21"/>
  <c r="O2177" i="21"/>
  <c r="M2179" i="21"/>
  <c r="I2179" i="21"/>
  <c r="L2179" i="21"/>
  <c r="K2179" i="21"/>
  <c r="H2180" i="21"/>
  <c r="J2179" i="21"/>
  <c r="O2178" i="21"/>
  <c r="Q2178" i="21"/>
  <c r="P2178" i="21"/>
  <c r="P2179" i="21"/>
  <c r="Q2179" i="21"/>
  <c r="O2179" i="21"/>
  <c r="J2180" i="21"/>
  <c r="K2180" i="21"/>
  <c r="M2180" i="21"/>
  <c r="H2181" i="21"/>
  <c r="I2180" i="21"/>
  <c r="L2180" i="21"/>
  <c r="J2181" i="21"/>
  <c r="H2182" i="21"/>
  <c r="M2181" i="21"/>
  <c r="I2181" i="21"/>
  <c r="K2181" i="21"/>
  <c r="L2181" i="21"/>
  <c r="Q2180" i="21"/>
  <c r="O2180" i="21"/>
  <c r="P2180" i="21"/>
  <c r="H2183" i="21"/>
  <c r="M2182" i="21"/>
  <c r="K2182" i="21"/>
  <c r="I2182" i="21"/>
  <c r="L2182" i="21"/>
  <c r="J2182" i="21"/>
  <c r="O2181" i="21"/>
  <c r="Q2181" i="21"/>
  <c r="P2181" i="21"/>
  <c r="L2183" i="21"/>
  <c r="K2183" i="21"/>
  <c r="I2183" i="21"/>
  <c r="M2183" i="21"/>
  <c r="J2183" i="21"/>
  <c r="H2184" i="21"/>
  <c r="P2182" i="21"/>
  <c r="Q2182" i="21"/>
  <c r="O2182" i="21"/>
  <c r="P2183" i="21"/>
  <c r="Q2183" i="21"/>
  <c r="O2183" i="21"/>
  <c r="M2184" i="21"/>
  <c r="H2185" i="21"/>
  <c r="L2184" i="21"/>
  <c r="K2184" i="21"/>
  <c r="J2184" i="21"/>
  <c r="I2184" i="21"/>
  <c r="J2185" i="21"/>
  <c r="H2186" i="21"/>
  <c r="L2185" i="21"/>
  <c r="I2185" i="21"/>
  <c r="M2185" i="21"/>
  <c r="K2185" i="21"/>
  <c r="O2184" i="21"/>
  <c r="Q2184" i="21"/>
  <c r="P2184" i="21"/>
  <c r="L2186" i="21"/>
  <c r="K2186" i="21"/>
  <c r="H2187" i="21"/>
  <c r="I2186" i="21"/>
  <c r="M2186" i="21"/>
  <c r="J2186" i="21"/>
  <c r="Q2185" i="21"/>
  <c r="O2185" i="21"/>
  <c r="P2185" i="21"/>
  <c r="I2187" i="21"/>
  <c r="H2188" i="21"/>
  <c r="L2187" i="21"/>
  <c r="M2187" i="21"/>
  <c r="K2187" i="21"/>
  <c r="J2187" i="21"/>
  <c r="O2186" i="21"/>
  <c r="Q2186" i="21"/>
  <c r="P2186" i="21"/>
  <c r="O2187" i="21"/>
  <c r="P2187" i="21"/>
  <c r="Q2187" i="21"/>
  <c r="M2188" i="21"/>
  <c r="I2188" i="21"/>
  <c r="K2188" i="21"/>
  <c r="H2189" i="21"/>
  <c r="L2188" i="21"/>
  <c r="J2188" i="21"/>
  <c r="P2188" i="21"/>
  <c r="O2188" i="21"/>
  <c r="Q2188" i="21"/>
  <c r="K2189" i="21"/>
  <c r="H2190" i="21"/>
  <c r="L2189" i="21"/>
  <c r="I2189" i="21"/>
  <c r="J2189" i="21"/>
  <c r="M2189" i="21"/>
  <c r="M2190" i="21"/>
  <c r="H2191" i="21"/>
  <c r="L2190" i="21"/>
  <c r="I2190" i="21"/>
  <c r="K2190" i="21"/>
  <c r="J2190" i="21"/>
  <c r="O2189" i="21"/>
  <c r="Q2189" i="21"/>
  <c r="P2189" i="21"/>
  <c r="J2191" i="21"/>
  <c r="I2191" i="21"/>
  <c r="H2192" i="21"/>
  <c r="M2191" i="21"/>
  <c r="K2191" i="21"/>
  <c r="L2191" i="21"/>
  <c r="Q2190" i="21"/>
  <c r="P2190" i="21"/>
  <c r="O2190" i="21"/>
  <c r="P2191" i="21"/>
  <c r="O2191" i="21"/>
  <c r="Q2191" i="21"/>
  <c r="K2192" i="21"/>
  <c r="H2193" i="21"/>
  <c r="J2192" i="21"/>
  <c r="L2192" i="21"/>
  <c r="I2192" i="21"/>
  <c r="M2192" i="21"/>
  <c r="I2193" i="21"/>
  <c r="K2193" i="21"/>
  <c r="H2194" i="21"/>
  <c r="J2193" i="21"/>
  <c r="L2193" i="21"/>
  <c r="M2193" i="21"/>
  <c r="Q2192" i="21"/>
  <c r="O2192" i="21"/>
  <c r="P2192" i="21"/>
  <c r="O2193" i="21"/>
  <c r="Q2193" i="21"/>
  <c r="P2193" i="21"/>
  <c r="J2194" i="21"/>
  <c r="M2194" i="21"/>
  <c r="L2194" i="21"/>
  <c r="I2194" i="21"/>
  <c r="H2195" i="21"/>
  <c r="K2194" i="21"/>
  <c r="Q2194" i="21"/>
  <c r="P2194" i="21"/>
  <c r="O2194" i="21"/>
  <c r="J2195" i="21"/>
  <c r="L2195" i="21"/>
  <c r="M2195" i="21"/>
  <c r="H2196" i="21"/>
  <c r="I2195" i="21"/>
  <c r="K2195" i="21"/>
  <c r="H2197" i="21"/>
  <c r="I2196" i="21"/>
  <c r="J2196" i="21"/>
  <c r="K2196" i="21"/>
  <c r="M2196" i="21"/>
  <c r="L2196" i="21"/>
  <c r="Q2195" i="21"/>
  <c r="P2195" i="21"/>
  <c r="O2195" i="21"/>
  <c r="K2197" i="21"/>
  <c r="M2197" i="21"/>
  <c r="J2197" i="21"/>
  <c r="H2198" i="21"/>
  <c r="I2197" i="21"/>
  <c r="L2197" i="21"/>
  <c r="O2196" i="21"/>
  <c r="Q2196" i="21"/>
  <c r="P2196" i="21"/>
  <c r="I2198" i="21"/>
  <c r="H2199" i="21"/>
  <c r="M2198" i="21"/>
  <c r="K2198" i="21"/>
  <c r="L2198" i="21"/>
  <c r="J2198" i="21"/>
  <c r="Q2197" i="21"/>
  <c r="P2197" i="21"/>
  <c r="O2197" i="21"/>
  <c r="Q2198" i="21"/>
  <c r="P2198" i="21"/>
  <c r="O2198" i="21"/>
  <c r="K2199" i="21"/>
  <c r="M2199" i="21"/>
  <c r="I2199" i="21"/>
  <c r="J2199" i="21"/>
  <c r="H2200" i="21"/>
  <c r="L2199" i="21"/>
  <c r="Q2199" i="21"/>
  <c r="P2199" i="21"/>
  <c r="O2199" i="21"/>
  <c r="H2201" i="21"/>
  <c r="L2200" i="21"/>
  <c r="M2200" i="21"/>
  <c r="K2200" i="21"/>
  <c r="J2200" i="21"/>
  <c r="I2200" i="21"/>
  <c r="K2201" i="21"/>
  <c r="M2201" i="21"/>
  <c r="H2202" i="21"/>
  <c r="I2201" i="21"/>
  <c r="J2201" i="21"/>
  <c r="L2201" i="21"/>
  <c r="O2200" i="21"/>
  <c r="P2200" i="21"/>
  <c r="Q2200" i="21"/>
  <c r="K2202" i="21"/>
  <c r="J2202" i="21"/>
  <c r="I2202" i="21"/>
  <c r="H2203" i="21"/>
  <c r="M2202" i="21"/>
  <c r="L2202" i="21"/>
  <c r="O2201" i="21"/>
  <c r="Q2201" i="21"/>
  <c r="P2201" i="21"/>
  <c r="Q2202" i="21"/>
  <c r="O2202" i="21"/>
  <c r="P2202" i="21"/>
  <c r="K2203" i="21"/>
  <c r="L2203" i="21"/>
  <c r="H2204" i="21"/>
  <c r="J2203" i="21"/>
  <c r="M2203" i="21"/>
  <c r="I2203" i="21"/>
  <c r="L2204" i="21"/>
  <c r="K2204" i="21"/>
  <c r="I2204" i="21"/>
  <c r="H2205" i="21"/>
  <c r="M2204" i="21"/>
  <c r="J2204" i="21"/>
  <c r="Q2203" i="21"/>
  <c r="P2203" i="21"/>
  <c r="O2203" i="21"/>
  <c r="P2204" i="21"/>
  <c r="O2204" i="21"/>
  <c r="Q2204" i="21"/>
  <c r="K2205" i="21"/>
  <c r="L2205" i="21"/>
  <c r="M2205" i="21"/>
  <c r="I2205" i="21"/>
  <c r="H2206" i="21"/>
  <c r="J2205" i="21"/>
  <c r="Q2205" i="21"/>
  <c r="P2205" i="21"/>
  <c r="O2205" i="21"/>
  <c r="I2206" i="21"/>
  <c r="L2206" i="21"/>
  <c r="M2206" i="21"/>
  <c r="H2207" i="21"/>
  <c r="J2206" i="21"/>
  <c r="K2206" i="21"/>
  <c r="O2206" i="21"/>
  <c r="P2206" i="21"/>
  <c r="Q2206" i="21"/>
  <c r="J2207" i="21"/>
  <c r="K2207" i="21"/>
  <c r="L2207" i="21"/>
  <c r="M2207" i="21"/>
  <c r="H2208" i="21"/>
  <c r="I2207" i="21"/>
  <c r="L2208" i="21"/>
  <c r="K2208" i="21"/>
  <c r="J2208" i="21"/>
  <c r="H2209" i="21"/>
  <c r="I2208" i="21"/>
  <c r="M2208" i="21"/>
  <c r="O2207" i="21"/>
  <c r="Q2207" i="21"/>
  <c r="P2207" i="21"/>
  <c r="H2210" i="21"/>
  <c r="J2209" i="21"/>
  <c r="I2209" i="21"/>
  <c r="M2209" i="21"/>
  <c r="K2209" i="21"/>
  <c r="L2209" i="21"/>
  <c r="Q2208" i="21"/>
  <c r="P2208" i="21"/>
  <c r="O2208" i="21"/>
  <c r="M2210" i="21"/>
  <c r="K2210" i="21"/>
  <c r="J2210" i="21"/>
  <c r="H2211" i="21"/>
  <c r="I2210" i="21"/>
  <c r="L2210" i="21"/>
  <c r="O2209" i="21"/>
  <c r="Q2209" i="21"/>
  <c r="P2209" i="21"/>
  <c r="J2211" i="21"/>
  <c r="K2211" i="21"/>
  <c r="I2211" i="21"/>
  <c r="M2211" i="21"/>
  <c r="L2211" i="21"/>
  <c r="H2212" i="21"/>
  <c r="O2210" i="21"/>
  <c r="P2210" i="21"/>
  <c r="Q2210" i="21"/>
  <c r="P2211" i="21"/>
  <c r="O2211" i="21"/>
  <c r="Q2211" i="21"/>
  <c r="M2212" i="21"/>
  <c r="J2212" i="21"/>
  <c r="I2212" i="21"/>
  <c r="H2213" i="21"/>
  <c r="L2212" i="21"/>
  <c r="K2212" i="21"/>
  <c r="O2212" i="21"/>
  <c r="Q2212" i="21"/>
  <c r="P2212" i="21"/>
  <c r="M2213" i="21"/>
  <c r="K2213" i="21"/>
  <c r="H2214" i="21"/>
  <c r="I2213" i="21"/>
  <c r="J2213" i="21"/>
  <c r="L2213" i="21"/>
  <c r="I2214" i="21"/>
  <c r="M2214" i="21"/>
  <c r="K2214" i="21"/>
  <c r="H2215" i="21"/>
  <c r="J2214" i="21"/>
  <c r="L2214" i="21"/>
  <c r="Q2213" i="21"/>
  <c r="P2213" i="21"/>
  <c r="O2213" i="21"/>
  <c r="O2214" i="21"/>
  <c r="Q2214" i="21"/>
  <c r="P2214" i="21"/>
  <c r="K2215" i="21"/>
  <c r="I2215" i="21"/>
  <c r="M2215" i="21"/>
  <c r="J2215" i="21"/>
  <c r="H2216" i="21"/>
  <c r="L2215" i="21"/>
  <c r="P2215" i="21"/>
  <c r="O2215" i="21"/>
  <c r="Q2215" i="21"/>
  <c r="J2216" i="21"/>
  <c r="H2217" i="21"/>
  <c r="L2216" i="21"/>
  <c r="M2216" i="21"/>
  <c r="K2216" i="21"/>
  <c r="I2216" i="21"/>
  <c r="M2217" i="21"/>
  <c r="K2217" i="21"/>
  <c r="J2217" i="21"/>
  <c r="L2217" i="21"/>
  <c r="H2218" i="21"/>
  <c r="I2217" i="21"/>
  <c r="Q2216" i="21"/>
  <c r="P2216" i="21"/>
  <c r="O2216" i="21"/>
  <c r="I2218" i="21"/>
  <c r="H2219" i="21"/>
  <c r="L2218" i="21"/>
  <c r="K2218" i="21"/>
  <c r="J2218" i="21"/>
  <c r="M2218" i="21"/>
  <c r="Q2217" i="21"/>
  <c r="O2217" i="21"/>
  <c r="P2217" i="21"/>
  <c r="Q2218" i="21"/>
  <c r="P2218" i="21"/>
  <c r="O2218" i="21"/>
  <c r="H2220" i="21"/>
  <c r="K2219" i="21"/>
  <c r="L2219" i="21"/>
  <c r="I2219" i="21"/>
  <c r="M2219" i="21"/>
  <c r="J2219" i="21"/>
  <c r="M2220" i="21"/>
  <c r="L2220" i="21"/>
  <c r="H2221" i="21"/>
  <c r="J2220" i="21"/>
  <c r="K2220" i="21"/>
  <c r="I2220" i="21"/>
  <c r="O2219" i="21"/>
  <c r="P2219" i="21"/>
  <c r="Q2219" i="21"/>
  <c r="M2221" i="21"/>
  <c r="J2221" i="21"/>
  <c r="K2221" i="21"/>
  <c r="L2221" i="21"/>
  <c r="H2222" i="21"/>
  <c r="I2221" i="21"/>
  <c r="P2220" i="21"/>
  <c r="O2220" i="21"/>
  <c r="Q2220" i="21"/>
  <c r="M2222" i="21"/>
  <c r="K2222" i="21"/>
  <c r="H2223" i="21"/>
  <c r="J2222" i="21"/>
  <c r="L2222" i="21"/>
  <c r="I2222" i="21"/>
  <c r="Q2221" i="21"/>
  <c r="O2221" i="21"/>
  <c r="P2221" i="21"/>
  <c r="I2223" i="21"/>
  <c r="L2223" i="21"/>
  <c r="H2224" i="21"/>
  <c r="K2223" i="21"/>
  <c r="M2223" i="21"/>
  <c r="J2223" i="21"/>
  <c r="P2222" i="21"/>
  <c r="Q2222" i="21"/>
  <c r="O2222" i="21"/>
  <c r="O2223" i="21"/>
  <c r="Q2223" i="21"/>
  <c r="P2223" i="21"/>
  <c r="L2224" i="21"/>
  <c r="M2224" i="21"/>
  <c r="H2225" i="21"/>
  <c r="I2224" i="21"/>
  <c r="K2224" i="21"/>
  <c r="J2224" i="21"/>
  <c r="L2225" i="21"/>
  <c r="I2225" i="21"/>
  <c r="H2226" i="21"/>
  <c r="K2225" i="21"/>
  <c r="M2225" i="21"/>
  <c r="J2225" i="21"/>
  <c r="O2224" i="21"/>
  <c r="Q2224" i="21"/>
  <c r="P2224" i="21"/>
  <c r="P2225" i="21"/>
  <c r="Q2225" i="21"/>
  <c r="O2225" i="21"/>
  <c r="J2226" i="21"/>
  <c r="I2226" i="21"/>
  <c r="M2226" i="21"/>
  <c r="L2226" i="21"/>
  <c r="K2226" i="21"/>
  <c r="H2227" i="21"/>
  <c r="O2226" i="21"/>
  <c r="P2226" i="21"/>
  <c r="Q2226" i="21"/>
  <c r="J2227" i="21"/>
  <c r="H2228" i="21"/>
  <c r="K2227" i="21"/>
  <c r="M2227" i="21"/>
  <c r="L2227" i="21"/>
  <c r="I2227" i="21"/>
  <c r="J2228" i="21"/>
  <c r="I2228" i="21"/>
  <c r="M2228" i="21"/>
  <c r="L2228" i="21"/>
  <c r="H2229" i="21"/>
  <c r="K2228" i="21"/>
  <c r="P2227" i="21"/>
  <c r="Q2227" i="21"/>
  <c r="O2227" i="21"/>
  <c r="O2228" i="21"/>
  <c r="Q2228" i="21"/>
  <c r="P2228" i="21"/>
  <c r="L2229" i="21"/>
  <c r="H2230" i="21"/>
  <c r="I2229" i="21"/>
  <c r="K2229" i="21"/>
  <c r="J2229" i="21"/>
  <c r="M2229" i="21"/>
  <c r="J2230" i="21"/>
  <c r="L2230" i="21"/>
  <c r="K2230" i="21"/>
  <c r="I2230" i="21"/>
  <c r="H2231" i="21"/>
  <c r="M2230" i="21"/>
  <c r="P2229" i="21"/>
  <c r="Q2229" i="21"/>
  <c r="O2229" i="21"/>
  <c r="O2230" i="21"/>
  <c r="Q2230" i="21"/>
  <c r="P2230" i="21"/>
  <c r="M2231" i="21"/>
  <c r="L2231" i="21"/>
  <c r="I2231" i="21"/>
  <c r="K2231" i="21"/>
  <c r="H2232" i="21"/>
  <c r="J2231" i="21"/>
  <c r="P2231" i="21"/>
  <c r="Q2231" i="21"/>
  <c r="O2231" i="21"/>
  <c r="J2232" i="21"/>
  <c r="M2232" i="21"/>
  <c r="I2232" i="21"/>
  <c r="H2233" i="21"/>
  <c r="K2232" i="21"/>
  <c r="L2232" i="21"/>
  <c r="Q2232" i="21"/>
  <c r="O2232" i="21"/>
  <c r="P2232" i="21"/>
  <c r="I2233" i="21"/>
  <c r="L2233" i="21"/>
  <c r="H2234" i="21"/>
  <c r="M2233" i="21"/>
  <c r="K2233" i="21"/>
  <c r="J2233" i="21"/>
  <c r="O2233" i="21"/>
  <c r="P2233" i="21"/>
  <c r="Q2233" i="21"/>
  <c r="L2234" i="21"/>
  <c r="I2234" i="21"/>
  <c r="H2235" i="21"/>
  <c r="J2234" i="21"/>
  <c r="M2234" i="21"/>
  <c r="K2234" i="21"/>
  <c r="Q2234" i="21"/>
  <c r="O2234" i="21"/>
  <c r="P2234" i="21"/>
  <c r="M2235" i="21"/>
  <c r="L2235" i="21"/>
  <c r="K2235" i="21"/>
  <c r="I2235" i="21"/>
  <c r="J2235" i="21"/>
  <c r="H2236" i="21"/>
  <c r="O2235" i="21"/>
  <c r="P2235" i="21"/>
  <c r="Q2235" i="21"/>
  <c r="H2237" i="21"/>
  <c r="M2236" i="21"/>
  <c r="K2236" i="21"/>
  <c r="J2236" i="21"/>
  <c r="L2236" i="21"/>
  <c r="I2236" i="21"/>
  <c r="I2237" i="21"/>
  <c r="H2238" i="21"/>
  <c r="J2237" i="21"/>
  <c r="L2237" i="21"/>
  <c r="M2237" i="21"/>
  <c r="K2237" i="21"/>
  <c r="O2236" i="21"/>
  <c r="Q2236" i="21"/>
  <c r="P2236" i="21"/>
  <c r="O2237" i="21"/>
  <c r="P2237" i="21"/>
  <c r="Q2237" i="21"/>
  <c r="J2238" i="21"/>
  <c r="H2239" i="21"/>
  <c r="I2238" i="21"/>
  <c r="M2238" i="21"/>
  <c r="L2238" i="21"/>
  <c r="K2238" i="21"/>
  <c r="L2239" i="21"/>
  <c r="K2239" i="21"/>
  <c r="M2239" i="21"/>
  <c r="J2239" i="21"/>
  <c r="I2239" i="21"/>
  <c r="H2240" i="21"/>
  <c r="P2238" i="21"/>
  <c r="Q2238" i="21"/>
  <c r="O2238" i="21"/>
  <c r="P2239" i="21"/>
  <c r="Q2239" i="21"/>
  <c r="O2239" i="21"/>
  <c r="H2241" i="21"/>
  <c r="J2240" i="21"/>
  <c r="L2240" i="21"/>
  <c r="M2240" i="21"/>
  <c r="I2240" i="21"/>
  <c r="K2240" i="21"/>
  <c r="J2241" i="21"/>
  <c r="L2241" i="21"/>
  <c r="K2241" i="21"/>
  <c r="H2242" i="21"/>
  <c r="I2241" i="21"/>
  <c r="M2241" i="21"/>
  <c r="Q2240" i="21"/>
  <c r="P2240" i="21"/>
  <c r="O2240" i="21"/>
  <c r="K2242" i="21"/>
  <c r="L2242" i="21"/>
  <c r="J2242" i="21"/>
  <c r="I2242" i="21"/>
  <c r="H2243" i="21"/>
  <c r="M2242" i="21"/>
  <c r="O2241" i="21"/>
  <c r="Q2241" i="21"/>
  <c r="P2241" i="21"/>
  <c r="P2242" i="21"/>
  <c r="Q2242" i="21"/>
  <c r="O2242" i="21"/>
  <c r="H2244" i="21"/>
  <c r="J2243" i="21"/>
  <c r="M2243" i="21"/>
  <c r="K2243" i="21"/>
  <c r="I2243" i="21"/>
  <c r="L2243" i="21"/>
  <c r="L2244" i="21"/>
  <c r="M2244" i="21"/>
  <c r="H2245" i="21"/>
  <c r="J2244" i="21"/>
  <c r="K2244" i="21"/>
  <c r="I2244" i="21"/>
  <c r="P2243" i="21"/>
  <c r="Q2243" i="21"/>
  <c r="O2243" i="21"/>
  <c r="H2246" i="21"/>
  <c r="K2245" i="21"/>
  <c r="M2245" i="21"/>
  <c r="L2245" i="21"/>
  <c r="J2245" i="21"/>
  <c r="I2245" i="21"/>
  <c r="Q2244" i="21"/>
  <c r="P2244" i="21"/>
  <c r="O2244" i="21"/>
  <c r="M2246" i="21"/>
  <c r="I2246" i="21"/>
  <c r="J2246" i="21"/>
  <c r="K2246" i="21"/>
  <c r="H2247" i="21"/>
  <c r="L2246" i="21"/>
  <c r="P2245" i="21"/>
  <c r="Q2245" i="21"/>
  <c r="O2245" i="21"/>
  <c r="P2246" i="21"/>
  <c r="O2246" i="21"/>
  <c r="Q2246" i="21"/>
  <c r="K2247" i="21"/>
  <c r="H2248" i="21"/>
  <c r="I2247" i="21"/>
  <c r="J2247" i="21"/>
  <c r="M2247" i="21"/>
  <c r="L2247" i="21"/>
  <c r="K2248" i="21"/>
  <c r="M2248" i="21"/>
  <c r="J2248" i="21"/>
  <c r="H2249" i="21"/>
  <c r="I2248" i="21"/>
  <c r="L2248" i="21"/>
  <c r="O2247" i="21"/>
  <c r="Q2247" i="21"/>
  <c r="P2247" i="21"/>
  <c r="M2249" i="21"/>
  <c r="H2250" i="21"/>
  <c r="J2249" i="21"/>
  <c r="K2249" i="21"/>
  <c r="I2249" i="21"/>
  <c r="L2249" i="21"/>
  <c r="P2248" i="21"/>
  <c r="Q2248" i="21"/>
  <c r="O2248" i="21"/>
  <c r="L2250" i="21"/>
  <c r="H2251" i="21"/>
  <c r="M2250" i="21"/>
  <c r="I2250" i="21"/>
  <c r="J2250" i="21"/>
  <c r="K2250" i="21"/>
  <c r="O2249" i="21"/>
  <c r="P2249" i="21"/>
  <c r="Q2249" i="21"/>
  <c r="K2251" i="21"/>
  <c r="I2251" i="21"/>
  <c r="H2252" i="21"/>
  <c r="M2251" i="21"/>
  <c r="L2251" i="21"/>
  <c r="J2251" i="21"/>
  <c r="P2250" i="21"/>
  <c r="O2250" i="21"/>
  <c r="Q2250" i="21"/>
  <c r="P2251" i="21"/>
  <c r="Q2251" i="21"/>
  <c r="O2251" i="21"/>
  <c r="K2252" i="21"/>
  <c r="M2252" i="21"/>
  <c r="L2252" i="21"/>
  <c r="I2252" i="21"/>
  <c r="H2253" i="21"/>
  <c r="J2252" i="21"/>
  <c r="Q2252" i="21"/>
  <c r="O2252" i="21"/>
  <c r="P2252" i="21"/>
  <c r="M2253" i="21"/>
  <c r="I2253" i="21"/>
  <c r="L2253" i="21"/>
  <c r="K2253" i="21"/>
  <c r="H2254" i="21"/>
  <c r="J2253" i="21"/>
  <c r="O2253" i="21"/>
  <c r="Q2253" i="21"/>
  <c r="P2253" i="21"/>
  <c r="H2255" i="21"/>
  <c r="J2254" i="21"/>
  <c r="K2254" i="21"/>
  <c r="I2254" i="21"/>
  <c r="L2254" i="21"/>
  <c r="M2254" i="21"/>
  <c r="H2256" i="21"/>
  <c r="L2255" i="21"/>
  <c r="I2255" i="21"/>
  <c r="J2255" i="21"/>
  <c r="K2255" i="21"/>
  <c r="M2255" i="21"/>
  <c r="P2254" i="21"/>
  <c r="Q2254" i="21"/>
  <c r="O2254" i="21"/>
  <c r="I2256" i="21"/>
  <c r="M2256" i="21"/>
  <c r="J2256" i="21"/>
  <c r="L2256" i="21"/>
  <c r="K2256" i="21"/>
  <c r="H2257" i="21"/>
  <c r="O2255" i="21"/>
  <c r="P2255" i="21"/>
  <c r="Q2255" i="21"/>
  <c r="Q2256" i="21"/>
  <c r="O2256" i="21"/>
  <c r="P2256" i="21"/>
  <c r="I2257" i="21"/>
  <c r="L2257" i="21"/>
  <c r="H2258" i="21"/>
  <c r="K2257" i="21"/>
  <c r="M2257" i="21"/>
  <c r="J2257" i="21"/>
  <c r="P2257" i="21"/>
  <c r="O2257" i="21"/>
  <c r="Q2257" i="21"/>
  <c r="I2258" i="21"/>
  <c r="J2258" i="21"/>
  <c r="H2259" i="21"/>
  <c r="M2258" i="21"/>
  <c r="L2258" i="21"/>
  <c r="K2258" i="21"/>
  <c r="Q2258" i="21"/>
  <c r="O2258" i="21"/>
  <c r="P2258" i="21"/>
  <c r="I2259" i="21"/>
  <c r="K2259" i="21"/>
  <c r="L2259" i="21"/>
  <c r="M2259" i="21"/>
  <c r="H2260" i="21"/>
  <c r="J2259" i="21"/>
  <c r="O2259" i="21"/>
  <c r="P2259" i="21"/>
  <c r="Q2259" i="21"/>
  <c r="J2260" i="21"/>
  <c r="K2260" i="21"/>
  <c r="H2261" i="21"/>
  <c r="L2260" i="21"/>
  <c r="M2260" i="21"/>
  <c r="I2260" i="21"/>
  <c r="K2261" i="21"/>
  <c r="J2261" i="21"/>
  <c r="H2262" i="21"/>
  <c r="I2261" i="21"/>
  <c r="L2261" i="21"/>
  <c r="M2261" i="21"/>
  <c r="Q2260" i="21"/>
  <c r="O2260" i="21"/>
  <c r="P2260" i="21"/>
  <c r="I2262" i="21"/>
  <c r="K2262" i="21"/>
  <c r="M2262" i="21"/>
  <c r="H2263" i="21"/>
  <c r="L2262" i="21"/>
  <c r="J2262" i="21"/>
  <c r="Q2261" i="21"/>
  <c r="O2261" i="21"/>
  <c r="P2261" i="21"/>
  <c r="P2262" i="21"/>
  <c r="Q2262" i="21"/>
  <c r="O2262" i="21"/>
  <c r="M2263" i="21"/>
  <c r="L2263" i="21"/>
  <c r="H2264" i="21"/>
  <c r="I2263" i="21"/>
  <c r="K2263" i="21"/>
  <c r="J2263" i="21"/>
  <c r="I2264" i="21"/>
  <c r="K2264" i="21"/>
  <c r="M2264" i="21"/>
  <c r="H2265" i="21"/>
  <c r="L2264" i="21"/>
  <c r="J2264" i="21"/>
  <c r="P2263" i="21"/>
  <c r="O2263" i="21"/>
  <c r="Q2263" i="21"/>
  <c r="O2264" i="21"/>
  <c r="P2264" i="21"/>
  <c r="Q2264" i="21"/>
  <c r="L2265" i="21"/>
  <c r="H2266" i="21"/>
  <c r="M2265" i="21"/>
  <c r="K2265" i="21"/>
  <c r="I2265" i="21"/>
  <c r="J2265" i="21"/>
  <c r="K2266" i="21"/>
  <c r="I2266" i="21"/>
  <c r="M2266" i="21"/>
  <c r="J2266" i="21"/>
  <c r="L2266" i="21"/>
  <c r="H2267" i="21"/>
  <c r="P2265" i="21"/>
  <c r="Q2265" i="21"/>
  <c r="O2265" i="21"/>
  <c r="Q2266" i="21"/>
  <c r="P2266" i="21"/>
  <c r="O2266" i="21"/>
  <c r="M2267" i="21"/>
  <c r="J2267" i="21"/>
  <c r="H2268" i="21"/>
  <c r="L2267" i="21"/>
  <c r="I2267" i="21"/>
  <c r="K2267" i="21"/>
  <c r="I2268" i="21"/>
  <c r="K2268" i="21"/>
  <c r="M2268" i="21"/>
  <c r="J2268" i="21"/>
  <c r="H2269" i="21"/>
  <c r="L2268" i="21"/>
  <c r="P2267" i="21"/>
  <c r="O2267" i="21"/>
  <c r="Q2267" i="21"/>
  <c r="P2268" i="21"/>
  <c r="O2268" i="21"/>
  <c r="Q2268" i="21"/>
  <c r="K2269" i="21"/>
  <c r="L2269" i="21"/>
  <c r="M2269" i="21"/>
  <c r="I2269" i="21"/>
  <c r="H2270" i="21"/>
  <c r="J2269" i="21"/>
  <c r="Q2269" i="21"/>
  <c r="P2269" i="21"/>
  <c r="O2269" i="21"/>
  <c r="I2270" i="21"/>
  <c r="L2270" i="21"/>
  <c r="J2270" i="21"/>
  <c r="K2270" i="21"/>
  <c r="M2270" i="21"/>
  <c r="H2271" i="21"/>
  <c r="O2270" i="21"/>
  <c r="Q2270" i="21"/>
  <c r="P2270" i="21"/>
  <c r="L2271" i="21"/>
  <c r="K2271" i="21"/>
  <c r="H2272" i="21"/>
  <c r="J2271" i="21"/>
  <c r="I2271" i="21"/>
  <c r="M2271" i="21"/>
  <c r="J2272" i="21"/>
  <c r="K2272" i="21"/>
  <c r="I2272" i="21"/>
  <c r="M2272" i="21"/>
  <c r="L2272" i="21"/>
  <c r="H2273" i="21"/>
  <c r="P2271" i="21"/>
  <c r="Q2271" i="21"/>
  <c r="O2271" i="21"/>
  <c r="O2272" i="21"/>
  <c r="Q2272" i="21"/>
  <c r="P2272" i="21"/>
  <c r="I2273" i="21"/>
  <c r="M2273" i="21"/>
  <c r="J2273" i="21"/>
  <c r="L2273" i="21"/>
  <c r="H2274" i="21"/>
  <c r="K2273" i="21"/>
  <c r="O2273" i="21"/>
  <c r="Q2273" i="21"/>
  <c r="P2273" i="21"/>
  <c r="J2274" i="21"/>
  <c r="K2274" i="21"/>
  <c r="I2274" i="21"/>
  <c r="H2275" i="21"/>
  <c r="M2274" i="21"/>
  <c r="L2274" i="21"/>
  <c r="Q2274" i="21"/>
  <c r="O2274" i="21"/>
  <c r="P2274" i="21"/>
  <c r="J2275" i="21"/>
  <c r="L2275" i="21"/>
  <c r="K2275" i="21"/>
  <c r="H2276" i="21"/>
  <c r="I2275" i="21"/>
  <c r="M2275" i="21"/>
  <c r="I2276" i="21"/>
  <c r="J2276" i="21"/>
  <c r="L2276" i="21"/>
  <c r="H2277" i="21"/>
  <c r="K2276" i="21"/>
  <c r="M2276" i="21"/>
  <c r="Q2275" i="21"/>
  <c r="O2275" i="21"/>
  <c r="P2275" i="21"/>
  <c r="P2276" i="21"/>
  <c r="O2276" i="21"/>
  <c r="Q2276" i="21"/>
  <c r="I2277" i="21"/>
  <c r="K2277" i="21"/>
  <c r="H2278" i="21"/>
  <c r="M2277" i="21"/>
  <c r="J2277" i="21"/>
  <c r="L2277" i="21"/>
  <c r="Q2277" i="21"/>
  <c r="O2277" i="21"/>
  <c r="P2277" i="21"/>
  <c r="L2278" i="21"/>
  <c r="M2278" i="21"/>
  <c r="H2279" i="21"/>
  <c r="J2278" i="21"/>
  <c r="K2278" i="21"/>
  <c r="I2278" i="21"/>
  <c r="L2279" i="21"/>
  <c r="I2279" i="21"/>
  <c r="M2279" i="21"/>
  <c r="H2280" i="21"/>
  <c r="J2279" i="21"/>
  <c r="K2279" i="21"/>
  <c r="Q2278" i="21"/>
  <c r="O2278" i="21"/>
  <c r="P2278" i="21"/>
  <c r="O2279" i="21"/>
  <c r="Q2279" i="21"/>
  <c r="P2279" i="21"/>
  <c r="L2280" i="21"/>
  <c r="H2281" i="21"/>
  <c r="K2280" i="21"/>
  <c r="I2280" i="21"/>
  <c r="M2280" i="21"/>
  <c r="J2280" i="21"/>
  <c r="K2281" i="21"/>
  <c r="M2281" i="21"/>
  <c r="I2281" i="21"/>
  <c r="H2282" i="21"/>
  <c r="J2281" i="21"/>
  <c r="L2281" i="21"/>
  <c r="Q2280" i="21"/>
  <c r="O2280" i="21"/>
  <c r="P2280" i="21"/>
  <c r="P2281" i="21"/>
  <c r="O2281" i="21"/>
  <c r="Q2281" i="21"/>
  <c r="J2282" i="21"/>
  <c r="K2282" i="21"/>
  <c r="M2282" i="21"/>
  <c r="L2282" i="21"/>
  <c r="I2282" i="21"/>
  <c r="H2283" i="21"/>
  <c r="O2282" i="21"/>
  <c r="P2282" i="21"/>
  <c r="Q2282" i="21"/>
  <c r="J2283" i="21"/>
  <c r="M2283" i="21"/>
  <c r="I2283" i="21"/>
  <c r="L2283" i="21"/>
  <c r="H2284" i="21"/>
  <c r="K2283" i="21"/>
  <c r="P2283" i="21"/>
  <c r="Q2283" i="21"/>
  <c r="O2283" i="21"/>
  <c r="J2284" i="21"/>
  <c r="K2284" i="21"/>
  <c r="M2284" i="21"/>
  <c r="I2284" i="21"/>
  <c r="H2285" i="21"/>
  <c r="L2284" i="21"/>
  <c r="Q2284" i="21"/>
  <c r="P2284" i="21"/>
  <c r="O2284" i="21"/>
  <c r="H2286" i="21"/>
  <c r="K2285" i="21"/>
  <c r="M2285" i="21"/>
  <c r="I2285" i="21"/>
  <c r="L2285" i="21"/>
  <c r="J2285" i="21"/>
  <c r="J2286" i="21"/>
  <c r="I2286" i="21"/>
  <c r="K2286" i="21"/>
  <c r="M2286" i="21"/>
  <c r="L2286" i="21"/>
  <c r="H2287" i="21"/>
  <c r="P2285" i="21"/>
  <c r="O2285" i="21"/>
  <c r="Q2285" i="21"/>
  <c r="O2286" i="21"/>
  <c r="P2286" i="21"/>
  <c r="Q2286" i="21"/>
  <c r="H2288" i="21"/>
  <c r="I2287" i="21"/>
  <c r="M2287" i="21"/>
  <c r="K2287" i="21"/>
  <c r="L2287" i="21"/>
  <c r="J2287" i="21"/>
  <c r="J2288" i="21"/>
  <c r="K2288" i="21"/>
  <c r="L2288" i="21"/>
  <c r="M2288" i="21"/>
  <c r="I2288" i="21"/>
  <c r="H2289" i="21"/>
  <c r="P2287" i="21"/>
  <c r="Q2287" i="21"/>
  <c r="O2287" i="21"/>
  <c r="P2288" i="21"/>
  <c r="Q2288" i="21"/>
  <c r="O2288" i="21"/>
  <c r="I2289" i="21"/>
  <c r="M2289" i="21"/>
  <c r="H2290" i="21"/>
  <c r="K2289" i="21"/>
  <c r="L2289" i="21"/>
  <c r="J2289" i="21"/>
  <c r="P2289" i="21"/>
  <c r="Q2289" i="21"/>
  <c r="O2289" i="21"/>
  <c r="H2291" i="21"/>
  <c r="K2290" i="21"/>
  <c r="I2290" i="21"/>
  <c r="J2290" i="21"/>
  <c r="L2290" i="21"/>
  <c r="M2290" i="21"/>
  <c r="H2292" i="21"/>
  <c r="K2291" i="21"/>
  <c r="L2291" i="21"/>
  <c r="I2291" i="21"/>
  <c r="M2291" i="21"/>
  <c r="J2291" i="21"/>
  <c r="P2290" i="21"/>
  <c r="O2290" i="21"/>
  <c r="Q2290" i="21"/>
  <c r="L2292" i="21"/>
  <c r="M2292" i="21"/>
  <c r="H2293" i="21"/>
  <c r="I2292" i="21"/>
  <c r="J2292" i="21"/>
  <c r="K2292" i="21"/>
  <c r="P2291" i="21"/>
  <c r="Q2291" i="21"/>
  <c r="O2291" i="21"/>
  <c r="J2293" i="21"/>
  <c r="I2293" i="21"/>
  <c r="H2294" i="21"/>
  <c r="M2293" i="21"/>
  <c r="K2293" i="21"/>
  <c r="L2293" i="21"/>
  <c r="Q2292" i="21"/>
  <c r="O2292" i="21"/>
  <c r="P2292" i="21"/>
  <c r="P2293" i="21"/>
  <c r="Q2293" i="21"/>
  <c r="O2293" i="21"/>
  <c r="J2294" i="21"/>
  <c r="M2294" i="21"/>
  <c r="K2294" i="21"/>
  <c r="I2294" i="21"/>
  <c r="H2295" i="21"/>
  <c r="L2294" i="21"/>
  <c r="O2294" i="21"/>
  <c r="P2294" i="21"/>
  <c r="Q2294" i="21"/>
  <c r="J2295" i="21"/>
  <c r="I2295" i="21"/>
  <c r="H2296" i="21"/>
  <c r="K2295" i="21"/>
  <c r="L2295" i="21"/>
  <c r="M2295" i="21"/>
  <c r="O2295" i="21"/>
  <c r="Q2295" i="21"/>
  <c r="P2295" i="21"/>
  <c r="M2296" i="21"/>
  <c r="H2297" i="21"/>
  <c r="L2296" i="21"/>
  <c r="K2296" i="21"/>
  <c r="J2296" i="21"/>
  <c r="I2296" i="21"/>
  <c r="H2298" i="21"/>
  <c r="M2297" i="21"/>
  <c r="L2297" i="21"/>
  <c r="K2297" i="21"/>
  <c r="I2297" i="21"/>
  <c r="J2297" i="21"/>
  <c r="P2296" i="21"/>
  <c r="O2296" i="21"/>
  <c r="Q2296" i="21"/>
  <c r="J2298" i="21"/>
  <c r="K2298" i="21"/>
  <c r="L2298" i="21"/>
  <c r="M2298" i="21"/>
  <c r="H2299" i="21"/>
  <c r="I2298" i="21"/>
  <c r="O2297" i="21"/>
  <c r="P2297" i="21"/>
  <c r="Q2297" i="21"/>
  <c r="K2299" i="21"/>
  <c r="H2300" i="21"/>
  <c r="L2299" i="21"/>
  <c r="M2299" i="21"/>
  <c r="J2299" i="21"/>
  <c r="I2299" i="21"/>
  <c r="Q2298" i="21"/>
  <c r="O2298" i="21"/>
  <c r="P2298" i="21"/>
  <c r="M2300" i="21"/>
  <c r="K2300" i="21"/>
  <c r="I2300" i="21"/>
  <c r="J2300" i="21"/>
  <c r="L2300" i="21"/>
  <c r="H2301" i="21"/>
  <c r="Q2299" i="21"/>
  <c r="O2299" i="21"/>
  <c r="P2299" i="21"/>
  <c r="O2300" i="21"/>
  <c r="Q2300" i="21"/>
  <c r="P2300" i="21"/>
  <c r="L2301" i="21"/>
  <c r="H2302" i="21"/>
  <c r="K2301" i="21"/>
  <c r="J2301" i="21"/>
  <c r="M2301" i="21"/>
  <c r="I2301" i="21"/>
  <c r="M2302" i="21"/>
  <c r="H2303" i="21"/>
  <c r="I2302" i="21"/>
  <c r="L2302" i="21"/>
  <c r="J2302" i="21"/>
  <c r="K2302" i="21"/>
  <c r="O2301" i="21"/>
  <c r="P2301" i="21"/>
  <c r="Q2301" i="21"/>
  <c r="J2303" i="21"/>
  <c r="L2303" i="21"/>
  <c r="I2303" i="21"/>
  <c r="K2303" i="21"/>
  <c r="M2303" i="21"/>
  <c r="H2304" i="21"/>
  <c r="O2302" i="21"/>
  <c r="Q2302" i="21"/>
  <c r="P2302" i="21"/>
  <c r="P2303" i="21"/>
  <c r="O2303" i="21"/>
  <c r="Q2303" i="21"/>
  <c r="J2304" i="21"/>
  <c r="L2304" i="21"/>
  <c r="H2305" i="21"/>
  <c r="M2304" i="21"/>
  <c r="K2304" i="21"/>
  <c r="I2304" i="21"/>
  <c r="J2305" i="21"/>
  <c r="M2305" i="21"/>
  <c r="I2305" i="21"/>
  <c r="L2305" i="21"/>
  <c r="K2305" i="21"/>
  <c r="H2306" i="21"/>
  <c r="O2304" i="21"/>
  <c r="P2304" i="21"/>
  <c r="Q2304" i="21"/>
  <c r="O2305" i="21"/>
  <c r="P2305" i="21"/>
  <c r="Q2305" i="21"/>
  <c r="J2306" i="21"/>
  <c r="L2306" i="21"/>
  <c r="I2306" i="21"/>
  <c r="M2306" i="21"/>
  <c r="K2306" i="21"/>
  <c r="H2307" i="21"/>
  <c r="Q2306" i="21"/>
  <c r="O2306" i="21"/>
  <c r="P2306" i="21"/>
  <c r="I2307" i="21"/>
  <c r="J2307" i="21"/>
  <c r="K2307" i="21"/>
  <c r="M2307" i="21"/>
  <c r="H2308" i="21"/>
  <c r="L2307" i="21"/>
  <c r="Q2307" i="21"/>
  <c r="O2307" i="21"/>
  <c r="P2307" i="21"/>
  <c r="L2308" i="21"/>
  <c r="K2308" i="21"/>
  <c r="J2308" i="21"/>
  <c r="I2308" i="21"/>
  <c r="M2308" i="21"/>
  <c r="H2309" i="21"/>
  <c r="O2308" i="21"/>
  <c r="Q2308" i="21"/>
  <c r="P2308" i="21"/>
  <c r="L2309" i="21"/>
  <c r="K2309" i="21"/>
  <c r="M2309" i="21"/>
  <c r="I2309" i="21"/>
  <c r="J2309" i="21"/>
  <c r="H2310" i="21"/>
  <c r="Q2309" i="21"/>
  <c r="O2309" i="21"/>
  <c r="P2309" i="21"/>
  <c r="I2310" i="21"/>
  <c r="H2311" i="21"/>
  <c r="K2310" i="21"/>
  <c r="M2310" i="21"/>
  <c r="J2310" i="21"/>
  <c r="L2310" i="21"/>
  <c r="P2310" i="21"/>
  <c r="Q2310" i="21"/>
  <c r="O2310" i="21"/>
  <c r="I2311" i="21"/>
  <c r="M2311" i="21"/>
  <c r="L2311" i="21"/>
  <c r="H2312" i="21"/>
  <c r="K2311" i="21"/>
  <c r="J2311" i="21"/>
  <c r="P2311" i="21"/>
  <c r="O2311" i="21"/>
  <c r="Q2311" i="21"/>
  <c r="I2312" i="21"/>
  <c r="L2312" i="21"/>
  <c r="K2312" i="21"/>
  <c r="H2313" i="21"/>
  <c r="J2312" i="21"/>
  <c r="M2312" i="21"/>
  <c r="O2312" i="21"/>
  <c r="P2312" i="21"/>
  <c r="Q2312" i="21"/>
  <c r="I2313" i="21"/>
  <c r="L2313" i="21"/>
  <c r="J2313" i="21"/>
  <c r="H2314" i="21"/>
  <c r="M2313" i="21"/>
  <c r="K2313" i="21"/>
  <c r="Q2313" i="21"/>
  <c r="O2313" i="21"/>
  <c r="P2313" i="21"/>
  <c r="L2314" i="21"/>
  <c r="K2314" i="21"/>
  <c r="I2314" i="21"/>
  <c r="M2314" i="21"/>
  <c r="J2314" i="21"/>
  <c r="H2315" i="21"/>
  <c r="Q2314" i="21"/>
  <c r="P2314" i="21"/>
  <c r="O2314" i="21"/>
  <c r="H2316" i="21"/>
  <c r="M2315" i="21"/>
  <c r="I2315" i="21"/>
  <c r="L2315" i="21"/>
  <c r="J2315" i="21"/>
  <c r="K2315" i="21"/>
  <c r="I2316" i="21"/>
  <c r="M2316" i="21"/>
  <c r="K2316" i="21"/>
  <c r="L2316" i="21"/>
  <c r="J2316" i="21"/>
  <c r="H2317" i="21"/>
  <c r="O2315" i="21"/>
  <c r="P2315" i="21"/>
  <c r="Q2315" i="21"/>
  <c r="O2316" i="21"/>
  <c r="Q2316" i="21"/>
  <c r="P2316" i="21"/>
  <c r="M2317" i="21"/>
  <c r="I2317" i="21"/>
  <c r="J2317" i="21"/>
  <c r="K2317" i="21"/>
  <c r="H2318" i="21"/>
  <c r="L2317" i="21"/>
  <c r="O2317" i="21"/>
  <c r="Q2317" i="21"/>
  <c r="P2317" i="21"/>
  <c r="K2318" i="21"/>
  <c r="L2318" i="21"/>
  <c r="J2318" i="21"/>
  <c r="M2318" i="21"/>
  <c r="H2319" i="21"/>
  <c r="I2318" i="21"/>
  <c r="H2320" i="21"/>
  <c r="L2319" i="21"/>
  <c r="I2319" i="21"/>
  <c r="K2319" i="21"/>
  <c r="J2319" i="21"/>
  <c r="M2319" i="21"/>
  <c r="Q2318" i="21"/>
  <c r="P2318" i="21"/>
  <c r="O2318" i="21"/>
  <c r="I2320" i="21"/>
  <c r="M2320" i="21"/>
  <c r="H2321" i="21"/>
  <c r="L2320" i="21"/>
  <c r="K2320" i="21"/>
  <c r="J2320" i="21"/>
  <c r="Q2319" i="21"/>
  <c r="P2319" i="21"/>
  <c r="O2319" i="21"/>
  <c r="O2320" i="21"/>
  <c r="Q2320" i="21"/>
  <c r="P2320" i="21"/>
  <c r="K2321" i="21"/>
  <c r="L2321" i="21"/>
  <c r="I2321" i="21"/>
  <c r="H2322" i="21"/>
  <c r="J2321" i="21"/>
  <c r="M2321" i="21"/>
  <c r="O2321" i="21"/>
  <c r="Q2321" i="21"/>
  <c r="P2321" i="21"/>
  <c r="H2323" i="21"/>
  <c r="L2322" i="21"/>
  <c r="M2322" i="21"/>
  <c r="I2322" i="21"/>
  <c r="K2322" i="21"/>
  <c r="J2322" i="21"/>
  <c r="L2323" i="21"/>
  <c r="J2323" i="21"/>
  <c r="I2323" i="21"/>
  <c r="K2323" i="21"/>
  <c r="H2324" i="21"/>
  <c r="M2323" i="21"/>
  <c r="Q2322" i="21"/>
  <c r="P2322" i="21"/>
  <c r="O2322" i="21"/>
  <c r="Q2323" i="21"/>
  <c r="O2323" i="21"/>
  <c r="P2323" i="21"/>
  <c r="M2324" i="21"/>
  <c r="J2324" i="21"/>
  <c r="H2325" i="21"/>
  <c r="I2324" i="21"/>
  <c r="K2324" i="21"/>
  <c r="L2324" i="21"/>
  <c r="J2325" i="21"/>
  <c r="K2325" i="21"/>
  <c r="I2325" i="21"/>
  <c r="H2326" i="21"/>
  <c r="L2325" i="21"/>
  <c r="M2325" i="21"/>
  <c r="Q2324" i="21"/>
  <c r="P2324" i="21"/>
  <c r="O2324" i="21"/>
  <c r="P2325" i="21"/>
  <c r="Q2325" i="21"/>
  <c r="O2325" i="21"/>
  <c r="M2326" i="21"/>
  <c r="J2326" i="21"/>
  <c r="L2326" i="21"/>
  <c r="K2326" i="21"/>
  <c r="H2327" i="21"/>
  <c r="I2326" i="21"/>
  <c r="J2327" i="21"/>
  <c r="M2327" i="21"/>
  <c r="K2327" i="21"/>
  <c r="H2328" i="21"/>
  <c r="L2327" i="21"/>
  <c r="I2327" i="21"/>
  <c r="O2326" i="21"/>
  <c r="Q2326" i="21"/>
  <c r="P2326" i="21"/>
  <c r="M2328" i="21"/>
  <c r="K2328" i="21"/>
  <c r="J2328" i="21"/>
  <c r="L2328" i="21"/>
  <c r="H2329" i="21"/>
  <c r="I2328" i="21"/>
  <c r="P2327" i="21"/>
  <c r="Q2327" i="21"/>
  <c r="O2327" i="21"/>
  <c r="I2329" i="21"/>
  <c r="L2329" i="21"/>
  <c r="K2329" i="21"/>
  <c r="M2329" i="21"/>
  <c r="H2330" i="21"/>
  <c r="J2329" i="21"/>
  <c r="Q2328" i="21"/>
  <c r="O2328" i="21"/>
  <c r="P2328" i="21"/>
  <c r="P2329" i="21"/>
  <c r="O2329" i="21"/>
  <c r="Q2329" i="21"/>
  <c r="J2330" i="21"/>
  <c r="K2330" i="21"/>
  <c r="L2330" i="21"/>
  <c r="H2331" i="21"/>
  <c r="I2330" i="21"/>
  <c r="M2330" i="21"/>
  <c r="J2331" i="21"/>
  <c r="H2332" i="21"/>
  <c r="M2331" i="21"/>
  <c r="I2331" i="21"/>
  <c r="L2331" i="21"/>
  <c r="K2331" i="21"/>
  <c r="P2330" i="21"/>
  <c r="O2330" i="21"/>
  <c r="Q2330" i="21"/>
  <c r="H2333" i="21"/>
  <c r="I2332" i="21"/>
  <c r="K2332" i="21"/>
  <c r="J2332" i="21"/>
  <c r="M2332" i="21"/>
  <c r="L2332" i="21"/>
  <c r="P2331" i="21"/>
  <c r="Q2331" i="21"/>
  <c r="O2331" i="21"/>
  <c r="J2333" i="21"/>
  <c r="H2334" i="21"/>
  <c r="L2333" i="21"/>
  <c r="M2333" i="21"/>
  <c r="K2333" i="21"/>
  <c r="I2333" i="21"/>
  <c r="O2332" i="21"/>
  <c r="P2332" i="21"/>
  <c r="Q2332" i="21"/>
  <c r="J2334" i="21"/>
  <c r="K2334" i="21"/>
  <c r="M2334" i="21"/>
  <c r="L2334" i="21"/>
  <c r="I2334" i="21"/>
  <c r="H2335" i="21"/>
  <c r="P2333" i="21"/>
  <c r="Q2333" i="21"/>
  <c r="O2333" i="21"/>
  <c r="P2334" i="21"/>
  <c r="O2334" i="21"/>
  <c r="Q2334" i="21"/>
  <c r="K2335" i="21"/>
  <c r="M2335" i="21"/>
  <c r="H2336" i="21"/>
  <c r="I2335" i="21"/>
  <c r="L2335" i="21"/>
  <c r="J2335" i="21"/>
  <c r="L2336" i="21"/>
  <c r="K2336" i="21"/>
  <c r="I2336" i="21"/>
  <c r="J2336" i="21"/>
  <c r="H2337" i="21"/>
  <c r="M2336" i="21"/>
  <c r="P2335" i="21"/>
  <c r="O2335" i="21"/>
  <c r="Q2335" i="21"/>
  <c r="P2336" i="21"/>
  <c r="O2336" i="21"/>
  <c r="Q2336" i="21"/>
  <c r="M2337" i="21"/>
  <c r="H2338" i="21"/>
  <c r="K2337" i="21"/>
  <c r="L2337" i="21"/>
  <c r="I2337" i="21"/>
  <c r="J2337" i="21"/>
  <c r="L2338" i="21"/>
  <c r="K2338" i="21"/>
  <c r="I2338" i="21"/>
  <c r="H2339" i="21"/>
  <c r="M2338" i="21"/>
  <c r="J2338" i="21"/>
  <c r="Q2337" i="21"/>
  <c r="P2337" i="21"/>
  <c r="O2337" i="21"/>
  <c r="Q2338" i="21"/>
  <c r="O2338" i="21"/>
  <c r="P2338" i="21"/>
  <c r="I2339" i="21"/>
  <c r="L2339" i="21"/>
  <c r="M2339" i="21"/>
  <c r="K2339" i="21"/>
  <c r="J2339" i="21"/>
  <c r="H2340" i="21"/>
  <c r="P2339" i="21"/>
  <c r="Q2339" i="21"/>
  <c r="O2339" i="21"/>
  <c r="J2340" i="21"/>
  <c r="M2340" i="21"/>
  <c r="K2340" i="21"/>
  <c r="I2340" i="21"/>
  <c r="L2340" i="21"/>
  <c r="H2341" i="21"/>
  <c r="Q2340" i="21"/>
  <c r="O2340" i="21"/>
  <c r="P2340" i="21"/>
  <c r="M2341" i="21"/>
  <c r="I2341" i="21"/>
  <c r="K2341" i="21"/>
  <c r="J2341" i="21"/>
  <c r="L2341" i="21"/>
  <c r="H2342" i="21"/>
  <c r="Q2341" i="21"/>
  <c r="O2341" i="21"/>
  <c r="P2341" i="21"/>
  <c r="K2342" i="21"/>
  <c r="J2342" i="21"/>
  <c r="M2342" i="21"/>
  <c r="H2343" i="21"/>
  <c r="L2342" i="21"/>
  <c r="I2342" i="21"/>
  <c r="L2343" i="21"/>
  <c r="K2343" i="21"/>
  <c r="I2343" i="21"/>
  <c r="H2344" i="21"/>
  <c r="M2343" i="21"/>
  <c r="J2343" i="21"/>
  <c r="Q2342" i="21"/>
  <c r="O2342" i="21"/>
  <c r="P2342" i="21"/>
  <c r="O2343" i="21"/>
  <c r="P2343" i="21"/>
  <c r="Q2343" i="21"/>
  <c r="L2344" i="21"/>
  <c r="K2344" i="21"/>
  <c r="M2344" i="21"/>
  <c r="I2344" i="21"/>
  <c r="H2345" i="21"/>
  <c r="J2344" i="21"/>
  <c r="P2344" i="21"/>
  <c r="Q2344" i="21"/>
  <c r="O2344" i="21"/>
  <c r="M2345" i="21"/>
  <c r="I2345" i="21"/>
  <c r="H2346" i="21"/>
  <c r="J2345" i="21"/>
  <c r="K2345" i="21"/>
  <c r="L2345" i="21"/>
  <c r="P2345" i="21"/>
  <c r="O2345" i="21"/>
  <c r="Q2345" i="21"/>
  <c r="K2346" i="21"/>
  <c r="L2346" i="21"/>
  <c r="M2346" i="21"/>
  <c r="H2347" i="21"/>
  <c r="I2346" i="21"/>
  <c r="J2346" i="21"/>
  <c r="L2347" i="21"/>
  <c r="H2348" i="21"/>
  <c r="M2347" i="21"/>
  <c r="J2347" i="21"/>
  <c r="I2347" i="21"/>
  <c r="K2347" i="21"/>
  <c r="P2346" i="21"/>
  <c r="Q2346" i="21"/>
  <c r="O2346" i="21"/>
  <c r="I2348" i="21"/>
  <c r="H2349" i="21"/>
  <c r="J2348" i="21"/>
  <c r="K2348" i="21"/>
  <c r="M2348" i="21"/>
  <c r="L2348" i="21"/>
  <c r="P2347" i="21"/>
  <c r="Q2347" i="21"/>
  <c r="O2347" i="21"/>
  <c r="Q2348" i="21"/>
  <c r="O2348" i="21"/>
  <c r="P2348" i="21"/>
  <c r="H2350" i="21"/>
  <c r="L2349" i="21"/>
  <c r="K2349" i="21"/>
  <c r="M2349" i="21"/>
  <c r="J2349" i="21"/>
  <c r="I2349" i="21"/>
  <c r="H2351" i="21"/>
  <c r="K2350" i="21"/>
  <c r="M2350" i="21"/>
  <c r="I2350" i="21"/>
  <c r="L2350" i="21"/>
  <c r="J2350" i="21"/>
  <c r="Q2349" i="21"/>
  <c r="O2349" i="21"/>
  <c r="P2349" i="21"/>
  <c r="J2351" i="21"/>
  <c r="L2351" i="21"/>
  <c r="I2351" i="21"/>
  <c r="H2352" i="21"/>
  <c r="M2351" i="21"/>
  <c r="K2351" i="21"/>
  <c r="O2350" i="21"/>
  <c r="P2350" i="21"/>
  <c r="Q2350" i="21"/>
  <c r="P2351" i="21"/>
  <c r="O2351" i="21"/>
  <c r="Q2351" i="21"/>
  <c r="K2352" i="21"/>
  <c r="L2352" i="21"/>
  <c r="H2353" i="21"/>
  <c r="J2352" i="21"/>
  <c r="M2352" i="21"/>
  <c r="I2352" i="21"/>
  <c r="K2353" i="21"/>
  <c r="L2353" i="21"/>
  <c r="M2353" i="21"/>
  <c r="H2354" i="21"/>
  <c r="I2353" i="21"/>
  <c r="J2353" i="21"/>
  <c r="Q2352" i="21"/>
  <c r="P2352" i="21"/>
  <c r="O2352" i="21"/>
  <c r="L2354" i="21"/>
  <c r="M2354" i="21"/>
  <c r="I2354" i="21"/>
  <c r="K2354" i="21"/>
  <c r="J2354" i="21"/>
  <c r="H2355" i="21"/>
  <c r="P2353" i="21"/>
  <c r="Q2353" i="21"/>
  <c r="O2353" i="21"/>
  <c r="Q2354" i="21"/>
  <c r="O2354" i="21"/>
  <c r="P2354" i="21"/>
  <c r="H2356" i="21"/>
  <c r="J2355" i="21"/>
  <c r="K2355" i="21"/>
  <c r="I2355" i="21"/>
  <c r="M2355" i="21"/>
  <c r="L2355" i="21"/>
  <c r="K2356" i="21"/>
  <c r="H2357" i="21"/>
  <c r="I2356" i="21"/>
  <c r="M2356" i="21"/>
  <c r="J2356" i="21"/>
  <c r="L2356" i="21"/>
  <c r="P2355" i="21"/>
  <c r="O2355" i="21"/>
  <c r="Q2355" i="21"/>
  <c r="J2357" i="21"/>
  <c r="H2358" i="21"/>
  <c r="M2357" i="21"/>
  <c r="K2357" i="21"/>
  <c r="L2357" i="21"/>
  <c r="I2357" i="21"/>
  <c r="O2356" i="21"/>
  <c r="Q2356" i="21"/>
  <c r="P2356" i="21"/>
  <c r="M2358" i="21"/>
  <c r="J2358" i="21"/>
  <c r="L2358" i="21"/>
  <c r="I2358" i="21"/>
  <c r="H2359" i="21"/>
  <c r="K2358" i="21"/>
  <c r="P2357" i="21"/>
  <c r="Q2357" i="21"/>
  <c r="O2357" i="21"/>
  <c r="P2358" i="21"/>
  <c r="Q2358" i="21"/>
  <c r="O2358" i="21"/>
  <c r="I2359" i="21"/>
  <c r="K2359" i="21"/>
  <c r="H2360" i="21"/>
  <c r="L2359" i="21"/>
  <c r="M2359" i="21"/>
  <c r="J2359" i="21"/>
  <c r="Q2359" i="21"/>
  <c r="P2359" i="21"/>
  <c r="O2359" i="21"/>
  <c r="K2360" i="21"/>
  <c r="I2360" i="21"/>
  <c r="H2361" i="21"/>
  <c r="L2360" i="21"/>
  <c r="M2360" i="21"/>
  <c r="J2360" i="21"/>
  <c r="Q2360" i="21"/>
  <c r="O2360" i="21"/>
  <c r="P2360" i="21"/>
  <c r="M2361" i="21"/>
  <c r="K2361" i="21"/>
  <c r="J2361" i="21"/>
  <c r="L2361" i="21"/>
  <c r="H2362" i="21"/>
  <c r="I2361" i="21"/>
  <c r="M2362" i="21"/>
  <c r="H2363" i="21"/>
  <c r="I2362" i="21"/>
  <c r="K2362" i="21"/>
  <c r="L2362" i="21"/>
  <c r="J2362" i="21"/>
  <c r="P2361" i="21"/>
  <c r="Q2361" i="21"/>
  <c r="O2361" i="21"/>
  <c r="M2363" i="21"/>
  <c r="H2364" i="21"/>
  <c r="K2363" i="21"/>
  <c r="J2363" i="21"/>
  <c r="I2363" i="21"/>
  <c r="L2363" i="21"/>
  <c r="O2362" i="21"/>
  <c r="Q2362" i="21"/>
  <c r="P2362" i="21"/>
  <c r="M2364" i="21"/>
  <c r="H2365" i="21"/>
  <c r="K2364" i="21"/>
  <c r="I2364" i="21"/>
  <c r="J2364" i="21"/>
  <c r="L2364" i="21"/>
  <c r="P2363" i="21"/>
  <c r="Q2363" i="21"/>
  <c r="O2363" i="21"/>
  <c r="H2366" i="21"/>
  <c r="I2365" i="21"/>
  <c r="L2365" i="21"/>
  <c r="K2365" i="21"/>
  <c r="J2365" i="21"/>
  <c r="M2365" i="21"/>
  <c r="O2364" i="21"/>
  <c r="Q2364" i="21"/>
  <c r="P2364" i="21"/>
  <c r="J2366" i="21"/>
  <c r="M2366" i="21"/>
  <c r="I2366" i="21"/>
  <c r="L2366" i="21"/>
  <c r="H2367" i="21"/>
  <c r="K2366" i="21"/>
  <c r="Q2365" i="21"/>
  <c r="O2365" i="21"/>
  <c r="P2365" i="21"/>
  <c r="Q2366" i="21"/>
  <c r="P2366" i="21"/>
  <c r="O2366" i="21"/>
  <c r="I2367" i="21"/>
  <c r="J2367" i="21"/>
  <c r="M2367" i="21"/>
  <c r="H2368" i="21"/>
  <c r="L2367" i="21"/>
  <c r="K2367" i="21"/>
  <c r="P2367" i="21"/>
  <c r="O2367" i="21"/>
  <c r="Q2367" i="21"/>
  <c r="M2368" i="21"/>
  <c r="I2368" i="21"/>
  <c r="K2368" i="21"/>
  <c r="J2368" i="21"/>
  <c r="H2369" i="21"/>
  <c r="L2368" i="21"/>
  <c r="Q2368" i="21"/>
  <c r="P2368" i="21"/>
  <c r="O2368" i="21"/>
  <c r="L2369" i="21"/>
  <c r="H2370" i="21"/>
  <c r="J2369" i="21"/>
  <c r="K2369" i="21"/>
  <c r="M2369" i="21"/>
  <c r="I2369" i="21"/>
  <c r="L2370" i="21"/>
  <c r="H2371" i="21"/>
  <c r="I2370" i="21"/>
  <c r="M2370" i="21"/>
  <c r="J2370" i="21"/>
  <c r="K2370" i="21"/>
  <c r="O2369" i="21"/>
  <c r="P2369" i="21"/>
  <c r="Q2369" i="21"/>
  <c r="M2371" i="21"/>
  <c r="J2371" i="21"/>
  <c r="L2371" i="21"/>
  <c r="H2372" i="21"/>
  <c r="K2371" i="21"/>
  <c r="I2371" i="21"/>
  <c r="Q2370" i="21"/>
  <c r="O2370" i="21"/>
  <c r="P2370" i="21"/>
  <c r="K2372" i="21"/>
  <c r="J2372" i="21"/>
  <c r="I2372" i="21"/>
  <c r="L2372" i="21"/>
  <c r="H2373" i="21"/>
  <c r="M2372" i="21"/>
  <c r="Q2371" i="21"/>
  <c r="P2371" i="21"/>
  <c r="O2371" i="21"/>
  <c r="Q2372" i="21"/>
  <c r="O2372" i="21"/>
  <c r="P2372" i="21"/>
  <c r="M2373" i="21"/>
  <c r="K2373" i="21"/>
  <c r="J2373" i="21"/>
  <c r="H2374" i="21"/>
  <c r="I2373" i="21"/>
  <c r="L2373" i="21"/>
  <c r="I2374" i="21"/>
  <c r="K2374" i="21"/>
  <c r="L2374" i="21"/>
  <c r="M2374" i="21"/>
  <c r="J2374" i="21"/>
  <c r="H2375" i="21"/>
  <c r="Q2373" i="21"/>
  <c r="P2373" i="21"/>
  <c r="O2373" i="21"/>
  <c r="Q2374" i="21"/>
  <c r="P2374" i="21"/>
  <c r="O2374" i="21"/>
  <c r="J2375" i="21"/>
  <c r="M2375" i="21"/>
  <c r="H2376" i="21"/>
  <c r="I2375" i="21"/>
  <c r="L2375" i="21"/>
  <c r="K2375" i="21"/>
  <c r="I2376" i="21"/>
  <c r="J2376" i="21"/>
  <c r="K2376" i="21"/>
  <c r="M2376" i="21"/>
  <c r="H2377" i="21"/>
  <c r="L2376" i="21"/>
  <c r="O2375" i="21"/>
  <c r="P2375" i="21"/>
  <c r="Q2375" i="21"/>
  <c r="Q2376" i="21"/>
  <c r="P2376" i="21"/>
  <c r="O2376" i="21"/>
  <c r="I2377" i="21"/>
  <c r="M2377" i="21"/>
  <c r="L2377" i="21"/>
  <c r="H2378" i="21"/>
  <c r="K2377" i="21"/>
  <c r="J2377" i="21"/>
  <c r="P2377" i="21"/>
  <c r="O2377" i="21"/>
  <c r="Q2377" i="21"/>
  <c r="H2379" i="21"/>
  <c r="I2378" i="21"/>
  <c r="M2378" i="21"/>
  <c r="K2378" i="21"/>
  <c r="L2378" i="21"/>
  <c r="J2378" i="21"/>
  <c r="M2379" i="21"/>
  <c r="H2380" i="21"/>
  <c r="I2379" i="21"/>
  <c r="J2379" i="21"/>
  <c r="L2379" i="21"/>
  <c r="K2379" i="21"/>
  <c r="Q2378" i="21"/>
  <c r="O2378" i="21"/>
  <c r="P2378" i="21"/>
  <c r="L2380" i="21"/>
  <c r="K2380" i="21"/>
  <c r="M2380" i="21"/>
  <c r="I2380" i="21"/>
  <c r="J2380" i="21"/>
  <c r="H2381" i="21"/>
  <c r="O2379" i="21"/>
  <c r="Q2379" i="21"/>
  <c r="P2379" i="21"/>
  <c r="P2380" i="21"/>
  <c r="Q2380" i="21"/>
  <c r="O2380" i="21"/>
  <c r="I2381" i="21"/>
  <c r="M2381" i="21"/>
  <c r="H2382" i="21"/>
  <c r="L2381" i="21"/>
  <c r="K2381" i="21"/>
  <c r="J2381" i="21"/>
  <c r="O2381" i="21"/>
  <c r="Q2381" i="21"/>
  <c r="P2381" i="21"/>
  <c r="K2382" i="21"/>
  <c r="J2382" i="21"/>
  <c r="M2382" i="21"/>
  <c r="I2382" i="21"/>
  <c r="H2383" i="21"/>
  <c r="L2382" i="21"/>
  <c r="O2382" i="21"/>
  <c r="P2382" i="21"/>
  <c r="Q2382" i="21"/>
  <c r="J2383" i="21"/>
  <c r="I2383" i="21"/>
  <c r="L2383" i="21"/>
  <c r="H2384" i="21"/>
  <c r="M2383" i="21"/>
  <c r="K2383" i="21"/>
  <c r="P2383" i="21"/>
  <c r="O2383" i="21"/>
  <c r="Q2383" i="21"/>
  <c r="H2385" i="21"/>
  <c r="I2384" i="21"/>
  <c r="L2384" i="21"/>
  <c r="K2384" i="21"/>
  <c r="M2384" i="21"/>
  <c r="J2384" i="21"/>
  <c r="H2386" i="21"/>
  <c r="J2385" i="21"/>
  <c r="I2385" i="21"/>
  <c r="M2385" i="21"/>
  <c r="K2385" i="21"/>
  <c r="L2385" i="21"/>
  <c r="P2384" i="21"/>
  <c r="O2384" i="21"/>
  <c r="Q2384" i="21"/>
  <c r="J2386" i="21"/>
  <c r="I2386" i="21"/>
  <c r="H2387" i="21"/>
  <c r="L2386" i="21"/>
  <c r="K2386" i="21"/>
  <c r="M2386" i="21"/>
  <c r="O2385" i="21"/>
  <c r="Q2385" i="21"/>
  <c r="P2385" i="21"/>
  <c r="Q2386" i="21"/>
  <c r="O2386" i="21"/>
  <c r="P2386" i="21"/>
  <c r="L2387" i="21"/>
  <c r="M2387" i="21"/>
  <c r="J2387" i="21"/>
  <c r="H2388" i="21"/>
  <c r="I2387" i="21"/>
  <c r="K2387" i="21"/>
  <c r="J2388" i="21"/>
  <c r="M2388" i="21"/>
  <c r="H2389" i="21"/>
  <c r="K2388" i="21"/>
  <c r="I2388" i="21"/>
  <c r="L2388" i="21"/>
  <c r="Q2387" i="21"/>
  <c r="O2387" i="21"/>
  <c r="P2387" i="21"/>
  <c r="J2389" i="21"/>
  <c r="I2389" i="21"/>
  <c r="H2390" i="21"/>
  <c r="K2389" i="21"/>
  <c r="L2389" i="21"/>
  <c r="M2389" i="21"/>
  <c r="O2388" i="21"/>
  <c r="Q2388" i="21"/>
  <c r="P2388" i="21"/>
  <c r="O2389" i="21"/>
  <c r="P2389" i="21"/>
  <c r="Q2389" i="21"/>
  <c r="I2390" i="21"/>
  <c r="L2390" i="21"/>
  <c r="M2390" i="21"/>
  <c r="K2390" i="21"/>
  <c r="H2391" i="21"/>
  <c r="J2390" i="21"/>
  <c r="Q2390" i="21"/>
  <c r="P2390" i="21"/>
  <c r="O2390" i="21"/>
  <c r="H2392" i="21"/>
  <c r="M2391" i="21"/>
  <c r="J2391" i="21"/>
  <c r="K2391" i="21"/>
  <c r="L2391" i="21"/>
  <c r="I2391" i="21"/>
  <c r="M2392" i="21"/>
  <c r="K2392" i="21"/>
  <c r="L2392" i="21"/>
  <c r="H2393" i="21"/>
  <c r="I2392" i="21"/>
  <c r="J2392" i="21"/>
  <c r="P2391" i="21"/>
  <c r="Q2391" i="21"/>
  <c r="O2391" i="21"/>
  <c r="K2393" i="21"/>
  <c r="L2393" i="21"/>
  <c r="H2394" i="21"/>
  <c r="I2393" i="21"/>
  <c r="J2393" i="21"/>
  <c r="M2393" i="21"/>
  <c r="Q2392" i="21"/>
  <c r="P2392" i="21"/>
  <c r="O2392" i="21"/>
  <c r="M2394" i="21"/>
  <c r="K2394" i="21"/>
  <c r="H2395" i="21"/>
  <c r="J2394" i="21"/>
  <c r="L2394" i="21"/>
  <c r="I2394" i="21"/>
  <c r="O2393" i="21"/>
  <c r="Q2393" i="21"/>
  <c r="P2393" i="21"/>
  <c r="L2395" i="21"/>
  <c r="H2396" i="21"/>
  <c r="I2395" i="21"/>
  <c r="K2395" i="21"/>
  <c r="J2395" i="21"/>
  <c r="M2395" i="21"/>
  <c r="P2394" i="21"/>
  <c r="Q2394" i="21"/>
  <c r="O2394" i="21"/>
  <c r="M2396" i="21"/>
  <c r="K2396" i="21"/>
  <c r="H2397" i="21"/>
  <c r="I2396" i="21"/>
  <c r="J2396" i="21"/>
  <c r="L2396" i="21"/>
  <c r="O2395" i="21"/>
  <c r="Q2395" i="21"/>
  <c r="P2395" i="21"/>
  <c r="I2397" i="21"/>
  <c r="J2397" i="21"/>
  <c r="K2397" i="21"/>
  <c r="H2398" i="21"/>
  <c r="M2397" i="21"/>
  <c r="L2397" i="21"/>
  <c r="O2396" i="21"/>
  <c r="Q2396" i="21"/>
  <c r="P2396" i="21"/>
  <c r="P2397" i="21"/>
  <c r="Q2397" i="21"/>
  <c r="O2397" i="21"/>
  <c r="K2398" i="21"/>
  <c r="M2398" i="21"/>
  <c r="J2398" i="21"/>
  <c r="H2399" i="21"/>
  <c r="I2398" i="21"/>
  <c r="L2398" i="21"/>
  <c r="I2399" i="21"/>
  <c r="H2400" i="21"/>
  <c r="L2399" i="21"/>
  <c r="J2399" i="21"/>
  <c r="M2399" i="21"/>
  <c r="K2399" i="21"/>
  <c r="Q2398" i="21"/>
  <c r="P2398" i="21"/>
  <c r="O2398" i="21"/>
  <c r="P2399" i="21"/>
  <c r="O2399" i="21"/>
  <c r="Q2399" i="21"/>
  <c r="M2400" i="21"/>
  <c r="H2401" i="21"/>
  <c r="J2400" i="21"/>
  <c r="L2400" i="21"/>
  <c r="K2400" i="21"/>
  <c r="I2400" i="21"/>
  <c r="H2402" i="21"/>
  <c r="I2401" i="21"/>
  <c r="L2401" i="21"/>
  <c r="K2401" i="21"/>
  <c r="M2401" i="21"/>
  <c r="J2401" i="21"/>
  <c r="Q2400" i="21"/>
  <c r="P2400" i="21"/>
  <c r="O2400" i="21"/>
  <c r="J2402" i="21"/>
  <c r="H2403" i="21"/>
  <c r="L2402" i="21"/>
  <c r="I2402" i="21"/>
  <c r="M2402" i="21"/>
  <c r="K2402" i="21"/>
  <c r="O2401" i="21"/>
  <c r="Q2401" i="21"/>
  <c r="P2401" i="21"/>
  <c r="K2403" i="21"/>
  <c r="H2404" i="21"/>
  <c r="M2403" i="21"/>
  <c r="J2403" i="21"/>
  <c r="L2403" i="21"/>
  <c r="I2403" i="21"/>
  <c r="P2402" i="21"/>
  <c r="Q2402" i="21"/>
  <c r="O2402" i="21"/>
  <c r="K2404" i="21"/>
  <c r="J2404" i="21"/>
  <c r="I2404" i="21"/>
  <c r="L2404" i="21"/>
  <c r="H2405" i="21"/>
  <c r="M2404" i="21"/>
  <c r="O2403" i="21"/>
  <c r="Q2403" i="21"/>
  <c r="P2403" i="21"/>
  <c r="O2404" i="21"/>
  <c r="Q2404" i="21"/>
  <c r="P2404" i="21"/>
  <c r="K2405" i="21"/>
  <c r="H2406" i="21"/>
  <c r="M2405" i="21"/>
  <c r="J2405" i="21"/>
  <c r="I2405" i="21"/>
  <c r="L2405" i="21"/>
  <c r="M2406" i="21"/>
  <c r="K2406" i="21"/>
  <c r="J2406" i="21"/>
  <c r="L2406" i="21"/>
  <c r="I2406" i="21"/>
  <c r="H2407" i="21"/>
  <c r="P2405" i="21"/>
  <c r="O2405" i="21"/>
  <c r="Q2405" i="21"/>
  <c r="P2406" i="21"/>
  <c r="Q2406" i="21"/>
  <c r="O2406" i="21"/>
  <c r="K2407" i="21"/>
  <c r="J2407" i="21"/>
  <c r="H2408" i="21"/>
  <c r="M2407" i="21"/>
  <c r="I2407" i="21"/>
  <c r="L2407" i="21"/>
  <c r="M2408" i="21"/>
  <c r="I2408" i="21"/>
  <c r="J2408" i="21"/>
  <c r="K2408" i="21"/>
  <c r="L2408" i="21"/>
  <c r="H2409" i="21"/>
  <c r="Q2407" i="21"/>
  <c r="O2407" i="21"/>
  <c r="P2407" i="21"/>
  <c r="P2408" i="21"/>
  <c r="Q2408" i="21"/>
  <c r="O2408" i="21"/>
  <c r="I2409" i="21"/>
  <c r="M2409" i="21"/>
  <c r="J2409" i="21"/>
  <c r="K2409" i="21"/>
  <c r="H2410" i="21"/>
  <c r="L2409" i="21"/>
  <c r="P2409" i="21"/>
  <c r="O2409" i="21"/>
  <c r="Q2409" i="21"/>
  <c r="H2411" i="21"/>
  <c r="J2410" i="21"/>
  <c r="M2410" i="21"/>
  <c r="K2410" i="21"/>
  <c r="L2410" i="21"/>
  <c r="I2410" i="21"/>
  <c r="L2411" i="21"/>
  <c r="K2411" i="21"/>
  <c r="M2411" i="21"/>
  <c r="I2411" i="21"/>
  <c r="H2412" i="21"/>
  <c r="J2411" i="21"/>
  <c r="Q2410" i="21"/>
  <c r="P2410" i="21"/>
  <c r="O2410" i="21"/>
  <c r="O2411" i="21"/>
  <c r="P2411" i="21"/>
  <c r="Q2411" i="21"/>
  <c r="M2412" i="21"/>
  <c r="J2412" i="21"/>
  <c r="I2412" i="21"/>
  <c r="H2413" i="21"/>
  <c r="K2412" i="21"/>
  <c r="L2412" i="21"/>
  <c r="O2412" i="21"/>
  <c r="Q2412" i="21"/>
  <c r="P2412" i="21"/>
  <c r="K2413" i="21"/>
  <c r="M2413" i="21"/>
  <c r="I2413" i="21"/>
  <c r="L2413" i="21"/>
  <c r="H2414" i="21"/>
  <c r="J2413" i="21"/>
  <c r="Q2413" i="21"/>
  <c r="P2413" i="21"/>
  <c r="O2413" i="21"/>
  <c r="J2414" i="21"/>
  <c r="H2415" i="21"/>
  <c r="K2414" i="21"/>
  <c r="I2414" i="21"/>
  <c r="M2414" i="21"/>
  <c r="L2414" i="21"/>
  <c r="H2416" i="21"/>
  <c r="M2415" i="21"/>
  <c r="J2415" i="21"/>
  <c r="I2415" i="21"/>
  <c r="L2415" i="21"/>
  <c r="K2415" i="21"/>
  <c r="Q2414" i="21"/>
  <c r="P2414" i="21"/>
  <c r="O2414" i="21"/>
  <c r="H2417" i="21"/>
  <c r="M2416" i="21"/>
  <c r="K2416" i="21"/>
  <c r="J2416" i="21"/>
  <c r="L2416" i="21"/>
  <c r="I2416" i="21"/>
  <c r="P2415" i="21"/>
  <c r="O2415" i="21"/>
  <c r="Q2415" i="21"/>
  <c r="K2417" i="21"/>
  <c r="I2417" i="21"/>
  <c r="M2417" i="21"/>
  <c r="L2417" i="21"/>
  <c r="J2417" i="21"/>
  <c r="H2418" i="21"/>
  <c r="P2416" i="21"/>
  <c r="O2416" i="21"/>
  <c r="Q2416" i="21"/>
  <c r="P2417" i="21"/>
  <c r="Q2417" i="21"/>
  <c r="O2417" i="21"/>
  <c r="K2418" i="21"/>
  <c r="I2418" i="21"/>
  <c r="M2418" i="21"/>
  <c r="H2419" i="21"/>
  <c r="L2418" i="21"/>
  <c r="J2418" i="21"/>
  <c r="P2418" i="21"/>
  <c r="O2418" i="21"/>
  <c r="Q2418" i="21"/>
  <c r="K2419" i="21"/>
  <c r="L2419" i="21"/>
  <c r="I2419" i="21"/>
  <c r="J2419" i="21"/>
  <c r="H2420" i="21"/>
  <c r="M2419" i="21"/>
  <c r="P2419" i="21"/>
  <c r="O2419" i="21"/>
  <c r="Q2419" i="21"/>
  <c r="J2420" i="21"/>
  <c r="H2421" i="21"/>
  <c r="I2420" i="21"/>
  <c r="M2420" i="21"/>
  <c r="L2420" i="21"/>
  <c r="K2420" i="21"/>
  <c r="L2421" i="21"/>
  <c r="K2421" i="21"/>
  <c r="H2422" i="21"/>
  <c r="M2421" i="21"/>
  <c r="J2421" i="21"/>
  <c r="I2421" i="21"/>
  <c r="O2420" i="21"/>
  <c r="Q2420" i="21"/>
  <c r="P2420" i="21"/>
  <c r="I2422" i="21"/>
  <c r="K2422" i="21"/>
  <c r="M2422" i="21"/>
  <c r="L2422" i="21"/>
  <c r="J2422" i="21"/>
  <c r="H2423" i="21"/>
  <c r="Q2421" i="21"/>
  <c r="O2421" i="21"/>
  <c r="P2421" i="21"/>
  <c r="P2422" i="21"/>
  <c r="O2422" i="21"/>
  <c r="Q2422" i="21"/>
  <c r="I2423" i="21"/>
  <c r="M2423" i="21"/>
  <c r="H2424" i="21"/>
  <c r="K2423" i="21"/>
  <c r="J2423" i="21"/>
  <c r="L2423" i="21"/>
  <c r="P2423" i="21"/>
  <c r="Q2423" i="21"/>
  <c r="O2423" i="21"/>
  <c r="M2424" i="21"/>
  <c r="K2424" i="21"/>
  <c r="H2425" i="21"/>
  <c r="J2424" i="21"/>
  <c r="L2424" i="21"/>
  <c r="I2424" i="21"/>
  <c r="L2425" i="21"/>
  <c r="K2425" i="21"/>
  <c r="I2425" i="21"/>
  <c r="M2425" i="21"/>
  <c r="H2426" i="21"/>
  <c r="J2425" i="21"/>
  <c r="P2424" i="21"/>
  <c r="Q2424" i="21"/>
  <c r="O2424" i="21"/>
  <c r="O2425" i="21"/>
  <c r="Q2425" i="21"/>
  <c r="P2425" i="21"/>
  <c r="I2426" i="21"/>
  <c r="J2426" i="21"/>
  <c r="M2426" i="21"/>
  <c r="H2427" i="21"/>
  <c r="K2426" i="21"/>
  <c r="L2426" i="21"/>
  <c r="O2426" i="21"/>
  <c r="Q2426" i="21"/>
  <c r="P2426" i="21"/>
  <c r="J2427" i="21"/>
  <c r="H2428" i="21"/>
  <c r="L2427" i="21"/>
  <c r="I2427" i="21"/>
  <c r="M2427" i="21"/>
  <c r="K2427" i="21"/>
  <c r="I2428" i="21"/>
  <c r="J2428" i="21"/>
  <c r="M2428" i="21"/>
  <c r="L2428" i="21"/>
  <c r="K2428" i="21"/>
  <c r="H2429" i="21"/>
  <c r="P2427" i="21"/>
  <c r="Q2427" i="21"/>
  <c r="O2427" i="21"/>
  <c r="Q2428" i="21"/>
  <c r="O2428" i="21"/>
  <c r="P2428" i="21"/>
  <c r="K2429" i="21"/>
  <c r="M2429" i="21"/>
  <c r="J2429" i="21"/>
  <c r="H2430" i="21"/>
  <c r="L2429" i="21"/>
  <c r="I2429" i="21"/>
  <c r="J2430" i="21"/>
  <c r="K2430" i="21"/>
  <c r="H2431" i="21"/>
  <c r="M2430" i="21"/>
  <c r="I2430" i="21"/>
  <c r="L2430" i="21"/>
  <c r="P2429" i="21"/>
  <c r="O2429" i="21"/>
  <c r="Q2429" i="21"/>
  <c r="M2431" i="21"/>
  <c r="K2431" i="21"/>
  <c r="H2432" i="21"/>
  <c r="I2431" i="21"/>
  <c r="L2431" i="21"/>
  <c r="J2431" i="21"/>
  <c r="Q2430" i="21"/>
  <c r="O2430" i="21"/>
  <c r="P2430" i="21"/>
  <c r="J2432" i="21"/>
  <c r="L2432" i="21"/>
  <c r="K2432" i="21"/>
  <c r="H2433" i="21"/>
  <c r="I2432" i="21"/>
  <c r="M2432" i="21"/>
  <c r="Q2431" i="21"/>
  <c r="O2431" i="21"/>
  <c r="P2431" i="21"/>
  <c r="L2433" i="21"/>
  <c r="I2433" i="21"/>
  <c r="H2434" i="21"/>
  <c r="K2433" i="21"/>
  <c r="J2433" i="21"/>
  <c r="M2433" i="21"/>
  <c r="P2432" i="21"/>
  <c r="O2432" i="21"/>
  <c r="Q2432" i="21"/>
  <c r="O2433" i="21"/>
  <c r="Q2433" i="21"/>
  <c r="P2433" i="21"/>
  <c r="H2435" i="21"/>
  <c r="I2434" i="21"/>
  <c r="J2434" i="21"/>
  <c r="M2434" i="21"/>
  <c r="L2434" i="21"/>
  <c r="K2434" i="21"/>
  <c r="J2435" i="21"/>
  <c r="K2435" i="21"/>
  <c r="M2435" i="21"/>
  <c r="I2435" i="21"/>
  <c r="L2435" i="21"/>
  <c r="H2436" i="21"/>
  <c r="P2434" i="21"/>
  <c r="Q2434" i="21"/>
  <c r="O2434" i="21"/>
  <c r="O2435" i="21"/>
  <c r="P2435" i="21"/>
  <c r="Q2435" i="21"/>
  <c r="K2436" i="21"/>
  <c r="M2436" i="21"/>
  <c r="J2436" i="21"/>
  <c r="I2436" i="21"/>
  <c r="H2437" i="21"/>
  <c r="L2436" i="21"/>
  <c r="Q2436" i="21"/>
  <c r="O2436" i="21"/>
  <c r="P2436" i="21"/>
  <c r="M2437" i="21"/>
  <c r="J2437" i="21"/>
  <c r="L2437" i="21"/>
  <c r="H2438" i="21"/>
  <c r="K2437" i="21"/>
  <c r="I2437" i="21"/>
  <c r="K2438" i="21"/>
  <c r="M2438" i="21"/>
  <c r="L2438" i="21"/>
  <c r="H2439" i="21"/>
  <c r="J2438" i="21"/>
  <c r="I2438" i="21"/>
  <c r="O2437" i="21"/>
  <c r="P2437" i="21"/>
  <c r="Q2437" i="21"/>
  <c r="K2439" i="21"/>
  <c r="H2440" i="21"/>
  <c r="L2439" i="21"/>
  <c r="J2439" i="21"/>
  <c r="M2439" i="21"/>
  <c r="I2439" i="21"/>
  <c r="O2438" i="21"/>
  <c r="P2438" i="21"/>
  <c r="Q2438" i="21"/>
  <c r="I2440" i="21"/>
  <c r="L2440" i="21"/>
  <c r="J2440" i="21"/>
  <c r="M2440" i="21"/>
  <c r="K2440" i="21"/>
  <c r="H2441" i="21"/>
  <c r="P2439" i="21"/>
  <c r="Q2439" i="21"/>
  <c r="O2439" i="21"/>
  <c r="O2440" i="21"/>
  <c r="P2440" i="21"/>
  <c r="Q2440" i="21"/>
  <c r="I2441" i="21"/>
  <c r="K2441" i="21"/>
  <c r="L2441" i="21"/>
  <c r="J2441" i="21"/>
  <c r="M2441" i="21"/>
  <c r="H2442" i="21"/>
  <c r="Q2441" i="21"/>
  <c r="P2441" i="21"/>
  <c r="O2441" i="21"/>
  <c r="M2442" i="21"/>
  <c r="L2442" i="21"/>
  <c r="I2442" i="21"/>
  <c r="J2442" i="21"/>
  <c r="K2442" i="21"/>
  <c r="H2443" i="21"/>
  <c r="Q2442" i="21"/>
  <c r="P2442" i="21"/>
  <c r="O2442" i="21"/>
  <c r="M2443" i="21"/>
  <c r="K2443" i="21"/>
  <c r="I2443" i="21"/>
  <c r="L2443" i="21"/>
  <c r="H2444" i="21"/>
  <c r="J2443" i="21"/>
  <c r="Q2443" i="21"/>
  <c r="O2443" i="21"/>
  <c r="P2443" i="21"/>
  <c r="J2444" i="21"/>
  <c r="I2444" i="21"/>
  <c r="M2444" i="21"/>
  <c r="K2444" i="21"/>
  <c r="H2445" i="21"/>
  <c r="L2444" i="21"/>
  <c r="P2444" i="21"/>
  <c r="O2444" i="21"/>
  <c r="Q2444" i="21"/>
  <c r="H2446" i="21"/>
  <c r="K2445" i="21"/>
  <c r="M2445" i="21"/>
  <c r="J2445" i="21"/>
  <c r="L2445" i="21"/>
  <c r="I2445" i="21"/>
  <c r="L2446" i="21"/>
  <c r="I2446" i="21"/>
  <c r="M2446" i="21"/>
  <c r="K2446" i="21"/>
  <c r="H2447" i="21"/>
  <c r="J2446" i="21"/>
  <c r="O2445" i="21"/>
  <c r="P2445" i="21"/>
  <c r="Q2445" i="21"/>
  <c r="O2446" i="21"/>
  <c r="Q2446" i="21"/>
  <c r="P2446" i="21"/>
  <c r="M2447" i="21"/>
  <c r="I2447" i="21"/>
  <c r="L2447" i="21"/>
  <c r="J2447" i="21"/>
  <c r="H2448" i="21"/>
  <c r="K2447" i="21"/>
  <c r="O2447" i="21"/>
  <c r="Q2447" i="21"/>
  <c r="P2447" i="21"/>
  <c r="I2448" i="21"/>
  <c r="M2448" i="21"/>
  <c r="J2448" i="21"/>
  <c r="H2449" i="21"/>
  <c r="K2448" i="21"/>
  <c r="L2448" i="21"/>
  <c r="O2448" i="21"/>
  <c r="Q2448" i="21"/>
  <c r="P2448" i="21"/>
  <c r="M2449" i="21"/>
  <c r="K2449" i="21"/>
  <c r="I2449" i="21"/>
  <c r="L2449" i="21"/>
  <c r="J2449" i="21"/>
  <c r="H2450" i="21"/>
  <c r="Q2449" i="21"/>
  <c r="O2449" i="21"/>
  <c r="P2449" i="21"/>
  <c r="H2451" i="21"/>
  <c r="K2450" i="21"/>
  <c r="I2450" i="21"/>
  <c r="L2450" i="21"/>
  <c r="J2450" i="21"/>
  <c r="M2450" i="21"/>
  <c r="J2451" i="21"/>
  <c r="H2452" i="21"/>
  <c r="M2451" i="21"/>
  <c r="L2451" i="21"/>
  <c r="K2451" i="21"/>
  <c r="I2451" i="21"/>
  <c r="Q2450" i="21"/>
  <c r="O2450" i="21"/>
  <c r="P2450" i="21"/>
  <c r="L2452" i="21"/>
  <c r="I2452" i="21"/>
  <c r="H2453" i="21"/>
  <c r="K2452" i="21"/>
  <c r="M2452" i="21"/>
  <c r="J2452" i="21"/>
  <c r="Q2451" i="21"/>
  <c r="O2451" i="21"/>
  <c r="P2451" i="21"/>
  <c r="O2452" i="21"/>
  <c r="P2452" i="21"/>
  <c r="Q2452" i="21"/>
  <c r="L2453" i="21"/>
  <c r="I2453" i="21"/>
  <c r="M2453" i="21"/>
  <c r="J2453" i="21"/>
  <c r="K2453" i="21"/>
  <c r="H2454" i="21"/>
  <c r="O2453" i="21"/>
  <c r="Q2453" i="21"/>
  <c r="P2453" i="21"/>
  <c r="L2454" i="21"/>
  <c r="K2454" i="21"/>
  <c r="J2454" i="21"/>
  <c r="H2455" i="21"/>
  <c r="M2454" i="21"/>
  <c r="I2454" i="21"/>
  <c r="K2455" i="21"/>
  <c r="M2455" i="21"/>
  <c r="I2455" i="21"/>
  <c r="H2456" i="21"/>
  <c r="J2455" i="21"/>
  <c r="L2455" i="21"/>
  <c r="P2454" i="21"/>
  <c r="O2454" i="21"/>
  <c r="Q2454" i="21"/>
  <c r="O2455" i="21"/>
  <c r="P2455" i="21"/>
  <c r="Q2455" i="21"/>
  <c r="K2456" i="21"/>
  <c r="H2457" i="21"/>
  <c r="I2456" i="21"/>
  <c r="M2456" i="21"/>
  <c r="L2456" i="21"/>
  <c r="J2456" i="21"/>
  <c r="K2457" i="21"/>
  <c r="I2457" i="21"/>
  <c r="J2457" i="21"/>
  <c r="M2457" i="21"/>
  <c r="L2457" i="21"/>
  <c r="H2458" i="21"/>
  <c r="Q2456" i="21"/>
  <c r="P2456" i="21"/>
  <c r="O2456" i="21"/>
  <c r="Q2457" i="21"/>
  <c r="P2457" i="21"/>
  <c r="O2457" i="21"/>
  <c r="H2459" i="21"/>
  <c r="K2458" i="21"/>
  <c r="L2458" i="21"/>
  <c r="M2458" i="21"/>
  <c r="J2458" i="21"/>
  <c r="I2458" i="21"/>
  <c r="K2459" i="21"/>
  <c r="I2459" i="21"/>
  <c r="J2459" i="21"/>
  <c r="L2459" i="21"/>
  <c r="H2460" i="21"/>
  <c r="M2459" i="21"/>
  <c r="P2458" i="21"/>
  <c r="O2458" i="21"/>
  <c r="Q2458" i="21"/>
  <c r="P2459" i="21"/>
  <c r="O2459" i="21"/>
  <c r="Q2459" i="21"/>
  <c r="L2460" i="21"/>
  <c r="J2460" i="21"/>
  <c r="M2460" i="21"/>
  <c r="K2460" i="21"/>
  <c r="I2460" i="21"/>
  <c r="H2461" i="21"/>
  <c r="Q2460" i="21"/>
  <c r="P2460" i="21"/>
  <c r="O2460" i="21"/>
  <c r="J2461" i="21"/>
  <c r="H2462" i="21"/>
  <c r="K2461" i="21"/>
  <c r="M2461" i="21"/>
  <c r="I2461" i="21"/>
  <c r="L2461" i="21"/>
  <c r="J2462" i="21"/>
  <c r="K2462" i="21"/>
  <c r="H2463" i="21"/>
  <c r="M2462" i="21"/>
  <c r="L2462" i="21"/>
  <c r="I2462" i="21"/>
  <c r="P2461" i="21"/>
  <c r="Q2461" i="21"/>
  <c r="O2461" i="21"/>
  <c r="J2463" i="21"/>
  <c r="K2463" i="21"/>
  <c r="M2463" i="21"/>
  <c r="H2464" i="21"/>
  <c r="I2463" i="21"/>
  <c r="L2463" i="21"/>
  <c r="P2462" i="21"/>
  <c r="O2462" i="21"/>
  <c r="Q2462" i="21"/>
  <c r="K2464" i="21"/>
  <c r="J2464" i="21"/>
  <c r="H2465" i="21"/>
  <c r="L2464" i="21"/>
  <c r="I2464" i="21"/>
  <c r="M2464" i="21"/>
  <c r="O2463" i="21"/>
  <c r="P2463" i="21"/>
  <c r="Q2463" i="21"/>
  <c r="J2465" i="21"/>
  <c r="L2465" i="21"/>
  <c r="M2465" i="21"/>
  <c r="K2465" i="21"/>
  <c r="H2466" i="21"/>
  <c r="I2465" i="21"/>
  <c r="O2464" i="21"/>
  <c r="P2464" i="21"/>
  <c r="Q2464" i="21"/>
  <c r="H2467" i="21"/>
  <c r="L2466" i="21"/>
  <c r="J2466" i="21"/>
  <c r="I2466" i="21"/>
  <c r="K2466" i="21"/>
  <c r="M2466" i="21"/>
  <c r="Q2465" i="21"/>
  <c r="O2465" i="21"/>
  <c r="P2465" i="21"/>
  <c r="L2467" i="21"/>
  <c r="H2468" i="21"/>
  <c r="K2467" i="21"/>
  <c r="M2467" i="21"/>
  <c r="I2467" i="21"/>
  <c r="J2467" i="21"/>
  <c r="O2466" i="21"/>
  <c r="P2466" i="21"/>
  <c r="Q2466" i="21"/>
  <c r="I2468" i="21"/>
  <c r="J2468" i="21"/>
  <c r="L2468" i="21"/>
  <c r="K2468" i="21"/>
  <c r="M2468" i="21"/>
  <c r="H2469" i="21"/>
  <c r="P2467" i="21"/>
  <c r="O2467" i="21"/>
  <c r="Q2467" i="21"/>
  <c r="Q2468" i="21"/>
  <c r="P2468" i="21"/>
  <c r="O2468" i="21"/>
  <c r="H2470" i="21"/>
  <c r="J2469" i="21"/>
  <c r="I2469" i="21"/>
  <c r="K2469" i="21"/>
  <c r="L2469" i="21"/>
  <c r="M2469" i="21"/>
  <c r="M2470" i="21"/>
  <c r="H2471" i="21"/>
  <c r="L2470" i="21"/>
  <c r="K2470" i="21"/>
  <c r="J2470" i="21"/>
  <c r="I2470" i="21"/>
  <c r="Q2469" i="21"/>
  <c r="P2469" i="21"/>
  <c r="O2469" i="21"/>
  <c r="H2472" i="21"/>
  <c r="K2471" i="21"/>
  <c r="M2471" i="21"/>
  <c r="L2471" i="21"/>
  <c r="I2471" i="21"/>
  <c r="J2471" i="21"/>
  <c r="O2470" i="21"/>
  <c r="P2470" i="21"/>
  <c r="Q2470" i="21"/>
  <c r="J2472" i="21"/>
  <c r="L2472" i="21"/>
  <c r="K2472" i="21"/>
  <c r="I2472" i="21"/>
  <c r="H2473" i="21"/>
  <c r="M2472" i="21"/>
  <c r="P2471" i="21"/>
  <c r="O2471" i="21"/>
  <c r="Q2471" i="21"/>
  <c r="P2472" i="21"/>
  <c r="Q2472" i="21"/>
  <c r="O2472" i="21"/>
  <c r="J2473" i="21"/>
  <c r="M2473" i="21"/>
  <c r="H2474" i="21"/>
  <c r="K2473" i="21"/>
  <c r="I2473" i="21"/>
  <c r="L2473" i="21"/>
  <c r="H2475" i="21"/>
  <c r="J2474" i="21"/>
  <c r="I2474" i="21"/>
  <c r="L2474" i="21"/>
  <c r="K2474" i="21"/>
  <c r="M2474" i="21"/>
  <c r="P2473" i="21"/>
  <c r="O2473" i="21"/>
  <c r="Q2473" i="21"/>
  <c r="L2475" i="21"/>
  <c r="J2475" i="21"/>
  <c r="K2475" i="21"/>
  <c r="M2475" i="21"/>
  <c r="I2475" i="21"/>
  <c r="H2476" i="21"/>
  <c r="O2474" i="21"/>
  <c r="Q2474" i="21"/>
  <c r="P2474" i="21"/>
  <c r="O2475" i="21"/>
  <c r="Q2475" i="21"/>
  <c r="P2475" i="21"/>
  <c r="H2477" i="21"/>
  <c r="L2476" i="21"/>
  <c r="J2476" i="21"/>
  <c r="I2476" i="21"/>
  <c r="M2476" i="21"/>
  <c r="K2476" i="21"/>
  <c r="M2477" i="21"/>
  <c r="K2477" i="21"/>
  <c r="J2477" i="21"/>
  <c r="L2477" i="21"/>
  <c r="H2478" i="21"/>
  <c r="I2477" i="21"/>
  <c r="O2476" i="21"/>
  <c r="Q2476" i="21"/>
  <c r="P2476" i="21"/>
  <c r="J2478" i="21"/>
  <c r="I2478" i="21"/>
  <c r="L2478" i="21"/>
  <c r="H2479" i="21"/>
  <c r="M2478" i="21"/>
  <c r="K2478" i="21"/>
  <c r="P2477" i="21"/>
  <c r="Q2477" i="21"/>
  <c r="O2477" i="21"/>
  <c r="O2478" i="21"/>
  <c r="Q2478" i="21"/>
  <c r="P2478" i="21"/>
  <c r="J2479" i="21"/>
  <c r="M2479" i="21"/>
  <c r="H2480" i="21"/>
  <c r="L2479" i="21"/>
  <c r="I2479" i="21"/>
  <c r="K2479" i="21"/>
  <c r="L2480" i="21"/>
  <c r="K2480" i="21"/>
  <c r="M2480" i="21"/>
  <c r="J2480" i="21"/>
  <c r="H2481" i="21"/>
  <c r="I2480" i="21"/>
  <c r="P2479" i="21"/>
  <c r="O2479" i="21"/>
  <c r="Q2479" i="21"/>
  <c r="I2481" i="21"/>
  <c r="H2482" i="21"/>
  <c r="J2481" i="21"/>
  <c r="M2481" i="21"/>
  <c r="L2481" i="21"/>
  <c r="K2481" i="21"/>
  <c r="P2480" i="21"/>
  <c r="Q2480" i="21"/>
  <c r="O2480" i="21"/>
  <c r="P2481" i="21"/>
  <c r="O2481" i="21"/>
  <c r="Q2481" i="21"/>
  <c r="L2482" i="21"/>
  <c r="H2483" i="21"/>
  <c r="M2482" i="21"/>
  <c r="J2482" i="21"/>
  <c r="K2482" i="21"/>
  <c r="I2482" i="21"/>
  <c r="I2483" i="21"/>
  <c r="K2483" i="21"/>
  <c r="H2484" i="21"/>
  <c r="M2483" i="21"/>
  <c r="J2483" i="21"/>
  <c r="L2483" i="21"/>
  <c r="O2482" i="21"/>
  <c r="P2482" i="21"/>
  <c r="Q2482" i="21"/>
  <c r="O2483" i="21"/>
  <c r="Q2483" i="21"/>
  <c r="P2483" i="21"/>
  <c r="I2484" i="21"/>
  <c r="H2485" i="21"/>
  <c r="J2484" i="21"/>
  <c r="L2484" i="21"/>
  <c r="M2484" i="21"/>
  <c r="K2484" i="21"/>
  <c r="O2484" i="21"/>
  <c r="Q2484" i="21"/>
  <c r="P2484" i="21"/>
  <c r="M2485" i="21"/>
  <c r="H2486" i="21"/>
  <c r="J2485" i="21"/>
  <c r="K2485" i="21"/>
  <c r="I2485" i="21"/>
  <c r="L2485" i="21"/>
  <c r="L2486" i="21"/>
  <c r="K2486" i="21"/>
  <c r="J2486" i="21"/>
  <c r="H2487" i="21"/>
  <c r="M2486" i="21"/>
  <c r="I2486" i="21"/>
  <c r="P2485" i="21"/>
  <c r="O2485" i="21"/>
  <c r="Q2485" i="21"/>
  <c r="K2487" i="21"/>
  <c r="M2487" i="21"/>
  <c r="H2488" i="21"/>
  <c r="I2487" i="21"/>
  <c r="J2487" i="21"/>
  <c r="L2487" i="21"/>
  <c r="O2486" i="21"/>
  <c r="P2486" i="21"/>
  <c r="Q2486" i="21"/>
  <c r="I2488" i="21"/>
  <c r="L2488" i="21"/>
  <c r="M2488" i="21"/>
  <c r="J2488" i="21"/>
  <c r="K2488" i="21"/>
  <c r="H2489" i="21"/>
  <c r="O2487" i="21"/>
  <c r="P2487" i="21"/>
  <c r="Q2487" i="21"/>
  <c r="O2488" i="21"/>
  <c r="Q2488" i="21"/>
  <c r="P2488" i="21"/>
  <c r="H2490" i="21"/>
  <c r="M2489" i="21"/>
  <c r="K2489" i="21"/>
  <c r="L2489" i="21"/>
  <c r="I2489" i="21"/>
  <c r="J2489" i="21"/>
  <c r="I2490" i="21"/>
  <c r="H2491" i="21"/>
  <c r="K2490" i="21"/>
  <c r="L2490" i="21"/>
  <c r="J2490" i="21"/>
  <c r="M2490" i="21"/>
  <c r="P2489" i="21"/>
  <c r="O2489" i="21"/>
  <c r="Q2489" i="21"/>
  <c r="P2490" i="21"/>
  <c r="Q2490" i="21"/>
  <c r="O2490" i="21"/>
  <c r="M2491" i="21"/>
  <c r="J2491" i="21"/>
  <c r="H2492" i="21"/>
  <c r="L2491" i="21"/>
  <c r="I2491" i="21"/>
  <c r="K2491" i="21"/>
  <c r="J2492" i="21"/>
  <c r="L2492" i="21"/>
  <c r="K2492" i="21"/>
  <c r="H2493" i="21"/>
  <c r="M2492" i="21"/>
  <c r="I2492" i="21"/>
  <c r="O2491" i="21"/>
  <c r="Q2491" i="21"/>
  <c r="P2491" i="21"/>
  <c r="J2493" i="21"/>
  <c r="K2493" i="21"/>
  <c r="L2493" i="21"/>
  <c r="H2494" i="21"/>
  <c r="M2493" i="21"/>
  <c r="I2493" i="21"/>
  <c r="O2492" i="21"/>
  <c r="Q2492" i="21"/>
  <c r="P2492" i="21"/>
  <c r="I2494" i="21"/>
  <c r="J2494" i="21"/>
  <c r="H2495" i="21"/>
  <c r="K2494" i="21"/>
  <c r="L2494" i="21"/>
  <c r="M2494" i="21"/>
  <c r="O2493" i="21"/>
  <c r="P2493" i="21"/>
  <c r="Q2493" i="21"/>
  <c r="Q2494" i="21"/>
  <c r="O2494" i="21"/>
  <c r="P2494" i="21"/>
  <c r="K2495" i="21"/>
  <c r="J2495" i="21"/>
  <c r="I2495" i="21"/>
  <c r="L2495" i="21"/>
  <c r="M2495" i="21"/>
  <c r="H2496" i="21"/>
  <c r="O2495" i="21"/>
  <c r="P2495" i="21"/>
  <c r="Q2495" i="21"/>
  <c r="J2496" i="21"/>
  <c r="M2496" i="21"/>
  <c r="H2497" i="21"/>
  <c r="I2496" i="21"/>
  <c r="K2496" i="21"/>
  <c r="L2496" i="21"/>
  <c r="H2498" i="21"/>
  <c r="I2497" i="21"/>
  <c r="M2497" i="21"/>
  <c r="L2497" i="21"/>
  <c r="K2497" i="21"/>
  <c r="J2497" i="21"/>
  <c r="P2496" i="21"/>
  <c r="Q2496" i="21"/>
  <c r="O2496" i="21"/>
  <c r="K2498" i="21"/>
  <c r="J2498" i="21"/>
  <c r="I2498" i="21"/>
  <c r="L2498" i="21"/>
  <c r="H2499" i="21"/>
  <c r="M2498" i="21"/>
  <c r="Q2497" i="21"/>
  <c r="P2497" i="21"/>
  <c r="O2497" i="21"/>
  <c r="Q2498" i="21"/>
  <c r="O2498" i="21"/>
  <c r="P2498" i="21"/>
  <c r="I2499" i="21"/>
  <c r="H2500" i="21"/>
  <c r="M2499" i="21"/>
  <c r="J2499" i="21"/>
  <c r="K2499" i="21"/>
  <c r="L2499" i="21"/>
  <c r="O2499" i="21"/>
  <c r="Q2499" i="21"/>
  <c r="P2499" i="21"/>
  <c r="J2500" i="21"/>
  <c r="M2500" i="21"/>
  <c r="K2500" i="21"/>
  <c r="H2501" i="21"/>
  <c r="I2500" i="21"/>
  <c r="L2500" i="21"/>
  <c r="I2501" i="21"/>
  <c r="J2501" i="21"/>
  <c r="M2501" i="21"/>
  <c r="H2502" i="21"/>
  <c r="K2501" i="21"/>
  <c r="L2501" i="21"/>
  <c r="O2500" i="21"/>
  <c r="P2500" i="21"/>
  <c r="Q2500" i="21"/>
  <c r="P2501" i="21"/>
  <c r="O2501" i="21"/>
  <c r="Q2501" i="21"/>
  <c r="L2502" i="21"/>
  <c r="H2503" i="21"/>
  <c r="I2502" i="21"/>
  <c r="K2502" i="21"/>
  <c r="J2502" i="21"/>
  <c r="M2502" i="21"/>
  <c r="J2503" i="21"/>
  <c r="H2504" i="21"/>
  <c r="I2503" i="21"/>
  <c r="K2503" i="21"/>
  <c r="L2503" i="21"/>
  <c r="M2503" i="21"/>
  <c r="P2502" i="21"/>
  <c r="O2502" i="21"/>
  <c r="Q2502" i="21"/>
  <c r="H2505" i="21"/>
  <c r="I2504" i="21"/>
  <c r="J2504" i="21"/>
  <c r="M2504" i="21"/>
  <c r="L2504" i="21"/>
  <c r="K2504" i="21"/>
  <c r="Q2503" i="21"/>
  <c r="O2503" i="21"/>
  <c r="P2503" i="21"/>
  <c r="K2505" i="21"/>
  <c r="J2505" i="21"/>
  <c r="I2505" i="21"/>
  <c r="M2505" i="21"/>
  <c r="H2506" i="21"/>
  <c r="L2505" i="21"/>
  <c r="O2504" i="21"/>
  <c r="P2504" i="21"/>
  <c r="Q2504" i="21"/>
  <c r="Q2505" i="21"/>
  <c r="P2505" i="21"/>
  <c r="O2505" i="21"/>
  <c r="K2506" i="21"/>
  <c r="I2506" i="21"/>
  <c r="L2506" i="21"/>
  <c r="M2506" i="21"/>
  <c r="J2506" i="21"/>
  <c r="H2507" i="21"/>
  <c r="P2506" i="21"/>
  <c r="O2506" i="21"/>
  <c r="Q2506" i="21"/>
  <c r="J2507" i="21"/>
  <c r="I2507" i="21"/>
  <c r="L2507" i="21"/>
  <c r="K2507" i="21"/>
  <c r="M2507" i="21"/>
  <c r="H2508" i="21"/>
  <c r="O2507" i="21"/>
  <c r="Q2507" i="21"/>
  <c r="P2507" i="21"/>
  <c r="I2508" i="21"/>
  <c r="M2508" i="21"/>
  <c r="L2508" i="21"/>
  <c r="J2508" i="21"/>
  <c r="H2509" i="21"/>
  <c r="K2508" i="21"/>
  <c r="O2508" i="21"/>
  <c r="P2508" i="21"/>
  <c r="Q2508" i="21"/>
  <c r="M2509" i="21"/>
  <c r="J2509" i="21"/>
  <c r="H2510" i="21"/>
  <c r="I2509" i="21"/>
  <c r="K2509" i="21"/>
  <c r="L2509" i="21"/>
  <c r="K2510" i="21"/>
  <c r="I2510" i="21"/>
  <c r="H2511" i="21"/>
  <c r="L2510" i="21"/>
  <c r="M2510" i="21"/>
  <c r="J2510" i="21"/>
  <c r="Q2509" i="21"/>
  <c r="O2509" i="21"/>
  <c r="P2509" i="21"/>
  <c r="O2510" i="21"/>
  <c r="Q2510" i="21"/>
  <c r="P2510" i="21"/>
  <c r="J2511" i="21"/>
  <c r="H2512" i="21"/>
  <c r="M2511" i="21"/>
  <c r="I2511" i="21"/>
  <c r="K2511" i="21"/>
  <c r="L2511" i="21"/>
  <c r="H2513" i="21"/>
  <c r="L2512" i="21"/>
  <c r="J2512" i="21"/>
  <c r="I2512" i="21"/>
  <c r="M2512" i="21"/>
  <c r="K2512" i="21"/>
  <c r="O2511" i="21"/>
  <c r="P2511" i="21"/>
  <c r="Q2511" i="21"/>
  <c r="J2513" i="21"/>
  <c r="M2513" i="21"/>
  <c r="H2514" i="21"/>
  <c r="L2513" i="21"/>
  <c r="I2513" i="21"/>
  <c r="K2513" i="21"/>
  <c r="P2512" i="21"/>
  <c r="O2512" i="21"/>
  <c r="Q2512" i="21"/>
  <c r="L2514" i="21"/>
  <c r="J2514" i="21"/>
  <c r="K2514" i="21"/>
  <c r="I2514" i="21"/>
  <c r="H2515" i="21"/>
  <c r="M2514" i="21"/>
  <c r="P2513" i="21"/>
  <c r="Q2513" i="21"/>
  <c r="O2513" i="21"/>
  <c r="P2514" i="21"/>
  <c r="O2514" i="21"/>
  <c r="Q2514" i="21"/>
  <c r="M2515" i="21"/>
  <c r="J2515" i="21"/>
  <c r="K2515" i="21"/>
  <c r="H2516" i="21"/>
  <c r="L2515" i="21"/>
  <c r="I2515" i="21"/>
  <c r="J2516" i="21"/>
  <c r="K2516" i="21"/>
  <c r="I2516" i="21"/>
  <c r="M2516" i="21"/>
  <c r="L2516" i="21"/>
  <c r="H2517" i="21"/>
  <c r="O2515" i="21"/>
  <c r="P2515" i="21"/>
  <c r="Q2515" i="21"/>
  <c r="O2516" i="21"/>
  <c r="P2516" i="21"/>
  <c r="Q2516" i="21"/>
  <c r="J2517" i="21"/>
  <c r="K2517" i="21"/>
  <c r="L2517" i="21"/>
  <c r="H2518" i="21"/>
  <c r="M2517" i="21"/>
  <c r="I2517" i="21"/>
  <c r="I2518" i="21"/>
  <c r="K2518" i="21"/>
  <c r="J2518" i="21"/>
  <c r="H2519" i="21"/>
  <c r="M2518" i="21"/>
  <c r="L2518" i="21"/>
  <c r="Q2517" i="21"/>
  <c r="P2517" i="21"/>
  <c r="O2517" i="21"/>
  <c r="Q2518" i="21"/>
  <c r="O2518" i="21"/>
  <c r="P2518" i="21"/>
  <c r="I2519" i="21"/>
  <c r="H2520" i="21"/>
  <c r="J2519" i="21"/>
  <c r="K2519" i="21"/>
  <c r="L2519" i="21"/>
  <c r="M2519" i="21"/>
  <c r="O2519" i="21"/>
  <c r="Q2519" i="21"/>
  <c r="P2519" i="21"/>
  <c r="M2520" i="21"/>
  <c r="K2520" i="21"/>
  <c r="I2520" i="21"/>
  <c r="L2520" i="21"/>
  <c r="J2520" i="21"/>
  <c r="H2521" i="21"/>
  <c r="O2520" i="21"/>
  <c r="Q2520" i="21"/>
  <c r="P2520" i="21"/>
  <c r="M2521" i="21"/>
  <c r="L2521" i="21"/>
  <c r="I2521" i="21"/>
  <c r="H2522" i="21"/>
  <c r="K2521" i="21"/>
  <c r="J2521" i="21"/>
  <c r="O2521" i="21"/>
  <c r="P2521" i="21"/>
  <c r="Q2521" i="21"/>
  <c r="J2522" i="21"/>
  <c r="L2522" i="21"/>
  <c r="H2523" i="21"/>
  <c r="K2522" i="21"/>
  <c r="I2522" i="21"/>
  <c r="M2522" i="21"/>
  <c r="M2523" i="21"/>
  <c r="J2523" i="21"/>
  <c r="L2523" i="21"/>
  <c r="K2523" i="21"/>
  <c r="I2523" i="21"/>
  <c r="H2524" i="21"/>
  <c r="P2522" i="21"/>
  <c r="O2522" i="21"/>
  <c r="Q2522" i="21"/>
  <c r="Q2523" i="21"/>
  <c r="O2523" i="21"/>
  <c r="P2523" i="21"/>
  <c r="K2524" i="21"/>
  <c r="H2525" i="21"/>
  <c r="L2524" i="21"/>
  <c r="M2524" i="21"/>
  <c r="I2524" i="21"/>
  <c r="J2524" i="21"/>
  <c r="H2526" i="21"/>
  <c r="L2525" i="21"/>
  <c r="J2525" i="21"/>
  <c r="I2525" i="21"/>
  <c r="K2525" i="21"/>
  <c r="M2525" i="21"/>
  <c r="P2524" i="21"/>
  <c r="O2524" i="21"/>
  <c r="Q2524" i="21"/>
  <c r="H2527" i="21"/>
  <c r="L2526" i="21"/>
  <c r="K2526" i="21"/>
  <c r="I2526" i="21"/>
  <c r="M2526" i="21"/>
  <c r="J2526" i="21"/>
  <c r="P2525" i="21"/>
  <c r="O2525" i="21"/>
  <c r="Q2525" i="21"/>
  <c r="H2528" i="21"/>
  <c r="I2527" i="21"/>
  <c r="L2527" i="21"/>
  <c r="J2527" i="21"/>
  <c r="K2527" i="21"/>
  <c r="M2527" i="21"/>
  <c r="Q2526" i="21"/>
  <c r="P2526" i="21"/>
  <c r="O2526" i="21"/>
  <c r="J2528" i="21"/>
  <c r="I2528" i="21"/>
  <c r="L2528" i="21"/>
  <c r="M2528" i="21"/>
  <c r="K2528" i="21"/>
  <c r="H2529" i="21"/>
  <c r="O2527" i="21"/>
  <c r="P2527" i="21"/>
  <c r="Q2527" i="21"/>
  <c r="P2528" i="21"/>
  <c r="O2528" i="21"/>
  <c r="Q2528" i="21"/>
  <c r="M2529" i="21"/>
  <c r="K2529" i="21"/>
  <c r="J2529" i="21"/>
  <c r="I2529" i="21"/>
  <c r="H2530" i="21"/>
  <c r="L2529" i="21"/>
  <c r="O2529" i="21"/>
  <c r="Q2529" i="21"/>
  <c r="P2529" i="21"/>
  <c r="I2530" i="21"/>
  <c r="H2531" i="21"/>
  <c r="L2530" i="21"/>
  <c r="K2530" i="21"/>
  <c r="J2530" i="21"/>
  <c r="M2530" i="21"/>
  <c r="Q2530" i="21"/>
  <c r="O2530" i="21"/>
  <c r="P2530" i="21"/>
  <c r="J2531" i="21"/>
  <c r="L2531" i="21"/>
  <c r="I2531" i="21"/>
  <c r="M2531" i="21"/>
  <c r="H2532" i="21"/>
  <c r="K2531" i="21"/>
  <c r="Q2531" i="21"/>
  <c r="O2531" i="21"/>
  <c r="P2531" i="21"/>
  <c r="K2532" i="21"/>
  <c r="L2532" i="21"/>
  <c r="J2532" i="21"/>
  <c r="H2533" i="21"/>
  <c r="I2532" i="21"/>
  <c r="M2532" i="21"/>
  <c r="L2533" i="21"/>
  <c r="H2534" i="21"/>
  <c r="M2533" i="21"/>
  <c r="I2533" i="21"/>
  <c r="J2533" i="21"/>
  <c r="K2533" i="21"/>
  <c r="P2532" i="21"/>
  <c r="Q2532" i="21"/>
  <c r="O2532" i="21"/>
  <c r="J2534" i="21"/>
  <c r="M2534" i="21"/>
  <c r="K2534" i="21"/>
  <c r="H2535" i="21"/>
  <c r="L2534" i="21"/>
  <c r="I2534" i="21"/>
  <c r="O2533" i="21"/>
  <c r="Q2533" i="21"/>
  <c r="P2533" i="21"/>
  <c r="H2536" i="21"/>
  <c r="I2535" i="21"/>
  <c r="L2535" i="21"/>
  <c r="J2535" i="21"/>
  <c r="K2535" i="21"/>
  <c r="M2535" i="21"/>
  <c r="Q2534" i="21"/>
  <c r="P2534" i="21"/>
  <c r="O2534" i="21"/>
  <c r="H2537" i="21"/>
  <c r="M2536" i="21"/>
  <c r="I2536" i="21"/>
  <c r="J2536" i="21"/>
  <c r="L2536" i="21"/>
  <c r="K2536" i="21"/>
  <c r="O2535" i="21"/>
  <c r="P2535" i="21"/>
  <c r="Q2535" i="21"/>
  <c r="I2537" i="21"/>
  <c r="J2537" i="21"/>
  <c r="H2538" i="21"/>
  <c r="M2537" i="21"/>
  <c r="K2537" i="21"/>
  <c r="L2537" i="21"/>
  <c r="O2536" i="21"/>
  <c r="Q2536" i="21"/>
  <c r="P2536" i="21"/>
  <c r="Q2537" i="21"/>
  <c r="O2537" i="21"/>
  <c r="P2537" i="21"/>
  <c r="J2538" i="21"/>
  <c r="H2539" i="21"/>
  <c r="M2538" i="21"/>
  <c r="L2538" i="21"/>
  <c r="I2538" i="21"/>
  <c r="K2538" i="21"/>
  <c r="L2539" i="21"/>
  <c r="H2540" i="21"/>
  <c r="J2539" i="21"/>
  <c r="I2539" i="21"/>
  <c r="M2539" i="21"/>
  <c r="K2539" i="21"/>
  <c r="O2538" i="21"/>
  <c r="Q2538" i="21"/>
  <c r="P2538" i="21"/>
  <c r="J2540" i="21"/>
  <c r="H2541" i="21"/>
  <c r="L2540" i="21"/>
  <c r="M2540" i="21"/>
  <c r="K2540" i="21"/>
  <c r="I2540" i="21"/>
  <c r="P2539" i="21"/>
  <c r="O2539" i="21"/>
  <c r="Q2539" i="21"/>
  <c r="J2541" i="21"/>
  <c r="I2541" i="21"/>
  <c r="L2541" i="21"/>
  <c r="M2541" i="21"/>
  <c r="K2541" i="21"/>
  <c r="H2542" i="21"/>
  <c r="O2540" i="21"/>
  <c r="P2540" i="21"/>
  <c r="Q2540" i="21"/>
  <c r="P2541" i="21"/>
  <c r="O2541" i="21"/>
  <c r="Q2541" i="21"/>
  <c r="L2542" i="21"/>
  <c r="M2542" i="21"/>
  <c r="J2542" i="21"/>
  <c r="K2542" i="21"/>
  <c r="I2542" i="21"/>
  <c r="H2543" i="21"/>
  <c r="Q2542" i="21"/>
  <c r="P2542" i="21"/>
  <c r="O2542" i="21"/>
  <c r="H2544" i="21"/>
  <c r="L2543" i="21"/>
  <c r="K2543" i="21"/>
  <c r="I2543" i="21"/>
  <c r="J2543" i="21"/>
  <c r="M2543" i="21"/>
  <c r="K2544" i="21"/>
  <c r="M2544" i="21"/>
  <c r="I2544" i="21"/>
  <c r="J2544" i="21"/>
  <c r="H2545" i="21"/>
  <c r="L2544" i="21"/>
  <c r="Q2543" i="21"/>
  <c r="O2543" i="21"/>
  <c r="P2543" i="21"/>
  <c r="O2544" i="21"/>
  <c r="P2544" i="21"/>
  <c r="Q2544" i="21"/>
  <c r="J2545" i="21"/>
  <c r="H2546" i="21"/>
  <c r="K2545" i="21"/>
  <c r="M2545" i="21"/>
  <c r="L2545" i="21"/>
  <c r="I2545" i="21"/>
  <c r="H2547" i="21"/>
  <c r="L2546" i="21"/>
  <c r="J2546" i="21"/>
  <c r="I2546" i="21"/>
  <c r="K2546" i="21"/>
  <c r="M2546" i="21"/>
  <c r="P2545" i="21"/>
  <c r="O2545" i="21"/>
  <c r="Q2545" i="21"/>
  <c r="I2547" i="21"/>
  <c r="K2547" i="21"/>
  <c r="J2547" i="21"/>
  <c r="M2547" i="21"/>
  <c r="H2548" i="21"/>
  <c r="L2547" i="21"/>
  <c r="Q2546" i="21"/>
  <c r="P2546" i="21"/>
  <c r="O2546" i="21"/>
  <c r="P2547" i="21"/>
  <c r="Q2547" i="21"/>
  <c r="O2547" i="21"/>
  <c r="J2548" i="21"/>
  <c r="L2548" i="21"/>
  <c r="K2548" i="21"/>
  <c r="M2548" i="21"/>
  <c r="H2549" i="21"/>
  <c r="I2548" i="21"/>
  <c r="I2549" i="21"/>
  <c r="L2549" i="21"/>
  <c r="H2550" i="21"/>
  <c r="M2549" i="21"/>
  <c r="K2549" i="21"/>
  <c r="J2549" i="21"/>
  <c r="O2548" i="21"/>
  <c r="P2548" i="21"/>
  <c r="Q2548" i="21"/>
  <c r="P2549" i="21"/>
  <c r="O2549" i="21"/>
  <c r="Q2549" i="21"/>
  <c r="L2550" i="21"/>
  <c r="H2551" i="21"/>
  <c r="J2550" i="21"/>
  <c r="I2550" i="21"/>
  <c r="M2550" i="21"/>
  <c r="K2550" i="21"/>
  <c r="I2551" i="21"/>
  <c r="H2552" i="21"/>
  <c r="M2551" i="21"/>
  <c r="L2551" i="21"/>
  <c r="J2551" i="21"/>
  <c r="K2551" i="21"/>
  <c r="P2550" i="21"/>
  <c r="Q2550" i="21"/>
  <c r="O2550" i="21"/>
  <c r="O2551" i="21"/>
  <c r="Q2551" i="21"/>
  <c r="P2551" i="21"/>
  <c r="J2552" i="21"/>
  <c r="M2552" i="21"/>
  <c r="H2553" i="21"/>
  <c r="L2552" i="21"/>
  <c r="I2552" i="21"/>
  <c r="K2552" i="21"/>
  <c r="H2554" i="21"/>
  <c r="L2553" i="21"/>
  <c r="M2553" i="21"/>
  <c r="J2553" i="21"/>
  <c r="I2553" i="21"/>
  <c r="K2553" i="21"/>
  <c r="Q2552" i="21"/>
  <c r="O2552" i="21"/>
  <c r="P2552" i="21"/>
  <c r="K2554" i="21"/>
  <c r="M2554" i="21"/>
  <c r="H2555" i="21"/>
  <c r="L2554" i="21"/>
  <c r="I2554" i="21"/>
  <c r="J2554" i="21"/>
  <c r="Q2553" i="21"/>
  <c r="P2553" i="21"/>
  <c r="O2553" i="21"/>
  <c r="H2556" i="21"/>
  <c r="I2555" i="21"/>
  <c r="J2555" i="21"/>
  <c r="K2555" i="21"/>
  <c r="M2555" i="21"/>
  <c r="L2555" i="21"/>
  <c r="Q2554" i="21"/>
  <c r="O2554" i="21"/>
  <c r="P2554" i="21"/>
  <c r="M2556" i="21"/>
  <c r="H2557" i="21"/>
  <c r="I2556" i="21"/>
  <c r="L2556" i="21"/>
  <c r="J2556" i="21"/>
  <c r="K2556" i="21"/>
  <c r="Q2555" i="21"/>
  <c r="O2555" i="21"/>
  <c r="P2555" i="21"/>
  <c r="M2557" i="21"/>
  <c r="J2557" i="21"/>
  <c r="K2557" i="21"/>
  <c r="L2557" i="21"/>
  <c r="H2558" i="21"/>
  <c r="I2557" i="21"/>
  <c r="Q2556" i="21"/>
  <c r="O2556" i="21"/>
  <c r="P2556" i="21"/>
  <c r="H2559" i="21"/>
  <c r="M2558" i="21"/>
  <c r="K2558" i="21"/>
  <c r="I2558" i="21"/>
  <c r="L2558" i="21"/>
  <c r="J2558" i="21"/>
  <c r="P2557" i="21"/>
  <c r="O2557" i="21"/>
  <c r="Q2557" i="21"/>
  <c r="M2559" i="21"/>
  <c r="K2559" i="21"/>
  <c r="I2559" i="21"/>
  <c r="J2559" i="21"/>
  <c r="L2559" i="21"/>
  <c r="H2560" i="21"/>
  <c r="Q2558" i="21"/>
  <c r="P2558" i="21"/>
  <c r="O2558" i="21"/>
  <c r="O2559" i="21"/>
  <c r="Q2559" i="21"/>
  <c r="P2559" i="21"/>
  <c r="H2561" i="21"/>
  <c r="L2560" i="21"/>
  <c r="J2560" i="21"/>
  <c r="K2560" i="21"/>
  <c r="M2560" i="21"/>
  <c r="I2560" i="21"/>
  <c r="I2561" i="21"/>
  <c r="J2561" i="21"/>
  <c r="L2561" i="21"/>
  <c r="M2561" i="21"/>
  <c r="K2561" i="21"/>
  <c r="H2562" i="21"/>
  <c r="O2560" i="21"/>
  <c r="P2560" i="21"/>
  <c r="Q2560" i="21"/>
  <c r="O2561" i="21"/>
  <c r="Q2561" i="21"/>
  <c r="P2561" i="21"/>
  <c r="H2563" i="21"/>
  <c r="J2562" i="21"/>
  <c r="K2562" i="21"/>
  <c r="I2562" i="21"/>
  <c r="L2562" i="21"/>
  <c r="M2562" i="21"/>
  <c r="M2563" i="21"/>
  <c r="K2563" i="21"/>
  <c r="L2563" i="21"/>
  <c r="J2563" i="21"/>
  <c r="I2563" i="21"/>
  <c r="H2564" i="21"/>
  <c r="Q2562" i="21"/>
  <c r="P2562" i="21"/>
  <c r="O2562" i="21"/>
  <c r="Q2563" i="21"/>
  <c r="O2563" i="21"/>
  <c r="P2563" i="21"/>
  <c r="L2564" i="21"/>
  <c r="I2564" i="21"/>
  <c r="M2564" i="21"/>
  <c r="J2564" i="21"/>
  <c r="K2564" i="21"/>
  <c r="H2565" i="21"/>
  <c r="P2564" i="21"/>
  <c r="O2564" i="21"/>
  <c r="Q2564" i="21"/>
  <c r="L2565" i="21"/>
  <c r="I2565" i="21"/>
  <c r="H2566" i="21"/>
  <c r="K2565" i="21"/>
  <c r="J2565" i="21"/>
  <c r="M2565" i="21"/>
  <c r="P2565" i="21"/>
  <c r="Q2565" i="21"/>
  <c r="O2565" i="21"/>
  <c r="J2566" i="21"/>
  <c r="I2566" i="21"/>
  <c r="L2566" i="21"/>
  <c r="M2566" i="21"/>
  <c r="H2567" i="21"/>
  <c r="K2566" i="21"/>
  <c r="P2566" i="21"/>
  <c r="O2566" i="21"/>
  <c r="Q2566" i="21"/>
  <c r="J2567" i="21"/>
  <c r="K2567" i="21"/>
  <c r="H2568" i="21"/>
  <c r="I2567" i="21"/>
  <c r="L2567" i="21"/>
  <c r="M2567" i="21"/>
  <c r="H2569" i="21"/>
  <c r="K2568" i="21"/>
  <c r="M2568" i="21"/>
  <c r="I2568" i="21"/>
  <c r="J2568" i="21"/>
  <c r="L2568" i="21"/>
  <c r="O2567" i="21"/>
  <c r="Q2567" i="21"/>
  <c r="P2567" i="21"/>
  <c r="H2570" i="21"/>
  <c r="K2569" i="21"/>
  <c r="I2569" i="21"/>
  <c r="J2569" i="21"/>
  <c r="L2569" i="21"/>
  <c r="M2569" i="21"/>
  <c r="O2568" i="21"/>
  <c r="Q2568" i="21"/>
  <c r="P2568" i="21"/>
  <c r="M2570" i="21"/>
  <c r="J2570" i="21"/>
  <c r="K2570" i="21"/>
  <c r="H2571" i="21"/>
  <c r="I2570" i="21"/>
  <c r="L2570" i="21"/>
  <c r="P2569" i="21"/>
  <c r="O2569" i="21"/>
  <c r="Q2569" i="21"/>
  <c r="L2571" i="21"/>
  <c r="I2571" i="21"/>
  <c r="M2571" i="21"/>
  <c r="H2572" i="21"/>
  <c r="K2571" i="21"/>
  <c r="J2571" i="21"/>
  <c r="O2570" i="21"/>
  <c r="Q2570" i="21"/>
  <c r="P2570" i="21"/>
  <c r="O2571" i="21"/>
  <c r="P2571" i="21"/>
  <c r="Q2571" i="21"/>
  <c r="M2572" i="21"/>
  <c r="K2572" i="21"/>
  <c r="L2572" i="21"/>
  <c r="I2572" i="21"/>
  <c r="H2573" i="21"/>
  <c r="J2572" i="21"/>
  <c r="O2572" i="21"/>
  <c r="P2572" i="21"/>
  <c r="Q2572" i="21"/>
  <c r="M2573" i="21"/>
  <c r="K2573" i="21"/>
  <c r="I2573" i="21"/>
  <c r="H2574" i="21"/>
  <c r="L2573" i="21"/>
  <c r="J2573" i="21"/>
  <c r="Q2573" i="21"/>
  <c r="P2573" i="21"/>
  <c r="O2573" i="21"/>
  <c r="K2574" i="21"/>
  <c r="H2575" i="21"/>
  <c r="J2574" i="21"/>
  <c r="L2574" i="21"/>
  <c r="M2574" i="21"/>
  <c r="I2574" i="21"/>
  <c r="I2575" i="21"/>
  <c r="L2575" i="21"/>
  <c r="M2575" i="21"/>
  <c r="J2575" i="21"/>
  <c r="K2575" i="21"/>
  <c r="H2576" i="21"/>
  <c r="O2574" i="21"/>
  <c r="Q2574" i="21"/>
  <c r="P2574" i="21"/>
  <c r="P2575" i="21"/>
  <c r="Q2575" i="21"/>
  <c r="O2575" i="21"/>
  <c r="M2576" i="21"/>
  <c r="I2576" i="21"/>
  <c r="J2576" i="21"/>
  <c r="H2577" i="21"/>
  <c r="K2576" i="21"/>
  <c r="L2576" i="21"/>
  <c r="P2576" i="21"/>
  <c r="Q2576" i="21"/>
  <c r="O2576" i="21"/>
  <c r="H2578" i="21"/>
  <c r="M2577" i="21"/>
  <c r="L2577" i="21"/>
  <c r="J2577" i="21"/>
  <c r="I2577" i="21"/>
  <c r="K2577" i="21"/>
  <c r="K2578" i="21"/>
  <c r="H2579" i="21"/>
  <c r="L2578" i="21"/>
  <c r="I2578" i="21"/>
  <c r="M2578" i="21"/>
  <c r="J2578" i="21"/>
  <c r="Q2577" i="21"/>
  <c r="P2577" i="21"/>
  <c r="O2577" i="21"/>
  <c r="M2579" i="21"/>
  <c r="H2580" i="21"/>
  <c r="K2579" i="21"/>
  <c r="I2579" i="21"/>
  <c r="L2579" i="21"/>
  <c r="J2579" i="21"/>
  <c r="P2578" i="21"/>
  <c r="Q2578" i="21"/>
  <c r="O2578" i="21"/>
  <c r="I2580" i="21"/>
  <c r="H2581" i="21"/>
  <c r="K2580" i="21"/>
  <c r="L2580" i="21"/>
  <c r="M2580" i="21"/>
  <c r="J2580" i="21"/>
  <c r="P2579" i="21"/>
  <c r="O2579" i="21"/>
  <c r="Q2579" i="21"/>
  <c r="Q2580" i="21"/>
  <c r="P2580" i="21"/>
  <c r="O2580" i="21"/>
  <c r="L2581" i="21"/>
  <c r="M2581" i="21"/>
  <c r="I2581" i="21"/>
  <c r="H2582" i="21"/>
  <c r="J2581" i="21"/>
  <c r="K2581" i="21"/>
  <c r="O2581" i="21"/>
  <c r="Q2581" i="21"/>
  <c r="P2581" i="21"/>
  <c r="K2582" i="21"/>
  <c r="I2582" i="21"/>
  <c r="L2582" i="21"/>
  <c r="H2583" i="21"/>
  <c r="M2582" i="21"/>
  <c r="J2582" i="21"/>
  <c r="P2582" i="21"/>
  <c r="O2582" i="21"/>
  <c r="Q2582" i="21"/>
  <c r="I2583" i="21"/>
  <c r="M2583" i="21"/>
  <c r="K2583" i="21"/>
  <c r="H2584" i="21"/>
  <c r="L2583" i="21"/>
  <c r="J2583" i="21"/>
  <c r="P2583" i="21"/>
  <c r="O2583" i="21"/>
  <c r="Q2583" i="21"/>
  <c r="H2585" i="21"/>
  <c r="J2584" i="21"/>
  <c r="M2584" i="21"/>
  <c r="K2584" i="21"/>
  <c r="L2584" i="21"/>
  <c r="I2584" i="21"/>
  <c r="I2585" i="21"/>
  <c r="K2585" i="21"/>
  <c r="H2586" i="21"/>
  <c r="M2585" i="21"/>
  <c r="L2585" i="21"/>
  <c r="J2585" i="21"/>
  <c r="Q2584" i="21"/>
  <c r="P2584" i="21"/>
  <c r="O2584" i="21"/>
  <c r="O2585" i="21"/>
  <c r="P2585" i="21"/>
  <c r="Q2585" i="21"/>
  <c r="L2586" i="21"/>
  <c r="J2586" i="21"/>
  <c r="I2586" i="21"/>
  <c r="H2587" i="21"/>
  <c r="M2586" i="21"/>
  <c r="K2586" i="21"/>
  <c r="O2586" i="21"/>
  <c r="Q2586" i="21"/>
  <c r="P2586" i="21"/>
  <c r="J2587" i="21"/>
  <c r="I2587" i="21"/>
  <c r="M2587" i="21"/>
  <c r="L2587" i="21"/>
  <c r="K2587" i="21"/>
  <c r="H2588" i="21"/>
  <c r="Q2587" i="21"/>
  <c r="P2587" i="21"/>
  <c r="O2587" i="21"/>
  <c r="K2588" i="21"/>
  <c r="M2588" i="21"/>
  <c r="I2588" i="21"/>
  <c r="H2589" i="21"/>
  <c r="L2588" i="21"/>
  <c r="J2588" i="21"/>
  <c r="P2588" i="21"/>
  <c r="O2588" i="21"/>
  <c r="Q2588" i="21"/>
  <c r="L2589" i="21"/>
  <c r="I2589" i="21"/>
  <c r="K2589" i="21"/>
  <c r="M2589" i="21"/>
  <c r="J2589" i="21"/>
  <c r="H2590" i="21"/>
  <c r="P2589" i="21"/>
  <c r="Q2589" i="21"/>
  <c r="O2589" i="21"/>
  <c r="K2590" i="21"/>
  <c r="J2590" i="21"/>
  <c r="M2590" i="21"/>
  <c r="L2590" i="21"/>
  <c r="H2591" i="21"/>
  <c r="I2590" i="21"/>
  <c r="K2591" i="21"/>
  <c r="M2591" i="21"/>
  <c r="I2591" i="21"/>
  <c r="J2591" i="21"/>
  <c r="H2592" i="21"/>
  <c r="L2591" i="21"/>
  <c r="P2590" i="21"/>
  <c r="Q2590" i="21"/>
  <c r="O2590" i="21"/>
  <c r="P2591" i="21"/>
  <c r="O2591" i="21"/>
  <c r="Q2591" i="21"/>
  <c r="K2592" i="21"/>
  <c r="M2592" i="21"/>
  <c r="J2592" i="21"/>
  <c r="L2592" i="21"/>
  <c r="I2592" i="21"/>
  <c r="H2593" i="21"/>
  <c r="O2592" i="21"/>
  <c r="P2592" i="21"/>
  <c r="Q2592" i="21"/>
  <c r="M2593" i="21"/>
  <c r="J2593" i="21"/>
  <c r="I2593" i="21"/>
  <c r="L2593" i="21"/>
  <c r="K2593" i="21"/>
  <c r="H2594" i="21"/>
  <c r="Q2593" i="21"/>
  <c r="O2593" i="21"/>
  <c r="P2593" i="21"/>
  <c r="I2594" i="21"/>
  <c r="M2594" i="21"/>
  <c r="H2595" i="21"/>
  <c r="L2594" i="21"/>
  <c r="K2594" i="21"/>
  <c r="J2594" i="21"/>
  <c r="O2594" i="21"/>
  <c r="P2594" i="21"/>
  <c r="Q2594" i="21"/>
  <c r="J2595" i="21"/>
  <c r="K2595" i="21"/>
  <c r="M2595" i="21"/>
  <c r="H2596" i="21"/>
  <c r="L2595" i="21"/>
  <c r="I2595" i="21"/>
  <c r="M2596" i="21"/>
  <c r="K2596" i="21"/>
  <c r="L2596" i="21"/>
  <c r="I2596" i="21"/>
  <c r="H2597" i="21"/>
  <c r="J2596" i="21"/>
  <c r="Q2595" i="21"/>
  <c r="O2595" i="21"/>
  <c r="P2595" i="21"/>
  <c r="P2596" i="21"/>
  <c r="Q2596" i="21"/>
  <c r="O2596" i="21"/>
  <c r="I2597" i="21"/>
  <c r="L2597" i="21"/>
  <c r="M2597" i="21"/>
  <c r="K2597" i="21"/>
  <c r="J2597" i="21"/>
  <c r="H2598" i="21"/>
  <c r="Q2597" i="21"/>
  <c r="O2597" i="21"/>
  <c r="P2597" i="21"/>
  <c r="M2598" i="21"/>
  <c r="K2598" i="21"/>
  <c r="L2598" i="21"/>
  <c r="J2598" i="21"/>
  <c r="I2598" i="21"/>
  <c r="H2599" i="21"/>
  <c r="O2598" i="21"/>
  <c r="Q2598" i="21"/>
  <c r="P2598" i="21"/>
  <c r="H2600" i="21"/>
  <c r="J2599" i="21"/>
  <c r="K2599" i="21"/>
  <c r="I2599" i="21"/>
  <c r="M2599" i="21"/>
  <c r="L2599" i="21"/>
  <c r="I2600" i="21"/>
  <c r="J2600" i="21"/>
  <c r="H2601" i="21"/>
  <c r="K2600" i="21"/>
  <c r="M2600" i="21"/>
  <c r="L2600" i="21"/>
  <c r="Q2599" i="21"/>
  <c r="P2599" i="21"/>
  <c r="O2599" i="21"/>
  <c r="Q2600" i="21"/>
  <c r="O2600" i="21"/>
  <c r="P2600" i="21"/>
  <c r="H2602" i="21"/>
  <c r="M2601" i="21"/>
  <c r="I2601" i="21"/>
  <c r="K2601" i="21"/>
  <c r="L2601" i="21"/>
  <c r="J2601" i="21"/>
  <c r="J2602" i="21"/>
  <c r="K2602" i="21"/>
  <c r="M2602" i="21"/>
  <c r="I2602" i="21"/>
  <c r="H2603" i="21"/>
  <c r="L2602" i="21"/>
  <c r="P2601" i="21"/>
  <c r="Q2601" i="21"/>
  <c r="O2601" i="21"/>
  <c r="P2602" i="21"/>
  <c r="Q2602" i="21"/>
  <c r="O2602" i="21"/>
  <c r="K2603" i="21"/>
  <c r="L2603" i="21"/>
  <c r="I2603" i="21"/>
  <c r="J2603" i="21"/>
  <c r="M2603" i="21"/>
  <c r="H2604" i="21"/>
  <c r="Q2603" i="21"/>
  <c r="O2603" i="21"/>
  <c r="P2603" i="21"/>
  <c r="M2604" i="21"/>
  <c r="K2604" i="21"/>
  <c r="J2604" i="21"/>
  <c r="L2604" i="21"/>
  <c r="I2604" i="21"/>
  <c r="H2605" i="21"/>
  <c r="P2604" i="21"/>
  <c r="O2604" i="21"/>
  <c r="Q2604" i="21"/>
  <c r="M2605" i="21"/>
  <c r="K2605" i="21"/>
  <c r="L2605" i="21"/>
  <c r="H2606" i="21"/>
  <c r="I2605" i="21"/>
  <c r="J2605" i="21"/>
  <c r="M2606" i="21"/>
  <c r="J2606" i="21"/>
  <c r="H2607" i="21"/>
  <c r="K2606" i="21"/>
  <c r="I2606" i="21"/>
  <c r="L2606" i="21"/>
  <c r="P2605" i="21"/>
  <c r="O2605" i="21"/>
  <c r="Q2605" i="21"/>
  <c r="K2607" i="21"/>
  <c r="L2607" i="21"/>
  <c r="M2607" i="21"/>
  <c r="J2607" i="21"/>
  <c r="H2608" i="21"/>
  <c r="I2607" i="21"/>
  <c r="P2606" i="21"/>
  <c r="Q2606" i="21"/>
  <c r="O2606" i="21"/>
  <c r="L2608" i="21"/>
  <c r="M2608" i="21"/>
  <c r="I2608" i="21"/>
  <c r="K2608" i="21"/>
  <c r="H2609" i="21"/>
  <c r="J2608" i="21"/>
  <c r="P2607" i="21"/>
  <c r="O2607" i="21"/>
  <c r="Q2607" i="21"/>
  <c r="P2608" i="21"/>
  <c r="O2608" i="21"/>
  <c r="Q2608" i="21"/>
  <c r="H2610" i="21"/>
  <c r="M2609" i="21"/>
  <c r="L2609" i="21"/>
  <c r="I2609" i="21"/>
  <c r="J2609" i="21"/>
  <c r="K2609" i="21"/>
  <c r="K2610" i="21"/>
  <c r="L2610" i="21"/>
  <c r="J2610" i="21"/>
  <c r="H2611" i="21"/>
  <c r="I2610" i="21"/>
  <c r="M2610" i="21"/>
  <c r="O2609" i="21"/>
  <c r="P2609" i="21"/>
  <c r="Q2609" i="21"/>
  <c r="J2611" i="21"/>
  <c r="I2611" i="21"/>
  <c r="K2611" i="21"/>
  <c r="M2611" i="21"/>
  <c r="H2612" i="21"/>
  <c r="L2611" i="21"/>
  <c r="P2610" i="21"/>
  <c r="O2610" i="21"/>
  <c r="Q2610" i="21"/>
  <c r="O2611" i="21"/>
  <c r="Q2611" i="21"/>
  <c r="P2611" i="21"/>
  <c r="M2612" i="21"/>
  <c r="J2612" i="21"/>
  <c r="K2612" i="21"/>
  <c r="I2612" i="21"/>
  <c r="H2613" i="21"/>
  <c r="L2612" i="21"/>
  <c r="O2612" i="21"/>
  <c r="P2612" i="21"/>
  <c r="Q2612" i="21"/>
  <c r="M2613" i="21"/>
  <c r="I2613" i="21"/>
  <c r="H2614" i="21"/>
  <c r="J2613" i="21"/>
  <c r="K2613" i="21"/>
  <c r="L2613" i="21"/>
  <c r="Q2613" i="21"/>
  <c r="O2613" i="21"/>
  <c r="P2613" i="21"/>
  <c r="H2615" i="21"/>
  <c r="J2614" i="21"/>
  <c r="K2614" i="21"/>
  <c r="M2614" i="21"/>
  <c r="I2614" i="21"/>
  <c r="L2614" i="21"/>
  <c r="H2616" i="21"/>
  <c r="M2615" i="21"/>
  <c r="K2615" i="21"/>
  <c r="I2615" i="21"/>
  <c r="J2615" i="21"/>
  <c r="L2615" i="21"/>
  <c r="P2614" i="21"/>
  <c r="O2614" i="21"/>
  <c r="Q2614" i="21"/>
  <c r="L2616" i="21"/>
  <c r="J2616" i="21"/>
  <c r="K2616" i="21"/>
  <c r="M2616" i="21"/>
  <c r="H2617" i="21"/>
  <c r="I2616" i="21"/>
  <c r="P2615" i="21"/>
  <c r="Q2615" i="21"/>
  <c r="O2615" i="21"/>
  <c r="J2617" i="21"/>
  <c r="H2618" i="21"/>
  <c r="L2617" i="21"/>
  <c r="M2617" i="21"/>
  <c r="K2617" i="21"/>
  <c r="I2617" i="21"/>
  <c r="P2616" i="21"/>
  <c r="Q2616" i="21"/>
  <c r="O2616" i="21"/>
  <c r="J2618" i="21"/>
  <c r="H2619" i="21"/>
  <c r="I2618" i="21"/>
  <c r="L2618" i="21"/>
  <c r="K2618" i="21"/>
  <c r="M2618" i="21"/>
  <c r="Q2617" i="21"/>
  <c r="P2617" i="21"/>
  <c r="O2617" i="21"/>
  <c r="J2619" i="21"/>
  <c r="L2619" i="21"/>
  <c r="H2620" i="21"/>
  <c r="M2619" i="21"/>
  <c r="K2619" i="21"/>
  <c r="I2619" i="21"/>
  <c r="O2618" i="21"/>
  <c r="P2618" i="21"/>
  <c r="Q2618" i="21"/>
  <c r="I2620" i="21"/>
  <c r="K2620" i="21"/>
  <c r="H2621" i="21"/>
  <c r="M2620" i="21"/>
  <c r="L2620" i="21"/>
  <c r="J2620" i="21"/>
  <c r="P2619" i="21"/>
  <c r="O2619" i="21"/>
  <c r="Q2619" i="21"/>
  <c r="Q2620" i="21"/>
  <c r="O2620" i="21"/>
  <c r="P2620" i="21"/>
  <c r="K2621" i="21"/>
  <c r="L2621" i="21"/>
  <c r="J2621" i="21"/>
  <c r="M2621" i="21"/>
  <c r="H2622" i="21"/>
  <c r="I2621" i="21"/>
  <c r="L2622" i="21"/>
  <c r="I2622" i="21"/>
  <c r="K2622" i="21"/>
  <c r="M2622" i="21"/>
  <c r="J2622" i="21"/>
  <c r="H2623" i="21"/>
  <c r="O2621" i="21"/>
  <c r="P2621" i="21"/>
  <c r="Q2621" i="21"/>
  <c r="P2622" i="21"/>
  <c r="O2622" i="21"/>
  <c r="Q2622" i="21"/>
  <c r="M2623" i="21"/>
  <c r="H2624" i="21"/>
  <c r="L2623" i="21"/>
  <c r="I2623" i="21"/>
  <c r="J2623" i="21"/>
  <c r="K2623" i="21"/>
  <c r="L2624" i="21"/>
  <c r="I2624" i="21"/>
  <c r="K2624" i="21"/>
  <c r="J2624" i="21"/>
  <c r="H2625" i="21"/>
  <c r="M2624" i="21"/>
  <c r="Q2623" i="21"/>
  <c r="O2623" i="21"/>
  <c r="P2623" i="21"/>
  <c r="Q2624" i="21"/>
  <c r="O2624" i="21"/>
  <c r="P2624" i="21"/>
  <c r="J2625" i="21"/>
  <c r="K2625" i="21"/>
  <c r="H2626" i="21"/>
  <c r="M2625" i="21"/>
  <c r="I2625" i="21"/>
  <c r="L2625" i="21"/>
  <c r="K2626" i="21"/>
  <c r="I2626" i="21"/>
  <c r="H2627" i="21"/>
  <c r="L2626" i="21"/>
  <c r="J2626" i="21"/>
  <c r="M2626" i="21"/>
  <c r="Q2625" i="21"/>
  <c r="O2625" i="21"/>
  <c r="P2625" i="21"/>
  <c r="O2626" i="21"/>
  <c r="Q2626" i="21"/>
  <c r="P2626" i="21"/>
  <c r="J2627" i="21"/>
  <c r="M2627" i="21"/>
  <c r="I2627" i="21"/>
  <c r="K2627" i="21"/>
  <c r="L2627" i="21"/>
  <c r="H2628" i="21"/>
  <c r="Q2627" i="21"/>
  <c r="O2627" i="21"/>
  <c r="P2627" i="21"/>
  <c r="L2628" i="21"/>
  <c r="K2628" i="21"/>
  <c r="I2628" i="21"/>
  <c r="H2629" i="21"/>
  <c r="J2628" i="21"/>
  <c r="M2628" i="21"/>
  <c r="Q2628" i="21"/>
  <c r="O2628" i="21"/>
  <c r="P2628" i="21"/>
  <c r="M2629" i="21"/>
  <c r="K2629" i="21"/>
  <c r="L2629" i="21"/>
  <c r="I2629" i="21"/>
  <c r="H2630" i="21"/>
  <c r="J2629" i="21"/>
  <c r="P2629" i="21"/>
  <c r="Q2629" i="21"/>
  <c r="O2629" i="21"/>
  <c r="I2630" i="21"/>
  <c r="L2630" i="21"/>
  <c r="M2630" i="21"/>
  <c r="J2630" i="21"/>
  <c r="H2631" i="21"/>
  <c r="K2630" i="21"/>
  <c r="Q2630" i="21"/>
  <c r="P2630" i="21"/>
  <c r="O2630" i="21"/>
  <c r="K2631" i="21"/>
  <c r="J2631" i="21"/>
  <c r="L2631" i="21"/>
  <c r="H2632" i="21"/>
  <c r="I2631" i="21"/>
  <c r="M2631" i="21"/>
  <c r="I2632" i="21"/>
  <c r="J2632" i="21"/>
  <c r="K2632" i="21"/>
  <c r="H2633" i="21"/>
  <c r="M2632" i="21"/>
  <c r="L2632" i="21"/>
  <c r="Q2631" i="21"/>
  <c r="O2631" i="21"/>
  <c r="P2631" i="21"/>
  <c r="Q2632" i="21"/>
  <c r="O2632" i="21"/>
  <c r="P2632" i="21"/>
  <c r="K2633" i="21"/>
  <c r="H2634" i="21"/>
  <c r="I2633" i="21"/>
  <c r="L2633" i="21"/>
  <c r="M2633" i="21"/>
  <c r="J2633" i="21"/>
  <c r="I2634" i="21"/>
  <c r="J2634" i="21"/>
  <c r="M2634" i="21"/>
  <c r="L2634" i="21"/>
  <c r="K2634" i="21"/>
  <c r="H2635" i="21"/>
  <c r="Q2633" i="21"/>
  <c r="P2633" i="21"/>
  <c r="O2633" i="21"/>
  <c r="Q2634" i="21"/>
  <c r="P2634" i="21"/>
  <c r="O2634" i="21"/>
  <c r="M2635" i="21"/>
  <c r="I2635" i="21"/>
  <c r="H2636" i="21"/>
  <c r="J2635" i="21"/>
  <c r="L2635" i="21"/>
  <c r="K2635" i="21"/>
  <c r="Q2635" i="21"/>
  <c r="P2635" i="21"/>
  <c r="O2635" i="21"/>
  <c r="H2637" i="21"/>
  <c r="K2636" i="21"/>
  <c r="I2636" i="21"/>
  <c r="M2636" i="21"/>
  <c r="J2636" i="21"/>
  <c r="L2636" i="21"/>
  <c r="K2637" i="21"/>
  <c r="I2637" i="21"/>
  <c r="L2637" i="21"/>
  <c r="H2638" i="21"/>
  <c r="M2637" i="21"/>
  <c r="J2637" i="21"/>
  <c r="P2636" i="21"/>
  <c r="O2636" i="21"/>
  <c r="Q2636" i="21"/>
  <c r="O2637" i="21"/>
  <c r="P2637" i="21"/>
  <c r="Q2637" i="21"/>
  <c r="I2638" i="21"/>
  <c r="M2638" i="21"/>
  <c r="H2639" i="21"/>
  <c r="L2638" i="21"/>
  <c r="K2638" i="21"/>
  <c r="J2638" i="21"/>
  <c r="O2638" i="21"/>
  <c r="P2638" i="21"/>
  <c r="Q2638" i="21"/>
  <c r="I2639" i="21"/>
  <c r="H2640" i="21"/>
  <c r="K2639" i="21"/>
  <c r="L2639" i="21"/>
  <c r="J2639" i="21"/>
  <c r="M2639" i="21"/>
  <c r="O2639" i="21"/>
  <c r="P2639" i="21"/>
  <c r="Q2639" i="21"/>
  <c r="H2641" i="21"/>
  <c r="K2640" i="21"/>
  <c r="L2640" i="21"/>
  <c r="I2640" i="21"/>
  <c r="J2640" i="21"/>
  <c r="M2640" i="21"/>
  <c r="M2641" i="21"/>
  <c r="J2641" i="21"/>
  <c r="H2642" i="21"/>
  <c r="K2641" i="21"/>
  <c r="L2641" i="21"/>
  <c r="I2641" i="21"/>
  <c r="O2640" i="21"/>
  <c r="Q2640" i="21"/>
  <c r="P2640" i="21"/>
  <c r="L2642" i="21"/>
  <c r="K2642" i="21"/>
  <c r="J2642" i="21"/>
  <c r="I2642" i="21"/>
  <c r="H2643" i="21"/>
  <c r="M2642" i="21"/>
  <c r="P2641" i="21"/>
  <c r="O2641" i="21"/>
  <c r="Q2641" i="21"/>
  <c r="Q2642" i="21"/>
  <c r="O2642" i="21"/>
  <c r="P2642" i="21"/>
  <c r="M2643" i="21"/>
  <c r="J2643" i="21"/>
  <c r="I2643" i="21"/>
  <c r="L2643" i="21"/>
  <c r="K2643" i="21"/>
  <c r="H2644" i="21"/>
  <c r="Q2643" i="21"/>
  <c r="P2643" i="21"/>
  <c r="O2643" i="21"/>
  <c r="L2644" i="21"/>
  <c r="H2645" i="21"/>
  <c r="K2644" i="21"/>
  <c r="I2644" i="21"/>
  <c r="J2644" i="21"/>
  <c r="M2644" i="21"/>
  <c r="M2645" i="21"/>
  <c r="J2645" i="21"/>
  <c r="K2645" i="21"/>
  <c r="H2646" i="21"/>
  <c r="I2645" i="21"/>
  <c r="L2645" i="21"/>
  <c r="Q2644" i="21"/>
  <c r="P2644" i="21"/>
  <c r="O2644" i="21"/>
  <c r="M2646" i="21"/>
  <c r="L2646" i="21"/>
  <c r="K2646" i="21"/>
  <c r="J2646" i="21"/>
  <c r="I2646" i="21"/>
  <c r="H2647" i="21"/>
  <c r="Q2645" i="21"/>
  <c r="P2645" i="21"/>
  <c r="O2645" i="21"/>
  <c r="Q2646" i="21"/>
  <c r="O2646" i="21"/>
  <c r="P2646" i="21"/>
  <c r="H2648" i="21"/>
  <c r="M2647" i="21"/>
  <c r="L2647" i="21"/>
  <c r="K2647" i="21"/>
  <c r="J2647" i="21"/>
  <c r="I2647" i="21"/>
  <c r="M2648" i="21"/>
  <c r="K2648" i="21"/>
  <c r="J2648" i="21"/>
  <c r="L2648" i="21"/>
  <c r="H2649" i="21"/>
  <c r="I2648" i="21"/>
  <c r="P2647" i="21"/>
  <c r="Q2647" i="21"/>
  <c r="O2647" i="21"/>
  <c r="H2650" i="21"/>
  <c r="L2649" i="21"/>
  <c r="M2649" i="21"/>
  <c r="J2649" i="21"/>
  <c r="I2649" i="21"/>
  <c r="K2649" i="21"/>
  <c r="P2648" i="21"/>
  <c r="Q2648" i="21"/>
  <c r="O2648" i="21"/>
  <c r="M2650" i="21"/>
  <c r="L2650" i="21"/>
  <c r="I2650" i="21"/>
  <c r="K2650" i="21"/>
  <c r="H2651" i="21"/>
  <c r="J2650" i="21"/>
  <c r="Q2649" i="21"/>
  <c r="O2649" i="21"/>
  <c r="P2649" i="21"/>
  <c r="O2650" i="21"/>
  <c r="Q2650" i="21"/>
  <c r="P2650" i="21"/>
  <c r="K2651" i="21"/>
  <c r="M2651" i="21"/>
  <c r="J2651" i="21"/>
  <c r="I2651" i="21"/>
  <c r="H2652" i="21"/>
  <c r="L2651" i="21"/>
  <c r="O2651" i="21"/>
  <c r="Q2651" i="21"/>
  <c r="P2651" i="21"/>
  <c r="M2652" i="21"/>
  <c r="K2652" i="21"/>
  <c r="I2652" i="21"/>
  <c r="J2652" i="21"/>
  <c r="H2653" i="21"/>
  <c r="L2652" i="21"/>
  <c r="P2652" i="21"/>
  <c r="O2652" i="21"/>
  <c r="Q2652" i="21"/>
  <c r="K2653" i="21"/>
  <c r="L2653" i="21"/>
  <c r="M2653" i="21"/>
  <c r="H2654" i="21"/>
  <c r="I2653" i="21"/>
  <c r="J2653" i="21"/>
  <c r="M2654" i="21"/>
  <c r="I2654" i="21"/>
  <c r="L2654" i="21"/>
  <c r="K2654" i="21"/>
  <c r="J2654" i="21"/>
  <c r="O2653" i="21"/>
  <c r="Q2653" i="21"/>
  <c r="P2653" i="21"/>
  <c r="P2654" i="21"/>
  <c r="O2654" i="21"/>
  <c r="Q2654" i="21"/>
  <c r="P33" i="29" l="1"/>
  <c r="P32" i="29"/>
  <c r="P31" i="29"/>
  <c r="P30" i="29"/>
  <c r="P29" i="29"/>
  <c r="P28" i="29"/>
  <c r="P27" i="29"/>
  <c r="P26" i="29"/>
  <c r="P25" i="29"/>
  <c r="P24" i="29"/>
  <c r="Q60" i="13"/>
  <c r="P60" i="13"/>
  <c r="P59" i="13"/>
  <c r="Q59" i="13"/>
  <c r="P23" i="29"/>
  <c r="D14" i="13"/>
  <c r="D8" i="13"/>
  <c r="E8" i="13"/>
  <c r="E12" i="13"/>
  <c r="E15" i="26"/>
  <c r="E8" i="28"/>
  <c r="E11" i="27"/>
  <c r="E14" i="27"/>
  <c r="E3" i="26"/>
  <c r="E5" i="28"/>
  <c r="E16" i="27"/>
  <c r="E3" i="13"/>
  <c r="E7" i="29"/>
  <c r="E7" i="13"/>
  <c r="E10" i="27"/>
  <c r="E13" i="26"/>
  <c r="E9" i="26"/>
  <c r="E6" i="28"/>
  <c r="E15" i="27"/>
  <c r="E6" i="13"/>
  <c r="E8" i="29"/>
  <c r="E15" i="13"/>
  <c r="E6" i="27"/>
  <c r="E4" i="26"/>
  <c r="E12" i="28"/>
  <c r="E16" i="26"/>
  <c r="E9" i="28"/>
  <c r="E5" i="27"/>
  <c r="E4" i="29"/>
  <c r="E10" i="13"/>
  <c r="E4" i="13"/>
  <c r="E9" i="13"/>
  <c r="E10" i="28"/>
  <c r="E6" i="29"/>
  <c r="E13" i="13"/>
  <c r="E7" i="26"/>
  <c r="E3" i="28"/>
  <c r="E12" i="26"/>
  <c r="E8" i="26"/>
  <c r="E11" i="28"/>
  <c r="E4" i="27"/>
  <c r="E11" i="13"/>
  <c r="E7" i="28"/>
  <c r="E12" i="27"/>
  <c r="E16" i="13"/>
  <c r="E15" i="28"/>
  <c r="E9" i="27"/>
  <c r="E16" i="28"/>
  <c r="E11" i="26"/>
  <c r="E3" i="29"/>
  <c r="E13" i="28"/>
  <c r="E5" i="13"/>
  <c r="E9" i="29"/>
  <c r="E4" i="28"/>
  <c r="E6" i="26"/>
  <c r="E5" i="29"/>
  <c r="E3" i="27"/>
  <c r="E7" i="27"/>
  <c r="E8" i="27"/>
  <c r="E10" i="26"/>
  <c r="E5" i="26"/>
  <c r="E14" i="13"/>
  <c r="E14" i="28"/>
  <c r="E13" i="27"/>
  <c r="E14" i="26"/>
  <c r="Q37" i="13"/>
  <c r="P37" i="13"/>
  <c r="D14" i="26"/>
  <c r="D8" i="26"/>
  <c r="T30" i="27"/>
  <c r="N2406" i="21"/>
  <c r="N1683" i="21"/>
  <c r="N1777" i="21"/>
  <c r="N443" i="21"/>
  <c r="N1706" i="21"/>
  <c r="N833" i="21"/>
  <c r="N1002" i="21"/>
  <c r="N803" i="21"/>
  <c r="N982" i="21"/>
  <c r="N991" i="21"/>
  <c r="N332" i="21"/>
  <c r="T28" i="27"/>
  <c r="N1269" i="21"/>
  <c r="N2248" i="21"/>
  <c r="N1688" i="21"/>
  <c r="N1040" i="21"/>
  <c r="N918" i="21"/>
  <c r="R32" i="13"/>
  <c r="N2562" i="21"/>
  <c r="N188" i="21"/>
  <c r="N1451" i="21"/>
  <c r="N974" i="21"/>
  <c r="N2166" i="21"/>
  <c r="N2576" i="21"/>
  <c r="N675" i="21"/>
  <c r="N1703" i="21"/>
  <c r="N2253" i="21"/>
  <c r="N732" i="21"/>
  <c r="N2058" i="21"/>
  <c r="N1390" i="21"/>
  <c r="N1061" i="21"/>
  <c r="N339" i="21"/>
  <c r="N2480" i="21"/>
  <c r="N1787" i="21"/>
  <c r="N219" i="21"/>
  <c r="N2552" i="21"/>
  <c r="N570" i="21"/>
  <c r="N2558" i="21"/>
  <c r="N895" i="21"/>
  <c r="N898" i="21"/>
  <c r="N1357" i="21"/>
  <c r="N179" i="21"/>
  <c r="N429" i="21"/>
  <c r="N1649" i="21"/>
  <c r="N2021" i="21"/>
  <c r="N1214" i="21"/>
  <c r="N2151" i="21"/>
  <c r="N2437" i="21"/>
  <c r="N1266" i="21"/>
  <c r="N2202" i="21"/>
  <c r="N708" i="21"/>
  <c r="N1084" i="21"/>
  <c r="N2505" i="21"/>
  <c r="N1178" i="21"/>
  <c r="N823" i="21"/>
  <c r="N1017" i="21"/>
  <c r="N829" i="21"/>
  <c r="N2405" i="21"/>
  <c r="N609" i="21"/>
  <c r="N1750" i="21"/>
  <c r="N227" i="21"/>
  <c r="N2130" i="21"/>
  <c r="N1654" i="21"/>
  <c r="N1383" i="21"/>
  <c r="N2421" i="21"/>
  <c r="N1316" i="21"/>
  <c r="N402" i="21"/>
  <c r="N790" i="21"/>
  <c r="N2038" i="21"/>
  <c r="N2333" i="21"/>
  <c r="N1618" i="21"/>
  <c r="N2135" i="21"/>
  <c r="N958" i="21"/>
  <c r="N1382" i="21"/>
  <c r="N1990" i="21"/>
  <c r="N79" i="21"/>
  <c r="N353" i="21"/>
  <c r="N1092" i="21"/>
  <c r="N235" i="21"/>
  <c r="N48" i="21"/>
  <c r="N1036" i="21"/>
  <c r="N2106" i="21"/>
  <c r="N1564" i="21"/>
  <c r="N850" i="21"/>
  <c r="N2223" i="21"/>
  <c r="N738" i="21"/>
  <c r="N832" i="21"/>
  <c r="N585" i="21"/>
  <c r="N1246" i="21"/>
  <c r="N2164" i="21"/>
  <c r="N1059" i="21"/>
  <c r="N56" i="21"/>
  <c r="N839" i="21"/>
  <c r="N976" i="21"/>
  <c r="N2076" i="21"/>
  <c r="N2361" i="21"/>
  <c r="N360" i="21"/>
  <c r="N928" i="21"/>
  <c r="N1743" i="21"/>
  <c r="N2119" i="21"/>
  <c r="N95" i="21"/>
  <c r="N2411" i="21"/>
  <c r="N987" i="21"/>
  <c r="N1272" i="21"/>
  <c r="N202" i="21"/>
  <c r="N1888" i="21"/>
  <c r="N2286" i="21"/>
  <c r="N1935" i="21"/>
  <c r="N1096" i="21"/>
  <c r="N1238" i="21"/>
  <c r="S60" i="13"/>
  <c r="N2516" i="21"/>
  <c r="N62" i="21"/>
  <c r="N2624" i="21"/>
  <c r="N176" i="21"/>
  <c r="N1549" i="21"/>
  <c r="N1938" i="21"/>
  <c r="N730" i="21"/>
  <c r="N2295" i="21"/>
  <c r="N1192" i="21"/>
  <c r="N381" i="21"/>
  <c r="N1957" i="21"/>
  <c r="N8" i="21"/>
  <c r="N625" i="21"/>
  <c r="N2550" i="21"/>
  <c r="N293" i="21"/>
  <c r="N2259" i="21"/>
  <c r="N1711" i="21"/>
  <c r="N1018" i="21"/>
  <c r="N1633" i="21"/>
  <c r="N1294" i="21"/>
  <c r="N2010" i="21"/>
  <c r="N1734" i="21"/>
  <c r="N475" i="21"/>
  <c r="N760" i="21"/>
  <c r="N162" i="21"/>
  <c r="R31" i="26"/>
  <c r="N1774" i="21"/>
  <c r="N793" i="21"/>
  <c r="N527" i="21"/>
  <c r="N1479" i="21"/>
  <c r="R36" i="28"/>
  <c r="N2004" i="21"/>
  <c r="N1860" i="21"/>
  <c r="N2112" i="21"/>
  <c r="N175" i="21"/>
  <c r="N1037" i="21"/>
  <c r="N1425" i="21"/>
  <c r="N2258" i="21"/>
  <c r="N1783" i="21"/>
  <c r="N1767" i="21"/>
  <c r="N2549" i="21"/>
  <c r="N1444" i="21"/>
  <c r="N2507" i="21"/>
  <c r="N384" i="21"/>
  <c r="R25" i="28"/>
  <c r="N1051" i="21"/>
  <c r="N1336" i="21"/>
  <c r="N305" i="21"/>
  <c r="N1952" i="21"/>
  <c r="N2350" i="21"/>
  <c r="N15" i="21"/>
  <c r="N329" i="21"/>
  <c r="N1488" i="21"/>
  <c r="N2651" i="21"/>
  <c r="N2296" i="21"/>
  <c r="N161" i="21"/>
  <c r="N2302" i="21"/>
  <c r="N1261" i="21"/>
  <c r="N2440" i="21"/>
  <c r="N198" i="21"/>
  <c r="N1864" i="21"/>
  <c r="N2214" i="21"/>
  <c r="N1491" i="21"/>
  <c r="N435" i="21"/>
  <c r="N1599" i="21"/>
  <c r="N160" i="21"/>
  <c r="N525" i="21"/>
  <c r="N2561" i="21"/>
  <c r="N1745" i="21"/>
  <c r="N1270" i="21"/>
  <c r="N2023" i="21"/>
  <c r="N2037" i="21"/>
  <c r="N932" i="21"/>
  <c r="N2608" i="21"/>
  <c r="N370" i="21"/>
  <c r="N1132" i="21"/>
  <c r="N1949" i="21"/>
  <c r="N1234" i="21"/>
  <c r="N2607" i="21"/>
  <c r="N2034" i="21"/>
  <c r="N2257" i="21"/>
  <c r="N215" i="21"/>
  <c r="N1287" i="21"/>
  <c r="N1048" i="21"/>
  <c r="N860" i="21"/>
  <c r="N2186" i="21"/>
  <c r="N1518" i="21"/>
  <c r="N2593" i="21"/>
  <c r="N1168" i="21"/>
  <c r="N2568" i="21"/>
  <c r="N228" i="21"/>
  <c r="N177" i="21"/>
  <c r="N418" i="21"/>
  <c r="N2389" i="21"/>
  <c r="N1473" i="21"/>
  <c r="N1489" i="21"/>
  <c r="N1014" i="21"/>
  <c r="N1254" i="21"/>
  <c r="N2049" i="21"/>
  <c r="N2239" i="21"/>
  <c r="N1512" i="21"/>
  <c r="N2052" i="21"/>
  <c r="N1881" i="21"/>
  <c r="N776" i="21"/>
  <c r="N1660" i="21"/>
  <c r="N2272" i="21"/>
  <c r="N2184" i="21"/>
  <c r="N1793" i="21"/>
  <c r="N537" i="21"/>
  <c r="N554" i="21"/>
  <c r="N436" i="21"/>
  <c r="N2020" i="21"/>
  <c r="N254" i="21"/>
  <c r="N965" i="21"/>
  <c r="N486" i="21"/>
  <c r="N704" i="21"/>
  <c r="N382" i="21"/>
  <c r="N990" i="21"/>
  <c r="N2036" i="21"/>
  <c r="N931" i="21"/>
  <c r="N114" i="21"/>
  <c r="N295" i="21"/>
  <c r="N2001" i="21"/>
  <c r="N1948" i="21"/>
  <c r="N2233" i="21"/>
  <c r="N1377" i="21"/>
  <c r="R23" i="28"/>
  <c r="N2582" i="21"/>
  <c r="N1645" i="21"/>
  <c r="N1026" i="21"/>
  <c r="N1493" i="21"/>
  <c r="N707" i="21"/>
  <c r="N1103" i="21"/>
  <c r="N1565" i="21"/>
  <c r="N651" i="21"/>
  <c r="N325" i="21"/>
  <c r="N2589" i="21"/>
  <c r="O38" i="13"/>
  <c r="N312" i="21"/>
  <c r="N20" i="21"/>
  <c r="N2402" i="21"/>
  <c r="N2388" i="21"/>
  <c r="N68" i="21"/>
  <c r="N1472" i="21"/>
  <c r="N1794" i="21"/>
  <c r="N2520" i="21"/>
  <c r="N1334" i="21"/>
  <c r="N67" i="21"/>
  <c r="N343" i="21"/>
  <c r="N663" i="21"/>
  <c r="N2292" i="21"/>
  <c r="N816" i="21"/>
  <c r="N1359" i="21"/>
  <c r="N1363" i="21"/>
  <c r="N2622" i="21"/>
  <c r="N1155" i="21"/>
  <c r="N2509" i="21"/>
  <c r="N1607" i="21"/>
  <c r="N2416" i="21"/>
  <c r="N1226" i="21"/>
  <c r="N2379" i="21"/>
  <c r="N1934" i="21"/>
  <c r="R39" i="26"/>
  <c r="N93" i="21"/>
  <c r="N2423" i="21"/>
  <c r="N2382" i="21"/>
  <c r="N1524" i="21"/>
  <c r="N1877" i="21"/>
  <c r="N1684" i="21"/>
  <c r="N2124" i="21"/>
  <c r="N1154" i="21"/>
  <c r="N717" i="21"/>
  <c r="N2309" i="21"/>
  <c r="N1991" i="21"/>
  <c r="N438" i="21"/>
  <c r="N1311" i="21"/>
  <c r="N1392" i="21"/>
  <c r="N338" i="21"/>
  <c r="N57" i="21"/>
  <c r="N538" i="21"/>
  <c r="N511" i="21"/>
  <c r="N1850" i="21"/>
  <c r="N2387" i="21"/>
  <c r="N605" i="21"/>
  <c r="N2133" i="21"/>
  <c r="N1346" i="21"/>
  <c r="N1095" i="21"/>
  <c r="N2609" i="21"/>
  <c r="N1198" i="21"/>
  <c r="N1577" i="21"/>
  <c r="N2418" i="21"/>
  <c r="N636" i="21"/>
  <c r="N455" i="21"/>
  <c r="N1060" i="21"/>
  <c r="N461" i="21"/>
  <c r="N1521" i="21"/>
  <c r="N2044" i="21"/>
  <c r="N1387" i="21"/>
  <c r="N1586" i="21"/>
  <c r="N1213" i="21"/>
  <c r="N1936" i="21"/>
  <c r="N1219" i="21"/>
  <c r="N2078" i="21"/>
  <c r="N240" i="21"/>
  <c r="N755" i="21"/>
  <c r="N1939" i="21"/>
  <c r="N492" i="21"/>
  <c r="N996" i="21"/>
  <c r="N1230" i="21"/>
  <c r="N1955" i="21"/>
  <c r="N1756" i="21"/>
  <c r="N1321" i="21"/>
  <c r="N2390" i="21"/>
  <c r="N998" i="21"/>
  <c r="N798" i="21"/>
  <c r="N891" i="21"/>
  <c r="N2491" i="21"/>
  <c r="N858" i="21"/>
  <c r="N311" i="21"/>
  <c r="R28" i="28"/>
  <c r="N1251" i="21"/>
  <c r="N1069" i="21"/>
  <c r="N1331" i="21"/>
  <c r="N212" i="21"/>
  <c r="N580" i="21"/>
  <c r="N1874" i="21"/>
  <c r="N809" i="21"/>
  <c r="N2470" i="21"/>
  <c r="N2152" i="21"/>
  <c r="N1285" i="21"/>
  <c r="N1622" i="21"/>
  <c r="N1753" i="21"/>
  <c r="N1415" i="21"/>
  <c r="N2490" i="21"/>
  <c r="N442" i="21"/>
  <c r="N2649" i="21"/>
  <c r="N2486" i="21"/>
  <c r="N1639" i="21"/>
  <c r="N205" i="21"/>
  <c r="N2650" i="21"/>
  <c r="N1081" i="21"/>
  <c r="N1149" i="21"/>
  <c r="N425" i="21"/>
  <c r="N80" i="21"/>
  <c r="N1797" i="21"/>
  <c r="N626" i="21"/>
  <c r="N196" i="21"/>
  <c r="N572" i="21"/>
  <c r="N968" i="21"/>
  <c r="N2578" i="21"/>
  <c r="N1742" i="21"/>
  <c r="N697" i="21"/>
  <c r="N1164" i="21"/>
  <c r="N1386" i="21"/>
  <c r="N2143" i="21"/>
  <c r="N2438" i="21"/>
  <c r="N1131" i="21"/>
  <c r="N148" i="21"/>
  <c r="N1281" i="21"/>
  <c r="N1595" i="21"/>
  <c r="N1179" i="21"/>
  <c r="N2305" i="21"/>
  <c r="N1216" i="21"/>
  <c r="N2460" i="21"/>
  <c r="N1592" i="21"/>
  <c r="N2343" i="21"/>
  <c r="N705" i="21"/>
  <c r="N1958" i="21"/>
  <c r="N2407" i="21"/>
  <c r="N773" i="21"/>
  <c r="N641" i="21"/>
  <c r="N1445" i="21"/>
  <c r="N526" i="21"/>
  <c r="N209" i="21"/>
  <c r="N2616" i="21"/>
  <c r="N2639" i="21"/>
  <c r="N2352" i="21"/>
  <c r="N281" i="21"/>
  <c r="N2446" i="21"/>
  <c r="N964" i="21"/>
  <c r="N1021" i="21"/>
  <c r="N380" i="21"/>
  <c r="N978" i="21"/>
  <c r="N1391" i="21"/>
  <c r="N420" i="21"/>
  <c r="N2625" i="21"/>
  <c r="N1911" i="21"/>
  <c r="N1448" i="21"/>
  <c r="R38" i="26"/>
  <c r="N2227" i="21"/>
  <c r="H2655" i="21"/>
  <c r="N1227" i="21"/>
  <c r="N180" i="21"/>
  <c r="T29" i="27"/>
  <c r="N988" i="21"/>
  <c r="N2314" i="21"/>
  <c r="N1646" i="21"/>
  <c r="N1073" i="21"/>
  <c r="N1296" i="21"/>
  <c r="N2311" i="21"/>
  <c r="N1379" i="21"/>
  <c r="N505" i="21"/>
  <c r="N1004" i="21"/>
  <c r="N2517" i="21"/>
  <c r="N1610" i="21"/>
  <c r="N1276" i="21"/>
  <c r="N2540" i="21"/>
  <c r="N647" i="21"/>
  <c r="N1514" i="21"/>
  <c r="N2569" i="21"/>
  <c r="N2385" i="21"/>
  <c r="N1428" i="21"/>
  <c r="N2160" i="21"/>
  <c r="N1466" i="21"/>
  <c r="N2082" i="21"/>
  <c r="N130" i="21"/>
  <c r="N1616" i="21"/>
  <c r="N1433" i="21"/>
  <c r="N529" i="21"/>
  <c r="N2270" i="21"/>
  <c r="N1995" i="21"/>
  <c r="N2011" i="21"/>
  <c r="N1655" i="21"/>
  <c r="N7" i="21"/>
  <c r="N2332" i="21"/>
  <c r="N2617" i="21"/>
  <c r="P386" i="21"/>
  <c r="N1184" i="21"/>
  <c r="N2497" i="21"/>
  <c r="N105" i="21"/>
  <c r="R44" i="28"/>
  <c r="N1140" i="21"/>
  <c r="N496" i="21"/>
  <c r="N1310" i="21"/>
  <c r="N2628" i="21"/>
  <c r="N2457" i="21"/>
  <c r="N783" i="21"/>
  <c r="N1076" i="21"/>
  <c r="N630" i="21"/>
  <c r="N390" i="21"/>
  <c r="N1814" i="21"/>
  <c r="N1027" i="21"/>
  <c r="N856" i="21"/>
  <c r="N567" i="21"/>
  <c r="N1275" i="21"/>
  <c r="N637" i="21"/>
  <c r="N440" i="21"/>
  <c r="N768" i="21"/>
  <c r="N482" i="21"/>
  <c r="N1118" i="21"/>
  <c r="N2100" i="21"/>
  <c r="N995" i="21"/>
  <c r="N1613" i="21"/>
  <c r="N60" i="21"/>
  <c r="N1001" i="21"/>
  <c r="N1727" i="21"/>
  <c r="N366" i="21"/>
  <c r="N2190" i="21"/>
  <c r="N1011" i="21"/>
  <c r="N2595" i="21"/>
  <c r="N616" i="21"/>
  <c r="N415" i="21"/>
  <c r="N1581" i="21"/>
  <c r="N923" i="21"/>
  <c r="N1208" i="21"/>
  <c r="N612" i="21"/>
  <c r="T106" i="13"/>
  <c r="N1557" i="21"/>
  <c r="N1031" i="21"/>
  <c r="N744" i="21"/>
  <c r="N469" i="21"/>
  <c r="N2371" i="21"/>
  <c r="N1424" i="21"/>
  <c r="N541" i="21"/>
  <c r="N2315" i="21"/>
  <c r="N1981" i="21"/>
  <c r="N155" i="21"/>
  <c r="N2488" i="21"/>
  <c r="N470" i="21"/>
  <c r="N2533" i="21"/>
  <c r="N646" i="21"/>
  <c r="N489" i="21"/>
  <c r="N1925" i="21"/>
  <c r="N754" i="21"/>
  <c r="N1689" i="21"/>
  <c r="N1347" i="21"/>
  <c r="N1211" i="21"/>
  <c r="N1174" i="21"/>
  <c r="N666" i="21"/>
  <c r="N2231" i="21"/>
  <c r="N1000" i="21"/>
  <c r="N317" i="21"/>
  <c r="N1893" i="21"/>
  <c r="N843" i="21"/>
  <c r="N2376" i="21"/>
  <c r="N1882" i="21"/>
  <c r="N1617" i="21"/>
  <c r="N1142" i="21"/>
  <c r="N1638" i="21"/>
  <c r="N1909" i="21"/>
  <c r="N804" i="21"/>
  <c r="N1355" i="21"/>
  <c r="N313" i="21"/>
  <c r="N2157" i="21"/>
  <c r="N1821" i="21"/>
  <c r="N1106" i="21"/>
  <c r="N1927" i="21"/>
  <c r="N222" i="21"/>
  <c r="N143" i="21"/>
  <c r="N132" i="21"/>
  <c r="N1535" i="21"/>
  <c r="N2368" i="21"/>
  <c r="N584" i="21"/>
  <c r="R40" i="26"/>
  <c r="N1651" i="21"/>
  <c r="N547" i="21"/>
  <c r="N1191" i="21"/>
  <c r="N350" i="21"/>
  <c r="N2606" i="21"/>
  <c r="N1563" i="21"/>
  <c r="N1849" i="21"/>
  <c r="N320" i="21"/>
  <c r="N2464" i="21"/>
  <c r="R33" i="28"/>
  <c r="N129" i="21"/>
  <c r="N2183" i="21"/>
  <c r="N1890" i="21"/>
  <c r="N1105" i="21"/>
  <c r="N514" i="21"/>
  <c r="N346" i="21"/>
  <c r="N1396" i="21"/>
  <c r="N292" i="21"/>
  <c r="N1072" i="21"/>
  <c r="N504" i="21"/>
  <c r="N620" i="21"/>
  <c r="N1308" i="21"/>
  <c r="N2634" i="21"/>
  <c r="N819" i="21"/>
  <c r="N182" i="21"/>
  <c r="N695" i="21"/>
  <c r="N2308" i="21"/>
  <c r="N1023" i="21"/>
  <c r="N1856" i="21"/>
  <c r="N569" i="21"/>
  <c r="N2318" i="21"/>
  <c r="N1139" i="21"/>
  <c r="N35" i="21"/>
  <c r="N40" i="21"/>
  <c r="N456" i="21"/>
  <c r="N557" i="21"/>
  <c r="N1681" i="21"/>
  <c r="N1206" i="21"/>
  <c r="N1831" i="21"/>
  <c r="N1973" i="21"/>
  <c r="N868" i="21"/>
  <c r="N154" i="21"/>
  <c r="N1440" i="21"/>
  <c r="N90" i="21"/>
  <c r="N2241" i="21"/>
  <c r="N474" i="21"/>
  <c r="N457" i="21"/>
  <c r="N884" i="21"/>
  <c r="N2468" i="21"/>
  <c r="N2479" i="21"/>
  <c r="N12" i="21"/>
  <c r="N1259" i="21"/>
  <c r="N796" i="21"/>
  <c r="N2122" i="21"/>
  <c r="N2072" i="21"/>
  <c r="N39" i="21"/>
  <c r="N1376" i="21"/>
  <c r="N1796" i="21"/>
  <c r="N2431" i="21"/>
  <c r="N1343" i="21"/>
  <c r="N582" i="21"/>
  <c r="N1806" i="21"/>
  <c r="N627" i="21"/>
  <c r="N2211" i="21"/>
  <c r="N42" i="21"/>
  <c r="N1923" i="21"/>
  <c r="N1124" i="21"/>
  <c r="N539" i="21"/>
  <c r="N824" i="21"/>
  <c r="N265" i="21"/>
  <c r="R32" i="28"/>
  <c r="N1838" i="21"/>
  <c r="N225" i="21"/>
  <c r="N302" i="21"/>
  <c r="N1487" i="21"/>
  <c r="N2139" i="21"/>
  <c r="N1784" i="21"/>
  <c r="N146" i="21"/>
  <c r="N1790" i="21"/>
  <c r="N749" i="21"/>
  <c r="N417" i="21"/>
  <c r="N702" i="21"/>
  <c r="N1701" i="21"/>
  <c r="N979" i="21"/>
  <c r="N966" i="21"/>
  <c r="N1087" i="21"/>
  <c r="N170" i="21"/>
  <c r="N16" i="21"/>
  <c r="N1919" i="21"/>
  <c r="N392" i="21"/>
  <c r="R26" i="26"/>
  <c r="N2358" i="21"/>
  <c r="N1725" i="21"/>
  <c r="N1662" i="21"/>
  <c r="N1714" i="21"/>
  <c r="N1385" i="21"/>
  <c r="N1561" i="21"/>
  <c r="N2103" i="21"/>
  <c r="N76" i="21"/>
  <c r="N393" i="21"/>
  <c r="N681" i="21"/>
  <c r="N2041" i="21"/>
  <c r="N2235" i="21"/>
  <c r="N711" i="21"/>
  <c r="N957" i="21"/>
  <c r="N2267" i="21"/>
  <c r="N1912" i="21"/>
  <c r="N352" i="21"/>
  <c r="N1918" i="21"/>
  <c r="N877" i="21"/>
  <c r="N2447" i="21"/>
  <c r="N416" i="21"/>
  <c r="N2356" i="21"/>
  <c r="N1830" i="21"/>
  <c r="N1107" i="21"/>
  <c r="N1200" i="21"/>
  <c r="N2555" i="21"/>
  <c r="N1130" i="21"/>
  <c r="N678" i="21"/>
  <c r="N1892" i="21"/>
  <c r="N19" i="21"/>
  <c r="N741" i="21"/>
  <c r="N2297" i="21"/>
  <c r="N257" i="21"/>
  <c r="N864" i="21"/>
  <c r="N1679" i="21"/>
  <c r="N304" i="21"/>
  <c r="N2522" i="21"/>
  <c r="N5" i="21"/>
  <c r="N2384" i="21"/>
  <c r="N852" i="21"/>
  <c r="N1584" i="21"/>
  <c r="N1600" i="21"/>
  <c r="N231" i="21"/>
  <c r="N2574" i="21"/>
  <c r="N922" i="21"/>
  <c r="N2487" i="21"/>
  <c r="N1833" i="21"/>
  <c r="N573" i="21"/>
  <c r="N2367" i="21"/>
  <c r="N1961" i="21"/>
  <c r="N909" i="21"/>
  <c r="N2419" i="21"/>
  <c r="N1318" i="21"/>
  <c r="N1997" i="21"/>
  <c r="N1218" i="21"/>
  <c r="N2327" i="21"/>
  <c r="N1222" i="21"/>
  <c r="N2355" i="21"/>
  <c r="P7" i="21"/>
  <c r="N1183" i="21"/>
  <c r="N396" i="21"/>
  <c r="R25" i="26"/>
  <c r="N1333" i="21"/>
  <c r="N712" i="21"/>
  <c r="N1845" i="21"/>
  <c r="N2136" i="21"/>
  <c r="N1068" i="21"/>
  <c r="N528" i="21"/>
  <c r="N183" i="21"/>
  <c r="N1861" i="21"/>
  <c r="N690" i="21"/>
  <c r="N1625" i="21"/>
  <c r="R29" i="26"/>
  <c r="N756" i="21"/>
  <c r="N2605" i="21"/>
  <c r="N242" i="21"/>
  <c r="N248" i="21"/>
  <c r="N772" i="21"/>
  <c r="N1641" i="21"/>
  <c r="N2185" i="21"/>
  <c r="N2499" i="21"/>
  <c r="N187" i="21"/>
  <c r="N137" i="21"/>
  <c r="N1553" i="21"/>
  <c r="N1078" i="21"/>
  <c r="N983" i="21"/>
  <c r="N2335" i="21"/>
  <c r="N140" i="21"/>
  <c r="N2394" i="21"/>
  <c r="N2654" i="21"/>
  <c r="N1739" i="21"/>
  <c r="N1413" i="21"/>
  <c r="N2534" i="21"/>
  <c r="N1812" i="21"/>
  <c r="N1905" i="21"/>
  <c r="N571" i="21"/>
  <c r="N2433" i="21"/>
  <c r="R34" i="28"/>
  <c r="N845" i="21"/>
  <c r="N391" i="21"/>
  <c r="N1529" i="21"/>
  <c r="N1301" i="21"/>
  <c r="N515" i="21"/>
  <c r="N2392" i="21"/>
  <c r="N256" i="21"/>
  <c r="N2427" i="21"/>
  <c r="N1268" i="21"/>
  <c r="N464" i="21"/>
  <c r="N2304" i="21"/>
  <c r="N481" i="21"/>
  <c r="R23" i="26"/>
  <c r="N1587" i="21"/>
  <c r="N483" i="21"/>
  <c r="N77" i="21"/>
  <c r="N699" i="21"/>
  <c r="N2632" i="21"/>
  <c r="N1215" i="21"/>
  <c r="N376" i="21"/>
  <c r="N1677" i="21"/>
  <c r="N499" i="21"/>
  <c r="N2083" i="21"/>
  <c r="N1446" i="21"/>
  <c r="N617" i="21"/>
  <c r="N2149" i="21"/>
  <c r="N411" i="21"/>
  <c r="N696" i="21"/>
  <c r="N1891" i="21"/>
  <c r="N2473" i="21"/>
  <c r="N1045" i="21"/>
  <c r="N2236" i="21"/>
  <c r="N977" i="21"/>
  <c r="N591" i="21"/>
  <c r="N394" i="21"/>
  <c r="N1412" i="21"/>
  <c r="N2282" i="21"/>
  <c r="N1177" i="21"/>
  <c r="N1987" i="21"/>
  <c r="N2363" i="21"/>
  <c r="R38" i="28"/>
  <c r="N2194" i="21"/>
  <c r="N1718" i="21"/>
  <c r="N1575" i="21"/>
  <c r="N2485" i="21"/>
  <c r="N1380" i="21"/>
  <c r="N1583" i="21"/>
  <c r="N64" i="21"/>
  <c r="N1480" i="21"/>
  <c r="N2623" i="21"/>
  <c r="N1209" i="21"/>
  <c r="N1165" i="21"/>
  <c r="R34" i="13"/>
  <c r="N1570" i="21"/>
  <c r="N2271" i="21"/>
  <c r="N1410" i="21"/>
  <c r="N100" i="21"/>
  <c r="N2587" i="21"/>
  <c r="N2232" i="21"/>
  <c r="N775" i="21"/>
  <c r="N936" i="21"/>
  <c r="N533" i="21"/>
  <c r="N736" i="21"/>
  <c r="N777" i="21"/>
  <c r="N448" i="21"/>
  <c r="N135" i="21"/>
  <c r="N900" i="21"/>
  <c r="N1769" i="21"/>
  <c r="N2313" i="21"/>
  <c r="N2298" i="21"/>
  <c r="N826" i="21"/>
  <c r="N361" i="21"/>
  <c r="N1279" i="21"/>
  <c r="N479" i="21"/>
  <c r="N1741" i="21"/>
  <c r="N563" i="21"/>
  <c r="N2147" i="21"/>
  <c r="N2372" i="21"/>
  <c r="N2354" i="21"/>
  <c r="N1422" i="21"/>
  <c r="N2111" i="21"/>
  <c r="N1064" i="21"/>
  <c r="N653" i="21"/>
  <c r="N2163" i="21"/>
  <c r="N1058" i="21"/>
  <c r="N2126" i="21"/>
  <c r="N2502" i="21"/>
  <c r="N739" i="21"/>
  <c r="N2075" i="21"/>
  <c r="N1719" i="21"/>
  <c r="N633" i="21"/>
  <c r="N1511" i="21"/>
  <c r="N18" i="21"/>
  <c r="N371" i="21"/>
  <c r="N774" i="21"/>
  <c r="N433" i="21"/>
  <c r="N927" i="21"/>
  <c r="N388" i="21"/>
  <c r="N1257" i="21"/>
  <c r="N1801" i="21"/>
  <c r="N2054" i="21"/>
  <c r="N1842" i="21"/>
  <c r="R34" i="26"/>
  <c r="N1169" i="21"/>
  <c r="N623" i="21"/>
  <c r="N686" i="21"/>
  <c r="N1460" i="21"/>
  <c r="N356" i="21"/>
  <c r="N58" i="21"/>
  <c r="N2435" i="21"/>
  <c r="N881" i="21"/>
  <c r="N1728" i="21"/>
  <c r="N434" i="21"/>
  <c r="N351" i="21"/>
  <c r="N372" i="21"/>
  <c r="N1956" i="21"/>
  <c r="N1454" i="21"/>
  <c r="N2056" i="21"/>
  <c r="N1899" i="21"/>
  <c r="N284" i="21"/>
  <c r="N1609" i="21"/>
  <c r="N501" i="21"/>
  <c r="N24" i="21"/>
  <c r="N2015" i="21"/>
  <c r="N1283" i="21"/>
  <c r="N737" i="21"/>
  <c r="N409" i="21"/>
  <c r="N1420" i="21"/>
  <c r="N2365" i="21"/>
  <c r="N940" i="21"/>
  <c r="N430" i="21"/>
  <c r="N2201" i="21"/>
  <c r="N299" i="21"/>
  <c r="N2542" i="21"/>
  <c r="N274" i="21"/>
  <c r="N2262" i="21"/>
  <c r="N1475" i="21"/>
  <c r="N1304" i="21"/>
  <c r="N1871" i="21"/>
  <c r="N2529" i="21"/>
  <c r="N1623" i="21"/>
  <c r="N2030" i="21"/>
  <c r="N1145" i="21"/>
  <c r="N1173" i="21"/>
  <c r="N387" i="21"/>
  <c r="N2264" i="21"/>
  <c r="N679" i="21"/>
  <c r="N1788" i="21"/>
  <c r="N125" i="21"/>
  <c r="N432" i="21"/>
  <c r="N2176" i="21"/>
  <c r="N278" i="21"/>
  <c r="N1416" i="21"/>
  <c r="N669" i="21"/>
  <c r="N2443" i="21"/>
  <c r="N163" i="21"/>
  <c r="N2261" i="21"/>
  <c r="N1354" i="21"/>
  <c r="N1020" i="21"/>
  <c r="N2141" i="21"/>
  <c r="N1426" i="21"/>
  <c r="N879" i="21"/>
  <c r="N2226" i="21"/>
  <c r="N1810" i="21"/>
  <c r="N1054" i="21"/>
  <c r="N577" i="21"/>
  <c r="N422" i="21"/>
  <c r="N1097" i="21"/>
  <c r="N168" i="21"/>
  <c r="N1147" i="21"/>
  <c r="N1951" i="21"/>
  <c r="N1503" i="21"/>
  <c r="N1691" i="21"/>
  <c r="N1857" i="21"/>
  <c r="N662" i="21"/>
  <c r="N31" i="21"/>
  <c r="N500" i="21"/>
  <c r="N2084" i="21"/>
  <c r="N942" i="21"/>
  <c r="N1799" i="21"/>
  <c r="N874" i="21"/>
  <c r="N412" i="21"/>
  <c r="N1737" i="21"/>
  <c r="N1070" i="21"/>
  <c r="N2145" i="21"/>
  <c r="N720" i="21"/>
  <c r="N550" i="21"/>
  <c r="N1231" i="21"/>
  <c r="N1644" i="21"/>
  <c r="N2012" i="21"/>
  <c r="N2167" i="21"/>
  <c r="N808" i="21"/>
  <c r="N253" i="21"/>
  <c r="N1829" i="21"/>
  <c r="N270" i="21"/>
  <c r="N902" i="21"/>
  <c r="N1559" i="21"/>
  <c r="N165" i="21"/>
  <c r="N2131" i="21"/>
  <c r="N518" i="21"/>
  <c r="N1470" i="21"/>
  <c r="N1063" i="21"/>
  <c r="N1156" i="21"/>
  <c r="N2560" i="21"/>
  <c r="N73" i="21"/>
  <c r="N66" i="21"/>
  <c r="N1971" i="21"/>
  <c r="N598" i="21"/>
  <c r="R30" i="26"/>
  <c r="N2180" i="21"/>
  <c r="N1461" i="21"/>
  <c r="N1501" i="21"/>
  <c r="N587" i="21"/>
  <c r="N261" i="21"/>
  <c r="N1516" i="21"/>
  <c r="N398" i="21"/>
  <c r="N2422" i="21"/>
  <c r="AA105" i="13"/>
  <c r="N2581" i="21"/>
  <c r="N1674" i="21"/>
  <c r="N1340" i="21"/>
  <c r="N2604" i="21"/>
  <c r="N967" i="21"/>
  <c r="N2583" i="21"/>
  <c r="N1441" i="21"/>
  <c r="N548" i="21"/>
  <c r="N1337" i="21"/>
  <c r="N1237" i="21"/>
  <c r="N451" i="21"/>
  <c r="N2328" i="21"/>
  <c r="N50" i="21"/>
  <c r="N2238" i="21"/>
  <c r="N565" i="21"/>
  <c r="N2212" i="21"/>
  <c r="N1832" i="21"/>
  <c r="N149" i="21"/>
  <c r="N2051" i="21"/>
  <c r="N1239" i="21"/>
  <c r="N401" i="21"/>
  <c r="N1402" i="21"/>
  <c r="N244" i="21"/>
  <c r="N562" i="21"/>
  <c r="N1151" i="21"/>
  <c r="N273" i="21"/>
  <c r="N1671" i="21"/>
  <c r="N2325" i="21"/>
  <c r="N1418" i="21"/>
  <c r="N929" i="21"/>
  <c r="N1236" i="21"/>
  <c r="N2370" i="21"/>
  <c r="R25" i="13"/>
  <c r="N1116" i="21"/>
  <c r="N2442" i="21"/>
  <c r="N1775" i="21"/>
  <c r="N1201" i="21"/>
  <c r="N2303" i="21"/>
  <c r="N1704" i="21"/>
  <c r="N2554" i="21"/>
  <c r="T31" i="27"/>
  <c r="N1502" i="21"/>
  <c r="N2572" i="21"/>
  <c r="N2246" i="21"/>
  <c r="N821" i="21"/>
  <c r="N2007" i="21"/>
  <c r="N308" i="21"/>
  <c r="N2519" i="21"/>
  <c r="N1707" i="21"/>
  <c r="N488" i="21"/>
  <c r="N88" i="21"/>
  <c r="N1348" i="21"/>
  <c r="N2218" i="21"/>
  <c r="N1113" i="21"/>
  <c r="N1148" i="21"/>
  <c r="N1908" i="21"/>
  <c r="N556" i="21"/>
  <c r="N230" i="21"/>
  <c r="N2399" i="21"/>
  <c r="N260" i="21"/>
  <c r="N1129" i="21"/>
  <c r="N1672" i="21"/>
  <c r="N770" i="21"/>
  <c r="N1338" i="21"/>
  <c r="N1166" i="21"/>
  <c r="N1041" i="21"/>
  <c r="N414" i="21"/>
  <c r="N2093" i="21"/>
  <c r="N478" i="21"/>
  <c r="N2316" i="21"/>
  <c r="N1350" i="21"/>
  <c r="N1319" i="21"/>
  <c r="N1768" i="21"/>
  <c r="N789" i="21"/>
  <c r="N9" i="21"/>
  <c r="N1880" i="21"/>
  <c r="N201" i="21"/>
  <c r="N890" i="21"/>
  <c r="N2420" i="21"/>
  <c r="N1430" i="21"/>
  <c r="N1792" i="21"/>
  <c r="N466" i="21"/>
  <c r="N2254" i="21"/>
  <c r="N1075" i="21"/>
  <c r="Q80" i="21"/>
  <c r="N1220" i="21"/>
  <c r="N1851" i="21"/>
  <c r="N1159" i="21"/>
  <c r="N190" i="21"/>
  <c r="N729" i="21"/>
  <c r="N2436" i="21"/>
  <c r="N2265" i="21"/>
  <c r="N1160" i="21"/>
  <c r="N2566" i="21"/>
  <c r="N1329" i="21"/>
  <c r="N530" i="21"/>
  <c r="N2177" i="21"/>
  <c r="N374" i="21"/>
  <c r="N1195" i="21"/>
  <c r="N1804" i="21"/>
  <c r="N126" i="21"/>
  <c r="N1702" i="21"/>
  <c r="N2216" i="21"/>
  <c r="N277" i="21"/>
  <c r="N2179" i="21"/>
  <c r="N1367" i="21"/>
  <c r="N185" i="21"/>
  <c r="N1393" i="21"/>
  <c r="N883" i="21"/>
  <c r="N33" i="21"/>
  <c r="N330" i="21"/>
  <c r="N735" i="21"/>
  <c r="N324" i="21"/>
  <c r="N1193" i="21"/>
  <c r="N1736" i="21"/>
  <c r="N763" i="21"/>
  <c r="N1010" i="21"/>
  <c r="N1835" i="21"/>
  <c r="N186" i="21"/>
  <c r="T27" i="27"/>
  <c r="N1924" i="21"/>
  <c r="N1752" i="21"/>
  <c r="N1800" i="21"/>
  <c r="N1029" i="21"/>
  <c r="N1248" i="21"/>
  <c r="N487" i="21"/>
  <c r="N1664" i="21"/>
  <c r="N334" i="21"/>
  <c r="N2449" i="21"/>
  <c r="N2206" i="21"/>
  <c r="N1291" i="21"/>
  <c r="N1614" i="21"/>
  <c r="N552" i="21"/>
  <c r="N743" i="21"/>
  <c r="N2445" i="21"/>
  <c r="N1666" i="21"/>
  <c r="N855" i="21"/>
  <c r="N134" i="21"/>
  <c r="N1312" i="21"/>
  <c r="N2035" i="21"/>
  <c r="N1550" i="21"/>
  <c r="N767" i="21"/>
  <c r="N1465" i="21"/>
  <c r="N1229" i="21"/>
  <c r="N51" i="21"/>
  <c r="N1634" i="21"/>
  <c r="N323" i="21"/>
  <c r="N2465" i="21"/>
  <c r="N602" i="21"/>
  <c r="N1598" i="21"/>
  <c r="N1447" i="21"/>
  <c r="N141" i="21"/>
  <c r="N1650" i="21"/>
  <c r="N2586" i="21"/>
  <c r="N589" i="21"/>
  <c r="N453" i="21"/>
  <c r="N1378" i="21"/>
  <c r="N1562" i="21"/>
  <c r="N1207" i="21"/>
  <c r="N1815" i="21"/>
  <c r="N1895" i="21"/>
  <c r="N2189" i="21"/>
  <c r="N1589" i="21"/>
  <c r="N6" i="21"/>
  <c r="N925" i="21"/>
  <c r="N2289" i="21"/>
  <c r="N955" i="21"/>
  <c r="N2219" i="21"/>
  <c r="N112" i="21"/>
  <c r="N2539" i="21"/>
  <c r="N2340" i="21"/>
  <c r="N106" i="21"/>
  <c r="N544" i="21"/>
  <c r="N844" i="21"/>
  <c r="N1914" i="21"/>
  <c r="N1782" i="21"/>
  <c r="N1726" i="21"/>
  <c r="N1960" i="21"/>
  <c r="N269" i="21"/>
  <c r="N1779" i="21"/>
  <c r="N674" i="21"/>
  <c r="N2245" i="21"/>
  <c r="N2621" i="21"/>
  <c r="N866" i="21"/>
  <c r="N1690" i="21"/>
  <c r="N1335" i="21"/>
  <c r="N262" i="21"/>
  <c r="N1341" i="21"/>
  <c r="N301" i="21"/>
  <c r="N473" i="21"/>
  <c r="N193" i="21"/>
  <c r="N1763" i="21"/>
  <c r="N2642" i="21"/>
  <c r="N378" i="21"/>
  <c r="R31" i="13"/>
  <c r="N1523" i="21"/>
  <c r="N419" i="21"/>
  <c r="N46" i="21"/>
  <c r="N1879" i="21"/>
  <c r="N2512" i="21"/>
  <c r="N1435" i="21"/>
  <c r="N1720" i="21"/>
  <c r="N2094" i="21"/>
  <c r="R37" i="26"/>
  <c r="N2070" i="21"/>
  <c r="N706" i="21"/>
  <c r="N119" i="21"/>
  <c r="N512" i="21"/>
  <c r="N1604" i="21"/>
  <c r="N1013" i="21"/>
  <c r="N246" i="21"/>
  <c r="N1548" i="21"/>
  <c r="N2618" i="21"/>
  <c r="N1771" i="21"/>
  <c r="N84" i="21"/>
  <c r="N1217" i="21"/>
  <c r="N1531" i="21"/>
  <c r="N2275" i="21"/>
  <c r="N99" i="21"/>
  <c r="N619" i="21"/>
  <c r="N1894" i="21"/>
  <c r="N1171" i="21"/>
  <c r="N1264" i="21"/>
  <c r="N2619" i="21"/>
  <c r="N1194" i="21"/>
  <c r="N750" i="21"/>
  <c r="N1505" i="21"/>
  <c r="N1442" i="21"/>
  <c r="N327" i="21"/>
  <c r="N1374" i="21"/>
  <c r="N2508" i="21"/>
  <c r="N2182" i="21"/>
  <c r="N757" i="21"/>
  <c r="N1863" i="21"/>
  <c r="N1687" i="21"/>
  <c r="N1551" i="21"/>
  <c r="N575" i="21"/>
  <c r="N2334" i="21"/>
  <c r="N1419" i="21"/>
  <c r="N1093" i="21"/>
  <c r="N2349" i="21"/>
  <c r="N586" i="21"/>
  <c r="N1972" i="21"/>
  <c r="N53" i="21"/>
  <c r="N2347" i="21"/>
  <c r="N127" i="21"/>
  <c r="N375" i="21"/>
  <c r="N1637" i="21"/>
  <c r="N915" i="21"/>
  <c r="N1008" i="21"/>
  <c r="N549" i="21"/>
  <c r="N2515" i="21"/>
  <c r="N1968" i="21"/>
  <c r="N1274" i="21"/>
  <c r="N2395" i="21"/>
  <c r="N2040" i="21"/>
  <c r="N558" i="21"/>
  <c r="N2046" i="21"/>
  <c r="N495" i="21"/>
  <c r="R30" i="13"/>
  <c r="N1019" i="21"/>
  <c r="AA110" i="13"/>
  <c r="T110" i="13" s="1"/>
  <c r="N2069" i="21"/>
  <c r="N1162" i="21"/>
  <c r="N828" i="21"/>
  <c r="N2092" i="21"/>
  <c r="N1302" i="21"/>
  <c r="N1653" i="21"/>
  <c r="N1552" i="21"/>
  <c r="N1699" i="21"/>
  <c r="N1576" i="21"/>
  <c r="N725" i="21"/>
  <c r="N2627" i="21"/>
  <c r="N1816" i="21"/>
  <c r="R45" i="28"/>
  <c r="N189" i="21"/>
  <c r="N1708" i="21"/>
  <c r="N2339" i="21"/>
  <c r="N2279" i="21"/>
  <c r="N2317" i="21"/>
  <c r="N1538" i="21"/>
  <c r="N2647" i="21"/>
  <c r="N905" i="21"/>
  <c r="N1906" i="21"/>
  <c r="N1395" i="21"/>
  <c r="N1351" i="21"/>
  <c r="N2559" i="21"/>
  <c r="N2537" i="21"/>
  <c r="N654" i="21"/>
  <c r="N1813" i="21"/>
  <c r="N906" i="21"/>
  <c r="N910" i="21"/>
  <c r="N2142" i="21"/>
  <c r="R33" i="26"/>
  <c r="N2060" i="21"/>
  <c r="N1733" i="21"/>
  <c r="N309" i="21"/>
  <c r="N553" i="21"/>
  <c r="N1459" i="21"/>
  <c r="N1077" i="21"/>
  <c r="N171" i="21"/>
  <c r="N345" i="21"/>
  <c r="N689" i="21"/>
  <c r="N836" i="21"/>
  <c r="N1705" i="21"/>
  <c r="N2249" i="21"/>
  <c r="N2300" i="21"/>
  <c r="N2547" i="21"/>
  <c r="N683" i="21"/>
  <c r="N761" i="21"/>
  <c r="N1805" i="21"/>
  <c r="N834" i="21"/>
  <c r="R31" i="28"/>
  <c r="N769" i="21"/>
  <c r="N377" i="21"/>
  <c r="N2326" i="21"/>
  <c r="N1539" i="21"/>
  <c r="N1368" i="21"/>
  <c r="N2055" i="21"/>
  <c r="N124" i="21"/>
  <c r="N2174" i="21"/>
  <c r="N961" i="21"/>
  <c r="N1280" i="21"/>
  <c r="N522" i="21"/>
  <c r="N863" i="21"/>
  <c r="N2612" i="21"/>
  <c r="N1507" i="21"/>
  <c r="N578" i="21"/>
  <c r="N1596" i="21"/>
  <c r="N247" i="21"/>
  <c r="N2240" i="21"/>
  <c r="N560" i="21"/>
  <c r="N1284" i="21"/>
  <c r="N2154" i="21"/>
  <c r="N1049" i="21"/>
  <c r="N835" i="21"/>
  <c r="N1723" i="21"/>
  <c r="N38" i="21"/>
  <c r="N2066" i="21"/>
  <c r="N1590" i="21"/>
  <c r="N2009" i="21"/>
  <c r="N145" i="21"/>
  <c r="N652" i="21"/>
  <c r="N291" i="21"/>
  <c r="N2281" i="21"/>
  <c r="N981" i="21"/>
  <c r="N195" i="21"/>
  <c r="N984" i="21"/>
  <c r="N1053" i="21"/>
  <c r="N139" i="21"/>
  <c r="N2493" i="21"/>
  <c r="N2077" i="21"/>
  <c r="N1362" i="21"/>
  <c r="N815" i="21"/>
  <c r="N2162" i="21"/>
  <c r="N1762" i="21"/>
  <c r="N600" i="21"/>
  <c r="N1352" i="21"/>
  <c r="N476" i="21"/>
  <c r="N1802" i="21"/>
  <c r="N1134" i="21"/>
  <c r="N2209" i="21"/>
  <c r="N784" i="21"/>
  <c r="N158" i="21"/>
  <c r="N2531" i="21"/>
  <c r="N1999" i="21"/>
  <c r="N1249" i="21"/>
  <c r="N2005" i="21"/>
  <c r="N1098" i="21"/>
  <c r="N764" i="21"/>
  <c r="N2028" i="21"/>
  <c r="N2631" i="21"/>
  <c r="N2018" i="21"/>
  <c r="N1032" i="21"/>
  <c r="N1872" i="21"/>
  <c r="N916" i="21"/>
  <c r="N2050" i="21"/>
  <c r="N2364" i="21"/>
  <c r="N939" i="21"/>
  <c r="N590" i="21"/>
  <c r="N629" i="21"/>
  <c r="T26" i="27"/>
  <c r="N802" i="21"/>
  <c r="N2087" i="21"/>
  <c r="N1740" i="21"/>
  <c r="N220" i="21"/>
  <c r="N1545" i="21"/>
  <c r="N878" i="21"/>
  <c r="N1820" i="21"/>
  <c r="N2105" i="21"/>
  <c r="N921" i="21"/>
  <c r="N672" i="21"/>
  <c r="N1985" i="21"/>
  <c r="N65" i="21"/>
  <c r="N671" i="21"/>
  <c r="N628" i="21"/>
  <c r="N857" i="21"/>
  <c r="N1484" i="21"/>
  <c r="N2494" i="21"/>
  <c r="N1381" i="21"/>
  <c r="N659" i="21"/>
  <c r="N752" i="21"/>
  <c r="N2107" i="21"/>
  <c r="N682" i="21"/>
  <c r="N1414" i="21"/>
  <c r="N1104" i="21"/>
  <c r="N1946" i="21"/>
  <c r="N266" i="21"/>
  <c r="R27" i="26"/>
  <c r="N1996" i="21"/>
  <c r="N1669" i="21"/>
  <c r="N245" i="21"/>
  <c r="N258" i="21"/>
  <c r="S107" i="13"/>
  <c r="N1133" i="21"/>
  <c r="N344" i="21"/>
  <c r="N1822" i="21"/>
  <c r="N907" i="21"/>
  <c r="N581" i="21"/>
  <c r="N1837" i="21"/>
  <c r="N342" i="21"/>
  <c r="N2611" i="21"/>
  <c r="N1196" i="21"/>
  <c r="N810" i="21"/>
  <c r="N87" i="21"/>
  <c r="N2646" i="21"/>
  <c r="N1125" i="21"/>
  <c r="N403" i="21"/>
  <c r="N2544" i="21"/>
  <c r="N2255" i="21"/>
  <c r="D10" i="21"/>
  <c r="N1556" i="21"/>
  <c r="N650" i="21"/>
  <c r="N316" i="21"/>
  <c r="N1579" i="21"/>
  <c r="N218" i="21"/>
  <c r="N2285" i="21"/>
  <c r="N2064" i="21"/>
  <c r="N1827" i="21"/>
  <c r="N2024" i="21"/>
  <c r="N213" i="21"/>
  <c r="N2115" i="21"/>
  <c r="N1303" i="21"/>
  <c r="N607" i="21"/>
  <c r="N1332" i="21"/>
  <c r="N172" i="21"/>
  <c r="N1818" i="21"/>
  <c r="N1309" i="21"/>
  <c r="N395" i="21"/>
  <c r="N69" i="21"/>
  <c r="N1324" i="21"/>
  <c r="N318" i="21"/>
  <c r="N2602" i="21"/>
  <c r="N2348" i="21"/>
  <c r="N1937" i="21"/>
  <c r="N86" i="21"/>
  <c r="N2134" i="21"/>
  <c r="N613" i="21"/>
  <c r="N2579" i="21"/>
  <c r="N2032" i="21"/>
  <c r="N107" i="21"/>
  <c r="T35" i="13"/>
  <c r="N1044" i="21"/>
  <c r="N2178" i="21"/>
  <c r="N2492" i="21"/>
  <c r="N1067" i="21"/>
  <c r="N166" i="21"/>
  <c r="N1260" i="21"/>
  <c r="N2158" i="21"/>
  <c r="N2330" i="21"/>
  <c r="N1886" i="21"/>
  <c r="N971" i="21"/>
  <c r="N645" i="21"/>
  <c r="N1901" i="21"/>
  <c r="N545" i="21"/>
  <c r="N117" i="21"/>
  <c r="N676" i="21"/>
  <c r="N903" i="21"/>
  <c r="N797" i="21"/>
  <c r="N2571" i="21"/>
  <c r="N2237" i="21"/>
  <c r="N812" i="21"/>
  <c r="N817" i="21"/>
  <c r="N1065" i="21"/>
  <c r="N811" i="21"/>
  <c r="N1423" i="21"/>
  <c r="N71" i="21"/>
  <c r="N1621" i="21"/>
  <c r="N101" i="21"/>
  <c r="N2067" i="21"/>
  <c r="N1519" i="21"/>
  <c r="T23" i="27"/>
  <c r="AA108" i="13"/>
  <c r="N532" i="21"/>
  <c r="N1665" i="21"/>
  <c r="N1980" i="21"/>
  <c r="N555" i="21"/>
  <c r="N122" i="21"/>
  <c r="N236" i="21"/>
  <c r="N109" i="21"/>
  <c r="N1929" i="21"/>
  <c r="N934" i="21"/>
  <c r="N1869" i="21"/>
  <c r="N1090" i="21"/>
  <c r="R26" i="13"/>
  <c r="N506" i="21"/>
  <c r="N947" i="21"/>
  <c r="N2475" i="21"/>
  <c r="N703" i="21"/>
  <c r="N238" i="21"/>
  <c r="N780" i="21"/>
  <c r="N1657" i="21"/>
  <c r="O8" i="21"/>
  <c r="N250" i="21"/>
  <c r="N908" i="21"/>
  <c r="N1978" i="21"/>
  <c r="N1846" i="21"/>
  <c r="N63" i="21"/>
  <c r="N701" i="21"/>
  <c r="N1624" i="21"/>
  <c r="N437" i="21"/>
  <c r="N1150" i="21"/>
  <c r="N1959" i="21"/>
  <c r="N2373" i="21"/>
  <c r="N1202" i="21"/>
  <c r="N2138" i="21"/>
  <c r="N1541" i="21"/>
  <c r="N2293" i="21"/>
  <c r="N2391" i="21"/>
  <c r="N385" i="21"/>
  <c r="N661" i="21"/>
  <c r="N2563" i="21"/>
  <c r="N1751" i="21"/>
  <c r="N610" i="21"/>
  <c r="N251" i="21"/>
  <c r="N1781" i="21"/>
  <c r="N670" i="21"/>
  <c r="N1663" i="21"/>
  <c r="N263" i="21"/>
  <c r="N321" i="21"/>
  <c r="N157" i="21"/>
  <c r="N1931" i="21"/>
  <c r="N45" i="21"/>
  <c r="N169" i="21"/>
  <c r="N2252" i="21"/>
  <c r="N1926" i="21"/>
  <c r="T32" i="27"/>
  <c r="N2324" i="21"/>
  <c r="N2417" i="21"/>
  <c r="N1083" i="21"/>
  <c r="N667" i="21"/>
  <c r="N952" i="21"/>
  <c r="N471" i="21"/>
  <c r="N1823" i="21"/>
  <c r="N1250" i="21"/>
  <c r="N2116" i="21"/>
  <c r="N840" i="21"/>
  <c r="N1754" i="21"/>
  <c r="N1399" i="21"/>
  <c r="N362" i="21"/>
  <c r="N1405" i="21"/>
  <c r="N365" i="21"/>
  <c r="N1038" i="21"/>
  <c r="N513" i="21"/>
  <c r="N1560" i="21"/>
  <c r="N1317" i="21"/>
  <c r="N595" i="21"/>
  <c r="N688" i="21"/>
  <c r="N2043" i="21"/>
  <c r="N618" i="21"/>
  <c r="N687" i="21"/>
  <c r="N355" i="21"/>
  <c r="N1543" i="21"/>
  <c r="N229" i="21"/>
  <c r="N2195" i="21"/>
  <c r="N1647" i="21"/>
  <c r="N954" i="21"/>
  <c r="N1569" i="21"/>
  <c r="N255" i="21"/>
  <c r="N2128" i="21"/>
  <c r="N1544" i="21"/>
  <c r="N498" i="21"/>
  <c r="N1757" i="21"/>
  <c r="N1482" i="21"/>
  <c r="N1498" i="21"/>
  <c r="N1143" i="21"/>
  <c r="N2062" i="21"/>
  <c r="N2450" i="21"/>
  <c r="N1975" i="21"/>
  <c r="N2280" i="21"/>
  <c r="N61" i="21"/>
  <c r="N1855" i="21"/>
  <c r="N2344" i="21"/>
  <c r="N397" i="21"/>
  <c r="N1907" i="21"/>
  <c r="N989" i="21"/>
  <c r="N75" i="21"/>
  <c r="N1945" i="21"/>
  <c r="N2652" i="21"/>
  <c r="N1289" i="21"/>
  <c r="N503" i="21"/>
  <c r="N1696" i="21"/>
  <c r="N2320" i="21"/>
  <c r="O418" i="21"/>
  <c r="N994" i="21"/>
  <c r="N110" i="21"/>
  <c r="N848" i="21"/>
  <c r="N1492" i="21"/>
  <c r="N2626" i="21"/>
  <c r="N252" i="21"/>
  <c r="N1515" i="21"/>
  <c r="N1158" i="21"/>
  <c r="N2129" i="21"/>
  <c r="N241" i="21"/>
  <c r="N1453" i="21"/>
  <c r="N404" i="21"/>
  <c r="N1537" i="21"/>
  <c r="N1852" i="21"/>
  <c r="N427" i="21"/>
  <c r="N535" i="21"/>
  <c r="N1773" i="21"/>
  <c r="N621" i="21"/>
  <c r="N2441" i="21"/>
  <c r="N286" i="21"/>
  <c r="N1228" i="21"/>
  <c r="N2396" i="21"/>
  <c r="N1033" i="21"/>
  <c r="N94" i="21"/>
  <c r="N37" i="21"/>
  <c r="N869" i="21"/>
  <c r="N147" i="21"/>
  <c r="N2288" i="21"/>
  <c r="N1594" i="21"/>
  <c r="N2210" i="21"/>
  <c r="N426" i="21"/>
  <c r="N1615" i="21"/>
  <c r="N2057" i="21"/>
  <c r="N358" i="21"/>
  <c r="N2398" i="21"/>
  <c r="N1483" i="21"/>
  <c r="N1157" i="21"/>
  <c r="N2413" i="21"/>
  <c r="R24" i="13"/>
  <c r="N1141" i="21"/>
  <c r="N2213" i="21"/>
  <c r="N2120" i="21"/>
  <c r="N2580" i="21"/>
  <c r="N1025" i="21"/>
  <c r="N1339" i="21"/>
  <c r="N2603" i="21"/>
  <c r="N519" i="21"/>
  <c r="N2412" i="21"/>
  <c r="N1700" i="21"/>
  <c r="N1030" i="21"/>
  <c r="N191" i="21"/>
  <c r="N716" i="21"/>
  <c r="N1884" i="21"/>
  <c r="N2169" i="21"/>
  <c r="N54" i="21"/>
  <c r="N2205" i="21"/>
  <c r="N357" i="21"/>
  <c r="N2323" i="21"/>
  <c r="N1776" i="21"/>
  <c r="N1082" i="21"/>
  <c r="N1697" i="21"/>
  <c r="N1167" i="21"/>
  <c r="N1709" i="21"/>
  <c r="N1358" i="21"/>
  <c r="N1807" i="21"/>
  <c r="N468" i="21"/>
  <c r="N1601" i="21"/>
  <c r="N1916" i="21"/>
  <c r="N491" i="21"/>
  <c r="N969" i="21"/>
  <c r="R40" i="28"/>
  <c r="N975" i="21"/>
  <c r="R41" i="28"/>
  <c r="N2068" i="21"/>
  <c r="N2161" i="21"/>
  <c r="N827" i="21"/>
  <c r="N2091" i="21"/>
  <c r="N207" i="21"/>
  <c r="N875" i="21"/>
  <c r="N164" i="21"/>
  <c r="N121" i="21"/>
  <c r="N454" i="21"/>
  <c r="N204" i="21"/>
  <c r="N1371" i="21"/>
  <c r="N1656" i="21"/>
  <c r="N11" i="21"/>
  <c r="N1692" i="21"/>
  <c r="N2525" i="21"/>
  <c r="N1811" i="21"/>
  <c r="N1263" i="21"/>
  <c r="N2610" i="21"/>
  <c r="N1185" i="21"/>
  <c r="N1478" i="21"/>
  <c r="N173" i="21"/>
  <c r="N14" i="21"/>
  <c r="N1286" i="21"/>
  <c r="N1373" i="21"/>
  <c r="N459" i="21"/>
  <c r="N133" i="21"/>
  <c r="N1388" i="21"/>
  <c r="N865" i="21"/>
  <c r="N748" i="21"/>
  <c r="N1315" i="21"/>
  <c r="N847" i="21"/>
  <c r="N285" i="21"/>
  <c r="N2059" i="21"/>
  <c r="N1724" i="21"/>
  <c r="N300" i="21"/>
  <c r="N1928" i="21"/>
  <c r="N1176" i="21"/>
  <c r="N1963" i="21"/>
  <c r="N1517" i="21"/>
  <c r="N81" i="21"/>
  <c r="N1109" i="21"/>
  <c r="N2269" i="21"/>
  <c r="N1554" i="21"/>
  <c r="N1007" i="21"/>
  <c r="N1180" i="21"/>
  <c r="N91" i="21"/>
  <c r="N2424" i="21"/>
  <c r="N294" i="21"/>
  <c r="N1012" i="21"/>
  <c r="N2596" i="21"/>
  <c r="N1967" i="21"/>
  <c r="N2319" i="21"/>
  <c r="N747" i="21"/>
  <c r="N924" i="21"/>
  <c r="N2250" i="21"/>
  <c r="N1582" i="21"/>
  <c r="N1009" i="21"/>
  <c r="N1232" i="21"/>
  <c r="N801" i="21"/>
  <c r="N82" i="21"/>
  <c r="N1525" i="21"/>
  <c r="N2524" i="21"/>
  <c r="N1161" i="21"/>
  <c r="N297" i="21"/>
  <c r="N1568" i="21"/>
  <c r="N2192" i="21"/>
  <c r="N410" i="21"/>
  <c r="N2019" i="21"/>
  <c r="N542" i="21"/>
  <c r="N1761" i="21"/>
  <c r="N1364" i="21"/>
  <c r="N2097" i="21"/>
  <c r="N2113" i="21"/>
  <c r="N271" i="21"/>
  <c r="N1668" i="21"/>
  <c r="N1024" i="21"/>
  <c r="N113" i="21"/>
  <c r="N1887" i="21"/>
  <c r="N307" i="21"/>
  <c r="N599" i="21"/>
  <c r="N1566" i="21"/>
  <c r="R27" i="28"/>
  <c r="N1495" i="21"/>
  <c r="N2014" i="21"/>
  <c r="N517" i="21"/>
  <c r="N2217" i="21"/>
  <c r="N194" i="21"/>
  <c r="N771" i="21"/>
  <c r="N849" i="21"/>
  <c r="N359" i="21"/>
  <c r="N47" i="21"/>
  <c r="T24" i="27"/>
  <c r="N413" i="21"/>
  <c r="N2187" i="21"/>
  <c r="N1853" i="21"/>
  <c r="N428" i="21"/>
  <c r="N10" i="21"/>
  <c r="N664" i="21"/>
  <c r="N938" i="21"/>
  <c r="N2597" i="21"/>
  <c r="N287" i="21"/>
  <c r="N1749" i="21"/>
  <c r="N963" i="21"/>
  <c r="N792" i="21"/>
  <c r="N336" i="21"/>
  <c r="N800" i="21"/>
  <c r="N2614" i="21"/>
  <c r="N1572" i="21"/>
  <c r="N1320" i="21"/>
  <c r="N1932" i="21"/>
  <c r="N1605" i="21"/>
  <c r="N181" i="21"/>
  <c r="L31" i="21"/>
  <c r="N820" i="21"/>
  <c r="N2102" i="21"/>
  <c r="N2220" i="21"/>
  <c r="N142" i="21"/>
  <c r="N2207" i="21"/>
  <c r="N2150" i="21"/>
  <c r="N1427" i="21"/>
  <c r="N1520" i="21"/>
  <c r="N614" i="21"/>
  <c r="N1748" i="21"/>
  <c r="N842" i="21"/>
  <c r="N508" i="21"/>
  <c r="N1628" i="21"/>
  <c r="N914" i="21"/>
  <c r="N2287" i="21"/>
  <c r="N1713" i="21"/>
  <c r="N1297" i="21"/>
  <c r="N822" i="21"/>
  <c r="N592" i="21"/>
  <c r="N1588" i="21"/>
  <c r="N2148" i="21"/>
  <c r="N2429" i="21"/>
  <c r="N1635" i="21"/>
  <c r="N1344" i="21"/>
  <c r="N638" i="21"/>
  <c r="N1055" i="21"/>
  <c r="S109" i="13"/>
  <c r="N1571" i="21"/>
  <c r="N102" i="21"/>
  <c r="N1992" i="21"/>
  <c r="N2513" i="21"/>
  <c r="N2588" i="21"/>
  <c r="N1225" i="21"/>
  <c r="N400" i="21"/>
  <c r="N1632" i="21"/>
  <c r="N2256" i="21"/>
  <c r="N214" i="21"/>
  <c r="N383" i="21"/>
  <c r="N1772" i="21"/>
  <c r="N1499" i="21"/>
  <c r="N1785" i="21"/>
  <c r="N217" i="21"/>
  <c r="N2400" i="21"/>
  <c r="R35" i="26"/>
  <c r="N2504" i="21"/>
  <c r="N2633" i="21"/>
  <c r="N78" i="21"/>
  <c r="N1966" i="21"/>
  <c r="N340" i="21"/>
  <c r="N2096" i="21"/>
  <c r="N1088" i="21"/>
  <c r="N216" i="21"/>
  <c r="N644" i="21"/>
  <c r="N2048" i="21"/>
  <c r="N72" i="21"/>
  <c r="N2510" i="21"/>
  <c r="N1458" i="21"/>
  <c r="N583" i="21"/>
  <c r="N2454" i="21"/>
  <c r="N1667" i="21"/>
  <c r="N44" i="21"/>
  <c r="N2260" i="21"/>
  <c r="N2353" i="21"/>
  <c r="N1865" i="21"/>
  <c r="N1242" i="21"/>
  <c r="N887" i="21"/>
  <c r="N1273" i="21"/>
  <c r="N893" i="21"/>
  <c r="N2469" i="21"/>
  <c r="N726" i="21"/>
  <c r="N314" i="21"/>
  <c r="N1047" i="21"/>
  <c r="N805" i="21"/>
  <c r="N83" i="21"/>
  <c r="N2224" i="21"/>
  <c r="N1530" i="21"/>
  <c r="N2146" i="21"/>
  <c r="N911" i="21"/>
  <c r="N1506" i="21"/>
  <c r="N1606" i="21"/>
  <c r="N2397" i="21"/>
  <c r="N1682" i="21"/>
  <c r="N1135" i="21"/>
  <c r="N2482" i="21"/>
  <c r="N1057" i="21"/>
  <c r="N2575" i="21"/>
  <c r="N2222" i="21"/>
  <c r="N296" i="21"/>
  <c r="N233" i="21"/>
  <c r="N1245" i="21"/>
  <c r="N970" i="21"/>
  <c r="N986" i="21"/>
  <c r="N2551" i="21"/>
  <c r="N2025" i="21"/>
  <c r="N1307" i="21"/>
  <c r="N2140" i="21"/>
  <c r="N2425" i="21"/>
  <c r="N463" i="21"/>
  <c r="N992" i="21"/>
  <c r="N1808" i="21"/>
  <c r="N17" i="21"/>
  <c r="N1497" i="21"/>
  <c r="N224" i="21"/>
  <c r="N2478" i="21"/>
  <c r="N980" i="21"/>
  <c r="N2114" i="21"/>
  <c r="N2428" i="21"/>
  <c r="N1003" i="21"/>
  <c r="R42" i="28"/>
  <c r="N2640" i="21"/>
  <c r="N298" i="21"/>
  <c r="N1885" i="21"/>
  <c r="N1170" i="21"/>
  <c r="N2543" i="21"/>
  <c r="N1970" i="21"/>
  <c r="N2193" i="21"/>
  <c r="N1110" i="21"/>
  <c r="N685" i="21"/>
  <c r="N825" i="21"/>
  <c r="N2071" i="21"/>
  <c r="N733" i="21"/>
  <c r="N2498" i="21"/>
  <c r="N2514" i="21"/>
  <c r="N2039" i="21"/>
  <c r="N2472" i="21"/>
  <c r="N795" i="21"/>
  <c r="N1627" i="21"/>
  <c r="N1913" i="21"/>
  <c r="N423" i="21"/>
  <c r="N2528" i="21"/>
  <c r="N1295" i="21"/>
  <c r="N2263" i="21"/>
  <c r="N1608" i="21"/>
  <c r="N782" i="21"/>
  <c r="N2461" i="21"/>
  <c r="N1746" i="21"/>
  <c r="N1199" i="21"/>
  <c r="N2546" i="21"/>
  <c r="N1121" i="21"/>
  <c r="N167" i="21"/>
  <c r="N2121" i="21"/>
  <c r="N1844" i="21"/>
  <c r="N1372" i="21"/>
  <c r="N658" i="21"/>
  <c r="N2031" i="21"/>
  <c r="N1457" i="21"/>
  <c r="N1680" i="21"/>
  <c r="N152" i="21"/>
  <c r="N1764" i="21"/>
  <c r="N23" i="21"/>
  <c r="N1039" i="21"/>
  <c r="N221" i="21"/>
  <c r="N1986" i="21"/>
  <c r="N2002" i="21"/>
  <c r="N1526" i="21"/>
  <c r="N999" i="21"/>
  <c r="N283" i="21"/>
  <c r="N1115" i="21"/>
  <c r="N1400" i="21"/>
  <c r="N408" i="21"/>
  <c r="N2016" i="21"/>
  <c r="N2414" i="21"/>
  <c r="N399" i="21"/>
  <c r="N1542" i="21"/>
  <c r="N439" i="21"/>
  <c r="O5" i="21"/>
  <c r="N2644" i="21"/>
  <c r="N1089" i="21"/>
  <c r="N1403" i="21"/>
  <c r="R30" i="28"/>
  <c r="N889" i="21"/>
  <c r="N1197" i="21"/>
  <c r="N953" i="21"/>
  <c r="N2278" i="21"/>
  <c r="N1555" i="21"/>
  <c r="N1648" i="21"/>
  <c r="N315" i="21"/>
  <c r="N1578" i="21"/>
  <c r="N111" i="21"/>
  <c r="N2027" i="21"/>
  <c r="N1828" i="21"/>
  <c r="N2383" i="21"/>
  <c r="N2463" i="21"/>
  <c r="N2380" i="21"/>
  <c r="N859" i="21"/>
  <c r="N1144" i="21"/>
  <c r="R24" i="26"/>
  <c r="N2459" i="21"/>
  <c r="N2369" i="21"/>
  <c r="N727" i="21"/>
  <c r="N781" i="21"/>
  <c r="N2291" i="21"/>
  <c r="N1186" i="21"/>
  <c r="N1101" i="21"/>
  <c r="N1477" i="21"/>
  <c r="N2403" i="21"/>
  <c r="N2203" i="21"/>
  <c r="N1848" i="21"/>
  <c r="N249" i="21"/>
  <c r="N1854" i="21"/>
  <c r="N813" i="21"/>
  <c r="N854" i="21"/>
  <c r="N96" i="21"/>
  <c r="N1636" i="21"/>
  <c r="N1114" i="21"/>
  <c r="N759" i="21"/>
  <c r="N2409" i="21"/>
  <c r="N765" i="21"/>
  <c r="N2341" i="21"/>
  <c r="N665" i="21"/>
  <c r="N136" i="21"/>
  <c r="N2073" i="21"/>
  <c r="N677" i="21"/>
  <c r="N2643" i="21"/>
  <c r="N622" i="21"/>
  <c r="N1983" i="21"/>
  <c r="N680" i="21"/>
  <c r="N259" i="21"/>
  <c r="N894" i="21"/>
  <c r="N1190" i="21"/>
  <c r="N2117" i="21"/>
  <c r="N2584" i="21"/>
  <c r="N1510" i="21"/>
  <c r="N2061" i="21"/>
  <c r="N1282" i="21"/>
  <c r="N2503" i="21"/>
  <c r="N596" i="21"/>
  <c r="N1953" i="21"/>
  <c r="N2234" i="21"/>
  <c r="N494" i="21"/>
  <c r="N1406" i="21"/>
  <c r="N150" i="21"/>
  <c r="N2268" i="21"/>
  <c r="N2017" i="21"/>
  <c r="N945" i="21"/>
  <c r="N2221" i="21"/>
  <c r="N1323" i="21"/>
  <c r="N2026" i="21"/>
  <c r="N1117" i="21"/>
  <c r="N1313" i="21"/>
  <c r="N1826" i="21"/>
  <c r="N2173" i="21"/>
  <c r="N319" i="21"/>
  <c r="N1496" i="21"/>
  <c r="N1585" i="21"/>
  <c r="N232" i="21"/>
  <c r="N1789" i="21"/>
  <c r="N363" i="21"/>
  <c r="N1182" i="21"/>
  <c r="N1979" i="21"/>
  <c r="N1175" i="21"/>
  <c r="N282" i="21"/>
  <c r="N2523" i="21"/>
  <c r="N156" i="21"/>
  <c r="N2299" i="21"/>
  <c r="R26" i="28"/>
  <c r="N536" i="21"/>
  <c r="N2527" i="21"/>
  <c r="N2481" i="21"/>
  <c r="N1028" i="21"/>
  <c r="N1235" i="21"/>
  <c r="R29" i="28"/>
  <c r="N1223" i="21"/>
  <c r="N1862" i="21"/>
  <c r="N1989" i="21"/>
  <c r="N1187" i="21"/>
  <c r="N1731" i="21"/>
  <c r="N1780" i="21"/>
  <c r="N1404" i="21"/>
  <c r="N275" i="21"/>
  <c r="N1982" i="21"/>
  <c r="N1471" i="21"/>
  <c r="N460" i="21"/>
  <c r="N2125" i="21"/>
  <c r="N540" i="21"/>
  <c r="N1233" i="21"/>
  <c r="N1947" i="21"/>
  <c r="N2337" i="21"/>
  <c r="N1126" i="21"/>
  <c r="N1122" i="21"/>
  <c r="N1732" i="21"/>
  <c r="N1876" i="21"/>
  <c r="N635" i="21"/>
  <c r="N59" i="21"/>
  <c r="N818" i="21"/>
  <c r="N593" i="21"/>
  <c r="N211" i="21"/>
  <c r="N450" i="21"/>
  <c r="N1306" i="21"/>
  <c r="N2637" i="21"/>
  <c r="N452" i="21"/>
  <c r="N1290" i="21"/>
  <c r="N722" i="21"/>
  <c r="N2088" i="21"/>
  <c r="N1452" i="21"/>
  <c r="N2312" i="21"/>
  <c r="N640" i="21"/>
  <c r="N2228" i="21"/>
  <c r="N2408" i="21"/>
  <c r="N2378" i="21"/>
  <c r="N2573" i="21"/>
  <c r="N43" i="21"/>
  <c r="N21" i="21"/>
  <c r="N2648" i="21"/>
  <c r="N2003" i="21"/>
  <c r="N2110" i="21"/>
  <c r="N972" i="21"/>
  <c r="N485" i="21"/>
  <c r="N2467" i="21"/>
  <c r="N348" i="21"/>
  <c r="N2013" i="21"/>
  <c r="N861" i="21"/>
  <c r="N2200" i="21"/>
  <c r="N2451" i="21"/>
  <c r="N405" i="21"/>
  <c r="N642" i="21"/>
  <c r="N368" i="21"/>
  <c r="N2155" i="21"/>
  <c r="N1868" i="21"/>
  <c r="N2636" i="21"/>
  <c r="N2053" i="21"/>
  <c r="N1698" i="21"/>
  <c r="N2247" i="21"/>
  <c r="N1494" i="21"/>
  <c r="N1994" i="21"/>
  <c r="N1659" i="21"/>
  <c r="N1417" i="21"/>
  <c r="N2620" i="21"/>
  <c r="N1747" i="21"/>
  <c r="N333" i="21"/>
  <c r="N543" i="21"/>
  <c r="O39" i="13"/>
  <c r="O40" i="13"/>
  <c r="O41" i="13" s="1"/>
  <c r="O42" i="13"/>
  <c r="N1867" i="21"/>
  <c r="N2008" i="21"/>
  <c r="N787" i="21"/>
  <c r="N1485" i="21"/>
  <c r="N745" i="21"/>
  <c r="N1469" i="21"/>
  <c r="N1394" i="21"/>
  <c r="N882" i="21"/>
  <c r="N1112" i="21"/>
  <c r="N746" i="21"/>
  <c r="N714" i="21"/>
  <c r="N1670" i="21"/>
  <c r="N120" i="21"/>
  <c r="N949" i="21"/>
  <c r="N2474" i="21"/>
  <c r="N1438" i="21"/>
  <c r="N1778" i="21"/>
  <c r="N1298" i="21"/>
  <c r="N1954" i="21"/>
  <c r="N956" i="21"/>
  <c r="N2386" i="21"/>
  <c r="N897" i="21"/>
  <c r="N2556" i="21"/>
  <c r="N2638" i="21"/>
  <c r="N118" i="21"/>
  <c r="N208" i="21"/>
  <c r="N1398" i="21"/>
  <c r="N1353" i="21"/>
  <c r="N655" i="21"/>
  <c r="N837" i="21"/>
  <c r="N128" i="21"/>
  <c r="N2199" i="21"/>
  <c r="N1527" i="21"/>
  <c r="N484" i="21"/>
  <c r="N951" i="21"/>
  <c r="N1836" i="21"/>
  <c r="N673" i="21"/>
  <c r="N1203" i="21"/>
  <c r="N280" i="21"/>
  <c r="N561" i="21"/>
  <c r="N1640" i="21"/>
  <c r="N2301" i="21"/>
  <c r="N1278" i="21"/>
  <c r="N210" i="21"/>
  <c r="N721" i="21"/>
  <c r="N1626" i="21"/>
  <c r="N1204" i="21"/>
  <c r="N1847" i="21"/>
  <c r="L2655" i="21"/>
  <c r="N1481" i="21"/>
  <c r="N1330" i="21"/>
  <c r="N564" i="21"/>
  <c r="N477" i="21"/>
  <c r="N1546" i="21"/>
  <c r="N2242" i="21"/>
  <c r="N1824" i="21"/>
  <c r="N1969" i="21"/>
  <c r="N89" i="21"/>
  <c r="N1429" i="21"/>
  <c r="R60" i="13"/>
  <c r="N691" i="21"/>
  <c r="N184" i="21"/>
  <c r="N521" i="21"/>
  <c r="N799" i="21"/>
  <c r="N997" i="21"/>
  <c r="N594" i="21"/>
  <c r="N2098" i="21"/>
  <c r="N1327" i="21"/>
  <c r="N406" i="21"/>
  <c r="N2127" i="21"/>
  <c r="N1271" i="21"/>
  <c r="N2000" i="21"/>
  <c r="N1365" i="21"/>
  <c r="M2655" i="21"/>
  <c r="N1361" i="21"/>
  <c r="N1432" i="21"/>
  <c r="N2538" i="21"/>
  <c r="N2615" i="21"/>
  <c r="N985" i="21"/>
  <c r="N568" i="21"/>
  <c r="N288" i="21"/>
  <c r="N104" i="21"/>
  <c r="N2453" i="21"/>
  <c r="N103" i="21"/>
  <c r="N203" i="21"/>
  <c r="N1620" i="21"/>
  <c r="N97" i="21"/>
  <c r="N1729" i="21"/>
  <c r="N867" i="21"/>
  <c r="N2495" i="21"/>
  <c r="N1611" i="21"/>
  <c r="N2029" i="21"/>
  <c r="N2600" i="21"/>
  <c r="N1766" i="21"/>
  <c r="N1299" i="21"/>
  <c r="N1241" i="21"/>
  <c r="N386" i="21"/>
  <c r="N899" i="21"/>
  <c r="T59" i="13"/>
  <c r="N2452" i="21"/>
  <c r="N465" i="21"/>
  <c r="N2415" i="21"/>
  <c r="R39" i="28"/>
  <c r="N1786" i="21"/>
  <c r="N1326" i="21"/>
  <c r="N1841" i="21"/>
  <c r="S40" i="13"/>
  <c r="N2159" i="21"/>
  <c r="N480" i="21"/>
  <c r="N718" i="21"/>
  <c r="N2290" i="21"/>
  <c r="N1262" i="21"/>
  <c r="N13" i="21"/>
  <c r="N1258" i="21"/>
  <c r="N1265" i="21"/>
  <c r="N917" i="21"/>
  <c r="N1205" i="21"/>
  <c r="N1137" i="21"/>
  <c r="N807" i="21"/>
  <c r="N2565" i="21"/>
  <c r="N2181" i="21"/>
  <c r="N1540" i="21"/>
  <c r="T40" i="13"/>
  <c r="N901" i="21"/>
  <c r="N830" i="21"/>
  <c r="N892" i="21"/>
  <c r="N1735" i="21"/>
  <c r="N1870" i="21"/>
  <c r="N888" i="21"/>
  <c r="N2063" i="21"/>
  <c r="N1694" i="21"/>
  <c r="R40" i="13"/>
  <c r="N1522" i="21"/>
  <c r="N1629" i="21"/>
  <c r="N1322" i="21"/>
  <c r="N904" i="21"/>
  <c r="N2410" i="21"/>
  <c r="N1950" i="21"/>
  <c r="N290" i="21"/>
  <c r="N174" i="21"/>
  <c r="R37" i="28"/>
  <c r="N1574" i="21"/>
  <c r="N2598" i="21"/>
  <c r="N2430" i="21"/>
  <c r="N55" i="21"/>
  <c r="N379" i="21"/>
  <c r="N740" i="21"/>
  <c r="N1941" i="21"/>
  <c r="N693" i="21"/>
  <c r="N2641" i="21"/>
  <c r="N1128" i="21"/>
  <c r="N1940" i="21"/>
  <c r="N1434" i="21"/>
  <c r="N1889" i="21"/>
  <c r="N574" i="21"/>
  <c r="N935" i="21"/>
  <c r="N2548" i="21"/>
  <c r="N2208" i="21"/>
  <c r="N2374" i="21"/>
  <c r="N2489" i="21"/>
  <c r="N1056" i="21"/>
  <c r="N2377" i="21"/>
  <c r="N608" i="21"/>
  <c r="N1917" i="21"/>
  <c r="N1181" i="21"/>
  <c r="N123" i="21"/>
  <c r="N2338" i="21"/>
  <c r="N2080" i="21"/>
  <c r="R35" i="13"/>
  <c r="N2511" i="21"/>
  <c r="N2089" i="21"/>
  <c r="R36" i="26"/>
  <c r="N559" i="21"/>
  <c r="N873" i="21"/>
  <c r="N871" i="21"/>
  <c r="N1921" i="21"/>
  <c r="N1933" i="21"/>
  <c r="N1474" i="21"/>
  <c r="N2109" i="21"/>
  <c r="N1080" i="21"/>
  <c r="N1993" i="21"/>
  <c r="N369" i="21"/>
  <c r="N785" i="21"/>
  <c r="N973" i="21"/>
  <c r="N1744" i="21"/>
  <c r="N98" i="21"/>
  <c r="N279" i="21"/>
  <c r="N1401" i="21"/>
  <c r="N2466" i="21"/>
  <c r="N2104" i="21"/>
  <c r="N1015" i="21"/>
  <c r="N950" i="21"/>
  <c r="N2635" i="21"/>
  <c r="N131" i="21"/>
  <c r="N1902" i="21"/>
  <c r="N347" i="21"/>
  <c r="N25" i="21"/>
  <c r="N1189" i="21"/>
  <c r="N2401" i="21"/>
  <c r="N1825" i="21"/>
  <c r="N579" i="21"/>
  <c r="S38" i="13"/>
  <c r="T38" i="13" s="1"/>
  <c r="S41" i="13"/>
  <c r="R41" i="13" s="1"/>
  <c r="R32" i="26"/>
  <c r="N1369" i="21"/>
  <c r="N2331" i="21"/>
  <c r="N1738" i="21"/>
  <c r="N1597" i="21"/>
  <c r="N1866" i="21"/>
  <c r="N2448" i="21"/>
  <c r="N634" i="21"/>
  <c r="N1188" i="21"/>
  <c r="N322" i="21"/>
  <c r="N1146" i="21"/>
  <c r="N2172" i="21"/>
  <c r="N2085" i="21"/>
  <c r="N444" i="21"/>
  <c r="N2277" i="21"/>
  <c r="N1878" i="21"/>
  <c r="N467" i="21"/>
  <c r="N206" i="21"/>
  <c r="N507" i="21"/>
  <c r="R38" i="13"/>
  <c r="N2168" i="21"/>
  <c r="N2022" i="21"/>
  <c r="N2590" i="21"/>
  <c r="N1267" i="21"/>
  <c r="N2274" i="21"/>
  <c r="N2629" i="21"/>
  <c r="R107" i="13"/>
  <c r="N960" i="21"/>
  <c r="N880" i="21"/>
  <c r="N2042" i="21"/>
  <c r="N1603" i="21"/>
  <c r="N912" i="21"/>
  <c r="T60" i="13"/>
  <c r="N153" i="21"/>
  <c r="N2006" i="21"/>
  <c r="N794" i="21"/>
  <c r="N876" i="21"/>
  <c r="N758" i="21"/>
  <c r="N668" i="21"/>
  <c r="N27" i="21"/>
  <c r="N1100" i="21"/>
  <c r="N2521" i="21"/>
  <c r="N462" i="21"/>
  <c r="S42" i="13"/>
  <c r="T42" i="13" s="1"/>
  <c r="N2591" i="21"/>
  <c r="N1305" i="21"/>
  <c r="N1091" i="21"/>
  <c r="N719" i="21"/>
  <c r="N1094" i="21"/>
  <c r="N1910" i="21"/>
  <c r="N885" i="21"/>
  <c r="N289" i="21"/>
  <c r="N546" i="21"/>
  <c r="N268" i="21"/>
  <c r="N1883" i="21"/>
  <c r="N778" i="21"/>
  <c r="N597" i="21"/>
  <c r="N74" i="21"/>
  <c r="N2360" i="21"/>
  <c r="N2306" i="21"/>
  <c r="N1508" i="21"/>
  <c r="N566" i="21"/>
  <c r="N326" i="21"/>
  <c r="N1676" i="21"/>
  <c r="N2251" i="21"/>
  <c r="N1803" i="21"/>
  <c r="N1839" i="21"/>
  <c r="N2079" i="21"/>
  <c r="N2630" i="21"/>
  <c r="N49" i="21"/>
  <c r="N1900" i="21"/>
  <c r="N920" i="21"/>
  <c r="N264" i="21"/>
  <c r="N2471" i="21"/>
  <c r="N2404" i="21"/>
  <c r="N948" i="21"/>
  <c r="N806" i="21"/>
  <c r="N1247" i="21"/>
  <c r="N1875" i="21"/>
  <c r="N1006" i="21"/>
  <c r="N2244" i="21"/>
  <c r="N946" i="21"/>
  <c r="N1071" i="21"/>
  <c r="N2645" i="21"/>
  <c r="N1153" i="21"/>
  <c r="N1722" i="21"/>
  <c r="N1252" i="21"/>
  <c r="N603" i="21"/>
  <c r="N2366" i="21"/>
  <c r="N306" i="21"/>
  <c r="N2273" i="21"/>
  <c r="N2074" i="21"/>
  <c r="N197" i="21"/>
  <c r="N2294" i="21"/>
  <c r="N2567" i="21"/>
  <c r="N2506" i="21"/>
  <c r="N1325" i="21"/>
  <c r="N2541" i="21"/>
  <c r="N458" i="21"/>
  <c r="N2462" i="21"/>
  <c r="N2535" i="21"/>
  <c r="N497" i="21"/>
  <c r="N1534" i="21"/>
  <c r="N1035" i="21"/>
  <c r="N926" i="21"/>
  <c r="N2198" i="21"/>
  <c r="O6" i="21"/>
  <c r="N1005" i="21"/>
  <c r="R33" i="13"/>
  <c r="N1809" i="21"/>
  <c r="N310" i="21"/>
  <c r="N364" i="21"/>
  <c r="N2577" i="21"/>
  <c r="N531" i="21"/>
  <c r="N1964" i="21"/>
  <c r="N1111" i="21"/>
  <c r="R28" i="26"/>
  <c r="N2570" i="21"/>
  <c r="N851" i="21"/>
  <c r="N1085" i="21"/>
  <c r="N870" i="21"/>
  <c r="N2564" i="21"/>
  <c r="N1443" i="21"/>
  <c r="N692" i="21"/>
  <c r="N2108" i="21"/>
  <c r="N853" i="21"/>
  <c r="N2101" i="21"/>
  <c r="N472" i="21"/>
  <c r="N2432" i="21"/>
  <c r="N2171" i="21"/>
  <c r="N2483" i="21"/>
  <c r="N2496" i="21"/>
  <c r="N1819" i="21"/>
  <c r="N2346" i="21"/>
  <c r="N510" i="21"/>
  <c r="N1397" i="21"/>
  <c r="N1532" i="21"/>
  <c r="N713" i="21"/>
  <c r="N239" i="21"/>
  <c r="N1612" i="21"/>
  <c r="N1439" i="21"/>
  <c r="N841" i="21"/>
  <c r="N1567" i="21"/>
  <c r="N1755" i="21"/>
  <c r="N1942" i="21"/>
  <c r="N1840" i="21"/>
  <c r="N1673" i="21"/>
  <c r="N267" i="21"/>
  <c r="N734" i="21"/>
  <c r="N70" i="21"/>
  <c r="N1721" i="21"/>
  <c r="N751" i="21"/>
  <c r="N937" i="21"/>
  <c r="N632" i="21"/>
  <c r="N1384" i="21"/>
  <c r="N1759" i="21"/>
  <c r="N2165" i="21"/>
  <c r="N2266" i="21"/>
  <c r="O43" i="13"/>
  <c r="N731" i="21"/>
  <c r="N1099" i="21"/>
  <c r="N354" i="21"/>
  <c r="N919" i="21"/>
  <c r="N1904" i="21"/>
  <c r="N2229" i="21"/>
  <c r="N2359" i="21"/>
  <c r="N1050" i="21"/>
  <c r="N2526" i="21"/>
  <c r="N1730" i="21"/>
  <c r="N1370" i="21"/>
  <c r="N1943" i="21"/>
  <c r="N715" i="21"/>
  <c r="I2655" i="21"/>
  <c r="N449" i="21"/>
  <c r="N1834" i="21"/>
  <c r="N1127" i="21"/>
  <c r="N2601" i="21"/>
  <c r="N2310" i="21"/>
  <c r="N648" i="21"/>
  <c r="N1798" i="21"/>
  <c r="N200" i="21"/>
  <c r="N524" i="21"/>
  <c r="N1760" i="21"/>
  <c r="N1288" i="21"/>
  <c r="N1314" i="21"/>
  <c r="N2095" i="21"/>
  <c r="N1086" i="21"/>
  <c r="N657" i="21"/>
  <c r="N1349" i="21"/>
  <c r="N29" i="21"/>
  <c r="N724" i="21"/>
  <c r="N1685" i="21"/>
  <c r="N656" i="21"/>
  <c r="R59" i="13"/>
  <c r="N611" i="21"/>
  <c r="N2321" i="21"/>
  <c r="N1873" i="21"/>
  <c r="N1462" i="21"/>
  <c r="N159" i="21"/>
  <c r="N2204" i="21"/>
  <c r="K2655" i="21"/>
  <c r="N896" i="21"/>
  <c r="N447" i="21"/>
  <c r="N1695" i="21"/>
  <c r="N389" i="21"/>
  <c r="N2536" i="21"/>
  <c r="N1437" i="21"/>
  <c r="N1920" i="21"/>
  <c r="N1356" i="21"/>
  <c r="N1163" i="21"/>
  <c r="N576" i="21"/>
  <c r="N862" i="21"/>
  <c r="N1043" i="21"/>
  <c r="N1277" i="21"/>
  <c r="N92" i="21"/>
  <c r="N502" i="21"/>
  <c r="N2123" i="21"/>
  <c r="N243" i="21"/>
  <c r="N639" i="21"/>
  <c r="N1675" i="21"/>
  <c r="N1066" i="21"/>
  <c r="N2175" i="21"/>
  <c r="N2243" i="21"/>
  <c r="N2476" i="21"/>
  <c r="N523" i="21"/>
  <c r="N2599" i="21"/>
  <c r="N2426" i="21"/>
  <c r="N1715" i="21"/>
  <c r="N1591" i="21"/>
  <c r="N2132" i="21"/>
  <c r="N237" i="21"/>
  <c r="N1631" i="21"/>
  <c r="S43" i="13"/>
  <c r="N1256" i="21"/>
  <c r="N1817" i="21"/>
  <c r="N1467" i="21"/>
  <c r="N1897" i="21"/>
  <c r="N1212" i="21"/>
  <c r="N2530" i="21"/>
  <c r="N1536" i="21"/>
  <c r="N1896" i="21"/>
  <c r="R42" i="13"/>
  <c r="N2047" i="21"/>
  <c r="N1547" i="21"/>
  <c r="N2381" i="21"/>
  <c r="N1292" i="21"/>
  <c r="N1255" i="21"/>
  <c r="N709" i="21"/>
  <c r="N2500" i="21"/>
  <c r="N1411" i="21"/>
  <c r="N2137" i="21"/>
  <c r="N1360" i="21"/>
  <c r="N1500" i="21"/>
  <c r="N1389" i="21"/>
  <c r="N2342" i="21"/>
  <c r="N1642" i="21"/>
  <c r="N2458" i="21"/>
  <c r="N2444" i="21"/>
  <c r="N2594" i="21"/>
  <c r="N2065" i="21"/>
  <c r="N151" i="21"/>
  <c r="N1421" i="21"/>
  <c r="N2393" i="21"/>
  <c r="N2284" i="21"/>
  <c r="N2276" i="21"/>
  <c r="N1120" i="21"/>
  <c r="N490" i="21"/>
  <c r="N1436" i="21"/>
  <c r="N2439" i="21"/>
  <c r="T25" i="27"/>
  <c r="N838" i="21"/>
  <c r="N831" i="21"/>
  <c r="N1345" i="21"/>
  <c r="N2613" i="21"/>
  <c r="N2553" i="21"/>
  <c r="N199" i="21"/>
  <c r="N52" i="21"/>
  <c r="N943" i="21"/>
  <c r="R27" i="13"/>
  <c r="N2351" i="21"/>
  <c r="N1408" i="21"/>
  <c r="N34" i="21"/>
  <c r="N22" i="21"/>
  <c r="N694" i="21"/>
  <c r="N373" i="21"/>
  <c r="N933" i="21"/>
  <c r="N1988" i="21"/>
  <c r="N2153" i="21"/>
  <c r="N1136" i="21"/>
  <c r="N606" i="21"/>
  <c r="N1593" i="21"/>
  <c r="N698" i="21"/>
  <c r="N144" i="21"/>
  <c r="N1930" i="21"/>
  <c r="S39" i="13"/>
  <c r="N872" i="21"/>
  <c r="N1221" i="21"/>
  <c r="N1602" i="21"/>
  <c r="N2362" i="21"/>
  <c r="N2156" i="21"/>
  <c r="N1965" i="21"/>
  <c r="N2329" i="21"/>
  <c r="N1240" i="21"/>
  <c r="R35" i="28"/>
  <c r="N1693" i="21"/>
  <c r="N2196" i="21"/>
  <c r="N223" i="21"/>
  <c r="N349" i="21"/>
  <c r="N226" i="21"/>
  <c r="N178" i="21"/>
  <c r="N1034" i="21"/>
  <c r="N1678" i="21"/>
  <c r="N930" i="21"/>
  <c r="N85" i="21"/>
  <c r="N2033" i="21"/>
  <c r="N1079" i="21"/>
  <c r="R43" i="28"/>
  <c r="N660" i="21"/>
  <c r="N116" i="21"/>
  <c r="N1328" i="21"/>
  <c r="N1944" i="21"/>
  <c r="N1375" i="21"/>
  <c r="N723" i="21"/>
  <c r="N1431" i="21"/>
  <c r="N2518" i="21"/>
  <c r="N1528" i="21"/>
  <c r="N1464" i="21"/>
  <c r="N26" i="21"/>
  <c r="N421" i="21"/>
  <c r="N2086" i="21"/>
  <c r="N138" i="21"/>
  <c r="N1716" i="21"/>
  <c r="N1658" i="21"/>
  <c r="N1243" i="21"/>
  <c r="N1463" i="21"/>
  <c r="N1765" i="21"/>
  <c r="N534" i="21"/>
  <c r="T41" i="13"/>
  <c r="N1977" i="21"/>
  <c r="N1052" i="21"/>
  <c r="N1898" i="21"/>
  <c r="N643" i="21"/>
  <c r="N2653" i="21"/>
  <c r="N1710" i="21"/>
  <c r="N1858" i="21"/>
  <c r="N1843" i="21"/>
  <c r="N1643" i="21"/>
  <c r="N2215" i="21"/>
  <c r="N1976" i="21"/>
  <c r="N1138" i="21"/>
  <c r="N1449" i="21"/>
  <c r="N1062" i="21"/>
  <c r="N1108" i="21"/>
  <c r="N1293" i="21"/>
  <c r="O2655" i="21"/>
  <c r="N1630" i="21"/>
  <c r="N1504" i="21"/>
  <c r="N1342" i="21"/>
  <c r="N1172" i="21"/>
  <c r="N1558" i="21"/>
  <c r="N2477" i="21"/>
  <c r="N791" i="21"/>
  <c r="N2230" i="21"/>
  <c r="N788" i="21"/>
  <c r="N337" i="21"/>
  <c r="N1224" i="21"/>
  <c r="N1717" i="21"/>
  <c r="N1974" i="21"/>
  <c r="N276" i="21"/>
  <c r="N786" i="21"/>
  <c r="N753" i="21"/>
  <c r="N1619" i="21"/>
  <c r="N234" i="21"/>
  <c r="N601" i="21"/>
  <c r="N624" i="21"/>
  <c r="N2375" i="21"/>
  <c r="N1580" i="21"/>
  <c r="N331" i="21"/>
  <c r="N1903" i="21"/>
  <c r="N944" i="21"/>
  <c r="N959" i="21"/>
  <c r="N1652" i="21"/>
  <c r="R24" i="28"/>
  <c r="N993" i="21"/>
  <c r="N2188" i="21"/>
  <c r="N2283" i="21"/>
  <c r="N1456" i="21"/>
  <c r="R23" i="13"/>
  <c r="N913" i="21"/>
  <c r="N2191" i="21"/>
  <c r="N1791" i="21"/>
  <c r="N1490" i="21"/>
  <c r="N407" i="21"/>
  <c r="N445" i="21"/>
  <c r="N2144" i="21"/>
  <c r="R29" i="13"/>
  <c r="N1455" i="21"/>
  <c r="N2455" i="21"/>
  <c r="N2345" i="21"/>
  <c r="O44" i="13"/>
  <c r="N2118" i="21"/>
  <c r="N1758" i="21"/>
  <c r="N631" i="21"/>
  <c r="N2307" i="21"/>
  <c r="N1450" i="21"/>
  <c r="N1533" i="21"/>
  <c r="N728" i="21"/>
  <c r="N2557" i="21"/>
  <c r="N1366" i="21"/>
  <c r="N2585" i="21"/>
  <c r="N2456" i="21"/>
  <c r="N1509" i="21"/>
  <c r="N604" i="21"/>
  <c r="N1102" i="21"/>
  <c r="N2225" i="21"/>
  <c r="N2170" i="21"/>
  <c r="N1300" i="21"/>
  <c r="N192" i="21"/>
  <c r="N424" i="21"/>
  <c r="N30" i="21"/>
  <c r="N1922" i="21"/>
  <c r="N1074" i="21"/>
  <c r="N1915" i="21"/>
  <c r="N1686" i="21"/>
  <c r="N1152" i="21"/>
  <c r="N779" i="21"/>
  <c r="N303" i="21"/>
  <c r="N36" i="21"/>
  <c r="T33" i="27"/>
  <c r="N272" i="21"/>
  <c r="N814" i="21"/>
  <c r="N1016" i="21"/>
  <c r="N941" i="21"/>
  <c r="N1123" i="21"/>
  <c r="N1210" i="21"/>
  <c r="N2545" i="21"/>
  <c r="N710" i="21"/>
  <c r="N551" i="21"/>
  <c r="O550" i="21"/>
  <c r="N1468" i="21"/>
  <c r="N1859" i="21"/>
  <c r="N2322" i="21"/>
  <c r="R28" i="13"/>
  <c r="N2434" i="21"/>
  <c r="N2099" i="21"/>
  <c r="N2484" i="21"/>
  <c r="N2336" i="21"/>
  <c r="N649" i="21"/>
  <c r="N684" i="21"/>
  <c r="N1513" i="21"/>
  <c r="N431" i="21"/>
  <c r="N1022" i="21"/>
  <c r="N1409" i="21"/>
  <c r="N367" i="21"/>
  <c r="N520" i="21"/>
  <c r="N1712" i="21"/>
  <c r="N2090" i="21"/>
  <c r="N1253" i="21"/>
  <c r="N700" i="21"/>
  <c r="N2357" i="21"/>
  <c r="N446" i="21"/>
  <c r="N1244" i="21"/>
  <c r="N1573" i="21"/>
  <c r="N962" i="21"/>
  <c r="N886" i="21"/>
  <c r="N1407" i="21"/>
  <c r="N2532" i="21"/>
  <c r="N588" i="21"/>
  <c r="R46" i="28"/>
  <c r="N335" i="21"/>
  <c r="N2501" i="21"/>
  <c r="N846" i="21"/>
  <c r="N516" i="21"/>
  <c r="N341" i="21"/>
  <c r="N1661" i="21"/>
  <c r="N1998" i="21"/>
  <c r="N615" i="21"/>
  <c r="N1476" i="21"/>
  <c r="N1984" i="21"/>
  <c r="N441" i="21"/>
  <c r="N1962" i="21"/>
  <c r="N742" i="21"/>
  <c r="N4" i="21"/>
  <c r="N509" i="21"/>
  <c r="N1486" i="21"/>
  <c r="N2081" i="21"/>
  <c r="N1795" i="21"/>
  <c r="N1046" i="21"/>
  <c r="N766" i="21"/>
  <c r="N2592" i="21"/>
  <c r="N493" i="21"/>
  <c r="N1042" i="21"/>
  <c r="N1119" i="21"/>
  <c r="N2197" i="21"/>
  <c r="N108" i="21"/>
  <c r="N41" i="21"/>
  <c r="N762" i="21"/>
  <c r="N2045" i="21"/>
  <c r="N115" i="21"/>
  <c r="N328" i="21"/>
  <c r="G10" i="28"/>
  <c r="I4" i="27"/>
  <c r="F8" i="21"/>
  <c r="AA28" i="29"/>
  <c r="AA30" i="29"/>
  <c r="I14" i="13"/>
  <c r="I13" i="28"/>
  <c r="I14" i="26"/>
  <c r="G3" i="13"/>
  <c r="G7" i="28"/>
  <c r="I3" i="28"/>
  <c r="G7" i="26"/>
  <c r="I5" i="28"/>
  <c r="AA24" i="29"/>
  <c r="G6" i="28"/>
  <c r="I13" i="13"/>
  <c r="G5" i="28"/>
  <c r="I8" i="13"/>
  <c r="I10" i="27"/>
  <c r="G3" i="27"/>
  <c r="G15" i="13"/>
  <c r="I15" i="26"/>
  <c r="G15" i="27"/>
  <c r="I12" i="27"/>
  <c r="G4" i="27"/>
  <c r="I8" i="27"/>
  <c r="I14" i="28"/>
  <c r="I15" i="27"/>
  <c r="I5" i="26"/>
  <c r="G10" i="26"/>
  <c r="G10" i="27"/>
  <c r="I12" i="26"/>
  <c r="G13" i="26"/>
  <c r="G11" i="28"/>
  <c r="I10" i="26"/>
  <c r="G11" i="26"/>
  <c r="G7" i="27"/>
  <c r="G10" i="13"/>
  <c r="AA27" i="29"/>
  <c r="G5" i="13"/>
  <c r="I7" i="27"/>
  <c r="G13" i="28"/>
  <c r="G13" i="27"/>
  <c r="I11" i="26"/>
  <c r="G8" i="26"/>
  <c r="I11" i="28"/>
  <c r="G7" i="13"/>
  <c r="G13" i="13"/>
  <c r="G11" i="27"/>
  <c r="I13" i="26"/>
  <c r="I3" i="13"/>
  <c r="F10" i="21"/>
  <c r="G12" i="27"/>
  <c r="I10" i="28"/>
  <c r="G4" i="13"/>
  <c r="G14" i="28"/>
  <c r="I12" i="28"/>
  <c r="G6" i="26"/>
  <c r="E10" i="21"/>
  <c r="I10" i="13"/>
  <c r="G15" i="26"/>
  <c r="G4" i="26"/>
  <c r="G12" i="28"/>
  <c r="I4" i="13"/>
  <c r="G14" i="13"/>
  <c r="I12" i="13"/>
  <c r="I8" i="26"/>
  <c r="I6" i="26"/>
  <c r="I8" i="28"/>
  <c r="G5" i="27"/>
  <c r="G8" i="13"/>
  <c r="I11" i="13"/>
  <c r="G12" i="13"/>
  <c r="I4" i="28"/>
  <c r="I14" i="27"/>
  <c r="I15" i="13"/>
  <c r="I6" i="28"/>
  <c r="I7" i="28"/>
  <c r="G3" i="26"/>
  <c r="G12" i="26"/>
  <c r="AA29" i="29"/>
  <c r="I3" i="26"/>
  <c r="G11" i="13"/>
  <c r="I7" i="13"/>
  <c r="G5" i="26"/>
  <c r="G8" i="28"/>
  <c r="I15" i="28"/>
  <c r="G8" i="27"/>
  <c r="I11" i="27"/>
  <c r="G6" i="13"/>
  <c r="I4" i="26"/>
  <c r="I6" i="27"/>
  <c r="I7" i="26"/>
  <c r="I13" i="27"/>
  <c r="I3" i="27"/>
  <c r="G14" i="27"/>
  <c r="I5" i="27"/>
  <c r="G14" i="26"/>
  <c r="G6" i="27"/>
  <c r="G15" i="28"/>
  <c r="G3" i="28"/>
  <c r="I5" i="13"/>
  <c r="I6" i="13"/>
  <c r="G4" i="28"/>
  <c r="P2655" i="21"/>
  <c r="Q2655" i="21"/>
  <c r="T43" i="13"/>
  <c r="R43" i="13"/>
  <c r="T39" i="13"/>
  <c r="R39" i="13"/>
  <c r="S44" i="13"/>
  <c r="O45" i="13"/>
  <c r="T44" i="13"/>
  <c r="R44" i="13"/>
  <c r="S45" i="13"/>
  <c r="O46" i="13"/>
  <c r="T45" i="13"/>
  <c r="R45" i="13"/>
  <c r="S46" i="13"/>
  <c r="O47" i="13"/>
  <c r="T46" i="13"/>
  <c r="R46" i="13"/>
  <c r="S47" i="13"/>
  <c r="O48" i="13"/>
  <c r="R47" i="13"/>
  <c r="T47" i="13"/>
  <c r="S48" i="13"/>
  <c r="O49" i="13"/>
  <c r="T48" i="13"/>
  <c r="R48" i="13"/>
  <c r="S49" i="13"/>
  <c r="O50" i="13"/>
  <c r="T49" i="13"/>
  <c r="R49" i="13"/>
  <c r="O51" i="13"/>
  <c r="S50" i="13"/>
  <c r="O52" i="13"/>
  <c r="S51" i="13"/>
  <c r="T50" i="13"/>
  <c r="R50" i="13"/>
  <c r="O53" i="13"/>
  <c r="S52" i="13"/>
  <c r="R51" i="13"/>
  <c r="T51" i="13"/>
  <c r="S53" i="13"/>
  <c r="O54" i="13"/>
  <c r="T52" i="13"/>
  <c r="R52" i="13"/>
  <c r="T53" i="13"/>
  <c r="R53" i="13"/>
  <c r="O55" i="13"/>
  <c r="S54" i="13"/>
  <c r="S55" i="13"/>
  <c r="O56" i="13"/>
  <c r="R54" i="13"/>
  <c r="T54" i="13"/>
  <c r="R55" i="13"/>
  <c r="T55" i="13"/>
  <c r="O57" i="13"/>
  <c r="S56" i="13"/>
  <c r="S57" i="13"/>
  <c r="O58" i="13"/>
  <c r="T57" i="13"/>
  <c r="R57" i="13"/>
  <c r="P56" i="13" l="1"/>
  <c r="Q56" i="13"/>
  <c r="P55" i="13"/>
  <c r="Q55" i="13"/>
  <c r="P54" i="13"/>
  <c r="Q54" i="13"/>
  <c r="Q53" i="13"/>
  <c r="P53" i="13"/>
  <c r="P52" i="13"/>
  <c r="Q52" i="13"/>
  <c r="P51" i="13"/>
  <c r="Q51" i="13"/>
  <c r="Q50" i="13"/>
  <c r="P50" i="13"/>
  <c r="Q49" i="13"/>
  <c r="P49" i="13"/>
  <c r="Q48" i="13"/>
  <c r="P48" i="13"/>
  <c r="Q47" i="13"/>
  <c r="P47" i="13"/>
  <c r="P46" i="13"/>
  <c r="Q46" i="13"/>
  <c r="P45" i="13"/>
  <c r="Q45" i="13"/>
  <c r="Q44" i="13"/>
  <c r="P44" i="13"/>
  <c r="P43" i="13"/>
  <c r="Q43" i="13"/>
  <c r="Q42" i="13"/>
  <c r="P42" i="13"/>
  <c r="Q41" i="13"/>
  <c r="P41" i="13"/>
  <c r="Q40" i="13"/>
  <c r="P40" i="13"/>
  <c r="Q39" i="13"/>
  <c r="P39" i="13"/>
  <c r="P38" i="13"/>
  <c r="Q38" i="13"/>
  <c r="Q58" i="13"/>
  <c r="P58" i="13"/>
  <c r="P57" i="13"/>
  <c r="Q57" i="13"/>
  <c r="J12" i="27"/>
  <c r="H12" i="27"/>
  <c r="H15" i="27"/>
  <c r="J15" i="27"/>
  <c r="K15" i="27" s="1"/>
  <c r="J11" i="27"/>
  <c r="H11" i="27"/>
  <c r="H10" i="27"/>
  <c r="J10" i="27"/>
  <c r="H14" i="27"/>
  <c r="J14" i="27"/>
  <c r="H13" i="27"/>
  <c r="J13" i="27"/>
  <c r="J8" i="26"/>
  <c r="H8" i="26"/>
  <c r="H6" i="26"/>
  <c r="J6" i="26"/>
  <c r="H4" i="26"/>
  <c r="J4" i="26"/>
  <c r="J5" i="26"/>
  <c r="H5" i="26"/>
  <c r="J3" i="28"/>
  <c r="H3" i="28"/>
  <c r="H10" i="26"/>
  <c r="J10" i="26"/>
  <c r="H5" i="13"/>
  <c r="J5" i="13"/>
  <c r="J7" i="26"/>
  <c r="H7" i="26"/>
  <c r="H5" i="27"/>
  <c r="J5" i="27"/>
  <c r="H6" i="13"/>
  <c r="J6" i="13"/>
  <c r="J3" i="13"/>
  <c r="H3" i="13"/>
  <c r="H8" i="27"/>
  <c r="J8" i="27"/>
  <c r="H7" i="28"/>
  <c r="J7" i="28"/>
  <c r="H8" i="13"/>
  <c r="J8" i="13"/>
  <c r="H7" i="27"/>
  <c r="J7" i="27"/>
  <c r="J6" i="28"/>
  <c r="H6" i="28"/>
  <c r="H5" i="28"/>
  <c r="J5" i="28"/>
  <c r="H3" i="27"/>
  <c r="J3" i="27"/>
  <c r="H3" i="26"/>
  <c r="J3" i="26"/>
  <c r="H4" i="27"/>
  <c r="J4" i="27"/>
  <c r="J4" i="13"/>
  <c r="H4" i="13"/>
  <c r="J6" i="27"/>
  <c r="H6" i="27"/>
  <c r="J4" i="28"/>
  <c r="H4" i="28"/>
  <c r="H10" i="13"/>
  <c r="J10" i="13"/>
  <c r="J7" i="13"/>
  <c r="H7" i="13"/>
  <c r="H8" i="28"/>
  <c r="J8" i="28"/>
  <c r="D15" i="13"/>
  <c r="D9" i="13"/>
  <c r="D16" i="13" s="1"/>
  <c r="D15" i="26"/>
  <c r="D9" i="26"/>
  <c r="D16" i="26" s="1"/>
  <c r="J12" i="28"/>
  <c r="H12" i="28"/>
  <c r="H13" i="28"/>
  <c r="J13" i="28"/>
  <c r="J10" i="28"/>
  <c r="H10" i="28"/>
  <c r="H11" i="28"/>
  <c r="J11" i="28"/>
  <c r="H14" i="28"/>
  <c r="J14" i="28"/>
  <c r="H15" i="28"/>
  <c r="J15" i="28"/>
  <c r="J12" i="13"/>
  <c r="J11" i="13"/>
  <c r="H11" i="13"/>
  <c r="J13" i="13"/>
  <c r="H13" i="13"/>
  <c r="H12" i="13"/>
  <c r="H14" i="13"/>
  <c r="J14" i="13"/>
  <c r="J15" i="13"/>
  <c r="H15" i="13"/>
  <c r="H12" i="26"/>
  <c r="H13" i="26"/>
  <c r="J14" i="26"/>
  <c r="H14" i="26"/>
  <c r="J13" i="26"/>
  <c r="H11" i="26"/>
  <c r="J11" i="26"/>
  <c r="J12" i="26"/>
  <c r="J15" i="26"/>
  <c r="H15" i="26"/>
  <c r="T108" i="13"/>
  <c r="AA107" i="13"/>
  <c r="H2656" i="21"/>
  <c r="H2657" i="21" s="1"/>
  <c r="H2658" i="21" s="1"/>
  <c r="K2658" i="21" s="1"/>
  <c r="K2656" i="21"/>
  <c r="J2657" i="21"/>
  <c r="H2659" i="21"/>
  <c r="M2659" i="21" s="1"/>
  <c r="AA109" i="13"/>
  <c r="R109" i="13"/>
  <c r="M2658" i="21"/>
  <c r="K2657" i="21"/>
  <c r="T105" i="13"/>
  <c r="M2657" i="21"/>
  <c r="D11" i="21"/>
  <c r="D12" i="21" s="1"/>
  <c r="D13" i="21" s="1"/>
  <c r="I2657" i="21"/>
  <c r="N2657" i="21"/>
  <c r="I2659" i="21"/>
  <c r="P2659" i="21" s="1"/>
  <c r="O2659" i="21"/>
  <c r="S58" i="13"/>
  <c r="L2656" i="21"/>
  <c r="T109" i="13"/>
  <c r="P2657" i="21"/>
  <c r="J2659" i="21"/>
  <c r="Q2659" i="21"/>
  <c r="J2655" i="21"/>
  <c r="I2656" i="21"/>
  <c r="O2656" i="21" s="1"/>
  <c r="L2658" i="21"/>
  <c r="Q2656" i="21"/>
  <c r="Q2657" i="21"/>
  <c r="H2660" i="21"/>
  <c r="N2659" i="21"/>
  <c r="M2656" i="21"/>
  <c r="J2656" i="21"/>
  <c r="L2657" i="21"/>
  <c r="P2656" i="21"/>
  <c r="O2657" i="21"/>
  <c r="K2659" i="21"/>
  <c r="I2660" i="21"/>
  <c r="Q2660" i="21"/>
  <c r="T56" i="13"/>
  <c r="R56" i="13"/>
  <c r="N2655" i="21"/>
  <c r="J2658" i="21"/>
  <c r="I2658" i="21"/>
  <c r="N2658" i="21"/>
  <c r="L2659" i="21"/>
  <c r="H2661" i="21"/>
  <c r="N2660" i="21"/>
  <c r="F13" i="21"/>
  <c r="F11" i="21"/>
  <c r="E11" i="21"/>
  <c r="E12" i="21"/>
  <c r="F12" i="21"/>
  <c r="E13" i="21"/>
  <c r="T58" i="13"/>
  <c r="R58" i="13"/>
  <c r="L2660" i="21"/>
  <c r="K2660" i="21"/>
  <c r="J2660" i="21"/>
  <c r="M2660" i="21"/>
  <c r="O2660" i="21"/>
  <c r="P2660" i="21"/>
  <c r="O2658" i="21"/>
  <c r="P2658" i="21"/>
  <c r="Q2658" i="21"/>
  <c r="M2661" i="21"/>
  <c r="L2661" i="21"/>
  <c r="J2661" i="21"/>
  <c r="I2661" i="21"/>
  <c r="H2662" i="21"/>
  <c r="K2661" i="21"/>
  <c r="O2661" i="21"/>
  <c r="N2661" i="21"/>
  <c r="P2661" i="21"/>
  <c r="Q2661" i="21"/>
  <c r="I2662" i="21"/>
  <c r="M2662" i="21"/>
  <c r="L2662" i="21"/>
  <c r="K2662" i="21"/>
  <c r="J2662" i="21"/>
  <c r="H2663" i="21"/>
  <c r="N2662" i="21"/>
  <c r="O2662" i="21"/>
  <c r="Q2662" i="21"/>
  <c r="P2662" i="21"/>
  <c r="K2663" i="21"/>
  <c r="J2663" i="21"/>
  <c r="I2663" i="21"/>
  <c r="H2664" i="21"/>
  <c r="L2663" i="21"/>
  <c r="M2663" i="21"/>
  <c r="N2663" i="21"/>
  <c r="O2663" i="21"/>
  <c r="Q2663" i="21"/>
  <c r="P2663" i="21"/>
  <c r="M2664" i="21"/>
  <c r="L2664" i="21"/>
  <c r="H2665" i="21"/>
  <c r="I2664" i="21"/>
  <c r="K2664" i="21"/>
  <c r="J2664" i="21"/>
  <c r="H2666" i="21"/>
  <c r="I2665" i="21"/>
  <c r="M2665" i="21"/>
  <c r="J2665" i="21"/>
  <c r="L2665" i="21"/>
  <c r="K2665" i="21"/>
  <c r="Q2664" i="21"/>
  <c r="N2664" i="21"/>
  <c r="O2664" i="21"/>
  <c r="P2664" i="21"/>
  <c r="K2666" i="21"/>
  <c r="M2666" i="21"/>
  <c r="H2667" i="21"/>
  <c r="L2666" i="21"/>
  <c r="J2666" i="21"/>
  <c r="I2666" i="21"/>
  <c r="Q2665" i="21"/>
  <c r="N2665" i="21"/>
  <c r="O2665" i="21"/>
  <c r="P2665" i="21"/>
  <c r="M2667" i="21"/>
  <c r="L2667" i="21"/>
  <c r="K2667" i="21"/>
  <c r="H2668" i="21"/>
  <c r="J2667" i="21"/>
  <c r="I2667" i="21"/>
  <c r="N2666" i="21"/>
  <c r="O2666" i="21"/>
  <c r="P2666" i="21"/>
  <c r="Q2666" i="21"/>
  <c r="H2669" i="21"/>
  <c r="J2668" i="21"/>
  <c r="I2668" i="21"/>
  <c r="M2668" i="21"/>
  <c r="L2668" i="21"/>
  <c r="K2668" i="21"/>
  <c r="Q2667" i="21"/>
  <c r="P2667" i="21"/>
  <c r="O2667" i="21"/>
  <c r="N2667" i="21"/>
  <c r="M2669" i="21"/>
  <c r="L2669" i="21"/>
  <c r="H2670" i="21"/>
  <c r="K2669" i="21"/>
  <c r="J2669" i="21"/>
  <c r="I2669" i="21"/>
  <c r="N2668" i="21"/>
  <c r="O2668" i="21"/>
  <c r="Q2668" i="21"/>
  <c r="P2668" i="21"/>
  <c r="H2671" i="21"/>
  <c r="I2670" i="21"/>
  <c r="J2670" i="21"/>
  <c r="L2670" i="21"/>
  <c r="K2670" i="21"/>
  <c r="M2670" i="21"/>
  <c r="N2669" i="21"/>
  <c r="O2669" i="21"/>
  <c r="P2669" i="21"/>
  <c r="Q2669" i="21"/>
  <c r="K2671" i="21"/>
  <c r="J2671" i="21"/>
  <c r="M2671" i="21"/>
  <c r="H2672" i="21"/>
  <c r="L2671" i="21"/>
  <c r="I2671" i="21"/>
  <c r="N2670" i="21"/>
  <c r="Q2670" i="21"/>
  <c r="O2670" i="21"/>
  <c r="P2670" i="21"/>
  <c r="I2672" i="21"/>
  <c r="M2672" i="21"/>
  <c r="L2672" i="21"/>
  <c r="H2673" i="21"/>
  <c r="K2672" i="21"/>
  <c r="J2672" i="21"/>
  <c r="O2671" i="21"/>
  <c r="N2671" i="21"/>
  <c r="Q2671" i="21"/>
  <c r="P2671" i="21"/>
  <c r="P2672" i="21"/>
  <c r="Q2672" i="21"/>
  <c r="O2672" i="21"/>
  <c r="N2672" i="21"/>
  <c r="L2673" i="21"/>
  <c r="K2673" i="21"/>
  <c r="J2673" i="21"/>
  <c r="H2674" i="21"/>
  <c r="I2673" i="21"/>
  <c r="M2673" i="21"/>
  <c r="L2674" i="21"/>
  <c r="K2674" i="21"/>
  <c r="I2674" i="21"/>
  <c r="J2674" i="21"/>
  <c r="M2674" i="21"/>
  <c r="H2675" i="21"/>
  <c r="O2673" i="21"/>
  <c r="P2673" i="21"/>
  <c r="N2673" i="21"/>
  <c r="Q2673" i="21"/>
  <c r="N2674" i="21"/>
  <c r="Q2674" i="21"/>
  <c r="O2674" i="21"/>
  <c r="P2674" i="21"/>
  <c r="K2675" i="21"/>
  <c r="H2676" i="21"/>
  <c r="M2675" i="21"/>
  <c r="L2675" i="21"/>
  <c r="J2675" i="21"/>
  <c r="I2675" i="21"/>
  <c r="L2676" i="21"/>
  <c r="K2676" i="21"/>
  <c r="H2677" i="21"/>
  <c r="M2676" i="21"/>
  <c r="J2676" i="21"/>
  <c r="I2676" i="21"/>
  <c r="N2675" i="21"/>
  <c r="Q2675" i="21"/>
  <c r="O2675" i="21"/>
  <c r="P2675" i="21"/>
  <c r="M2677" i="21"/>
  <c r="L2677" i="21"/>
  <c r="K2677" i="21"/>
  <c r="J2677" i="21"/>
  <c r="H2678" i="21"/>
  <c r="I2677" i="21"/>
  <c r="N2676" i="21"/>
  <c r="O2676" i="21"/>
  <c r="Q2676" i="21"/>
  <c r="P2676" i="21"/>
  <c r="H2679" i="21"/>
  <c r="I2678" i="21"/>
  <c r="L2678" i="21"/>
  <c r="K2678" i="21"/>
  <c r="J2678" i="21"/>
  <c r="M2678" i="21"/>
  <c r="N2677" i="21"/>
  <c r="Q2677" i="21"/>
  <c r="P2677" i="21"/>
  <c r="O2677" i="21"/>
  <c r="K2679" i="21"/>
  <c r="J2679" i="21"/>
  <c r="M2679" i="21"/>
  <c r="H2680" i="21"/>
  <c r="L2679" i="21"/>
  <c r="I2679" i="21"/>
  <c r="N2678" i="21"/>
  <c r="P2678" i="21"/>
  <c r="O2678" i="21"/>
  <c r="Q2678" i="21"/>
  <c r="L2680" i="21"/>
  <c r="K2680" i="21"/>
  <c r="H2681" i="21"/>
  <c r="J2680" i="21"/>
  <c r="I2680" i="21"/>
  <c r="M2680" i="21"/>
  <c r="P2679" i="21"/>
  <c r="N2679" i="21"/>
  <c r="Q2679" i="21"/>
  <c r="O2679" i="21"/>
  <c r="L2681" i="21"/>
  <c r="K2681" i="21"/>
  <c r="J2681" i="21"/>
  <c r="H2682" i="21"/>
  <c r="I2681" i="21"/>
  <c r="M2681" i="21"/>
  <c r="O2680" i="21"/>
  <c r="N2680" i="21"/>
  <c r="P2680" i="21"/>
  <c r="Q2680" i="21"/>
  <c r="I2682" i="21"/>
  <c r="L2682" i="21"/>
  <c r="M2682" i="21"/>
  <c r="H2683" i="21"/>
  <c r="K2682" i="21"/>
  <c r="J2682" i="21"/>
  <c r="N2681" i="21"/>
  <c r="Q2681" i="21"/>
  <c r="O2681" i="21"/>
  <c r="P2681" i="21"/>
  <c r="N2682" i="21"/>
  <c r="Q2682" i="21"/>
  <c r="O2682" i="21"/>
  <c r="P2682" i="21"/>
  <c r="K2683" i="21"/>
  <c r="H2684" i="21"/>
  <c r="M2683" i="21"/>
  <c r="L2683" i="21"/>
  <c r="J2683" i="21"/>
  <c r="I2683" i="21"/>
  <c r="H2685" i="21"/>
  <c r="J2684" i="21"/>
  <c r="I2684" i="21"/>
  <c r="M2684" i="21"/>
  <c r="L2684" i="21"/>
  <c r="K2684" i="21"/>
  <c r="N2683" i="21"/>
  <c r="Q2683" i="21"/>
  <c r="O2683" i="21"/>
  <c r="P2683" i="21"/>
  <c r="H2686" i="21"/>
  <c r="L2685" i="21"/>
  <c r="K2685" i="21"/>
  <c r="J2685" i="21"/>
  <c r="I2685" i="21"/>
  <c r="M2685" i="21"/>
  <c r="N2684" i="21"/>
  <c r="O2684" i="21"/>
  <c r="Q2684" i="21"/>
  <c r="P2684" i="21"/>
  <c r="H2687" i="21"/>
  <c r="I2686" i="21"/>
  <c r="M2686" i="21"/>
  <c r="L2686" i="21"/>
  <c r="K2686" i="21"/>
  <c r="J2686" i="21"/>
  <c r="P2685" i="21"/>
  <c r="Q2685" i="21"/>
  <c r="N2685" i="21"/>
  <c r="O2685" i="21"/>
  <c r="K2687" i="21"/>
  <c r="J2687" i="21"/>
  <c r="M2687" i="21"/>
  <c r="H2688" i="21"/>
  <c r="L2687" i="21"/>
  <c r="I2687" i="21"/>
  <c r="N2686" i="21"/>
  <c r="P2686" i="21"/>
  <c r="Q2686" i="21"/>
  <c r="O2686" i="21"/>
  <c r="K2688" i="21"/>
  <c r="J2688" i="21"/>
  <c r="H2689" i="21"/>
  <c r="I2688" i="21"/>
  <c r="M2688" i="21"/>
  <c r="L2688" i="21"/>
  <c r="O2687" i="21"/>
  <c r="N2687" i="21"/>
  <c r="Q2687" i="21"/>
  <c r="P2687" i="21"/>
  <c r="H2690" i="21"/>
  <c r="K2689" i="21"/>
  <c r="I2689" i="21"/>
  <c r="M2689" i="21"/>
  <c r="L2689" i="21"/>
  <c r="J2689" i="21"/>
  <c r="Q2688" i="21"/>
  <c r="N2688" i="21"/>
  <c r="O2688" i="21"/>
  <c r="P2688" i="21"/>
  <c r="I2690" i="21"/>
  <c r="K2690" i="21"/>
  <c r="J2690" i="21"/>
  <c r="L2690" i="21"/>
  <c r="M2690" i="21"/>
  <c r="H2691" i="21"/>
  <c r="N2689" i="21"/>
  <c r="Q2689" i="21"/>
  <c r="O2689" i="21"/>
  <c r="P2689" i="21"/>
  <c r="O2690" i="21"/>
  <c r="P2690" i="21"/>
  <c r="Q2690" i="21"/>
  <c r="N2690" i="21"/>
  <c r="L2691" i="21"/>
  <c r="J2691" i="21"/>
  <c r="I2691" i="21"/>
  <c r="M2691" i="21"/>
  <c r="K2691" i="21"/>
  <c r="H2692" i="21"/>
  <c r="P2691" i="21"/>
  <c r="N2691" i="21"/>
  <c r="Q2691" i="21"/>
  <c r="O2691" i="21"/>
  <c r="J2692" i="21"/>
  <c r="M2692" i="21"/>
  <c r="L2692" i="21"/>
  <c r="K2692" i="21"/>
  <c r="H2693" i="21"/>
  <c r="I2692" i="21"/>
  <c r="H2694" i="21"/>
  <c r="K2693" i="21"/>
  <c r="J2693" i="21"/>
  <c r="I2693" i="21"/>
  <c r="M2693" i="21"/>
  <c r="L2693" i="21"/>
  <c r="N2692" i="21"/>
  <c r="P2692" i="21"/>
  <c r="O2692" i="21"/>
  <c r="Q2692" i="21"/>
  <c r="K2694" i="21"/>
  <c r="J2694" i="21"/>
  <c r="M2694" i="21"/>
  <c r="H2695" i="21"/>
  <c r="I2694" i="21"/>
  <c r="L2694" i="21"/>
  <c r="O2693" i="21"/>
  <c r="N2693" i="21"/>
  <c r="Q2693" i="21"/>
  <c r="P2693" i="21"/>
  <c r="K2695" i="21"/>
  <c r="J2695" i="21"/>
  <c r="L2695" i="21"/>
  <c r="I2695" i="21"/>
  <c r="M2695" i="21"/>
  <c r="H2696" i="21"/>
  <c r="N2694" i="21"/>
  <c r="Q2694" i="21"/>
  <c r="O2694" i="21"/>
  <c r="P2694" i="21"/>
  <c r="N2695" i="21"/>
  <c r="Q2695" i="21"/>
  <c r="P2695" i="21"/>
  <c r="O2695" i="21"/>
  <c r="J2696" i="21"/>
  <c r="I2696" i="21"/>
  <c r="M2696" i="21"/>
  <c r="L2696" i="21"/>
  <c r="H2697" i="21"/>
  <c r="K2696" i="21"/>
  <c r="Q2696" i="21"/>
  <c r="N2696" i="21"/>
  <c r="P2696" i="21"/>
  <c r="O2696" i="21"/>
  <c r="H2698" i="21"/>
  <c r="I2697" i="21"/>
  <c r="M2697" i="21"/>
  <c r="K2697" i="21"/>
  <c r="L2697" i="21"/>
  <c r="J2697" i="21"/>
  <c r="L2698" i="21"/>
  <c r="M2698" i="21"/>
  <c r="H2699" i="21"/>
  <c r="K2698" i="21"/>
  <c r="J2698" i="21"/>
  <c r="I2698" i="21"/>
  <c r="Q2697" i="21"/>
  <c r="N2697" i="21"/>
  <c r="O2697" i="21"/>
  <c r="P2697" i="21"/>
  <c r="M2699" i="21"/>
  <c r="L2699" i="21"/>
  <c r="K2699" i="21"/>
  <c r="H2700" i="21"/>
  <c r="J2699" i="21"/>
  <c r="I2699" i="21"/>
  <c r="N2698" i="21"/>
  <c r="O2698" i="21"/>
  <c r="P2698" i="21"/>
  <c r="Q2698" i="21"/>
  <c r="I2700" i="21"/>
  <c r="K2700" i="21"/>
  <c r="L2700" i="21"/>
  <c r="M2700" i="21"/>
  <c r="H2701" i="21"/>
  <c r="J2700" i="21"/>
  <c r="P2699" i="21"/>
  <c r="Q2699" i="21"/>
  <c r="O2699" i="21"/>
  <c r="N2699" i="21"/>
  <c r="N2700" i="21"/>
  <c r="O2700" i="21"/>
  <c r="P2700" i="21"/>
  <c r="Q2700" i="21"/>
  <c r="I2701" i="21"/>
  <c r="M2701" i="21"/>
  <c r="L2701" i="21"/>
  <c r="J2701" i="21"/>
  <c r="H2702" i="21"/>
  <c r="K2701" i="21"/>
  <c r="N2701" i="21"/>
  <c r="O2701" i="21"/>
  <c r="Q2701" i="21"/>
  <c r="P2701" i="21"/>
  <c r="H2703" i="21"/>
  <c r="M2702" i="21"/>
  <c r="L2702" i="21"/>
  <c r="I2702" i="21"/>
  <c r="K2702" i="21"/>
  <c r="J2702" i="21"/>
  <c r="H2704" i="21"/>
  <c r="L2703" i="21"/>
  <c r="J2703" i="21"/>
  <c r="I2703" i="21"/>
  <c r="K2703" i="21"/>
  <c r="M2703" i="21"/>
  <c r="N2702" i="21"/>
  <c r="Q2702" i="21"/>
  <c r="P2702" i="21"/>
  <c r="O2702" i="21"/>
  <c r="J2704" i="21"/>
  <c r="I2704" i="21"/>
  <c r="M2704" i="21"/>
  <c r="L2704" i="21"/>
  <c r="H2705" i="21"/>
  <c r="K2704" i="21"/>
  <c r="O2703" i="21"/>
  <c r="N2703" i="21"/>
  <c r="Q2703" i="21"/>
  <c r="P2703" i="21"/>
  <c r="Q2704" i="21"/>
  <c r="P2704" i="21"/>
  <c r="O2704" i="21"/>
  <c r="N2704" i="21"/>
  <c r="I2705" i="21"/>
  <c r="M2705" i="21"/>
  <c r="L2705" i="21"/>
  <c r="K2705" i="21"/>
  <c r="J2705" i="21"/>
  <c r="H2706" i="21"/>
  <c r="O2705" i="21"/>
  <c r="P2705" i="21"/>
  <c r="N2705" i="21"/>
  <c r="Q2705" i="21"/>
  <c r="L2706" i="21"/>
  <c r="K2706" i="21"/>
  <c r="M2706" i="21"/>
  <c r="J2706" i="21"/>
  <c r="I2706" i="21"/>
  <c r="H2707" i="21"/>
  <c r="N2706" i="21"/>
  <c r="O2706" i="21"/>
  <c r="P2706" i="21"/>
  <c r="Q2706" i="21"/>
  <c r="I2707" i="21"/>
  <c r="H2708" i="21"/>
  <c r="J2707" i="21"/>
  <c r="M2707" i="21"/>
  <c r="L2707" i="21"/>
  <c r="K2707" i="21"/>
  <c r="P2707" i="21"/>
  <c r="N2707" i="21"/>
  <c r="O2707" i="21"/>
  <c r="Q2707" i="21"/>
  <c r="J2708" i="21"/>
  <c r="I2708" i="21"/>
  <c r="L2708" i="21"/>
  <c r="K2708" i="21"/>
  <c r="M2708" i="21"/>
  <c r="H2709" i="21"/>
  <c r="N2708" i="21"/>
  <c r="Q2708" i="21"/>
  <c r="P2708" i="21"/>
  <c r="O2708" i="21"/>
  <c r="L2709" i="21"/>
  <c r="M2709" i="21"/>
  <c r="H2710" i="21"/>
  <c r="K2709" i="21"/>
  <c r="J2709" i="21"/>
  <c r="I2709" i="21"/>
  <c r="K2710" i="21"/>
  <c r="J2710" i="21"/>
  <c r="I2710" i="21"/>
  <c r="H2711" i="21"/>
  <c r="L2710" i="21"/>
  <c r="M2710" i="21"/>
  <c r="Q2709" i="21"/>
  <c r="P2709" i="21"/>
  <c r="O2709" i="21"/>
  <c r="N2709" i="21"/>
  <c r="P2710" i="21"/>
  <c r="Q2710" i="21"/>
  <c r="N2710" i="21"/>
  <c r="O2710" i="21"/>
  <c r="H2712" i="21"/>
  <c r="L2711" i="21"/>
  <c r="K2711" i="21"/>
  <c r="I2711" i="21"/>
  <c r="J2711" i="21"/>
  <c r="M2711" i="21"/>
  <c r="M2712" i="21"/>
  <c r="L2712" i="21"/>
  <c r="H2713" i="21"/>
  <c r="I2712" i="21"/>
  <c r="K2712" i="21"/>
  <c r="J2712" i="21"/>
  <c r="O2711" i="21"/>
  <c r="P2711" i="21"/>
  <c r="N2711" i="21"/>
  <c r="Q2711" i="21"/>
  <c r="L2713" i="21"/>
  <c r="J2713" i="21"/>
  <c r="H2714" i="21"/>
  <c r="K2713" i="21"/>
  <c r="I2713" i="21"/>
  <c r="M2713" i="21"/>
  <c r="Q2712" i="21"/>
  <c r="N2712" i="21"/>
  <c r="P2712" i="21"/>
  <c r="O2712" i="21"/>
  <c r="I2714" i="21"/>
  <c r="H2715" i="21"/>
  <c r="L2714" i="21"/>
  <c r="K2714" i="21"/>
  <c r="M2714" i="21"/>
  <c r="J2714" i="21"/>
  <c r="N2713" i="21"/>
  <c r="Q2713" i="21"/>
  <c r="O2713" i="21"/>
  <c r="P2713" i="21"/>
  <c r="N2714" i="21"/>
  <c r="Q2714" i="21"/>
  <c r="O2714" i="21"/>
  <c r="P2714" i="21"/>
  <c r="L2715" i="21"/>
  <c r="K2715" i="21"/>
  <c r="J2715" i="21"/>
  <c r="I2715" i="21"/>
  <c r="H2716" i="21"/>
  <c r="M2715" i="21"/>
  <c r="N2715" i="21"/>
  <c r="Q2715" i="21"/>
  <c r="O2715" i="21"/>
  <c r="P2715" i="21"/>
  <c r="K2716" i="21"/>
  <c r="H2717" i="21"/>
  <c r="J2716" i="21"/>
  <c r="I2716" i="21"/>
  <c r="M2716" i="21"/>
  <c r="L2716" i="21"/>
  <c r="J2717" i="21"/>
  <c r="M2717" i="21"/>
  <c r="L2717" i="21"/>
  <c r="I2717" i="21"/>
  <c r="H2718" i="21"/>
  <c r="K2717" i="21"/>
  <c r="N2716" i="21"/>
  <c r="O2716" i="21"/>
  <c r="P2716" i="21"/>
  <c r="Q2716" i="21"/>
  <c r="O2717" i="21"/>
  <c r="Q2717" i="21"/>
  <c r="P2717" i="21"/>
  <c r="N2717" i="21"/>
  <c r="L2718" i="21"/>
  <c r="K2718" i="21"/>
  <c r="M2718" i="21"/>
  <c r="I2718" i="21"/>
  <c r="J2718" i="21"/>
  <c r="H2719" i="21"/>
  <c r="N2718" i="21"/>
  <c r="O2718" i="21"/>
  <c r="Q2718" i="21"/>
  <c r="P2718" i="21"/>
  <c r="L2719" i="21"/>
  <c r="M2719" i="21"/>
  <c r="J2719" i="21"/>
  <c r="I2719" i="21"/>
  <c r="K2719" i="21"/>
  <c r="H2720" i="21"/>
  <c r="P2719" i="21"/>
  <c r="N2719" i="21"/>
  <c r="Q2719" i="21"/>
  <c r="O2719" i="21"/>
  <c r="J2720" i="21"/>
  <c r="K2720" i="21"/>
  <c r="I2720" i="21"/>
  <c r="M2720" i="21"/>
  <c r="L2720" i="21"/>
  <c r="H2721" i="21"/>
  <c r="Q2720" i="21"/>
  <c r="N2720" i="21"/>
  <c r="O2720" i="21"/>
  <c r="P2720" i="21"/>
  <c r="L2721" i="21"/>
  <c r="K2721" i="21"/>
  <c r="J2721" i="21"/>
  <c r="M2721" i="21"/>
  <c r="I2721" i="21"/>
  <c r="H2722" i="21"/>
  <c r="O2721" i="21"/>
  <c r="Q2721" i="21"/>
  <c r="P2721" i="21"/>
  <c r="N2721" i="21"/>
  <c r="J2722" i="21"/>
  <c r="M2722" i="21"/>
  <c r="H2723" i="21"/>
  <c r="I2722" i="21"/>
  <c r="K2722" i="21"/>
  <c r="L2722" i="21"/>
  <c r="K2723" i="21"/>
  <c r="J2723" i="21"/>
  <c r="I2723" i="21"/>
  <c r="H2724" i="21"/>
  <c r="M2723" i="21"/>
  <c r="L2723" i="21"/>
  <c r="O2722" i="21"/>
  <c r="Q2722" i="21"/>
  <c r="N2722" i="21"/>
  <c r="P2722" i="21"/>
  <c r="N2723" i="21"/>
  <c r="O2723" i="21"/>
  <c r="P2723" i="21"/>
  <c r="Q2723" i="21"/>
  <c r="J2724" i="21"/>
  <c r="K2724" i="21"/>
  <c r="L2724" i="21"/>
  <c r="M2724" i="21"/>
  <c r="I2724" i="21"/>
  <c r="H2725" i="21"/>
  <c r="N2724" i="21"/>
  <c r="Q2724" i="21"/>
  <c r="O2724" i="21"/>
  <c r="P2724" i="21"/>
  <c r="H2726" i="21"/>
  <c r="K2725" i="21"/>
  <c r="J2725" i="21"/>
  <c r="I2725" i="21"/>
  <c r="M2725" i="21"/>
  <c r="L2725" i="21"/>
  <c r="K2726" i="21"/>
  <c r="H2727" i="21"/>
  <c r="J2726" i="21"/>
  <c r="I2726" i="21"/>
  <c r="M2726" i="21"/>
  <c r="L2726" i="21"/>
  <c r="P2725" i="21"/>
  <c r="N2725" i="21"/>
  <c r="Q2725" i="21"/>
  <c r="O2725" i="21"/>
  <c r="I2727" i="21"/>
  <c r="M2727" i="21"/>
  <c r="K2727" i="21"/>
  <c r="J2727" i="21"/>
  <c r="H2728" i="21"/>
  <c r="L2727" i="21"/>
  <c r="O2726" i="21"/>
  <c r="Q2726" i="21"/>
  <c r="N2726" i="21"/>
  <c r="P2726" i="21"/>
  <c r="P2727" i="21"/>
  <c r="N2727" i="21"/>
  <c r="Q2727" i="21"/>
  <c r="O2727" i="21"/>
  <c r="K2728" i="21"/>
  <c r="J2728" i="21"/>
  <c r="M2728" i="21"/>
  <c r="L2728" i="21"/>
  <c r="I2728" i="21"/>
  <c r="H2729" i="21"/>
  <c r="P2728" i="21"/>
  <c r="O2728" i="21"/>
  <c r="Q2728" i="21"/>
  <c r="N2728" i="21"/>
  <c r="L2729" i="21"/>
  <c r="H2730" i="21"/>
  <c r="J2729" i="21"/>
  <c r="K2729" i="21"/>
  <c r="M2729" i="21"/>
  <c r="I2729" i="21"/>
  <c r="M2730" i="21"/>
  <c r="I2730" i="21"/>
  <c r="K2730" i="21"/>
  <c r="J2730" i="21"/>
  <c r="H2731" i="21"/>
  <c r="L2730" i="21"/>
  <c r="Q2729" i="21"/>
  <c r="P2729" i="21"/>
  <c r="O2729" i="21"/>
  <c r="N2729" i="21"/>
  <c r="O2730" i="21"/>
  <c r="Q2730" i="21"/>
  <c r="P2730" i="21"/>
  <c r="N2730" i="21"/>
  <c r="J2731" i="21"/>
  <c r="L2731" i="21"/>
  <c r="K2731" i="21"/>
  <c r="I2731" i="21"/>
  <c r="H2732" i="21"/>
  <c r="M2731" i="21"/>
  <c r="N2731" i="21"/>
  <c r="Q2731" i="21"/>
  <c r="O2731" i="21"/>
  <c r="P2731" i="21"/>
  <c r="K2732" i="21"/>
  <c r="J2732" i="21"/>
  <c r="M2732" i="21"/>
  <c r="L2732" i="21"/>
  <c r="H2733" i="21"/>
  <c r="I2732" i="21"/>
  <c r="H2734" i="21"/>
  <c r="L2733" i="21"/>
  <c r="J2733" i="21"/>
  <c r="I2733" i="21"/>
  <c r="K2733" i="21"/>
  <c r="M2733" i="21"/>
  <c r="N2732" i="21"/>
  <c r="Q2732" i="21"/>
  <c r="O2732" i="21"/>
  <c r="P2732" i="21"/>
  <c r="L2734" i="21"/>
  <c r="I2734" i="21"/>
  <c r="H2735" i="21"/>
  <c r="K2734" i="21"/>
  <c r="J2734" i="21"/>
  <c r="M2734" i="21"/>
  <c r="O2733" i="21"/>
  <c r="P2733" i="21"/>
  <c r="Q2733" i="21"/>
  <c r="N2733" i="21"/>
  <c r="Q2734" i="21"/>
  <c r="N2734" i="21"/>
  <c r="P2734" i="21"/>
  <c r="O2734" i="21"/>
  <c r="J2735" i="21"/>
  <c r="M2735" i="21"/>
  <c r="H2736" i="21"/>
  <c r="L2735" i="21"/>
  <c r="K2735" i="21"/>
  <c r="I2735" i="21"/>
  <c r="I2736" i="21"/>
  <c r="J2736" i="21"/>
  <c r="M2736" i="21"/>
  <c r="K2736" i="21"/>
  <c r="L2736" i="21"/>
  <c r="H2737" i="21"/>
  <c r="N2735" i="21"/>
  <c r="Q2735" i="21"/>
  <c r="O2735" i="21"/>
  <c r="P2735" i="21"/>
  <c r="Q2736" i="21"/>
  <c r="O2736" i="21"/>
  <c r="P2736" i="21"/>
  <c r="N2736" i="21"/>
  <c r="M2737" i="21"/>
  <c r="I2737" i="21"/>
  <c r="L2737" i="21"/>
  <c r="J2737" i="21"/>
  <c r="H2738" i="21"/>
  <c r="K2737" i="21"/>
  <c r="O2737" i="21"/>
  <c r="P2737" i="21"/>
  <c r="Q2737" i="21"/>
  <c r="N2737" i="21"/>
  <c r="K2738" i="21"/>
  <c r="J2738" i="21"/>
  <c r="H2739" i="21"/>
  <c r="M2738" i="21"/>
  <c r="I2738" i="21"/>
  <c r="L2738" i="21"/>
  <c r="I2739" i="21"/>
  <c r="M2739" i="21"/>
  <c r="L2739" i="21"/>
  <c r="K2739" i="21"/>
  <c r="H2740" i="21"/>
  <c r="J2739" i="21"/>
  <c r="Q2738" i="21"/>
  <c r="N2738" i="21"/>
  <c r="P2738" i="21"/>
  <c r="O2738" i="21"/>
  <c r="P2739" i="21"/>
  <c r="Q2739" i="21"/>
  <c r="O2739" i="21"/>
  <c r="N2739" i="21"/>
  <c r="J2740" i="21"/>
  <c r="L2740" i="21"/>
  <c r="H2741" i="21"/>
  <c r="I2740" i="21"/>
  <c r="M2740" i="21"/>
  <c r="K2740" i="21"/>
  <c r="M2741" i="21"/>
  <c r="K2741" i="21"/>
  <c r="J2741" i="21"/>
  <c r="I2741" i="21"/>
  <c r="H2742" i="21"/>
  <c r="L2741" i="21"/>
  <c r="N2740" i="21"/>
  <c r="Q2740" i="21"/>
  <c r="P2740" i="21"/>
  <c r="O2740" i="21"/>
  <c r="Q2741" i="21"/>
  <c r="N2741" i="21"/>
  <c r="P2741" i="21"/>
  <c r="O2741" i="21"/>
  <c r="L2742" i="21"/>
  <c r="H2743" i="21"/>
  <c r="I2742" i="21"/>
  <c r="K2742" i="21"/>
  <c r="J2742" i="21"/>
  <c r="M2742" i="21"/>
  <c r="L2743" i="21"/>
  <c r="K2743" i="21"/>
  <c r="I2743" i="21"/>
  <c r="M2743" i="21"/>
  <c r="H2744" i="21"/>
  <c r="J2743" i="21"/>
  <c r="N2742" i="21"/>
  <c r="Q2742" i="21"/>
  <c r="P2742" i="21"/>
  <c r="O2742" i="21"/>
  <c r="Q2743" i="21"/>
  <c r="O2743" i="21"/>
  <c r="P2743" i="21"/>
  <c r="N2743" i="21"/>
  <c r="H2745" i="21"/>
  <c r="L2744" i="21"/>
  <c r="I2744" i="21"/>
  <c r="M2744" i="21"/>
  <c r="K2744" i="21"/>
  <c r="J2744" i="21"/>
  <c r="H2746" i="21"/>
  <c r="I2745" i="21"/>
  <c r="L2745" i="21"/>
  <c r="J2745" i="21"/>
  <c r="M2745" i="21"/>
  <c r="K2745" i="21"/>
  <c r="P2744" i="21"/>
  <c r="Q2744" i="21"/>
  <c r="O2744" i="21"/>
  <c r="N2744" i="21"/>
  <c r="M2746" i="21"/>
  <c r="K2746" i="21"/>
  <c r="L2746" i="21"/>
  <c r="H2747" i="21"/>
  <c r="J2746" i="21"/>
  <c r="I2746" i="21"/>
  <c r="N2745" i="21"/>
  <c r="P2745" i="21"/>
  <c r="O2745" i="21"/>
  <c r="Q2745" i="21"/>
  <c r="I2747" i="21"/>
  <c r="L2747" i="21"/>
  <c r="M2747" i="21"/>
  <c r="K2747" i="21"/>
  <c r="H2748" i="21"/>
  <c r="J2747" i="21"/>
  <c r="O2746" i="21"/>
  <c r="N2746" i="21"/>
  <c r="P2746" i="21"/>
  <c r="Q2746" i="21"/>
  <c r="O2747" i="21"/>
  <c r="P2747" i="21"/>
  <c r="Q2747" i="21"/>
  <c r="N2747" i="21"/>
  <c r="L2748" i="21"/>
  <c r="I2748" i="21"/>
  <c r="K2748" i="21"/>
  <c r="J2748" i="21"/>
  <c r="M2748" i="21"/>
  <c r="H2749" i="21"/>
  <c r="N2748" i="21"/>
  <c r="Q2748" i="21"/>
  <c r="O2748" i="21"/>
  <c r="P2748" i="21"/>
  <c r="I2749" i="21"/>
  <c r="K2749" i="21"/>
  <c r="J2749" i="21"/>
  <c r="M2749" i="21"/>
  <c r="H2750" i="21"/>
  <c r="L2749" i="21"/>
  <c r="Q2749" i="21"/>
  <c r="O2749" i="21"/>
  <c r="P2749" i="21"/>
  <c r="N2749" i="21"/>
  <c r="K2750" i="21"/>
  <c r="I2750" i="21"/>
  <c r="M2750" i="21"/>
  <c r="L2750" i="21"/>
  <c r="J2750" i="21"/>
  <c r="H2751" i="21"/>
  <c r="P2750" i="21"/>
  <c r="Q2750" i="21"/>
  <c r="O2750" i="21"/>
  <c r="N2750" i="21"/>
  <c r="J2751" i="21"/>
  <c r="H2752" i="21"/>
  <c r="L2751" i="21"/>
  <c r="K2751" i="21"/>
  <c r="I2751" i="21"/>
  <c r="M2751" i="21"/>
  <c r="J2752" i="21"/>
  <c r="I2752" i="21"/>
  <c r="H2753" i="21"/>
  <c r="K2752" i="21"/>
  <c r="L2752" i="21"/>
  <c r="M2752" i="21"/>
  <c r="Q2751" i="21"/>
  <c r="P2751" i="21"/>
  <c r="N2751" i="21"/>
  <c r="O2751" i="21"/>
  <c r="P2752" i="21"/>
  <c r="Q2752" i="21"/>
  <c r="O2752" i="21"/>
  <c r="N2752" i="21"/>
  <c r="L2753" i="21"/>
  <c r="I2753" i="21"/>
  <c r="J2753" i="21"/>
  <c r="H2754" i="21"/>
  <c r="K2753" i="21"/>
  <c r="M2753" i="21"/>
  <c r="Q2753" i="21"/>
  <c r="N2753" i="21"/>
  <c r="P2753" i="21"/>
  <c r="O2753" i="21"/>
  <c r="J2754" i="21"/>
  <c r="M2754" i="21"/>
  <c r="H2755" i="21"/>
  <c r="I2754" i="21"/>
  <c r="L2754" i="21"/>
  <c r="K2754" i="21"/>
  <c r="L2755" i="21"/>
  <c r="K2755" i="21"/>
  <c r="H2756" i="21"/>
  <c r="J2755" i="21"/>
  <c r="I2755" i="21"/>
  <c r="M2755" i="21"/>
  <c r="N2754" i="21"/>
  <c r="P2754" i="21"/>
  <c r="Q2754" i="21"/>
  <c r="O2754" i="21"/>
  <c r="I2756" i="21"/>
  <c r="M2756" i="21"/>
  <c r="L2756" i="21"/>
  <c r="H2757" i="21"/>
  <c r="J2756" i="21"/>
  <c r="K2756" i="21"/>
  <c r="P2755" i="21"/>
  <c r="N2755" i="21"/>
  <c r="O2755" i="21"/>
  <c r="Q2755" i="21"/>
  <c r="N2756" i="21"/>
  <c r="Q2756" i="21"/>
  <c r="O2756" i="21"/>
  <c r="P2756" i="21"/>
  <c r="H2758" i="21"/>
  <c r="J2757" i="21"/>
  <c r="K2757" i="21"/>
  <c r="M2757" i="21"/>
  <c r="L2757" i="21"/>
  <c r="I2757" i="21"/>
  <c r="L2758" i="21"/>
  <c r="I2758" i="21"/>
  <c r="J2758" i="21"/>
  <c r="H2759" i="21"/>
  <c r="K2758" i="21"/>
  <c r="M2758" i="21"/>
  <c r="N2757" i="21"/>
  <c r="Q2757" i="21"/>
  <c r="P2757" i="21"/>
  <c r="O2757" i="21"/>
  <c r="O2758" i="21"/>
  <c r="P2758" i="21"/>
  <c r="N2758" i="21"/>
  <c r="Q2758" i="21"/>
  <c r="H2760" i="21"/>
  <c r="I2759" i="21"/>
  <c r="M2759" i="21"/>
  <c r="L2759" i="21"/>
  <c r="K2759" i="21"/>
  <c r="J2759" i="21"/>
  <c r="M2760" i="21"/>
  <c r="J2760" i="21"/>
  <c r="H2761" i="21"/>
  <c r="K2760" i="21"/>
  <c r="I2760" i="21"/>
  <c r="L2760" i="21"/>
  <c r="N2759" i="21"/>
  <c r="O2759" i="21"/>
  <c r="P2759" i="21"/>
  <c r="Q2759" i="21"/>
  <c r="M2761" i="21"/>
  <c r="L2761" i="21"/>
  <c r="H2762" i="21"/>
  <c r="K2761" i="21"/>
  <c r="J2761" i="21"/>
  <c r="I2761" i="21"/>
  <c r="Q2760" i="21"/>
  <c r="P2760" i="21"/>
  <c r="O2760" i="21"/>
  <c r="N2760" i="21"/>
  <c r="M2762" i="21"/>
  <c r="K2762" i="21"/>
  <c r="J2762" i="21"/>
  <c r="L2762" i="21"/>
  <c r="I2762" i="21"/>
  <c r="H2763" i="21"/>
  <c r="P2761" i="21"/>
  <c r="O2761" i="21"/>
  <c r="Q2761" i="21"/>
  <c r="N2761" i="21"/>
  <c r="P2762" i="21"/>
  <c r="O2762" i="21"/>
  <c r="N2762" i="21"/>
  <c r="Q2762" i="21"/>
  <c r="J2763" i="21"/>
  <c r="K2763" i="21"/>
  <c r="M2763" i="21"/>
  <c r="L2763" i="21"/>
  <c r="H2764" i="21"/>
  <c r="I2763" i="21"/>
  <c r="M2764" i="21"/>
  <c r="I2764" i="21"/>
  <c r="L2764" i="21"/>
  <c r="K2764" i="21"/>
  <c r="H2765" i="21"/>
  <c r="J2764" i="21"/>
  <c r="O2763" i="21"/>
  <c r="Q2763" i="21"/>
  <c r="P2763" i="21"/>
  <c r="N2763" i="21"/>
  <c r="N2764" i="21"/>
  <c r="P2764" i="21"/>
  <c r="O2764" i="21"/>
  <c r="Q2764" i="21"/>
  <c r="M2765" i="21"/>
  <c r="L2765" i="21"/>
  <c r="I2765" i="21"/>
  <c r="J2765" i="21"/>
  <c r="H2766" i="21"/>
  <c r="K2765" i="21"/>
  <c r="O2765" i="21"/>
  <c r="P2765" i="21"/>
  <c r="Q2765" i="21"/>
  <c r="N2765" i="21"/>
  <c r="J2766" i="21"/>
  <c r="M2766" i="21"/>
  <c r="H2767" i="21"/>
  <c r="L2766" i="21"/>
  <c r="I2766" i="21"/>
  <c r="K2766" i="21"/>
  <c r="M2767" i="21"/>
  <c r="K2767" i="21"/>
  <c r="H2768" i="21"/>
  <c r="J2767" i="21"/>
  <c r="I2767" i="21"/>
  <c r="L2767" i="21"/>
  <c r="Q2766" i="21"/>
  <c r="O2766" i="21"/>
  <c r="P2766" i="21"/>
  <c r="N2766" i="21"/>
  <c r="K2768" i="21"/>
  <c r="H2769" i="21"/>
  <c r="M2768" i="21"/>
  <c r="J2768" i="21"/>
  <c r="L2768" i="21"/>
  <c r="I2768" i="21"/>
  <c r="N2767" i="21"/>
  <c r="O2767" i="21"/>
  <c r="Q2767" i="21"/>
  <c r="P2767" i="21"/>
  <c r="I2769" i="21"/>
  <c r="K2769" i="21"/>
  <c r="J2769" i="21"/>
  <c r="H2770" i="21"/>
  <c r="M2769" i="21"/>
  <c r="L2769" i="21"/>
  <c r="Q2768" i="21"/>
  <c r="N2768" i="21"/>
  <c r="P2768" i="21"/>
  <c r="O2768" i="21"/>
  <c r="P2769" i="21"/>
  <c r="Q2769" i="21"/>
  <c r="O2769" i="21"/>
  <c r="N2769" i="21"/>
  <c r="K2770" i="21"/>
  <c r="M2770" i="21"/>
  <c r="I2770" i="21"/>
  <c r="H2771" i="21"/>
  <c r="L2770" i="21"/>
  <c r="J2770" i="21"/>
  <c r="O2770" i="21"/>
  <c r="N2770" i="21"/>
  <c r="P2770" i="21"/>
  <c r="Q2770" i="21"/>
  <c r="L2771" i="21"/>
  <c r="J2771" i="21"/>
  <c r="I2771" i="21"/>
  <c r="H2772" i="21"/>
  <c r="K2771" i="21"/>
  <c r="M2771" i="21"/>
  <c r="N2771" i="21"/>
  <c r="O2771" i="21"/>
  <c r="Q2771" i="21"/>
  <c r="P2771" i="21"/>
  <c r="K2772" i="21"/>
  <c r="L2772" i="21"/>
  <c r="I2772" i="21"/>
  <c r="J2772" i="21"/>
  <c r="H2773" i="21"/>
  <c r="M2772" i="21"/>
  <c r="N2772" i="21"/>
  <c r="O2772" i="21"/>
  <c r="P2772" i="21"/>
  <c r="Q2772" i="21"/>
  <c r="H2774" i="21"/>
  <c r="L2773" i="21"/>
  <c r="J2773" i="21"/>
  <c r="K2773" i="21"/>
  <c r="I2773" i="21"/>
  <c r="M2773" i="21"/>
  <c r="J2774" i="21"/>
  <c r="K2774" i="21"/>
  <c r="I2774" i="21"/>
  <c r="M2774" i="21"/>
  <c r="L2774" i="21"/>
  <c r="H2775" i="21"/>
  <c r="N2773" i="21"/>
  <c r="O2773" i="21"/>
  <c r="P2773" i="21"/>
  <c r="Q2773" i="21"/>
  <c r="N2774" i="21"/>
  <c r="O2774" i="21"/>
  <c r="P2774" i="21"/>
  <c r="Q2774" i="21"/>
  <c r="K2775" i="21"/>
  <c r="I2775" i="21"/>
  <c r="M2775" i="21"/>
  <c r="J2775" i="21"/>
  <c r="H2776" i="21"/>
  <c r="L2775" i="21"/>
  <c r="O2775" i="21"/>
  <c r="P2775" i="21"/>
  <c r="N2775" i="21"/>
  <c r="Q2775" i="21"/>
  <c r="J2776" i="21"/>
  <c r="H2777" i="21"/>
  <c r="M2776" i="21"/>
  <c r="K2776" i="21"/>
  <c r="I2776" i="21"/>
  <c r="L2776" i="21"/>
  <c r="L2777" i="21"/>
  <c r="I2777" i="21"/>
  <c r="K2777" i="21"/>
  <c r="J2777" i="21"/>
  <c r="H2778" i="21"/>
  <c r="M2777" i="21"/>
  <c r="Q2776" i="21"/>
  <c r="O2776" i="21"/>
  <c r="N2776" i="21"/>
  <c r="P2776" i="21"/>
  <c r="O2777" i="21"/>
  <c r="Q2777" i="21"/>
  <c r="N2777" i="21"/>
  <c r="P2777" i="21"/>
  <c r="M2778" i="21"/>
  <c r="J2778" i="21"/>
  <c r="K2778" i="21"/>
  <c r="H2779" i="21"/>
  <c r="L2778" i="21"/>
  <c r="I2778" i="21"/>
  <c r="M2779" i="21"/>
  <c r="H2780" i="21"/>
  <c r="K2779" i="21"/>
  <c r="I2779" i="21"/>
  <c r="J2779" i="21"/>
  <c r="L2779" i="21"/>
  <c r="P2778" i="21"/>
  <c r="N2778" i="21"/>
  <c r="Q2778" i="21"/>
  <c r="O2778" i="21"/>
  <c r="L2780" i="21"/>
  <c r="I2780" i="21"/>
  <c r="J2780" i="21"/>
  <c r="K2780" i="21"/>
  <c r="H2781" i="21"/>
  <c r="M2780" i="21"/>
  <c r="Q2779" i="21"/>
  <c r="N2779" i="21"/>
  <c r="O2779" i="21"/>
  <c r="P2779" i="21"/>
  <c r="N2780" i="21"/>
  <c r="P2780" i="21"/>
  <c r="O2780" i="21"/>
  <c r="Q2780" i="21"/>
  <c r="H2782" i="21"/>
  <c r="I2781" i="21"/>
  <c r="L2781" i="21"/>
  <c r="K2781" i="21"/>
  <c r="M2781" i="21"/>
  <c r="J2781" i="21"/>
  <c r="J2782" i="21"/>
  <c r="K2782" i="21"/>
  <c r="I2782" i="21"/>
  <c r="M2782" i="21"/>
  <c r="L2782" i="21"/>
  <c r="H2783" i="21"/>
  <c r="P2781" i="21"/>
  <c r="O2781" i="21"/>
  <c r="N2781" i="21"/>
  <c r="Q2781" i="21"/>
  <c r="Q2782" i="21"/>
  <c r="O2782" i="21"/>
  <c r="P2782" i="21"/>
  <c r="N2782" i="21"/>
  <c r="K2783" i="21"/>
  <c r="L2783" i="21"/>
  <c r="J2783" i="21"/>
  <c r="H2784" i="21"/>
  <c r="M2783" i="21"/>
  <c r="I2783" i="21"/>
  <c r="J2784" i="21"/>
  <c r="I2784" i="21"/>
  <c r="L2784" i="21"/>
  <c r="M2784" i="21"/>
  <c r="H2785" i="21"/>
  <c r="K2784" i="21"/>
  <c r="O2783" i="21"/>
  <c r="Q2783" i="21"/>
  <c r="N2783" i="21"/>
  <c r="P2783" i="21"/>
  <c r="Q2784" i="21"/>
  <c r="P2784" i="21"/>
  <c r="O2784" i="21"/>
  <c r="N2784" i="21"/>
  <c r="I2785" i="21"/>
  <c r="K2785" i="21"/>
  <c r="J2785" i="21"/>
  <c r="M2785" i="21"/>
  <c r="L2785" i="21"/>
  <c r="H2786" i="21"/>
  <c r="P2785" i="21"/>
  <c r="Q2785" i="21"/>
  <c r="O2785" i="21"/>
  <c r="N2785" i="21"/>
  <c r="L2786" i="21"/>
  <c r="I2786" i="21"/>
  <c r="M2786" i="21"/>
  <c r="K2786" i="21"/>
  <c r="J2786" i="21"/>
  <c r="H2787" i="21"/>
  <c r="O2786" i="21"/>
  <c r="N2786" i="21"/>
  <c r="Q2786" i="21"/>
  <c r="P2786" i="21"/>
  <c r="M2787" i="21"/>
  <c r="K2787" i="21"/>
  <c r="I2787" i="21"/>
  <c r="L2787" i="21"/>
  <c r="J2787" i="21"/>
  <c r="H2788" i="21"/>
  <c r="Q2787" i="21"/>
  <c r="O2787" i="21"/>
  <c r="P2787" i="21"/>
  <c r="N2787" i="21"/>
  <c r="J2788" i="21"/>
  <c r="H2789" i="21"/>
  <c r="I2788" i="21"/>
  <c r="M2788" i="21"/>
  <c r="K2788" i="21"/>
  <c r="L2788" i="21"/>
  <c r="H2790" i="21"/>
  <c r="K2789" i="21"/>
  <c r="J2789" i="21"/>
  <c r="M2789" i="21"/>
  <c r="L2789" i="21"/>
  <c r="I2789" i="21"/>
  <c r="O2788" i="21"/>
  <c r="N2788" i="21"/>
  <c r="Q2788" i="21"/>
  <c r="P2788" i="21"/>
  <c r="I2790" i="21"/>
  <c r="L2790" i="21"/>
  <c r="H2791" i="21"/>
  <c r="K2790" i="21"/>
  <c r="M2790" i="21"/>
  <c r="J2790" i="21"/>
  <c r="P2789" i="21"/>
  <c r="O2789" i="21"/>
  <c r="N2789" i="21"/>
  <c r="Q2789" i="21"/>
  <c r="P2790" i="21"/>
  <c r="N2790" i="21"/>
  <c r="Q2790" i="21"/>
  <c r="O2790" i="21"/>
  <c r="J2791" i="21"/>
  <c r="K2791" i="21"/>
  <c r="M2791" i="21"/>
  <c r="I2791" i="21"/>
  <c r="H2792" i="21"/>
  <c r="L2791" i="21"/>
  <c r="O2791" i="21"/>
  <c r="Q2791" i="21"/>
  <c r="P2791" i="21"/>
  <c r="N2791" i="21"/>
  <c r="I2792" i="21"/>
  <c r="L2792" i="21"/>
  <c r="K2792" i="21"/>
  <c r="J2792" i="21"/>
  <c r="H2793" i="21"/>
  <c r="M2792" i="21"/>
  <c r="Q2792" i="21"/>
  <c r="P2792" i="21"/>
  <c r="O2792" i="21"/>
  <c r="N2792" i="21"/>
  <c r="H2794" i="21"/>
  <c r="L2793" i="21"/>
  <c r="K2793" i="21"/>
  <c r="I2793" i="21"/>
  <c r="J2793" i="21"/>
  <c r="M2793" i="21"/>
  <c r="J2794" i="21"/>
  <c r="K2794" i="21"/>
  <c r="M2794" i="21"/>
  <c r="I2794" i="21"/>
  <c r="L2794" i="21"/>
  <c r="H2795" i="21"/>
  <c r="N2793" i="21"/>
  <c r="Q2793" i="21"/>
  <c r="O2793" i="21"/>
  <c r="P2793" i="21"/>
  <c r="O2794" i="21"/>
  <c r="N2794" i="21"/>
  <c r="Q2794" i="21"/>
  <c r="P2794" i="21"/>
  <c r="J2795" i="21"/>
  <c r="I2795" i="21"/>
  <c r="K2795" i="21"/>
  <c r="M2795" i="21"/>
  <c r="L2795" i="21"/>
  <c r="H2796" i="21"/>
  <c r="O2795" i="21"/>
  <c r="N2795" i="21"/>
  <c r="Q2795" i="21"/>
  <c r="P2795" i="21"/>
  <c r="L2796" i="21"/>
  <c r="J2796" i="21"/>
  <c r="I2796" i="21"/>
  <c r="K2796" i="21"/>
  <c r="H2797" i="21"/>
  <c r="M2796" i="21"/>
  <c r="P2796" i="21"/>
  <c r="N2796" i="21"/>
  <c r="O2796" i="21"/>
  <c r="Q2796" i="21"/>
  <c r="I2797" i="21"/>
  <c r="L2797" i="21"/>
  <c r="J2797" i="21"/>
  <c r="M2797" i="21"/>
  <c r="H2798" i="21"/>
  <c r="K2797" i="21"/>
  <c r="Q2797" i="21"/>
  <c r="O2797" i="21"/>
  <c r="N2797" i="21"/>
  <c r="P2797" i="21"/>
  <c r="H2799" i="21"/>
  <c r="K2798" i="21"/>
  <c r="J2798" i="21"/>
  <c r="L2798" i="21"/>
  <c r="M2798" i="21"/>
  <c r="I2798" i="21"/>
  <c r="K2799" i="21"/>
  <c r="L2799" i="21"/>
  <c r="J2799" i="21"/>
  <c r="I2799" i="21"/>
  <c r="H2800" i="21"/>
  <c r="M2799" i="21"/>
  <c r="N2798" i="21"/>
  <c r="P2798" i="21"/>
  <c r="O2798" i="21"/>
  <c r="Q2798" i="21"/>
  <c r="Q2799" i="21"/>
  <c r="N2799" i="21"/>
  <c r="P2799" i="21"/>
  <c r="O2799" i="21"/>
  <c r="L2800" i="21"/>
  <c r="I2800" i="21"/>
  <c r="H2801" i="21"/>
  <c r="K2800" i="21"/>
  <c r="J2800" i="21"/>
  <c r="M2800" i="21"/>
  <c r="P2800" i="21"/>
  <c r="Q2800" i="21"/>
  <c r="O2800" i="21"/>
  <c r="N2800" i="21"/>
  <c r="H2802" i="21"/>
  <c r="L2801" i="21"/>
  <c r="I2801" i="21"/>
  <c r="J2801" i="21"/>
  <c r="K2801" i="21"/>
  <c r="M2801" i="21"/>
  <c r="H2803" i="21"/>
  <c r="M2802" i="21"/>
  <c r="K2802" i="21"/>
  <c r="I2802" i="21"/>
  <c r="L2802" i="21"/>
  <c r="J2802" i="21"/>
  <c r="N2801" i="21"/>
  <c r="Q2801" i="21"/>
  <c r="O2801" i="21"/>
  <c r="P2801" i="21"/>
  <c r="J2803" i="21"/>
  <c r="L2803" i="21"/>
  <c r="H2804" i="21"/>
  <c r="K2803" i="21"/>
  <c r="M2803" i="21"/>
  <c r="I2803" i="21"/>
  <c r="P2802" i="21"/>
  <c r="O2802" i="21"/>
  <c r="N2802" i="21"/>
  <c r="Q2802" i="21"/>
  <c r="J2804" i="21"/>
  <c r="I2804" i="21"/>
  <c r="M2804" i="21"/>
  <c r="L2804" i="21"/>
  <c r="K2804" i="21"/>
  <c r="H2805" i="21"/>
  <c r="O2803" i="21"/>
  <c r="Q2803" i="21"/>
  <c r="P2803" i="21"/>
  <c r="N2803" i="21"/>
  <c r="P2804" i="21"/>
  <c r="O2804" i="21"/>
  <c r="N2804" i="21"/>
  <c r="Q2804" i="21"/>
  <c r="I2805" i="21"/>
  <c r="H2806" i="21"/>
  <c r="K2805" i="21"/>
  <c r="M2805" i="21"/>
  <c r="L2805" i="21"/>
  <c r="J2805" i="21"/>
  <c r="O2805" i="21"/>
  <c r="Q2805" i="21"/>
  <c r="N2805" i="21"/>
  <c r="P2805" i="21"/>
  <c r="H2807" i="21"/>
  <c r="J2806" i="21"/>
  <c r="K2806" i="21"/>
  <c r="M2806" i="21"/>
  <c r="I2806" i="21"/>
  <c r="L2806" i="21"/>
  <c r="K2807" i="21"/>
  <c r="J2807" i="21"/>
  <c r="M2807" i="21"/>
  <c r="I2807" i="21"/>
  <c r="L2807" i="21"/>
  <c r="H2808" i="21"/>
  <c r="N2806" i="21"/>
  <c r="Q2806" i="21"/>
  <c r="O2806" i="21"/>
  <c r="P2806" i="21"/>
  <c r="O2807" i="21"/>
  <c r="N2807" i="21"/>
  <c r="P2807" i="21"/>
  <c r="Q2807" i="21"/>
  <c r="I2808" i="21"/>
  <c r="H2809" i="21"/>
  <c r="M2808" i="21"/>
  <c r="K2808" i="21"/>
  <c r="J2808" i="21"/>
  <c r="L2808" i="21"/>
  <c r="Q2808" i="21"/>
  <c r="O2808" i="21"/>
  <c r="P2808" i="21"/>
  <c r="N2808" i="21"/>
  <c r="I2809" i="21"/>
  <c r="K2809" i="21"/>
  <c r="L2809" i="21"/>
  <c r="J2809" i="21"/>
  <c r="M2809" i="21"/>
  <c r="H2810" i="21"/>
  <c r="O2809" i="21"/>
  <c r="N2809" i="21"/>
  <c r="P2809" i="21"/>
  <c r="Q2809" i="21"/>
  <c r="J2810" i="21"/>
  <c r="K2810" i="21"/>
  <c r="H2811" i="21"/>
  <c r="I2810" i="21"/>
  <c r="M2810" i="21"/>
  <c r="L2810" i="21"/>
  <c r="I2811" i="21"/>
  <c r="M2811" i="21"/>
  <c r="K2811" i="21"/>
  <c r="J2811" i="21"/>
  <c r="L2811" i="21"/>
  <c r="H2812" i="21"/>
  <c r="O2810" i="21"/>
  <c r="N2810" i="21"/>
  <c r="P2810" i="21"/>
  <c r="Q2810" i="21"/>
  <c r="Q2811" i="21"/>
  <c r="N2811" i="21"/>
  <c r="P2811" i="21"/>
  <c r="O2811" i="21"/>
  <c r="M2812" i="21"/>
  <c r="J2812" i="21"/>
  <c r="H2813" i="21"/>
  <c r="L2812" i="21"/>
  <c r="K2812" i="21"/>
  <c r="I2812" i="21"/>
  <c r="H2814" i="21"/>
  <c r="K2813" i="21"/>
  <c r="J2813" i="21"/>
  <c r="M2813" i="21"/>
  <c r="L2813" i="21"/>
  <c r="I2813" i="21"/>
  <c r="P2812" i="21"/>
  <c r="Q2812" i="21"/>
  <c r="N2812" i="21"/>
  <c r="O2812" i="21"/>
  <c r="L2814" i="21"/>
  <c r="H2815" i="21"/>
  <c r="K2814" i="21"/>
  <c r="J2814" i="21"/>
  <c r="M2814" i="21"/>
  <c r="I2814" i="21"/>
  <c r="N2813" i="21"/>
  <c r="P2813" i="21"/>
  <c r="O2813" i="21"/>
  <c r="Q2813" i="21"/>
  <c r="M2815" i="21"/>
  <c r="L2815" i="21"/>
  <c r="K2815" i="21"/>
  <c r="I2815" i="21"/>
  <c r="J2815" i="21"/>
  <c r="H2816" i="21"/>
  <c r="Q2814" i="21"/>
  <c r="P2814" i="21"/>
  <c r="O2814" i="21"/>
  <c r="N2814" i="21"/>
  <c r="N2815" i="21"/>
  <c r="Q2815" i="21"/>
  <c r="P2815" i="21"/>
  <c r="O2815" i="21"/>
  <c r="H2817" i="21"/>
  <c r="K2816" i="21"/>
  <c r="J2816" i="21"/>
  <c r="M2816" i="21"/>
  <c r="I2816" i="21"/>
  <c r="L2816" i="21"/>
  <c r="H2818" i="21"/>
  <c r="I2817" i="21"/>
  <c r="M2817" i="21"/>
  <c r="L2817" i="21"/>
  <c r="K2817" i="21"/>
  <c r="J2817" i="21"/>
  <c r="P2816" i="21"/>
  <c r="Q2816" i="21"/>
  <c r="O2816" i="21"/>
  <c r="N2816" i="21"/>
  <c r="M2818" i="21"/>
  <c r="J2818" i="21"/>
  <c r="K2818" i="21"/>
  <c r="I2818" i="21"/>
  <c r="L2818" i="21"/>
  <c r="H2819" i="21"/>
  <c r="Q2817" i="21"/>
  <c r="O2817" i="21"/>
  <c r="P2817" i="21"/>
  <c r="N2817" i="21"/>
  <c r="N2818" i="21"/>
  <c r="Q2818" i="21"/>
  <c r="O2818" i="21"/>
  <c r="P2818" i="21"/>
  <c r="K2819" i="21"/>
  <c r="L2819" i="21"/>
  <c r="I2819" i="21"/>
  <c r="H2820" i="21"/>
  <c r="J2819" i="21"/>
  <c r="M2819" i="21"/>
  <c r="Q2819" i="21"/>
  <c r="O2819" i="21"/>
  <c r="P2819" i="21"/>
  <c r="N2819" i="21"/>
  <c r="M2820" i="21"/>
  <c r="I2820" i="21"/>
  <c r="L2820" i="21"/>
  <c r="H2821" i="21"/>
  <c r="J2820" i="21"/>
  <c r="K2820" i="21"/>
  <c r="O2820" i="21"/>
  <c r="N2820" i="21"/>
  <c r="Q2820" i="21"/>
  <c r="P2820" i="21"/>
  <c r="M2821" i="21"/>
  <c r="J2821" i="21"/>
  <c r="K2821" i="21"/>
  <c r="I2821" i="21"/>
  <c r="L2821" i="21"/>
  <c r="H2822" i="21"/>
  <c r="N2821" i="21"/>
  <c r="O2821" i="21"/>
  <c r="P2821" i="21"/>
  <c r="Q2821" i="21"/>
  <c r="H2823" i="21"/>
  <c r="K2822" i="21"/>
  <c r="J2822" i="21"/>
  <c r="L2822" i="21"/>
  <c r="I2822" i="21"/>
  <c r="M2822" i="21"/>
  <c r="J2823" i="21"/>
  <c r="K2823" i="21"/>
  <c r="L2823" i="21"/>
  <c r="I2823" i="21"/>
  <c r="M2823" i="21"/>
  <c r="H2824" i="21"/>
  <c r="Q2822" i="21"/>
  <c r="O2822" i="21"/>
  <c r="N2822" i="21"/>
  <c r="P2822" i="21"/>
  <c r="P2823" i="21"/>
  <c r="N2823" i="21"/>
  <c r="O2823" i="21"/>
  <c r="Q2823" i="21"/>
  <c r="I2824" i="21"/>
  <c r="M2824" i="21"/>
  <c r="L2824" i="21"/>
  <c r="K2824" i="21"/>
  <c r="H2825" i="21"/>
  <c r="J2824" i="21"/>
  <c r="N2824" i="21"/>
  <c r="Q2824" i="21"/>
  <c r="P2824" i="21"/>
  <c r="O2824" i="21"/>
  <c r="M2825" i="21"/>
  <c r="J2825" i="21"/>
  <c r="K2825" i="21"/>
  <c r="L2825" i="21"/>
  <c r="H2826" i="21"/>
  <c r="I2825" i="21"/>
  <c r="J2826" i="21"/>
  <c r="I2826" i="21"/>
  <c r="K2826" i="21"/>
  <c r="L2826" i="21"/>
  <c r="M2826" i="21"/>
  <c r="H2827" i="21"/>
  <c r="P2825" i="21"/>
  <c r="N2825" i="21"/>
  <c r="Q2825" i="21"/>
  <c r="O2825" i="21"/>
  <c r="O2826" i="21"/>
  <c r="Q2826" i="21"/>
  <c r="N2826" i="21"/>
  <c r="P2826" i="21"/>
  <c r="L2827" i="21"/>
  <c r="H2828" i="21"/>
  <c r="K2827" i="21"/>
  <c r="J2827" i="21"/>
  <c r="I2827" i="21"/>
  <c r="M2827" i="21"/>
  <c r="J2828" i="21"/>
  <c r="M2828" i="21"/>
  <c r="K2828" i="21"/>
  <c r="I2828" i="21"/>
  <c r="L2828" i="21"/>
  <c r="H2829" i="21"/>
  <c r="Q2827" i="21"/>
  <c r="O2827" i="21"/>
  <c r="P2827" i="21"/>
  <c r="N2827" i="21"/>
  <c r="P2828" i="21"/>
  <c r="N2828" i="21"/>
  <c r="Q2828" i="21"/>
  <c r="O2828" i="21"/>
  <c r="L2829" i="21"/>
  <c r="J2829" i="21"/>
  <c r="H2830" i="21"/>
  <c r="K2829" i="21"/>
  <c r="M2829" i="21"/>
  <c r="I2829" i="21"/>
  <c r="H2831" i="21"/>
  <c r="K2830" i="21"/>
  <c r="L2830" i="21"/>
  <c r="I2830" i="21"/>
  <c r="J2830" i="21"/>
  <c r="M2830" i="21"/>
  <c r="O2829" i="21"/>
  <c r="N2829" i="21"/>
  <c r="Q2829" i="21"/>
  <c r="P2829" i="21"/>
  <c r="M2831" i="21"/>
  <c r="H2832" i="21"/>
  <c r="K2831" i="21"/>
  <c r="L2831" i="21"/>
  <c r="I2831" i="21"/>
  <c r="J2831" i="21"/>
  <c r="Q2830" i="21"/>
  <c r="O2830" i="21"/>
  <c r="N2830" i="21"/>
  <c r="P2830" i="21"/>
  <c r="I2832" i="21"/>
  <c r="K2832" i="21"/>
  <c r="J2832" i="21"/>
  <c r="M2832" i="21"/>
  <c r="L2832" i="21"/>
  <c r="H2833" i="21"/>
  <c r="Q2831" i="21"/>
  <c r="N2831" i="21"/>
  <c r="P2831" i="21"/>
  <c r="O2831" i="21"/>
  <c r="N2832" i="21"/>
  <c r="O2832" i="21"/>
  <c r="P2832" i="21"/>
  <c r="Q2832" i="21"/>
  <c r="J2833" i="21"/>
  <c r="I2833" i="21"/>
  <c r="M2833" i="21"/>
  <c r="K2833" i="21"/>
  <c r="L2833" i="21"/>
  <c r="H2834" i="21"/>
  <c r="Q2833" i="21"/>
  <c r="O2833" i="21"/>
  <c r="N2833" i="21"/>
  <c r="P2833" i="21"/>
  <c r="H2835" i="21"/>
  <c r="M2834" i="21"/>
  <c r="L2834" i="21"/>
  <c r="I2834" i="21"/>
  <c r="J2834" i="21"/>
  <c r="K2834" i="21"/>
  <c r="L2835" i="21"/>
  <c r="I2835" i="21"/>
  <c r="H2836" i="21"/>
  <c r="J2835" i="21"/>
  <c r="M2835" i="21"/>
  <c r="K2835" i="21"/>
  <c r="O2834" i="21"/>
  <c r="N2834" i="21"/>
  <c r="Q2834" i="21"/>
  <c r="P2834" i="21"/>
  <c r="Q2835" i="21"/>
  <c r="P2835" i="21"/>
  <c r="O2835" i="21"/>
  <c r="N2835" i="21"/>
  <c r="M2836" i="21"/>
  <c r="L2836" i="21"/>
  <c r="I2836" i="21"/>
  <c r="J2836" i="21"/>
  <c r="K2836" i="21"/>
  <c r="H2837" i="21"/>
  <c r="O2836" i="21"/>
  <c r="N2836" i="21"/>
  <c r="P2836" i="21"/>
  <c r="Q2836" i="21"/>
  <c r="K2837" i="21"/>
  <c r="M2837" i="21"/>
  <c r="H2838" i="21"/>
  <c r="I2837" i="21"/>
  <c r="J2837" i="21"/>
  <c r="L2837" i="21"/>
  <c r="L2838" i="21"/>
  <c r="I2838" i="21"/>
  <c r="J2838" i="21"/>
  <c r="H2839" i="21"/>
  <c r="M2838" i="21"/>
  <c r="K2838" i="21"/>
  <c r="N2837" i="21"/>
  <c r="O2837" i="21"/>
  <c r="P2837" i="21"/>
  <c r="Q2837" i="21"/>
  <c r="Q2838" i="21"/>
  <c r="N2838" i="21"/>
  <c r="P2838" i="21"/>
  <c r="O2838" i="21"/>
  <c r="K2839" i="21"/>
  <c r="H2840" i="21"/>
  <c r="J2839" i="21"/>
  <c r="M2839" i="21"/>
  <c r="I2839" i="21"/>
  <c r="L2839" i="21"/>
  <c r="L2840" i="21"/>
  <c r="H2841" i="21"/>
  <c r="J2840" i="21"/>
  <c r="M2840" i="21"/>
  <c r="K2840" i="21"/>
  <c r="I2840" i="21"/>
  <c r="O2839" i="21"/>
  <c r="P2839" i="21"/>
  <c r="Q2839" i="21"/>
  <c r="N2839" i="21"/>
  <c r="J2841" i="21"/>
  <c r="K2841" i="21"/>
  <c r="M2841" i="21"/>
  <c r="I2841" i="21"/>
  <c r="H2842" i="21"/>
  <c r="L2841" i="21"/>
  <c r="O2840" i="21"/>
  <c r="P2840" i="21"/>
  <c r="N2840" i="21"/>
  <c r="Q2840" i="21"/>
  <c r="P2841" i="21"/>
  <c r="Q2841" i="21"/>
  <c r="N2841" i="21"/>
  <c r="O2841" i="21"/>
  <c r="M2842" i="21"/>
  <c r="K2842" i="21"/>
  <c r="I2842" i="21"/>
  <c r="L2842" i="21"/>
  <c r="H2843" i="21"/>
  <c r="J2842" i="21"/>
  <c r="N2842" i="21"/>
  <c r="Q2842" i="21"/>
  <c r="O2842" i="21"/>
  <c r="P2842" i="21"/>
  <c r="M2843" i="21"/>
  <c r="H2844" i="21"/>
  <c r="L2843" i="21"/>
  <c r="J2843" i="21"/>
  <c r="K2843" i="21"/>
  <c r="I2843" i="21"/>
  <c r="I2844" i="21"/>
  <c r="L2844" i="21"/>
  <c r="K2844" i="21"/>
  <c r="M2844" i="21"/>
  <c r="H2845" i="21"/>
  <c r="J2844" i="21"/>
  <c r="O2843" i="21"/>
  <c r="P2843" i="21"/>
  <c r="N2843" i="21"/>
  <c r="Q2843" i="21"/>
  <c r="N2844" i="21"/>
  <c r="Q2844" i="21"/>
  <c r="O2844" i="21"/>
  <c r="P2844" i="21"/>
  <c r="I2845" i="21"/>
  <c r="J2845" i="21"/>
  <c r="H2846" i="21"/>
  <c r="M2845" i="21"/>
  <c r="L2845" i="21"/>
  <c r="K2845" i="21"/>
  <c r="Q2845" i="21"/>
  <c r="N2845" i="21"/>
  <c r="O2845" i="21"/>
  <c r="P2845" i="21"/>
  <c r="L2846" i="21"/>
  <c r="J2846" i="21"/>
  <c r="I2846" i="21"/>
  <c r="K2846" i="21"/>
  <c r="H2847" i="21"/>
  <c r="M2846" i="21"/>
  <c r="N2846" i="21"/>
  <c r="O2846" i="21"/>
  <c r="P2846" i="21"/>
  <c r="Q2846" i="21"/>
  <c r="I2847" i="21"/>
  <c r="J2847" i="21"/>
  <c r="K2847" i="21"/>
  <c r="H2848" i="21"/>
  <c r="L2847" i="21"/>
  <c r="M2847" i="21"/>
  <c r="P2847" i="21"/>
  <c r="N2847" i="21"/>
  <c r="O2847" i="21"/>
  <c r="Q2847" i="21"/>
  <c r="I2848" i="21"/>
  <c r="H2849" i="21"/>
  <c r="M2848" i="21"/>
  <c r="J2848" i="21"/>
  <c r="K2848" i="21"/>
  <c r="L2848" i="21"/>
  <c r="Q2848" i="21"/>
  <c r="P2848" i="21"/>
  <c r="N2848" i="21"/>
  <c r="O2848" i="21"/>
  <c r="K2849" i="21"/>
  <c r="I2849" i="21"/>
  <c r="L2849" i="21"/>
  <c r="J2849" i="21"/>
  <c r="M2849" i="21"/>
  <c r="H2850" i="21"/>
  <c r="Q2849" i="21"/>
  <c r="P2849" i="21"/>
  <c r="O2849" i="21"/>
  <c r="N2849" i="21"/>
  <c r="L2850" i="21"/>
  <c r="H2851" i="21"/>
  <c r="J2850" i="21"/>
  <c r="M2850" i="21"/>
  <c r="K2850" i="21"/>
  <c r="I2850" i="21"/>
  <c r="J2851" i="21"/>
  <c r="H2852" i="21"/>
  <c r="L2851" i="21"/>
  <c r="I2851" i="21"/>
  <c r="K2851" i="21"/>
  <c r="M2851" i="21"/>
  <c r="N2850" i="21"/>
  <c r="P2850" i="21"/>
  <c r="Q2850" i="21"/>
  <c r="O2850" i="21"/>
  <c r="L2852" i="21"/>
  <c r="H2853" i="21"/>
  <c r="K2852" i="21"/>
  <c r="I2852" i="21"/>
  <c r="M2852" i="21"/>
  <c r="J2852" i="21"/>
  <c r="Q2851" i="21"/>
  <c r="P2851" i="21"/>
  <c r="N2851" i="21"/>
  <c r="O2851" i="21"/>
  <c r="I2853" i="21"/>
  <c r="M2853" i="21"/>
  <c r="L2853" i="21"/>
  <c r="K2853" i="21"/>
  <c r="H2854" i="21"/>
  <c r="J2853" i="21"/>
  <c r="O2852" i="21"/>
  <c r="N2852" i="21"/>
  <c r="Q2852" i="21"/>
  <c r="P2852" i="21"/>
  <c r="Q2853" i="21"/>
  <c r="O2853" i="21"/>
  <c r="N2853" i="21"/>
  <c r="P2853" i="21"/>
  <c r="M2854" i="21"/>
  <c r="H2855" i="21"/>
  <c r="L2854" i="21"/>
  <c r="K2854" i="21"/>
  <c r="I2854" i="21"/>
  <c r="J2854" i="21"/>
  <c r="K2855" i="21"/>
  <c r="H2856" i="21"/>
  <c r="M2855" i="21"/>
  <c r="J2855" i="21"/>
  <c r="L2855" i="21"/>
  <c r="I2855" i="21"/>
  <c r="O2854" i="21"/>
  <c r="N2854" i="21"/>
  <c r="P2854" i="21"/>
  <c r="Q2854" i="21"/>
  <c r="I2856" i="21"/>
  <c r="H2857" i="21"/>
  <c r="J2856" i="21"/>
  <c r="L2856" i="21"/>
  <c r="M2856" i="21"/>
  <c r="K2856" i="21"/>
  <c r="O2855" i="21"/>
  <c r="N2855" i="21"/>
  <c r="Q2855" i="21"/>
  <c r="P2855" i="21"/>
  <c r="O2856" i="21"/>
  <c r="Q2856" i="21"/>
  <c r="P2856" i="21"/>
  <c r="N2856" i="21"/>
  <c r="M2857" i="21"/>
  <c r="L2857" i="21"/>
  <c r="K2857" i="21"/>
  <c r="I2857" i="21"/>
  <c r="J2857" i="21"/>
  <c r="H2858" i="21"/>
  <c r="N2857" i="21"/>
  <c r="O2857" i="21"/>
  <c r="Q2857" i="21"/>
  <c r="P2857" i="21"/>
  <c r="J2858" i="21"/>
  <c r="H2859" i="21"/>
  <c r="L2858" i="21"/>
  <c r="M2858" i="21"/>
  <c r="I2858" i="21"/>
  <c r="K2858" i="21"/>
  <c r="H2860" i="21"/>
  <c r="L2859" i="21"/>
  <c r="I2859" i="21"/>
  <c r="K2859" i="21"/>
  <c r="M2859" i="21"/>
  <c r="J2859" i="21"/>
  <c r="Q2858" i="21"/>
  <c r="O2858" i="21"/>
  <c r="P2858" i="21"/>
  <c r="N2858" i="21"/>
  <c r="H2861" i="21"/>
  <c r="K2860" i="21"/>
  <c r="J2860" i="21"/>
  <c r="L2860" i="21"/>
  <c r="M2860" i="21"/>
  <c r="I2860" i="21"/>
  <c r="N2859" i="21"/>
  <c r="O2859" i="21"/>
  <c r="Q2859" i="21"/>
  <c r="P2859" i="21"/>
  <c r="H2862" i="21"/>
  <c r="J2861" i="21"/>
  <c r="L2861" i="21"/>
  <c r="K2861" i="21"/>
  <c r="M2861" i="21"/>
  <c r="I2861" i="21"/>
  <c r="Q2860" i="21"/>
  <c r="N2860" i="21"/>
  <c r="P2860" i="21"/>
  <c r="O2860" i="21"/>
  <c r="M2862" i="21"/>
  <c r="I2862" i="21"/>
  <c r="J2862" i="21"/>
  <c r="K2862" i="21"/>
  <c r="L2862" i="21"/>
  <c r="H2863" i="21"/>
  <c r="O2861" i="21"/>
  <c r="Q2861" i="21"/>
  <c r="P2861" i="21"/>
  <c r="N2861" i="21"/>
  <c r="Q2862" i="21"/>
  <c r="N2862" i="21"/>
  <c r="P2862" i="21"/>
  <c r="O2862" i="21"/>
  <c r="J2863" i="21"/>
  <c r="L2863" i="21"/>
  <c r="I2863" i="21"/>
  <c r="H2864" i="21"/>
  <c r="M2863" i="21"/>
  <c r="K2863" i="21"/>
  <c r="O2863" i="21"/>
  <c r="N2863" i="21"/>
  <c r="Q2863" i="21"/>
  <c r="P2863" i="21"/>
  <c r="H2865" i="21"/>
  <c r="I2864" i="21"/>
  <c r="J2864" i="21"/>
  <c r="L2864" i="21"/>
  <c r="K2864" i="21"/>
  <c r="M2864" i="21"/>
  <c r="I2865" i="21"/>
  <c r="H2866" i="21"/>
  <c r="K2865" i="21"/>
  <c r="M2865" i="21"/>
  <c r="J2865" i="21"/>
  <c r="L2865" i="21"/>
  <c r="Q2864" i="21"/>
  <c r="P2864" i="21"/>
  <c r="O2864" i="21"/>
  <c r="N2864" i="21"/>
  <c r="P2865" i="21"/>
  <c r="N2865" i="21"/>
  <c r="Q2865" i="21"/>
  <c r="O2865" i="21"/>
  <c r="H2867" i="21"/>
  <c r="K2866" i="21"/>
  <c r="I2866" i="21"/>
  <c r="J2866" i="21"/>
  <c r="L2866" i="21"/>
  <c r="M2866" i="21"/>
  <c r="K2867" i="21"/>
  <c r="L2867" i="21"/>
  <c r="M2867" i="21"/>
  <c r="H2868" i="21"/>
  <c r="J2867" i="21"/>
  <c r="I2867" i="21"/>
  <c r="Q2866" i="21"/>
  <c r="O2866" i="21"/>
  <c r="N2866" i="21"/>
  <c r="P2866" i="21"/>
  <c r="L2868" i="21"/>
  <c r="J2868" i="21"/>
  <c r="K2868" i="21"/>
  <c r="M2868" i="21"/>
  <c r="I2868" i="21"/>
  <c r="H2869" i="21"/>
  <c r="O2867" i="21"/>
  <c r="N2867" i="21"/>
  <c r="Q2867" i="21"/>
  <c r="P2867" i="21"/>
  <c r="N2868" i="21"/>
  <c r="O2868" i="21"/>
  <c r="Q2868" i="21"/>
  <c r="P2868" i="21"/>
  <c r="H2870" i="21"/>
  <c r="I2869" i="21"/>
  <c r="M2869" i="21"/>
  <c r="K2869" i="21"/>
  <c r="L2869" i="21"/>
  <c r="J2869" i="21"/>
  <c r="H2871" i="21"/>
  <c r="K2870" i="21"/>
  <c r="I2870" i="21"/>
  <c r="M2870" i="21"/>
  <c r="J2870" i="21"/>
  <c r="L2870" i="21"/>
  <c r="O2869" i="21"/>
  <c r="Q2869" i="21"/>
  <c r="P2869" i="21"/>
  <c r="N2869" i="21"/>
  <c r="I2871" i="21"/>
  <c r="K2871" i="21"/>
  <c r="L2871" i="21"/>
  <c r="H2872" i="21"/>
  <c r="M2871" i="21"/>
  <c r="J2871" i="21"/>
  <c r="P2870" i="21"/>
  <c r="Q2870" i="21"/>
  <c r="O2870" i="21"/>
  <c r="N2870" i="21"/>
  <c r="O2871" i="21"/>
  <c r="N2871" i="21"/>
  <c r="Q2871" i="21"/>
  <c r="P2871" i="21"/>
  <c r="L2872" i="21"/>
  <c r="H2873" i="21"/>
  <c r="I2872" i="21"/>
  <c r="M2872" i="21"/>
  <c r="K2872" i="21"/>
  <c r="J2872" i="21"/>
  <c r="K2873" i="21"/>
  <c r="M2873" i="21"/>
  <c r="L2873" i="21"/>
  <c r="I2873" i="21"/>
  <c r="H2874" i="21"/>
  <c r="J2873" i="21"/>
  <c r="N2872" i="21"/>
  <c r="O2872" i="21"/>
  <c r="Q2872" i="21"/>
  <c r="P2872" i="21"/>
  <c r="N2873" i="21"/>
  <c r="P2873" i="21"/>
  <c r="O2873" i="21"/>
  <c r="Q2873" i="21"/>
  <c r="J2874" i="21"/>
  <c r="I2874" i="21"/>
  <c r="K2874" i="21"/>
  <c r="M2874" i="21"/>
  <c r="L2874" i="21"/>
  <c r="H2875" i="21"/>
  <c r="O2874" i="21"/>
  <c r="N2874" i="21"/>
  <c r="Q2874" i="21"/>
  <c r="P2874" i="21"/>
  <c r="K2875" i="21"/>
  <c r="J2875" i="21"/>
  <c r="I2875" i="21"/>
  <c r="L2875" i="21"/>
  <c r="M2875" i="21"/>
  <c r="H2876" i="21"/>
  <c r="O2875" i="21"/>
  <c r="Q2875" i="21"/>
  <c r="N2875" i="21"/>
  <c r="P2875" i="21"/>
  <c r="M2876" i="21"/>
  <c r="K2876" i="21"/>
  <c r="J2876" i="21"/>
  <c r="I2876" i="21"/>
  <c r="L2876" i="21"/>
  <c r="H2877" i="21"/>
  <c r="N2876" i="21"/>
  <c r="Q2876" i="21"/>
  <c r="O2876" i="21"/>
  <c r="P2876" i="21"/>
  <c r="M2877" i="21"/>
  <c r="J2877" i="21"/>
  <c r="K2877" i="21"/>
  <c r="H2878" i="21"/>
  <c r="L2877" i="21"/>
  <c r="I2877" i="21"/>
  <c r="M2878" i="21"/>
  <c r="H2879" i="21"/>
  <c r="J2878" i="21"/>
  <c r="I2878" i="21"/>
  <c r="L2878" i="21"/>
  <c r="K2878" i="21"/>
  <c r="N2877" i="21"/>
  <c r="Q2877" i="21"/>
  <c r="O2877" i="21"/>
  <c r="P2877" i="21"/>
  <c r="M2879" i="21"/>
  <c r="K2879" i="21"/>
  <c r="L2879" i="21"/>
  <c r="H2880" i="21"/>
  <c r="I2879" i="21"/>
  <c r="J2879" i="21"/>
  <c r="Q2878" i="21"/>
  <c r="P2878" i="21"/>
  <c r="O2878" i="21"/>
  <c r="N2878" i="21"/>
  <c r="J2880" i="21"/>
  <c r="L2880" i="21"/>
  <c r="I2880" i="21"/>
  <c r="K2880" i="21"/>
  <c r="M2880" i="21"/>
  <c r="H2881" i="21"/>
  <c r="P2879" i="21"/>
  <c r="N2879" i="21"/>
  <c r="O2879" i="21"/>
  <c r="Q2879" i="21"/>
  <c r="N2880" i="21"/>
  <c r="O2880" i="21"/>
  <c r="P2880" i="21"/>
  <c r="Q2880" i="21"/>
  <c r="J2881" i="21"/>
  <c r="M2881" i="21"/>
  <c r="L2881" i="21"/>
  <c r="I2881" i="21"/>
  <c r="K2881" i="21"/>
  <c r="H2882" i="21"/>
  <c r="P2881" i="21"/>
  <c r="O2881" i="21"/>
  <c r="N2881" i="21"/>
  <c r="Q2881" i="21"/>
  <c r="J2882" i="21"/>
  <c r="M2882" i="21"/>
  <c r="K2882" i="21"/>
  <c r="L2882" i="21"/>
  <c r="I2882" i="21"/>
  <c r="H2883" i="21"/>
  <c r="P2882" i="21"/>
  <c r="Q2882" i="21"/>
  <c r="N2882" i="21"/>
  <c r="O2882" i="21"/>
  <c r="L2883" i="21"/>
  <c r="K2883" i="21"/>
  <c r="J2883" i="21"/>
  <c r="I2883" i="21"/>
  <c r="H2884" i="21"/>
  <c r="M2883" i="21"/>
  <c r="N2883" i="21"/>
  <c r="O2883" i="21"/>
  <c r="Q2883" i="21"/>
  <c r="P2883" i="21"/>
  <c r="I2884" i="21"/>
  <c r="M2884" i="21"/>
  <c r="K2884" i="21"/>
  <c r="H2885" i="21"/>
  <c r="J2884" i="21"/>
  <c r="L2884" i="21"/>
  <c r="N2884" i="21"/>
  <c r="Q2884" i="21"/>
  <c r="O2884" i="21"/>
  <c r="P2884" i="21"/>
  <c r="H2886" i="21"/>
  <c r="M2885" i="21"/>
  <c r="J2885" i="21"/>
  <c r="L2885" i="21"/>
  <c r="K2885" i="21"/>
  <c r="I2885" i="21"/>
  <c r="I2886" i="21"/>
  <c r="L2886" i="21"/>
  <c r="H2887" i="21"/>
  <c r="J2886" i="21"/>
  <c r="M2886" i="21"/>
  <c r="K2886" i="21"/>
  <c r="Q2885" i="21"/>
  <c r="P2885" i="21"/>
  <c r="O2885" i="21"/>
  <c r="N2885" i="21"/>
  <c r="Q2886" i="21"/>
  <c r="O2886" i="21"/>
  <c r="P2886" i="21"/>
  <c r="N2886" i="21"/>
  <c r="I2887" i="21"/>
  <c r="L2887" i="21"/>
  <c r="K2887" i="21"/>
  <c r="H2888" i="21"/>
  <c r="M2887" i="21"/>
  <c r="J2887" i="21"/>
  <c r="Q2887" i="21"/>
  <c r="N2887" i="21"/>
  <c r="O2887" i="21"/>
  <c r="P2887" i="21"/>
  <c r="H2889" i="21"/>
  <c r="J2888" i="21"/>
  <c r="M2888" i="21"/>
  <c r="K2888" i="21"/>
  <c r="L2888" i="21"/>
  <c r="I2888" i="21"/>
  <c r="H2890" i="21"/>
  <c r="K2889" i="21"/>
  <c r="I2889" i="21"/>
  <c r="J2889" i="21"/>
  <c r="L2889" i="21"/>
  <c r="M2889" i="21"/>
  <c r="Q2888" i="21"/>
  <c r="O2888" i="21"/>
  <c r="N2888" i="21"/>
  <c r="P2888" i="21"/>
  <c r="M2890" i="21"/>
  <c r="I2890" i="21"/>
  <c r="J2890" i="21"/>
  <c r="L2890" i="21"/>
  <c r="K2890" i="21"/>
  <c r="H2891" i="21"/>
  <c r="O2889" i="21"/>
  <c r="N2889" i="21"/>
  <c r="Q2889" i="21"/>
  <c r="P2889" i="21"/>
  <c r="Q2890" i="21"/>
  <c r="O2890" i="21"/>
  <c r="N2890" i="21"/>
  <c r="P2890" i="21"/>
  <c r="L2891" i="21"/>
  <c r="J2891" i="21"/>
  <c r="M2891" i="21"/>
  <c r="H2892" i="21"/>
  <c r="I2891" i="21"/>
  <c r="K2891" i="21"/>
  <c r="I2892" i="21"/>
  <c r="H2893" i="21"/>
  <c r="J2892" i="21"/>
  <c r="L2892" i="21"/>
  <c r="K2892" i="21"/>
  <c r="M2892" i="21"/>
  <c r="N2891" i="21"/>
  <c r="Q2891" i="21"/>
  <c r="P2891" i="21"/>
  <c r="O2891" i="21"/>
  <c r="N2892" i="21"/>
  <c r="O2892" i="21"/>
  <c r="P2892" i="21"/>
  <c r="Q2892" i="21"/>
  <c r="K2893" i="21"/>
  <c r="I2893" i="21"/>
  <c r="J2893" i="21"/>
  <c r="L2893" i="21"/>
  <c r="M2893" i="21"/>
  <c r="H2894" i="21"/>
  <c r="O2893" i="21"/>
  <c r="Q2893" i="21"/>
  <c r="N2893" i="21"/>
  <c r="P2893" i="21"/>
  <c r="M2894" i="21"/>
  <c r="I2894" i="21"/>
  <c r="H2895" i="21"/>
  <c r="L2894" i="21"/>
  <c r="K2894" i="21"/>
  <c r="J2894" i="21"/>
  <c r="O2894" i="21"/>
  <c r="P2894" i="21"/>
  <c r="Q2894" i="21"/>
  <c r="N2894" i="21"/>
  <c r="J2895" i="21"/>
  <c r="I2895" i="21"/>
  <c r="M2895" i="21"/>
  <c r="K2895" i="21"/>
  <c r="H2896" i="21"/>
  <c r="L2895" i="21"/>
  <c r="O2895" i="21"/>
  <c r="P2895" i="21"/>
  <c r="Q2895" i="21"/>
  <c r="N2895" i="21"/>
  <c r="L2896" i="21"/>
  <c r="I2896" i="21"/>
  <c r="K2896" i="21"/>
  <c r="J2896" i="21"/>
  <c r="M2896" i="21"/>
  <c r="H2897" i="21"/>
  <c r="Q2896" i="21"/>
  <c r="O2896" i="21"/>
  <c r="N2896" i="21"/>
  <c r="P2896" i="21"/>
  <c r="H2898" i="21"/>
  <c r="K2897" i="21"/>
  <c r="L2897" i="21"/>
  <c r="J2897" i="21"/>
  <c r="M2897" i="21"/>
  <c r="I2897" i="21"/>
  <c r="K2898" i="21"/>
  <c r="M2898" i="21"/>
  <c r="H2899" i="21"/>
  <c r="L2898" i="21"/>
  <c r="J2898" i="21"/>
  <c r="I2898" i="21"/>
  <c r="Q2897" i="21"/>
  <c r="N2897" i="21"/>
  <c r="P2897" i="21"/>
  <c r="O2897" i="21"/>
  <c r="H2900" i="21"/>
  <c r="L2899" i="21"/>
  <c r="M2899" i="21"/>
  <c r="J2899" i="21"/>
  <c r="I2899" i="21"/>
  <c r="K2899" i="21"/>
  <c r="N2898" i="21"/>
  <c r="P2898" i="21"/>
  <c r="O2898" i="21"/>
  <c r="Q2898" i="21"/>
  <c r="M2900" i="21"/>
  <c r="K2900" i="21"/>
  <c r="L2900" i="21"/>
  <c r="I2900" i="21"/>
  <c r="J2900" i="21"/>
  <c r="H2901" i="21"/>
  <c r="P2899" i="21"/>
  <c r="Q2899" i="21"/>
  <c r="O2899" i="21"/>
  <c r="N2899" i="21"/>
  <c r="N2900" i="21"/>
  <c r="O2900" i="21"/>
  <c r="P2900" i="21"/>
  <c r="Q2900" i="21"/>
  <c r="J2901" i="21"/>
  <c r="K2901" i="21"/>
  <c r="L2901" i="21"/>
  <c r="H2902" i="21"/>
  <c r="I2901" i="21"/>
  <c r="M2901" i="21"/>
  <c r="J2902" i="21"/>
  <c r="H2903" i="21"/>
  <c r="L2902" i="21"/>
  <c r="M2902" i="21"/>
  <c r="K2902" i="21"/>
  <c r="I2902" i="21"/>
  <c r="P2901" i="21"/>
  <c r="Q2901" i="21"/>
  <c r="N2901" i="21"/>
  <c r="O2901" i="21"/>
  <c r="I2903" i="21"/>
  <c r="H2904" i="21"/>
  <c r="M2903" i="21"/>
  <c r="L2903" i="21"/>
  <c r="J2903" i="21"/>
  <c r="K2903" i="21"/>
  <c r="O2902" i="21"/>
  <c r="Q2902" i="21"/>
  <c r="P2902" i="21"/>
  <c r="N2902" i="21"/>
  <c r="N2903" i="21"/>
  <c r="Q2903" i="21"/>
  <c r="O2903" i="21"/>
  <c r="P2903" i="21"/>
  <c r="K2904" i="21"/>
  <c r="H2905" i="21"/>
  <c r="J2904" i="21"/>
  <c r="I2904" i="21"/>
  <c r="L2904" i="21"/>
  <c r="M2904" i="21"/>
  <c r="I2905" i="21"/>
  <c r="H2906" i="21"/>
  <c r="J2905" i="21"/>
  <c r="L2905" i="21"/>
  <c r="K2905" i="21"/>
  <c r="M2905" i="21"/>
  <c r="N2904" i="21"/>
  <c r="O2904" i="21"/>
  <c r="Q2904" i="21"/>
  <c r="P2904" i="21"/>
  <c r="N2905" i="21"/>
  <c r="P2905" i="21"/>
  <c r="Q2905" i="21"/>
  <c r="O2905" i="21"/>
  <c r="J2906" i="21"/>
  <c r="I2906" i="21"/>
  <c r="M2906" i="21"/>
  <c r="H2907" i="21"/>
  <c r="K2906" i="21"/>
  <c r="L2906" i="21"/>
  <c r="N2906" i="21"/>
  <c r="Q2906" i="21"/>
  <c r="P2906" i="21"/>
  <c r="O2906" i="21"/>
  <c r="K2907" i="21"/>
  <c r="M2907" i="21"/>
  <c r="H2908" i="21"/>
  <c r="I2907" i="21"/>
  <c r="L2907" i="21"/>
  <c r="J2907" i="21"/>
  <c r="M2908" i="21"/>
  <c r="I2908" i="21"/>
  <c r="L2908" i="21"/>
  <c r="K2908" i="21"/>
  <c r="J2908" i="21"/>
  <c r="H2909" i="21"/>
  <c r="O2907" i="21"/>
  <c r="N2907" i="21"/>
  <c r="Q2907" i="21"/>
  <c r="P2907" i="21"/>
  <c r="Q2908" i="21"/>
  <c r="N2908" i="21"/>
  <c r="O2908" i="21"/>
  <c r="P2908" i="21"/>
  <c r="J2909" i="21"/>
  <c r="K2909" i="21"/>
  <c r="M2909" i="21"/>
  <c r="I2909" i="21"/>
  <c r="L2909" i="21"/>
  <c r="H2910" i="21"/>
  <c r="Q2909" i="21"/>
  <c r="P2909" i="21"/>
  <c r="O2909" i="21"/>
  <c r="N2909" i="21"/>
  <c r="K2910" i="21"/>
  <c r="J2910" i="21"/>
  <c r="L2910" i="21"/>
  <c r="I2910" i="21"/>
  <c r="M2910" i="21"/>
  <c r="H2911" i="21"/>
  <c r="P2910" i="21"/>
  <c r="N2910" i="21"/>
  <c r="O2910" i="21"/>
  <c r="Q2910" i="21"/>
  <c r="M2911" i="21"/>
  <c r="K2911" i="21"/>
  <c r="I2911" i="21"/>
  <c r="J2911" i="21"/>
  <c r="H2912" i="21"/>
  <c r="L2911" i="21"/>
  <c r="N2911" i="21"/>
  <c r="Q2911" i="21"/>
  <c r="P2911" i="21"/>
  <c r="O2911" i="21"/>
  <c r="H2913" i="21"/>
  <c r="M2912" i="21"/>
  <c r="K2912" i="21"/>
  <c r="L2912" i="21"/>
  <c r="J2912" i="21"/>
  <c r="I2912" i="21"/>
  <c r="K2913" i="21"/>
  <c r="L2913" i="21"/>
  <c r="M2913" i="21"/>
  <c r="H2914" i="21"/>
  <c r="J2913" i="21"/>
  <c r="I2913" i="21"/>
  <c r="N2912" i="21"/>
  <c r="Q2912" i="21"/>
  <c r="O2912" i="21"/>
  <c r="P2912" i="21"/>
  <c r="M2914" i="21"/>
  <c r="I2914" i="21"/>
  <c r="K2914" i="21"/>
  <c r="H2915" i="21"/>
  <c r="J2914" i="21"/>
  <c r="L2914" i="21"/>
  <c r="P2913" i="21"/>
  <c r="O2913" i="21"/>
  <c r="Q2913" i="21"/>
  <c r="N2913" i="21"/>
  <c r="O2914" i="21"/>
  <c r="P2914" i="21"/>
  <c r="N2914" i="21"/>
  <c r="Q2914" i="21"/>
  <c r="I2915" i="21"/>
  <c r="K2915" i="21"/>
  <c r="H2916" i="21"/>
  <c r="M2915" i="21"/>
  <c r="L2915" i="21"/>
  <c r="J2915" i="21"/>
  <c r="N2915" i="21"/>
  <c r="P2915" i="21"/>
  <c r="O2915" i="21"/>
  <c r="Q2915" i="21"/>
  <c r="L2916" i="21"/>
  <c r="J2916" i="21"/>
  <c r="M2916" i="21"/>
  <c r="K2916" i="21"/>
  <c r="I2916" i="21"/>
  <c r="H2917" i="21"/>
  <c r="N2916" i="21"/>
  <c r="P2916" i="21"/>
  <c r="O2916" i="21"/>
  <c r="Q2916" i="21"/>
  <c r="J2917" i="21"/>
  <c r="M2917" i="21"/>
  <c r="K2917" i="21"/>
  <c r="I2917" i="21"/>
  <c r="H2918" i="21"/>
  <c r="L2917" i="21"/>
  <c r="N2917" i="21"/>
  <c r="Q2917" i="21"/>
  <c r="P2917" i="21"/>
  <c r="O2917" i="21"/>
  <c r="K2918" i="21"/>
  <c r="H2919" i="21"/>
  <c r="L2918" i="21"/>
  <c r="M2918" i="21"/>
  <c r="J2918" i="21"/>
  <c r="I2918" i="21"/>
  <c r="I2919" i="21"/>
  <c r="M2919" i="21"/>
  <c r="L2919" i="21"/>
  <c r="H2920" i="21"/>
  <c r="K2919" i="21"/>
  <c r="J2919" i="21"/>
  <c r="Q2918" i="21"/>
  <c r="N2918" i="21"/>
  <c r="P2918" i="21"/>
  <c r="O2918" i="21"/>
  <c r="Q2919" i="21"/>
  <c r="N2919" i="21"/>
  <c r="O2919" i="21"/>
  <c r="P2919" i="21"/>
  <c r="L2920" i="21"/>
  <c r="I2920" i="21"/>
  <c r="K2920" i="21"/>
  <c r="H2921" i="21"/>
  <c r="J2920" i="21"/>
  <c r="M2920" i="21"/>
  <c r="Q2920" i="21"/>
  <c r="P2920" i="21"/>
  <c r="N2920" i="21"/>
  <c r="O2920" i="21"/>
  <c r="H2922" i="21"/>
  <c r="L2921" i="21"/>
  <c r="M2921" i="21"/>
  <c r="I2921" i="21"/>
  <c r="J2921" i="21"/>
  <c r="K2921" i="21"/>
  <c r="J2922" i="21"/>
  <c r="M2922" i="21"/>
  <c r="I2922" i="21"/>
  <c r="L2922" i="21"/>
  <c r="H2923" i="21"/>
  <c r="K2922" i="21"/>
  <c r="N2921" i="21"/>
  <c r="O2921" i="21"/>
  <c r="Q2921" i="21"/>
  <c r="P2921" i="21"/>
  <c r="O2922" i="21"/>
  <c r="Q2922" i="21"/>
  <c r="N2922" i="21"/>
  <c r="P2922" i="21"/>
  <c r="L2923" i="21"/>
  <c r="I2923" i="21"/>
  <c r="K2923" i="21"/>
  <c r="H2924" i="21"/>
  <c r="M2923" i="21"/>
  <c r="J2923" i="21"/>
  <c r="P2923" i="21"/>
  <c r="N2923" i="21"/>
  <c r="Q2923" i="21"/>
  <c r="O2923" i="21"/>
  <c r="H2925" i="21"/>
  <c r="M2924" i="21"/>
  <c r="L2924" i="21"/>
  <c r="J2924" i="21"/>
  <c r="I2924" i="21"/>
  <c r="K2924" i="21"/>
  <c r="M2925" i="21"/>
  <c r="L2925" i="21"/>
  <c r="H2926" i="21"/>
  <c r="K2925" i="21"/>
  <c r="I2925" i="21"/>
  <c r="J2925" i="21"/>
  <c r="N2924" i="21"/>
  <c r="P2924" i="21"/>
  <c r="O2924" i="21"/>
  <c r="Q2924" i="21"/>
  <c r="H2927" i="21"/>
  <c r="M2926" i="21"/>
  <c r="J2926" i="21"/>
  <c r="I2926" i="21"/>
  <c r="L2926" i="21"/>
  <c r="K2926" i="21"/>
  <c r="Q2925" i="21"/>
  <c r="N2925" i="21"/>
  <c r="O2925" i="21"/>
  <c r="P2925" i="21"/>
  <c r="K2927" i="21"/>
  <c r="M2927" i="21"/>
  <c r="H2928" i="21"/>
  <c r="I2927" i="21"/>
  <c r="J2927" i="21"/>
  <c r="L2927" i="21"/>
  <c r="N2926" i="21"/>
  <c r="Q2926" i="21"/>
  <c r="O2926" i="21"/>
  <c r="P2926" i="21"/>
  <c r="K2928" i="21"/>
  <c r="M2928" i="21"/>
  <c r="I2928" i="21"/>
  <c r="H2929" i="21"/>
  <c r="J2928" i="21"/>
  <c r="L2928" i="21"/>
  <c r="P2927" i="21"/>
  <c r="O2927" i="21"/>
  <c r="Q2927" i="21"/>
  <c r="N2927" i="21"/>
  <c r="N2928" i="21"/>
  <c r="Q2928" i="21"/>
  <c r="P2928" i="21"/>
  <c r="O2928" i="21"/>
  <c r="L2929" i="21"/>
  <c r="K2929" i="21"/>
  <c r="I2929" i="21"/>
  <c r="M2929" i="21"/>
  <c r="J2929" i="21"/>
  <c r="H2930" i="21"/>
  <c r="P2929" i="21"/>
  <c r="N2929" i="21"/>
  <c r="O2929" i="21"/>
  <c r="Q2929" i="21"/>
  <c r="M2930" i="21"/>
  <c r="I2930" i="21"/>
  <c r="H2931" i="21"/>
  <c r="K2930" i="21"/>
  <c r="J2930" i="21"/>
  <c r="L2930" i="21"/>
  <c r="N2930" i="21"/>
  <c r="P2930" i="21"/>
  <c r="O2930" i="21"/>
  <c r="Q2930" i="21"/>
  <c r="H2932" i="21"/>
  <c r="K2931" i="21"/>
  <c r="L2931" i="21"/>
  <c r="I2931" i="21"/>
  <c r="M2931" i="21"/>
  <c r="J2931" i="21"/>
  <c r="M2932" i="21"/>
  <c r="J2932" i="21"/>
  <c r="I2932" i="21"/>
  <c r="K2932" i="21"/>
  <c r="H2933" i="21"/>
  <c r="L2932" i="21"/>
  <c r="O2931" i="21"/>
  <c r="Q2931" i="21"/>
  <c r="P2931" i="21"/>
  <c r="N2931" i="21"/>
  <c r="N2932" i="21"/>
  <c r="O2932" i="21"/>
  <c r="P2932" i="21"/>
  <c r="Q2932" i="21"/>
  <c r="H2934" i="21"/>
  <c r="L2933" i="21"/>
  <c r="I2933" i="21"/>
  <c r="M2933" i="21"/>
  <c r="J2933" i="21"/>
  <c r="K2933" i="21"/>
  <c r="H2935" i="21"/>
  <c r="M2934" i="21"/>
  <c r="I2934" i="21"/>
  <c r="L2934" i="21"/>
  <c r="K2934" i="21"/>
  <c r="J2934" i="21"/>
  <c r="O2933" i="21"/>
  <c r="Q2933" i="21"/>
  <c r="N2933" i="21"/>
  <c r="P2933" i="21"/>
  <c r="K2935" i="21"/>
  <c r="L2935" i="21"/>
  <c r="J2935" i="21"/>
  <c r="I2935" i="21"/>
  <c r="M2935" i="21"/>
  <c r="H2936" i="21"/>
  <c r="Q2934" i="21"/>
  <c r="N2934" i="21"/>
  <c r="P2934" i="21"/>
  <c r="O2934" i="21"/>
  <c r="Q2935" i="21"/>
  <c r="O2935" i="21"/>
  <c r="P2935" i="21"/>
  <c r="N2935" i="21"/>
  <c r="M2936" i="21"/>
  <c r="K2936" i="21"/>
  <c r="I2936" i="21"/>
  <c r="J2936" i="21"/>
  <c r="L2936" i="21"/>
  <c r="H2937" i="21"/>
  <c r="N2936" i="21"/>
  <c r="Q2936" i="21"/>
  <c r="O2936" i="21"/>
  <c r="P2936" i="21"/>
  <c r="H2938" i="21"/>
  <c r="L2937" i="21"/>
  <c r="M2937" i="21"/>
  <c r="I2937" i="21"/>
  <c r="J2937" i="21"/>
  <c r="K2937" i="21"/>
  <c r="L2938" i="21"/>
  <c r="K2938" i="21"/>
  <c r="M2938" i="21"/>
  <c r="I2938" i="21"/>
  <c r="J2938" i="21"/>
  <c r="H2939" i="21"/>
  <c r="O2937" i="21"/>
  <c r="N2937" i="21"/>
  <c r="Q2937" i="21"/>
  <c r="P2937" i="21"/>
  <c r="Q2938" i="21"/>
  <c r="P2938" i="21"/>
  <c r="O2938" i="21"/>
  <c r="N2938" i="21"/>
  <c r="M2939" i="21"/>
  <c r="H2940" i="21"/>
  <c r="J2939" i="21"/>
  <c r="L2939" i="21"/>
  <c r="I2939" i="21"/>
  <c r="K2939" i="21"/>
  <c r="H2941" i="21"/>
  <c r="L2940" i="21"/>
  <c r="M2940" i="21"/>
  <c r="I2940" i="21"/>
  <c r="K2940" i="21"/>
  <c r="J2940" i="21"/>
  <c r="N2939" i="21"/>
  <c r="P2939" i="21"/>
  <c r="Q2939" i="21"/>
  <c r="O2939" i="21"/>
  <c r="J2941" i="21"/>
  <c r="I2941" i="21"/>
  <c r="K2941" i="21"/>
  <c r="M2941" i="21"/>
  <c r="H2942" i="21"/>
  <c r="L2941" i="21"/>
  <c r="Q2940" i="21"/>
  <c r="O2940" i="21"/>
  <c r="N2940" i="21"/>
  <c r="P2940" i="21"/>
  <c r="P2941" i="21"/>
  <c r="O2941" i="21"/>
  <c r="Q2941" i="21"/>
  <c r="N2941" i="21"/>
  <c r="H2943" i="21"/>
  <c r="J2942" i="21"/>
  <c r="M2942" i="21"/>
  <c r="L2942" i="21"/>
  <c r="K2942" i="21"/>
  <c r="I2942" i="21"/>
  <c r="K2943" i="21"/>
  <c r="H2944" i="21"/>
  <c r="J2943" i="21"/>
  <c r="L2943" i="21"/>
  <c r="I2943" i="21"/>
  <c r="M2943" i="21"/>
  <c r="Q2942" i="21"/>
  <c r="N2942" i="21"/>
  <c r="P2942" i="21"/>
  <c r="O2942" i="21"/>
  <c r="H2945" i="21"/>
  <c r="I2944" i="21"/>
  <c r="L2944" i="21"/>
  <c r="M2944" i="21"/>
  <c r="J2944" i="21"/>
  <c r="K2944" i="21"/>
  <c r="P2943" i="21"/>
  <c r="Q2943" i="21"/>
  <c r="O2943" i="21"/>
  <c r="N2943" i="21"/>
  <c r="H2946" i="21"/>
  <c r="J2945" i="21"/>
  <c r="I2945" i="21"/>
  <c r="L2945" i="21"/>
  <c r="M2945" i="21"/>
  <c r="K2945" i="21"/>
  <c r="O2944" i="21"/>
  <c r="P2944" i="21"/>
  <c r="N2944" i="21"/>
  <c r="Q2944" i="21"/>
  <c r="H2947" i="21"/>
  <c r="K2946" i="21"/>
  <c r="L2946" i="21"/>
  <c r="J2946" i="21"/>
  <c r="I2946" i="21"/>
  <c r="M2946" i="21"/>
  <c r="N2945" i="21"/>
  <c r="Q2945" i="21"/>
  <c r="P2945" i="21"/>
  <c r="O2945" i="21"/>
  <c r="I2947" i="21"/>
  <c r="K2947" i="21"/>
  <c r="L2947" i="21"/>
  <c r="M2947" i="21"/>
  <c r="H2948" i="21"/>
  <c r="J2947" i="21"/>
  <c r="O2946" i="21"/>
  <c r="N2946" i="21"/>
  <c r="Q2946" i="21"/>
  <c r="P2946" i="21"/>
  <c r="Q2947" i="21"/>
  <c r="P2947" i="21"/>
  <c r="O2947" i="21"/>
  <c r="N2947" i="21"/>
  <c r="M2948" i="21"/>
  <c r="I2948" i="21"/>
  <c r="J2948" i="21"/>
  <c r="L2948" i="21"/>
  <c r="K2948" i="21"/>
  <c r="H2949" i="21"/>
  <c r="O2948" i="21"/>
  <c r="Q2948" i="21"/>
  <c r="P2948" i="21"/>
  <c r="N2948" i="21"/>
  <c r="I2949" i="21"/>
  <c r="L2949" i="21"/>
  <c r="M2949" i="21"/>
  <c r="J2949" i="21"/>
  <c r="K2949" i="21"/>
  <c r="H2950" i="21"/>
  <c r="N2949" i="21"/>
  <c r="O2949" i="21"/>
  <c r="Q2949" i="21"/>
  <c r="P2949" i="21"/>
  <c r="M2950" i="21"/>
  <c r="K2950" i="21"/>
  <c r="L2950" i="21"/>
  <c r="H2951" i="21"/>
  <c r="I2950" i="21"/>
  <c r="J2950" i="21"/>
  <c r="M2951" i="21"/>
  <c r="K2951" i="21"/>
  <c r="H2952" i="21"/>
  <c r="I2951" i="21"/>
  <c r="J2951" i="21"/>
  <c r="L2951" i="21"/>
  <c r="N2950" i="21"/>
  <c r="O2950" i="21"/>
  <c r="P2950" i="21"/>
  <c r="Q2950" i="21"/>
  <c r="L2952" i="21"/>
  <c r="J2952" i="21"/>
  <c r="H2953" i="21"/>
  <c r="K2952" i="21"/>
  <c r="I2952" i="21"/>
  <c r="M2952" i="21"/>
  <c r="Q2951" i="21"/>
  <c r="N2951" i="21"/>
  <c r="O2951" i="21"/>
  <c r="P2951" i="21"/>
  <c r="M2953" i="21"/>
  <c r="K2953" i="21"/>
  <c r="L2953" i="21"/>
  <c r="I2953" i="21"/>
  <c r="H2954" i="21"/>
  <c r="J2953" i="21"/>
  <c r="O2952" i="21"/>
  <c r="N2952" i="21"/>
  <c r="Q2952" i="21"/>
  <c r="P2952" i="21"/>
  <c r="Q2953" i="21"/>
  <c r="N2953" i="21"/>
  <c r="O2953" i="21"/>
  <c r="P2953" i="21"/>
  <c r="H2955" i="21"/>
  <c r="K2954" i="21"/>
  <c r="I2954" i="21"/>
  <c r="L2954" i="21"/>
  <c r="M2954" i="21"/>
  <c r="J2954" i="21"/>
  <c r="I2955" i="21"/>
  <c r="M2955" i="21"/>
  <c r="J2955" i="21"/>
  <c r="H2956" i="21"/>
  <c r="L2955" i="21"/>
  <c r="K2955" i="21"/>
  <c r="P2954" i="21"/>
  <c r="N2954" i="21"/>
  <c r="Q2954" i="21"/>
  <c r="O2954" i="21"/>
  <c r="P2955" i="21"/>
  <c r="N2955" i="21"/>
  <c r="O2955" i="21"/>
  <c r="Q2955" i="21"/>
  <c r="M2956" i="21"/>
  <c r="L2956" i="21"/>
  <c r="J2956" i="21"/>
  <c r="H2957" i="21"/>
  <c r="I2956" i="21"/>
  <c r="K2956" i="21"/>
  <c r="H2958" i="21"/>
  <c r="M2957" i="21"/>
  <c r="K2957" i="21"/>
  <c r="L2957" i="21"/>
  <c r="I2957" i="21"/>
  <c r="J2957" i="21"/>
  <c r="P2956" i="21"/>
  <c r="N2956" i="21"/>
  <c r="O2956" i="21"/>
  <c r="Q2956" i="21"/>
  <c r="H2959" i="21"/>
  <c r="M2958" i="21"/>
  <c r="L2958" i="21"/>
  <c r="I2958" i="21"/>
  <c r="J2958" i="21"/>
  <c r="K2958" i="21"/>
  <c r="N2957" i="21"/>
  <c r="P2957" i="21"/>
  <c r="O2957" i="21"/>
  <c r="Q2957" i="21"/>
  <c r="L2959" i="21"/>
  <c r="J2959" i="21"/>
  <c r="M2959" i="21"/>
  <c r="K2959" i="21"/>
  <c r="I2959" i="21"/>
  <c r="H2960" i="21"/>
  <c r="O2958" i="21"/>
  <c r="P2958" i="21"/>
  <c r="N2958" i="21"/>
  <c r="Q2958" i="21"/>
  <c r="P2959" i="21"/>
  <c r="Q2959" i="21"/>
  <c r="O2959" i="21"/>
  <c r="N2959" i="21"/>
  <c r="M2960" i="21"/>
  <c r="H2961" i="21"/>
  <c r="L2960" i="21"/>
  <c r="J2960" i="21"/>
  <c r="I2960" i="21"/>
  <c r="K2960" i="21"/>
  <c r="J2961" i="21"/>
  <c r="L2961" i="21"/>
  <c r="K2961" i="21"/>
  <c r="H2962" i="21"/>
  <c r="I2961" i="21"/>
  <c r="M2961" i="21"/>
  <c r="N2960" i="21"/>
  <c r="Q2960" i="21"/>
  <c r="P2960" i="21"/>
  <c r="O2960" i="21"/>
  <c r="J2962" i="21"/>
  <c r="M2962" i="21"/>
  <c r="K2962" i="21"/>
  <c r="L2962" i="21"/>
  <c r="H2963" i="21"/>
  <c r="I2962" i="21"/>
  <c r="P2961" i="21"/>
  <c r="Q2961" i="21"/>
  <c r="O2961" i="21"/>
  <c r="N2961" i="21"/>
  <c r="I2963" i="21"/>
  <c r="L2963" i="21"/>
  <c r="H2964" i="21"/>
  <c r="J2963" i="21"/>
  <c r="K2963" i="21"/>
  <c r="M2963" i="21"/>
  <c r="P2962" i="21"/>
  <c r="O2962" i="21"/>
  <c r="Q2962" i="21"/>
  <c r="N2962" i="21"/>
  <c r="Q2963" i="21"/>
  <c r="O2963" i="21"/>
  <c r="N2963" i="21"/>
  <c r="P2963" i="21"/>
  <c r="K2964" i="21"/>
  <c r="J2964" i="21"/>
  <c r="I2964" i="21"/>
  <c r="H2965" i="21"/>
  <c r="L2964" i="21"/>
  <c r="M2964" i="21"/>
  <c r="N2964" i="21"/>
  <c r="Q2964" i="21"/>
  <c r="O2964" i="21"/>
  <c r="P2964" i="21"/>
  <c r="K2965" i="21"/>
  <c r="M2965" i="21"/>
  <c r="L2965" i="21"/>
  <c r="I2965" i="21"/>
  <c r="J2965" i="21"/>
  <c r="H2966" i="21"/>
  <c r="O2965" i="21"/>
  <c r="Q2965" i="21"/>
  <c r="P2965" i="21"/>
  <c r="N2965" i="21"/>
  <c r="M2966" i="21"/>
  <c r="H2967" i="21"/>
  <c r="K2966" i="21"/>
  <c r="I2966" i="21"/>
  <c r="L2966" i="21"/>
  <c r="J2966" i="21"/>
  <c r="I2967" i="21"/>
  <c r="H2968" i="21"/>
  <c r="J2967" i="21"/>
  <c r="L2967" i="21"/>
  <c r="K2967" i="21"/>
  <c r="M2967" i="21"/>
  <c r="Q2966" i="21"/>
  <c r="P2966" i="21"/>
  <c r="N2966" i="21"/>
  <c r="O2966" i="21"/>
  <c r="Q2967" i="21"/>
  <c r="P2967" i="21"/>
  <c r="O2967" i="21"/>
  <c r="N2967" i="21"/>
  <c r="H2969" i="21"/>
  <c r="I2968" i="21"/>
  <c r="J2968" i="21"/>
  <c r="K2968" i="21"/>
  <c r="L2968" i="21"/>
  <c r="M2968" i="21"/>
  <c r="H2970" i="21"/>
  <c r="L2969" i="21"/>
  <c r="J2969" i="21"/>
  <c r="I2969" i="21"/>
  <c r="K2969" i="21"/>
  <c r="M2969" i="21"/>
  <c r="P2968" i="21"/>
  <c r="N2968" i="21"/>
  <c r="O2968" i="21"/>
  <c r="Q2968" i="21"/>
  <c r="M2970" i="21"/>
  <c r="K2970" i="21"/>
  <c r="J2970" i="21"/>
  <c r="L2970" i="21"/>
  <c r="H2971" i="21"/>
  <c r="I2970" i="21"/>
  <c r="N2969" i="21"/>
  <c r="Q2969" i="21"/>
  <c r="O2969" i="21"/>
  <c r="P2969" i="21"/>
  <c r="J2971" i="21"/>
  <c r="K2971" i="21"/>
  <c r="I2971" i="21"/>
  <c r="H2972" i="21"/>
  <c r="L2971" i="21"/>
  <c r="M2971" i="21"/>
  <c r="Q2970" i="21"/>
  <c r="O2970" i="21"/>
  <c r="P2970" i="21"/>
  <c r="N2970" i="21"/>
  <c r="Q2971" i="21"/>
  <c r="O2971" i="21"/>
  <c r="P2971" i="21"/>
  <c r="N2971" i="21"/>
  <c r="M2972" i="21"/>
  <c r="H2973" i="21"/>
  <c r="J2972" i="21"/>
  <c r="K2972" i="21"/>
  <c r="L2972" i="21"/>
  <c r="I2972" i="21"/>
  <c r="K2973" i="21"/>
  <c r="I2973" i="21"/>
  <c r="L2973" i="21"/>
  <c r="M2973" i="21"/>
  <c r="J2973" i="21"/>
  <c r="H2974" i="21"/>
  <c r="N2972" i="21"/>
  <c r="Q2972" i="21"/>
  <c r="O2972" i="21"/>
  <c r="P2972" i="21"/>
  <c r="Q2973" i="21"/>
  <c r="O2973" i="21"/>
  <c r="P2973" i="21"/>
  <c r="N2973" i="21"/>
  <c r="K2974" i="21"/>
  <c r="J2974" i="21"/>
  <c r="H2975" i="21"/>
  <c r="I2974" i="21"/>
  <c r="L2974" i="21"/>
  <c r="M2974" i="21"/>
  <c r="K2975" i="21"/>
  <c r="M2975" i="21"/>
  <c r="L2975" i="21"/>
  <c r="I2975" i="21"/>
  <c r="H2976" i="21"/>
  <c r="J2975" i="21"/>
  <c r="P2974" i="21"/>
  <c r="N2974" i="21"/>
  <c r="Q2974" i="21"/>
  <c r="O2974" i="21"/>
  <c r="N2975" i="21"/>
  <c r="P2975" i="21"/>
  <c r="Q2975" i="21"/>
  <c r="O2975" i="21"/>
  <c r="M2976" i="21"/>
  <c r="L2976" i="21"/>
  <c r="I2976" i="21"/>
  <c r="K2976" i="21"/>
  <c r="H2977" i="21"/>
  <c r="J2976" i="21"/>
  <c r="N2976" i="21"/>
  <c r="Q2976" i="21"/>
  <c r="P2976" i="21"/>
  <c r="O2976" i="21"/>
  <c r="I2977" i="21"/>
  <c r="K2977" i="21"/>
  <c r="H2978" i="21"/>
  <c r="J2977" i="21"/>
  <c r="M2977" i="21"/>
  <c r="L2977" i="21"/>
  <c r="Q2977" i="21"/>
  <c r="O2977" i="21"/>
  <c r="P2977" i="21"/>
  <c r="N2977" i="21"/>
  <c r="K2978" i="21"/>
  <c r="H2979" i="21"/>
  <c r="J2978" i="21"/>
  <c r="L2978" i="21"/>
  <c r="M2978" i="21"/>
  <c r="I2978" i="21"/>
  <c r="J2979" i="21"/>
  <c r="M2979" i="21"/>
  <c r="L2979" i="21"/>
  <c r="K2979" i="21"/>
  <c r="H2980" i="21"/>
  <c r="I2979" i="21"/>
  <c r="Q2978" i="21"/>
  <c r="N2978" i="21"/>
  <c r="P2978" i="21"/>
  <c r="O2978" i="21"/>
  <c r="J2980" i="21"/>
  <c r="K2980" i="21"/>
  <c r="M2980" i="21"/>
  <c r="I2980" i="21"/>
  <c r="L2980" i="21"/>
  <c r="H2981" i="21"/>
  <c r="O2979" i="21"/>
  <c r="N2979" i="21"/>
  <c r="P2979" i="21"/>
  <c r="Q2979" i="21"/>
  <c r="P2980" i="21"/>
  <c r="O2980" i="21"/>
  <c r="Q2980" i="21"/>
  <c r="N2980" i="21"/>
  <c r="K2981" i="21"/>
  <c r="L2981" i="21"/>
  <c r="M2981" i="21"/>
  <c r="J2981" i="21"/>
  <c r="H2982" i="21"/>
  <c r="I2981" i="21"/>
  <c r="J2982" i="21"/>
  <c r="I2982" i="21"/>
  <c r="H2983" i="21"/>
  <c r="K2982" i="21"/>
  <c r="L2982" i="21"/>
  <c r="M2982" i="21"/>
  <c r="Q2981" i="21"/>
  <c r="O2981" i="21"/>
  <c r="P2981" i="21"/>
  <c r="N2981" i="21"/>
  <c r="Q2982" i="21"/>
  <c r="N2982" i="21"/>
  <c r="O2982" i="21"/>
  <c r="P2982" i="21"/>
  <c r="I2983" i="21"/>
  <c r="H2984" i="21"/>
  <c r="K2983" i="21"/>
  <c r="L2983" i="21"/>
  <c r="J2983" i="21"/>
  <c r="M2983" i="21"/>
  <c r="N2983" i="21"/>
  <c r="P2983" i="21"/>
  <c r="Q2983" i="21"/>
  <c r="O2983" i="21"/>
  <c r="M2984" i="21"/>
  <c r="I2984" i="21"/>
  <c r="J2984" i="21"/>
  <c r="K2984" i="21"/>
  <c r="H2985" i="21"/>
  <c r="L2984" i="21"/>
  <c r="O2984" i="21"/>
  <c r="P2984" i="21"/>
  <c r="Q2984" i="21"/>
  <c r="N2984" i="21"/>
  <c r="H2986" i="21"/>
  <c r="J2985" i="21"/>
  <c r="K2985" i="21"/>
  <c r="I2985" i="21"/>
  <c r="M2985" i="21"/>
  <c r="L2985" i="21"/>
  <c r="I2986" i="21"/>
  <c r="M2986" i="21"/>
  <c r="H2987" i="21"/>
  <c r="J2986" i="21"/>
  <c r="K2986" i="21"/>
  <c r="L2986" i="21"/>
  <c r="P2985" i="21"/>
  <c r="O2985" i="21"/>
  <c r="Q2985" i="21"/>
  <c r="N2985" i="21"/>
  <c r="O2986" i="21"/>
  <c r="Q2986" i="21"/>
  <c r="P2986" i="21"/>
  <c r="N2986" i="21"/>
  <c r="K2987" i="21"/>
  <c r="H2988" i="21"/>
  <c r="I2987" i="21"/>
  <c r="J2987" i="21"/>
  <c r="L2987" i="21"/>
  <c r="M2987" i="21"/>
  <c r="H2989" i="21"/>
  <c r="L2988" i="21"/>
  <c r="I2988" i="21"/>
  <c r="M2988" i="21"/>
  <c r="K2988" i="21"/>
  <c r="J2988" i="21"/>
  <c r="O2987" i="21"/>
  <c r="N2987" i="21"/>
  <c r="Q2987" i="21"/>
  <c r="P2987" i="21"/>
  <c r="L2989" i="21"/>
  <c r="M2989" i="21"/>
  <c r="H2990" i="21"/>
  <c r="I2989" i="21"/>
  <c r="K2989" i="21"/>
  <c r="J2989" i="21"/>
  <c r="N2988" i="21"/>
  <c r="Q2988" i="21"/>
  <c r="O2988" i="21"/>
  <c r="P2988" i="21"/>
  <c r="K2990" i="21"/>
  <c r="J2990" i="21"/>
  <c r="L2990" i="21"/>
  <c r="H2991" i="21"/>
  <c r="M2990" i="21"/>
  <c r="I2990" i="21"/>
  <c r="P2989" i="21"/>
  <c r="N2989" i="21"/>
  <c r="Q2989" i="21"/>
  <c r="O2989" i="21"/>
  <c r="J2991" i="21"/>
  <c r="M2991" i="21"/>
  <c r="I2991" i="21"/>
  <c r="L2991" i="21"/>
  <c r="K2991" i="21"/>
  <c r="H2992" i="21"/>
  <c r="O2990" i="21"/>
  <c r="P2990" i="21"/>
  <c r="Q2990" i="21"/>
  <c r="N2990" i="21"/>
  <c r="N2991" i="21"/>
  <c r="O2991" i="21"/>
  <c r="P2991" i="21"/>
  <c r="Q2991" i="21"/>
  <c r="J2992" i="21"/>
  <c r="H2993" i="21"/>
  <c r="I2992" i="21"/>
  <c r="M2992" i="21"/>
  <c r="K2992" i="21"/>
  <c r="L2992" i="21"/>
  <c r="J2993" i="21"/>
  <c r="K2993" i="21"/>
  <c r="L2993" i="21"/>
  <c r="H2994" i="21"/>
  <c r="I2993" i="21"/>
  <c r="M2993" i="21"/>
  <c r="O2992" i="21"/>
  <c r="N2992" i="21"/>
  <c r="Q2992" i="21"/>
  <c r="P2992" i="21"/>
  <c r="I2994" i="21"/>
  <c r="L2994" i="21"/>
  <c r="J2994" i="21"/>
  <c r="M2994" i="21"/>
  <c r="K2994" i="21"/>
  <c r="H2995" i="21"/>
  <c r="P2993" i="21"/>
  <c r="Q2993" i="21"/>
  <c r="O2993" i="21"/>
  <c r="N2993" i="21"/>
  <c r="O2994" i="21"/>
  <c r="P2994" i="21"/>
  <c r="Q2994" i="21"/>
  <c r="N2994" i="21"/>
  <c r="I2995" i="21"/>
  <c r="L2995" i="21"/>
  <c r="J2995" i="21"/>
  <c r="M2995" i="21"/>
  <c r="K2995" i="21"/>
  <c r="H2996" i="21"/>
  <c r="P2995" i="21"/>
  <c r="O2995" i="21"/>
  <c r="N2995" i="21"/>
  <c r="Q2995" i="21"/>
  <c r="H2997" i="21"/>
  <c r="I2996" i="21"/>
  <c r="J2996" i="21"/>
  <c r="L2996" i="21"/>
  <c r="K2996" i="21"/>
  <c r="M2996" i="21"/>
  <c r="H2998" i="21"/>
  <c r="K2997" i="21"/>
  <c r="M2997" i="21"/>
  <c r="J2997" i="21"/>
  <c r="I2997" i="21"/>
  <c r="L2997" i="21"/>
  <c r="P2996" i="21"/>
  <c r="Q2996" i="21"/>
  <c r="O2996" i="21"/>
  <c r="N2996" i="21"/>
  <c r="M2998" i="21"/>
  <c r="L2998" i="21"/>
  <c r="I2998" i="21"/>
  <c r="J2998" i="21"/>
  <c r="H2999" i="21"/>
  <c r="K2998" i="21"/>
  <c r="O2997" i="21"/>
  <c r="N2997" i="21"/>
  <c r="Q2997" i="21"/>
  <c r="P2997" i="21"/>
  <c r="N2998" i="21"/>
  <c r="O2998" i="21"/>
  <c r="Q2998" i="21"/>
  <c r="P2998" i="21"/>
  <c r="H3000" i="21"/>
  <c r="M2999" i="21"/>
  <c r="I2999" i="21"/>
  <c r="L2999" i="21"/>
  <c r="K2999" i="21"/>
  <c r="J2999" i="21"/>
  <c r="J3000" i="21"/>
  <c r="H3001" i="21"/>
  <c r="M3000" i="21"/>
  <c r="I3000" i="21"/>
  <c r="L3000" i="21"/>
  <c r="K3000" i="21"/>
  <c r="Q2999" i="21"/>
  <c r="P2999" i="21"/>
  <c r="O2999" i="21"/>
  <c r="N2999" i="21"/>
  <c r="J3001" i="21"/>
  <c r="H3002" i="21"/>
  <c r="K3001" i="21"/>
  <c r="I3001" i="21"/>
  <c r="M3001" i="21"/>
  <c r="L3001" i="21"/>
  <c r="N3000" i="21"/>
  <c r="P3000" i="21"/>
  <c r="O3000" i="21"/>
  <c r="Q3000" i="21"/>
  <c r="I3002" i="21"/>
  <c r="M3002" i="21"/>
  <c r="J3002" i="21"/>
  <c r="L3002" i="21"/>
  <c r="H3003" i="21"/>
  <c r="K3002" i="21"/>
  <c r="P3001" i="21"/>
  <c r="N3001" i="21"/>
  <c r="O3001" i="21"/>
  <c r="Q3001" i="21"/>
  <c r="N3002" i="21"/>
  <c r="Q3002" i="21"/>
  <c r="O3002" i="21"/>
  <c r="P3002" i="21"/>
  <c r="L3003" i="21"/>
  <c r="I3003" i="21"/>
  <c r="M3003" i="21"/>
  <c r="J3003" i="21"/>
  <c r="K3003" i="21"/>
  <c r="H3004" i="21"/>
  <c r="O3003" i="21"/>
  <c r="P3003" i="21"/>
  <c r="N3003" i="21"/>
  <c r="Q3003" i="21"/>
  <c r="I3004" i="21"/>
  <c r="K3004" i="21"/>
  <c r="L3004" i="21"/>
  <c r="H3005" i="21"/>
  <c r="J3004" i="21"/>
  <c r="M3004" i="21"/>
  <c r="N3004" i="21"/>
  <c r="O3004" i="21"/>
  <c r="Q3004" i="21"/>
  <c r="P3004" i="21"/>
  <c r="L3005" i="21"/>
  <c r="I3005" i="21"/>
  <c r="M3005" i="21"/>
  <c r="J3005" i="21"/>
  <c r="K3005" i="21"/>
  <c r="H3006" i="21"/>
  <c r="N3005" i="21"/>
  <c r="P3005" i="21"/>
  <c r="O3005" i="21"/>
  <c r="Q3005" i="21"/>
  <c r="L3006" i="21"/>
  <c r="I3006" i="21"/>
  <c r="H3007" i="21"/>
  <c r="K3006" i="21"/>
  <c r="M3006" i="21"/>
  <c r="J3006" i="21"/>
  <c r="O3006" i="21"/>
  <c r="N3006" i="21"/>
  <c r="P3006" i="21"/>
  <c r="Q3006" i="21"/>
  <c r="H3008" i="21"/>
  <c r="J3007" i="21"/>
  <c r="I3007" i="21"/>
  <c r="K3007" i="21"/>
  <c r="L3007" i="21"/>
  <c r="M3007" i="21"/>
  <c r="K3008" i="21"/>
  <c r="M3008" i="21"/>
  <c r="J3008" i="21"/>
  <c r="L3008" i="21"/>
  <c r="H3009" i="21"/>
  <c r="I3008" i="21"/>
  <c r="P3007" i="21"/>
  <c r="O3007" i="21"/>
  <c r="Q3007" i="21"/>
  <c r="N3007" i="21"/>
  <c r="I3009" i="21"/>
  <c r="K3009" i="21"/>
  <c r="J3009" i="21"/>
  <c r="M3009" i="21"/>
  <c r="H3010" i="21"/>
  <c r="L3009" i="21"/>
  <c r="Q3008" i="21"/>
  <c r="O3008" i="21"/>
  <c r="N3008" i="21"/>
  <c r="P3008" i="21"/>
  <c r="O3009" i="21"/>
  <c r="Q3009" i="21"/>
  <c r="P3009" i="21"/>
  <c r="N3009" i="21"/>
  <c r="H3011" i="21"/>
  <c r="I3010" i="21"/>
  <c r="M3010" i="21"/>
  <c r="L3010" i="21"/>
  <c r="J3010" i="21"/>
  <c r="K3010" i="21"/>
  <c r="H3012" i="21"/>
  <c r="L3011" i="21"/>
  <c r="J3011" i="21"/>
  <c r="I3011" i="21"/>
  <c r="M3011" i="21"/>
  <c r="K3011" i="21"/>
  <c r="N3010" i="21"/>
  <c r="Q3010" i="21"/>
  <c r="P3010" i="21"/>
  <c r="O3010" i="21"/>
  <c r="K3012" i="21"/>
  <c r="H3013" i="21"/>
  <c r="J3012" i="21"/>
  <c r="L3012" i="21"/>
  <c r="M3012" i="21"/>
  <c r="I3012" i="21"/>
  <c r="P3011" i="21"/>
  <c r="O3011" i="21"/>
  <c r="Q3011" i="21"/>
  <c r="N3011" i="21"/>
  <c r="I3013" i="21"/>
  <c r="J3013" i="21"/>
  <c r="H3014" i="21"/>
  <c r="M3013" i="21"/>
  <c r="L3013" i="21"/>
  <c r="K3013" i="21"/>
  <c r="Q3012" i="21"/>
  <c r="P3012" i="21"/>
  <c r="N3012" i="21"/>
  <c r="O3012" i="21"/>
  <c r="P3013" i="21"/>
  <c r="Q3013" i="21"/>
  <c r="N3013" i="21"/>
  <c r="O3013" i="21"/>
  <c r="J3014" i="21"/>
  <c r="L3014" i="21"/>
  <c r="M3014" i="21"/>
  <c r="H3015" i="21"/>
  <c r="K3014" i="21"/>
  <c r="I3014" i="21"/>
  <c r="J3015" i="21"/>
  <c r="H3016" i="21"/>
  <c r="M3015" i="21"/>
  <c r="L3015" i="21"/>
  <c r="K3015" i="21"/>
  <c r="I3015" i="21"/>
  <c r="N3014" i="21"/>
  <c r="O3014" i="21"/>
  <c r="P3014" i="21"/>
  <c r="Q3014" i="21"/>
  <c r="H3017" i="21"/>
  <c r="L3016" i="21"/>
  <c r="K3016" i="21"/>
  <c r="M3016" i="21"/>
  <c r="J3016" i="21"/>
  <c r="I3016" i="21"/>
  <c r="P3015" i="21"/>
  <c r="N3015" i="21"/>
  <c r="Q3015" i="21"/>
  <c r="O3015" i="21"/>
  <c r="H3018" i="21"/>
  <c r="K3017" i="21"/>
  <c r="I3017" i="21"/>
  <c r="L3017" i="21"/>
  <c r="J3017" i="21"/>
  <c r="M3017" i="21"/>
  <c r="N3016" i="21"/>
  <c r="O3016" i="21"/>
  <c r="P3016" i="21"/>
  <c r="Q3016" i="21"/>
  <c r="I3018" i="21"/>
  <c r="M3018" i="21"/>
  <c r="K3018" i="21"/>
  <c r="J3018" i="21"/>
  <c r="L3018" i="21"/>
  <c r="H3019" i="21"/>
  <c r="N3017" i="21"/>
  <c r="P3017" i="21"/>
  <c r="O3017" i="21"/>
  <c r="Q3017" i="21"/>
  <c r="Q3018" i="21"/>
  <c r="P3018" i="21"/>
  <c r="N3018" i="21"/>
  <c r="O3018" i="21"/>
  <c r="I3019" i="21"/>
  <c r="M3019" i="21"/>
  <c r="H3020" i="21"/>
  <c r="L3019" i="21"/>
  <c r="K3019" i="21"/>
  <c r="J3019" i="21"/>
  <c r="N3019" i="21"/>
  <c r="Q3019" i="21"/>
  <c r="P3019" i="21"/>
  <c r="O3019" i="21"/>
  <c r="M3020" i="21"/>
  <c r="L3020" i="21"/>
  <c r="I3020" i="21"/>
  <c r="J3020" i="21"/>
  <c r="K3020" i="21"/>
  <c r="H3021" i="21"/>
  <c r="Q3020" i="21"/>
  <c r="N3020" i="21"/>
  <c r="P3020" i="21"/>
  <c r="O3020" i="21"/>
  <c r="I3021" i="21"/>
  <c r="L3021" i="21"/>
  <c r="K3021" i="21"/>
  <c r="M3021" i="21"/>
  <c r="J3021" i="21"/>
  <c r="H3022" i="21"/>
  <c r="N3021" i="21"/>
  <c r="O3021" i="21"/>
  <c r="Q3021" i="21"/>
  <c r="P3021" i="21"/>
  <c r="H3023" i="21"/>
  <c r="I3022" i="21"/>
  <c r="J3022" i="21"/>
  <c r="K3022" i="21"/>
  <c r="M3022" i="21"/>
  <c r="L3022" i="21"/>
  <c r="M3023" i="21"/>
  <c r="H3024" i="21"/>
  <c r="J3023" i="21"/>
  <c r="L3023" i="21"/>
  <c r="K3023" i="21"/>
  <c r="I3023" i="21"/>
  <c r="N3022" i="21"/>
  <c r="O3022" i="21"/>
  <c r="P3022" i="21"/>
  <c r="Q3022" i="21"/>
  <c r="L3024" i="21"/>
  <c r="H3025" i="21"/>
  <c r="J3024" i="21"/>
  <c r="M3024" i="21"/>
  <c r="I3024" i="21"/>
  <c r="K3024" i="21"/>
  <c r="Q3023" i="21"/>
  <c r="P3023" i="21"/>
  <c r="N3023" i="21"/>
  <c r="O3023" i="21"/>
  <c r="K3025" i="21"/>
  <c r="I3025" i="21"/>
  <c r="H3026" i="21"/>
  <c r="M3025" i="21"/>
  <c r="L3025" i="21"/>
  <c r="J3025" i="21"/>
  <c r="P3024" i="21"/>
  <c r="N3024" i="21"/>
  <c r="O3024" i="21"/>
  <c r="Q3024" i="21"/>
  <c r="P3025" i="21"/>
  <c r="Q3025" i="21"/>
  <c r="O3025" i="21"/>
  <c r="N3025" i="21"/>
  <c r="K3026" i="21"/>
  <c r="M3026" i="21"/>
  <c r="J3026" i="21"/>
  <c r="L3026" i="21"/>
  <c r="H3027" i="21"/>
  <c r="I3026" i="21"/>
  <c r="K3027" i="21"/>
  <c r="M3027" i="21"/>
  <c r="L3027" i="21"/>
  <c r="J3027" i="21"/>
  <c r="I3027" i="21"/>
  <c r="H3028" i="21"/>
  <c r="N3026" i="21"/>
  <c r="Q3026" i="21"/>
  <c r="P3026" i="21"/>
  <c r="O3026" i="21"/>
  <c r="P3027" i="21"/>
  <c r="N3027" i="21"/>
  <c r="Q3027" i="21"/>
  <c r="O3027" i="21"/>
  <c r="H3029" i="21"/>
  <c r="L3028" i="21"/>
  <c r="K3028" i="21"/>
  <c r="J3028" i="21"/>
  <c r="I3028" i="21"/>
  <c r="M3028" i="21"/>
  <c r="J3029" i="21"/>
  <c r="I3029" i="21"/>
  <c r="H3030" i="21"/>
  <c r="L3029" i="21"/>
  <c r="K3029" i="21"/>
  <c r="M3029" i="21"/>
  <c r="P3028" i="21"/>
  <c r="Q3028" i="21"/>
  <c r="N3028" i="21"/>
  <c r="O3028" i="21"/>
  <c r="O3029" i="21"/>
  <c r="N3029" i="21"/>
  <c r="P3029" i="21"/>
  <c r="Q3029" i="21"/>
  <c r="M3030" i="21"/>
  <c r="J3030" i="21"/>
  <c r="H3031" i="21"/>
  <c r="L3030" i="21"/>
  <c r="K3030" i="21"/>
  <c r="I3030" i="21"/>
  <c r="K3031" i="21"/>
  <c r="J3031" i="21"/>
  <c r="L3031" i="21"/>
  <c r="M3031" i="21"/>
  <c r="H3032" i="21"/>
  <c r="I3031" i="21"/>
  <c r="O3030" i="21"/>
  <c r="N3030" i="21"/>
  <c r="Q3030" i="21"/>
  <c r="P3030" i="21"/>
  <c r="K3032" i="21"/>
  <c r="L3032" i="21"/>
  <c r="H3033" i="21"/>
  <c r="I3032" i="21"/>
  <c r="J3032" i="21"/>
  <c r="M3032" i="21"/>
  <c r="O3031" i="21"/>
  <c r="Q3031" i="21"/>
  <c r="P3031" i="21"/>
  <c r="N3031" i="21"/>
  <c r="K3033" i="21"/>
  <c r="H3034" i="21"/>
  <c r="I3033" i="21"/>
  <c r="J3033" i="21"/>
  <c r="L3033" i="21"/>
  <c r="M3033" i="21"/>
  <c r="N3032" i="21"/>
  <c r="P3032" i="21"/>
  <c r="O3032" i="21"/>
  <c r="Q3032" i="21"/>
  <c r="H3035" i="21"/>
  <c r="J3034" i="21"/>
  <c r="K3034" i="21"/>
  <c r="I3034" i="21"/>
  <c r="L3034" i="21"/>
  <c r="M3034" i="21"/>
  <c r="P3033" i="21"/>
  <c r="Q3033" i="21"/>
  <c r="N3033" i="21"/>
  <c r="O3033" i="21"/>
  <c r="H3036" i="21"/>
  <c r="K3035" i="21"/>
  <c r="L3035" i="21"/>
  <c r="J3035" i="21"/>
  <c r="I3035" i="21"/>
  <c r="M3035" i="21"/>
  <c r="Q3034" i="21"/>
  <c r="N3034" i="21"/>
  <c r="P3034" i="21"/>
  <c r="O3034" i="21"/>
  <c r="I3036" i="21"/>
  <c r="M3036" i="21"/>
  <c r="J3036" i="21"/>
  <c r="K3036" i="21"/>
  <c r="L3036" i="21"/>
  <c r="H3037" i="21"/>
  <c r="N3035" i="21"/>
  <c r="Q3035" i="21"/>
  <c r="P3035" i="21"/>
  <c r="O3035" i="21"/>
  <c r="P3036" i="21"/>
  <c r="Q3036" i="21"/>
  <c r="O3036" i="21"/>
  <c r="N3036" i="21"/>
  <c r="H3038" i="21"/>
  <c r="M3037" i="21"/>
  <c r="K3037" i="21"/>
  <c r="I3037" i="21"/>
  <c r="J3037" i="21"/>
  <c r="L3037" i="21"/>
  <c r="H3039" i="21"/>
  <c r="K3038" i="21"/>
  <c r="J3038" i="21"/>
  <c r="L3038" i="21"/>
  <c r="I3038" i="21"/>
  <c r="M3038" i="21"/>
  <c r="P3037" i="21"/>
  <c r="O3037" i="21"/>
  <c r="Q3037" i="21"/>
  <c r="N3037" i="21"/>
  <c r="I3039" i="21"/>
  <c r="K3039" i="21"/>
  <c r="H3040" i="21"/>
  <c r="M3039" i="21"/>
  <c r="J3039" i="21"/>
  <c r="L3039" i="21"/>
  <c r="Q3038" i="21"/>
  <c r="P3038" i="21"/>
  <c r="N3038" i="21"/>
  <c r="O3038" i="21"/>
  <c r="Q3039" i="21"/>
  <c r="N3039" i="21"/>
  <c r="P3039" i="21"/>
  <c r="O3039" i="21"/>
  <c r="K3040" i="21"/>
  <c r="L3040" i="21"/>
  <c r="J3040" i="21"/>
  <c r="I3040" i="21"/>
  <c r="H3041" i="21"/>
  <c r="M3040" i="21"/>
  <c r="P3040" i="21"/>
  <c r="N3040" i="21"/>
  <c r="Q3040" i="21"/>
  <c r="O3040" i="21"/>
  <c r="H3042" i="21"/>
  <c r="K3041" i="21"/>
  <c r="M3041" i="21"/>
  <c r="I3041" i="21"/>
  <c r="J3041" i="21"/>
  <c r="L3041" i="21"/>
  <c r="L3042" i="21"/>
  <c r="K3042" i="21"/>
  <c r="I3042" i="21"/>
  <c r="H3043" i="21"/>
  <c r="M3042" i="21"/>
  <c r="J3042" i="21"/>
  <c r="Q3041" i="21"/>
  <c r="N3041" i="21"/>
  <c r="O3041" i="21"/>
  <c r="P3041" i="21"/>
  <c r="N3042" i="21"/>
  <c r="Q3042" i="21"/>
  <c r="O3042" i="21"/>
  <c r="P3042" i="21"/>
  <c r="H3044" i="21"/>
  <c r="J3043" i="21"/>
  <c r="L3043" i="21"/>
  <c r="M3043" i="21"/>
  <c r="I3043" i="21"/>
  <c r="K3043" i="21"/>
  <c r="H3045" i="21"/>
  <c r="K3044" i="21"/>
  <c r="L3044" i="21"/>
  <c r="I3044" i="21"/>
  <c r="M3044" i="21"/>
  <c r="J3044" i="21"/>
  <c r="Q3043" i="21"/>
  <c r="N3043" i="21"/>
  <c r="O3043" i="21"/>
  <c r="P3043" i="21"/>
  <c r="M3045" i="21"/>
  <c r="K3045" i="21"/>
  <c r="J3045" i="21"/>
  <c r="I3045" i="21"/>
  <c r="H3046" i="21"/>
  <c r="L3045" i="21"/>
  <c r="Q3044" i="21"/>
  <c r="O3044" i="21"/>
  <c r="N3044" i="21"/>
  <c r="P3044" i="21"/>
  <c r="Q3045" i="21"/>
  <c r="O3045" i="21"/>
  <c r="N3045" i="21"/>
  <c r="P3045" i="21"/>
  <c r="K3046" i="21"/>
  <c r="L3046" i="21"/>
  <c r="M3046" i="21"/>
  <c r="J3046" i="21"/>
  <c r="I3046" i="21"/>
  <c r="H3047" i="21"/>
  <c r="N3046" i="21"/>
  <c r="Q3046" i="21"/>
  <c r="P3046" i="21"/>
  <c r="O3046" i="21"/>
  <c r="H3048" i="21"/>
  <c r="L3047" i="21"/>
  <c r="J3047" i="21"/>
  <c r="K3047" i="21"/>
  <c r="I3047" i="21"/>
  <c r="M3047" i="21"/>
  <c r="K3048" i="21"/>
  <c r="J3048" i="21"/>
  <c r="M3048" i="21"/>
  <c r="H3049" i="21"/>
  <c r="I3048" i="21"/>
  <c r="L3048" i="21"/>
  <c r="O3047" i="21"/>
  <c r="Q3047" i="21"/>
  <c r="P3047" i="21"/>
  <c r="N3047" i="21"/>
  <c r="L3049" i="21"/>
  <c r="K3049" i="21"/>
  <c r="H3050" i="21"/>
  <c r="M3049" i="21"/>
  <c r="J3049" i="21"/>
  <c r="I3049" i="21"/>
  <c r="P3048" i="21"/>
  <c r="Q3048" i="21"/>
  <c r="N3048" i="21"/>
  <c r="O3048" i="21"/>
  <c r="J3050" i="21"/>
  <c r="M3050" i="21"/>
  <c r="K3050" i="21"/>
  <c r="L3050" i="21"/>
  <c r="H3051" i="21"/>
  <c r="I3050" i="21"/>
  <c r="Q3049" i="21"/>
  <c r="O3049" i="21"/>
  <c r="P3049" i="21"/>
  <c r="N3049" i="21"/>
  <c r="H3052" i="21"/>
  <c r="L3051" i="21"/>
  <c r="K3051" i="21"/>
  <c r="I3051" i="21"/>
  <c r="M3051" i="21"/>
  <c r="J3051" i="21"/>
  <c r="N3050" i="21"/>
  <c r="Q3050" i="21"/>
  <c r="O3050" i="21"/>
  <c r="P3050" i="21"/>
  <c r="K3052" i="21"/>
  <c r="I3052" i="21"/>
  <c r="J3052" i="21"/>
  <c r="M3052" i="21"/>
  <c r="L3052" i="21"/>
  <c r="H3053" i="21"/>
  <c r="P3051" i="21"/>
  <c r="N3051" i="21"/>
  <c r="Q3051" i="21"/>
  <c r="O3051" i="21"/>
  <c r="N3052" i="21"/>
  <c r="Q3052" i="21"/>
  <c r="O3052" i="21"/>
  <c r="P3052" i="21"/>
  <c r="I3053" i="21"/>
  <c r="J3053" i="21"/>
  <c r="H3054" i="21"/>
  <c r="L3053" i="21"/>
  <c r="M3053" i="21"/>
  <c r="K3053" i="21"/>
  <c r="P3053" i="21"/>
  <c r="O3053" i="21"/>
  <c r="N3053" i="21"/>
  <c r="Q3053" i="21"/>
  <c r="H3055" i="21"/>
  <c r="L3054" i="21"/>
  <c r="J3054" i="21"/>
  <c r="I3054" i="21"/>
  <c r="K3054" i="21"/>
  <c r="M3054" i="21"/>
  <c r="L3055" i="21"/>
  <c r="K3055" i="21"/>
  <c r="J3055" i="21"/>
  <c r="I3055" i="21"/>
  <c r="M3055" i="21"/>
  <c r="H3056" i="21"/>
  <c r="Q3054" i="21"/>
  <c r="P3054" i="21"/>
  <c r="N3054" i="21"/>
  <c r="O3054" i="21"/>
  <c r="Q3055" i="21"/>
  <c r="P3055" i="21"/>
  <c r="O3055" i="21"/>
  <c r="N3055" i="21"/>
  <c r="I3056" i="21"/>
  <c r="H3057" i="21"/>
  <c r="J3056" i="21"/>
  <c r="K3056" i="21"/>
  <c r="L3056" i="21"/>
  <c r="M3056" i="21"/>
  <c r="Q3056" i="21"/>
  <c r="O3056" i="21"/>
  <c r="P3056" i="21"/>
  <c r="N3056" i="21"/>
  <c r="J3057" i="21"/>
  <c r="I3057" i="21"/>
  <c r="L3057" i="21"/>
  <c r="H3058" i="21"/>
  <c r="K3057" i="21"/>
  <c r="M3057" i="21"/>
  <c r="Q3057" i="21"/>
  <c r="N3057" i="21"/>
  <c r="P3057" i="21"/>
  <c r="O3057" i="21"/>
  <c r="L3058" i="21"/>
  <c r="K3058" i="21"/>
  <c r="M3058" i="21"/>
  <c r="I3058" i="21"/>
  <c r="J3058" i="21"/>
  <c r="H3059" i="21"/>
  <c r="Q3058" i="21"/>
  <c r="P3058" i="21"/>
  <c r="O3058" i="21"/>
  <c r="N3058" i="21"/>
  <c r="J3059" i="21"/>
  <c r="L3059" i="21"/>
  <c r="M3059" i="21"/>
  <c r="H3060" i="21"/>
  <c r="K3059" i="21"/>
  <c r="I3059" i="21"/>
  <c r="L3060" i="21"/>
  <c r="J3060" i="21"/>
  <c r="K3060" i="21"/>
  <c r="H3061" i="21"/>
  <c r="M3060" i="21"/>
  <c r="I3060" i="21"/>
  <c r="Q3059" i="21"/>
  <c r="P3059" i="21"/>
  <c r="O3059" i="21"/>
  <c r="N3059" i="21"/>
  <c r="J3061" i="21"/>
  <c r="L3061" i="21"/>
  <c r="K3061" i="21"/>
  <c r="M3061" i="21"/>
  <c r="I3061" i="21"/>
  <c r="H3062" i="21"/>
  <c r="O3060" i="21"/>
  <c r="P3060" i="21"/>
  <c r="N3060" i="21"/>
  <c r="Q3060" i="21"/>
  <c r="Q3061" i="21"/>
  <c r="O3061" i="21"/>
  <c r="P3061" i="21"/>
  <c r="N3061" i="21"/>
  <c r="L3062" i="21"/>
  <c r="J3062" i="21"/>
  <c r="M3062" i="21"/>
  <c r="H3063" i="21"/>
  <c r="K3062" i="21"/>
  <c r="I3062" i="21"/>
  <c r="H3064" i="21"/>
  <c r="L3063" i="21"/>
  <c r="K3063" i="21"/>
  <c r="J3063" i="21"/>
  <c r="M3063" i="21"/>
  <c r="I3063" i="21"/>
  <c r="P3062" i="21"/>
  <c r="Q3062" i="21"/>
  <c r="N3062" i="21"/>
  <c r="O3062" i="21"/>
  <c r="L3064" i="21"/>
  <c r="I3064" i="21"/>
  <c r="K3064" i="21"/>
  <c r="J3064" i="21"/>
  <c r="H3065" i="21"/>
  <c r="M3064" i="21"/>
  <c r="N3063" i="21"/>
  <c r="Q3063" i="21"/>
  <c r="O3063" i="21"/>
  <c r="P3063" i="21"/>
  <c r="N3064" i="21"/>
  <c r="P3064" i="21"/>
  <c r="Q3064" i="21"/>
  <c r="O3064" i="21"/>
  <c r="M3065" i="21"/>
  <c r="K3065" i="21"/>
  <c r="I3065" i="21"/>
  <c r="H3066" i="21"/>
  <c r="J3065" i="21"/>
  <c r="L3065" i="21"/>
  <c r="O3065" i="21"/>
  <c r="N3065" i="21"/>
  <c r="P3065" i="21"/>
  <c r="Q3065" i="21"/>
  <c r="H3067" i="21"/>
  <c r="J3066" i="21"/>
  <c r="I3066" i="21"/>
  <c r="K3066" i="21"/>
  <c r="L3066" i="21"/>
  <c r="M3066" i="21"/>
  <c r="M3067" i="21"/>
  <c r="L3067" i="21"/>
  <c r="I3067" i="21"/>
  <c r="K3067" i="21"/>
  <c r="H3068" i="21"/>
  <c r="J3067" i="21"/>
  <c r="P3066" i="21"/>
  <c r="N3066" i="21"/>
  <c r="Q3066" i="21"/>
  <c r="O3066" i="21"/>
  <c r="Q3067" i="21"/>
  <c r="N3067" i="21"/>
  <c r="P3067" i="21"/>
  <c r="O3067" i="21"/>
  <c r="I3068" i="21"/>
  <c r="K3068" i="21"/>
  <c r="L3068" i="21"/>
  <c r="H3069" i="21"/>
  <c r="M3068" i="21"/>
  <c r="J3068" i="21"/>
  <c r="N3068" i="21"/>
  <c r="P3068" i="21"/>
  <c r="Q3068" i="21"/>
  <c r="O3068" i="21"/>
  <c r="I3069" i="21"/>
  <c r="L3069" i="21"/>
  <c r="M3069" i="21"/>
  <c r="H3070" i="21"/>
  <c r="J3069" i="21"/>
  <c r="K3069" i="21"/>
  <c r="P3069" i="21"/>
  <c r="N3069" i="21"/>
  <c r="Q3069" i="21"/>
  <c r="O3069" i="21"/>
  <c r="K3070" i="21"/>
  <c r="J3070" i="21"/>
  <c r="I3070" i="21"/>
  <c r="L3070" i="21"/>
  <c r="M3070" i="21"/>
  <c r="H3071" i="21"/>
  <c r="Q3070" i="21"/>
  <c r="N3070" i="21"/>
  <c r="O3070" i="21"/>
  <c r="P3070" i="21"/>
  <c r="M3071" i="21"/>
  <c r="K3071" i="21"/>
  <c r="L3071" i="21"/>
  <c r="H3072" i="21"/>
  <c r="J3071" i="21"/>
  <c r="I3071" i="21"/>
  <c r="I3072" i="21"/>
  <c r="L3072" i="21"/>
  <c r="M3072" i="21"/>
  <c r="J3072" i="21"/>
  <c r="H3073" i="21"/>
  <c r="K3072" i="21"/>
  <c r="O3071" i="21"/>
  <c r="Q3071" i="21"/>
  <c r="P3071" i="21"/>
  <c r="N3071" i="21"/>
  <c r="P3072" i="21"/>
  <c r="N3072" i="21"/>
  <c r="O3072" i="21"/>
  <c r="Q3072" i="21"/>
  <c r="I3073" i="21"/>
  <c r="M3073" i="21"/>
  <c r="H3074" i="21"/>
  <c r="L3073" i="21"/>
  <c r="J3073" i="21"/>
  <c r="K3073" i="21"/>
  <c r="N3073" i="21"/>
  <c r="P3073" i="21"/>
  <c r="O3073" i="21"/>
  <c r="Q3073" i="21"/>
  <c r="M3074" i="21"/>
  <c r="J3074" i="21"/>
  <c r="K3074" i="21"/>
  <c r="H3075" i="21"/>
  <c r="L3074" i="21"/>
  <c r="I3074" i="21"/>
  <c r="H3076" i="21"/>
  <c r="M3075" i="21"/>
  <c r="I3075" i="21"/>
  <c r="K3075" i="21"/>
  <c r="L3075" i="21"/>
  <c r="J3075" i="21"/>
  <c r="N3074" i="21"/>
  <c r="P3074" i="21"/>
  <c r="O3074" i="21"/>
  <c r="Q3074" i="21"/>
  <c r="M3076" i="21"/>
  <c r="H3077" i="21"/>
  <c r="L3076" i="21"/>
  <c r="J3076" i="21"/>
  <c r="I3076" i="21"/>
  <c r="K3076" i="21"/>
  <c r="O3075" i="21"/>
  <c r="N3075" i="21"/>
  <c r="P3075" i="21"/>
  <c r="Q3075" i="21"/>
  <c r="I3077" i="21"/>
  <c r="H3078" i="21"/>
  <c r="L3077" i="21"/>
  <c r="J3077" i="21"/>
  <c r="M3077" i="21"/>
  <c r="K3077" i="21"/>
  <c r="N3076" i="21"/>
  <c r="O3076" i="21"/>
  <c r="P3076" i="21"/>
  <c r="Q3076" i="21"/>
  <c r="P3077" i="21"/>
  <c r="O3077" i="21"/>
  <c r="Q3077" i="21"/>
  <c r="N3077" i="21"/>
  <c r="J3078" i="21"/>
  <c r="M3078" i="21"/>
  <c r="H3079" i="21"/>
  <c r="L3078" i="21"/>
  <c r="I3078" i="21"/>
  <c r="K3078" i="21"/>
  <c r="H3080" i="21"/>
  <c r="L3079" i="21"/>
  <c r="K3079" i="21"/>
  <c r="J3079" i="21"/>
  <c r="I3079" i="21"/>
  <c r="M3079" i="21"/>
  <c r="P3078" i="21"/>
  <c r="N3078" i="21"/>
  <c r="O3078" i="21"/>
  <c r="Q3078" i="21"/>
  <c r="K3080" i="21"/>
  <c r="I3080" i="21"/>
  <c r="M3080" i="21"/>
  <c r="L3080" i="21"/>
  <c r="J3080" i="21"/>
  <c r="H3081" i="21"/>
  <c r="N3079" i="21"/>
  <c r="O3079" i="21"/>
  <c r="P3079" i="21"/>
  <c r="Q3079" i="21"/>
  <c r="O3080" i="21"/>
  <c r="P3080" i="21"/>
  <c r="N3080" i="21"/>
  <c r="Q3080" i="21"/>
  <c r="K3081" i="21"/>
  <c r="M3081" i="21"/>
  <c r="L3081" i="21"/>
  <c r="H3082" i="21"/>
  <c r="J3081" i="21"/>
  <c r="I3081" i="21"/>
  <c r="K3082" i="21"/>
  <c r="I3082" i="21"/>
  <c r="H3083" i="21"/>
  <c r="M3082" i="21"/>
  <c r="J3082" i="21"/>
  <c r="L3082" i="21"/>
  <c r="P3081" i="21"/>
  <c r="O3081" i="21"/>
  <c r="N3081" i="21"/>
  <c r="Q3081" i="21"/>
  <c r="O3082" i="21"/>
  <c r="Q3082" i="21"/>
  <c r="P3082" i="21"/>
  <c r="N3082" i="21"/>
  <c r="J3083" i="21"/>
  <c r="H3084" i="21"/>
  <c r="I3083" i="21"/>
  <c r="K3083" i="21"/>
  <c r="M3083" i="21"/>
  <c r="L3083" i="21"/>
  <c r="K3084" i="21"/>
  <c r="M3084" i="21"/>
  <c r="I3084" i="21"/>
  <c r="J3084" i="21"/>
  <c r="L3084" i="21"/>
  <c r="H3085" i="21"/>
  <c r="Q3083" i="21"/>
  <c r="O3083" i="21"/>
  <c r="P3083" i="21"/>
  <c r="N3083" i="21"/>
  <c r="Q3084" i="21"/>
  <c r="P3084" i="21"/>
  <c r="N3084" i="21"/>
  <c r="O3084" i="21"/>
  <c r="K3085" i="21"/>
  <c r="J3085" i="21"/>
  <c r="I3085" i="21"/>
  <c r="M3085" i="21"/>
  <c r="L3085" i="21"/>
  <c r="H3086" i="21"/>
  <c r="P3085" i="21"/>
  <c r="N3085" i="21"/>
  <c r="Q3085" i="21"/>
  <c r="O3085" i="21"/>
  <c r="K3086" i="21"/>
  <c r="I3086" i="21"/>
  <c r="L3086" i="21"/>
  <c r="J3086" i="21"/>
  <c r="H3087" i="21"/>
  <c r="M3086" i="21"/>
  <c r="N3086" i="21"/>
  <c r="Q3086" i="21"/>
  <c r="O3086" i="21"/>
  <c r="P3086" i="21"/>
  <c r="K3087" i="21"/>
  <c r="I3087" i="21"/>
  <c r="H3088" i="21"/>
  <c r="J3087" i="21"/>
  <c r="M3087" i="21"/>
  <c r="L3087" i="21"/>
  <c r="N3087" i="21"/>
  <c r="O3087" i="21"/>
  <c r="P3087" i="21"/>
  <c r="Q3087" i="21"/>
  <c r="I3088" i="21"/>
  <c r="L3088" i="21"/>
  <c r="J3088" i="21"/>
  <c r="H3089" i="21"/>
  <c r="M3088" i="21"/>
  <c r="K3088" i="21"/>
  <c r="Q3088" i="21"/>
  <c r="P3088" i="21"/>
  <c r="N3088" i="21"/>
  <c r="O3088" i="21"/>
  <c r="M3089" i="21"/>
  <c r="L3089" i="21"/>
  <c r="I3089" i="21"/>
  <c r="H3090" i="21"/>
  <c r="K3089" i="21"/>
  <c r="J3089" i="21"/>
  <c r="N3089" i="21"/>
  <c r="Q3089" i="21"/>
  <c r="O3089" i="21"/>
  <c r="P3089" i="21"/>
  <c r="H3091" i="21"/>
  <c r="M3090" i="21"/>
  <c r="J3090" i="21"/>
  <c r="L3090" i="21"/>
  <c r="K3090" i="21"/>
  <c r="I3090" i="21"/>
  <c r="M3091" i="21"/>
  <c r="I3091" i="21"/>
  <c r="L3091" i="21"/>
  <c r="K3091" i="21"/>
  <c r="H3092" i="21"/>
  <c r="J3091" i="21"/>
  <c r="Q3090" i="21"/>
  <c r="N3090" i="21"/>
  <c r="O3090" i="21"/>
  <c r="P3090" i="21"/>
  <c r="P3091" i="21"/>
  <c r="O3091" i="21"/>
  <c r="N3091" i="21"/>
  <c r="Q3091" i="21"/>
  <c r="H3093" i="21"/>
  <c r="I3092" i="21"/>
  <c r="J3092" i="21"/>
  <c r="K3092" i="21"/>
  <c r="M3092" i="21"/>
  <c r="L3092" i="21"/>
  <c r="I3093" i="21"/>
  <c r="M3093" i="21"/>
  <c r="H3094" i="21"/>
  <c r="L3093" i="21"/>
  <c r="K3093" i="21"/>
  <c r="J3093" i="21"/>
  <c r="N3092" i="21"/>
  <c r="O3092" i="21"/>
  <c r="Q3092" i="21"/>
  <c r="P3092" i="21"/>
  <c r="P3093" i="21"/>
  <c r="N3093" i="21"/>
  <c r="Q3093" i="21"/>
  <c r="O3093" i="21"/>
  <c r="M3094" i="21"/>
  <c r="I3094" i="21"/>
  <c r="H3095" i="21"/>
  <c r="L3094" i="21"/>
  <c r="K3094" i="21"/>
  <c r="J3094" i="21"/>
  <c r="N3094" i="21"/>
  <c r="Q3094" i="21"/>
  <c r="O3094" i="21"/>
  <c r="P3094" i="21"/>
  <c r="M3095" i="21"/>
  <c r="K3095" i="21"/>
  <c r="I3095" i="21"/>
  <c r="L3095" i="21"/>
  <c r="J3095" i="21"/>
  <c r="H3096" i="21"/>
  <c r="O3095" i="21"/>
  <c r="P3095" i="21"/>
  <c r="N3095" i="21"/>
  <c r="Q3095" i="21"/>
  <c r="K3096" i="21"/>
  <c r="J3096" i="21"/>
  <c r="H3097" i="21"/>
  <c r="L3096" i="21"/>
  <c r="M3096" i="21"/>
  <c r="I3096" i="21"/>
  <c r="H3098" i="21"/>
  <c r="K3097" i="21"/>
  <c r="M3097" i="21"/>
  <c r="J3097" i="21"/>
  <c r="L3097" i="21"/>
  <c r="I3097" i="21"/>
  <c r="O3096" i="21"/>
  <c r="N3096" i="21"/>
  <c r="Q3096" i="21"/>
  <c r="P3096" i="21"/>
  <c r="M3098" i="21"/>
  <c r="H3099" i="21"/>
  <c r="I3098" i="21"/>
  <c r="K3098" i="21"/>
  <c r="J3098" i="21"/>
  <c r="L3098" i="21"/>
  <c r="O3097" i="21"/>
  <c r="N3097" i="21"/>
  <c r="Q3097" i="21"/>
  <c r="P3097" i="21"/>
  <c r="L3099" i="21"/>
  <c r="K3099" i="21"/>
  <c r="I3099" i="21"/>
  <c r="H3100" i="21"/>
  <c r="M3099" i="21"/>
  <c r="J3099" i="21"/>
  <c r="O3098" i="21"/>
  <c r="P3098" i="21"/>
  <c r="N3098" i="21"/>
  <c r="Q3098" i="21"/>
  <c r="P3099" i="21"/>
  <c r="N3099" i="21"/>
  <c r="O3099" i="21"/>
  <c r="Q3099" i="21"/>
  <c r="L3100" i="21"/>
  <c r="H3101" i="21"/>
  <c r="J3100" i="21"/>
  <c r="K3100" i="21"/>
  <c r="I3100" i="21"/>
  <c r="M3100" i="21"/>
  <c r="K3101" i="21"/>
  <c r="J3101" i="21"/>
  <c r="I3101" i="21"/>
  <c r="H3102" i="21"/>
  <c r="L3101" i="21"/>
  <c r="M3101" i="21"/>
  <c r="P3100" i="21"/>
  <c r="O3100" i="21"/>
  <c r="Q3100" i="21"/>
  <c r="N3100" i="21"/>
  <c r="O3101" i="21"/>
  <c r="P3101" i="21"/>
  <c r="N3101" i="21"/>
  <c r="Q3101" i="21"/>
  <c r="J3102" i="21"/>
  <c r="I3102" i="21"/>
  <c r="M3102" i="21"/>
  <c r="H3103" i="21"/>
  <c r="L3102" i="21"/>
  <c r="K3102" i="21"/>
  <c r="N3102" i="21"/>
  <c r="Q3102" i="21"/>
  <c r="O3102" i="21"/>
  <c r="P3102" i="21"/>
  <c r="H3104" i="21"/>
  <c r="L3103" i="21"/>
  <c r="M3103" i="21"/>
  <c r="K3103" i="21"/>
  <c r="I3103" i="21"/>
  <c r="J3103" i="21"/>
  <c r="I3104" i="21"/>
  <c r="H3105" i="21"/>
  <c r="L3104" i="21"/>
  <c r="K3104" i="21"/>
  <c r="M3104" i="21"/>
  <c r="J3104" i="21"/>
  <c r="O3103" i="21"/>
  <c r="Q3103" i="21"/>
  <c r="N3103" i="21"/>
  <c r="P3103" i="21"/>
  <c r="P3104" i="21"/>
  <c r="N3104" i="21"/>
  <c r="Q3104" i="21"/>
  <c r="O3104" i="21"/>
  <c r="J3105" i="21"/>
  <c r="H3106" i="21"/>
  <c r="I3105" i="21"/>
  <c r="K3105" i="21"/>
  <c r="M3105" i="21"/>
  <c r="L3105" i="21"/>
  <c r="K3106" i="21"/>
  <c r="I3106" i="21"/>
  <c r="M3106" i="21"/>
  <c r="H3107" i="21"/>
  <c r="L3106" i="21"/>
  <c r="J3106" i="21"/>
  <c r="N3105" i="21"/>
  <c r="O3105" i="21"/>
  <c r="Q3105" i="21"/>
  <c r="P3105" i="21"/>
  <c r="P3106" i="21"/>
  <c r="N3106" i="21"/>
  <c r="O3106" i="21"/>
  <c r="Q3106" i="21"/>
  <c r="J3107" i="21"/>
  <c r="I3107" i="21"/>
  <c r="H3108" i="21"/>
  <c r="L3107" i="21"/>
  <c r="M3107" i="21"/>
  <c r="K3107" i="21"/>
  <c r="N3107" i="21"/>
  <c r="Q3107" i="21"/>
  <c r="P3107" i="21"/>
  <c r="O3107" i="21"/>
  <c r="K3108" i="21"/>
  <c r="J3108" i="21"/>
  <c r="L3108" i="21"/>
  <c r="H3109" i="21"/>
  <c r="M3108" i="21"/>
  <c r="I3108" i="21"/>
  <c r="L3109" i="21"/>
  <c r="J3109" i="21"/>
  <c r="H3110" i="21"/>
  <c r="I3109" i="21"/>
  <c r="M3109" i="21"/>
  <c r="K3109" i="21"/>
  <c r="P3108" i="21"/>
  <c r="O3108" i="21"/>
  <c r="Q3108" i="21"/>
  <c r="N3108" i="21"/>
  <c r="M3110" i="21"/>
  <c r="J3110" i="21"/>
  <c r="I3110" i="21"/>
  <c r="K3110" i="21"/>
  <c r="L3110" i="21"/>
  <c r="H3111" i="21"/>
  <c r="O3109" i="21"/>
  <c r="N3109" i="21"/>
  <c r="P3109" i="21"/>
  <c r="Q3109" i="21"/>
  <c r="P3110" i="21"/>
  <c r="N3110" i="21"/>
  <c r="Q3110" i="21"/>
  <c r="O3110" i="21"/>
  <c r="J3111" i="21"/>
  <c r="M3111" i="21"/>
  <c r="L3111" i="21"/>
  <c r="H3112" i="21"/>
  <c r="I3111" i="21"/>
  <c r="K3111" i="21"/>
  <c r="J3112" i="21"/>
  <c r="H3113" i="21"/>
  <c r="I3112" i="21"/>
  <c r="L3112" i="21"/>
  <c r="K3112" i="21"/>
  <c r="M3112" i="21"/>
  <c r="P3111" i="21"/>
  <c r="Q3111" i="21"/>
  <c r="O3111" i="21"/>
  <c r="N3111" i="21"/>
  <c r="H3114" i="21"/>
  <c r="L3113" i="21"/>
  <c r="J3113" i="21"/>
  <c r="K3113" i="21"/>
  <c r="I3113" i="21"/>
  <c r="M3113" i="21"/>
  <c r="O3112" i="21"/>
  <c r="N3112" i="21"/>
  <c r="P3112" i="21"/>
  <c r="Q3112" i="21"/>
  <c r="L3114" i="21"/>
  <c r="H3115" i="21"/>
  <c r="K3114" i="21"/>
  <c r="M3114" i="21"/>
  <c r="J3114" i="21"/>
  <c r="I3114" i="21"/>
  <c r="P3113" i="21"/>
  <c r="O3113" i="21"/>
  <c r="Q3113" i="21"/>
  <c r="N3113" i="21"/>
  <c r="K3115" i="21"/>
  <c r="L3115" i="21"/>
  <c r="J3115" i="21"/>
  <c r="H3116" i="21"/>
  <c r="M3115" i="21"/>
  <c r="I3115" i="21"/>
  <c r="N3114" i="21"/>
  <c r="Q3114" i="21"/>
  <c r="P3114" i="21"/>
  <c r="O3114" i="21"/>
  <c r="I3116" i="21"/>
  <c r="L3116" i="21"/>
  <c r="M3116" i="21"/>
  <c r="H3117" i="21"/>
  <c r="J3116" i="21"/>
  <c r="K3116" i="21"/>
  <c r="P3115" i="21"/>
  <c r="N3115" i="21"/>
  <c r="Q3115" i="21"/>
  <c r="O3115" i="21"/>
  <c r="Q3116" i="21"/>
  <c r="N3116" i="21"/>
  <c r="P3116" i="21"/>
  <c r="O3116" i="21"/>
  <c r="H3118" i="21"/>
  <c r="I3117" i="21"/>
  <c r="K3117" i="21"/>
  <c r="J3117" i="21"/>
  <c r="L3117" i="21"/>
  <c r="M3117" i="21"/>
  <c r="K3118" i="21"/>
  <c r="J3118" i="21"/>
  <c r="M3118" i="21"/>
  <c r="L3118" i="21"/>
  <c r="H3119" i="21"/>
  <c r="I3118" i="21"/>
  <c r="P3117" i="21"/>
  <c r="N3117" i="21"/>
  <c r="Q3117" i="21"/>
  <c r="O3117" i="21"/>
  <c r="H3120" i="21"/>
  <c r="M3119" i="21"/>
  <c r="L3119" i="21"/>
  <c r="K3119" i="21"/>
  <c r="J3119" i="21"/>
  <c r="I3119" i="21"/>
  <c r="P3118" i="21"/>
  <c r="Q3118" i="21"/>
  <c r="N3118" i="21"/>
  <c r="O3118" i="21"/>
  <c r="H3121" i="21"/>
  <c r="J3120" i="21"/>
  <c r="I3120" i="21"/>
  <c r="L3120" i="21"/>
  <c r="K3120" i="21"/>
  <c r="M3120" i="21"/>
  <c r="Q3119" i="21"/>
  <c r="N3119" i="21"/>
  <c r="O3119" i="21"/>
  <c r="P3119" i="21"/>
  <c r="H3122" i="21"/>
  <c r="J3121" i="21"/>
  <c r="K3121" i="21"/>
  <c r="L3121" i="21"/>
  <c r="M3121" i="21"/>
  <c r="I3121" i="21"/>
  <c r="O3120" i="21"/>
  <c r="N3120" i="21"/>
  <c r="P3120" i="21"/>
  <c r="Q3120" i="21"/>
  <c r="J3122" i="21"/>
  <c r="I3122" i="21"/>
  <c r="L3122" i="21"/>
  <c r="H3123" i="21"/>
  <c r="K3122" i="21"/>
  <c r="M3122" i="21"/>
  <c r="Q3121" i="21"/>
  <c r="O3121" i="21"/>
  <c r="N3121" i="21"/>
  <c r="P3121" i="21"/>
  <c r="P3122" i="21"/>
  <c r="O3122" i="21"/>
  <c r="N3122" i="21"/>
  <c r="Q3122" i="21"/>
  <c r="J3123" i="21"/>
  <c r="H3124" i="21"/>
  <c r="L3123" i="21"/>
  <c r="M3123" i="21"/>
  <c r="K3123" i="21"/>
  <c r="I3123" i="21"/>
  <c r="L3124" i="21"/>
  <c r="K3124" i="21"/>
  <c r="H3125" i="21"/>
  <c r="J3124" i="21"/>
  <c r="I3124" i="21"/>
  <c r="M3124" i="21"/>
  <c r="O3123" i="21"/>
  <c r="P3123" i="21"/>
  <c r="N3123" i="21"/>
  <c r="Q3123" i="21"/>
  <c r="H3126" i="21"/>
  <c r="M3125" i="21"/>
  <c r="L3125" i="21"/>
  <c r="J3125" i="21"/>
  <c r="K3125" i="21"/>
  <c r="I3125" i="21"/>
  <c r="N3124" i="21"/>
  <c r="Q3124" i="21"/>
  <c r="P3124" i="21"/>
  <c r="O3124" i="21"/>
  <c r="I3126" i="21"/>
  <c r="J3126" i="21"/>
  <c r="M3126" i="21"/>
  <c r="H3127" i="21"/>
  <c r="K3126" i="21"/>
  <c r="L3126" i="21"/>
  <c r="Q3125" i="21"/>
  <c r="O3125" i="21"/>
  <c r="N3125" i="21"/>
  <c r="P3125" i="21"/>
  <c r="P3126" i="21"/>
  <c r="O3126" i="21"/>
  <c r="Q3126" i="21"/>
  <c r="N3126" i="21"/>
  <c r="K3127" i="21"/>
  <c r="H3128" i="21"/>
  <c r="L3127" i="21"/>
  <c r="M3127" i="21"/>
  <c r="I3127" i="21"/>
  <c r="J3127" i="21"/>
  <c r="K3128" i="21"/>
  <c r="I3128" i="21"/>
  <c r="J3128" i="21"/>
  <c r="H3129" i="21"/>
  <c r="L3128" i="21"/>
  <c r="M3128" i="21"/>
  <c r="Q3127" i="21"/>
  <c r="P3127" i="21"/>
  <c r="N3127" i="21"/>
  <c r="O3127" i="21"/>
  <c r="N3128" i="21"/>
  <c r="O3128" i="21"/>
  <c r="P3128" i="21"/>
  <c r="Q3128" i="21"/>
  <c r="J3129" i="21"/>
  <c r="L3129" i="21"/>
  <c r="I3129" i="21"/>
  <c r="H3130" i="21"/>
  <c r="K3129" i="21"/>
  <c r="M3129" i="21"/>
  <c r="P3129" i="21"/>
  <c r="O3129" i="21"/>
  <c r="Q3129" i="21"/>
  <c r="N3129" i="21"/>
  <c r="H3131" i="21"/>
  <c r="M3130" i="21"/>
  <c r="J3130" i="21"/>
  <c r="L3130" i="21"/>
  <c r="I3130" i="21"/>
  <c r="K3130" i="21"/>
  <c r="H3132" i="21"/>
  <c r="J3131" i="21"/>
  <c r="M3131" i="21"/>
  <c r="I3131" i="21"/>
  <c r="K3131" i="21"/>
  <c r="L3131" i="21"/>
  <c r="N3130" i="21"/>
  <c r="Q3130" i="21"/>
  <c r="O3130" i="21"/>
  <c r="P3130" i="21"/>
  <c r="I3132" i="21"/>
  <c r="H3133" i="21"/>
  <c r="L3132" i="21"/>
  <c r="J3132" i="21"/>
  <c r="K3132" i="21"/>
  <c r="M3132" i="21"/>
  <c r="N3131" i="21"/>
  <c r="P3131" i="21"/>
  <c r="O3131" i="21"/>
  <c r="Q3131" i="21"/>
  <c r="O3132" i="21"/>
  <c r="Q3132" i="21"/>
  <c r="P3132" i="21"/>
  <c r="N3132" i="21"/>
  <c r="L3133" i="21"/>
  <c r="J3133" i="21"/>
  <c r="K3133" i="21"/>
  <c r="H3134" i="21"/>
  <c r="M3133" i="21"/>
  <c r="I3133" i="21"/>
  <c r="I3134" i="21"/>
  <c r="M3134" i="21"/>
  <c r="J3134" i="21"/>
  <c r="L3134" i="21"/>
  <c r="K3134" i="21"/>
  <c r="H3135" i="21"/>
  <c r="N3133" i="21"/>
  <c r="P3133" i="21"/>
  <c r="O3133" i="21"/>
  <c r="Q3133" i="21"/>
  <c r="O3134" i="21"/>
  <c r="N3134" i="21"/>
  <c r="P3134" i="21"/>
  <c r="Q3134" i="21"/>
  <c r="M3135" i="21"/>
  <c r="L3135" i="21"/>
  <c r="K3135" i="21"/>
  <c r="H3136" i="21"/>
  <c r="I3135" i="21"/>
  <c r="J3135" i="21"/>
  <c r="L3136" i="21"/>
  <c r="K3136" i="21"/>
  <c r="I3136" i="21"/>
  <c r="M3136" i="21"/>
  <c r="J3136" i="21"/>
  <c r="H3137" i="21"/>
  <c r="N3135" i="21"/>
  <c r="Q3135" i="21"/>
  <c r="P3135" i="21"/>
  <c r="O3135" i="21"/>
  <c r="N3136" i="21"/>
  <c r="P3136" i="21"/>
  <c r="O3136" i="21"/>
  <c r="Q3136" i="21"/>
  <c r="J3137" i="21"/>
  <c r="M3137" i="21"/>
  <c r="I3137" i="21"/>
  <c r="H3138" i="21"/>
  <c r="K3137" i="21"/>
  <c r="L3137" i="21"/>
  <c r="N3137" i="21"/>
  <c r="O3137" i="21"/>
  <c r="Q3137" i="21"/>
  <c r="P3137" i="21"/>
  <c r="J3138" i="21"/>
  <c r="I3138" i="21"/>
  <c r="H3139" i="21"/>
  <c r="L3138" i="21"/>
  <c r="K3138" i="21"/>
  <c r="M3138" i="21"/>
  <c r="P3138" i="21"/>
  <c r="Q3138" i="21"/>
  <c r="N3138" i="21"/>
  <c r="O3138" i="21"/>
  <c r="L3139" i="21"/>
  <c r="J3139" i="21"/>
  <c r="H3140" i="21"/>
  <c r="M3139" i="21"/>
  <c r="I3139" i="21"/>
  <c r="K3139" i="21"/>
  <c r="I3140" i="21"/>
  <c r="M3140" i="21"/>
  <c r="L3140" i="21"/>
  <c r="K3140" i="21"/>
  <c r="H3141" i="21"/>
  <c r="J3140" i="21"/>
  <c r="Q3139" i="21"/>
  <c r="N3139" i="21"/>
  <c r="O3139" i="21"/>
  <c r="P3139" i="21"/>
  <c r="O3140" i="21"/>
  <c r="P3140" i="21"/>
  <c r="Q3140" i="21"/>
  <c r="N3140" i="21"/>
  <c r="I3141" i="21"/>
  <c r="J3141" i="21"/>
  <c r="M3141" i="21"/>
  <c r="K3141" i="21"/>
  <c r="L3141" i="21"/>
  <c r="H3142" i="21"/>
  <c r="N3141" i="21"/>
  <c r="Q3141" i="21"/>
  <c r="P3141" i="21"/>
  <c r="O3141" i="21"/>
  <c r="K3142" i="21"/>
  <c r="J3142" i="21"/>
  <c r="H3143" i="21"/>
  <c r="M3142" i="21"/>
  <c r="L3142" i="21"/>
  <c r="I3142" i="21"/>
  <c r="I3143" i="21"/>
  <c r="L3143" i="21"/>
  <c r="H3144" i="21"/>
  <c r="K3143" i="21"/>
  <c r="J3143" i="21"/>
  <c r="M3143" i="21"/>
  <c r="O3142" i="21"/>
  <c r="N3142" i="21"/>
  <c r="P3142" i="21"/>
  <c r="Q3142" i="21"/>
  <c r="N3143" i="21"/>
  <c r="Q3143" i="21"/>
  <c r="P3143" i="21"/>
  <c r="O3143" i="21"/>
  <c r="L3144" i="21"/>
  <c r="J3144" i="21"/>
  <c r="M3144" i="21"/>
  <c r="I3144" i="21"/>
  <c r="H3145" i="21"/>
  <c r="K3144" i="21"/>
  <c r="N3144" i="21"/>
  <c r="O3144" i="21"/>
  <c r="P3144" i="21"/>
  <c r="Q3144" i="21"/>
  <c r="I3145" i="21"/>
  <c r="M3145" i="21"/>
  <c r="J3145" i="21"/>
  <c r="K3145" i="21"/>
  <c r="H3146" i="21"/>
  <c r="L3145" i="21"/>
  <c r="Q3145" i="21"/>
  <c r="N3145" i="21"/>
  <c r="O3145" i="21"/>
  <c r="P3145" i="21"/>
  <c r="J3146" i="21"/>
  <c r="L3146" i="21"/>
  <c r="I3146" i="21"/>
  <c r="K3146" i="21"/>
  <c r="M3146" i="21"/>
  <c r="H3147" i="21"/>
  <c r="O3146" i="21"/>
  <c r="Q3146" i="21"/>
  <c r="N3146" i="21"/>
  <c r="P3146" i="21"/>
  <c r="H3148" i="21"/>
  <c r="J3147" i="21"/>
  <c r="I3147" i="21"/>
  <c r="K3147" i="21"/>
  <c r="M3147" i="21"/>
  <c r="L3147" i="21"/>
  <c r="K3148" i="21"/>
  <c r="M3148" i="21"/>
  <c r="J3148" i="21"/>
  <c r="I3148" i="21"/>
  <c r="H3149" i="21"/>
  <c r="L3148" i="21"/>
  <c r="N3147" i="21"/>
  <c r="O3147" i="21"/>
  <c r="Q3147" i="21"/>
  <c r="P3147" i="21"/>
  <c r="O3148" i="21"/>
  <c r="Q3148" i="21"/>
  <c r="P3148" i="21"/>
  <c r="N3148" i="21"/>
  <c r="L3149" i="21"/>
  <c r="J3149" i="21"/>
  <c r="M3149" i="21"/>
  <c r="K3149" i="21"/>
  <c r="I3149" i="21"/>
  <c r="H3150" i="21"/>
  <c r="O3149" i="21"/>
  <c r="P3149" i="21"/>
  <c r="Q3149" i="21"/>
  <c r="N3149" i="21"/>
  <c r="L3150" i="21"/>
  <c r="M3150" i="21"/>
  <c r="H3151" i="21"/>
  <c r="J3150" i="21"/>
  <c r="K3150" i="21"/>
  <c r="I3150" i="21"/>
  <c r="M3151" i="21"/>
  <c r="I3151" i="21"/>
  <c r="H3152" i="21"/>
  <c r="L3151" i="21"/>
  <c r="K3151" i="21"/>
  <c r="J3151" i="21"/>
  <c r="Q3150" i="21"/>
  <c r="O3150" i="21"/>
  <c r="P3150" i="21"/>
  <c r="N3150" i="21"/>
  <c r="P3151" i="21"/>
  <c r="N3151" i="21"/>
  <c r="O3151" i="21"/>
  <c r="Q3151" i="21"/>
  <c r="K3152" i="21"/>
  <c r="M3152" i="21"/>
  <c r="J3152" i="21"/>
  <c r="I3152" i="21"/>
  <c r="L3152" i="21"/>
  <c r="H3153" i="21"/>
  <c r="Q3152" i="21"/>
  <c r="P3152" i="21"/>
  <c r="O3152" i="21"/>
  <c r="N3152" i="21"/>
  <c r="J3153" i="21"/>
  <c r="L3153" i="21"/>
  <c r="H3154" i="21"/>
  <c r="I3153" i="21"/>
  <c r="K3153" i="21"/>
  <c r="M3153" i="21"/>
  <c r="H3155" i="21"/>
  <c r="M3154" i="21"/>
  <c r="L3154" i="21"/>
  <c r="J3154" i="21"/>
  <c r="K3154" i="21"/>
  <c r="I3154" i="21"/>
  <c r="Q3153" i="21"/>
  <c r="O3153" i="21"/>
  <c r="N3153" i="21"/>
  <c r="P3153" i="21"/>
  <c r="I3155" i="21"/>
  <c r="H3156" i="21"/>
  <c r="J3155" i="21"/>
  <c r="K3155" i="21"/>
  <c r="M3155" i="21"/>
  <c r="L3155" i="21"/>
  <c r="P3154" i="21"/>
  <c r="N3154" i="21"/>
  <c r="O3154" i="21"/>
  <c r="Q3154" i="21"/>
  <c r="N3155" i="21"/>
  <c r="P3155" i="21"/>
  <c r="Q3155" i="21"/>
  <c r="O3155" i="21"/>
  <c r="I3156" i="21"/>
  <c r="H3157" i="21"/>
  <c r="L3156" i="21"/>
  <c r="K3156" i="21"/>
  <c r="M3156" i="21"/>
  <c r="J3156" i="21"/>
  <c r="N3156" i="21"/>
  <c r="P3156" i="21"/>
  <c r="Q3156" i="21"/>
  <c r="O3156" i="21"/>
  <c r="L3157" i="21"/>
  <c r="K3157" i="21"/>
  <c r="M3157" i="21"/>
  <c r="I3157" i="21"/>
  <c r="J3157" i="21"/>
  <c r="H3158" i="21"/>
  <c r="P3157" i="21"/>
  <c r="O3157" i="21"/>
  <c r="N3157" i="21"/>
  <c r="Q3157" i="21"/>
  <c r="I3158" i="21"/>
  <c r="K3158" i="21"/>
  <c r="M3158" i="21"/>
  <c r="J3158" i="21"/>
  <c r="H3159" i="21"/>
  <c r="L3158" i="21"/>
  <c r="P3158" i="21"/>
  <c r="O3158" i="21"/>
  <c r="Q3158" i="21"/>
  <c r="N3158" i="21"/>
  <c r="I3159" i="21"/>
  <c r="K3159" i="21"/>
  <c r="M3159" i="21"/>
  <c r="J3159" i="21"/>
  <c r="H3160" i="21"/>
  <c r="L3159" i="21"/>
  <c r="P3159" i="21"/>
  <c r="Q3159" i="21"/>
  <c r="O3159" i="21"/>
  <c r="N3159" i="21"/>
  <c r="M3160" i="21"/>
  <c r="J3160" i="21"/>
  <c r="K3160" i="21"/>
  <c r="H3161" i="21"/>
  <c r="L3160" i="21"/>
  <c r="I3160" i="21"/>
  <c r="H3162" i="21"/>
  <c r="J3161" i="21"/>
  <c r="L3161" i="21"/>
  <c r="K3161" i="21"/>
  <c r="M3161" i="21"/>
  <c r="I3161" i="21"/>
  <c r="Q3160" i="21"/>
  <c r="P3160" i="21"/>
  <c r="O3160" i="21"/>
  <c r="N3160" i="21"/>
  <c r="I3162" i="21"/>
  <c r="J3162" i="21"/>
  <c r="K3162" i="21"/>
  <c r="M3162" i="21"/>
  <c r="L3162" i="21"/>
  <c r="H3163" i="21"/>
  <c r="N3161" i="21"/>
  <c r="P3161" i="21"/>
  <c r="O3161" i="21"/>
  <c r="Q3161" i="21"/>
  <c r="N3162" i="21"/>
  <c r="O3162" i="21"/>
  <c r="Q3162" i="21"/>
  <c r="P3162" i="21"/>
  <c r="J3163" i="21"/>
  <c r="M3163" i="21"/>
  <c r="L3163" i="21"/>
  <c r="I3163" i="21"/>
  <c r="H3164" i="21"/>
  <c r="K3163" i="21"/>
  <c r="Q3163" i="21"/>
  <c r="P3163" i="21"/>
  <c r="N3163" i="21"/>
  <c r="O3163" i="21"/>
  <c r="I3164" i="21"/>
  <c r="J3164" i="21"/>
  <c r="H3165" i="21"/>
  <c r="K3164" i="21"/>
  <c r="L3164" i="21"/>
  <c r="M3164" i="21"/>
  <c r="O3164" i="21"/>
  <c r="N3164" i="21"/>
  <c r="Q3164" i="21"/>
  <c r="P3164" i="21"/>
  <c r="J3165" i="21"/>
  <c r="I3165" i="21"/>
  <c r="H3166" i="21"/>
  <c r="K3165" i="21"/>
  <c r="M3165" i="21"/>
  <c r="L3165" i="21"/>
  <c r="P3165" i="21"/>
  <c r="O3165" i="21"/>
  <c r="N3165" i="21"/>
  <c r="Q3165" i="21"/>
  <c r="M3166" i="21"/>
  <c r="J3166" i="21"/>
  <c r="I3166" i="21"/>
  <c r="L3166" i="21"/>
  <c r="K3166" i="21"/>
  <c r="H3167" i="21"/>
  <c r="P3166" i="21"/>
  <c r="N3166" i="21"/>
  <c r="O3166" i="21"/>
  <c r="Q3166" i="21"/>
  <c r="K3167" i="21"/>
  <c r="L3167" i="21"/>
  <c r="H3168" i="21"/>
  <c r="J3167" i="21"/>
  <c r="I3167" i="21"/>
  <c r="M3167" i="21"/>
  <c r="I3168" i="21"/>
  <c r="H3169" i="21"/>
  <c r="K3168" i="21"/>
  <c r="J3168" i="21"/>
  <c r="L3168" i="21"/>
  <c r="M3168" i="21"/>
  <c r="P3167" i="21"/>
  <c r="O3167" i="21"/>
  <c r="N3167" i="21"/>
  <c r="Q3167" i="21"/>
  <c r="O3168" i="21"/>
  <c r="P3168" i="21"/>
  <c r="Q3168" i="21"/>
  <c r="N3168" i="21"/>
  <c r="L3169" i="21"/>
  <c r="I3169" i="21"/>
  <c r="H3170" i="21"/>
  <c r="K3169" i="21"/>
  <c r="M3169" i="21"/>
  <c r="J3169" i="21"/>
  <c r="O3169" i="21"/>
  <c r="Q3169" i="21"/>
  <c r="N3169" i="21"/>
  <c r="P3169" i="21"/>
  <c r="I3170" i="21"/>
  <c r="J3170" i="21"/>
  <c r="H3171" i="21"/>
  <c r="M3170" i="21"/>
  <c r="K3170" i="21"/>
  <c r="L3170" i="21"/>
  <c r="Q3170" i="21"/>
  <c r="N3170" i="21"/>
  <c r="O3170" i="21"/>
  <c r="P3170" i="21"/>
  <c r="H3172" i="21"/>
  <c r="L3171" i="21"/>
  <c r="K3171" i="21"/>
  <c r="J3171" i="21"/>
  <c r="I3171" i="21"/>
  <c r="M3171" i="21"/>
  <c r="K3172" i="21"/>
  <c r="L3172" i="21"/>
  <c r="M3172" i="21"/>
  <c r="H3173" i="21"/>
  <c r="J3172" i="21"/>
  <c r="I3172" i="21"/>
  <c r="O3171" i="21"/>
  <c r="N3171" i="21"/>
  <c r="Q3171" i="21"/>
  <c r="P3171" i="21"/>
  <c r="L3173" i="21"/>
  <c r="M3173" i="21"/>
  <c r="K3173" i="21"/>
  <c r="J3173" i="21"/>
  <c r="I3173" i="21"/>
  <c r="H3174" i="21"/>
  <c r="P3172" i="21"/>
  <c r="N3172" i="21"/>
  <c r="O3172" i="21"/>
  <c r="Q3172" i="21"/>
  <c r="O3173" i="21"/>
  <c r="Q3173" i="21"/>
  <c r="N3173" i="21"/>
  <c r="P3173" i="21"/>
  <c r="L3174" i="21"/>
  <c r="I3174" i="21"/>
  <c r="M3174" i="21"/>
  <c r="K3174" i="21"/>
  <c r="H3175" i="21"/>
  <c r="J3174" i="21"/>
  <c r="N3174" i="21"/>
  <c r="O3174" i="21"/>
  <c r="Q3174" i="21"/>
  <c r="P3174" i="21"/>
  <c r="K3175" i="21"/>
  <c r="L3175" i="21"/>
  <c r="H3176" i="21"/>
  <c r="I3175" i="21"/>
  <c r="M3175" i="21"/>
  <c r="J3175" i="21"/>
  <c r="H3177" i="21"/>
  <c r="K3176" i="21"/>
  <c r="M3176" i="21"/>
  <c r="L3176" i="21"/>
  <c r="I3176" i="21"/>
  <c r="J3176" i="21"/>
  <c r="P3175" i="21"/>
  <c r="O3175" i="21"/>
  <c r="Q3175" i="21"/>
  <c r="N3175" i="21"/>
  <c r="M3177" i="21"/>
  <c r="H3178" i="21"/>
  <c r="L3177" i="21"/>
  <c r="K3177" i="21"/>
  <c r="J3177" i="21"/>
  <c r="I3177" i="21"/>
  <c r="O3176" i="21"/>
  <c r="P3176" i="21"/>
  <c r="N3176" i="21"/>
  <c r="Q3176" i="21"/>
  <c r="J3178" i="21"/>
  <c r="M3178" i="21"/>
  <c r="I3178" i="21"/>
  <c r="L3178" i="21"/>
  <c r="H3179" i="21"/>
  <c r="K3178" i="21"/>
  <c r="O3177" i="21"/>
  <c r="P3177" i="21"/>
  <c r="Q3177" i="21"/>
  <c r="N3177" i="21"/>
  <c r="P3178" i="21"/>
  <c r="N3178" i="21"/>
  <c r="Q3178" i="21"/>
  <c r="O3178" i="21"/>
  <c r="L3179" i="21"/>
  <c r="K3179" i="21"/>
  <c r="J3179" i="21"/>
  <c r="H3180" i="21"/>
  <c r="I3179" i="21"/>
  <c r="M3179" i="21"/>
  <c r="K3180" i="21"/>
  <c r="J3180" i="21"/>
  <c r="M3180" i="21"/>
  <c r="I3180" i="21"/>
  <c r="L3180" i="21"/>
  <c r="H3181" i="21"/>
  <c r="N3179" i="21"/>
  <c r="P3179" i="21"/>
  <c r="O3179" i="21"/>
  <c r="Q3179" i="21"/>
  <c r="P3180" i="21"/>
  <c r="O3180" i="21"/>
  <c r="N3180" i="21"/>
  <c r="Q3180" i="21"/>
  <c r="M3181" i="21"/>
  <c r="K3181" i="21"/>
  <c r="J3181" i="21"/>
  <c r="I3181" i="21"/>
  <c r="H3182" i="21"/>
  <c r="L3181" i="21"/>
  <c r="Q3181" i="21"/>
  <c r="N3181" i="21"/>
  <c r="O3181" i="21"/>
  <c r="P3181" i="21"/>
  <c r="I3182" i="21"/>
  <c r="M3182" i="21"/>
  <c r="J3182" i="21"/>
  <c r="H3183" i="21"/>
  <c r="K3182" i="21"/>
  <c r="L3182" i="21"/>
  <c r="O3182" i="21"/>
  <c r="N3182" i="21"/>
  <c r="P3182" i="21"/>
  <c r="Q3182" i="21"/>
  <c r="M3183" i="21"/>
  <c r="J3183" i="21"/>
  <c r="H3184" i="21"/>
  <c r="I3183" i="21"/>
  <c r="K3183" i="21"/>
  <c r="L3183" i="21"/>
  <c r="M3184" i="21"/>
  <c r="I3184" i="21"/>
  <c r="L3184" i="21"/>
  <c r="H3185" i="21"/>
  <c r="K3184" i="21"/>
  <c r="J3184" i="21"/>
  <c r="P3183" i="21"/>
  <c r="O3183" i="21"/>
  <c r="Q3183" i="21"/>
  <c r="N3183" i="21"/>
  <c r="O3184" i="21"/>
  <c r="P3184" i="21"/>
  <c r="Q3184" i="21"/>
  <c r="N3184" i="21"/>
  <c r="M3185" i="21"/>
  <c r="I3185" i="21"/>
  <c r="H3186" i="21"/>
  <c r="K3185" i="21"/>
  <c r="L3185" i="21"/>
  <c r="J3185" i="21"/>
  <c r="Q3185" i="21"/>
  <c r="P3185" i="21"/>
  <c r="O3185" i="21"/>
  <c r="N3185" i="21"/>
  <c r="K3186" i="21"/>
  <c r="H3187" i="21"/>
  <c r="M3186" i="21"/>
  <c r="L3186" i="21"/>
  <c r="I3186" i="21"/>
  <c r="J3186" i="21"/>
  <c r="K3187" i="21"/>
  <c r="H3188" i="21"/>
  <c r="J3187" i="21"/>
  <c r="M3187" i="21"/>
  <c r="I3187" i="21"/>
  <c r="L3187" i="21"/>
  <c r="P3186" i="21"/>
  <c r="O3186" i="21"/>
  <c r="N3186" i="21"/>
  <c r="Q3186" i="21"/>
  <c r="M3188" i="21"/>
  <c r="I3188" i="21"/>
  <c r="L3188" i="21"/>
  <c r="K3188" i="21"/>
  <c r="H3189" i="21"/>
  <c r="J3188" i="21"/>
  <c r="N3187" i="21"/>
  <c r="O3187" i="21"/>
  <c r="P3187" i="21"/>
  <c r="Q3187" i="21"/>
  <c r="P3188" i="21"/>
  <c r="O3188" i="21"/>
  <c r="Q3188" i="21"/>
  <c r="N3188" i="21"/>
  <c r="H3190" i="21"/>
  <c r="I3189" i="21"/>
  <c r="L3189" i="21"/>
  <c r="J3189" i="21"/>
  <c r="K3189" i="21"/>
  <c r="M3189" i="21"/>
  <c r="H3191" i="21"/>
  <c r="L3190" i="21"/>
  <c r="K3190" i="21"/>
  <c r="I3190" i="21"/>
  <c r="M3190" i="21"/>
  <c r="J3190" i="21"/>
  <c r="Q3189" i="21"/>
  <c r="O3189" i="21"/>
  <c r="N3189" i="21"/>
  <c r="P3189" i="21"/>
  <c r="M3191" i="21"/>
  <c r="L3191" i="21"/>
  <c r="H3192" i="21"/>
  <c r="K3191" i="21"/>
  <c r="J3191" i="21"/>
  <c r="I3191" i="21"/>
  <c r="O3190" i="21"/>
  <c r="Q3190" i="21"/>
  <c r="P3190" i="21"/>
  <c r="N3190" i="21"/>
  <c r="J3192" i="21"/>
  <c r="I3192" i="21"/>
  <c r="M3192" i="21"/>
  <c r="H3193" i="21"/>
  <c r="K3192" i="21"/>
  <c r="L3192" i="21"/>
  <c r="N3191" i="21"/>
  <c r="O3191" i="21"/>
  <c r="P3191" i="21"/>
  <c r="Q3191" i="21"/>
  <c r="O3192" i="21"/>
  <c r="N3192" i="21"/>
  <c r="P3192" i="21"/>
  <c r="Q3192" i="21"/>
  <c r="L3193" i="21"/>
  <c r="M3193" i="21"/>
  <c r="H3194" i="21"/>
  <c r="K3193" i="21"/>
  <c r="J3193" i="21"/>
  <c r="I3193" i="21"/>
  <c r="M3194" i="21"/>
  <c r="L3194" i="21"/>
  <c r="J3194" i="21"/>
  <c r="H3195" i="21"/>
  <c r="K3194" i="21"/>
  <c r="I3194" i="21"/>
  <c r="N3193" i="21"/>
  <c r="O3193" i="21"/>
  <c r="P3193" i="21"/>
  <c r="Q3193" i="21"/>
  <c r="I3195" i="21"/>
  <c r="M3195" i="21"/>
  <c r="K3195" i="21"/>
  <c r="J3195" i="21"/>
  <c r="H3196" i="21"/>
  <c r="L3195" i="21"/>
  <c r="P3194" i="21"/>
  <c r="Q3194" i="21"/>
  <c r="N3194" i="21"/>
  <c r="O3194" i="21"/>
  <c r="Q3195" i="21"/>
  <c r="N3195" i="21"/>
  <c r="P3195" i="21"/>
  <c r="O3195" i="21"/>
  <c r="K3196" i="21"/>
  <c r="H3197" i="21"/>
  <c r="L3196" i="21"/>
  <c r="M3196" i="21"/>
  <c r="I3196" i="21"/>
  <c r="J3196" i="21"/>
  <c r="J3197" i="21"/>
  <c r="M3197" i="21"/>
  <c r="H3198" i="21"/>
  <c r="L3197" i="21"/>
  <c r="K3197" i="21"/>
  <c r="I3197" i="21"/>
  <c r="P3196" i="21"/>
  <c r="N3196" i="21"/>
  <c r="O3196" i="21"/>
  <c r="Q3196" i="21"/>
  <c r="M3198" i="21"/>
  <c r="J3198" i="21"/>
  <c r="H3199" i="21"/>
  <c r="L3198" i="21"/>
  <c r="I3198" i="21"/>
  <c r="K3198" i="21"/>
  <c r="O3197" i="21"/>
  <c r="P3197" i="21"/>
  <c r="N3197" i="21"/>
  <c r="Q3197" i="21"/>
  <c r="J3199" i="21"/>
  <c r="M3199" i="21"/>
  <c r="H3200" i="21"/>
  <c r="L3199" i="21"/>
  <c r="K3199" i="21"/>
  <c r="I3199" i="21"/>
  <c r="P3198" i="21"/>
  <c r="O3198" i="21"/>
  <c r="N3198" i="21"/>
  <c r="Q3198" i="21"/>
  <c r="H3201" i="21"/>
  <c r="M3200" i="21"/>
  <c r="K3200" i="21"/>
  <c r="I3200" i="21"/>
  <c r="L3200" i="21"/>
  <c r="J3200" i="21"/>
  <c r="Q3199" i="21"/>
  <c r="O3199" i="21"/>
  <c r="N3199" i="21"/>
  <c r="P3199" i="21"/>
  <c r="I3201" i="21"/>
  <c r="K3201" i="21"/>
  <c r="J3201" i="21"/>
  <c r="L3201" i="21"/>
  <c r="H3202" i="21"/>
  <c r="M3201" i="21"/>
  <c r="N3200" i="21"/>
  <c r="Q3200" i="21"/>
  <c r="O3200" i="21"/>
  <c r="P3200" i="21"/>
  <c r="Q3201" i="21"/>
  <c r="N3201" i="21"/>
  <c r="P3201" i="21"/>
  <c r="O3201" i="21"/>
  <c r="L3202" i="21"/>
  <c r="I3202" i="21"/>
  <c r="M3202" i="21"/>
  <c r="J3202" i="21"/>
  <c r="K3202" i="21"/>
  <c r="H3203" i="21"/>
  <c r="P3202" i="21"/>
  <c r="Q3202" i="21"/>
  <c r="O3202" i="21"/>
  <c r="N3202" i="21"/>
  <c r="K3203" i="21"/>
  <c r="M3203" i="21"/>
  <c r="H3204" i="21"/>
  <c r="I3203" i="21"/>
  <c r="J3203" i="21"/>
  <c r="L3203" i="21"/>
  <c r="H3205" i="21"/>
  <c r="K3204" i="21"/>
  <c r="L3204" i="21"/>
  <c r="M3204" i="21"/>
  <c r="I3204" i="21"/>
  <c r="J3204" i="21"/>
  <c r="P3203" i="21"/>
  <c r="O3203" i="21"/>
  <c r="Q3203" i="21"/>
  <c r="N3203" i="21"/>
  <c r="J3205" i="21"/>
  <c r="L3205" i="21"/>
  <c r="M3205" i="21"/>
  <c r="H3206" i="21"/>
  <c r="I3205" i="21"/>
  <c r="K3205" i="21"/>
  <c r="Q3204" i="21"/>
  <c r="O3204" i="21"/>
  <c r="P3204" i="21"/>
  <c r="N3204" i="21"/>
  <c r="I3206" i="21"/>
  <c r="K3206" i="21"/>
  <c r="H3207" i="21"/>
  <c r="J3206" i="21"/>
  <c r="M3206" i="21"/>
  <c r="L3206" i="21"/>
  <c r="O3205" i="21"/>
  <c r="P3205" i="21"/>
  <c r="N3205" i="21"/>
  <c r="Q3205" i="21"/>
  <c r="O3206" i="21"/>
  <c r="Q3206" i="21"/>
  <c r="P3206" i="21"/>
  <c r="N3206" i="21"/>
  <c r="I3207" i="21"/>
  <c r="J3207" i="21"/>
  <c r="L3207" i="21"/>
  <c r="H3208" i="21"/>
  <c r="K3207" i="21"/>
  <c r="M3207" i="21"/>
  <c r="N3207" i="21"/>
  <c r="Q3207" i="21"/>
  <c r="P3207" i="21"/>
  <c r="O3207" i="21"/>
  <c r="M3208" i="21"/>
  <c r="J3208" i="21"/>
  <c r="K3208" i="21"/>
  <c r="H3209" i="21"/>
  <c r="I3208" i="21"/>
  <c r="L3208" i="21"/>
  <c r="H3210" i="21"/>
  <c r="I3209" i="21"/>
  <c r="L3209" i="21"/>
  <c r="J3209" i="21"/>
  <c r="K3209" i="21"/>
  <c r="M3209" i="21"/>
  <c r="N3208" i="21"/>
  <c r="O3208" i="21"/>
  <c r="P3208" i="21"/>
  <c r="Q3208" i="21"/>
  <c r="M3210" i="21"/>
  <c r="J3210" i="21"/>
  <c r="I3210" i="21"/>
  <c r="H3211" i="21"/>
  <c r="L3210" i="21"/>
  <c r="K3210" i="21"/>
  <c r="P3209" i="21"/>
  <c r="O3209" i="21"/>
  <c r="N3209" i="21"/>
  <c r="Q3209" i="21"/>
  <c r="Q3210" i="21"/>
  <c r="P3210" i="21"/>
  <c r="N3210" i="21"/>
  <c r="O3210" i="21"/>
  <c r="K3211" i="21"/>
  <c r="I3211" i="21"/>
  <c r="L3211" i="21"/>
  <c r="J3211" i="21"/>
  <c r="M3211" i="21"/>
  <c r="H3212" i="21"/>
  <c r="Q3211" i="21"/>
  <c r="O3211" i="21"/>
  <c r="P3211" i="21"/>
  <c r="N3211" i="21"/>
  <c r="J3212" i="21"/>
  <c r="H3213" i="21"/>
  <c r="I3212" i="21"/>
  <c r="K3212" i="21"/>
  <c r="L3212" i="21"/>
  <c r="M3212" i="21"/>
  <c r="H3214" i="21"/>
  <c r="J3213" i="21"/>
  <c r="I3213" i="21"/>
  <c r="K3213" i="21"/>
  <c r="L3213" i="21"/>
  <c r="M3213" i="21"/>
  <c r="N3212" i="21"/>
  <c r="O3212" i="21"/>
  <c r="Q3212" i="21"/>
  <c r="P3212" i="21"/>
  <c r="J3214" i="21"/>
  <c r="I3214" i="21"/>
  <c r="K3214" i="21"/>
  <c r="M3214" i="21"/>
  <c r="L3214" i="21"/>
  <c r="H3215" i="21"/>
  <c r="N3213" i="21"/>
  <c r="Q3213" i="21"/>
  <c r="O3213" i="21"/>
  <c r="P3213" i="21"/>
  <c r="P3214" i="21"/>
  <c r="O3214" i="21"/>
  <c r="Q3214" i="21"/>
  <c r="N3214" i="21"/>
  <c r="I3215" i="21"/>
  <c r="M3215" i="21"/>
  <c r="L3215" i="21"/>
  <c r="H3216" i="21"/>
  <c r="J3215" i="21"/>
  <c r="K3215" i="21"/>
  <c r="O3215" i="21"/>
  <c r="N3215" i="21"/>
  <c r="Q3215" i="21"/>
  <c r="P3215" i="21"/>
  <c r="J3216" i="21"/>
  <c r="L3216" i="21"/>
  <c r="I3216" i="21"/>
  <c r="M3216" i="21"/>
  <c r="K3216" i="21"/>
  <c r="H3217" i="21"/>
  <c r="O3216" i="21"/>
  <c r="Q3216" i="21"/>
  <c r="P3216" i="21"/>
  <c r="N3216" i="21"/>
  <c r="H3218" i="21"/>
  <c r="J3217" i="21"/>
  <c r="M3217" i="21"/>
  <c r="K3217" i="21"/>
  <c r="L3217" i="21"/>
  <c r="I3217" i="21"/>
  <c r="K3218" i="21"/>
  <c r="M3218" i="21"/>
  <c r="I3218" i="21"/>
  <c r="J3218" i="21"/>
  <c r="H3219" i="21"/>
  <c r="L3218" i="21"/>
  <c r="N3217" i="21"/>
  <c r="O3217" i="21"/>
  <c r="P3217" i="21"/>
  <c r="Q3217" i="21"/>
  <c r="Q3218" i="21"/>
  <c r="N3218" i="21"/>
  <c r="O3218" i="21"/>
  <c r="P3218" i="21"/>
  <c r="M3219" i="21"/>
  <c r="J3219" i="21"/>
  <c r="I3219" i="21"/>
  <c r="K3219" i="21"/>
  <c r="L3219" i="21"/>
  <c r="H3220" i="21"/>
  <c r="Q3219" i="21"/>
  <c r="O3219" i="21"/>
  <c r="P3219" i="21"/>
  <c r="N3219" i="21"/>
  <c r="K3220" i="21"/>
  <c r="I3220" i="21"/>
  <c r="H3221" i="21"/>
  <c r="J3220" i="21"/>
  <c r="L3220" i="21"/>
  <c r="M3220" i="21"/>
  <c r="N3220" i="21"/>
  <c r="P3220" i="21"/>
  <c r="O3220" i="21"/>
  <c r="Q3220" i="21"/>
  <c r="H3222" i="21"/>
  <c r="M3221" i="21"/>
  <c r="I3221" i="21"/>
  <c r="J3221" i="21"/>
  <c r="K3221" i="21"/>
  <c r="L3221" i="21"/>
  <c r="K3222" i="21"/>
  <c r="M3222" i="21"/>
  <c r="L3222" i="21"/>
  <c r="J3222" i="21"/>
  <c r="H3223" i="21"/>
  <c r="I3222" i="21"/>
  <c r="Q3221" i="21"/>
  <c r="P3221" i="21"/>
  <c r="O3221" i="21"/>
  <c r="N3221" i="21"/>
  <c r="J3223" i="21"/>
  <c r="K3223" i="21"/>
  <c r="I3223" i="21"/>
  <c r="H3224" i="21"/>
  <c r="M3223" i="21"/>
  <c r="L3223" i="21"/>
  <c r="P3222" i="21"/>
  <c r="O3222" i="21"/>
  <c r="N3222" i="21"/>
  <c r="Q3222" i="21"/>
  <c r="N3223" i="21"/>
  <c r="Q3223" i="21"/>
  <c r="O3223" i="21"/>
  <c r="P3223" i="21"/>
  <c r="M3224" i="21"/>
  <c r="L3224" i="21"/>
  <c r="I3224" i="21"/>
  <c r="J3224" i="21"/>
  <c r="H3225" i="21"/>
  <c r="K3224" i="21"/>
  <c r="N3224" i="21"/>
  <c r="O3224" i="21"/>
  <c r="P3224" i="21"/>
  <c r="Q3224" i="21"/>
  <c r="M3225" i="21"/>
  <c r="L3225" i="21"/>
  <c r="I3225" i="21"/>
  <c r="H3226" i="21"/>
  <c r="J3225" i="21"/>
  <c r="K3225" i="21"/>
  <c r="P3225" i="21"/>
  <c r="Q3225" i="21"/>
  <c r="N3225" i="21"/>
  <c r="O3225" i="21"/>
  <c r="H3227" i="21"/>
  <c r="M3226" i="21"/>
  <c r="L3226" i="21"/>
  <c r="I3226" i="21"/>
  <c r="K3226" i="21"/>
  <c r="J3226" i="21"/>
  <c r="I3227" i="21"/>
  <c r="J3227" i="21"/>
  <c r="H3228" i="21"/>
  <c r="K3227" i="21"/>
  <c r="L3227" i="21"/>
  <c r="M3227" i="21"/>
  <c r="N3226" i="21"/>
  <c r="P3226" i="21"/>
  <c r="O3226" i="21"/>
  <c r="Q3226" i="21"/>
  <c r="N3227" i="21"/>
  <c r="O3227" i="21"/>
  <c r="P3227" i="21"/>
  <c r="Q3227" i="21"/>
  <c r="I3228" i="21"/>
  <c r="J3228" i="21"/>
  <c r="M3228" i="21"/>
  <c r="K3228" i="21"/>
  <c r="L3228" i="21"/>
  <c r="H3229" i="21"/>
  <c r="P3228" i="21"/>
  <c r="O3228" i="21"/>
  <c r="Q3228" i="21"/>
  <c r="N3228" i="21"/>
  <c r="I3229" i="21"/>
  <c r="M3229" i="21"/>
  <c r="L3229" i="21"/>
  <c r="H3230" i="21"/>
  <c r="J3229" i="21"/>
  <c r="K3229" i="21"/>
  <c r="Q3229" i="21"/>
  <c r="P3229" i="21"/>
  <c r="N3229" i="21"/>
  <c r="O3229" i="21"/>
  <c r="H3231" i="21"/>
  <c r="K3230" i="21"/>
  <c r="I3230" i="21"/>
  <c r="J3230" i="21"/>
  <c r="L3230" i="21"/>
  <c r="M3230" i="21"/>
  <c r="M3231" i="21"/>
  <c r="H3232" i="21"/>
  <c r="I3231" i="21"/>
  <c r="L3231" i="21"/>
  <c r="K3231" i="21"/>
  <c r="J3231" i="21"/>
  <c r="Q3230" i="21"/>
  <c r="P3230" i="21"/>
  <c r="O3230" i="21"/>
  <c r="N3230" i="21"/>
  <c r="I3232" i="21"/>
  <c r="L3232" i="21"/>
  <c r="K3232" i="21"/>
  <c r="J3232" i="21"/>
  <c r="H3233" i="21"/>
  <c r="M3232" i="21"/>
  <c r="P3231" i="21"/>
  <c r="O3231" i="21"/>
  <c r="Q3231" i="21"/>
  <c r="N3231" i="21"/>
  <c r="N3232" i="21"/>
  <c r="Q3232" i="21"/>
  <c r="P3232" i="21"/>
  <c r="O3232" i="21"/>
  <c r="L3233" i="21"/>
  <c r="M3233" i="21"/>
  <c r="J3233" i="21"/>
  <c r="K3233" i="21"/>
  <c r="I3233" i="21"/>
  <c r="H3234" i="21"/>
  <c r="O3233" i="21"/>
  <c r="Q3233" i="21"/>
  <c r="P3233" i="21"/>
  <c r="N3233" i="21"/>
  <c r="M3234" i="21"/>
  <c r="K3234" i="21"/>
  <c r="L3234" i="21"/>
  <c r="J3234" i="21"/>
  <c r="I3234" i="21"/>
  <c r="H3235" i="21"/>
  <c r="O3234" i="21"/>
  <c r="Q3234" i="21"/>
  <c r="P3234" i="21"/>
  <c r="N3234" i="21"/>
  <c r="M3235" i="21"/>
  <c r="K3235" i="21"/>
  <c r="I3235" i="21"/>
  <c r="L3235" i="21"/>
  <c r="J3235" i="21"/>
  <c r="H3236" i="21"/>
  <c r="Q3235" i="21"/>
  <c r="N3235" i="21"/>
  <c r="P3235" i="21"/>
  <c r="O3235" i="21"/>
  <c r="L3236" i="21"/>
  <c r="M3236" i="21"/>
  <c r="K3236" i="21"/>
  <c r="J3236" i="21"/>
  <c r="I3236" i="21"/>
  <c r="H3237" i="21"/>
  <c r="N3236" i="21"/>
  <c r="O3236" i="21"/>
  <c r="Q3236" i="21"/>
  <c r="P3236" i="21"/>
  <c r="I3237" i="21"/>
  <c r="H3238" i="21"/>
  <c r="K3237" i="21"/>
  <c r="L3237" i="21"/>
  <c r="J3237" i="21"/>
  <c r="M3237" i="21"/>
  <c r="O3237" i="21"/>
  <c r="P3237" i="21"/>
  <c r="N3237" i="21"/>
  <c r="Q3237" i="21"/>
  <c r="I3238" i="21"/>
  <c r="K3238" i="21"/>
  <c r="M3238" i="21"/>
  <c r="H3239" i="21"/>
  <c r="J3238" i="21"/>
  <c r="L3238" i="21"/>
  <c r="O3238" i="21"/>
  <c r="P3238" i="21"/>
  <c r="Q3238" i="21"/>
  <c r="N3238" i="21"/>
  <c r="L3239" i="21"/>
  <c r="J3239" i="21"/>
  <c r="H3240" i="21"/>
  <c r="M3239" i="21"/>
  <c r="I3239" i="21"/>
  <c r="K3239" i="21"/>
  <c r="H3241" i="21"/>
  <c r="I3240" i="21"/>
  <c r="M3240" i="21"/>
  <c r="K3240" i="21"/>
  <c r="J3240" i="21"/>
  <c r="L3240" i="21"/>
  <c r="Q3239" i="21"/>
  <c r="P3239" i="21"/>
  <c r="O3239" i="21"/>
  <c r="N3239" i="21"/>
  <c r="I3241" i="21"/>
  <c r="L3241" i="21"/>
  <c r="K3241" i="21"/>
  <c r="M3241" i="21"/>
  <c r="J3241" i="21"/>
  <c r="H3242" i="21"/>
  <c r="O3240" i="21"/>
  <c r="P3240" i="21"/>
  <c r="Q3240" i="21"/>
  <c r="N3240" i="21"/>
  <c r="P3241" i="21"/>
  <c r="Q3241" i="21"/>
  <c r="O3241" i="21"/>
  <c r="N3241" i="21"/>
  <c r="L3242" i="21"/>
  <c r="K3242" i="21"/>
  <c r="J3242" i="21"/>
  <c r="I3242" i="21"/>
  <c r="M3242" i="21"/>
  <c r="H3243" i="21"/>
  <c r="P3242" i="21"/>
  <c r="Q3242" i="21"/>
  <c r="N3242" i="21"/>
  <c r="O3242" i="21"/>
  <c r="K3243" i="21"/>
  <c r="M3243" i="21"/>
  <c r="L3243" i="21"/>
  <c r="J3243" i="21"/>
  <c r="H3244" i="21"/>
  <c r="I3243" i="21"/>
  <c r="K3244" i="21"/>
  <c r="L3244" i="21"/>
  <c r="J3244" i="21"/>
  <c r="M3244" i="21"/>
  <c r="I3244" i="21"/>
  <c r="H3245" i="21"/>
  <c r="O3243" i="21"/>
  <c r="P3243" i="21"/>
  <c r="N3243" i="21"/>
  <c r="Q3243" i="21"/>
  <c r="P3244" i="21"/>
  <c r="O3244" i="21"/>
  <c r="Q3244" i="21"/>
  <c r="N3244" i="21"/>
  <c r="K3245" i="21"/>
  <c r="I3245" i="21"/>
  <c r="J3245" i="21"/>
  <c r="L3245" i="21"/>
  <c r="H3246" i="21"/>
  <c r="M3245" i="21"/>
  <c r="N3245" i="21"/>
  <c r="P3245" i="21"/>
  <c r="O3245" i="21"/>
  <c r="Q3245" i="21"/>
  <c r="H3247" i="21"/>
  <c r="L3246" i="21"/>
  <c r="I3246" i="21"/>
  <c r="M3246" i="21"/>
  <c r="K3246" i="21"/>
  <c r="J3246" i="21"/>
  <c r="J3247" i="21"/>
  <c r="M3247" i="21"/>
  <c r="I3247" i="21"/>
  <c r="L3247" i="21"/>
  <c r="K3247" i="21"/>
  <c r="H3248" i="21"/>
  <c r="Q3246" i="21"/>
  <c r="O3246" i="21"/>
  <c r="P3246" i="21"/>
  <c r="N3246" i="21"/>
  <c r="O3247" i="21"/>
  <c r="P3247" i="21"/>
  <c r="Q3247" i="21"/>
  <c r="N3247" i="21"/>
  <c r="H3249" i="21"/>
  <c r="L3248" i="21"/>
  <c r="M3248" i="21"/>
  <c r="I3248" i="21"/>
  <c r="J3248" i="21"/>
  <c r="K3248" i="21"/>
  <c r="J3249" i="21"/>
  <c r="M3249" i="21"/>
  <c r="H3250" i="21"/>
  <c r="K3249" i="21"/>
  <c r="I3249" i="21"/>
  <c r="L3249" i="21"/>
  <c r="N3248" i="21"/>
  <c r="Q3248" i="21"/>
  <c r="O3248" i="21"/>
  <c r="P3248" i="21"/>
  <c r="H3251" i="21"/>
  <c r="I3250" i="21"/>
  <c r="J3250" i="21"/>
  <c r="M3250" i="21"/>
  <c r="K3250" i="21"/>
  <c r="L3250" i="21"/>
  <c r="P3249" i="21"/>
  <c r="Q3249" i="21"/>
  <c r="N3249" i="21"/>
  <c r="O3249" i="21"/>
  <c r="M3251" i="21"/>
  <c r="K3251" i="21"/>
  <c r="H3252" i="21"/>
  <c r="J3251" i="21"/>
  <c r="I3251" i="21"/>
  <c r="L3251" i="21"/>
  <c r="O3250" i="21"/>
  <c r="Q3250" i="21"/>
  <c r="P3250" i="21"/>
  <c r="N3250" i="21"/>
  <c r="I3252" i="21"/>
  <c r="M3252" i="21"/>
  <c r="J3252" i="21"/>
  <c r="K3252" i="21"/>
  <c r="H3253" i="21"/>
  <c r="L3252" i="21"/>
  <c r="P3251" i="21"/>
  <c r="N3251" i="21"/>
  <c r="O3251" i="21"/>
  <c r="Q3251" i="21"/>
  <c r="N3252" i="21"/>
  <c r="P3252" i="21"/>
  <c r="O3252" i="21"/>
  <c r="Q3252" i="21"/>
  <c r="M3253" i="21"/>
  <c r="H3254" i="21"/>
  <c r="K3253" i="21"/>
  <c r="I3253" i="21"/>
  <c r="L3253" i="21"/>
  <c r="J3253" i="21"/>
  <c r="K3254" i="21"/>
  <c r="H3255" i="21"/>
  <c r="L3254" i="21"/>
  <c r="I3254" i="21"/>
  <c r="J3254" i="21"/>
  <c r="M3254" i="21"/>
  <c r="N3253" i="21"/>
  <c r="P3253" i="21"/>
  <c r="O3253" i="21"/>
  <c r="Q3253" i="21"/>
  <c r="I3255" i="21"/>
  <c r="M3255" i="21"/>
  <c r="J3255" i="21"/>
  <c r="H3256" i="21"/>
  <c r="L3255" i="21"/>
  <c r="K3255" i="21"/>
  <c r="Q3254" i="21"/>
  <c r="N3254" i="21"/>
  <c r="P3254" i="21"/>
  <c r="O3254" i="21"/>
  <c r="O3255" i="21"/>
  <c r="N3255" i="21"/>
  <c r="Q3255" i="21"/>
  <c r="P3255" i="21"/>
  <c r="I3256" i="21"/>
  <c r="L3256" i="21"/>
  <c r="J3256" i="21"/>
  <c r="M3256" i="21"/>
  <c r="H3257" i="21"/>
  <c r="K3256" i="21"/>
  <c r="Q3256" i="21"/>
  <c r="P3256" i="21"/>
  <c r="N3256" i="21"/>
  <c r="O3256" i="21"/>
  <c r="L3257" i="21"/>
  <c r="K3257" i="21"/>
  <c r="H3258" i="21"/>
  <c r="M3257" i="21"/>
  <c r="J3257" i="21"/>
  <c r="I3257" i="21"/>
  <c r="J3258" i="21"/>
  <c r="I3258" i="21"/>
  <c r="L3258" i="21"/>
  <c r="K3258" i="21"/>
  <c r="H3259" i="21"/>
  <c r="M3258" i="21"/>
  <c r="O3257" i="21"/>
  <c r="Q3257" i="21"/>
  <c r="N3257" i="21"/>
  <c r="P3257" i="21"/>
  <c r="N3258" i="21"/>
  <c r="O3258" i="21"/>
  <c r="P3258" i="21"/>
  <c r="Q3258" i="21"/>
  <c r="J3259" i="21"/>
  <c r="H3260" i="21"/>
  <c r="I3259" i="21"/>
  <c r="K3259" i="21"/>
  <c r="L3259" i="21"/>
  <c r="M3259" i="21"/>
  <c r="L3260" i="21"/>
  <c r="M3260" i="21"/>
  <c r="K3260" i="21"/>
  <c r="J3260" i="21"/>
  <c r="I3260" i="21"/>
  <c r="H3261" i="21"/>
  <c r="N3259" i="21"/>
  <c r="Q3259" i="21"/>
  <c r="O3259" i="21"/>
  <c r="P3259" i="21"/>
  <c r="O3260" i="21"/>
  <c r="P3260" i="21"/>
  <c r="N3260" i="21"/>
  <c r="Q3260" i="21"/>
  <c r="J3261" i="21"/>
  <c r="H3262" i="21"/>
  <c r="L3261" i="21"/>
  <c r="K3261" i="21"/>
  <c r="M3261" i="21"/>
  <c r="I3261" i="21"/>
  <c r="J3262" i="21"/>
  <c r="K3262" i="21"/>
  <c r="H3263" i="21"/>
  <c r="M3262" i="21"/>
  <c r="L3262" i="21"/>
  <c r="I3262" i="21"/>
  <c r="Q3261" i="21"/>
  <c r="O3261" i="21"/>
  <c r="P3261" i="21"/>
  <c r="N3261" i="21"/>
  <c r="L3263" i="21"/>
  <c r="M3263" i="21"/>
  <c r="I3263" i="21"/>
  <c r="H3264" i="21"/>
  <c r="J3263" i="21"/>
  <c r="K3263" i="21"/>
  <c r="Q3262" i="21"/>
  <c r="N3262" i="21"/>
  <c r="P3262" i="21"/>
  <c r="O3262" i="21"/>
  <c r="O3263" i="21"/>
  <c r="N3263" i="21"/>
  <c r="P3263" i="21"/>
  <c r="Q3263" i="21"/>
  <c r="J3264" i="21"/>
  <c r="K3264" i="21"/>
  <c r="I3264" i="21"/>
  <c r="H3265" i="21"/>
  <c r="L3264" i="21"/>
  <c r="M3264" i="21"/>
  <c r="O3264" i="21"/>
  <c r="N3264" i="21"/>
  <c r="Q3264" i="21"/>
  <c r="P3264" i="21"/>
  <c r="L3265" i="21"/>
  <c r="H3266" i="21"/>
  <c r="I3265" i="21"/>
  <c r="M3265" i="21"/>
  <c r="J3265" i="21"/>
  <c r="K3265" i="21"/>
  <c r="L3266" i="21"/>
  <c r="M3266" i="21"/>
  <c r="I3266" i="21"/>
  <c r="H3267" i="21"/>
  <c r="K3266" i="21"/>
  <c r="J3266" i="21"/>
  <c r="O3265" i="21"/>
  <c r="Q3265" i="21"/>
  <c r="N3265" i="21"/>
  <c r="P3265" i="21"/>
  <c r="P3266" i="21"/>
  <c r="N3266" i="21"/>
  <c r="O3266" i="21"/>
  <c r="Q3266" i="21"/>
  <c r="L3267" i="21"/>
  <c r="I3267" i="21"/>
  <c r="M3267" i="21"/>
  <c r="K3267" i="21"/>
  <c r="H3268" i="21"/>
  <c r="J3267" i="21"/>
  <c r="O3267" i="21"/>
  <c r="P3267" i="21"/>
  <c r="Q3267" i="21"/>
  <c r="N3267" i="21"/>
  <c r="K3268" i="21"/>
  <c r="L3268" i="21"/>
  <c r="M3268" i="21"/>
  <c r="H3269" i="21"/>
  <c r="J3268" i="21"/>
  <c r="I3268" i="21"/>
  <c r="K3269" i="21"/>
  <c r="L3269" i="21"/>
  <c r="H3270" i="21"/>
  <c r="M3269" i="21"/>
  <c r="I3269" i="21"/>
  <c r="J3269" i="21"/>
  <c r="N3268" i="21"/>
  <c r="Q3268" i="21"/>
  <c r="P3268" i="21"/>
  <c r="O3268" i="21"/>
  <c r="K3270" i="21"/>
  <c r="H3271" i="21"/>
  <c r="J3270" i="21"/>
  <c r="L3270" i="21"/>
  <c r="M3270" i="21"/>
  <c r="I3270" i="21"/>
  <c r="O3269" i="21"/>
  <c r="N3269" i="21"/>
  <c r="Q3269" i="21"/>
  <c r="P3269" i="21"/>
  <c r="M3271" i="21"/>
  <c r="K3271" i="21"/>
  <c r="H3272" i="21"/>
  <c r="I3271" i="21"/>
  <c r="L3271" i="21"/>
  <c r="J3271" i="21"/>
  <c r="P3270" i="21"/>
  <c r="O3270" i="21"/>
  <c r="N3270" i="21"/>
  <c r="Q3270" i="21"/>
  <c r="L3272" i="21"/>
  <c r="M3272" i="21"/>
  <c r="K3272" i="21"/>
  <c r="H3273" i="21"/>
  <c r="J3272" i="21"/>
  <c r="I3272" i="21"/>
  <c r="P3271" i="21"/>
  <c r="N3271" i="21"/>
  <c r="Q3271" i="21"/>
  <c r="O3271" i="21"/>
  <c r="M3273" i="21"/>
  <c r="J3273" i="21"/>
  <c r="K3273" i="21"/>
  <c r="H3274" i="21"/>
  <c r="I3273" i="21"/>
  <c r="L3273" i="21"/>
  <c r="Q3272" i="21"/>
  <c r="O3272" i="21"/>
  <c r="N3272" i="21"/>
  <c r="P3272" i="21"/>
  <c r="M3274" i="21"/>
  <c r="K3274" i="21"/>
  <c r="J3274" i="21"/>
  <c r="H3275" i="21"/>
  <c r="I3274" i="21"/>
  <c r="L3274" i="21"/>
  <c r="Q3273" i="21"/>
  <c r="P3273" i="21"/>
  <c r="O3273" i="21"/>
  <c r="N3273" i="21"/>
  <c r="L3275" i="21"/>
  <c r="J3275" i="21"/>
  <c r="H3276" i="21"/>
  <c r="I3275" i="21"/>
  <c r="M3275" i="21"/>
  <c r="K3275" i="21"/>
  <c r="Q3274" i="21"/>
  <c r="O3274" i="21"/>
  <c r="P3274" i="21"/>
  <c r="N3274" i="21"/>
  <c r="K3276" i="21"/>
  <c r="H3277" i="21"/>
  <c r="J3276" i="21"/>
  <c r="I3276" i="21"/>
  <c r="L3276" i="21"/>
  <c r="M3276" i="21"/>
  <c r="Q3275" i="21"/>
  <c r="P3275" i="21"/>
  <c r="O3275" i="21"/>
  <c r="N3275" i="21"/>
  <c r="I3277" i="21"/>
  <c r="J3277" i="21"/>
  <c r="M3277" i="21"/>
  <c r="H3278" i="21"/>
  <c r="K3277" i="21"/>
  <c r="L3277" i="21"/>
  <c r="O3276" i="21"/>
  <c r="Q3276" i="21"/>
  <c r="P3276" i="21"/>
  <c r="N3276" i="21"/>
  <c r="N3277" i="21"/>
  <c r="O3277" i="21"/>
  <c r="P3277" i="21"/>
  <c r="Q3277" i="21"/>
  <c r="M3278" i="21"/>
  <c r="H3279" i="21"/>
  <c r="I3278" i="21"/>
  <c r="L3278" i="21"/>
  <c r="K3278" i="21"/>
  <c r="J3278" i="21"/>
  <c r="I3279" i="21"/>
  <c r="J3279" i="21"/>
  <c r="H3280" i="21"/>
  <c r="K3279" i="21"/>
  <c r="M3279" i="21"/>
  <c r="L3279" i="21"/>
  <c r="P3278" i="21"/>
  <c r="O3278" i="21"/>
  <c r="Q3278" i="21"/>
  <c r="N3278" i="21"/>
  <c r="O3279" i="21"/>
  <c r="Q3279" i="21"/>
  <c r="N3279" i="21"/>
  <c r="P3279" i="21"/>
  <c r="K3280" i="21"/>
  <c r="I3280" i="21"/>
  <c r="J3280" i="21"/>
  <c r="M3280" i="21"/>
  <c r="H3281" i="21"/>
  <c r="L3280" i="21"/>
  <c r="Q3280" i="21"/>
  <c r="P3280" i="21"/>
  <c r="O3280" i="21"/>
  <c r="N3280" i="21"/>
  <c r="J3281" i="21"/>
  <c r="I3281" i="21"/>
  <c r="K3281" i="21"/>
  <c r="L3281" i="21"/>
  <c r="M3281" i="21"/>
  <c r="H3282" i="21"/>
  <c r="P3281" i="21"/>
  <c r="Q3281" i="21"/>
  <c r="N3281" i="21"/>
  <c r="O3281" i="21"/>
  <c r="H3283" i="21"/>
  <c r="M3282" i="21"/>
  <c r="L3282" i="21"/>
  <c r="K3282" i="21"/>
  <c r="I3282" i="21"/>
  <c r="J3282" i="21"/>
  <c r="J3283" i="21"/>
  <c r="M3283" i="21"/>
  <c r="I3283" i="21"/>
  <c r="L3283" i="21"/>
  <c r="K3283" i="21"/>
  <c r="H3284" i="21"/>
  <c r="Q3282" i="21"/>
  <c r="O3282" i="21"/>
  <c r="N3282" i="21"/>
  <c r="P3282" i="21"/>
  <c r="P3283" i="21"/>
  <c r="Q3283" i="21"/>
  <c r="O3283" i="21"/>
  <c r="N3283" i="21"/>
  <c r="J3284" i="21"/>
  <c r="I3284" i="21"/>
  <c r="M3284" i="21"/>
  <c r="K3284" i="21"/>
  <c r="L3284" i="21"/>
  <c r="H3285" i="21"/>
  <c r="P3284" i="21"/>
  <c r="Q3284" i="21"/>
  <c r="O3284" i="21"/>
  <c r="N3284" i="21"/>
  <c r="H3286" i="21"/>
  <c r="I3285" i="21"/>
  <c r="L3285" i="21"/>
  <c r="J3285" i="21"/>
  <c r="K3285" i="21"/>
  <c r="M3285" i="21"/>
  <c r="L3286" i="21"/>
  <c r="I3286" i="21"/>
  <c r="M3286" i="21"/>
  <c r="K3286" i="21"/>
  <c r="H3287" i="21"/>
  <c r="J3286" i="21"/>
  <c r="Q3285" i="21"/>
  <c r="P3285" i="21"/>
  <c r="O3285" i="21"/>
  <c r="N3285" i="21"/>
  <c r="P3286" i="21"/>
  <c r="O3286" i="21"/>
  <c r="N3286" i="21"/>
  <c r="Q3286" i="21"/>
  <c r="L3287" i="21"/>
  <c r="M3287" i="21"/>
  <c r="I3287" i="21"/>
  <c r="K3287" i="21"/>
  <c r="J3287" i="21"/>
  <c r="H3288" i="21"/>
  <c r="O3287" i="21"/>
  <c r="Q3287" i="21"/>
  <c r="P3287" i="21"/>
  <c r="N3287" i="21"/>
  <c r="J3288" i="21"/>
  <c r="M3288" i="21"/>
  <c r="H3289" i="21"/>
  <c r="L3288" i="21"/>
  <c r="K3288" i="21"/>
  <c r="I3288" i="21"/>
  <c r="J3289" i="21"/>
  <c r="I3289" i="21"/>
  <c r="K3289" i="21"/>
  <c r="H3290" i="21"/>
  <c r="M3289" i="21"/>
  <c r="L3289" i="21"/>
  <c r="N3288" i="21"/>
  <c r="P3288" i="21"/>
  <c r="Q3288" i="21"/>
  <c r="O3288" i="21"/>
  <c r="N3289" i="21"/>
  <c r="P3289" i="21"/>
  <c r="Q3289" i="21"/>
  <c r="O3289" i="21"/>
  <c r="K3290" i="21"/>
  <c r="J3290" i="21"/>
  <c r="H3291" i="21"/>
  <c r="I3290" i="21"/>
  <c r="M3290" i="21"/>
  <c r="L3290" i="21"/>
  <c r="H3292" i="21"/>
  <c r="M3291" i="21"/>
  <c r="L3291" i="21"/>
  <c r="J3291" i="21"/>
  <c r="K3291" i="21"/>
  <c r="I3291" i="21"/>
  <c r="Q3290" i="21"/>
  <c r="O3290" i="21"/>
  <c r="N3290" i="21"/>
  <c r="P3290" i="21"/>
  <c r="L3292" i="21"/>
  <c r="K3292" i="21"/>
  <c r="I3292" i="21"/>
  <c r="M3292" i="21"/>
  <c r="J3292" i="21"/>
  <c r="H3293" i="21"/>
  <c r="Q3291" i="21"/>
  <c r="P3291" i="21"/>
  <c r="O3291" i="21"/>
  <c r="N3291" i="21"/>
  <c r="P3292" i="21"/>
  <c r="Q3292" i="21"/>
  <c r="N3292" i="21"/>
  <c r="O3292" i="21"/>
  <c r="L3293" i="21"/>
  <c r="J3293" i="21"/>
  <c r="I3293" i="21"/>
  <c r="M3293" i="21"/>
  <c r="K3293" i="21"/>
  <c r="H3294" i="21"/>
  <c r="O3293" i="21"/>
  <c r="Q3293" i="21"/>
  <c r="N3293" i="21"/>
  <c r="P3293" i="21"/>
  <c r="H3295" i="21"/>
  <c r="M3294" i="21"/>
  <c r="L3294" i="21"/>
  <c r="K3294" i="21"/>
  <c r="I3294" i="21"/>
  <c r="J3294" i="21"/>
  <c r="I3295" i="21"/>
  <c r="J3295" i="21"/>
  <c r="K3295" i="21"/>
  <c r="L3295" i="21"/>
  <c r="M3295" i="21"/>
  <c r="H3296" i="21"/>
  <c r="N3294" i="21"/>
  <c r="P3294" i="21"/>
  <c r="O3294" i="21"/>
  <c r="Q3294" i="21"/>
  <c r="P3295" i="21"/>
  <c r="O3295" i="21"/>
  <c r="Q3295" i="21"/>
  <c r="N3295" i="21"/>
  <c r="H3297" i="21"/>
  <c r="M3296" i="21"/>
  <c r="I3296" i="21"/>
  <c r="K3296" i="21"/>
  <c r="L3296" i="21"/>
  <c r="J3296" i="21"/>
  <c r="K3297" i="21"/>
  <c r="J3297" i="21"/>
  <c r="H3298" i="21"/>
  <c r="I3297" i="21"/>
  <c r="M3297" i="21"/>
  <c r="L3297" i="21"/>
  <c r="P3296" i="21"/>
  <c r="N3296" i="21"/>
  <c r="Q3296" i="21"/>
  <c r="O3296" i="21"/>
  <c r="L3298" i="21"/>
  <c r="J3298" i="21"/>
  <c r="M3298" i="21"/>
  <c r="K3298" i="21"/>
  <c r="H3299" i="21"/>
  <c r="I3298" i="21"/>
  <c r="P3297" i="21"/>
  <c r="O3297" i="21"/>
  <c r="N3297" i="21"/>
  <c r="Q3297" i="21"/>
  <c r="L3299" i="21"/>
  <c r="K3299" i="21"/>
  <c r="H3300" i="21"/>
  <c r="I3299" i="21"/>
  <c r="J3299" i="21"/>
  <c r="M3299" i="21"/>
  <c r="O3298" i="21"/>
  <c r="P3298" i="21"/>
  <c r="Q3298" i="21"/>
  <c r="N3298" i="21"/>
  <c r="L3300" i="21"/>
  <c r="M3300" i="21"/>
  <c r="J3300" i="21"/>
  <c r="H3301" i="21"/>
  <c r="K3300" i="21"/>
  <c r="I3300" i="21"/>
  <c r="Q3299" i="21"/>
  <c r="P3299" i="21"/>
  <c r="N3299" i="21"/>
  <c r="O3299" i="21"/>
  <c r="H3302" i="21"/>
  <c r="M3301" i="21"/>
  <c r="I3301" i="21"/>
  <c r="J3301" i="21"/>
  <c r="K3301" i="21"/>
  <c r="L3301" i="21"/>
  <c r="P3300" i="21"/>
  <c r="Q3300" i="21"/>
  <c r="O3300" i="21"/>
  <c r="N3300" i="21"/>
  <c r="I3302" i="21"/>
  <c r="K3302" i="21"/>
  <c r="H3303" i="21"/>
  <c r="L3302" i="21"/>
  <c r="J3302" i="21"/>
  <c r="M3302" i="21"/>
  <c r="Q3301" i="21"/>
  <c r="N3301" i="21"/>
  <c r="P3301" i="21"/>
  <c r="O3301" i="21"/>
  <c r="N3302" i="21"/>
  <c r="Q3302" i="21"/>
  <c r="O3302" i="21"/>
  <c r="P3302" i="21"/>
  <c r="K3303" i="21"/>
  <c r="J3303" i="21"/>
  <c r="H3304" i="21"/>
  <c r="M3303" i="21"/>
  <c r="L3303" i="21"/>
  <c r="I3303" i="21"/>
  <c r="I3304" i="21"/>
  <c r="H3305" i="21"/>
  <c r="M3304" i="21"/>
  <c r="L3304" i="21"/>
  <c r="J3304" i="21"/>
  <c r="K3304" i="21"/>
  <c r="N3303" i="21"/>
  <c r="O3303" i="21"/>
  <c r="Q3303" i="21"/>
  <c r="P3303" i="21"/>
  <c r="P3304" i="21"/>
  <c r="Q3304" i="21"/>
  <c r="N3304" i="21"/>
  <c r="O3304" i="21"/>
  <c r="I3305" i="21"/>
  <c r="H3306" i="21"/>
  <c r="L3305" i="21"/>
  <c r="K3305" i="21"/>
  <c r="J3305" i="21"/>
  <c r="M3305" i="21"/>
  <c r="O3305" i="21"/>
  <c r="Q3305" i="21"/>
  <c r="P3305" i="21"/>
  <c r="N3305" i="21"/>
  <c r="J3306" i="21"/>
  <c r="M3306" i="21"/>
  <c r="L3306" i="21"/>
  <c r="I3306" i="21"/>
  <c r="K3306" i="21"/>
  <c r="H3307" i="21"/>
  <c r="N3306" i="21"/>
  <c r="P3306" i="21"/>
  <c r="Q3306" i="21"/>
  <c r="O3306" i="21"/>
  <c r="J3307" i="21"/>
  <c r="M3307" i="21"/>
  <c r="I3307" i="21"/>
  <c r="H3308" i="21"/>
  <c r="K3307" i="21"/>
  <c r="L3307" i="21"/>
  <c r="Q3307" i="21"/>
  <c r="N3307" i="21"/>
  <c r="P3307" i="21"/>
  <c r="O3307" i="21"/>
  <c r="M3308" i="21"/>
  <c r="L3308" i="21"/>
  <c r="H3309" i="21"/>
  <c r="J3308" i="21"/>
  <c r="I3308" i="21"/>
  <c r="K3308" i="21"/>
  <c r="L3309" i="21"/>
  <c r="K3309" i="21"/>
  <c r="H3310" i="21"/>
  <c r="M3309" i="21"/>
  <c r="I3309" i="21"/>
  <c r="J3309" i="21"/>
  <c r="P3308" i="21"/>
  <c r="Q3308" i="21"/>
  <c r="N3308" i="21"/>
  <c r="O3308" i="21"/>
  <c r="K3310" i="21"/>
  <c r="L3310" i="21"/>
  <c r="H3311" i="21"/>
  <c r="M3310" i="21"/>
  <c r="I3310" i="21"/>
  <c r="J3310" i="21"/>
  <c r="O3309" i="21"/>
  <c r="N3309" i="21"/>
  <c r="Q3309" i="21"/>
  <c r="P3309" i="21"/>
  <c r="K3311" i="21"/>
  <c r="L3311" i="21"/>
  <c r="H3312" i="21"/>
  <c r="J3311" i="21"/>
  <c r="M3311" i="21"/>
  <c r="I3311" i="21"/>
  <c r="Q3310" i="21"/>
  <c r="N3310" i="21"/>
  <c r="P3310" i="21"/>
  <c r="O3310" i="21"/>
  <c r="K3312" i="21"/>
  <c r="L3312" i="21"/>
  <c r="M3312" i="21"/>
  <c r="H3313" i="21"/>
  <c r="J3312" i="21"/>
  <c r="I3312" i="21"/>
  <c r="N3311" i="21"/>
  <c r="P3311" i="21"/>
  <c r="Q3311" i="21"/>
  <c r="O3311" i="21"/>
  <c r="K3313" i="21"/>
  <c r="J3313" i="21"/>
  <c r="I3313" i="21"/>
  <c r="H3314" i="21"/>
  <c r="L3313" i="21"/>
  <c r="M3313" i="21"/>
  <c r="P3312" i="21"/>
  <c r="Q3312" i="21"/>
  <c r="O3312" i="21"/>
  <c r="N3312" i="21"/>
  <c r="Q3313" i="21"/>
  <c r="N3313" i="21"/>
  <c r="O3313" i="21"/>
  <c r="P3313" i="21"/>
  <c r="K3314" i="21"/>
  <c r="J3314" i="21"/>
  <c r="L3314" i="21"/>
  <c r="M3314" i="21"/>
  <c r="I3314" i="21"/>
  <c r="H3315" i="21"/>
  <c r="N3314" i="21"/>
  <c r="P3314" i="21"/>
  <c r="O3314" i="21"/>
  <c r="Q3314" i="21"/>
  <c r="I3315" i="21"/>
  <c r="L3315" i="21"/>
  <c r="K3315" i="21"/>
  <c r="J3315" i="21"/>
  <c r="H3316" i="21"/>
  <c r="M3315" i="21"/>
  <c r="O3315" i="21"/>
  <c r="Q3315" i="21"/>
  <c r="N3315" i="21"/>
  <c r="P3315" i="21"/>
  <c r="M3316" i="21"/>
  <c r="J3316" i="21"/>
  <c r="H3317" i="21"/>
  <c r="L3316" i="21"/>
  <c r="K3316" i="21"/>
  <c r="I3316" i="21"/>
  <c r="M3317" i="21"/>
  <c r="H3318" i="21"/>
  <c r="K3317" i="21"/>
  <c r="I3317" i="21"/>
  <c r="L3317" i="21"/>
  <c r="J3317" i="21"/>
  <c r="Q3316" i="21"/>
  <c r="P3316" i="21"/>
  <c r="N3316" i="21"/>
  <c r="O3316" i="21"/>
  <c r="I3318" i="21"/>
  <c r="L3318" i="21"/>
  <c r="H3319" i="21"/>
  <c r="K3318" i="21"/>
  <c r="M3318" i="21"/>
  <c r="J3318" i="21"/>
  <c r="Q3317" i="21"/>
  <c r="O3317" i="21"/>
  <c r="N3317" i="21"/>
  <c r="P3317" i="21"/>
  <c r="P3318" i="21"/>
  <c r="O3318" i="21"/>
  <c r="N3318" i="21"/>
  <c r="Q3318" i="21"/>
  <c r="L3319" i="21"/>
  <c r="K3319" i="21"/>
  <c r="M3319" i="21"/>
  <c r="I3319" i="21"/>
  <c r="J3319" i="21"/>
  <c r="H3320" i="21"/>
  <c r="P3319" i="21"/>
  <c r="O3319" i="21"/>
  <c r="N3319" i="21"/>
  <c r="Q3319" i="21"/>
  <c r="J3320" i="21"/>
  <c r="L3320" i="21"/>
  <c r="M3320" i="21"/>
  <c r="H3321" i="21"/>
  <c r="K3320" i="21"/>
  <c r="I3320" i="21"/>
  <c r="J3321" i="21"/>
  <c r="I3321" i="21"/>
  <c r="H3322" i="21"/>
  <c r="M3321" i="21"/>
  <c r="L3321" i="21"/>
  <c r="K3321" i="21"/>
  <c r="P3320" i="21"/>
  <c r="Q3320" i="21"/>
  <c r="O3320" i="21"/>
  <c r="N3320" i="21"/>
  <c r="Q3321" i="21"/>
  <c r="P3321" i="21"/>
  <c r="O3321" i="21"/>
  <c r="N3321" i="21"/>
  <c r="M3322" i="21"/>
  <c r="L3322" i="21"/>
  <c r="J3322" i="21"/>
  <c r="K3322" i="21"/>
  <c r="I3322" i="21"/>
  <c r="H3323" i="21"/>
  <c r="N3322" i="21"/>
  <c r="P3322" i="21"/>
  <c r="Q3322" i="21"/>
  <c r="O3322" i="21"/>
  <c r="L3323" i="21"/>
  <c r="K3323" i="21"/>
  <c r="I3323" i="21"/>
  <c r="J3323" i="21"/>
  <c r="M3323" i="21"/>
  <c r="H3324" i="21"/>
  <c r="O3323" i="21"/>
  <c r="P3323" i="21"/>
  <c r="Q3323" i="21"/>
  <c r="N3323" i="21"/>
  <c r="K3324" i="21"/>
  <c r="M3324" i="21"/>
  <c r="I3324" i="21"/>
  <c r="J3324" i="21"/>
  <c r="H3325" i="21"/>
  <c r="L3324" i="21"/>
  <c r="Q3324" i="21"/>
  <c r="P3324" i="21"/>
  <c r="N3324" i="21"/>
  <c r="O3324" i="21"/>
  <c r="M3325" i="21"/>
  <c r="K3325" i="21"/>
  <c r="I3325" i="21"/>
  <c r="J3325" i="21"/>
  <c r="L3325" i="21"/>
  <c r="H3326" i="21"/>
  <c r="N3325" i="21"/>
  <c r="O3325" i="21"/>
  <c r="P3325" i="21"/>
  <c r="Q3325" i="21"/>
  <c r="K3326" i="21"/>
  <c r="H3327" i="21"/>
  <c r="I3326" i="21"/>
  <c r="J3326" i="21"/>
  <c r="L3326" i="21"/>
  <c r="M3326" i="21"/>
  <c r="K3327" i="21"/>
  <c r="J3327" i="21"/>
  <c r="M3327" i="21"/>
  <c r="I3327" i="21"/>
  <c r="H3328" i="21"/>
  <c r="L3327" i="21"/>
  <c r="N3326" i="21"/>
  <c r="P3326" i="21"/>
  <c r="O3326" i="21"/>
  <c r="Q3326" i="21"/>
  <c r="P3327" i="21"/>
  <c r="O3327" i="21"/>
  <c r="Q3327" i="21"/>
  <c r="N3327" i="21"/>
  <c r="H3329" i="21"/>
  <c r="K3328" i="21"/>
  <c r="I3328" i="21"/>
  <c r="J3328" i="21"/>
  <c r="M3328" i="21"/>
  <c r="L3328" i="21"/>
  <c r="K3329" i="21"/>
  <c r="J3329" i="21"/>
  <c r="H3330" i="21"/>
  <c r="L3329" i="21"/>
  <c r="I3329" i="21"/>
  <c r="M3329" i="21"/>
  <c r="P3328" i="21"/>
  <c r="Q3328" i="21"/>
  <c r="N3328" i="21"/>
  <c r="O3328" i="21"/>
  <c r="J3330" i="21"/>
  <c r="L3330" i="21"/>
  <c r="K3330" i="21"/>
  <c r="I3330" i="21"/>
  <c r="M3330" i="21"/>
  <c r="H3331" i="21"/>
  <c r="N3329" i="21"/>
  <c r="P3329" i="21"/>
  <c r="Q3329" i="21"/>
  <c r="O3329" i="21"/>
  <c r="N3330" i="21"/>
  <c r="P3330" i="21"/>
  <c r="Q3330" i="21"/>
  <c r="O3330" i="21"/>
  <c r="I3331" i="21"/>
  <c r="L3331" i="21"/>
  <c r="H3332" i="21"/>
  <c r="J3331" i="21"/>
  <c r="M3331" i="21"/>
  <c r="K3331" i="21"/>
  <c r="N3331" i="21"/>
  <c r="O3331" i="21"/>
  <c r="Q3331" i="21"/>
  <c r="P3331" i="21"/>
  <c r="I3332" i="21"/>
  <c r="K3332" i="21"/>
  <c r="L3332" i="21"/>
  <c r="H3333" i="21"/>
  <c r="M3332" i="21"/>
  <c r="J3332" i="21"/>
  <c r="P3332" i="21"/>
  <c r="N3332" i="21"/>
  <c r="O3332" i="21"/>
  <c r="Q3332" i="21"/>
  <c r="M3333" i="21"/>
  <c r="K3333" i="21"/>
  <c r="H3334" i="21"/>
  <c r="I3333" i="21"/>
  <c r="J3333" i="21"/>
  <c r="L3333" i="21"/>
  <c r="J3334" i="21"/>
  <c r="K3334" i="21"/>
  <c r="L3334" i="21"/>
  <c r="M3334" i="21"/>
  <c r="H3335" i="21"/>
  <c r="I3334" i="21"/>
  <c r="O3333" i="21"/>
  <c r="P3333" i="21"/>
  <c r="Q3333" i="21"/>
  <c r="N3333" i="21"/>
  <c r="L3335" i="21"/>
  <c r="K3335" i="21"/>
  <c r="I3335" i="21"/>
  <c r="H3336" i="21"/>
  <c r="M3335" i="21"/>
  <c r="J3335" i="21"/>
  <c r="N3334" i="21"/>
  <c r="P3334" i="21"/>
  <c r="O3334" i="21"/>
  <c r="Q3334" i="21"/>
  <c r="Q3335" i="21"/>
  <c r="O3335" i="21"/>
  <c r="N3335" i="21"/>
  <c r="P3335" i="21"/>
  <c r="M3336" i="21"/>
  <c r="L3336" i="21"/>
  <c r="I3336" i="21"/>
  <c r="H3337" i="21"/>
  <c r="K3336" i="21"/>
  <c r="J3336" i="21"/>
  <c r="N3336" i="21"/>
  <c r="Q3336" i="21"/>
  <c r="P3336" i="21"/>
  <c r="O3336" i="21"/>
  <c r="K3337" i="21"/>
  <c r="M3337" i="21"/>
  <c r="I3337" i="21"/>
  <c r="L3337" i="21"/>
  <c r="H3338" i="21"/>
  <c r="J3337" i="21"/>
  <c r="Q3337" i="21"/>
  <c r="O3337" i="21"/>
  <c r="N3337" i="21"/>
  <c r="P3337" i="21"/>
  <c r="J3338" i="21"/>
  <c r="M3338" i="21"/>
  <c r="L3338" i="21"/>
  <c r="I3338" i="21"/>
  <c r="K3338" i="21"/>
  <c r="H3339" i="21"/>
  <c r="Q3338" i="21"/>
  <c r="O3338" i="21"/>
  <c r="P3338" i="21"/>
  <c r="N3338" i="21"/>
  <c r="J3339" i="21"/>
  <c r="I3339" i="21"/>
  <c r="H3340" i="21"/>
  <c r="M3339" i="21"/>
  <c r="K3339" i="21"/>
  <c r="L3339" i="21"/>
  <c r="O3339" i="21"/>
  <c r="P3339" i="21"/>
  <c r="N3339" i="21"/>
  <c r="Q3339" i="21"/>
  <c r="J3340" i="21"/>
  <c r="I3340" i="21"/>
  <c r="H3341" i="21"/>
  <c r="L3340" i="21"/>
  <c r="M3340" i="21"/>
  <c r="K3340" i="21"/>
  <c r="N3340" i="21"/>
  <c r="Q3340" i="21"/>
  <c r="P3340" i="21"/>
  <c r="O3340" i="21"/>
  <c r="I3341" i="21"/>
  <c r="J3341" i="21"/>
  <c r="M3341" i="21"/>
  <c r="L3341" i="21"/>
  <c r="K3341" i="21"/>
  <c r="H3342" i="21"/>
  <c r="O3341" i="21"/>
  <c r="Q3341" i="21"/>
  <c r="N3341" i="21"/>
  <c r="P3341" i="21"/>
  <c r="L3342" i="21"/>
  <c r="J3342" i="21"/>
  <c r="K3342" i="21"/>
  <c r="I3342" i="21"/>
  <c r="H3343" i="21"/>
  <c r="M3342" i="21"/>
  <c r="O3342" i="21"/>
  <c r="Q3342" i="21"/>
  <c r="N3342" i="21"/>
  <c r="P3342" i="21"/>
  <c r="J3343" i="21"/>
  <c r="L3343" i="21"/>
  <c r="M3343" i="21"/>
  <c r="H3344" i="21"/>
  <c r="I3343" i="21"/>
  <c r="K3343" i="21"/>
  <c r="K3344" i="21"/>
  <c r="L3344" i="21"/>
  <c r="J3344" i="21"/>
  <c r="I3344" i="21"/>
  <c r="M3344" i="21"/>
  <c r="H3345" i="21"/>
  <c r="N3343" i="21"/>
  <c r="O3343" i="21"/>
  <c r="P3343" i="21"/>
  <c r="Q3343" i="21"/>
  <c r="Q3344" i="21"/>
  <c r="N3344" i="21"/>
  <c r="O3344" i="21"/>
  <c r="P3344" i="21"/>
  <c r="K3345" i="21"/>
  <c r="M3345" i="21"/>
  <c r="J3345" i="21"/>
  <c r="I3345" i="21"/>
  <c r="H3346" i="21"/>
  <c r="L3345" i="21"/>
  <c r="O3345" i="21"/>
  <c r="P3345" i="21"/>
  <c r="N3345" i="21"/>
  <c r="Q3345" i="21"/>
  <c r="I3346" i="21"/>
  <c r="J3346" i="21"/>
  <c r="L3346" i="21"/>
  <c r="M3346" i="21"/>
  <c r="H3347" i="21"/>
  <c r="K3346" i="21"/>
  <c r="P3346" i="21"/>
  <c r="Q3346" i="21"/>
  <c r="O3346" i="21"/>
  <c r="N3346" i="21"/>
  <c r="K3347" i="21"/>
  <c r="M3347" i="21"/>
  <c r="J3347" i="21"/>
  <c r="I3347" i="21"/>
  <c r="L3347" i="21"/>
  <c r="H3348" i="21"/>
  <c r="P3347" i="21"/>
  <c r="N3347" i="21"/>
  <c r="O3347" i="21"/>
  <c r="Q3347" i="21"/>
  <c r="K3348" i="21"/>
  <c r="L3348" i="21"/>
  <c r="J3348" i="21"/>
  <c r="M3348" i="21"/>
  <c r="H3349" i="21"/>
  <c r="I3348" i="21"/>
  <c r="H3350" i="21"/>
  <c r="J3349" i="21"/>
  <c r="L3349" i="21"/>
  <c r="I3349" i="21"/>
  <c r="K3349" i="21"/>
  <c r="M3349" i="21"/>
  <c r="P3348" i="21"/>
  <c r="Q3348" i="21"/>
  <c r="O3348" i="21"/>
  <c r="N3348" i="21"/>
  <c r="J3350" i="21"/>
  <c r="H3351" i="21"/>
  <c r="I3350" i="21"/>
  <c r="L3350" i="21"/>
  <c r="K3350" i="21"/>
  <c r="M3350" i="21"/>
  <c r="N3349" i="21"/>
  <c r="O3349" i="21"/>
  <c r="P3349" i="21"/>
  <c r="Q3349" i="21"/>
  <c r="M3351" i="21"/>
  <c r="H3352" i="21"/>
  <c r="I3351" i="21"/>
  <c r="J3351" i="21"/>
  <c r="K3351" i="21"/>
  <c r="L3351" i="21"/>
  <c r="O3350" i="21"/>
  <c r="Q3350" i="21"/>
  <c r="N3350" i="21"/>
  <c r="P3350" i="21"/>
  <c r="L3352" i="21"/>
  <c r="K3352" i="21"/>
  <c r="M3352" i="21"/>
  <c r="J3352" i="21"/>
  <c r="I3352" i="21"/>
  <c r="H3353" i="21"/>
  <c r="O3351" i="21"/>
  <c r="P3351" i="21"/>
  <c r="Q3351" i="21"/>
  <c r="N3351" i="21"/>
  <c r="Q3352" i="21"/>
  <c r="O3352" i="21"/>
  <c r="P3352" i="21"/>
  <c r="N3352" i="21"/>
  <c r="J3353" i="21"/>
  <c r="M3353" i="21"/>
  <c r="I3353" i="21"/>
  <c r="L3353" i="21"/>
  <c r="K3353" i="21"/>
  <c r="H3354" i="21"/>
  <c r="O3353" i="21"/>
  <c r="Q3353" i="21"/>
  <c r="N3353" i="21"/>
  <c r="P3353" i="21"/>
  <c r="H3355" i="21"/>
  <c r="J3354" i="21"/>
  <c r="I3354" i="21"/>
  <c r="K3354" i="21"/>
  <c r="L3354" i="21"/>
  <c r="M3354" i="21"/>
  <c r="K3355" i="21"/>
  <c r="H3356" i="21"/>
  <c r="J3355" i="21"/>
  <c r="I3355" i="21"/>
  <c r="L3355" i="21"/>
  <c r="M3355" i="21"/>
  <c r="Q3354" i="21"/>
  <c r="P3354" i="21"/>
  <c r="O3354" i="21"/>
  <c r="N3354" i="21"/>
  <c r="K3356" i="21"/>
  <c r="J3356" i="21"/>
  <c r="H3357" i="21"/>
  <c r="M3356" i="21"/>
  <c r="I3356" i="21"/>
  <c r="L3356" i="21"/>
  <c r="Q3355" i="21"/>
  <c r="N3355" i="21"/>
  <c r="O3355" i="21"/>
  <c r="P3355" i="21"/>
  <c r="K3357" i="21"/>
  <c r="M3357" i="21"/>
  <c r="I3357" i="21"/>
  <c r="J3357" i="21"/>
  <c r="L3357" i="21"/>
  <c r="H3358" i="21"/>
  <c r="Q3356" i="21"/>
  <c r="P3356" i="21"/>
  <c r="N3356" i="21"/>
  <c r="O3356" i="21"/>
  <c r="O3357" i="21"/>
  <c r="P3357" i="21"/>
  <c r="Q3357" i="21"/>
  <c r="N3357" i="21"/>
  <c r="I3358" i="21"/>
  <c r="M3358" i="21"/>
  <c r="L3358" i="21"/>
  <c r="H3359" i="21"/>
  <c r="K3358" i="21"/>
  <c r="J3358" i="21"/>
  <c r="O3358" i="21"/>
  <c r="Q3358" i="21"/>
  <c r="N3358" i="21"/>
  <c r="P3358" i="21"/>
  <c r="M3359" i="21"/>
  <c r="I3359" i="21"/>
  <c r="L3359" i="21"/>
  <c r="J3359" i="21"/>
  <c r="H3360" i="21"/>
  <c r="K3359" i="21"/>
  <c r="P3359" i="21"/>
  <c r="Q3359" i="21"/>
  <c r="O3359" i="21"/>
  <c r="N3359" i="21"/>
  <c r="K3360" i="21"/>
  <c r="M3360" i="21"/>
  <c r="L3360" i="21"/>
  <c r="I3360" i="21"/>
  <c r="H3361" i="21"/>
  <c r="J3360" i="21"/>
  <c r="P3360" i="21"/>
  <c r="Q3360" i="21"/>
  <c r="N3360" i="21"/>
  <c r="O3360" i="21"/>
  <c r="J3361" i="21"/>
  <c r="K3361" i="21"/>
  <c r="M3361" i="21"/>
  <c r="H3362" i="21"/>
  <c r="L3361" i="21"/>
  <c r="I3361" i="21"/>
  <c r="L3362" i="21"/>
  <c r="K3362" i="21"/>
  <c r="M3362" i="21"/>
  <c r="H3363" i="21"/>
  <c r="J3362" i="21"/>
  <c r="I3362" i="21"/>
  <c r="O3361" i="21"/>
  <c r="P3361" i="21"/>
  <c r="Q3361" i="21"/>
  <c r="N3361" i="21"/>
  <c r="H3364" i="21"/>
  <c r="J3363" i="21"/>
  <c r="M3363" i="21"/>
  <c r="K3363" i="21"/>
  <c r="I3363" i="21"/>
  <c r="L3363" i="21"/>
  <c r="N3362" i="21"/>
  <c r="P3362" i="21"/>
  <c r="Q3362" i="21"/>
  <c r="O3362" i="21"/>
  <c r="H3365" i="21"/>
  <c r="K3364" i="21"/>
  <c r="L3364" i="21"/>
  <c r="M3364" i="21"/>
  <c r="J3364" i="21"/>
  <c r="I3364" i="21"/>
  <c r="N3363" i="21"/>
  <c r="P3363" i="21"/>
  <c r="Q3363" i="21"/>
  <c r="O3363" i="21"/>
  <c r="H3366" i="21"/>
  <c r="L3365" i="21"/>
  <c r="M3365" i="21"/>
  <c r="J3365" i="21"/>
  <c r="K3365" i="21"/>
  <c r="I3365" i="21"/>
  <c r="P3364" i="21"/>
  <c r="N3364" i="21"/>
  <c r="Q3364" i="21"/>
  <c r="O3364" i="21"/>
  <c r="M3366" i="21"/>
  <c r="H3367" i="21"/>
  <c r="J3366" i="21"/>
  <c r="I3366" i="21"/>
  <c r="L3366" i="21"/>
  <c r="K3366" i="21"/>
  <c r="Q3365" i="21"/>
  <c r="N3365" i="21"/>
  <c r="P3365" i="21"/>
  <c r="O3365" i="21"/>
  <c r="M3367" i="21"/>
  <c r="J3367" i="21"/>
  <c r="I3367" i="21"/>
  <c r="K3367" i="21"/>
  <c r="L3367" i="21"/>
  <c r="H3368" i="21"/>
  <c r="Q3366" i="21"/>
  <c r="P3366" i="21"/>
  <c r="N3366" i="21"/>
  <c r="O3366" i="21"/>
  <c r="N3367" i="21"/>
  <c r="O3367" i="21"/>
  <c r="P3367" i="21"/>
  <c r="Q3367" i="21"/>
  <c r="J3368" i="21"/>
  <c r="H3369" i="21"/>
  <c r="I3368" i="21"/>
  <c r="L3368" i="21"/>
  <c r="M3368" i="21"/>
  <c r="K3368" i="21"/>
  <c r="J3369" i="21"/>
  <c r="H3370" i="21"/>
  <c r="M3369" i="21"/>
  <c r="L3369" i="21"/>
  <c r="I3369" i="21"/>
  <c r="K3369" i="21"/>
  <c r="N3368" i="21"/>
  <c r="O3368" i="21"/>
  <c r="P3368" i="21"/>
  <c r="Q3368" i="21"/>
  <c r="I3370" i="21"/>
  <c r="H3371" i="21"/>
  <c r="K3370" i="21"/>
  <c r="M3370" i="21"/>
  <c r="J3370" i="21"/>
  <c r="L3370" i="21"/>
  <c r="N3369" i="21"/>
  <c r="O3369" i="21"/>
  <c r="P3369" i="21"/>
  <c r="Q3369" i="21"/>
  <c r="Q3370" i="21"/>
  <c r="O3370" i="21"/>
  <c r="P3370" i="21"/>
  <c r="N3370" i="21"/>
  <c r="H3372" i="21"/>
  <c r="J3371" i="21"/>
  <c r="I3371" i="21"/>
  <c r="M3371" i="21"/>
  <c r="L3371" i="21"/>
  <c r="K3371" i="21"/>
  <c r="I3372" i="21"/>
  <c r="L3372" i="21"/>
  <c r="K3372" i="21"/>
  <c r="M3372" i="21"/>
  <c r="H3373" i="21"/>
  <c r="J3372" i="21"/>
  <c r="O3371" i="21"/>
  <c r="P3371" i="21"/>
  <c r="Q3371" i="21"/>
  <c r="N3371" i="21"/>
  <c r="P3372" i="21"/>
  <c r="O3372" i="21"/>
  <c r="N3372" i="21"/>
  <c r="Q3372" i="21"/>
  <c r="H3374" i="21"/>
  <c r="L3373" i="21"/>
  <c r="K3373" i="21"/>
  <c r="J3373" i="21"/>
  <c r="I3373" i="21"/>
  <c r="M3373" i="21"/>
  <c r="J3374" i="21"/>
  <c r="K3374" i="21"/>
  <c r="L3374" i="21"/>
  <c r="I3374" i="21"/>
  <c r="H3375" i="21"/>
  <c r="M3374" i="21"/>
  <c r="Q3373" i="21"/>
  <c r="O3373" i="21"/>
  <c r="P3373" i="21"/>
  <c r="N3373" i="21"/>
  <c r="N3374" i="21"/>
  <c r="Q3374" i="21"/>
  <c r="P3374" i="21"/>
  <c r="O3374" i="21"/>
  <c r="L3375" i="21"/>
  <c r="I3375" i="21"/>
  <c r="J3375" i="21"/>
  <c r="H3376" i="21"/>
  <c r="K3375" i="21"/>
  <c r="M3375" i="21"/>
  <c r="O3375" i="21"/>
  <c r="N3375" i="21"/>
  <c r="Q3375" i="21"/>
  <c r="P3375" i="21"/>
  <c r="K3376" i="21"/>
  <c r="J3376" i="21"/>
  <c r="M3376" i="21"/>
  <c r="H3377" i="21"/>
  <c r="L3376" i="21"/>
  <c r="I3376" i="21"/>
  <c r="H3378" i="21"/>
  <c r="I3377" i="21"/>
  <c r="L3377" i="21"/>
  <c r="J3377" i="21"/>
  <c r="K3377" i="21"/>
  <c r="M3377" i="21"/>
  <c r="Q3376" i="21"/>
  <c r="N3376" i="21"/>
  <c r="O3376" i="21"/>
  <c r="P3376" i="21"/>
  <c r="H3379" i="21"/>
  <c r="M3378" i="21"/>
  <c r="L3378" i="21"/>
  <c r="J3378" i="21"/>
  <c r="I3378" i="21"/>
  <c r="K3378" i="21"/>
  <c r="N3377" i="21"/>
  <c r="Q3377" i="21"/>
  <c r="O3377" i="21"/>
  <c r="P3377" i="21"/>
  <c r="I3379" i="21"/>
  <c r="H3380" i="21"/>
  <c r="M3379" i="21"/>
  <c r="J3379" i="21"/>
  <c r="K3379" i="21"/>
  <c r="L3379" i="21"/>
  <c r="O3378" i="21"/>
  <c r="Q3378" i="21"/>
  <c r="N3378" i="21"/>
  <c r="P3378" i="21"/>
  <c r="P3379" i="21"/>
  <c r="O3379" i="21"/>
  <c r="Q3379" i="21"/>
  <c r="N3379" i="21"/>
  <c r="K3380" i="21"/>
  <c r="I3380" i="21"/>
  <c r="M3380" i="21"/>
  <c r="H3381" i="21"/>
  <c r="L3380" i="21"/>
  <c r="J3380" i="21"/>
  <c r="N3380" i="21"/>
  <c r="O3380" i="21"/>
  <c r="P3380" i="21"/>
  <c r="Q3380" i="21"/>
  <c r="M3381" i="21"/>
  <c r="L3381" i="21"/>
  <c r="H3382" i="21"/>
  <c r="K3381" i="21"/>
  <c r="I3381" i="21"/>
  <c r="J3381" i="21"/>
  <c r="L3382" i="21"/>
  <c r="M3382" i="21"/>
  <c r="I3382" i="21"/>
  <c r="K3382" i="21"/>
  <c r="J3382" i="21"/>
  <c r="H3383" i="21"/>
  <c r="P3381" i="21"/>
  <c r="N3381" i="21"/>
  <c r="O3381" i="21"/>
  <c r="Q3381" i="21"/>
  <c r="Q3382" i="21"/>
  <c r="N3382" i="21"/>
  <c r="P3382" i="21"/>
  <c r="O3382" i="21"/>
  <c r="K3383" i="21"/>
  <c r="M3383" i="21"/>
  <c r="L3383" i="21"/>
  <c r="J3383" i="21"/>
  <c r="I3383" i="21"/>
  <c r="H3384" i="21"/>
  <c r="N3383" i="21"/>
  <c r="Q3383" i="21"/>
  <c r="P3383" i="21"/>
  <c r="O3383" i="21"/>
  <c r="I3384" i="21"/>
  <c r="H3385" i="21"/>
  <c r="J3384" i="21"/>
  <c r="L3384" i="21"/>
  <c r="M3384" i="21"/>
  <c r="K3384" i="21"/>
  <c r="P3384" i="21"/>
  <c r="O3384" i="21"/>
  <c r="N3384" i="21"/>
  <c r="Q3384" i="21"/>
  <c r="M3385" i="21"/>
  <c r="L3385" i="21"/>
  <c r="H3386" i="21"/>
  <c r="J3385" i="21"/>
  <c r="K3385" i="21"/>
  <c r="I3385" i="21"/>
  <c r="M3386" i="21"/>
  <c r="H3387" i="21"/>
  <c r="I3386" i="21"/>
  <c r="L3386" i="21"/>
  <c r="K3386" i="21"/>
  <c r="J3386" i="21"/>
  <c r="Q3385" i="21"/>
  <c r="O3385" i="21"/>
  <c r="N3385" i="21"/>
  <c r="P3385" i="21"/>
  <c r="M3387" i="21"/>
  <c r="I3387" i="21"/>
  <c r="L3387" i="21"/>
  <c r="K3387" i="21"/>
  <c r="H3388" i="21"/>
  <c r="J3387" i="21"/>
  <c r="N3386" i="21"/>
  <c r="O3386" i="21"/>
  <c r="Q3386" i="21"/>
  <c r="P3386" i="21"/>
  <c r="P3387" i="21"/>
  <c r="O3387" i="21"/>
  <c r="N3387" i="21"/>
  <c r="Q3387" i="21"/>
  <c r="L3388" i="21"/>
  <c r="J3388" i="21"/>
  <c r="H3389" i="21"/>
  <c r="M3388" i="21"/>
  <c r="I3388" i="21"/>
  <c r="K3388" i="21"/>
  <c r="J3389" i="21"/>
  <c r="K3389" i="21"/>
  <c r="L3389" i="21"/>
  <c r="I3389" i="21"/>
  <c r="H3390" i="21"/>
  <c r="M3389" i="21"/>
  <c r="O3388" i="21"/>
  <c r="N3388" i="21"/>
  <c r="P3388" i="21"/>
  <c r="Q3388" i="21"/>
  <c r="O3389" i="21"/>
  <c r="N3389" i="21"/>
  <c r="P3389" i="21"/>
  <c r="Q3389" i="21"/>
  <c r="L3390" i="21"/>
  <c r="K3390" i="21"/>
  <c r="J3390" i="21"/>
  <c r="I3390" i="21"/>
  <c r="M3390" i="21"/>
  <c r="H3391" i="21"/>
  <c r="P3390" i="21"/>
  <c r="Q3390" i="21"/>
  <c r="O3390" i="21"/>
  <c r="N3390" i="21"/>
  <c r="J3391" i="21"/>
  <c r="L3391" i="21"/>
  <c r="I3391" i="21"/>
  <c r="H3392" i="21"/>
  <c r="K3391" i="21"/>
  <c r="M3391" i="21"/>
  <c r="P3391" i="21"/>
  <c r="N3391" i="21"/>
  <c r="Q3391" i="21"/>
  <c r="O3391" i="21"/>
  <c r="M3392" i="21"/>
  <c r="L3392" i="21"/>
  <c r="J3392" i="21"/>
  <c r="K3392" i="21"/>
  <c r="H3393" i="21"/>
  <c r="I3392" i="21"/>
  <c r="J3393" i="21"/>
  <c r="K3393" i="21"/>
  <c r="H3394" i="21"/>
  <c r="L3393" i="21"/>
  <c r="M3393" i="21"/>
  <c r="I3393" i="21"/>
  <c r="O3392" i="21"/>
  <c r="P3392" i="21"/>
  <c r="N3392" i="21"/>
  <c r="Q3392" i="21"/>
  <c r="M3394" i="21"/>
  <c r="J3394" i="21"/>
  <c r="I3394" i="21"/>
  <c r="H3395" i="21"/>
  <c r="L3394" i="21"/>
  <c r="K3394" i="21"/>
  <c r="P3393" i="21"/>
  <c r="Q3393" i="21"/>
  <c r="O3393" i="21"/>
  <c r="N3393" i="21"/>
  <c r="O3394" i="21"/>
  <c r="N3394" i="21"/>
  <c r="Q3394" i="21"/>
  <c r="P3394" i="21"/>
  <c r="K3395" i="21"/>
  <c r="I3395" i="21"/>
  <c r="M3395" i="21"/>
  <c r="H3396" i="21"/>
  <c r="L3395" i="21"/>
  <c r="J3395" i="21"/>
  <c r="O3395" i="21"/>
  <c r="Q3395" i="21"/>
  <c r="N3395" i="21"/>
  <c r="P3395" i="21"/>
  <c r="J3396" i="21"/>
  <c r="L3396" i="21"/>
  <c r="K3396" i="21"/>
  <c r="I3396" i="21"/>
  <c r="H3397" i="21"/>
  <c r="M3396" i="21"/>
  <c r="Q3396" i="21"/>
  <c r="O3396" i="21"/>
  <c r="P3396" i="21"/>
  <c r="N3396" i="21"/>
  <c r="J3397" i="21"/>
  <c r="I3397" i="21"/>
  <c r="M3397" i="21"/>
  <c r="H3398" i="21"/>
  <c r="K3397" i="21"/>
  <c r="L3397" i="21"/>
  <c r="N3397" i="21"/>
  <c r="Q3397" i="21"/>
  <c r="O3397" i="21"/>
  <c r="P3397" i="21"/>
  <c r="M3398" i="21"/>
  <c r="K3398" i="21"/>
  <c r="I3398" i="21"/>
  <c r="J3398" i="21"/>
  <c r="H3399" i="21"/>
  <c r="L3398" i="21"/>
  <c r="N3398" i="21"/>
  <c r="Q3398" i="21"/>
  <c r="O3398" i="21"/>
  <c r="P3398" i="21"/>
  <c r="J3399" i="21"/>
  <c r="I3399" i="21"/>
  <c r="M3399" i="21"/>
  <c r="L3399" i="21"/>
  <c r="H3400" i="21"/>
  <c r="K3399" i="21"/>
  <c r="Q3399" i="21"/>
  <c r="P3399" i="21"/>
  <c r="O3399" i="21"/>
  <c r="N3399" i="21"/>
  <c r="M3400" i="21"/>
  <c r="I3400" i="21"/>
  <c r="L3400" i="21"/>
  <c r="K3400" i="21"/>
  <c r="J3400" i="21"/>
  <c r="H3401" i="21"/>
  <c r="P3400" i="21"/>
  <c r="Q3400" i="21"/>
  <c r="O3400" i="21"/>
  <c r="N3400" i="21"/>
  <c r="I3401" i="21"/>
  <c r="L3401" i="21"/>
  <c r="H3402" i="21"/>
  <c r="K3401" i="21"/>
  <c r="M3401" i="21"/>
  <c r="J3401" i="21"/>
  <c r="O3401" i="21"/>
  <c r="N3401" i="21"/>
  <c r="Q3401" i="21"/>
  <c r="P3401" i="21"/>
  <c r="J3402" i="21"/>
  <c r="M3402" i="21"/>
  <c r="L3402" i="21"/>
  <c r="K3402" i="21"/>
  <c r="H3403" i="21"/>
  <c r="I3402" i="21"/>
  <c r="I3403" i="21"/>
  <c r="M3403" i="21"/>
  <c r="J3403" i="21"/>
  <c r="H3404" i="21"/>
  <c r="L3403" i="21"/>
  <c r="K3403" i="21"/>
  <c r="O3402" i="21"/>
  <c r="N3402" i="21"/>
  <c r="Q3402" i="21"/>
  <c r="P3402" i="21"/>
  <c r="O3403" i="21"/>
  <c r="P3403" i="21"/>
  <c r="Q3403" i="21"/>
  <c r="N3403" i="21"/>
  <c r="H3405" i="21"/>
  <c r="I3404" i="21"/>
  <c r="L3404" i="21"/>
  <c r="M3404" i="21"/>
  <c r="J3404" i="21"/>
  <c r="K3404" i="21"/>
  <c r="L3405" i="21"/>
  <c r="H3406" i="21"/>
  <c r="K3405" i="21"/>
  <c r="J3405" i="21"/>
  <c r="M3405" i="21"/>
  <c r="I3405" i="21"/>
  <c r="O3404" i="21"/>
  <c r="P3404" i="21"/>
  <c r="N3404" i="21"/>
  <c r="Q3404" i="21"/>
  <c r="M3406" i="21"/>
  <c r="K3406" i="21"/>
  <c r="L3406" i="21"/>
  <c r="H3407" i="21"/>
  <c r="J3406" i="21"/>
  <c r="I3406" i="21"/>
  <c r="N3405" i="21"/>
  <c r="O3405" i="21"/>
  <c r="P3405" i="21"/>
  <c r="Q3405" i="21"/>
  <c r="L3407" i="21"/>
  <c r="H3408" i="21"/>
  <c r="I3407" i="21"/>
  <c r="M3407" i="21"/>
  <c r="K3407" i="21"/>
  <c r="J3407" i="21"/>
  <c r="N3406" i="21"/>
  <c r="O3406" i="21"/>
  <c r="P3406" i="21"/>
  <c r="Q3406" i="21"/>
  <c r="K3408" i="21"/>
  <c r="J3408" i="21"/>
  <c r="L3408" i="21"/>
  <c r="H3409" i="21"/>
  <c r="M3408" i="21"/>
  <c r="I3408" i="21"/>
  <c r="O3407" i="21"/>
  <c r="N3407" i="21"/>
  <c r="P3407" i="21"/>
  <c r="Q3407" i="21"/>
  <c r="K3409" i="21"/>
  <c r="H3410" i="21"/>
  <c r="M3409" i="21"/>
  <c r="J3409" i="21"/>
  <c r="L3409" i="21"/>
  <c r="I3409" i="21"/>
  <c r="O3408" i="21"/>
  <c r="Q3408" i="21"/>
  <c r="P3408" i="21"/>
  <c r="N3408" i="21"/>
  <c r="H3411" i="21"/>
  <c r="J3410" i="21"/>
  <c r="K3410" i="21"/>
  <c r="L3410" i="21"/>
  <c r="M3410" i="21"/>
  <c r="I3410" i="21"/>
  <c r="O3409" i="21"/>
  <c r="N3409" i="21"/>
  <c r="P3409" i="21"/>
  <c r="Q3409" i="21"/>
  <c r="L3411" i="21"/>
  <c r="I3411" i="21"/>
  <c r="H3412" i="21"/>
  <c r="M3411" i="21"/>
  <c r="K3411" i="21"/>
  <c r="J3411" i="21"/>
  <c r="N3410" i="21"/>
  <c r="Q3410" i="21"/>
  <c r="O3410" i="21"/>
  <c r="P3410" i="21"/>
  <c r="N3411" i="21"/>
  <c r="O3411" i="21"/>
  <c r="Q3411" i="21"/>
  <c r="P3411" i="21"/>
  <c r="M3412" i="21"/>
  <c r="J3412" i="21"/>
  <c r="K3412" i="21"/>
  <c r="I3412" i="21"/>
  <c r="H3413" i="21"/>
  <c r="L3412" i="21"/>
  <c r="P3412" i="21"/>
  <c r="N3412" i="21"/>
  <c r="Q3412" i="21"/>
  <c r="O3412" i="21"/>
  <c r="M3413" i="21"/>
  <c r="L3413" i="21"/>
  <c r="J3413" i="21"/>
  <c r="I3413" i="21"/>
  <c r="H3414" i="21"/>
  <c r="K3413" i="21"/>
  <c r="P3413" i="21"/>
  <c r="Q3413" i="21"/>
  <c r="O3413" i="21"/>
  <c r="N3413" i="21"/>
  <c r="M3414" i="21"/>
  <c r="H3415" i="21"/>
  <c r="I3414" i="21"/>
  <c r="L3414" i="21"/>
  <c r="J3414" i="21"/>
  <c r="K3414" i="21"/>
  <c r="I3415" i="21"/>
  <c r="K3415" i="21"/>
  <c r="J3415" i="21"/>
  <c r="M3415" i="21"/>
  <c r="H3416" i="21"/>
  <c r="L3415" i="21"/>
  <c r="N3414" i="21"/>
  <c r="O3414" i="21"/>
  <c r="P3414" i="21"/>
  <c r="Q3414" i="21"/>
  <c r="P3415" i="21"/>
  <c r="O3415" i="21"/>
  <c r="N3415" i="21"/>
  <c r="Q3415" i="21"/>
  <c r="M3416" i="21"/>
  <c r="K3416" i="21"/>
  <c r="I3416" i="21"/>
  <c r="J3416" i="21"/>
  <c r="H3417" i="21"/>
  <c r="L3416" i="21"/>
  <c r="P3416" i="21"/>
  <c r="O3416" i="21"/>
  <c r="Q3416" i="21"/>
  <c r="N3416" i="21"/>
  <c r="H3418" i="21"/>
  <c r="M3417" i="21"/>
  <c r="I3417" i="21"/>
  <c r="J3417" i="21"/>
  <c r="L3417" i="21"/>
  <c r="K3417" i="21"/>
  <c r="M3418" i="21"/>
  <c r="L3418" i="21"/>
  <c r="K3418" i="21"/>
  <c r="H3419" i="21"/>
  <c r="J3418" i="21"/>
  <c r="I3418" i="21"/>
  <c r="O3417" i="21"/>
  <c r="P3417" i="21"/>
  <c r="Q3417" i="21"/>
  <c r="N3417" i="21"/>
  <c r="H3420" i="21"/>
  <c r="I3419" i="21"/>
  <c r="K3419" i="21"/>
  <c r="L3419" i="21"/>
  <c r="M3419" i="21"/>
  <c r="J3419" i="21"/>
  <c r="O3418" i="21"/>
  <c r="N3418" i="21"/>
  <c r="Q3418" i="21"/>
  <c r="P3418" i="21"/>
  <c r="L3420" i="21"/>
  <c r="K3420" i="21"/>
  <c r="H3421" i="21"/>
  <c r="M3420" i="21"/>
  <c r="I3420" i="21"/>
  <c r="J3420" i="21"/>
  <c r="O3419" i="21"/>
  <c r="N3419" i="21"/>
  <c r="P3419" i="21"/>
  <c r="Q3419" i="21"/>
  <c r="H3422" i="21"/>
  <c r="I3421" i="21"/>
  <c r="K3421" i="21"/>
  <c r="J3421" i="21"/>
  <c r="M3421" i="21"/>
  <c r="L3421" i="21"/>
  <c r="O3420" i="21"/>
  <c r="P3420" i="21"/>
  <c r="Q3420" i="21"/>
  <c r="N3420" i="21"/>
  <c r="L3422" i="21"/>
  <c r="I3422" i="21"/>
  <c r="J3422" i="21"/>
  <c r="M3422" i="21"/>
  <c r="K3422" i="21"/>
  <c r="H3423" i="21"/>
  <c r="Q3421" i="21"/>
  <c r="O3421" i="21"/>
  <c r="P3421" i="21"/>
  <c r="N3421" i="21"/>
  <c r="Q3422" i="21"/>
  <c r="P3422" i="21"/>
  <c r="O3422" i="21"/>
  <c r="N3422" i="21"/>
  <c r="L3423" i="21"/>
  <c r="J3423" i="21"/>
  <c r="H3424" i="21"/>
  <c r="M3423" i="21"/>
  <c r="I3423" i="21"/>
  <c r="K3423" i="21"/>
  <c r="M3424" i="21"/>
  <c r="H3425" i="21"/>
  <c r="K3424" i="21"/>
  <c r="J3424" i="21"/>
  <c r="I3424" i="21"/>
  <c r="L3424" i="21"/>
  <c r="Q3423" i="21"/>
  <c r="P3423" i="21"/>
  <c r="N3423" i="21"/>
  <c r="O3423" i="21"/>
  <c r="M3425" i="21"/>
  <c r="I3425" i="21"/>
  <c r="L3425" i="21"/>
  <c r="K3425" i="21"/>
  <c r="J3425" i="21"/>
  <c r="H3426" i="21"/>
  <c r="N3424" i="21"/>
  <c r="Q3424" i="21"/>
  <c r="O3424" i="21"/>
  <c r="P3424" i="21"/>
  <c r="N3425" i="21"/>
  <c r="O3425" i="21"/>
  <c r="Q3425" i="21"/>
  <c r="P3425" i="21"/>
  <c r="I3426" i="21"/>
  <c r="K3426" i="21"/>
  <c r="L3426" i="21"/>
  <c r="M3426" i="21"/>
  <c r="H3427" i="21"/>
  <c r="J3426" i="21"/>
  <c r="Q3426" i="21"/>
  <c r="P3426" i="21"/>
  <c r="O3426" i="21"/>
  <c r="N3426" i="21"/>
  <c r="M3427" i="21"/>
  <c r="K3427" i="21"/>
  <c r="H3428" i="21"/>
  <c r="I3427" i="21"/>
  <c r="J3427" i="21"/>
  <c r="L3427" i="21"/>
  <c r="L3428" i="21"/>
  <c r="H3429" i="21"/>
  <c r="I3428" i="21"/>
  <c r="K3428" i="21"/>
  <c r="J3428" i="21"/>
  <c r="M3428" i="21"/>
  <c r="Q3427" i="21"/>
  <c r="O3427" i="21"/>
  <c r="N3427" i="21"/>
  <c r="P3427" i="21"/>
  <c r="H3430" i="21"/>
  <c r="M3429" i="21"/>
  <c r="J3429" i="21"/>
  <c r="K3429" i="21"/>
  <c r="I3429" i="21"/>
  <c r="L3429" i="21"/>
  <c r="O3428" i="21"/>
  <c r="N3428" i="21"/>
  <c r="P3428" i="21"/>
  <c r="Q3428" i="21"/>
  <c r="J3430" i="21"/>
  <c r="L3430" i="21"/>
  <c r="H3431" i="21"/>
  <c r="K3430" i="21"/>
  <c r="I3430" i="21"/>
  <c r="M3430" i="21"/>
  <c r="N3429" i="21"/>
  <c r="Q3429" i="21"/>
  <c r="O3429" i="21"/>
  <c r="P3429" i="21"/>
  <c r="J3431" i="21"/>
  <c r="K3431" i="21"/>
  <c r="M3431" i="21"/>
  <c r="I3431" i="21"/>
  <c r="H3432" i="21"/>
  <c r="L3431" i="21"/>
  <c r="N3430" i="21"/>
  <c r="P3430" i="21"/>
  <c r="O3430" i="21"/>
  <c r="Q3430" i="21"/>
  <c r="Q3431" i="21"/>
  <c r="N3431" i="21"/>
  <c r="P3431" i="21"/>
  <c r="O3431" i="21"/>
  <c r="J3432" i="21"/>
  <c r="H3433" i="21"/>
  <c r="M3432" i="21"/>
  <c r="L3432" i="21"/>
  <c r="I3432" i="21"/>
  <c r="K3432" i="21"/>
  <c r="L3433" i="21"/>
  <c r="H3434" i="21"/>
  <c r="J3433" i="21"/>
  <c r="I3433" i="21"/>
  <c r="M3433" i="21"/>
  <c r="K3433" i="21"/>
  <c r="Q3432" i="21"/>
  <c r="P3432" i="21"/>
  <c r="N3432" i="21"/>
  <c r="O3432" i="21"/>
  <c r="L3434" i="21"/>
  <c r="M3434" i="21"/>
  <c r="H3435" i="21"/>
  <c r="J3434" i="21"/>
  <c r="K3434" i="21"/>
  <c r="I3434" i="21"/>
  <c r="N3433" i="21"/>
  <c r="Q3433" i="21"/>
  <c r="O3433" i="21"/>
  <c r="P3433" i="21"/>
  <c r="K3435" i="21"/>
  <c r="L3435" i="21"/>
  <c r="J3435" i="21"/>
  <c r="M3435" i="21"/>
  <c r="I3435" i="21"/>
  <c r="H3436" i="21"/>
  <c r="O3434" i="21"/>
  <c r="N3434" i="21"/>
  <c r="P3434" i="21"/>
  <c r="Q3434" i="21"/>
  <c r="N3435" i="21"/>
  <c r="O3435" i="21"/>
  <c r="P3435" i="21"/>
  <c r="Q3435" i="21"/>
  <c r="H3437" i="21"/>
  <c r="K3436" i="21"/>
  <c r="L3436" i="21"/>
  <c r="M3436" i="21"/>
  <c r="I3436" i="21"/>
  <c r="J3436" i="21"/>
  <c r="L3437" i="21"/>
  <c r="K3437" i="21"/>
  <c r="I3437" i="21"/>
  <c r="J3437" i="21"/>
  <c r="M3437" i="21"/>
  <c r="H3438" i="21"/>
  <c r="P3436" i="21"/>
  <c r="N3436" i="21"/>
  <c r="O3436" i="21"/>
  <c r="Q3436" i="21"/>
  <c r="N3437" i="21"/>
  <c r="Q3437" i="21"/>
  <c r="P3437" i="21"/>
  <c r="O3437" i="21"/>
  <c r="H3439" i="21"/>
  <c r="M3438" i="21"/>
  <c r="J3438" i="21"/>
  <c r="L3438" i="21"/>
  <c r="K3438" i="21"/>
  <c r="I3438" i="21"/>
  <c r="M3439" i="21"/>
  <c r="H3440" i="21"/>
  <c r="J3439" i="21"/>
  <c r="K3439" i="21"/>
  <c r="L3439" i="21"/>
  <c r="I3439" i="21"/>
  <c r="Q3438" i="21"/>
  <c r="P3438" i="21"/>
  <c r="O3438" i="21"/>
  <c r="N3438" i="21"/>
  <c r="M3440" i="21"/>
  <c r="J3440" i="21"/>
  <c r="K3440" i="21"/>
  <c r="I3440" i="21"/>
  <c r="H3441" i="21"/>
  <c r="L3440" i="21"/>
  <c r="P3439" i="21"/>
  <c r="O3439" i="21"/>
  <c r="Q3439" i="21"/>
  <c r="N3439" i="21"/>
  <c r="P3440" i="21"/>
  <c r="O3440" i="21"/>
  <c r="Q3440" i="21"/>
  <c r="N3440" i="21"/>
  <c r="L3441" i="21"/>
  <c r="J3441" i="21"/>
  <c r="H3442" i="21"/>
  <c r="K3441" i="21"/>
  <c r="I3441" i="21"/>
  <c r="M3441" i="21"/>
  <c r="J3442" i="21"/>
  <c r="L3442" i="21"/>
  <c r="K3442" i="21"/>
  <c r="H3443" i="21"/>
  <c r="I3442" i="21"/>
  <c r="M3442" i="21"/>
  <c r="N3441" i="21"/>
  <c r="O3441" i="21"/>
  <c r="Q3441" i="21"/>
  <c r="P3441" i="21"/>
  <c r="J3443" i="21"/>
  <c r="L3443" i="21"/>
  <c r="K3443" i="21"/>
  <c r="M3443" i="21"/>
  <c r="I3443" i="21"/>
  <c r="H3444" i="21"/>
  <c r="P3442" i="21"/>
  <c r="O3442" i="21"/>
  <c r="Q3442" i="21"/>
  <c r="N3442" i="21"/>
  <c r="N3443" i="21"/>
  <c r="P3443" i="21"/>
  <c r="O3443" i="21"/>
  <c r="Q3443" i="21"/>
  <c r="L3444" i="21"/>
  <c r="H3445" i="21"/>
  <c r="I3444" i="21"/>
  <c r="J3444" i="21"/>
  <c r="K3444" i="21"/>
  <c r="M3444" i="21"/>
  <c r="I3445" i="21"/>
  <c r="H3446" i="21"/>
  <c r="M3445" i="21"/>
  <c r="K3445" i="21"/>
  <c r="L3445" i="21"/>
  <c r="J3445" i="21"/>
  <c r="P3444" i="21"/>
  <c r="O3444" i="21"/>
  <c r="Q3444" i="21"/>
  <c r="N3444" i="21"/>
  <c r="N3445" i="21"/>
  <c r="O3445" i="21"/>
  <c r="P3445" i="21"/>
  <c r="Q3445" i="21"/>
  <c r="J3446" i="21"/>
  <c r="H3447" i="21"/>
  <c r="L3446" i="21"/>
  <c r="M3446" i="21"/>
  <c r="K3446" i="21"/>
  <c r="I3446" i="21"/>
  <c r="I3447" i="21"/>
  <c r="H3448" i="21"/>
  <c r="M3447" i="21"/>
  <c r="L3447" i="21"/>
  <c r="J3447" i="21"/>
  <c r="K3447" i="21"/>
  <c r="N3446" i="21"/>
  <c r="Q3446" i="21"/>
  <c r="O3446" i="21"/>
  <c r="P3446" i="21"/>
  <c r="Q3447" i="21"/>
  <c r="O3447" i="21"/>
  <c r="P3447" i="21"/>
  <c r="N3447" i="21"/>
  <c r="L3448" i="21"/>
  <c r="H3449" i="21"/>
  <c r="J3448" i="21"/>
  <c r="I3448" i="21"/>
  <c r="M3448" i="21"/>
  <c r="K3448" i="21"/>
  <c r="I3449" i="21"/>
  <c r="M3449" i="21"/>
  <c r="L3449" i="21"/>
  <c r="H3450" i="21"/>
  <c r="K3449" i="21"/>
  <c r="J3449" i="21"/>
  <c r="N3448" i="21"/>
  <c r="O3448" i="21"/>
  <c r="P3448" i="21"/>
  <c r="Q3448" i="21"/>
  <c r="N3449" i="21"/>
  <c r="O3449" i="21"/>
  <c r="Q3449" i="21"/>
  <c r="P3449" i="21"/>
  <c r="M3450" i="21"/>
  <c r="K3450" i="21"/>
  <c r="J3450" i="21"/>
  <c r="H3451" i="21"/>
  <c r="I3450" i="21"/>
  <c r="L3450" i="21"/>
  <c r="K3451" i="21"/>
  <c r="M3451" i="21"/>
  <c r="H3452" i="21"/>
  <c r="I3451" i="21"/>
  <c r="L3451" i="21"/>
  <c r="J3451" i="21"/>
  <c r="N3450" i="21"/>
  <c r="P3450" i="21"/>
  <c r="O3450" i="21"/>
  <c r="Q3450" i="21"/>
  <c r="H3453" i="21"/>
  <c r="M3452" i="21"/>
  <c r="K3452" i="21"/>
  <c r="I3452" i="21"/>
  <c r="L3452" i="21"/>
  <c r="J3452" i="21"/>
  <c r="Q3451" i="21"/>
  <c r="N3451" i="21"/>
  <c r="P3451" i="21"/>
  <c r="O3451" i="21"/>
  <c r="H3454" i="21"/>
  <c r="I3453" i="21"/>
  <c r="L3453" i="21"/>
  <c r="J3453" i="21"/>
  <c r="K3453" i="21"/>
  <c r="M3453" i="21"/>
  <c r="P3452" i="21"/>
  <c r="O3452" i="21"/>
  <c r="N3452" i="21"/>
  <c r="Q3452" i="21"/>
  <c r="L3454" i="21"/>
  <c r="H3455" i="21"/>
  <c r="I3454" i="21"/>
  <c r="K3454" i="21"/>
  <c r="J3454" i="21"/>
  <c r="M3454" i="21"/>
  <c r="O3453" i="21"/>
  <c r="N3453" i="21"/>
  <c r="Q3453" i="21"/>
  <c r="P3453" i="21"/>
  <c r="K3455" i="21"/>
  <c r="J3455" i="21"/>
  <c r="L3455" i="21"/>
  <c r="I3455" i="21"/>
  <c r="M3455" i="21"/>
  <c r="H3456" i="21"/>
  <c r="P3454" i="21"/>
  <c r="Q3454" i="21"/>
  <c r="N3454" i="21"/>
  <c r="O3454" i="21"/>
  <c r="N3455" i="21"/>
  <c r="O3455" i="21"/>
  <c r="P3455" i="21"/>
  <c r="Q3455" i="21"/>
  <c r="I3456" i="21"/>
  <c r="J3456" i="21"/>
  <c r="K3456" i="21"/>
  <c r="L3456" i="21"/>
  <c r="H3457" i="21"/>
  <c r="M3456" i="21"/>
  <c r="Q3456" i="21"/>
  <c r="P3456" i="21"/>
  <c r="O3456" i="21"/>
  <c r="N3456" i="21"/>
  <c r="J3457" i="21"/>
  <c r="H3458" i="21"/>
  <c r="M3457" i="21"/>
  <c r="K3457" i="21"/>
  <c r="L3457" i="21"/>
  <c r="I3457" i="21"/>
  <c r="J3458" i="21"/>
  <c r="H3459" i="21"/>
  <c r="K3458" i="21"/>
  <c r="L3458" i="21"/>
  <c r="I3458" i="21"/>
  <c r="M3458" i="21"/>
  <c r="N3457" i="21"/>
  <c r="Q3457" i="21"/>
  <c r="O3457" i="21"/>
  <c r="P3457" i="21"/>
  <c r="J3459" i="21"/>
  <c r="M3459" i="21"/>
  <c r="H3460" i="21"/>
  <c r="K3459" i="21"/>
  <c r="I3459" i="21"/>
  <c r="L3459" i="21"/>
  <c r="N3458" i="21"/>
  <c r="Q3458" i="21"/>
  <c r="P3458" i="21"/>
  <c r="O3458" i="21"/>
  <c r="J3460" i="21"/>
  <c r="L3460" i="21"/>
  <c r="I3460" i="21"/>
  <c r="H3461" i="21"/>
  <c r="M3460" i="21"/>
  <c r="K3460" i="21"/>
  <c r="P3459" i="21"/>
  <c r="Q3459" i="21"/>
  <c r="O3459" i="21"/>
  <c r="N3459" i="21"/>
  <c r="N3460" i="21"/>
  <c r="O3460" i="21"/>
  <c r="P3460" i="21"/>
  <c r="Q3460" i="21"/>
  <c r="M3461" i="21"/>
  <c r="H3462" i="21"/>
  <c r="L3461" i="21"/>
  <c r="I3461" i="21"/>
  <c r="J3461" i="21"/>
  <c r="K3461" i="21"/>
  <c r="I3462" i="21"/>
  <c r="J3462" i="21"/>
  <c r="H3463" i="21"/>
  <c r="K3462" i="21"/>
  <c r="L3462" i="21"/>
  <c r="M3462" i="21"/>
  <c r="Q3461" i="21"/>
  <c r="O3461" i="21"/>
  <c r="N3461" i="21"/>
  <c r="P3461" i="21"/>
  <c r="Q3462" i="21"/>
  <c r="N3462" i="21"/>
  <c r="P3462" i="21"/>
  <c r="O3462" i="21"/>
  <c r="I3463" i="21"/>
  <c r="L3463" i="21"/>
  <c r="M3463" i="21"/>
  <c r="H3464" i="21"/>
  <c r="K3463" i="21"/>
  <c r="J3463" i="21"/>
  <c r="O3463" i="21"/>
  <c r="P3463" i="21"/>
  <c r="Q3463" i="21"/>
  <c r="N3463" i="21"/>
  <c r="K3464" i="21"/>
  <c r="I3464" i="21"/>
  <c r="H3465" i="21"/>
  <c r="M3464" i="21"/>
  <c r="J3464" i="21"/>
  <c r="L3464" i="21"/>
  <c r="P3464" i="21"/>
  <c r="O3464" i="21"/>
  <c r="N3464" i="21"/>
  <c r="Q3464" i="21"/>
  <c r="I3465" i="21"/>
  <c r="L3465" i="21"/>
  <c r="H3466" i="21"/>
  <c r="J3465" i="21"/>
  <c r="M3465" i="21"/>
  <c r="K3465" i="21"/>
  <c r="P3465" i="21"/>
  <c r="O3465" i="21"/>
  <c r="N3465" i="21"/>
  <c r="Q3465" i="21"/>
  <c r="M3466" i="21"/>
  <c r="L3466" i="21"/>
  <c r="I3466" i="21"/>
  <c r="H3467" i="21"/>
  <c r="K3466" i="21"/>
  <c r="J3466" i="21"/>
  <c r="N3466" i="21"/>
  <c r="O3466" i="21"/>
  <c r="P3466" i="21"/>
  <c r="Q3466" i="21"/>
  <c r="K3467" i="21"/>
  <c r="J3467" i="21"/>
  <c r="L3467" i="21"/>
  <c r="M3467" i="21"/>
  <c r="H3468" i="21"/>
  <c r="I3467" i="21"/>
  <c r="H3469" i="21"/>
  <c r="L3468" i="21"/>
  <c r="J3468" i="21"/>
  <c r="I3468" i="21"/>
  <c r="K3468" i="21"/>
  <c r="M3468" i="21"/>
  <c r="Q3467" i="21"/>
  <c r="N3467" i="21"/>
  <c r="P3467" i="21"/>
  <c r="O3467" i="21"/>
  <c r="M3469" i="21"/>
  <c r="H3470" i="21"/>
  <c r="J3469" i="21"/>
  <c r="I3469" i="21"/>
  <c r="K3469" i="21"/>
  <c r="L3469" i="21"/>
  <c r="O3468" i="21"/>
  <c r="P3468" i="21"/>
  <c r="Q3468" i="21"/>
  <c r="N3468" i="21"/>
  <c r="M3470" i="21"/>
  <c r="K3470" i="21"/>
  <c r="J3470" i="21"/>
  <c r="I3470" i="21"/>
  <c r="H3471" i="21"/>
  <c r="L3470" i="21"/>
  <c r="O3469" i="21"/>
  <c r="P3469" i="21"/>
  <c r="N3469" i="21"/>
  <c r="Q3469" i="21"/>
  <c r="N3470" i="21"/>
  <c r="P3470" i="21"/>
  <c r="O3470" i="21"/>
  <c r="Q3470" i="21"/>
  <c r="M3471" i="21"/>
  <c r="H3472" i="21"/>
  <c r="L3471" i="21"/>
  <c r="J3471" i="21"/>
  <c r="I3471" i="21"/>
  <c r="K3471" i="21"/>
  <c r="H3473" i="21"/>
  <c r="L3472" i="21"/>
  <c r="I3472" i="21"/>
  <c r="M3472" i="21"/>
  <c r="K3472" i="21"/>
  <c r="J3472" i="21"/>
  <c r="Q3471" i="21"/>
  <c r="P3471" i="21"/>
  <c r="O3471" i="21"/>
  <c r="N3471" i="21"/>
  <c r="J3473" i="21"/>
  <c r="M3473" i="21"/>
  <c r="H3474" i="21"/>
  <c r="I3473" i="21"/>
  <c r="K3473" i="21"/>
  <c r="L3473" i="21"/>
  <c r="N3472" i="21"/>
  <c r="O3472" i="21"/>
  <c r="P3472" i="21"/>
  <c r="Q3472" i="21"/>
  <c r="M3474" i="21"/>
  <c r="K3474" i="21"/>
  <c r="H3475" i="21"/>
  <c r="J3474" i="21"/>
  <c r="L3474" i="21"/>
  <c r="I3474" i="21"/>
  <c r="P3473" i="21"/>
  <c r="N3473" i="21"/>
  <c r="O3473" i="21"/>
  <c r="Q3473" i="21"/>
  <c r="J3475" i="21"/>
  <c r="I3475" i="21"/>
  <c r="H3476" i="21"/>
  <c r="M3475" i="21"/>
  <c r="L3475" i="21"/>
  <c r="K3475" i="21"/>
  <c r="Q3474" i="21"/>
  <c r="P3474" i="21"/>
  <c r="O3474" i="21"/>
  <c r="N3474" i="21"/>
  <c r="Q3475" i="21"/>
  <c r="N3475" i="21"/>
  <c r="O3475" i="21"/>
  <c r="P3475" i="21"/>
  <c r="I3476" i="21"/>
  <c r="L3476" i="21"/>
  <c r="H3477" i="21"/>
  <c r="M3476" i="21"/>
  <c r="K3476" i="21"/>
  <c r="J3476" i="21"/>
  <c r="O3476" i="21"/>
  <c r="P3476" i="21"/>
  <c r="N3476" i="21"/>
  <c r="Q3476" i="21"/>
  <c r="M3477" i="21"/>
  <c r="J3477" i="21"/>
  <c r="I3477" i="21"/>
  <c r="L3477" i="21"/>
  <c r="K3477" i="21"/>
  <c r="H3478" i="21"/>
  <c r="N3477" i="21"/>
  <c r="Q3477" i="21"/>
  <c r="P3477" i="21"/>
  <c r="O3477" i="21"/>
  <c r="J3478" i="21"/>
  <c r="M3478" i="21"/>
  <c r="I3478" i="21"/>
  <c r="K3478" i="21"/>
  <c r="H3479" i="21"/>
  <c r="L3478" i="21"/>
  <c r="O3478" i="21"/>
  <c r="Q3478" i="21"/>
  <c r="N3478" i="21"/>
  <c r="P3478" i="21"/>
  <c r="H3480" i="21"/>
  <c r="M3479" i="21"/>
  <c r="J3479" i="21"/>
  <c r="I3479" i="21"/>
  <c r="K3479" i="21"/>
  <c r="L3479" i="21"/>
  <c r="I3480" i="21"/>
  <c r="J3480" i="21"/>
  <c r="L3480" i="21"/>
  <c r="H3481" i="21"/>
  <c r="K3480" i="21"/>
  <c r="M3480" i="21"/>
  <c r="Q3479" i="21"/>
  <c r="P3479" i="21"/>
  <c r="N3479" i="21"/>
  <c r="O3479" i="21"/>
  <c r="N3480" i="21"/>
  <c r="Q3480" i="21"/>
  <c r="P3480" i="21"/>
  <c r="O3480" i="21"/>
  <c r="I3481" i="21"/>
  <c r="M3481" i="21"/>
  <c r="H3482" i="21"/>
  <c r="J3481" i="21"/>
  <c r="K3481" i="21"/>
  <c r="L3481" i="21"/>
  <c r="N3481" i="21"/>
  <c r="P3481" i="21"/>
  <c r="Q3481" i="21"/>
  <c r="O3481" i="21"/>
  <c r="L3482" i="21"/>
  <c r="I3482" i="21"/>
  <c r="K3482" i="21"/>
  <c r="J3482" i="21"/>
  <c r="M3482" i="21"/>
  <c r="H3483" i="21"/>
  <c r="P3482" i="21"/>
  <c r="O3482" i="21"/>
  <c r="Q3482" i="21"/>
  <c r="N3482" i="21"/>
  <c r="M3483" i="21"/>
  <c r="J3483" i="21"/>
  <c r="I3483" i="21"/>
  <c r="L3483" i="21"/>
  <c r="H3484" i="21"/>
  <c r="K3483" i="21"/>
  <c r="P3483" i="21"/>
  <c r="N3483" i="21"/>
  <c r="O3483" i="21"/>
  <c r="Q3483" i="21"/>
  <c r="M3484" i="21"/>
  <c r="H3485" i="21"/>
  <c r="J3484" i="21"/>
  <c r="K3484" i="21"/>
  <c r="L3484" i="21"/>
  <c r="I3484" i="21"/>
  <c r="J3485" i="21"/>
  <c r="K3485" i="21"/>
  <c r="H3486" i="21"/>
  <c r="I3485" i="21"/>
  <c r="L3485" i="21"/>
  <c r="M3485" i="21"/>
  <c r="N3484" i="21"/>
  <c r="Q3484" i="21"/>
  <c r="P3484" i="21"/>
  <c r="O3484" i="21"/>
  <c r="I3486" i="21"/>
  <c r="M3486" i="21"/>
  <c r="H3487" i="21"/>
  <c r="J3486" i="21"/>
  <c r="L3486" i="21"/>
  <c r="K3486" i="21"/>
  <c r="Q3485" i="21"/>
  <c r="P3485" i="21"/>
  <c r="O3485" i="21"/>
  <c r="N3485" i="21"/>
  <c r="P3486" i="21"/>
  <c r="N3486" i="21"/>
  <c r="O3486" i="21"/>
  <c r="Q3486" i="21"/>
  <c r="K3487" i="21"/>
  <c r="L3487" i="21"/>
  <c r="H3488" i="21"/>
  <c r="M3487" i="21"/>
  <c r="I3487" i="21"/>
  <c r="J3487" i="21"/>
  <c r="I3488" i="21"/>
  <c r="M3488" i="21"/>
  <c r="L3488" i="21"/>
  <c r="J3488" i="21"/>
  <c r="K3488" i="21"/>
  <c r="H3489" i="21"/>
  <c r="O3487" i="21"/>
  <c r="Q3487" i="21"/>
  <c r="N3487" i="21"/>
  <c r="P3487" i="21"/>
  <c r="Q3488" i="21"/>
  <c r="O3488" i="21"/>
  <c r="P3488" i="21"/>
  <c r="N3488" i="21"/>
  <c r="H3490" i="21"/>
  <c r="M3489" i="21"/>
  <c r="K3489" i="21"/>
  <c r="L3489" i="21"/>
  <c r="I3489" i="21"/>
  <c r="J3489" i="21"/>
  <c r="K3490" i="21"/>
  <c r="H3491" i="21"/>
  <c r="L3490" i="21"/>
  <c r="I3490" i="21"/>
  <c r="M3490" i="21"/>
  <c r="J3490" i="21"/>
  <c r="N3489" i="21"/>
  <c r="Q3489" i="21"/>
  <c r="O3489" i="21"/>
  <c r="P3489" i="21"/>
  <c r="L3491" i="21"/>
  <c r="J3491" i="21"/>
  <c r="I3491" i="21"/>
  <c r="K3491" i="21"/>
  <c r="H3492" i="21"/>
  <c r="M3491" i="21"/>
  <c r="O3490" i="21"/>
  <c r="N3490" i="21"/>
  <c r="P3490" i="21"/>
  <c r="Q3490" i="21"/>
  <c r="Q3491" i="21"/>
  <c r="P3491" i="21"/>
  <c r="N3491" i="21"/>
  <c r="O3491" i="21"/>
  <c r="M3492" i="21"/>
  <c r="J3492" i="21"/>
  <c r="K3492" i="21"/>
  <c r="L3492" i="21"/>
  <c r="H3493" i="21"/>
  <c r="I3492" i="21"/>
  <c r="I3493" i="21"/>
  <c r="M3493" i="21"/>
  <c r="L3493" i="21"/>
  <c r="J3493" i="21"/>
  <c r="K3493" i="21"/>
  <c r="H3494" i="21"/>
  <c r="N3492" i="21"/>
  <c r="P3492" i="21"/>
  <c r="O3492" i="21"/>
  <c r="Q3492" i="21"/>
  <c r="P3493" i="21"/>
  <c r="Q3493" i="21"/>
  <c r="O3493" i="21"/>
  <c r="N3493" i="21"/>
  <c r="K3494" i="21"/>
  <c r="L3494" i="21"/>
  <c r="I3494" i="21"/>
  <c r="M3494" i="21"/>
  <c r="J3494" i="21"/>
  <c r="H3495" i="21"/>
  <c r="N3494" i="21"/>
  <c r="O3494" i="21"/>
  <c r="P3494" i="21"/>
  <c r="Q3494" i="21"/>
  <c r="L3495" i="21"/>
  <c r="H3496" i="21"/>
  <c r="I3495" i="21"/>
  <c r="M3495" i="21"/>
  <c r="K3495" i="21"/>
  <c r="J3495" i="21"/>
  <c r="M3496" i="21"/>
  <c r="J3496" i="21"/>
  <c r="I3496" i="21"/>
  <c r="H3497" i="21"/>
  <c r="L3496" i="21"/>
  <c r="K3496" i="21"/>
  <c r="Q3495" i="21"/>
  <c r="P3495" i="21"/>
  <c r="O3495" i="21"/>
  <c r="N3495" i="21"/>
  <c r="O3496" i="21"/>
  <c r="P3496" i="21"/>
  <c r="N3496" i="21"/>
  <c r="Q3496" i="21"/>
  <c r="K3497" i="21"/>
  <c r="H3498" i="21"/>
  <c r="L3497" i="21"/>
  <c r="I3497" i="21"/>
  <c r="J3497" i="21"/>
  <c r="M3497" i="21"/>
  <c r="I3498" i="21"/>
  <c r="L3498" i="21"/>
  <c r="M3498" i="21"/>
  <c r="J3498" i="21"/>
  <c r="H3499" i="21"/>
  <c r="K3498" i="21"/>
  <c r="Q3497" i="21"/>
  <c r="N3497" i="21"/>
  <c r="O3497" i="21"/>
  <c r="P3497" i="21"/>
  <c r="O3498" i="21"/>
  <c r="Q3498" i="21"/>
  <c r="P3498" i="21"/>
  <c r="N3498" i="21"/>
  <c r="K3499" i="21"/>
  <c r="M3499" i="21"/>
  <c r="J3499" i="21"/>
  <c r="L3499" i="21"/>
  <c r="I3499" i="21"/>
  <c r="H3500" i="21"/>
  <c r="Q3499" i="21"/>
  <c r="O3499" i="21"/>
  <c r="N3499" i="21"/>
  <c r="P3499" i="21"/>
  <c r="I3500" i="21"/>
  <c r="K3500" i="21"/>
  <c r="H3501" i="21"/>
  <c r="M3500" i="21"/>
  <c r="L3500" i="21"/>
  <c r="J3500" i="21"/>
  <c r="O3500" i="21"/>
  <c r="N3500" i="21"/>
  <c r="P3500" i="21"/>
  <c r="Q3500" i="21"/>
  <c r="H3502" i="21"/>
  <c r="J3501" i="21"/>
  <c r="I3501" i="21"/>
  <c r="L3501" i="21"/>
  <c r="K3501" i="21"/>
  <c r="M3501" i="21"/>
  <c r="I3502" i="21"/>
  <c r="K3502" i="21"/>
  <c r="J3502" i="21"/>
  <c r="M3502" i="21"/>
  <c r="L3502" i="21"/>
  <c r="H3503" i="21"/>
  <c r="N3501" i="21"/>
  <c r="O3501" i="21"/>
  <c r="Q3501" i="21"/>
  <c r="P3501" i="21"/>
  <c r="N3502" i="21"/>
  <c r="Q3502" i="21"/>
  <c r="O3502" i="21"/>
  <c r="P3502" i="21"/>
  <c r="M3503" i="21"/>
  <c r="H3504" i="21"/>
  <c r="I3503" i="21"/>
  <c r="K3503" i="21"/>
  <c r="L3503" i="21"/>
  <c r="J3503" i="21"/>
  <c r="K3504" i="21"/>
  <c r="L3504" i="21"/>
  <c r="J3504" i="21"/>
  <c r="I3504" i="21"/>
  <c r="M3504" i="21"/>
  <c r="H3505" i="21"/>
  <c r="P3503" i="21"/>
  <c r="O3503" i="21"/>
  <c r="N3503" i="21"/>
  <c r="Q3503" i="21"/>
  <c r="Q3504" i="21"/>
  <c r="P3504" i="21"/>
  <c r="N3504" i="21"/>
  <c r="O3504" i="21"/>
  <c r="I3505" i="21"/>
  <c r="K3505" i="21"/>
  <c r="M3505" i="21"/>
  <c r="L3505" i="21"/>
  <c r="H3506" i="21"/>
  <c r="J3505" i="21"/>
  <c r="N3505" i="21"/>
  <c r="P3505" i="21"/>
  <c r="Q3505" i="21"/>
  <c r="O3505" i="21"/>
  <c r="H3507" i="21"/>
  <c r="L3506" i="21"/>
  <c r="J3506" i="21"/>
  <c r="I3506" i="21"/>
  <c r="M3506" i="21"/>
  <c r="K3506" i="21"/>
  <c r="H3508" i="21"/>
  <c r="L3507" i="21"/>
  <c r="I3507" i="21"/>
  <c r="M3507" i="21"/>
  <c r="J3507" i="21"/>
  <c r="K3507" i="21"/>
  <c r="P3506" i="21"/>
  <c r="Q3506" i="21"/>
  <c r="N3506" i="21"/>
  <c r="O3506" i="21"/>
  <c r="L3508" i="21"/>
  <c r="K3508" i="21"/>
  <c r="M3508" i="21"/>
  <c r="I3508" i="21"/>
  <c r="H3509" i="21"/>
  <c r="J3508" i="21"/>
  <c r="Q3507" i="21"/>
  <c r="O3507" i="21"/>
  <c r="N3507" i="21"/>
  <c r="P3507" i="21"/>
  <c r="P3508" i="21"/>
  <c r="Q3508" i="21"/>
  <c r="N3508" i="21"/>
  <c r="O3508" i="21"/>
  <c r="J3509" i="21"/>
  <c r="L3509" i="21"/>
  <c r="K3509" i="21"/>
  <c r="I3509" i="21"/>
  <c r="M3509" i="21"/>
  <c r="H3510" i="21"/>
  <c r="P3509" i="21"/>
  <c r="N3509" i="21"/>
  <c r="O3509" i="21"/>
  <c r="Q3509" i="21"/>
  <c r="K3510" i="21"/>
  <c r="I3510" i="21"/>
  <c r="M3510" i="21"/>
  <c r="L3510" i="21"/>
  <c r="H3511" i="21"/>
  <c r="J3510" i="21"/>
  <c r="N3510" i="21"/>
  <c r="Q3510" i="21"/>
  <c r="P3510" i="21"/>
  <c r="O3510" i="21"/>
  <c r="I3511" i="21"/>
  <c r="K3511" i="21"/>
  <c r="J3511" i="21"/>
  <c r="H3512" i="21"/>
  <c r="M3511" i="21"/>
  <c r="L3511" i="21"/>
  <c r="P3511" i="21"/>
  <c r="N3511" i="21"/>
  <c r="Q3511" i="21"/>
  <c r="O3511" i="21"/>
  <c r="M3512" i="21"/>
  <c r="L3512" i="21"/>
  <c r="H3513" i="21"/>
  <c r="I3512" i="21"/>
  <c r="K3512" i="21"/>
  <c r="J3512" i="21"/>
  <c r="L3513" i="21"/>
  <c r="J3513" i="21"/>
  <c r="K3513" i="21"/>
  <c r="I3513" i="21"/>
  <c r="M3513" i="21"/>
  <c r="H3514" i="21"/>
  <c r="O3512" i="21"/>
  <c r="Q3512" i="21"/>
  <c r="P3512" i="21"/>
  <c r="N3512" i="21"/>
  <c r="Q3513" i="21"/>
  <c r="O3513" i="21"/>
  <c r="P3513" i="21"/>
  <c r="N3513" i="21"/>
  <c r="H3515" i="21"/>
  <c r="J3514" i="21"/>
  <c r="K3514" i="21"/>
  <c r="M3514" i="21"/>
  <c r="I3514" i="21"/>
  <c r="L3514" i="21"/>
  <c r="L3515" i="21"/>
  <c r="H3516" i="21"/>
  <c r="J3515" i="21"/>
  <c r="K3515" i="21"/>
  <c r="I3515" i="21"/>
  <c r="M3515" i="21"/>
  <c r="N3514" i="21"/>
  <c r="Q3514" i="21"/>
  <c r="P3514" i="21"/>
  <c r="O3514" i="21"/>
  <c r="K3516" i="21"/>
  <c r="L3516" i="21"/>
  <c r="H3517" i="21"/>
  <c r="M3516" i="21"/>
  <c r="I3516" i="21"/>
  <c r="J3516" i="21"/>
  <c r="P3515" i="21"/>
  <c r="O3515" i="21"/>
  <c r="N3515" i="21"/>
  <c r="Q3515" i="21"/>
  <c r="J3517" i="21"/>
  <c r="K3517" i="21"/>
  <c r="M3517" i="21"/>
  <c r="L3517" i="21"/>
  <c r="H3518" i="21"/>
  <c r="I3517" i="21"/>
  <c r="P3516" i="21"/>
  <c r="N3516" i="21"/>
  <c r="Q3516" i="21"/>
  <c r="O3516" i="21"/>
  <c r="M3518" i="21"/>
  <c r="J3518" i="21"/>
  <c r="K3518" i="21"/>
  <c r="L3518" i="21"/>
  <c r="I3518" i="21"/>
  <c r="H3519" i="21"/>
  <c r="N3517" i="21"/>
  <c r="Q3517" i="21"/>
  <c r="P3517" i="21"/>
  <c r="O3517" i="21"/>
  <c r="O3518" i="21"/>
  <c r="N3518" i="21"/>
  <c r="Q3518" i="21"/>
  <c r="P3518" i="21"/>
  <c r="L3519" i="21"/>
  <c r="M3519" i="21"/>
  <c r="J3519" i="21"/>
  <c r="K3519" i="21"/>
  <c r="H3520" i="21"/>
  <c r="I3519" i="21"/>
  <c r="M3520" i="21"/>
  <c r="L3520" i="21"/>
  <c r="K3520" i="21"/>
  <c r="H3521" i="21"/>
  <c r="J3520" i="21"/>
  <c r="I3520" i="21"/>
  <c r="Q3519" i="21"/>
  <c r="P3519" i="21"/>
  <c r="N3519" i="21"/>
  <c r="O3519" i="21"/>
  <c r="I3521" i="21"/>
  <c r="H3522" i="21"/>
  <c r="J3521" i="21"/>
  <c r="K3521" i="21"/>
  <c r="L3521" i="21"/>
  <c r="M3521" i="21"/>
  <c r="N3520" i="21"/>
  <c r="O3520" i="21"/>
  <c r="P3520" i="21"/>
  <c r="Q3520" i="21"/>
  <c r="N3521" i="21"/>
  <c r="Q3521" i="21"/>
  <c r="P3521" i="21"/>
  <c r="O3521" i="21"/>
  <c r="I3522" i="21"/>
  <c r="L3522" i="21"/>
  <c r="H3523" i="21"/>
  <c r="J3522" i="21"/>
  <c r="M3522" i="21"/>
  <c r="K3522" i="21"/>
  <c r="O3522" i="21"/>
  <c r="Q3522" i="21"/>
  <c r="N3522" i="21"/>
  <c r="P3522" i="21"/>
  <c r="J3523" i="21"/>
  <c r="M3523" i="21"/>
  <c r="H3524" i="21"/>
  <c r="L3523" i="21"/>
  <c r="K3523" i="21"/>
  <c r="I3523" i="21"/>
  <c r="H3525" i="21"/>
  <c r="M3524" i="21"/>
  <c r="K3524" i="21"/>
  <c r="I3524" i="21"/>
  <c r="L3524" i="21"/>
  <c r="J3524" i="21"/>
  <c r="P3523" i="21"/>
  <c r="N3523" i="21"/>
  <c r="Q3523" i="21"/>
  <c r="O3523" i="21"/>
  <c r="J3525" i="21"/>
  <c r="I3525" i="21"/>
  <c r="H3526" i="21"/>
  <c r="K3525" i="21"/>
  <c r="M3525" i="21"/>
  <c r="L3525" i="21"/>
  <c r="N3524" i="21"/>
  <c r="O3524" i="21"/>
  <c r="Q3524" i="21"/>
  <c r="P3524" i="21"/>
  <c r="N3525" i="21"/>
  <c r="Q3525" i="21"/>
  <c r="O3525" i="21"/>
  <c r="P3525" i="21"/>
  <c r="L3526" i="21"/>
  <c r="J3526" i="21"/>
  <c r="M3526" i="21"/>
  <c r="H3527" i="21"/>
  <c r="K3526" i="21"/>
  <c r="I3526" i="21"/>
  <c r="L3527" i="21"/>
  <c r="H3528" i="21"/>
  <c r="K3527" i="21"/>
  <c r="J3527" i="21"/>
  <c r="M3527" i="21"/>
  <c r="I3527" i="21"/>
  <c r="N3526" i="21"/>
  <c r="P3526" i="21"/>
  <c r="Q3526" i="21"/>
  <c r="O3526" i="21"/>
  <c r="K3528" i="21"/>
  <c r="H3529" i="21"/>
  <c r="J3528" i="21"/>
  <c r="I3528" i="21"/>
  <c r="M3528" i="21"/>
  <c r="L3528" i="21"/>
  <c r="O3527" i="21"/>
  <c r="P3527" i="21"/>
  <c r="Q3527" i="21"/>
  <c r="N3527" i="21"/>
  <c r="M3529" i="21"/>
  <c r="L3529" i="21"/>
  <c r="J3529" i="21"/>
  <c r="I3529" i="21"/>
  <c r="H3530" i="21"/>
  <c r="K3529" i="21"/>
  <c r="N3528" i="21"/>
  <c r="Q3528" i="21"/>
  <c r="P3528" i="21"/>
  <c r="O3528" i="21"/>
  <c r="Q3529" i="21"/>
  <c r="O3529" i="21"/>
  <c r="N3529" i="21"/>
  <c r="P3529" i="21"/>
  <c r="K3530" i="21"/>
  <c r="H3531" i="21"/>
  <c r="I3530" i="21"/>
  <c r="J3530" i="21"/>
  <c r="L3530" i="21"/>
  <c r="M3530" i="21"/>
  <c r="I3531" i="21"/>
  <c r="L3531" i="21"/>
  <c r="K3531" i="21"/>
  <c r="J3531" i="21"/>
  <c r="H3532" i="21"/>
  <c r="M3531" i="21"/>
  <c r="N3530" i="21"/>
  <c r="P3530" i="21"/>
  <c r="O3530" i="21"/>
  <c r="Q3530" i="21"/>
  <c r="Q3531" i="21"/>
  <c r="O3531" i="21"/>
  <c r="N3531" i="21"/>
  <c r="P3531" i="21"/>
  <c r="H3533" i="21"/>
  <c r="M3532" i="21"/>
  <c r="L3532" i="21"/>
  <c r="K3532" i="21"/>
  <c r="I3532" i="21"/>
  <c r="J3532" i="21"/>
  <c r="L3533" i="21"/>
  <c r="K3533" i="21"/>
  <c r="M3533" i="21"/>
  <c r="J3533" i="21"/>
  <c r="H3534" i="21"/>
  <c r="I3533" i="21"/>
  <c r="O3532" i="21"/>
  <c r="P3532" i="21"/>
  <c r="N3532" i="21"/>
  <c r="Q3532" i="21"/>
  <c r="M3534" i="21"/>
  <c r="J3534" i="21"/>
  <c r="I3534" i="21"/>
  <c r="K3534" i="21"/>
  <c r="H3535" i="21"/>
  <c r="L3534" i="21"/>
  <c r="N3533" i="21"/>
  <c r="Q3533" i="21"/>
  <c r="P3533" i="21"/>
  <c r="O3533" i="21"/>
  <c r="Q3534" i="21"/>
  <c r="O3534" i="21"/>
  <c r="P3534" i="21"/>
  <c r="N3534" i="21"/>
  <c r="L3535" i="21"/>
  <c r="K3535" i="21"/>
  <c r="I3535" i="21"/>
  <c r="M3535" i="21"/>
  <c r="J3535" i="21"/>
  <c r="H3536" i="21"/>
  <c r="N3535" i="21"/>
  <c r="O3535" i="21"/>
  <c r="P3535" i="21"/>
  <c r="Q3535" i="21"/>
  <c r="K3536" i="21"/>
  <c r="M3536" i="21"/>
  <c r="I3536" i="21"/>
  <c r="J3536" i="21"/>
  <c r="H3537" i="21"/>
  <c r="L3536" i="21"/>
  <c r="G16" i="26"/>
  <c r="I16" i="28"/>
  <c r="I9" i="27"/>
  <c r="G9" i="27"/>
  <c r="I9" i="13"/>
  <c r="I16" i="26"/>
  <c r="G16" i="13"/>
  <c r="I9" i="26"/>
  <c r="G9" i="26"/>
  <c r="I9" i="28"/>
  <c r="G9" i="28"/>
  <c r="I16" i="13"/>
  <c r="G9" i="13"/>
  <c r="G16" i="28"/>
  <c r="N3536" i="21"/>
  <c r="O3536" i="21"/>
  <c r="Q3536" i="21"/>
  <c r="P3536" i="21"/>
  <c r="I3537" i="21"/>
  <c r="K3537" i="21"/>
  <c r="J3537" i="21"/>
  <c r="L3537" i="21"/>
  <c r="M3537" i="21"/>
  <c r="O3537" i="21"/>
  <c r="Q3537" i="21"/>
  <c r="N3537" i="21"/>
  <c r="P3537" i="21"/>
  <c r="K3" i="26" l="1"/>
  <c r="K7" i="27"/>
  <c r="K5" i="13"/>
  <c r="K8" i="28"/>
  <c r="K6" i="27"/>
  <c r="K3" i="27"/>
  <c r="K8" i="13"/>
  <c r="K6" i="13"/>
  <c r="K10" i="26"/>
  <c r="K13" i="27"/>
  <c r="K10" i="13"/>
  <c r="K8" i="27"/>
  <c r="K6" i="26"/>
  <c r="K10" i="27"/>
  <c r="K7" i="13"/>
  <c r="K4" i="13"/>
  <c r="K3" i="28"/>
  <c r="K6" i="28"/>
  <c r="K11" i="27"/>
  <c r="K7" i="28"/>
  <c r="K5" i="28"/>
  <c r="K4" i="26"/>
  <c r="K14" i="27"/>
  <c r="K4" i="28"/>
  <c r="K8" i="26"/>
  <c r="K5" i="26"/>
  <c r="K14" i="28"/>
  <c r="K4" i="27"/>
  <c r="K7" i="26"/>
  <c r="K3" i="13"/>
  <c r="K12" i="27"/>
  <c r="K5" i="27"/>
  <c r="K14" i="13"/>
  <c r="K15" i="28"/>
  <c r="K13" i="28"/>
  <c r="K13" i="13"/>
  <c r="K11" i="26"/>
  <c r="K12" i="13"/>
  <c r="K15" i="26"/>
  <c r="K11" i="28"/>
  <c r="K12" i="26"/>
  <c r="K11" i="13"/>
  <c r="K15" i="13"/>
  <c r="K10" i="28"/>
  <c r="K13" i="26"/>
  <c r="K14" i="26"/>
  <c r="K12" i="28"/>
  <c r="H9" i="28"/>
  <c r="H16" i="28"/>
  <c r="H9" i="27"/>
  <c r="J16" i="28"/>
  <c r="J16" i="13"/>
  <c r="H16" i="13"/>
  <c r="H9" i="26"/>
  <c r="J9" i="26"/>
  <c r="J9" i="27"/>
  <c r="J9" i="13"/>
  <c r="H9" i="13"/>
  <c r="H16" i="26"/>
  <c r="J16" i="26"/>
  <c r="J9" i="28"/>
  <c r="T107" i="13"/>
  <c r="D14" i="21"/>
  <c r="N2656" i="21"/>
  <c r="G16" i="27"/>
  <c r="I16" i="27"/>
  <c r="E14" i="21"/>
  <c r="F14" i="21"/>
  <c r="K16" i="26" l="1"/>
  <c r="H16" i="27"/>
  <c r="J16" i="27"/>
  <c r="K16" i="27" s="1"/>
  <c r="K9" i="27"/>
  <c r="K9" i="26"/>
  <c r="K9" i="28"/>
  <c r="K16" i="13"/>
  <c r="K9" i="13"/>
  <c r="K16" i="28"/>
  <c r="D15" i="21"/>
  <c r="D16" i="21"/>
  <c r="D17" i="21"/>
  <c r="D18" i="21" s="1"/>
  <c r="D19" i="21"/>
  <c r="D20" i="21" s="1"/>
  <c r="D21" i="21" s="1"/>
  <c r="D22" i="21" s="1"/>
  <c r="D23" i="21" s="1"/>
  <c r="D24" i="21" s="1"/>
  <c r="D25" i="21" s="1"/>
  <c r="D26" i="21" s="1"/>
  <c r="D27" i="21"/>
  <c r="D28" i="21" s="1"/>
  <c r="D29" i="21" s="1"/>
  <c r="D30" i="21" s="1"/>
  <c r="D31" i="21" s="1"/>
  <c r="D32" i="21" s="1"/>
  <c r="D33" i="21" s="1"/>
  <c r="D34" i="21" s="1"/>
  <c r="D35" i="21" s="1"/>
  <c r="D36" i="21" s="1"/>
  <c r="D37" i="21"/>
  <c r="D38" i="21" s="1"/>
  <c r="D39" i="21" s="1"/>
  <c r="D40" i="21" s="1"/>
  <c r="D41" i="21" s="1"/>
  <c r="D42" i="21" s="1"/>
  <c r="D43" i="21" s="1"/>
  <c r="D44" i="21" s="1"/>
  <c r="D45" i="21" s="1"/>
  <c r="D46" i="21" s="1"/>
  <c r="D47" i="21" s="1"/>
  <c r="D48" i="21" s="1"/>
  <c r="D49" i="21" s="1"/>
  <c r="D50" i="21" s="1"/>
  <c r="D51" i="21" s="1"/>
  <c r="D52" i="21" s="1"/>
  <c r="D53" i="21"/>
  <c r="D54" i="21" s="1"/>
  <c r="D55" i="21" s="1"/>
  <c r="D56" i="21" s="1"/>
  <c r="D57" i="21" s="1"/>
  <c r="D58" i="21" s="1"/>
  <c r="D59" i="21" s="1"/>
  <c r="D60" i="21" s="1"/>
  <c r="D61" i="21" s="1"/>
  <c r="D62" i="21" s="1"/>
  <c r="D63" i="21" s="1"/>
  <c r="D64" i="21" s="1"/>
  <c r="D65" i="21" s="1"/>
  <c r="D66" i="21" s="1"/>
  <c r="D67" i="21" s="1"/>
  <c r="D68" i="21" s="1"/>
  <c r="D69" i="21"/>
  <c r="D70" i="21" s="1"/>
  <c r="D71" i="21" s="1"/>
  <c r="D72" i="21" s="1"/>
  <c r="D73" i="21" s="1"/>
  <c r="D74" i="21" s="1"/>
  <c r="D75" i="21" s="1"/>
  <c r="D76" i="21" s="1"/>
  <c r="D77" i="21" s="1"/>
  <c r="D78" i="21" s="1"/>
  <c r="D79" i="21" s="1"/>
  <c r="D80" i="21" s="1"/>
  <c r="D81" i="21" s="1"/>
  <c r="D82" i="21" s="1"/>
  <c r="D83" i="21" s="1"/>
  <c r="D84" i="21" s="1"/>
  <c r="D85" i="21" s="1"/>
  <c r="D86" i="21" s="1"/>
  <c r="D87" i="21" s="1"/>
  <c r="D88" i="21" s="1"/>
  <c r="D89" i="21" s="1"/>
  <c r="D90" i="21" s="1"/>
  <c r="D91" i="21" s="1"/>
  <c r="D92" i="21" s="1"/>
  <c r="D93" i="21"/>
  <c r="D94" i="21" s="1"/>
  <c r="D95" i="21" s="1"/>
  <c r="D96" i="21" s="1"/>
  <c r="D97" i="21" s="1"/>
  <c r="D98" i="21" s="1"/>
  <c r="D99" i="21" s="1"/>
  <c r="D100" i="21" s="1"/>
  <c r="D101" i="21" s="1"/>
  <c r="D102" i="21" s="1"/>
  <c r="D103" i="21" s="1"/>
  <c r="D104" i="21" s="1"/>
  <c r="D105" i="21" s="1"/>
  <c r="D106" i="21" s="1"/>
  <c r="D107" i="21" s="1"/>
  <c r="D108" i="21" s="1"/>
  <c r="D109" i="21"/>
  <c r="D110" i="21" s="1"/>
  <c r="D111" i="21" s="1"/>
  <c r="D112" i="21" s="1"/>
  <c r="D113" i="21" s="1"/>
  <c r="D114" i="21" s="1"/>
  <c r="D115" i="21" s="1"/>
  <c r="D116" i="21" s="1"/>
  <c r="D117" i="21" s="1"/>
  <c r="D118" i="21" s="1"/>
  <c r="D119" i="21" s="1"/>
  <c r="D120" i="21" s="1"/>
  <c r="D121" i="21" s="1"/>
  <c r="D122" i="21" s="1"/>
  <c r="D123" i="21" s="1"/>
  <c r="D124" i="21" s="1"/>
  <c r="D125" i="21"/>
  <c r="D126" i="21" s="1"/>
  <c r="D127" i="21" s="1"/>
  <c r="D128" i="21" s="1"/>
  <c r="D129" i="21" s="1"/>
  <c r="D130" i="21" s="1"/>
  <c r="D131" i="21" s="1"/>
  <c r="D132" i="21" s="1"/>
  <c r="D133" i="21" s="1"/>
  <c r="D134" i="21" s="1"/>
  <c r="D135" i="21" s="1"/>
  <c r="D136" i="21" s="1"/>
  <c r="D137" i="21" s="1"/>
  <c r="D138" i="21" s="1"/>
  <c r="D139" i="21" s="1"/>
  <c r="D140" i="21" s="1"/>
  <c r="D141" i="21"/>
  <c r="D142" i="21" s="1"/>
  <c r="D143" i="21" s="1"/>
  <c r="D144" i="21" s="1"/>
  <c r="D145" i="21" s="1"/>
  <c r="D146" i="21" s="1"/>
  <c r="D147" i="21" s="1"/>
  <c r="D148" i="21" s="1"/>
  <c r="D149" i="21" s="1"/>
  <c r="D150" i="21" s="1"/>
  <c r="D151" i="21" s="1"/>
  <c r="D152" i="21" s="1"/>
  <c r="D153" i="21" s="1"/>
  <c r="D154" i="21" s="1"/>
  <c r="D155" i="21" s="1"/>
  <c r="D156" i="21" s="1"/>
  <c r="D157" i="21"/>
  <c r="D158" i="21" s="1"/>
  <c r="D159" i="21" s="1"/>
  <c r="D160" i="21" s="1"/>
  <c r="D161" i="21" s="1"/>
  <c r="D162" i="21" s="1"/>
  <c r="D163" i="21" s="1"/>
  <c r="D164" i="21" s="1"/>
  <c r="D165" i="21" s="1"/>
  <c r="D166" i="21" s="1"/>
  <c r="D167" i="21" s="1"/>
  <c r="D168" i="21" s="1"/>
  <c r="D169" i="21" s="1"/>
  <c r="D170" i="21" s="1"/>
  <c r="D171" i="21" s="1"/>
  <c r="D172" i="21" s="1"/>
  <c r="D173" i="21"/>
  <c r="D174" i="21" s="1"/>
  <c r="D175" i="21" s="1"/>
  <c r="D176" i="21" s="1"/>
  <c r="D177" i="21" s="1"/>
  <c r="D178" i="21" s="1"/>
  <c r="D179" i="21" s="1"/>
  <c r="D180" i="21" s="1"/>
  <c r="D181" i="21" s="1"/>
  <c r="D182" i="21" s="1"/>
  <c r="D183" i="21" s="1"/>
  <c r="D184" i="21" s="1"/>
  <c r="D185" i="21" s="1"/>
  <c r="D186" i="21" s="1"/>
  <c r="D187" i="21" s="1"/>
  <c r="D188" i="21" s="1"/>
  <c r="D189" i="21"/>
  <c r="D190" i="21" s="1"/>
  <c r="D191" i="21" s="1"/>
  <c r="D192" i="21" s="1"/>
  <c r="D193" i="21" s="1"/>
  <c r="D194" i="21" s="1"/>
  <c r="D195" i="21" s="1"/>
  <c r="D196" i="21" s="1"/>
  <c r="D197" i="21" s="1"/>
  <c r="D198" i="21" s="1"/>
  <c r="D199" i="21" s="1"/>
  <c r="D200" i="21" s="1"/>
  <c r="D201" i="21" s="1"/>
  <c r="D202" i="21" s="1"/>
  <c r="D203" i="21" s="1"/>
  <c r="D204" i="21" s="1"/>
  <c r="D205" i="21"/>
  <c r="D206" i="21" s="1"/>
  <c r="D207" i="21" s="1"/>
  <c r="D208" i="21" s="1"/>
  <c r="D209" i="21" s="1"/>
  <c r="D210" i="21" s="1"/>
  <c r="D211" i="21" s="1"/>
  <c r="D212" i="21" s="1"/>
  <c r="D213" i="21" s="1"/>
  <c r="D214" i="21" s="1"/>
  <c r="D215" i="21" s="1"/>
  <c r="D216" i="21" s="1"/>
  <c r="D217" i="21" s="1"/>
  <c r="D218" i="21" s="1"/>
  <c r="D219" i="21" s="1"/>
  <c r="D220" i="21" s="1"/>
  <c r="D221" i="21"/>
  <c r="D222" i="21" s="1"/>
  <c r="D223" i="21" s="1"/>
  <c r="D224" i="21" s="1"/>
  <c r="D225" i="21" s="1"/>
  <c r="D226" i="21" s="1"/>
  <c r="D227" i="21" s="1"/>
  <c r="D228" i="21" s="1"/>
  <c r="D229" i="21" s="1"/>
  <c r="D230" i="21" s="1"/>
  <c r="D231" i="21" s="1"/>
  <c r="D232" i="21" s="1"/>
  <c r="D233" i="21" s="1"/>
  <c r="D234" i="21" s="1"/>
  <c r="D235" i="21" s="1"/>
  <c r="D236" i="21" s="1"/>
  <c r="D237" i="21"/>
  <c r="D238" i="21" s="1"/>
  <c r="D239" i="21" s="1"/>
  <c r="D240" i="21" s="1"/>
  <c r="D241" i="21" s="1"/>
  <c r="D242" i="21" s="1"/>
  <c r="D243" i="21" s="1"/>
  <c r="D244" i="21" s="1"/>
  <c r="D245" i="21" s="1"/>
  <c r="D246" i="21" s="1"/>
  <c r="D247" i="21" s="1"/>
  <c r="D248" i="21" s="1"/>
  <c r="D249" i="21" s="1"/>
  <c r="D250" i="21" s="1"/>
  <c r="D251" i="21" s="1"/>
  <c r="D252" i="21" s="1"/>
  <c r="D253" i="21"/>
  <c r="D254" i="21" s="1"/>
  <c r="D255" i="21" s="1"/>
  <c r="D256" i="21" s="1"/>
  <c r="D257" i="21" s="1"/>
  <c r="D258" i="21" s="1"/>
  <c r="D259" i="21" s="1"/>
  <c r="E22" i="21"/>
  <c r="E25" i="21"/>
  <c r="E30" i="21"/>
  <c r="F33" i="21"/>
  <c r="F38" i="21"/>
  <c r="F41" i="21"/>
  <c r="F46" i="21"/>
  <c r="F54" i="21"/>
  <c r="E57" i="21"/>
  <c r="F62" i="21"/>
  <c r="F65" i="21"/>
  <c r="F70" i="21"/>
  <c r="F73" i="21"/>
  <c r="F78" i="21"/>
  <c r="F83" i="21"/>
  <c r="F86" i="21"/>
  <c r="F89" i="21"/>
  <c r="F94" i="21"/>
  <c r="E97" i="21"/>
  <c r="F102" i="21"/>
  <c r="F105" i="21"/>
  <c r="E110" i="21"/>
  <c r="F113" i="21"/>
  <c r="E118" i="21"/>
  <c r="F121" i="21"/>
  <c r="F126" i="21"/>
  <c r="F129" i="21"/>
  <c r="F134" i="21"/>
  <c r="F137" i="21"/>
  <c r="E142" i="21"/>
  <c r="F145" i="21"/>
  <c r="E150" i="21"/>
  <c r="F153" i="21"/>
  <c r="E158" i="21"/>
  <c r="F161" i="21"/>
  <c r="F166" i="21"/>
  <c r="F169" i="21"/>
  <c r="E174" i="21"/>
  <c r="F177" i="21"/>
  <c r="F182" i="21"/>
  <c r="F185" i="21"/>
  <c r="E190" i="21"/>
  <c r="F193" i="21"/>
  <c r="F198" i="21"/>
  <c r="E201" i="21"/>
  <c r="F206" i="21"/>
  <c r="F209" i="21"/>
  <c r="E214" i="21"/>
  <c r="F216" i="21"/>
  <c r="F222" i="21"/>
  <c r="E225" i="21"/>
  <c r="F230" i="21"/>
  <c r="F233" i="21"/>
  <c r="E238" i="21"/>
  <c r="E241" i="21"/>
  <c r="F246" i="21"/>
  <c r="F249" i="21"/>
  <c r="E254" i="21"/>
  <c r="E257" i="21"/>
  <c r="E259" i="21"/>
  <c r="F201" i="21"/>
  <c r="E209" i="21"/>
  <c r="F212" i="21"/>
  <c r="F217" i="21"/>
  <c r="F225" i="21"/>
  <c r="E236" i="21"/>
  <c r="E249" i="21"/>
  <c r="F257" i="21"/>
  <c r="F20" i="21"/>
  <c r="E23" i="21"/>
  <c r="F28" i="21"/>
  <c r="E31" i="21"/>
  <c r="F36" i="21"/>
  <c r="E47" i="21"/>
  <c r="E50" i="21"/>
  <c r="F60" i="21"/>
  <c r="F68" i="21"/>
  <c r="E79" i="21"/>
  <c r="E87" i="21"/>
  <c r="E95" i="21"/>
  <c r="E108" i="21"/>
  <c r="E116" i="21"/>
  <c r="E124" i="21"/>
  <c r="E135" i="21"/>
  <c r="E143" i="21"/>
  <c r="E156" i="21"/>
  <c r="F167" i="21"/>
  <c r="E180" i="21"/>
  <c r="E191" i="21"/>
  <c r="E199" i="21"/>
  <c r="F215" i="21"/>
  <c r="F228" i="21"/>
  <c r="E239" i="21"/>
  <c r="F247" i="21"/>
  <c r="F31" i="21"/>
  <c r="F47" i="21"/>
  <c r="E66" i="21"/>
  <c r="E74" i="21"/>
  <c r="E82" i="21"/>
  <c r="F95" i="21"/>
  <c r="E103" i="21"/>
  <c r="F114" i="21"/>
  <c r="E127" i="21"/>
  <c r="F135" i="21"/>
  <c r="E151" i="21"/>
  <c r="E178" i="21"/>
  <c r="F183" i="21"/>
  <c r="F194" i="21"/>
  <c r="F218" i="21"/>
  <c r="F226" i="21"/>
  <c r="E242" i="21"/>
  <c r="E245" i="21"/>
  <c r="E253" i="21"/>
  <c r="E29" i="21"/>
  <c r="E42" i="21"/>
  <c r="F53" i="21"/>
  <c r="E69" i="21"/>
  <c r="F82" i="21"/>
  <c r="E90" i="21"/>
  <c r="F101" i="21"/>
  <c r="F117" i="21"/>
  <c r="F138" i="21"/>
  <c r="E152" i="21"/>
  <c r="F157" i="21"/>
  <c r="F173" i="21"/>
  <c r="F186" i="21"/>
  <c r="F197" i="21"/>
  <c r="E17" i="21"/>
  <c r="E20" i="21"/>
  <c r="F25" i="21"/>
  <c r="E28" i="21"/>
  <c r="E33" i="21"/>
  <c r="E36" i="21"/>
  <c r="E41" i="21"/>
  <c r="E44" i="21"/>
  <c r="F49" i="21"/>
  <c r="E52" i="21"/>
  <c r="F57" i="21"/>
  <c r="E60" i="21"/>
  <c r="E65" i="21"/>
  <c r="E68" i="21"/>
  <c r="E73" i="21"/>
  <c r="E76" i="21"/>
  <c r="F81" i="21"/>
  <c r="E84" i="21"/>
  <c r="E89" i="21"/>
  <c r="F92" i="21"/>
  <c r="F97" i="21"/>
  <c r="E105" i="21"/>
  <c r="F108" i="21"/>
  <c r="E113" i="21"/>
  <c r="F116" i="21"/>
  <c r="E121" i="21"/>
  <c r="F124" i="21"/>
  <c r="E129" i="21"/>
  <c r="E132" i="21"/>
  <c r="E137" i="21"/>
  <c r="F140" i="21"/>
  <c r="E145" i="21"/>
  <c r="F148" i="21"/>
  <c r="E153" i="21"/>
  <c r="F156" i="21"/>
  <c r="E161" i="21"/>
  <c r="F164" i="21"/>
  <c r="E169" i="21"/>
  <c r="E172" i="21"/>
  <c r="F175" i="21"/>
  <c r="E177" i="21"/>
  <c r="F180" i="21"/>
  <c r="E185" i="21"/>
  <c r="E188" i="21"/>
  <c r="E193" i="21"/>
  <c r="F196" i="21"/>
  <c r="F204" i="21"/>
  <c r="E220" i="21"/>
  <c r="E228" i="21"/>
  <c r="E233" i="21"/>
  <c r="F241" i="21"/>
  <c r="E39" i="21"/>
  <c r="F52" i="21"/>
  <c r="E63" i="21"/>
  <c r="F76" i="21"/>
  <c r="F84" i="21"/>
  <c r="F100" i="21"/>
  <c r="F111" i="21"/>
  <c r="F127" i="21"/>
  <c r="E140" i="21"/>
  <c r="E148" i="21"/>
  <c r="F172" i="21"/>
  <c r="E183" i="21"/>
  <c r="F188" i="21"/>
  <c r="E207" i="21"/>
  <c r="E223" i="21"/>
  <c r="F236" i="21"/>
  <c r="F255" i="21"/>
  <c r="F18" i="21"/>
  <c r="F23" i="21"/>
  <c r="F42" i="21"/>
  <c r="E55" i="21"/>
  <c r="F63" i="21"/>
  <c r="F79" i="21"/>
  <c r="E98" i="21"/>
  <c r="F106" i="21"/>
  <c r="E122" i="21"/>
  <c r="E130" i="21"/>
  <c r="F143" i="21"/>
  <c r="E154" i="21"/>
  <c r="E167" i="21"/>
  <c r="E186" i="21"/>
  <c r="F199" i="21"/>
  <c r="F207" i="21"/>
  <c r="F231" i="21"/>
  <c r="F239" i="21"/>
  <c r="E250" i="21"/>
  <c r="E258" i="21"/>
  <c r="E18" i="21"/>
  <c r="E21" i="21"/>
  <c r="F34" i="21"/>
  <c r="F50" i="21"/>
  <c r="F66" i="21"/>
  <c r="F77" i="21"/>
  <c r="F98" i="21"/>
  <c r="E109" i="21"/>
  <c r="F122" i="21"/>
  <c r="F133" i="21"/>
  <c r="F149" i="21"/>
  <c r="F162" i="21"/>
  <c r="E170" i="21"/>
  <c r="F178" i="21"/>
  <c r="F202" i="21"/>
  <c r="F17" i="21"/>
  <c r="F44" i="21"/>
  <c r="F55" i="21"/>
  <c r="E71" i="21"/>
  <c r="E81" i="21"/>
  <c r="E92" i="21"/>
  <c r="F103" i="21"/>
  <c r="E119" i="21"/>
  <c r="F132" i="21"/>
  <c r="E159" i="21"/>
  <c r="E164" i="21"/>
  <c r="F174" i="21"/>
  <c r="E196" i="21"/>
  <c r="E204" i="21"/>
  <c r="E212" i="21"/>
  <c r="F220" i="21"/>
  <c r="E231" i="21"/>
  <c r="E244" i="21"/>
  <c r="F252" i="21"/>
  <c r="F16" i="21"/>
  <c r="F26" i="21"/>
  <c r="F39" i="21"/>
  <c r="E49" i="21"/>
  <c r="E58" i="21"/>
  <c r="F71" i="21"/>
  <c r="F87" i="21"/>
  <c r="E100" i="21"/>
  <c r="E111" i="21"/>
  <c r="F119" i="21"/>
  <c r="E138" i="21"/>
  <c r="E146" i="21"/>
  <c r="F159" i="21"/>
  <c r="E175" i="21"/>
  <c r="F191" i="21"/>
  <c r="E202" i="21"/>
  <c r="E215" i="21"/>
  <c r="F223" i="21"/>
  <c r="F234" i="21"/>
  <c r="E247" i="21"/>
  <c r="E255" i="21"/>
  <c r="F15" i="21"/>
  <c r="E26" i="21"/>
  <c r="E37" i="21"/>
  <c r="F45" i="21"/>
  <c r="E61" i="21"/>
  <c r="F74" i="21"/>
  <c r="E85" i="21"/>
  <c r="E93" i="21"/>
  <c r="E106" i="21"/>
  <c r="E114" i="21"/>
  <c r="E125" i="21"/>
  <c r="F130" i="21"/>
  <c r="F146" i="21"/>
  <c r="F154" i="21"/>
  <c r="E165" i="21"/>
  <c r="F181" i="21"/>
  <c r="E194" i="21"/>
  <c r="E205" i="21"/>
  <c r="E34" i="21"/>
  <c r="E210" i="21"/>
  <c r="F58" i="21"/>
  <c r="F141" i="21"/>
  <c r="F189" i="21"/>
  <c r="F35" i="21"/>
  <c r="F40" i="21"/>
  <c r="E67" i="21"/>
  <c r="F72" i="21"/>
  <c r="E86" i="21"/>
  <c r="F91" i="21"/>
  <c r="F99" i="21"/>
  <c r="F104" i="21"/>
  <c r="E131" i="21"/>
  <c r="E136" i="21"/>
  <c r="E163" i="21"/>
  <c r="F171" i="21"/>
  <c r="E176" i="21"/>
  <c r="E181" i="21"/>
  <c r="F190" i="21"/>
  <c r="E195" i="21"/>
  <c r="F208" i="21"/>
  <c r="E216" i="21"/>
  <c r="F224" i="21"/>
  <c r="E232" i="21"/>
  <c r="F240" i="21"/>
  <c r="E248" i="21"/>
  <c r="E256" i="21"/>
  <c r="E168" i="21"/>
  <c r="F200" i="21"/>
  <c r="E213" i="21"/>
  <c r="E217" i="21"/>
  <c r="F229" i="21"/>
  <c r="F244" i="21"/>
  <c r="F59" i="21"/>
  <c r="F90" i="21"/>
  <c r="F128" i="21"/>
  <c r="F160" i="21"/>
  <c r="E182" i="21"/>
  <c r="E200" i="21"/>
  <c r="F213" i="21"/>
  <c r="E229" i="21"/>
  <c r="F245" i="21"/>
  <c r="E32" i="21"/>
  <c r="E46" i="21"/>
  <c r="E64" i="21"/>
  <c r="E78" i="21"/>
  <c r="F88" i="21"/>
  <c r="E101" i="21"/>
  <c r="F110" i="21"/>
  <c r="E128" i="21"/>
  <c r="F142" i="21"/>
  <c r="E173" i="21"/>
  <c r="F210" i="21"/>
  <c r="F250" i="21"/>
  <c r="F51" i="21"/>
  <c r="E83" i="21"/>
  <c r="F120" i="21"/>
  <c r="F165" i="21"/>
  <c r="F192" i="21"/>
  <c r="E230" i="21"/>
  <c r="F238" i="21"/>
  <c r="E38" i="21"/>
  <c r="E56" i="21"/>
  <c r="F75" i="21"/>
  <c r="F107" i="21"/>
  <c r="F139" i="21"/>
  <c r="E179" i="21"/>
  <c r="F235" i="21"/>
  <c r="F259" i="21"/>
  <c r="E48" i="21"/>
  <c r="F85" i="21"/>
  <c r="E166" i="21"/>
  <c r="E189" i="21"/>
  <c r="E203" i="21"/>
  <c r="F219" i="21"/>
  <c r="F243" i="21"/>
  <c r="E149" i="21"/>
  <c r="F176" i="21"/>
  <c r="E224" i="21"/>
  <c r="F248" i="21"/>
  <c r="F22" i="21"/>
  <c r="E27" i="21"/>
  <c r="E40" i="21"/>
  <c r="E45" i="21"/>
  <c r="E54" i="21"/>
  <c r="E59" i="21"/>
  <c r="E72" i="21"/>
  <c r="E77" i="21"/>
  <c r="E91" i="21"/>
  <c r="E104" i="21"/>
  <c r="F109" i="21"/>
  <c r="F118" i="21"/>
  <c r="E123" i="21"/>
  <c r="F136" i="21"/>
  <c r="E141" i="21"/>
  <c r="F150" i="21"/>
  <c r="E155" i="21"/>
  <c r="F163" i="21"/>
  <c r="F195" i="21"/>
  <c r="E237" i="21"/>
  <c r="E252" i="21"/>
  <c r="F27" i="21"/>
  <c r="F32" i="21"/>
  <c r="F64" i="21"/>
  <c r="E96" i="21"/>
  <c r="F123" i="21"/>
  <c r="F155" i="21"/>
  <c r="F168" i="21"/>
  <c r="E187" i="21"/>
  <c r="F205" i="21"/>
  <c r="E221" i="21"/>
  <c r="F237" i="21"/>
  <c r="F253" i="21"/>
  <c r="E19" i="21"/>
  <c r="E51" i="21"/>
  <c r="F69" i="21"/>
  <c r="F96" i="21"/>
  <c r="F115" i="21"/>
  <c r="E133" i="21"/>
  <c r="E160" i="21"/>
  <c r="F187" i="21"/>
  <c r="E218" i="21"/>
  <c r="E234" i="21"/>
  <c r="F258" i="21"/>
  <c r="E24" i="21"/>
  <c r="F56" i="21"/>
  <c r="E115" i="21"/>
  <c r="F151" i="21"/>
  <c r="E197" i="21"/>
  <c r="E206" i="21"/>
  <c r="F221" i="21"/>
  <c r="E246" i="21"/>
  <c r="F29" i="21"/>
  <c r="E70" i="21"/>
  <c r="F93" i="21"/>
  <c r="E120" i="21"/>
  <c r="E134" i="21"/>
  <c r="E157" i="21"/>
  <c r="E243" i="21"/>
  <c r="E16" i="21"/>
  <c r="E75" i="21"/>
  <c r="E107" i="21"/>
  <c r="E144" i="21"/>
  <c r="F184" i="21"/>
  <c r="E227" i="21"/>
  <c r="F251" i="21"/>
  <c r="F21" i="21"/>
  <c r="E35" i="21"/>
  <c r="F48" i="21"/>
  <c r="F67" i="21"/>
  <c r="E94" i="21"/>
  <c r="E117" i="21"/>
  <c r="E126" i="21"/>
  <c r="F144" i="21"/>
  <c r="F170" i="21"/>
  <c r="E208" i="21"/>
  <c r="F256" i="21"/>
  <c r="F37" i="21"/>
  <c r="E147" i="21"/>
  <c r="E192" i="21"/>
  <c r="E222" i="21"/>
  <c r="E226" i="21"/>
  <c r="F242" i="21"/>
  <c r="F19" i="21"/>
  <c r="E88" i="21"/>
  <c r="F147" i="21"/>
  <c r="F179" i="21"/>
  <c r="F214" i="21"/>
  <c r="F254" i="21"/>
  <c r="F24" i="21"/>
  <c r="E43" i="21"/>
  <c r="F61" i="21"/>
  <c r="E102" i="21"/>
  <c r="F125" i="21"/>
  <c r="F152" i="21"/>
  <c r="E184" i="21"/>
  <c r="F211" i="21"/>
  <c r="E219" i="21"/>
  <c r="F227" i="21"/>
  <c r="E251" i="21"/>
  <c r="F43" i="21"/>
  <c r="F80" i="21"/>
  <c r="E139" i="21"/>
  <c r="E171" i="21"/>
  <c r="E198" i="21"/>
  <c r="E211" i="21"/>
  <c r="E235" i="21"/>
  <c r="E15" i="21"/>
  <c r="F30" i="21"/>
  <c r="E53" i="21"/>
  <c r="E62" i="21"/>
  <c r="E80" i="21"/>
  <c r="E99" i="21"/>
  <c r="E112" i="21"/>
  <c r="F131" i="21"/>
  <c r="F158" i="21"/>
  <c r="F203" i="21"/>
  <c r="E240" i="21"/>
  <c r="F112" i="21"/>
  <c r="E162" i="21"/>
  <c r="F232" i="21"/>
  <c r="I3" i="29"/>
  <c r="G3" i="29"/>
  <c r="J3" i="29" l="1"/>
  <c r="H3" i="29"/>
  <c r="D260" i="21"/>
  <c r="F260" i="21"/>
  <c r="E260" i="21"/>
  <c r="K3" i="29" l="1"/>
  <c r="D261" i="21"/>
  <c r="D262" i="21"/>
  <c r="D263" i="21"/>
  <c r="D264" i="21"/>
  <c r="D265" i="21"/>
  <c r="D266" i="21"/>
  <c r="D267" i="21"/>
  <c r="D268" i="21" s="1"/>
  <c r="D269" i="21" s="1"/>
  <c r="D270" i="21" s="1"/>
  <c r="D271" i="21" s="1"/>
  <c r="D272" i="21" s="1"/>
  <c r="D273" i="21" s="1"/>
  <c r="D274" i="21" s="1"/>
  <c r="D275" i="21" s="1"/>
  <c r="D276" i="21" s="1"/>
  <c r="D277" i="21" s="1"/>
  <c r="D278" i="21" s="1"/>
  <c r="D279" i="21" s="1"/>
  <c r="D280" i="21" s="1"/>
  <c r="D281" i="21" s="1"/>
  <c r="D282" i="21" s="1"/>
  <c r="D283" i="21"/>
  <c r="D284" i="21" s="1"/>
  <c r="D285" i="21" s="1"/>
  <c r="D286" i="21" s="1"/>
  <c r="D287" i="21" s="1"/>
  <c r="D288" i="21" s="1"/>
  <c r="D289" i="21" s="1"/>
  <c r="D290" i="21" s="1"/>
  <c r="D291" i="21"/>
  <c r="D292" i="21" s="1"/>
  <c r="D293" i="21" s="1"/>
  <c r="D294" i="21" s="1"/>
  <c r="D295" i="21" s="1"/>
  <c r="D296" i="21" s="1"/>
  <c r="D297" i="21" s="1"/>
  <c r="D298" i="21" s="1"/>
  <c r="D299" i="21" s="1"/>
  <c r="D300" i="21" s="1"/>
  <c r="D301" i="21" s="1"/>
  <c r="D302" i="21" s="1"/>
  <c r="D303" i="21" s="1"/>
  <c r="D304" i="21" s="1"/>
  <c r="D305" i="21" s="1"/>
  <c r="D306" i="21" s="1"/>
  <c r="D307" i="21"/>
  <c r="D308" i="21" s="1"/>
  <c r="D309" i="21" s="1"/>
  <c r="D310" i="21" s="1"/>
  <c r="D311" i="21" s="1"/>
  <c r="D312" i="21" s="1"/>
  <c r="D313" i="21" s="1"/>
  <c r="D314" i="21" s="1"/>
  <c r="D315" i="21" s="1"/>
  <c r="D316" i="21" s="1"/>
  <c r="D317" i="21" s="1"/>
  <c r="D318" i="21" s="1"/>
  <c r="D319" i="21" s="1"/>
  <c r="D320" i="21" s="1"/>
  <c r="D321" i="21" s="1"/>
  <c r="D322" i="21" s="1"/>
  <c r="D323" i="21"/>
  <c r="D324" i="21" s="1"/>
  <c r="D325" i="21" s="1"/>
  <c r="D326" i="21" s="1"/>
  <c r="D327" i="21" s="1"/>
  <c r="D328" i="21" s="1"/>
  <c r="D329" i="21" s="1"/>
  <c r="D330" i="21" s="1"/>
  <c r="D331" i="21" s="1"/>
  <c r="D332" i="21" s="1"/>
  <c r="D333" i="21" s="1"/>
  <c r="D334" i="21" s="1"/>
  <c r="D335" i="21" s="1"/>
  <c r="D336" i="21" s="1"/>
  <c r="D337" i="21" s="1"/>
  <c r="D338" i="21" s="1"/>
  <c r="D339" i="21"/>
  <c r="D340" i="21" s="1"/>
  <c r="D341" i="21" s="1"/>
  <c r="D342" i="21" s="1"/>
  <c r="D343" i="21" s="1"/>
  <c r="D344" i="21" s="1"/>
  <c r="D345" i="21" s="1"/>
  <c r="D346" i="21" s="1"/>
  <c r="D347" i="21" s="1"/>
  <c r="D348" i="21" s="1"/>
  <c r="D349" i="21" s="1"/>
  <c r="D350" i="21" s="1"/>
  <c r="D351" i="21" s="1"/>
  <c r="D352" i="21" s="1"/>
  <c r="D353" i="21" s="1"/>
  <c r="D354" i="21" s="1"/>
  <c r="D355" i="21"/>
  <c r="D356" i="21" s="1"/>
  <c r="D357" i="21" s="1"/>
  <c r="D358" i="21" s="1"/>
  <c r="D359" i="21" s="1"/>
  <c r="D360" i="21" s="1"/>
  <c r="D361" i="21" s="1"/>
  <c r="D362" i="21" s="1"/>
  <c r="D363" i="21" s="1"/>
  <c r="D364" i="21" s="1"/>
  <c r="D365" i="21" s="1"/>
  <c r="D366" i="21" s="1"/>
  <c r="D367" i="21" s="1"/>
  <c r="D368" i="21" s="1"/>
  <c r="D369" i="21" s="1"/>
  <c r="D370" i="21" s="1"/>
  <c r="D371" i="21"/>
  <c r="D372" i="21" s="1"/>
  <c r="D373" i="21" s="1"/>
  <c r="D374" i="21" s="1"/>
  <c r="D375" i="21" s="1"/>
  <c r="D376" i="21" s="1"/>
  <c r="D377" i="21" s="1"/>
  <c r="D378" i="21" s="1"/>
  <c r="D379" i="21" s="1"/>
  <c r="D380" i="21" s="1"/>
  <c r="D381" i="21" s="1"/>
  <c r="D382" i="21" s="1"/>
  <c r="D383" i="21" s="1"/>
  <c r="D384" i="21" s="1"/>
  <c r="D385" i="21" s="1"/>
  <c r="D386" i="21" s="1"/>
  <c r="D387" i="21"/>
  <c r="D388" i="21" s="1"/>
  <c r="D389" i="21" s="1"/>
  <c r="D390" i="21" s="1"/>
  <c r="D391" i="21" s="1"/>
  <c r="D392" i="21" s="1"/>
  <c r="D393" i="21" s="1"/>
  <c r="D394" i="21" s="1"/>
  <c r="D395" i="21" s="1"/>
  <c r="D396" i="21" s="1"/>
  <c r="D397" i="21" s="1"/>
  <c r="D398" i="21" s="1"/>
  <c r="D399" i="21" s="1"/>
  <c r="D400" i="21" s="1"/>
  <c r="D401" i="21" s="1"/>
  <c r="D402" i="21" s="1"/>
  <c r="D403" i="21"/>
  <c r="D404" i="21" s="1"/>
  <c r="D405" i="21" s="1"/>
  <c r="D406" i="21" s="1"/>
  <c r="D407" i="21" s="1"/>
  <c r="D408" i="21" s="1"/>
  <c r="D409" i="21" s="1"/>
  <c r="D410" i="21" s="1"/>
  <c r="D411" i="21" s="1"/>
  <c r="D412" i="21" s="1"/>
  <c r="D413" i="21" s="1"/>
  <c r="D414" i="21" s="1"/>
  <c r="D415" i="21" s="1"/>
  <c r="D416" i="21" s="1"/>
  <c r="D417" i="21" s="1"/>
  <c r="D418" i="21" s="1"/>
  <c r="D419" i="21"/>
  <c r="D420" i="21" s="1"/>
  <c r="D421" i="21" s="1"/>
  <c r="D422" i="21" s="1"/>
  <c r="D423" i="21" s="1"/>
  <c r="D424" i="21" s="1"/>
  <c r="D425" i="21" s="1"/>
  <c r="D426" i="21" s="1"/>
  <c r="D427" i="21" s="1"/>
  <c r="D428" i="21" s="1"/>
  <c r="D429" i="21" s="1"/>
  <c r="D430" i="21" s="1"/>
  <c r="D431" i="21" s="1"/>
  <c r="D432" i="21" s="1"/>
  <c r="D433" i="21" s="1"/>
  <c r="D434" i="21" s="1"/>
  <c r="D435" i="21"/>
  <c r="D436" i="21" s="1"/>
  <c r="D437" i="21" s="1"/>
  <c r="F263" i="21"/>
  <c r="E268" i="21"/>
  <c r="F271" i="21"/>
  <c r="F276" i="21"/>
  <c r="E279" i="21"/>
  <c r="E284" i="21"/>
  <c r="F287" i="21"/>
  <c r="E292" i="21"/>
  <c r="F295" i="21"/>
  <c r="F300" i="21"/>
  <c r="F303" i="21"/>
  <c r="E308" i="21"/>
  <c r="E311" i="21"/>
  <c r="F316" i="21"/>
  <c r="F319" i="21"/>
  <c r="E324" i="21"/>
  <c r="F327" i="21"/>
  <c r="E332" i="21"/>
  <c r="F339" i="21"/>
  <c r="F343" i="21"/>
  <c r="F348" i="21"/>
  <c r="F351" i="21"/>
  <c r="F356" i="21"/>
  <c r="E359" i="21"/>
  <c r="E364" i="21"/>
  <c r="E367" i="21"/>
  <c r="F372" i="21"/>
  <c r="F375" i="21"/>
  <c r="F380" i="21"/>
  <c r="F383" i="21"/>
  <c r="E388" i="21"/>
  <c r="F391" i="21"/>
  <c r="F396" i="21"/>
  <c r="E399" i="21"/>
  <c r="E404" i="21"/>
  <c r="F407" i="21"/>
  <c r="E412" i="21"/>
  <c r="F415" i="21"/>
  <c r="F420" i="21"/>
  <c r="E428" i="21"/>
  <c r="F436" i="21"/>
  <c r="E431" i="21"/>
  <c r="E434" i="21"/>
  <c r="E426" i="21"/>
  <c r="F432" i="21"/>
  <c r="F325" i="21"/>
  <c r="E335" i="21"/>
  <c r="E341" i="21"/>
  <c r="F349" i="21"/>
  <c r="E357" i="21"/>
  <c r="E370" i="21"/>
  <c r="F378" i="21"/>
  <c r="F389" i="21"/>
  <c r="F402" i="21"/>
  <c r="F421" i="21"/>
  <c r="F426" i="21"/>
  <c r="F264" i="21"/>
  <c r="E272" i="21"/>
  <c r="E280" i="21"/>
  <c r="F285" i="21"/>
  <c r="E296" i="21"/>
  <c r="F301" i="21"/>
  <c r="F309" i="21"/>
  <c r="F317" i="21"/>
  <c r="E325" i="21"/>
  <c r="F333" i="21"/>
  <c r="F341" i="21"/>
  <c r="E352" i="21"/>
  <c r="F360" i="21"/>
  <c r="F373" i="21"/>
  <c r="E384" i="21"/>
  <c r="E397" i="21"/>
  <c r="E408" i="21"/>
  <c r="E421" i="21"/>
  <c r="F429" i="21"/>
  <c r="F433" i="21"/>
  <c r="E437" i="21"/>
  <c r="E436" i="21"/>
  <c r="F272" i="21"/>
  <c r="E283" i="21"/>
  <c r="F296" i="21"/>
  <c r="F304" i="21"/>
  <c r="E320" i="21"/>
  <c r="E328" i="21"/>
  <c r="E347" i="21"/>
  <c r="F352" i="21"/>
  <c r="F371" i="21"/>
  <c r="E387" i="21"/>
  <c r="E392" i="21"/>
  <c r="F403" i="21"/>
  <c r="F416" i="21"/>
  <c r="E427" i="21"/>
  <c r="F270" i="21"/>
  <c r="F283" i="21"/>
  <c r="E263" i="21"/>
  <c r="F266" i="21"/>
  <c r="E271" i="21"/>
  <c r="E274" i="21"/>
  <c r="E276" i="21"/>
  <c r="F279" i="21"/>
  <c r="F282" i="21"/>
  <c r="E287" i="21"/>
  <c r="E290" i="21"/>
  <c r="E295" i="21"/>
  <c r="F298" i="21"/>
  <c r="E303" i="21"/>
  <c r="E306" i="21"/>
  <c r="F311" i="21"/>
  <c r="E314" i="21"/>
  <c r="E319" i="21"/>
  <c r="E322" i="21"/>
  <c r="E327" i="21"/>
  <c r="E330" i="21"/>
  <c r="F335" i="21"/>
  <c r="E338" i="21"/>
  <c r="E343" i="21"/>
  <c r="F346" i="21"/>
  <c r="E351" i="21"/>
  <c r="E354" i="21"/>
  <c r="F359" i="21"/>
  <c r="F362" i="21"/>
  <c r="F367" i="21"/>
  <c r="F370" i="21"/>
  <c r="E375" i="21"/>
  <c r="E378" i="21"/>
  <c r="E383" i="21"/>
  <c r="F386" i="21"/>
  <c r="E391" i="21"/>
  <c r="F394" i="21"/>
  <c r="F399" i="21"/>
  <c r="E402" i="21"/>
  <c r="E407" i="21"/>
  <c r="E410" i="21"/>
  <c r="E415" i="21"/>
  <c r="F418" i="21"/>
  <c r="F423" i="21"/>
  <c r="E433" i="21"/>
  <c r="E430" i="21"/>
  <c r="E261" i="21"/>
  <c r="E266" i="21"/>
  <c r="F269" i="21"/>
  <c r="F274" i="21"/>
  <c r="E277" i="21"/>
  <c r="E282" i="21"/>
  <c r="E285" i="21"/>
  <c r="F290" i="21"/>
  <c r="E293" i="21"/>
  <c r="E298" i="21"/>
  <c r="F306" i="21"/>
  <c r="E309" i="21"/>
  <c r="F314" i="21"/>
  <c r="E317" i="21"/>
  <c r="F322" i="21"/>
  <c r="F330" i="21"/>
  <c r="E333" i="21"/>
  <c r="F338" i="21"/>
  <c r="E346" i="21"/>
  <c r="F354" i="21"/>
  <c r="E362" i="21"/>
  <c r="E373" i="21"/>
  <c r="E386" i="21"/>
  <c r="E394" i="21"/>
  <c r="F410" i="21"/>
  <c r="E418" i="21"/>
  <c r="E424" i="21"/>
  <c r="F435" i="21"/>
  <c r="E435" i="21"/>
  <c r="F430" i="21"/>
  <c r="F261" i="21"/>
  <c r="F277" i="21"/>
  <c r="E288" i="21"/>
  <c r="F293" i="21"/>
  <c r="E304" i="21"/>
  <c r="F312" i="21"/>
  <c r="F320" i="21"/>
  <c r="F328" i="21"/>
  <c r="E336" i="21"/>
  <c r="E349" i="21"/>
  <c r="F357" i="21"/>
  <c r="F365" i="21"/>
  <c r="E381" i="21"/>
  <c r="E389" i="21"/>
  <c r="E405" i="21"/>
  <c r="E413" i="21"/>
  <c r="E423" i="21"/>
  <c r="E264" i="21"/>
  <c r="F275" i="21"/>
  <c r="F288" i="21"/>
  <c r="F299" i="21"/>
  <c r="E315" i="21"/>
  <c r="F336" i="21"/>
  <c r="E360" i="21"/>
  <c r="E368" i="21"/>
  <c r="E376" i="21"/>
  <c r="F384" i="21"/>
  <c r="F395" i="21"/>
  <c r="F411" i="21"/>
  <c r="F424" i="21"/>
  <c r="E262" i="21"/>
  <c r="E301" i="21"/>
  <c r="E365" i="21"/>
  <c r="F381" i="21"/>
  <c r="F397" i="21"/>
  <c r="F413" i="21"/>
  <c r="E429" i="21"/>
  <c r="E269" i="21"/>
  <c r="E344" i="21"/>
  <c r="F376" i="21"/>
  <c r="F400" i="21"/>
  <c r="E416" i="21"/>
  <c r="F434" i="21"/>
  <c r="F267" i="21"/>
  <c r="F280" i="21"/>
  <c r="F291" i="21"/>
  <c r="E307" i="21"/>
  <c r="E312" i="21"/>
  <c r="E323" i="21"/>
  <c r="F344" i="21"/>
  <c r="E355" i="21"/>
  <c r="F363" i="21"/>
  <c r="F379" i="21"/>
  <c r="E400" i="21"/>
  <c r="F408" i="21"/>
  <c r="F419" i="21"/>
  <c r="E267" i="21"/>
  <c r="E275" i="21"/>
  <c r="F368" i="21"/>
  <c r="F405" i="21"/>
  <c r="F262" i="21"/>
  <c r="F273" i="21"/>
  <c r="F278" i="21"/>
  <c r="E297" i="21"/>
  <c r="E302" i="21"/>
  <c r="F329" i="21"/>
  <c r="E342" i="21"/>
  <c r="F369" i="21"/>
  <c r="E374" i="21"/>
  <c r="E396" i="21"/>
  <c r="E401" i="21"/>
  <c r="F414" i="21"/>
  <c r="E419" i="21"/>
  <c r="F428" i="21"/>
  <c r="E379" i="21"/>
  <c r="F388" i="21"/>
  <c r="F401" i="21"/>
  <c r="E414" i="21"/>
  <c r="F294" i="21"/>
  <c r="F326" i="21"/>
  <c r="E366" i="21"/>
  <c r="F406" i="21"/>
  <c r="E420" i="21"/>
  <c r="E299" i="21"/>
  <c r="F313" i="21"/>
  <c r="E339" i="21"/>
  <c r="E353" i="21"/>
  <c r="E371" i="21"/>
  <c r="E380" i="21"/>
  <c r="F398" i="21"/>
  <c r="E432" i="21"/>
  <c r="E270" i="21"/>
  <c r="F286" i="21"/>
  <c r="F318" i="21"/>
  <c r="F353" i="21"/>
  <c r="F390" i="21"/>
  <c r="F437" i="21"/>
  <c r="E265" i="21"/>
  <c r="E286" i="21"/>
  <c r="E300" i="21"/>
  <c r="F323" i="21"/>
  <c r="E345" i="21"/>
  <c r="E372" i="21"/>
  <c r="E390" i="21"/>
  <c r="E310" i="21"/>
  <c r="E337" i="21"/>
  <c r="E382" i="21"/>
  <c r="E395" i="21"/>
  <c r="E422" i="21"/>
  <c r="F297" i="21"/>
  <c r="F315" i="21"/>
  <c r="E350" i="21"/>
  <c r="F364" i="21"/>
  <c r="E409" i="21"/>
  <c r="F268" i="21"/>
  <c r="E273" i="21"/>
  <c r="F284" i="21"/>
  <c r="F289" i="21"/>
  <c r="F302" i="21"/>
  <c r="F307" i="21"/>
  <c r="E316" i="21"/>
  <c r="F321" i="21"/>
  <c r="F334" i="21"/>
  <c r="F342" i="21"/>
  <c r="F347" i="21"/>
  <c r="E356" i="21"/>
  <c r="F361" i="21"/>
  <c r="F374" i="21"/>
  <c r="E393" i="21"/>
  <c r="E406" i="21"/>
  <c r="E289" i="21"/>
  <c r="E321" i="21"/>
  <c r="E334" i="21"/>
  <c r="E361" i="21"/>
  <c r="F393" i="21"/>
  <c r="E411" i="21"/>
  <c r="F425" i="21"/>
  <c r="E294" i="21"/>
  <c r="F308" i="21"/>
  <c r="E326" i="21"/>
  <c r="E348" i="21"/>
  <c r="F366" i="21"/>
  <c r="E385" i="21"/>
  <c r="E425" i="21"/>
  <c r="F431" i="21"/>
  <c r="E281" i="21"/>
  <c r="E313" i="21"/>
  <c r="F331" i="21"/>
  <c r="F358" i="21"/>
  <c r="E398" i="21"/>
  <c r="F412" i="21"/>
  <c r="E291" i="21"/>
  <c r="F305" i="21"/>
  <c r="E340" i="21"/>
  <c r="E363" i="21"/>
  <c r="F417" i="21"/>
  <c r="E305" i="21"/>
  <c r="E331" i="21"/>
  <c r="F345" i="21"/>
  <c r="F404" i="21"/>
  <c r="F427" i="21"/>
  <c r="F292" i="21"/>
  <c r="F324" i="21"/>
  <c r="F355" i="21"/>
  <c r="F387" i="21"/>
  <c r="F392" i="21"/>
  <c r="F265" i="21"/>
  <c r="F340" i="21"/>
  <c r="F385" i="21"/>
  <c r="E403" i="21"/>
  <c r="E417" i="21"/>
  <c r="F281" i="21"/>
  <c r="E318" i="21"/>
  <c r="F332" i="21"/>
  <c r="E358" i="21"/>
  <c r="E377" i="21"/>
  <c r="F422" i="21"/>
  <c r="F350" i="21"/>
  <c r="F377" i="21"/>
  <c r="F409" i="21"/>
  <c r="E278" i="21"/>
  <c r="F310" i="21"/>
  <c r="E329" i="21"/>
  <c r="F337" i="21"/>
  <c r="E369" i="21"/>
  <c r="F382" i="21"/>
  <c r="D438" i="21"/>
  <c r="E438" i="21"/>
  <c r="F438" i="21"/>
  <c r="D439" i="21"/>
  <c r="E439" i="21"/>
  <c r="F439" i="21"/>
  <c r="D440" i="21"/>
  <c r="F440" i="21"/>
  <c r="E440" i="21"/>
  <c r="D441" i="21"/>
  <c r="F441" i="21"/>
  <c r="E441" i="21"/>
  <c r="D442" i="21"/>
  <c r="E442" i="21"/>
  <c r="F442" i="21"/>
  <c r="D443" i="21"/>
  <c r="E443" i="21"/>
  <c r="F443" i="21"/>
  <c r="D444" i="21"/>
  <c r="F444" i="21"/>
  <c r="E444" i="21"/>
  <c r="D445" i="21"/>
  <c r="E445" i="21"/>
  <c r="F445" i="21"/>
  <c r="D446" i="21" l="1"/>
  <c r="E446" i="21"/>
  <c r="F446" i="21"/>
  <c r="D447" i="21" l="1"/>
  <c r="F447" i="21"/>
  <c r="E447" i="21"/>
  <c r="D448" i="21" l="1"/>
  <c r="F448" i="21"/>
  <c r="E448" i="21"/>
  <c r="D449" i="21" l="1"/>
  <c r="E449" i="21"/>
  <c r="F449" i="21"/>
  <c r="D450" i="21" l="1"/>
  <c r="F450" i="21"/>
  <c r="E450" i="21"/>
  <c r="D451" i="21" l="1"/>
  <c r="E451" i="21"/>
  <c r="F451" i="21"/>
  <c r="D452" i="21" l="1"/>
  <c r="F452" i="21"/>
  <c r="E452" i="21"/>
  <c r="D453" i="21"/>
  <c r="E453" i="21"/>
  <c r="F453" i="21"/>
  <c r="D454" i="21" l="1"/>
  <c r="F454" i="21"/>
  <c r="E454" i="21"/>
  <c r="D455" i="21" l="1"/>
  <c r="F455" i="21"/>
  <c r="E455" i="21"/>
  <c r="D456" i="21" l="1"/>
  <c r="E456" i="21"/>
  <c r="F456" i="21"/>
  <c r="D457" i="21" l="1"/>
  <c r="F457" i="21"/>
  <c r="E457" i="21"/>
  <c r="D458" i="21" l="1"/>
  <c r="F458" i="21"/>
  <c r="E458" i="21"/>
  <c r="D459" i="21" l="1"/>
  <c r="F459" i="21"/>
  <c r="E459" i="21"/>
  <c r="D460" i="21" l="1"/>
  <c r="E460" i="21"/>
  <c r="F460" i="21"/>
  <c r="D461" i="21"/>
  <c r="E461" i="21"/>
  <c r="F461" i="21"/>
  <c r="D462" i="21" l="1"/>
  <c r="F462" i="21"/>
  <c r="E462" i="21"/>
  <c r="D463" i="21" l="1"/>
  <c r="E463" i="21"/>
  <c r="F463" i="21"/>
  <c r="D464" i="21" l="1"/>
  <c r="E464" i="21"/>
  <c r="F464" i="21"/>
  <c r="D465" i="21" l="1"/>
  <c r="F465" i="21"/>
  <c r="E465" i="21"/>
  <c r="D466" i="21" l="1"/>
  <c r="F466" i="21"/>
  <c r="E466" i="21"/>
  <c r="D467" i="21" l="1"/>
  <c r="F467" i="21"/>
  <c r="E467" i="21"/>
  <c r="D468" i="21" l="1"/>
  <c r="E468" i="21"/>
  <c r="F468" i="21"/>
  <c r="D469" i="21"/>
  <c r="E469" i="21"/>
  <c r="F469" i="21"/>
  <c r="D470" i="21" l="1"/>
  <c r="F470" i="21"/>
  <c r="E470" i="21"/>
  <c r="D471" i="21" l="1"/>
  <c r="F471" i="21"/>
  <c r="E471" i="21"/>
  <c r="D472" i="21" l="1"/>
  <c r="E472" i="21"/>
  <c r="F472" i="21"/>
  <c r="D473" i="21" l="1"/>
  <c r="E473" i="21"/>
  <c r="F473" i="21"/>
  <c r="D474" i="21" l="1"/>
  <c r="E474" i="21"/>
  <c r="F474" i="21"/>
  <c r="D475" i="21" l="1"/>
  <c r="E475" i="21"/>
  <c r="F475" i="21"/>
  <c r="D476" i="21" l="1"/>
  <c r="F476" i="21"/>
  <c r="E476" i="21"/>
  <c r="D477" i="21"/>
  <c r="E477" i="21"/>
  <c r="F477" i="21"/>
  <c r="D478" i="21" l="1"/>
  <c r="F478" i="21"/>
  <c r="E478" i="21"/>
  <c r="D479" i="21" l="1"/>
  <c r="E479" i="21"/>
  <c r="F479" i="21"/>
  <c r="D480" i="21" l="1"/>
  <c r="E480" i="21"/>
  <c r="F480" i="21"/>
  <c r="D481" i="21" l="1"/>
  <c r="E481" i="21"/>
  <c r="F481" i="21"/>
  <c r="D482" i="21" l="1"/>
  <c r="F482" i="21"/>
  <c r="E482" i="21"/>
  <c r="D483" i="21" l="1"/>
  <c r="E483" i="21"/>
  <c r="F483" i="21"/>
  <c r="D484" i="21" l="1"/>
  <c r="E484" i="21"/>
  <c r="F484" i="21"/>
  <c r="D485" i="21"/>
  <c r="E485" i="21"/>
  <c r="F485" i="21"/>
  <c r="D486" i="21" l="1"/>
  <c r="F486" i="21"/>
  <c r="E486" i="21"/>
  <c r="D487" i="21" l="1"/>
  <c r="F487" i="21"/>
  <c r="E487" i="21"/>
  <c r="D488" i="21" l="1"/>
  <c r="E488" i="21"/>
  <c r="F488" i="21"/>
  <c r="D489" i="21" l="1"/>
  <c r="E489" i="21"/>
  <c r="F489" i="21"/>
  <c r="D490" i="21" l="1"/>
  <c r="F490" i="21"/>
  <c r="E490" i="21"/>
  <c r="D491" i="21" l="1"/>
  <c r="E491" i="21"/>
  <c r="F491" i="21"/>
  <c r="D492" i="21" l="1"/>
  <c r="E492" i="21"/>
  <c r="F492" i="21"/>
  <c r="D493" i="21"/>
  <c r="F493" i="21"/>
  <c r="E493" i="21"/>
  <c r="D494" i="21" l="1"/>
  <c r="F494" i="21"/>
  <c r="E494" i="21"/>
  <c r="D495" i="21" l="1"/>
  <c r="F495" i="21"/>
  <c r="E495" i="21"/>
  <c r="D496" i="21" l="1"/>
  <c r="E496" i="21"/>
  <c r="F496" i="21"/>
  <c r="D497" i="21" l="1"/>
  <c r="E497" i="21"/>
  <c r="F497" i="21"/>
  <c r="D498" i="21" l="1"/>
  <c r="E498" i="21"/>
  <c r="F498" i="21"/>
  <c r="D499" i="21" l="1"/>
  <c r="F499" i="21"/>
  <c r="E499" i="21"/>
  <c r="D500" i="21" l="1"/>
  <c r="F500" i="21"/>
  <c r="E500" i="21"/>
  <c r="D501" i="21"/>
  <c r="E501" i="21"/>
  <c r="F501" i="21"/>
  <c r="D502" i="21" l="1"/>
  <c r="E502" i="21"/>
  <c r="F502" i="21"/>
  <c r="D503" i="21" l="1"/>
  <c r="E503" i="21"/>
  <c r="F503" i="21"/>
  <c r="D504" i="21" l="1"/>
  <c r="E504" i="21"/>
  <c r="F504" i="21"/>
  <c r="D505" i="21" l="1"/>
  <c r="E505" i="21"/>
  <c r="F505" i="21"/>
  <c r="D506" i="21" l="1"/>
  <c r="E506" i="21"/>
  <c r="F506" i="21"/>
  <c r="D507" i="21" l="1"/>
  <c r="F507" i="21"/>
  <c r="E507" i="21"/>
  <c r="D508" i="21" l="1"/>
  <c r="F508" i="21"/>
  <c r="E508" i="21"/>
  <c r="D509" i="21"/>
  <c r="F509" i="21"/>
  <c r="E509" i="21"/>
  <c r="D510" i="21" l="1"/>
  <c r="E510" i="21"/>
  <c r="F510" i="21"/>
  <c r="G4" i="29"/>
  <c r="I4" i="29"/>
  <c r="J4" i="29" l="1"/>
  <c r="H4" i="29"/>
  <c r="D511" i="21"/>
  <c r="D512" i="21"/>
  <c r="E511" i="21"/>
  <c r="F511" i="21"/>
  <c r="D513" i="21"/>
  <c r="E512" i="21"/>
  <c r="F512" i="21"/>
  <c r="E513" i="21"/>
  <c r="F513" i="21"/>
  <c r="D514" i="21"/>
  <c r="F514" i="21"/>
  <c r="E514" i="21"/>
  <c r="D515" i="21"/>
  <c r="F515" i="21"/>
  <c r="E515" i="21"/>
  <c r="D516" i="21"/>
  <c r="E516" i="21"/>
  <c r="F516" i="21"/>
  <c r="D517" i="21"/>
  <c r="F517" i="21"/>
  <c r="E517" i="21"/>
  <c r="D518" i="21"/>
  <c r="E518" i="21"/>
  <c r="F518" i="21"/>
  <c r="D519" i="21"/>
  <c r="E519" i="21"/>
  <c r="F519" i="21"/>
  <c r="K4" i="29" l="1"/>
  <c r="D520" i="21"/>
  <c r="F520" i="21"/>
  <c r="E520" i="21"/>
  <c r="D521" i="21" l="1"/>
  <c r="E521" i="21"/>
  <c r="F521" i="21"/>
  <c r="D522" i="21" l="1"/>
  <c r="F522" i="21"/>
  <c r="E522" i="21"/>
  <c r="D523" i="21" l="1"/>
  <c r="E523" i="21"/>
  <c r="F523" i="21"/>
  <c r="D524" i="21" l="1"/>
  <c r="F524" i="21"/>
  <c r="E524" i="21"/>
  <c r="D525" i="21" l="1"/>
  <c r="F525" i="21"/>
  <c r="E525" i="21"/>
  <c r="D526" i="21" l="1"/>
  <c r="F526" i="21"/>
  <c r="E526" i="21"/>
  <c r="D527" i="21" l="1"/>
  <c r="F527" i="21"/>
  <c r="E527" i="21"/>
  <c r="D528" i="21" l="1"/>
  <c r="E528" i="21"/>
  <c r="F528" i="21"/>
  <c r="D529" i="21" l="1"/>
  <c r="E529" i="21"/>
  <c r="F529" i="21"/>
  <c r="D530" i="21" l="1"/>
  <c r="F530" i="21"/>
  <c r="E530" i="21"/>
  <c r="D531" i="21" l="1"/>
  <c r="E531" i="21"/>
  <c r="F531" i="21"/>
  <c r="D532" i="21" l="1"/>
  <c r="E532" i="21"/>
  <c r="F532" i="21"/>
  <c r="D533" i="21" l="1"/>
  <c r="F533" i="21"/>
  <c r="E533" i="21"/>
  <c r="D534" i="21" l="1"/>
  <c r="F534" i="21"/>
  <c r="E534" i="21"/>
  <c r="D535" i="21"/>
  <c r="E535" i="21"/>
  <c r="F535" i="21"/>
  <c r="D536" i="21" l="1"/>
  <c r="E536" i="21"/>
  <c r="F536" i="21"/>
  <c r="D537" i="21" l="1"/>
  <c r="E537" i="21"/>
  <c r="F537" i="21"/>
  <c r="D538" i="21" l="1"/>
  <c r="F538" i="21"/>
  <c r="E538" i="21"/>
  <c r="D539" i="21" l="1"/>
  <c r="F539" i="21"/>
  <c r="E539" i="21"/>
  <c r="D540" i="21" l="1"/>
  <c r="E540" i="21"/>
  <c r="F540" i="21"/>
  <c r="D541" i="21" l="1"/>
  <c r="F541" i="21"/>
  <c r="E541" i="21"/>
  <c r="D542" i="21" l="1"/>
  <c r="F542" i="21"/>
  <c r="E542" i="21"/>
  <c r="D543" i="21"/>
  <c r="F543" i="21"/>
  <c r="E543" i="21"/>
  <c r="D544" i="21" l="1"/>
  <c r="F544" i="21"/>
  <c r="E544" i="21"/>
  <c r="D545" i="21" l="1"/>
  <c r="F545" i="21"/>
  <c r="E545" i="21"/>
  <c r="D546" i="21" l="1"/>
  <c r="E546" i="21"/>
  <c r="F546" i="21"/>
  <c r="D547" i="21" l="1"/>
  <c r="E547" i="21"/>
  <c r="F547" i="21"/>
  <c r="D548" i="21" l="1"/>
  <c r="E548" i="21"/>
  <c r="F548" i="21"/>
  <c r="D549" i="21" l="1"/>
  <c r="F549" i="21"/>
  <c r="E549" i="21"/>
  <c r="D550" i="21" l="1"/>
  <c r="E550" i="21"/>
  <c r="F550" i="21"/>
  <c r="D551" i="21" l="1"/>
  <c r="F551" i="21"/>
  <c r="E551" i="21"/>
  <c r="D552" i="21" l="1"/>
  <c r="F552" i="21"/>
  <c r="E552" i="21"/>
  <c r="D553" i="21" l="1"/>
  <c r="E553" i="21"/>
  <c r="F553" i="21"/>
  <c r="D554" i="21" l="1"/>
  <c r="E554" i="21"/>
  <c r="F554" i="21"/>
  <c r="D555" i="21" l="1"/>
  <c r="E555" i="21"/>
  <c r="F555" i="21"/>
  <c r="D556" i="21" l="1"/>
  <c r="E556" i="21"/>
  <c r="F556" i="21"/>
  <c r="D557" i="21" l="1"/>
  <c r="E557" i="21"/>
  <c r="F557" i="21"/>
  <c r="D558" i="21" l="1"/>
  <c r="E558" i="21"/>
  <c r="F558" i="21"/>
  <c r="D559" i="21"/>
  <c r="E559" i="21"/>
  <c r="F559" i="21"/>
  <c r="D560" i="21" l="1"/>
  <c r="F560" i="21"/>
  <c r="E560" i="21"/>
  <c r="D561" i="21" l="1"/>
  <c r="F561" i="21"/>
  <c r="E561" i="21"/>
  <c r="D562" i="21" l="1"/>
  <c r="E562" i="21"/>
  <c r="F562" i="21"/>
  <c r="D563" i="21" l="1"/>
  <c r="F563" i="21"/>
  <c r="E563" i="21"/>
  <c r="D564" i="21" l="1"/>
  <c r="E564" i="21"/>
  <c r="F564" i="21"/>
  <c r="D565" i="21" l="1"/>
  <c r="F565" i="21"/>
  <c r="E565" i="21"/>
  <c r="D566" i="21" l="1"/>
  <c r="E566" i="21"/>
  <c r="F566" i="21"/>
  <c r="D567" i="21" l="1"/>
  <c r="E567" i="21"/>
  <c r="F567" i="21"/>
  <c r="D568" i="21" l="1"/>
  <c r="E568" i="21"/>
  <c r="F568" i="21"/>
  <c r="D569" i="21" l="1"/>
  <c r="E569" i="21"/>
  <c r="F569" i="21"/>
  <c r="D570" i="21" l="1"/>
  <c r="E570" i="21"/>
  <c r="F570" i="21"/>
  <c r="D571" i="21" l="1"/>
  <c r="E571" i="21"/>
  <c r="F571" i="21"/>
  <c r="D572" i="21" l="1"/>
  <c r="E572" i="21"/>
  <c r="F572" i="21"/>
  <c r="D573" i="21" l="1"/>
  <c r="F573" i="21"/>
  <c r="E573" i="21"/>
  <c r="D574" i="21" l="1"/>
  <c r="E574" i="21"/>
  <c r="F574" i="21"/>
  <c r="D575" i="21"/>
  <c r="E575" i="21"/>
  <c r="F575" i="21"/>
  <c r="D576" i="21" l="1"/>
  <c r="E576" i="21"/>
  <c r="F576" i="21"/>
  <c r="D577" i="21" l="1"/>
  <c r="E577" i="21"/>
  <c r="F577" i="21"/>
  <c r="D578" i="21" l="1"/>
  <c r="E578" i="21"/>
  <c r="F578" i="21"/>
  <c r="D579" i="21" l="1"/>
  <c r="E579" i="21"/>
  <c r="F579" i="21"/>
  <c r="D580" i="21" l="1"/>
  <c r="E580" i="21"/>
  <c r="F580" i="21"/>
  <c r="D581" i="21" l="1"/>
  <c r="F581" i="21"/>
  <c r="E581" i="21"/>
  <c r="D582" i="21" l="1"/>
  <c r="E582" i="21"/>
  <c r="F582" i="21"/>
  <c r="D583" i="21" l="1"/>
  <c r="E583" i="21"/>
  <c r="F583" i="21"/>
  <c r="D584" i="21" l="1"/>
  <c r="E584" i="21"/>
  <c r="F584" i="21"/>
  <c r="D585" i="21" l="1"/>
  <c r="E585" i="21"/>
  <c r="F585" i="21"/>
  <c r="D586" i="21" l="1"/>
  <c r="F586" i="21"/>
  <c r="E586" i="21"/>
  <c r="D587" i="21" l="1"/>
  <c r="E587" i="21"/>
  <c r="F587" i="21"/>
  <c r="D588" i="21" l="1"/>
  <c r="E588" i="21"/>
  <c r="F588" i="21"/>
  <c r="D589" i="21" l="1"/>
  <c r="F589" i="21"/>
  <c r="E589" i="21"/>
  <c r="D590" i="21" l="1"/>
  <c r="E590" i="21"/>
  <c r="F590" i="21"/>
  <c r="D591" i="21"/>
  <c r="F591" i="21"/>
  <c r="E591" i="21"/>
  <c r="D592" i="21" l="1"/>
  <c r="F592" i="21"/>
  <c r="E592" i="21"/>
  <c r="D593" i="21" l="1"/>
  <c r="F593" i="21"/>
  <c r="E593" i="21"/>
  <c r="D594" i="21" l="1"/>
  <c r="E594" i="21"/>
  <c r="F594" i="21"/>
  <c r="D595" i="21" l="1"/>
  <c r="E595" i="21"/>
  <c r="F595" i="21"/>
  <c r="D596" i="21" l="1"/>
  <c r="E596" i="21"/>
  <c r="F596" i="21"/>
  <c r="D597" i="21" l="1"/>
  <c r="E597" i="21"/>
  <c r="F597" i="21"/>
  <c r="D598" i="21" l="1"/>
  <c r="F598" i="21"/>
  <c r="E598" i="21"/>
  <c r="D599" i="21" l="1"/>
  <c r="F599" i="21"/>
  <c r="E599" i="21"/>
  <c r="D600" i="21" l="1"/>
  <c r="F600" i="21"/>
  <c r="E600" i="21"/>
  <c r="D601" i="21" l="1"/>
  <c r="E601" i="21"/>
  <c r="F601" i="21"/>
  <c r="D602" i="21" l="1"/>
  <c r="E602" i="21"/>
  <c r="F602" i="21"/>
  <c r="D603" i="21" l="1"/>
  <c r="F603" i="21"/>
  <c r="E603" i="21"/>
  <c r="D604" i="21" l="1"/>
  <c r="F604" i="21"/>
  <c r="E604" i="21"/>
  <c r="D605" i="21" l="1"/>
  <c r="F605" i="21"/>
  <c r="E605" i="21"/>
  <c r="D606" i="21" l="1"/>
  <c r="F606" i="21"/>
  <c r="E606" i="21"/>
  <c r="D607" i="21"/>
  <c r="F607" i="21"/>
  <c r="E607" i="21"/>
  <c r="D608" i="21" l="1"/>
  <c r="F608" i="21"/>
  <c r="E608" i="21"/>
  <c r="D609" i="21" l="1"/>
  <c r="E609" i="21"/>
  <c r="F609" i="21"/>
  <c r="D610" i="21" l="1"/>
  <c r="E610" i="21"/>
  <c r="F610" i="21"/>
  <c r="D611" i="21" l="1"/>
  <c r="F611" i="21"/>
  <c r="E611" i="21"/>
  <c r="D612" i="21" l="1"/>
  <c r="E612" i="21"/>
  <c r="F612" i="21"/>
  <c r="D613" i="21" l="1"/>
  <c r="F613" i="21"/>
  <c r="E613" i="21"/>
  <c r="D614" i="21" l="1"/>
  <c r="E614" i="21"/>
  <c r="F614" i="21"/>
  <c r="D615" i="21" l="1"/>
  <c r="F615" i="21"/>
  <c r="E615" i="21"/>
  <c r="D616" i="21" l="1"/>
  <c r="F616" i="21"/>
  <c r="E616" i="21"/>
  <c r="D617" i="21" l="1"/>
  <c r="F617" i="21"/>
  <c r="E617" i="21"/>
  <c r="D618" i="21" l="1"/>
  <c r="F618" i="21"/>
  <c r="E618" i="21"/>
  <c r="D619" i="21" l="1"/>
  <c r="E619" i="21"/>
  <c r="F619" i="21"/>
  <c r="D620" i="21" l="1"/>
  <c r="F620" i="21"/>
  <c r="E620" i="21"/>
  <c r="D621" i="21" l="1"/>
  <c r="F621" i="21"/>
  <c r="E621" i="21"/>
  <c r="D622" i="21" l="1"/>
  <c r="E622" i="21"/>
  <c r="F622" i="21"/>
  <c r="D623" i="21" l="1"/>
  <c r="E623" i="21"/>
  <c r="F623" i="21"/>
  <c r="D624" i="21" l="1"/>
  <c r="E624" i="21"/>
  <c r="F624" i="21"/>
  <c r="D625" i="21" l="1"/>
  <c r="E625" i="21"/>
  <c r="F625" i="21"/>
  <c r="D626" i="21" l="1"/>
  <c r="E626" i="21"/>
  <c r="F626" i="21"/>
  <c r="D627" i="21" l="1"/>
  <c r="E627" i="21"/>
  <c r="F627" i="21"/>
  <c r="D628" i="21" l="1"/>
  <c r="F628" i="21"/>
  <c r="E628" i="21"/>
  <c r="D629" i="21" l="1"/>
  <c r="F629" i="21"/>
  <c r="E629" i="21"/>
  <c r="D630" i="21" l="1"/>
  <c r="E630" i="21"/>
  <c r="F630" i="21"/>
  <c r="D631" i="21"/>
  <c r="E631" i="21"/>
  <c r="F631" i="21"/>
  <c r="D632" i="21" l="1"/>
  <c r="E632" i="21"/>
  <c r="F632" i="21"/>
  <c r="D633" i="21" l="1"/>
  <c r="F633" i="21"/>
  <c r="E633" i="21"/>
  <c r="D634" i="21" l="1"/>
  <c r="F634" i="21"/>
  <c r="E634" i="21"/>
  <c r="D635" i="21" l="1"/>
  <c r="E635" i="21"/>
  <c r="F635" i="21"/>
  <c r="D636" i="21" l="1"/>
  <c r="E636" i="21"/>
  <c r="F636" i="21"/>
  <c r="D637" i="21" l="1"/>
  <c r="F637" i="21"/>
  <c r="E637" i="21"/>
  <c r="D638" i="21" l="1"/>
  <c r="E638" i="21"/>
  <c r="F638" i="21"/>
  <c r="D639" i="21" l="1"/>
  <c r="F639" i="21"/>
  <c r="E639" i="21"/>
  <c r="D640" i="21" l="1"/>
  <c r="F640" i="21"/>
  <c r="E640" i="21"/>
  <c r="D641" i="21" l="1"/>
  <c r="E641" i="21"/>
  <c r="F641" i="21"/>
  <c r="D642" i="21" l="1"/>
  <c r="E642" i="21"/>
  <c r="F642" i="21"/>
  <c r="D643" i="21" l="1"/>
  <c r="E643" i="21"/>
  <c r="F643" i="21"/>
  <c r="D644" i="21" l="1"/>
  <c r="E644" i="21"/>
  <c r="F644" i="21"/>
  <c r="D645" i="21" l="1"/>
  <c r="F645" i="21"/>
  <c r="E645" i="21"/>
  <c r="D646" i="21" l="1"/>
  <c r="F646" i="21"/>
  <c r="E646" i="21"/>
  <c r="D647" i="21"/>
  <c r="F647" i="21"/>
  <c r="E647" i="21"/>
  <c r="D648" i="21" l="1"/>
  <c r="F648" i="21"/>
  <c r="E648" i="21"/>
  <c r="D649" i="21" l="1"/>
  <c r="E649" i="21"/>
  <c r="F649" i="21"/>
  <c r="D650" i="21" l="1"/>
  <c r="F650" i="21"/>
  <c r="E650" i="21"/>
  <c r="D651" i="21" l="1"/>
  <c r="F651" i="21"/>
  <c r="E651" i="21"/>
  <c r="D652" i="21" l="1"/>
  <c r="E652" i="21"/>
  <c r="F652" i="21"/>
  <c r="D653" i="21" l="1"/>
  <c r="E653" i="21"/>
  <c r="F653" i="21"/>
  <c r="D654" i="21" l="1"/>
  <c r="E654" i="21"/>
  <c r="F654" i="21"/>
  <c r="D655" i="21" l="1"/>
  <c r="F655" i="21"/>
  <c r="E655" i="21"/>
  <c r="D656" i="21" l="1"/>
  <c r="E656" i="21"/>
  <c r="F656" i="21"/>
  <c r="D657" i="21" l="1"/>
  <c r="F657" i="21"/>
  <c r="E657" i="21"/>
  <c r="D658" i="21" l="1"/>
  <c r="F658" i="21"/>
  <c r="E658" i="21"/>
  <c r="D659" i="21" l="1"/>
  <c r="F659" i="21"/>
  <c r="E659" i="21"/>
  <c r="D660" i="21" l="1"/>
  <c r="E660" i="21"/>
  <c r="F660" i="21"/>
  <c r="D661" i="21" l="1"/>
  <c r="F661" i="21"/>
  <c r="E661" i="21"/>
  <c r="D662" i="21" l="1"/>
  <c r="E662" i="21"/>
  <c r="F662" i="21"/>
  <c r="D663" i="21"/>
  <c r="F663" i="21"/>
  <c r="E663" i="21"/>
  <c r="D664" i="21" l="1"/>
  <c r="F664" i="21"/>
  <c r="E664" i="21"/>
  <c r="D665" i="21" l="1"/>
  <c r="F665" i="21"/>
  <c r="E665" i="21"/>
  <c r="D666" i="21" l="1"/>
  <c r="E666" i="21"/>
  <c r="F666" i="21"/>
  <c r="D667" i="21" l="1"/>
  <c r="E667" i="21"/>
  <c r="F667" i="21"/>
  <c r="D668" i="21" l="1"/>
  <c r="F668" i="21"/>
  <c r="E668" i="21"/>
  <c r="D669" i="21" l="1"/>
  <c r="F669" i="21"/>
  <c r="E669" i="21"/>
  <c r="D670" i="21" l="1"/>
  <c r="F670" i="21"/>
  <c r="E670" i="21"/>
  <c r="D671" i="21" l="1"/>
  <c r="E671" i="21"/>
  <c r="F671" i="21"/>
  <c r="D672" i="21" l="1"/>
  <c r="E672" i="21"/>
  <c r="F672" i="21"/>
  <c r="D673" i="21" l="1"/>
  <c r="E673" i="21"/>
  <c r="F673" i="21"/>
  <c r="D674" i="21" l="1"/>
  <c r="D675" i="21"/>
  <c r="E674" i="21"/>
  <c r="F674" i="21"/>
  <c r="F675" i="21"/>
  <c r="E675" i="21"/>
  <c r="D676" i="21"/>
  <c r="I5" i="29"/>
  <c r="G5" i="29"/>
  <c r="F676" i="21"/>
  <c r="E676" i="21"/>
  <c r="H5" i="29" l="1"/>
  <c r="J5" i="29"/>
  <c r="K5" i="29" s="1"/>
  <c r="D677" i="21"/>
  <c r="E677" i="21"/>
  <c r="F677" i="21"/>
  <c r="D678" i="21"/>
  <c r="E678" i="21"/>
  <c r="F678" i="21"/>
  <c r="D679" i="21" l="1"/>
  <c r="E679" i="21"/>
  <c r="F679" i="21"/>
  <c r="D680" i="21" l="1"/>
  <c r="F680" i="21"/>
  <c r="E680" i="21"/>
  <c r="D681" i="21" l="1"/>
  <c r="F681" i="21"/>
  <c r="E681" i="21"/>
  <c r="D682" i="21" l="1"/>
  <c r="E682" i="21"/>
  <c r="F682" i="21"/>
  <c r="D683" i="21" l="1"/>
  <c r="E683" i="21"/>
  <c r="F683" i="21"/>
  <c r="D684" i="21" l="1"/>
  <c r="E684" i="21"/>
  <c r="F684" i="21"/>
  <c r="D685" i="21" l="1"/>
  <c r="E685" i="21"/>
  <c r="F685" i="21"/>
  <c r="D686" i="21" l="1"/>
  <c r="F686" i="21"/>
  <c r="E686" i="21"/>
  <c r="D687" i="21"/>
  <c r="F687" i="21"/>
  <c r="E687" i="21"/>
  <c r="D688" i="21"/>
  <c r="E688" i="21"/>
  <c r="F688" i="21"/>
  <c r="D689" i="21" l="1"/>
  <c r="F689" i="21"/>
  <c r="E689" i="21"/>
  <c r="D690" i="21" l="1"/>
  <c r="E690" i="21"/>
  <c r="F690" i="21"/>
  <c r="D691" i="21" l="1"/>
  <c r="E691" i="21"/>
  <c r="F691" i="21"/>
  <c r="D692" i="21" l="1"/>
  <c r="F692" i="21"/>
  <c r="E692" i="21"/>
  <c r="D693" i="21" l="1"/>
  <c r="F693" i="21"/>
  <c r="E693" i="21"/>
  <c r="D694" i="21" l="1"/>
  <c r="F694" i="21"/>
  <c r="E694" i="21"/>
  <c r="D695" i="21" l="1"/>
  <c r="E695" i="21"/>
  <c r="F695" i="21"/>
  <c r="D696" i="21" l="1"/>
  <c r="F696" i="21"/>
  <c r="E696" i="21"/>
  <c r="D697" i="21" l="1"/>
  <c r="E697" i="21"/>
  <c r="F697" i="21"/>
  <c r="D698" i="21" l="1"/>
  <c r="E698" i="21"/>
  <c r="F698" i="21"/>
  <c r="D699" i="21" l="1"/>
  <c r="F699" i="21"/>
  <c r="E699" i="21"/>
  <c r="D700" i="21" l="1"/>
  <c r="F700" i="21"/>
  <c r="E700" i="21"/>
  <c r="D701" i="21" l="1"/>
  <c r="F701" i="21"/>
  <c r="E701" i="21"/>
  <c r="D702" i="21" l="1"/>
  <c r="F702" i="21"/>
  <c r="E702" i="21"/>
  <c r="D703" i="21" l="1"/>
  <c r="F703" i="21"/>
  <c r="E703" i="21"/>
  <c r="D704" i="21" l="1"/>
  <c r="E704" i="21"/>
  <c r="F704" i="21"/>
  <c r="D705" i="21" l="1"/>
  <c r="F705" i="21"/>
  <c r="E705" i="21"/>
  <c r="D706" i="21" l="1"/>
  <c r="E706" i="21"/>
  <c r="F706" i="21"/>
  <c r="D707" i="21" l="1"/>
  <c r="F707" i="21"/>
  <c r="E707" i="21"/>
  <c r="D708" i="21" l="1"/>
  <c r="E708" i="21"/>
  <c r="F708" i="21"/>
  <c r="D709" i="21" l="1"/>
  <c r="F709" i="21"/>
  <c r="E709" i="21"/>
  <c r="D710" i="21" l="1"/>
  <c r="F710" i="21"/>
  <c r="E710" i="21"/>
  <c r="D711" i="21" l="1"/>
  <c r="F711" i="21"/>
  <c r="E711" i="21"/>
  <c r="D712" i="21" l="1"/>
  <c r="F712" i="21"/>
  <c r="E712" i="21"/>
  <c r="D713" i="21" l="1"/>
  <c r="F713" i="21"/>
  <c r="E713" i="21"/>
  <c r="D714" i="21" l="1"/>
  <c r="F714" i="21"/>
  <c r="E714" i="21"/>
  <c r="D715" i="21" l="1"/>
  <c r="E715" i="21"/>
  <c r="F715" i="21"/>
  <c r="D716" i="21" l="1"/>
  <c r="F716" i="21"/>
  <c r="E716" i="21"/>
  <c r="D717" i="21" l="1"/>
  <c r="F717" i="21"/>
  <c r="E717" i="21"/>
  <c r="D718" i="21" l="1"/>
  <c r="E718" i="21"/>
  <c r="F718" i="21"/>
  <c r="D719" i="21" l="1"/>
  <c r="F719" i="21"/>
  <c r="E719" i="21"/>
  <c r="D720" i="21" l="1"/>
  <c r="F720" i="21"/>
  <c r="E720" i="21"/>
  <c r="D721" i="21" l="1"/>
  <c r="F721" i="21"/>
  <c r="E721" i="21"/>
  <c r="D722" i="21" l="1"/>
  <c r="E722" i="21"/>
  <c r="F722" i="21"/>
  <c r="D723" i="21" l="1"/>
  <c r="E723" i="21"/>
  <c r="F723" i="21"/>
  <c r="D724" i="21" l="1"/>
  <c r="F724" i="21"/>
  <c r="E724" i="21"/>
  <c r="D725" i="21" l="1"/>
  <c r="F725" i="21"/>
  <c r="E725" i="21"/>
  <c r="D726" i="21" l="1"/>
  <c r="F726" i="21"/>
  <c r="E726" i="21"/>
  <c r="D727" i="21" l="1"/>
  <c r="E727" i="21"/>
  <c r="F727" i="21"/>
  <c r="D728" i="21" l="1"/>
  <c r="E728" i="21"/>
  <c r="F728" i="21"/>
  <c r="D729" i="21" l="1"/>
  <c r="E729" i="21"/>
  <c r="F729" i="21"/>
  <c r="D730" i="21" l="1"/>
  <c r="F730" i="21"/>
  <c r="E730" i="21"/>
  <c r="D731" i="21" l="1"/>
  <c r="F731" i="21"/>
  <c r="E731" i="21"/>
  <c r="D732" i="21" l="1"/>
  <c r="F732" i="21"/>
  <c r="E732" i="21"/>
  <c r="D733" i="21" l="1"/>
  <c r="E733" i="21"/>
  <c r="F733" i="21"/>
  <c r="D734" i="21" l="1"/>
  <c r="E734" i="21"/>
  <c r="F734" i="21"/>
  <c r="D735" i="21" l="1"/>
  <c r="E735" i="21"/>
  <c r="F735" i="21"/>
  <c r="D736" i="21" l="1"/>
  <c r="E736" i="21"/>
  <c r="F736" i="21"/>
  <c r="D737" i="21" l="1"/>
  <c r="F737" i="21"/>
  <c r="E737" i="21"/>
  <c r="D738" i="21" l="1"/>
  <c r="E738" i="21"/>
  <c r="F738" i="21"/>
  <c r="D739" i="21" l="1"/>
  <c r="E739" i="21"/>
  <c r="F739" i="21"/>
  <c r="D740" i="21" l="1"/>
  <c r="F740" i="21"/>
  <c r="E740" i="21"/>
  <c r="D741" i="21" l="1"/>
  <c r="E741" i="21"/>
  <c r="F741" i="21"/>
  <c r="D742" i="21" l="1"/>
  <c r="F742" i="21"/>
  <c r="E742" i="21"/>
  <c r="D743" i="21" l="1"/>
  <c r="F743" i="21"/>
  <c r="E743" i="21"/>
  <c r="D744" i="21" l="1"/>
  <c r="E744" i="21"/>
  <c r="F744" i="21"/>
  <c r="D745" i="21" l="1"/>
  <c r="F745" i="21"/>
  <c r="E745" i="21"/>
  <c r="D746" i="21" l="1"/>
  <c r="F746" i="21"/>
  <c r="E746" i="21"/>
  <c r="D747" i="21" l="1"/>
  <c r="F747" i="21"/>
  <c r="E747" i="21"/>
  <c r="D748" i="21" l="1"/>
  <c r="E748" i="21"/>
  <c r="F748" i="21"/>
  <c r="D749" i="21" l="1"/>
  <c r="F749" i="21"/>
  <c r="E749" i="21"/>
  <c r="D750" i="21" l="1"/>
  <c r="E750" i="21"/>
  <c r="F750" i="21"/>
  <c r="D751" i="21" l="1"/>
  <c r="F751" i="21"/>
  <c r="E751" i="21"/>
  <c r="D752" i="21" l="1"/>
  <c r="E752" i="21"/>
  <c r="F752" i="21"/>
  <c r="D753" i="21" l="1"/>
  <c r="E753" i="21"/>
  <c r="F753" i="21"/>
  <c r="D754" i="21" l="1"/>
  <c r="E754" i="21"/>
  <c r="F754" i="21"/>
  <c r="D755" i="21" l="1"/>
  <c r="F755" i="21"/>
  <c r="E755" i="21"/>
  <c r="D756" i="21" l="1"/>
  <c r="F756" i="21"/>
  <c r="E756" i="21"/>
  <c r="D757" i="21" l="1"/>
  <c r="E757" i="21"/>
  <c r="F757" i="21"/>
  <c r="D758" i="21" l="1"/>
  <c r="E758" i="21"/>
  <c r="F758" i="21"/>
  <c r="D759" i="21" l="1"/>
  <c r="F759" i="21"/>
  <c r="E759" i="21"/>
  <c r="D760" i="21" l="1"/>
  <c r="F760" i="21"/>
  <c r="E760" i="21"/>
  <c r="D761" i="21" l="1"/>
  <c r="F761" i="21"/>
  <c r="E761" i="21"/>
  <c r="D762" i="21" l="1"/>
  <c r="F762" i="21"/>
  <c r="E762" i="21"/>
  <c r="D763" i="21" l="1"/>
  <c r="E763" i="21"/>
  <c r="F763" i="21"/>
  <c r="D764" i="21" l="1"/>
  <c r="E764" i="21"/>
  <c r="F764" i="21"/>
  <c r="D765" i="21" l="1"/>
  <c r="E765" i="21"/>
  <c r="F765" i="21"/>
  <c r="D766" i="21" l="1"/>
  <c r="F766" i="21"/>
  <c r="E766" i="21"/>
  <c r="D767" i="21" l="1"/>
  <c r="F767" i="21"/>
  <c r="E767" i="21"/>
  <c r="D768" i="21" l="1"/>
  <c r="E768" i="21"/>
  <c r="F768" i="21"/>
  <c r="D769" i="21" l="1"/>
  <c r="E769" i="21"/>
  <c r="F769" i="21"/>
  <c r="D770" i="21" l="1"/>
  <c r="F770" i="21"/>
  <c r="E770" i="21"/>
  <c r="D771" i="21" l="1"/>
  <c r="F771" i="21"/>
  <c r="E771" i="21"/>
  <c r="D772" i="21" l="1"/>
  <c r="F772" i="21"/>
  <c r="E772" i="21"/>
  <c r="D773" i="21" l="1"/>
  <c r="E773" i="21"/>
  <c r="F773" i="21"/>
  <c r="D774" i="21" l="1"/>
  <c r="E774" i="21"/>
  <c r="F774" i="21"/>
  <c r="D775" i="21" l="1"/>
  <c r="E775" i="21"/>
  <c r="F775" i="21"/>
  <c r="D776" i="21" l="1"/>
  <c r="E776" i="21"/>
  <c r="F776" i="21"/>
  <c r="D777" i="21" l="1"/>
  <c r="E777" i="21"/>
  <c r="F777" i="21"/>
  <c r="D778" i="21" l="1"/>
  <c r="F778" i="21"/>
  <c r="E778" i="21"/>
  <c r="D779" i="21" l="1"/>
  <c r="E779" i="21"/>
  <c r="F779" i="21"/>
  <c r="D780" i="21" l="1"/>
  <c r="F780" i="21"/>
  <c r="E780" i="21"/>
  <c r="D781" i="21" l="1"/>
  <c r="F781" i="21"/>
  <c r="E781" i="21"/>
  <c r="D782" i="21" l="1"/>
  <c r="E782" i="21"/>
  <c r="F782" i="21"/>
  <c r="D783" i="21" l="1"/>
  <c r="F783" i="21"/>
  <c r="E783" i="21"/>
  <c r="D784" i="21" l="1"/>
  <c r="F784" i="21"/>
  <c r="E784" i="21"/>
  <c r="D785" i="21" l="1"/>
  <c r="F785" i="21"/>
  <c r="E785" i="21"/>
  <c r="D786" i="21" l="1"/>
  <c r="F786" i="21"/>
  <c r="E786" i="21"/>
  <c r="D787" i="21" l="1"/>
  <c r="E787" i="21"/>
  <c r="F787" i="21"/>
  <c r="D788" i="21" l="1"/>
  <c r="E788" i="21"/>
  <c r="F788" i="21"/>
  <c r="D789" i="21" l="1"/>
  <c r="E789" i="21"/>
  <c r="F789" i="21"/>
  <c r="D790" i="21" l="1"/>
  <c r="F790" i="21"/>
  <c r="E790" i="21"/>
  <c r="D791" i="21" l="1"/>
  <c r="E791" i="21"/>
  <c r="F791" i="21"/>
  <c r="D792" i="21"/>
  <c r="E792" i="21"/>
  <c r="F792" i="21"/>
  <c r="D793" i="21" l="1"/>
  <c r="F793" i="21"/>
  <c r="E793" i="21"/>
  <c r="D794" i="21" l="1"/>
  <c r="F794" i="21"/>
  <c r="E794" i="21"/>
  <c r="D795" i="21" l="1"/>
  <c r="F795" i="21"/>
  <c r="E795" i="21"/>
  <c r="D796" i="21" l="1"/>
  <c r="E796" i="21"/>
  <c r="F796" i="21"/>
  <c r="D797" i="21" l="1"/>
  <c r="F797" i="21"/>
  <c r="E797" i="21"/>
  <c r="D798" i="21" l="1"/>
  <c r="F798" i="21"/>
  <c r="E798" i="21"/>
  <c r="D799" i="21" l="1"/>
  <c r="F799" i="21"/>
  <c r="E799" i="21"/>
  <c r="D800" i="21" l="1"/>
  <c r="E800" i="21"/>
  <c r="F800" i="21"/>
  <c r="D801" i="21" l="1"/>
  <c r="F801" i="21"/>
  <c r="E801" i="21"/>
  <c r="D802" i="21" l="1"/>
  <c r="F802" i="21"/>
  <c r="E802" i="21"/>
  <c r="D803" i="21" l="1"/>
  <c r="E803" i="21"/>
  <c r="F803" i="21"/>
  <c r="D804" i="21" l="1"/>
  <c r="E804" i="21"/>
  <c r="F804" i="21"/>
  <c r="D805" i="21" l="1"/>
  <c r="E805" i="21"/>
  <c r="F805" i="21"/>
  <c r="D806" i="21" l="1"/>
  <c r="F806" i="21"/>
  <c r="E806" i="21"/>
  <c r="D807" i="21" l="1"/>
  <c r="F807" i="21"/>
  <c r="E807" i="21"/>
  <c r="D808" i="21" l="1"/>
  <c r="F808" i="21"/>
  <c r="E808" i="21"/>
  <c r="D809" i="21" l="1"/>
  <c r="E809" i="21"/>
  <c r="F809" i="21"/>
  <c r="D810" i="21" l="1"/>
  <c r="E810" i="21"/>
  <c r="F810" i="21"/>
  <c r="D811" i="21" l="1"/>
  <c r="E811" i="21"/>
  <c r="F811" i="21"/>
  <c r="D812" i="21" l="1"/>
  <c r="E812" i="21"/>
  <c r="F812" i="21"/>
  <c r="D813" i="21" l="1"/>
  <c r="F813" i="21"/>
  <c r="E813" i="21"/>
  <c r="D814" i="21" l="1"/>
  <c r="F814" i="21"/>
  <c r="E814" i="21"/>
  <c r="D815" i="21" l="1"/>
  <c r="F815" i="21"/>
  <c r="E815" i="21"/>
  <c r="D816" i="21" l="1"/>
  <c r="E816" i="21"/>
  <c r="F816" i="21"/>
  <c r="D817" i="21" l="1"/>
  <c r="E817" i="21"/>
  <c r="F817" i="21"/>
  <c r="D818" i="21" l="1"/>
  <c r="E818" i="21"/>
  <c r="F818" i="21"/>
  <c r="D819" i="21" l="1"/>
  <c r="F819" i="21"/>
  <c r="E819" i="21"/>
  <c r="D820" i="21" l="1"/>
  <c r="E820" i="21"/>
  <c r="F820" i="21"/>
  <c r="D821" i="21" l="1"/>
  <c r="F821" i="21"/>
  <c r="E821" i="21"/>
  <c r="D822" i="21" l="1"/>
  <c r="F822" i="21"/>
  <c r="E822" i="21"/>
  <c r="D823" i="21" l="1"/>
  <c r="E823" i="21"/>
  <c r="F823" i="21"/>
  <c r="D824" i="21" l="1"/>
  <c r="F824" i="21"/>
  <c r="E824" i="21"/>
  <c r="D825" i="21" l="1"/>
  <c r="F825" i="21"/>
  <c r="E825" i="21"/>
  <c r="D826" i="21" l="1"/>
  <c r="F826" i="21"/>
  <c r="E826" i="21"/>
  <c r="D827" i="21" l="1"/>
  <c r="E827" i="21"/>
  <c r="F827" i="21"/>
  <c r="D828" i="21" l="1"/>
  <c r="E828" i="21"/>
  <c r="F828" i="21"/>
  <c r="D829" i="21" l="1"/>
  <c r="E829" i="21"/>
  <c r="F829" i="21"/>
  <c r="D830" i="21" l="1"/>
  <c r="F830" i="21"/>
  <c r="E830" i="21"/>
  <c r="D831" i="21" l="1"/>
  <c r="F831" i="21"/>
  <c r="E831" i="21"/>
  <c r="D832" i="21" l="1"/>
  <c r="F832" i="21"/>
  <c r="E832" i="21"/>
  <c r="D833" i="21" l="1"/>
  <c r="F833" i="21"/>
  <c r="E833" i="21"/>
  <c r="D834" i="21" l="1"/>
  <c r="F834" i="21"/>
  <c r="E834" i="21"/>
  <c r="D835" i="21" l="1"/>
  <c r="F835" i="21"/>
  <c r="E835" i="21"/>
  <c r="D836" i="21" l="1"/>
  <c r="E836" i="21"/>
  <c r="F836" i="21"/>
  <c r="D837" i="21" l="1"/>
  <c r="F837" i="21"/>
  <c r="E837" i="21"/>
  <c r="D838" i="21" l="1"/>
  <c r="E838" i="21"/>
  <c r="F838" i="21"/>
  <c r="D839" i="21" l="1"/>
  <c r="F839" i="21"/>
  <c r="E839" i="21"/>
  <c r="D840" i="21"/>
  <c r="E840" i="21"/>
  <c r="F840" i="21"/>
  <c r="D841" i="21" l="1"/>
  <c r="E841" i="21"/>
  <c r="F841" i="21"/>
  <c r="D842" i="21" l="1"/>
  <c r="E842" i="21"/>
  <c r="F842" i="21"/>
  <c r="D843" i="21" l="1"/>
  <c r="F843" i="21"/>
  <c r="E843" i="21"/>
  <c r="D844" i="21" l="1"/>
  <c r="E844" i="21"/>
  <c r="F844" i="21"/>
  <c r="D7" i="22" l="1"/>
  <c r="D845" i="21"/>
  <c r="U32" i="26"/>
  <c r="V56" i="26"/>
  <c r="V46" i="28"/>
  <c r="U97" i="13"/>
  <c r="V47" i="29"/>
  <c r="V32" i="29"/>
  <c r="U64" i="13"/>
  <c r="U60" i="29"/>
  <c r="V39" i="28"/>
  <c r="V46" i="29"/>
  <c r="U23" i="26"/>
  <c r="V42" i="28"/>
  <c r="U63" i="13"/>
  <c r="U39" i="29"/>
  <c r="V23" i="26"/>
  <c r="U105" i="13"/>
  <c r="V26" i="27"/>
  <c r="U63" i="26"/>
  <c r="U94" i="13"/>
  <c r="V77" i="13"/>
  <c r="U73" i="26"/>
  <c r="V94" i="13"/>
  <c r="U30" i="28"/>
  <c r="V27" i="28"/>
  <c r="U40" i="29"/>
  <c r="U53" i="13"/>
  <c r="V87" i="13"/>
  <c r="V30" i="26"/>
  <c r="U65" i="29"/>
  <c r="V30" i="28"/>
  <c r="V45" i="29"/>
  <c r="V92" i="13"/>
  <c r="V78" i="13"/>
  <c r="U41" i="26"/>
  <c r="V30" i="27"/>
  <c r="U31" i="26"/>
  <c r="U51" i="26"/>
  <c r="U34" i="26"/>
  <c r="U53" i="29"/>
  <c r="V67" i="26"/>
  <c r="U73" i="13"/>
  <c r="U70" i="26"/>
  <c r="U63" i="29"/>
  <c r="V51" i="13"/>
  <c r="U58" i="29"/>
  <c r="U89" i="13"/>
  <c r="U62" i="13"/>
  <c r="U66" i="26"/>
  <c r="V44" i="29"/>
  <c r="U33" i="29"/>
  <c r="V35" i="13"/>
  <c r="V33" i="28"/>
  <c r="V67" i="13"/>
  <c r="U37" i="13"/>
  <c r="U51" i="13"/>
  <c r="U57" i="13"/>
  <c r="U39" i="28"/>
  <c r="V27" i="27"/>
  <c r="U55" i="29"/>
  <c r="U64" i="29"/>
  <c r="V38" i="28"/>
  <c r="V62" i="29"/>
  <c r="U32" i="27"/>
  <c r="V101" i="13"/>
  <c r="V64" i="29"/>
  <c r="V28" i="26"/>
  <c r="U102" i="13"/>
  <c r="V33" i="13"/>
  <c r="U34" i="29"/>
  <c r="U40" i="26"/>
  <c r="V31" i="28"/>
  <c r="U35" i="28"/>
  <c r="U106" i="13"/>
  <c r="U66" i="29"/>
  <c r="V70" i="26"/>
  <c r="U28" i="28"/>
  <c r="U36" i="29"/>
  <c r="U23" i="13"/>
  <c r="V61" i="29"/>
  <c r="V52" i="26"/>
  <c r="V29" i="26"/>
  <c r="U43" i="13"/>
  <c r="V71" i="26"/>
  <c r="V69" i="26"/>
  <c r="V58" i="13"/>
  <c r="V54" i="26"/>
  <c r="U62" i="26"/>
  <c r="U32" i="13"/>
  <c r="V51" i="29"/>
  <c r="U38" i="29"/>
  <c r="U25" i="26"/>
  <c r="U34" i="28"/>
  <c r="V71" i="13"/>
  <c r="V73" i="26"/>
  <c r="U64" i="26"/>
  <c r="U41" i="28"/>
  <c r="V40" i="13"/>
  <c r="V31" i="29"/>
  <c r="V29" i="28"/>
  <c r="U85" i="13"/>
  <c r="V53" i="13"/>
  <c r="V35" i="26"/>
  <c r="V110" i="13"/>
  <c r="V34" i="28"/>
  <c r="V93" i="13"/>
  <c r="U52" i="29"/>
  <c r="U50" i="13"/>
  <c r="V55" i="13"/>
  <c r="V32" i="28"/>
  <c r="U60" i="26"/>
  <c r="V24" i="27"/>
  <c r="V39" i="29"/>
  <c r="V26" i="26"/>
  <c r="V28" i="13"/>
  <c r="V60" i="29"/>
  <c r="V28" i="29"/>
  <c r="V77" i="26"/>
  <c r="V24" i="28"/>
  <c r="V82" i="13"/>
  <c r="U96" i="13"/>
  <c r="U75" i="26"/>
  <c r="V59" i="26"/>
  <c r="V47" i="26"/>
  <c r="V69" i="13"/>
  <c r="U77" i="26"/>
  <c r="U90" i="13"/>
  <c r="U37" i="26"/>
  <c r="U68" i="29"/>
  <c r="U36" i="26"/>
  <c r="U107" i="13"/>
  <c r="U27" i="13"/>
  <c r="V52" i="29"/>
  <c r="V35" i="29"/>
  <c r="U43" i="29"/>
  <c r="V68" i="13"/>
  <c r="U104" i="13"/>
  <c r="U62" i="29"/>
  <c r="V63" i="13"/>
  <c r="U42" i="13"/>
  <c r="U33" i="26"/>
  <c r="U30" i="29"/>
  <c r="U47" i="13"/>
  <c r="U35" i="13"/>
  <c r="U47" i="29"/>
  <c r="V65" i="29"/>
  <c r="V109" i="13"/>
  <c r="U50" i="26"/>
  <c r="U48" i="29"/>
  <c r="V59" i="29"/>
  <c r="V63" i="26"/>
  <c r="V60" i="26"/>
  <c r="V61" i="13"/>
  <c r="U46" i="29"/>
  <c r="U54" i="13"/>
  <c r="U61" i="26"/>
  <c r="V49" i="29"/>
  <c r="U27" i="27"/>
  <c r="V90" i="13"/>
  <c r="U40" i="13"/>
  <c r="V38" i="29"/>
  <c r="V67" i="29"/>
  <c r="V80" i="13"/>
  <c r="U28" i="29"/>
  <c r="V46" i="26"/>
  <c r="U59" i="13"/>
  <c r="U93" i="13"/>
  <c r="V42" i="26"/>
  <c r="U52" i="26"/>
  <c r="U29" i="27"/>
  <c r="V26" i="29"/>
  <c r="U45" i="13"/>
  <c r="U26" i="13"/>
  <c r="V91" i="13"/>
  <c r="V74" i="13"/>
  <c r="U24" i="29"/>
  <c r="V26" i="13"/>
  <c r="U37" i="28"/>
  <c r="V62" i="26"/>
  <c r="V53" i="26"/>
  <c r="U71" i="26"/>
  <c r="V25" i="26"/>
  <c r="V39" i="13"/>
  <c r="U65" i="26"/>
  <c r="U36" i="28"/>
  <c r="U50" i="29"/>
  <c r="U84" i="13"/>
  <c r="V24" i="26"/>
  <c r="V23" i="28"/>
  <c r="U33" i="13"/>
  <c r="V32" i="27"/>
  <c r="V72" i="26"/>
  <c r="U30" i="27"/>
  <c r="U33" i="27"/>
  <c r="U25" i="29"/>
  <c r="V50" i="26"/>
  <c r="V75" i="13"/>
  <c r="V31" i="27"/>
  <c r="U67" i="29"/>
  <c r="U46" i="13"/>
  <c r="U49" i="13"/>
  <c r="V37" i="13"/>
  <c r="U55" i="26"/>
  <c r="V37" i="26"/>
  <c r="U24" i="13"/>
  <c r="U53" i="26"/>
  <c r="U56" i="26"/>
  <c r="U74" i="26"/>
  <c r="V51" i="26"/>
  <c r="V48" i="13"/>
  <c r="U76" i="13"/>
  <c r="V29" i="29"/>
  <c r="V34" i="13"/>
  <c r="V55" i="29"/>
  <c r="U57" i="29"/>
  <c r="U23" i="29"/>
  <c r="U40" i="28"/>
  <c r="U25" i="28"/>
  <c r="V33" i="29"/>
  <c r="U58" i="13"/>
  <c r="U87" i="13"/>
  <c r="U86" i="13"/>
  <c r="U28" i="26"/>
  <c r="V43" i="29"/>
  <c r="V86" i="13"/>
  <c r="U42" i="26"/>
  <c r="V89" i="13"/>
  <c r="V32" i="13"/>
  <c r="V36" i="26"/>
  <c r="V107" i="13"/>
  <c r="V49" i="26"/>
  <c r="U92" i="13"/>
  <c r="V58" i="29"/>
  <c r="U61" i="13"/>
  <c r="U101" i="13"/>
  <c r="U38" i="28"/>
  <c r="V66" i="29"/>
  <c r="V105" i="13"/>
  <c r="V25" i="13"/>
  <c r="U25" i="27"/>
  <c r="U33" i="28"/>
  <c r="V24" i="13"/>
  <c r="U110" i="13"/>
  <c r="V36" i="28"/>
  <c r="V40" i="28"/>
  <c r="U41" i="13"/>
  <c r="U25" i="13"/>
  <c r="U23" i="28"/>
  <c r="V72" i="13"/>
  <c r="U61" i="29"/>
  <c r="V41" i="13"/>
  <c r="V28" i="28"/>
  <c r="V75" i="26"/>
  <c r="U29" i="29"/>
  <c r="U35" i="26"/>
  <c r="V36" i="13"/>
  <c r="U39" i="26"/>
  <c r="U48" i="13"/>
  <c r="U74" i="13"/>
  <c r="U32" i="29"/>
  <c r="V74" i="26"/>
  <c r="U44" i="13"/>
  <c r="V45" i="13"/>
  <c r="U28" i="13"/>
  <c r="V63" i="29"/>
  <c r="V43" i="28"/>
  <c r="U108" i="13"/>
  <c r="U83" i="13"/>
  <c r="U65" i="13"/>
  <c r="U34" i="13"/>
  <c r="U24" i="28"/>
  <c r="U35" i="29"/>
  <c r="V102" i="13"/>
  <c r="V27" i="26"/>
  <c r="U27" i="29"/>
  <c r="U52" i="13"/>
  <c r="V45" i="26"/>
  <c r="U79" i="13"/>
  <c r="U67" i="13"/>
  <c r="V31" i="26"/>
  <c r="U54" i="29"/>
  <c r="U58" i="26"/>
  <c r="V64" i="26"/>
  <c r="V40" i="29"/>
  <c r="V25" i="27"/>
  <c r="U44" i="29"/>
  <c r="V62" i="13"/>
  <c r="U67" i="26"/>
  <c r="V54" i="13"/>
  <c r="V30" i="13"/>
  <c r="U24" i="26"/>
  <c r="V57" i="13"/>
  <c r="V99" i="13"/>
  <c r="V106" i="13"/>
  <c r="U81" i="13"/>
  <c r="U45" i="29"/>
  <c r="V49" i="13"/>
  <c r="V46" i="13"/>
  <c r="U82" i="13"/>
  <c r="U38" i="13"/>
  <c r="U30" i="26"/>
  <c r="V34" i="29"/>
  <c r="U44" i="26"/>
  <c r="U29" i="13"/>
  <c r="U45" i="26"/>
  <c r="V42" i="29"/>
  <c r="U75" i="13"/>
  <c r="U72" i="13"/>
  <c r="V28" i="27"/>
  <c r="U68" i="26"/>
  <c r="V45" i="28"/>
  <c r="U44" i="28"/>
  <c r="V30" i="29"/>
  <c r="U80" i="13"/>
  <c r="U26" i="26"/>
  <c r="V53" i="29"/>
  <c r="U39" i="13"/>
  <c r="U49" i="26"/>
  <c r="U56" i="29"/>
  <c r="U45" i="28"/>
  <c r="V83" i="13"/>
  <c r="V23" i="29"/>
  <c r="V41" i="28"/>
  <c r="V38" i="13"/>
  <c r="U78" i="13"/>
  <c r="V44" i="26"/>
  <c r="U76" i="26"/>
  <c r="U100" i="13"/>
  <c r="V44" i="28"/>
  <c r="V23" i="13"/>
  <c r="U47" i="26"/>
  <c r="U41" i="29"/>
  <c r="V57" i="26"/>
  <c r="V68" i="26"/>
  <c r="V104" i="13"/>
  <c r="U55" i="13"/>
  <c r="U69" i="13"/>
  <c r="U49" i="29"/>
  <c r="U27" i="26"/>
  <c r="V61" i="26"/>
  <c r="U99" i="13"/>
  <c r="V95" i="13"/>
  <c r="V54" i="29"/>
  <c r="V108" i="13"/>
  <c r="U31" i="13"/>
  <c r="V24" i="29"/>
  <c r="V29" i="27"/>
  <c r="U29" i="28"/>
  <c r="U51" i="29"/>
  <c r="V48" i="26"/>
  <c r="U36" i="13"/>
  <c r="U37" i="29"/>
  <c r="V32" i="26"/>
  <c r="V79" i="13"/>
  <c r="V25" i="28"/>
  <c r="V34" i="26"/>
  <c r="U46" i="26"/>
  <c r="V44" i="13"/>
  <c r="U56" i="13"/>
  <c r="U69" i="29"/>
  <c r="V73" i="13"/>
  <c r="U31" i="27"/>
  <c r="V35" i="28"/>
  <c r="V84" i="13"/>
  <c r="U59" i="26"/>
  <c r="V81" i="13"/>
  <c r="V66" i="26"/>
  <c r="V43" i="13"/>
  <c r="U31" i="29"/>
  <c r="V69" i="29"/>
  <c r="V39" i="26"/>
  <c r="U26" i="27"/>
  <c r="U23" i="27"/>
  <c r="V33" i="26"/>
  <c r="U26" i="28"/>
  <c r="U57" i="26"/>
  <c r="V65" i="26"/>
  <c r="U103" i="13"/>
  <c r="V26" i="28"/>
  <c r="V56" i="29"/>
  <c r="U91" i="13"/>
  <c r="V103" i="13"/>
  <c r="V38" i="26"/>
  <c r="V64" i="13"/>
  <c r="U69" i="26"/>
  <c r="V41" i="29"/>
  <c r="V27" i="13"/>
  <c r="V33" i="27"/>
  <c r="U30" i="13"/>
  <c r="V40" i="26"/>
  <c r="U42" i="28"/>
  <c r="V47" i="13"/>
  <c r="V43" i="26"/>
  <c r="V57" i="29"/>
  <c r="V58" i="26"/>
  <c r="U48" i="26"/>
  <c r="U38" i="26"/>
  <c r="U43" i="28"/>
  <c r="V37" i="29"/>
  <c r="U46" i="28"/>
  <c r="V29" i="13"/>
  <c r="U28" i="27"/>
  <c r="V66" i="13"/>
  <c r="V60" i="13"/>
  <c r="U68" i="13"/>
  <c r="U43" i="26"/>
  <c r="V76" i="13"/>
  <c r="V50" i="13"/>
  <c r="V36" i="29"/>
  <c r="V88" i="13"/>
  <c r="V52" i="13"/>
  <c r="V65" i="13"/>
  <c r="V42" i="13"/>
  <c r="V59" i="13"/>
  <c r="U60" i="13"/>
  <c r="U29" i="26"/>
  <c r="V37" i="28"/>
  <c r="V70" i="13"/>
  <c r="V50" i="29"/>
  <c r="V85" i="13"/>
  <c r="V56" i="13"/>
  <c r="V76" i="26"/>
  <c r="U70" i="13"/>
  <c r="V41" i="26"/>
  <c r="U109" i="13"/>
  <c r="U24" i="27"/>
  <c r="U72" i="26"/>
  <c r="U26" i="29"/>
  <c r="V27" i="29"/>
  <c r="V97" i="13"/>
  <c r="V25" i="29"/>
  <c r="U88" i="13"/>
  <c r="V96" i="13"/>
  <c r="V48" i="29"/>
  <c r="V55" i="26"/>
  <c r="V98" i="13"/>
  <c r="V68" i="29"/>
  <c r="U54" i="26"/>
  <c r="U32" i="28"/>
  <c r="V23" i="27"/>
  <c r="U27" i="28"/>
  <c r="V31" i="13"/>
  <c r="U77" i="13"/>
  <c r="U98" i="13"/>
  <c r="U95" i="13"/>
  <c r="V100" i="13"/>
  <c r="U59" i="29"/>
  <c r="U42" i="29"/>
  <c r="U66" i="13"/>
  <c r="U31" i="28"/>
  <c r="U71" i="13"/>
  <c r="F845" i="21"/>
  <c r="E845" i="21"/>
  <c r="X71" i="13" l="1"/>
  <c r="Y71" i="13" s="1"/>
  <c r="X31" i="28"/>
  <c r="Y31" i="28" s="1"/>
  <c r="X66" i="13"/>
  <c r="Y66" i="13" s="1"/>
  <c r="X42" i="29"/>
  <c r="Y42" i="29" s="1"/>
  <c r="X59" i="29"/>
  <c r="Y59" i="29" s="1"/>
  <c r="W100" i="13"/>
  <c r="X95" i="13"/>
  <c r="Y95" i="13" s="1"/>
  <c r="X98" i="13"/>
  <c r="Y98" i="13" s="1"/>
  <c r="X77" i="13"/>
  <c r="Y77" i="13" s="1"/>
  <c r="W31" i="13"/>
  <c r="X27" i="28"/>
  <c r="Y27" i="28" s="1"/>
  <c r="W23" i="27"/>
  <c r="X32" i="28"/>
  <c r="Y32" i="28" s="1"/>
  <c r="X54" i="26"/>
  <c r="Y54" i="26" s="1"/>
  <c r="W68" i="29"/>
  <c r="W98" i="13"/>
  <c r="W55" i="26"/>
  <c r="W48" i="29"/>
  <c r="W96" i="13"/>
  <c r="X88" i="13"/>
  <c r="Y88" i="13" s="1"/>
  <c r="W25" i="29"/>
  <c r="W97" i="13"/>
  <c r="W27" i="29"/>
  <c r="X26" i="29"/>
  <c r="Y26" i="29" s="1"/>
  <c r="X72" i="26"/>
  <c r="Y72" i="26" s="1"/>
  <c r="X24" i="27"/>
  <c r="Y24" i="27" s="1"/>
  <c r="X109" i="13"/>
  <c r="Y109" i="13" s="1"/>
  <c r="W41" i="26"/>
  <c r="X70" i="13"/>
  <c r="Y70" i="13" s="1"/>
  <c r="W76" i="26"/>
  <c r="W56" i="13"/>
  <c r="W85" i="13"/>
  <c r="W50" i="29"/>
  <c r="W70" i="13"/>
  <c r="W37" i="28"/>
  <c r="X29" i="26"/>
  <c r="Y29" i="26" s="1"/>
  <c r="X60" i="13"/>
  <c r="Y60" i="13" s="1"/>
  <c r="W59" i="13"/>
  <c r="W42" i="13"/>
  <c r="W65" i="13"/>
  <c r="W52" i="13"/>
  <c r="W88" i="13"/>
  <c r="W36" i="29"/>
  <c r="W50" i="13"/>
  <c r="W76" i="13"/>
  <c r="X43" i="26"/>
  <c r="Y43" i="26" s="1"/>
  <c r="X68" i="13"/>
  <c r="Y68" i="13" s="1"/>
  <c r="W60" i="13"/>
  <c r="W66" i="13"/>
  <c r="X28" i="27"/>
  <c r="Y28" i="27" s="1"/>
  <c r="W29" i="13"/>
  <c r="X46" i="28"/>
  <c r="Y46" i="28" s="1"/>
  <c r="W37" i="29"/>
  <c r="X43" i="28"/>
  <c r="Y43" i="28" s="1"/>
  <c r="X38" i="26"/>
  <c r="Y38" i="26" s="1"/>
  <c r="X48" i="26"/>
  <c r="Y48" i="26" s="1"/>
  <c r="W58" i="26"/>
  <c r="W57" i="29"/>
  <c r="W43" i="26"/>
  <c r="W47" i="13"/>
  <c r="X42" i="28"/>
  <c r="Y42" i="28" s="1"/>
  <c r="W40" i="26"/>
  <c r="X30" i="13"/>
  <c r="Y30" i="13" s="1"/>
  <c r="W33" i="27"/>
  <c r="W27" i="13"/>
  <c r="W41" i="29"/>
  <c r="X69" i="26"/>
  <c r="Y69" i="26" s="1"/>
  <c r="W64" i="13"/>
  <c r="W38" i="26"/>
  <c r="W103" i="13"/>
  <c r="X91" i="13"/>
  <c r="Y91" i="13" s="1"/>
  <c r="W56" i="29"/>
  <c r="W26" i="28"/>
  <c r="X103" i="13"/>
  <c r="Y103" i="13" s="1"/>
  <c r="W65" i="26"/>
  <c r="X57" i="26"/>
  <c r="Y57" i="26" s="1"/>
  <c r="X26" i="28"/>
  <c r="Y26" i="28" s="1"/>
  <c r="W33" i="26"/>
  <c r="X23" i="27"/>
  <c r="Y23" i="27" s="1"/>
  <c r="X26" i="27"/>
  <c r="Y26" i="27" s="1"/>
  <c r="W39" i="26"/>
  <c r="W69" i="29"/>
  <c r="X31" i="29"/>
  <c r="Y31" i="29" s="1"/>
  <c r="W43" i="13"/>
  <c r="W66" i="26"/>
  <c r="W81" i="13"/>
  <c r="X59" i="26"/>
  <c r="Y59" i="26" s="1"/>
  <c r="W84" i="13"/>
  <c r="W35" i="28"/>
  <c r="X31" i="27"/>
  <c r="Y31" i="27" s="1"/>
  <c r="W73" i="13"/>
  <c r="X69" i="29"/>
  <c r="Y69" i="29" s="1"/>
  <c r="X56" i="13"/>
  <c r="Y56" i="13" s="1"/>
  <c r="W44" i="13"/>
  <c r="X46" i="26"/>
  <c r="Y46" i="26" s="1"/>
  <c r="W34" i="26"/>
  <c r="W25" i="28"/>
  <c r="W79" i="13"/>
  <c r="W32" i="26"/>
  <c r="X37" i="29"/>
  <c r="Y37" i="29" s="1"/>
  <c r="X36" i="13"/>
  <c r="Y36" i="13" s="1"/>
  <c r="W48" i="26"/>
  <c r="X51" i="29"/>
  <c r="Y51" i="29" s="1"/>
  <c r="X29" i="28"/>
  <c r="Y29" i="28" s="1"/>
  <c r="W29" i="27"/>
  <c r="W24" i="29"/>
  <c r="X31" i="13"/>
  <c r="Y31" i="13" s="1"/>
  <c r="W108" i="13"/>
  <c r="W54" i="29"/>
  <c r="W95" i="13"/>
  <c r="X99" i="13"/>
  <c r="Y99" i="13" s="1"/>
  <c r="W61" i="26"/>
  <c r="X27" i="26"/>
  <c r="Y27" i="26" s="1"/>
  <c r="X49" i="29"/>
  <c r="Y49" i="29" s="1"/>
  <c r="X69" i="13"/>
  <c r="Y69" i="13" s="1"/>
  <c r="X55" i="13"/>
  <c r="Y55" i="13" s="1"/>
  <c r="W104" i="13"/>
  <c r="W68" i="26"/>
  <c r="W57" i="26"/>
  <c r="X41" i="29"/>
  <c r="Y41" i="29" s="1"/>
  <c r="X47" i="26"/>
  <c r="Y47" i="26" s="1"/>
  <c r="W23" i="13"/>
  <c r="W44" i="28"/>
  <c r="X100" i="13"/>
  <c r="Y100" i="13" s="1"/>
  <c r="X76" i="26"/>
  <c r="Y76" i="26" s="1"/>
  <c r="W44" i="26"/>
  <c r="X78" i="13"/>
  <c r="Y78" i="13" s="1"/>
  <c r="W38" i="13"/>
  <c r="W41" i="28"/>
  <c r="W23" i="29"/>
  <c r="W83" i="13"/>
  <c r="X45" i="28"/>
  <c r="Y45" i="28" s="1"/>
  <c r="X56" i="29"/>
  <c r="Y56" i="29" s="1"/>
  <c r="X49" i="26"/>
  <c r="Y49" i="26" s="1"/>
  <c r="X39" i="13"/>
  <c r="Y39" i="13" s="1"/>
  <c r="W53" i="29"/>
  <c r="X26" i="26"/>
  <c r="Y26" i="26" s="1"/>
  <c r="X80" i="13"/>
  <c r="Y80" i="13" s="1"/>
  <c r="W30" i="29"/>
  <c r="X44" i="28"/>
  <c r="Y44" i="28" s="1"/>
  <c r="W45" i="28"/>
  <c r="X68" i="26"/>
  <c r="Y68" i="26" s="1"/>
  <c r="W28" i="27"/>
  <c r="X72" i="13"/>
  <c r="Y72" i="13" s="1"/>
  <c r="X75" i="13"/>
  <c r="Y75" i="13" s="1"/>
  <c r="W42" i="29"/>
  <c r="X45" i="26"/>
  <c r="Y45" i="26" s="1"/>
  <c r="X29" i="13"/>
  <c r="Y29" i="13" s="1"/>
  <c r="X44" i="26"/>
  <c r="Y44" i="26" s="1"/>
  <c r="W34" i="29"/>
  <c r="X30" i="26"/>
  <c r="Y30" i="26" s="1"/>
  <c r="X38" i="13"/>
  <c r="Y38" i="13" s="1"/>
  <c r="X82" i="13"/>
  <c r="Y82" i="13" s="1"/>
  <c r="W46" i="13"/>
  <c r="W49" i="13"/>
  <c r="X45" i="29"/>
  <c r="Y45" i="29" s="1"/>
  <c r="X81" i="13"/>
  <c r="Y81" i="13" s="1"/>
  <c r="W106" i="13"/>
  <c r="W99" i="13"/>
  <c r="W57" i="13"/>
  <c r="X24" i="26"/>
  <c r="Y24" i="26" s="1"/>
  <c r="W30" i="13"/>
  <c r="W54" i="13"/>
  <c r="X67" i="26"/>
  <c r="Y67" i="26" s="1"/>
  <c r="W62" i="13"/>
  <c r="X44" i="29"/>
  <c r="Y44" i="29" s="1"/>
  <c r="W25" i="27"/>
  <c r="W40" i="29"/>
  <c r="W64" i="26"/>
  <c r="X58" i="26"/>
  <c r="Y58" i="26" s="1"/>
  <c r="X54" i="29"/>
  <c r="Y54" i="29" s="1"/>
  <c r="W31" i="26"/>
  <c r="X67" i="13"/>
  <c r="Y67" i="13" s="1"/>
  <c r="X79" i="13"/>
  <c r="Y79" i="13" s="1"/>
  <c r="W45" i="26"/>
  <c r="X52" i="13"/>
  <c r="Y52" i="13" s="1"/>
  <c r="X27" i="29"/>
  <c r="Y27" i="29" s="1"/>
  <c r="W27" i="26"/>
  <c r="W102" i="13"/>
  <c r="X35" i="29"/>
  <c r="Y35" i="29" s="1"/>
  <c r="X24" i="28"/>
  <c r="Y24" i="28" s="1"/>
  <c r="X34" i="13"/>
  <c r="Y34" i="13" s="1"/>
  <c r="X65" i="13"/>
  <c r="Y65" i="13" s="1"/>
  <c r="X83" i="13"/>
  <c r="Y83" i="13" s="1"/>
  <c r="X108" i="13"/>
  <c r="Y108" i="13" s="1"/>
  <c r="W43" i="28"/>
  <c r="W63" i="29"/>
  <c r="X28" i="13"/>
  <c r="Y28" i="13" s="1"/>
  <c r="W45" i="13"/>
  <c r="X44" i="13"/>
  <c r="Y44" i="13" s="1"/>
  <c r="W74" i="26"/>
  <c r="X32" i="29"/>
  <c r="Y32" i="29" s="1"/>
  <c r="X74" i="13"/>
  <c r="Y74" i="13" s="1"/>
  <c r="X48" i="13"/>
  <c r="Y48" i="13" s="1"/>
  <c r="X39" i="26"/>
  <c r="Y39" i="26" s="1"/>
  <c r="W36" i="13"/>
  <c r="X35" i="26"/>
  <c r="Y35" i="26" s="1"/>
  <c r="X29" i="29"/>
  <c r="Y29" i="29" s="1"/>
  <c r="W75" i="26"/>
  <c r="W28" i="28"/>
  <c r="W41" i="13"/>
  <c r="X61" i="29"/>
  <c r="Y61" i="29" s="1"/>
  <c r="W72" i="13"/>
  <c r="X23" i="28"/>
  <c r="Y23" i="28" s="1"/>
  <c r="X25" i="13"/>
  <c r="Y25" i="13" s="1"/>
  <c r="X41" i="13"/>
  <c r="Y41" i="13" s="1"/>
  <c r="W40" i="28"/>
  <c r="W36" i="28"/>
  <c r="X110" i="13"/>
  <c r="Y110" i="13" s="1"/>
  <c r="W24" i="13"/>
  <c r="X33" i="28"/>
  <c r="Y33" i="28" s="1"/>
  <c r="X25" i="27"/>
  <c r="Y25" i="27" s="1"/>
  <c r="W25" i="13"/>
  <c r="W105" i="13"/>
  <c r="W66" i="29"/>
  <c r="X38" i="28"/>
  <c r="Y38" i="28" s="1"/>
  <c r="X101" i="13"/>
  <c r="Y101" i="13" s="1"/>
  <c r="X61" i="13"/>
  <c r="Y61" i="13" s="1"/>
  <c r="W58" i="29"/>
  <c r="X92" i="13"/>
  <c r="Y92" i="13" s="1"/>
  <c r="W49" i="26"/>
  <c r="W107" i="13"/>
  <c r="W36" i="26"/>
  <c r="W32" i="13"/>
  <c r="W89" i="13"/>
  <c r="X42" i="26"/>
  <c r="Y42" i="26" s="1"/>
  <c r="W86" i="13"/>
  <c r="W43" i="29"/>
  <c r="X28" i="26"/>
  <c r="Y28" i="26" s="1"/>
  <c r="X86" i="13"/>
  <c r="Y86" i="13" s="1"/>
  <c r="X87" i="13"/>
  <c r="Y87" i="13" s="1"/>
  <c r="X58" i="13"/>
  <c r="Y58" i="13" s="1"/>
  <c r="W33" i="29"/>
  <c r="X25" i="28"/>
  <c r="Y25" i="28" s="1"/>
  <c r="X40" i="28"/>
  <c r="Y40" i="28" s="1"/>
  <c r="X23" i="29"/>
  <c r="Y23" i="29" s="1"/>
  <c r="X57" i="29"/>
  <c r="Y57" i="29" s="1"/>
  <c r="W55" i="29"/>
  <c r="W34" i="13"/>
  <c r="W29" i="29"/>
  <c r="X76" i="13"/>
  <c r="Y76" i="13" s="1"/>
  <c r="W48" i="13"/>
  <c r="W51" i="26"/>
  <c r="X74" i="26"/>
  <c r="Y74" i="26" s="1"/>
  <c r="X56" i="26"/>
  <c r="Y56" i="26" s="1"/>
  <c r="X53" i="26"/>
  <c r="Y53" i="26" s="1"/>
  <c r="X24" i="13"/>
  <c r="Y24" i="13" s="1"/>
  <c r="W37" i="26"/>
  <c r="X55" i="26"/>
  <c r="Y55" i="26" s="1"/>
  <c r="W37" i="13"/>
  <c r="X49" i="13"/>
  <c r="Y49" i="13" s="1"/>
  <c r="X46" i="13"/>
  <c r="Y46" i="13" s="1"/>
  <c r="X67" i="29"/>
  <c r="Y67" i="29" s="1"/>
  <c r="W31" i="27"/>
  <c r="W75" i="13"/>
  <c r="W50" i="26"/>
  <c r="X25" i="29"/>
  <c r="Y25" i="29" s="1"/>
  <c r="X33" i="27"/>
  <c r="Y33" i="27" s="1"/>
  <c r="X30" i="27"/>
  <c r="Y30" i="27" s="1"/>
  <c r="W72" i="26"/>
  <c r="W32" i="27"/>
  <c r="X33" i="13"/>
  <c r="Y33" i="13" s="1"/>
  <c r="W23" i="28"/>
  <c r="W24" i="26"/>
  <c r="X84" i="13"/>
  <c r="Y84" i="13" s="1"/>
  <c r="X50" i="29"/>
  <c r="Y50" i="29" s="1"/>
  <c r="X36" i="28"/>
  <c r="Y36" i="28" s="1"/>
  <c r="X65" i="26"/>
  <c r="Y65" i="26" s="1"/>
  <c r="W39" i="13"/>
  <c r="W25" i="26"/>
  <c r="X71" i="26"/>
  <c r="Y71" i="26" s="1"/>
  <c r="W53" i="26"/>
  <c r="W62" i="26"/>
  <c r="X37" i="28"/>
  <c r="Y37" i="28" s="1"/>
  <c r="W26" i="13"/>
  <c r="X24" i="29"/>
  <c r="Y24" i="29" s="1"/>
  <c r="W74" i="13"/>
  <c r="W91" i="13"/>
  <c r="X26" i="13"/>
  <c r="Y26" i="13" s="1"/>
  <c r="X45" i="13"/>
  <c r="Y45" i="13" s="1"/>
  <c r="W26" i="29"/>
  <c r="X29" i="27"/>
  <c r="Y29" i="27" s="1"/>
  <c r="X52" i="26"/>
  <c r="Y52" i="26" s="1"/>
  <c r="W42" i="26"/>
  <c r="X93" i="13"/>
  <c r="Y93" i="13" s="1"/>
  <c r="X59" i="13"/>
  <c r="Y59" i="13" s="1"/>
  <c r="W46" i="26"/>
  <c r="X28" i="29"/>
  <c r="Y28" i="29" s="1"/>
  <c r="W80" i="13"/>
  <c r="W67" i="29"/>
  <c r="W38" i="29"/>
  <c r="X40" i="13"/>
  <c r="Y40" i="13" s="1"/>
  <c r="W90" i="13"/>
  <c r="X27" i="27"/>
  <c r="Y27" i="27" s="1"/>
  <c r="W49" i="29"/>
  <c r="X61" i="26"/>
  <c r="Y61" i="26" s="1"/>
  <c r="X54" i="13"/>
  <c r="Y54" i="13" s="1"/>
  <c r="X46" i="29"/>
  <c r="Y46" i="29" s="1"/>
  <c r="W61" i="13"/>
  <c r="W60" i="26"/>
  <c r="W63" i="26"/>
  <c r="W59" i="29"/>
  <c r="X48" i="29"/>
  <c r="Y48" i="29" s="1"/>
  <c r="X50" i="26"/>
  <c r="Y50" i="26" s="1"/>
  <c r="W109" i="13"/>
  <c r="W65" i="29"/>
  <c r="X47" i="29"/>
  <c r="Y47" i="29" s="1"/>
  <c r="X35" i="13"/>
  <c r="Y35" i="13" s="1"/>
  <c r="X47" i="13"/>
  <c r="Y47" i="13" s="1"/>
  <c r="X30" i="29"/>
  <c r="Y30" i="29" s="1"/>
  <c r="X33" i="26"/>
  <c r="Y33" i="26" s="1"/>
  <c r="X42" i="13"/>
  <c r="Y42" i="13" s="1"/>
  <c r="W63" i="13"/>
  <c r="X62" i="29"/>
  <c r="Y62" i="29" s="1"/>
  <c r="X104" i="13"/>
  <c r="Y104" i="13" s="1"/>
  <c r="W68" i="13"/>
  <c r="X43" i="29"/>
  <c r="Y43" i="29" s="1"/>
  <c r="W35" i="29"/>
  <c r="W52" i="29"/>
  <c r="X27" i="13"/>
  <c r="Y27" i="13" s="1"/>
  <c r="X107" i="13"/>
  <c r="Y107" i="13" s="1"/>
  <c r="X36" i="26"/>
  <c r="Y36" i="26" s="1"/>
  <c r="X68" i="29"/>
  <c r="Y68" i="29" s="1"/>
  <c r="X37" i="26"/>
  <c r="Y37" i="26" s="1"/>
  <c r="X90" i="13"/>
  <c r="Y90" i="13" s="1"/>
  <c r="X77" i="26"/>
  <c r="Y77" i="26" s="1"/>
  <c r="W69" i="13"/>
  <c r="W47" i="26"/>
  <c r="W59" i="26"/>
  <c r="X75" i="26"/>
  <c r="Y75" i="26" s="1"/>
  <c r="X96" i="13"/>
  <c r="Y96" i="13" s="1"/>
  <c r="W82" i="13"/>
  <c r="W24" i="28"/>
  <c r="W77" i="26"/>
  <c r="W28" i="29"/>
  <c r="W60" i="29"/>
  <c r="W28" i="13"/>
  <c r="W26" i="26"/>
  <c r="W39" i="29"/>
  <c r="W24" i="27"/>
  <c r="X60" i="26"/>
  <c r="Y60" i="26" s="1"/>
  <c r="W32" i="28"/>
  <c r="W55" i="13"/>
  <c r="X50" i="13"/>
  <c r="Y50" i="13" s="1"/>
  <c r="X52" i="29"/>
  <c r="Y52" i="29" s="1"/>
  <c r="W93" i="13"/>
  <c r="W34" i="28"/>
  <c r="W110" i="13"/>
  <c r="W35" i="26"/>
  <c r="W53" i="13"/>
  <c r="X85" i="13"/>
  <c r="Y85" i="13" s="1"/>
  <c r="W29" i="28"/>
  <c r="W31" i="29"/>
  <c r="W40" i="13"/>
  <c r="X41" i="28"/>
  <c r="Y41" i="28" s="1"/>
  <c r="X64" i="26"/>
  <c r="Y64" i="26" s="1"/>
  <c r="W73" i="26"/>
  <c r="W71" i="13"/>
  <c r="X34" i="28"/>
  <c r="Y34" i="28" s="1"/>
  <c r="X25" i="26"/>
  <c r="Y25" i="26" s="1"/>
  <c r="X38" i="29"/>
  <c r="Y38" i="29" s="1"/>
  <c r="W51" i="29"/>
  <c r="X32" i="13"/>
  <c r="Y32" i="13" s="1"/>
  <c r="X62" i="26"/>
  <c r="Y62" i="26" s="1"/>
  <c r="W54" i="26"/>
  <c r="W58" i="13"/>
  <c r="W69" i="26"/>
  <c r="W71" i="26"/>
  <c r="X43" i="13"/>
  <c r="Y43" i="13" s="1"/>
  <c r="W29" i="26"/>
  <c r="W52" i="26"/>
  <c r="W61" i="29"/>
  <c r="X23" i="13"/>
  <c r="Y23" i="13" s="1"/>
  <c r="X36" i="29"/>
  <c r="Y36" i="29" s="1"/>
  <c r="X28" i="28"/>
  <c r="Y28" i="28" s="1"/>
  <c r="W70" i="26"/>
  <c r="X66" i="29"/>
  <c r="Y66" i="29" s="1"/>
  <c r="X106" i="13"/>
  <c r="Y106" i="13" s="1"/>
  <c r="X35" i="28"/>
  <c r="Y35" i="28" s="1"/>
  <c r="W31" i="28"/>
  <c r="X40" i="26"/>
  <c r="Y40" i="26" s="1"/>
  <c r="X34" i="29"/>
  <c r="Y34" i="29" s="1"/>
  <c r="W33" i="13"/>
  <c r="X102" i="13"/>
  <c r="Y102" i="13" s="1"/>
  <c r="W28" i="26"/>
  <c r="W64" i="29"/>
  <c r="W101" i="13"/>
  <c r="X32" i="27"/>
  <c r="Y32" i="27" s="1"/>
  <c r="W62" i="29"/>
  <c r="W38" i="28"/>
  <c r="X64" i="29"/>
  <c r="Y64" i="29" s="1"/>
  <c r="X55" i="29"/>
  <c r="Y55" i="29" s="1"/>
  <c r="W27" i="27"/>
  <c r="X39" i="28"/>
  <c r="Y39" i="28" s="1"/>
  <c r="X57" i="13"/>
  <c r="Y57" i="13" s="1"/>
  <c r="X51" i="13"/>
  <c r="Y51" i="13" s="1"/>
  <c r="X37" i="13"/>
  <c r="Y37" i="13" s="1"/>
  <c r="W67" i="13"/>
  <c r="W33" i="28"/>
  <c r="W35" i="13"/>
  <c r="X33" i="29"/>
  <c r="Y33" i="29" s="1"/>
  <c r="W44" i="29"/>
  <c r="X66" i="26"/>
  <c r="Y66" i="26" s="1"/>
  <c r="X62" i="13"/>
  <c r="Y62" i="13" s="1"/>
  <c r="X89" i="13"/>
  <c r="Y89" i="13" s="1"/>
  <c r="X58" i="29"/>
  <c r="Y58" i="29" s="1"/>
  <c r="W51" i="13"/>
  <c r="X63" i="29"/>
  <c r="Y63" i="29" s="1"/>
  <c r="X70" i="26"/>
  <c r="Y70" i="26" s="1"/>
  <c r="X73" i="13"/>
  <c r="Y73" i="13" s="1"/>
  <c r="W67" i="26"/>
  <c r="X53" i="29"/>
  <c r="Y53" i="29" s="1"/>
  <c r="X34" i="26"/>
  <c r="Y34" i="26" s="1"/>
  <c r="X51" i="26"/>
  <c r="Y51" i="26" s="1"/>
  <c r="X31" i="26"/>
  <c r="Y31" i="26" s="1"/>
  <c r="W30" i="27"/>
  <c r="X41" i="26"/>
  <c r="Y41" i="26" s="1"/>
  <c r="W78" i="13"/>
  <c r="W92" i="13"/>
  <c r="W45" i="29"/>
  <c r="W30" i="28"/>
  <c r="X65" i="29"/>
  <c r="Y65" i="29" s="1"/>
  <c r="W30" i="26"/>
  <c r="W87" i="13"/>
  <c r="X53" i="13"/>
  <c r="Y53" i="13" s="1"/>
  <c r="X40" i="29"/>
  <c r="Y40" i="29" s="1"/>
  <c r="W27" i="28"/>
  <c r="X30" i="28"/>
  <c r="Y30" i="28" s="1"/>
  <c r="W94" i="13"/>
  <c r="X73" i="26"/>
  <c r="Y73" i="26" s="1"/>
  <c r="W77" i="13"/>
  <c r="X94" i="13"/>
  <c r="Y94" i="13" s="1"/>
  <c r="X63" i="26"/>
  <c r="Y63" i="26" s="1"/>
  <c r="W26" i="27"/>
  <c r="X105" i="13"/>
  <c r="Y105" i="13" s="1"/>
  <c r="W23" i="26"/>
  <c r="X39" i="29"/>
  <c r="Y39" i="29" s="1"/>
  <c r="X63" i="13"/>
  <c r="Y63" i="13" s="1"/>
  <c r="W42" i="28"/>
  <c r="X23" i="26"/>
  <c r="Y23" i="26" s="1"/>
  <c r="W46" i="29"/>
  <c r="W39" i="28"/>
  <c r="X60" i="29"/>
  <c r="Y60" i="29" s="1"/>
  <c r="X64" i="13"/>
  <c r="Y64" i="13" s="1"/>
  <c r="W32" i="29"/>
  <c r="W47" i="29"/>
  <c r="X97" i="13"/>
  <c r="Y97" i="13" s="1"/>
  <c r="W46" i="28"/>
  <c r="W56" i="26"/>
  <c r="X32" i="26"/>
  <c r="Y32" i="26" s="1"/>
  <c r="D846" i="21"/>
  <c r="F846" i="21"/>
  <c r="E846" i="21"/>
  <c r="L6" i="22" l="1"/>
  <c r="K6" i="22"/>
  <c r="M6" i="22"/>
  <c r="J6" i="22"/>
  <c r="I6" i="22"/>
  <c r="D847" i="21"/>
  <c r="F847" i="21"/>
  <c r="E847" i="21"/>
  <c r="D848" i="21" l="1"/>
  <c r="E848" i="21"/>
  <c r="F848" i="21"/>
  <c r="D849" i="21" l="1"/>
  <c r="E849" i="21"/>
  <c r="F849" i="21"/>
  <c r="D850" i="21" l="1"/>
  <c r="E850" i="21"/>
  <c r="F850" i="21"/>
  <c r="D851" i="21" l="1"/>
  <c r="E851" i="21"/>
  <c r="F851" i="21"/>
  <c r="D852" i="21" l="1"/>
  <c r="E852" i="21"/>
  <c r="F852" i="21"/>
  <c r="D853" i="21" l="1"/>
  <c r="E853" i="21"/>
  <c r="F853" i="21"/>
  <c r="D854" i="21" l="1"/>
  <c r="F854" i="21"/>
  <c r="E854" i="21"/>
  <c r="D855" i="21" l="1"/>
  <c r="F855" i="21"/>
  <c r="E855" i="21"/>
  <c r="D856" i="21" l="1"/>
  <c r="E856" i="21"/>
  <c r="F856" i="21"/>
  <c r="D857" i="21" l="1"/>
  <c r="E857" i="21"/>
  <c r="F857" i="21"/>
  <c r="D858" i="21" l="1"/>
  <c r="F858" i="21"/>
  <c r="E858" i="21"/>
  <c r="D859" i="21" l="1"/>
  <c r="F859" i="21"/>
  <c r="E859" i="21"/>
  <c r="D860" i="21" l="1"/>
  <c r="F860" i="21"/>
  <c r="E860" i="21"/>
  <c r="D861" i="21" l="1"/>
  <c r="F861" i="21"/>
  <c r="E861" i="21"/>
  <c r="D862" i="21" l="1"/>
  <c r="E862" i="21"/>
  <c r="F862" i="21"/>
  <c r="D863" i="21" l="1"/>
  <c r="E863" i="21"/>
  <c r="F863" i="21"/>
  <c r="D864" i="21"/>
  <c r="E864" i="21"/>
  <c r="F864" i="21"/>
  <c r="D865" i="21" l="1"/>
  <c r="J5" i="22"/>
  <c r="F865" i="21"/>
  <c r="E865" i="21"/>
  <c r="J7" i="22" l="1"/>
  <c r="D866" i="21"/>
  <c r="K5" i="22"/>
  <c r="E866" i="21"/>
  <c r="F866" i="21"/>
  <c r="K7" i="22" l="1"/>
  <c r="D867" i="21"/>
  <c r="I5" i="22"/>
  <c r="E867" i="21"/>
  <c r="F867" i="21"/>
  <c r="I7" i="22" l="1"/>
  <c r="D868" i="21"/>
  <c r="L5" i="22"/>
  <c r="E868" i="21"/>
  <c r="F868" i="21"/>
  <c r="L7" i="22" l="1"/>
  <c r="D869" i="21"/>
  <c r="M5" i="22"/>
  <c r="E869" i="21"/>
  <c r="F869" i="21"/>
  <c r="M7" i="22" l="1"/>
  <c r="D870" i="21"/>
  <c r="E870" i="21"/>
  <c r="F870" i="21"/>
  <c r="D871" i="21"/>
  <c r="E871" i="21"/>
  <c r="F871" i="21"/>
  <c r="D872" i="21"/>
  <c r="E872" i="21"/>
  <c r="F872" i="21"/>
  <c r="D873" i="21"/>
  <c r="F873" i="21"/>
  <c r="E873" i="21"/>
  <c r="D874" i="21"/>
  <c r="F874" i="21"/>
  <c r="E874" i="21"/>
  <c r="D875" i="21"/>
  <c r="E875" i="21"/>
  <c r="F875" i="21"/>
  <c r="D876" i="21"/>
  <c r="E876" i="21"/>
  <c r="F876" i="21"/>
  <c r="D877" i="21"/>
  <c r="E877" i="21"/>
  <c r="F877" i="21"/>
  <c r="D878" i="21"/>
  <c r="F878" i="21"/>
  <c r="E878" i="21"/>
  <c r="D879" i="21"/>
  <c r="F879" i="21"/>
  <c r="E879" i="21"/>
  <c r="D880" i="21"/>
  <c r="E880" i="21"/>
  <c r="F880" i="21"/>
  <c r="D881" i="21"/>
  <c r="F881" i="21"/>
  <c r="E881" i="21"/>
  <c r="D882" i="21"/>
  <c r="E882" i="21"/>
  <c r="F882" i="21"/>
  <c r="D883" i="21"/>
  <c r="F883" i="21"/>
  <c r="E883" i="21"/>
  <c r="D884" i="21"/>
  <c r="E884" i="21"/>
  <c r="F884" i="21"/>
  <c r="D885" i="21"/>
  <c r="E885" i="21"/>
  <c r="F885" i="21"/>
  <c r="D886" i="21"/>
  <c r="F886" i="21"/>
  <c r="E886" i="21"/>
  <c r="D887" i="21"/>
  <c r="F887" i="21"/>
  <c r="E887" i="21"/>
  <c r="D888" i="21"/>
  <c r="E888" i="21"/>
  <c r="F888" i="21"/>
  <c r="D889" i="21"/>
  <c r="F889" i="21"/>
  <c r="E889" i="21"/>
  <c r="D890" i="21"/>
  <c r="E890" i="21"/>
  <c r="F890" i="21"/>
  <c r="D891" i="21"/>
  <c r="E891" i="21"/>
  <c r="F891" i="21"/>
  <c r="D892" i="21"/>
  <c r="F892" i="21"/>
  <c r="E892" i="21"/>
  <c r="D893" i="21"/>
  <c r="E893" i="21"/>
  <c r="F893" i="21"/>
  <c r="D894" i="21"/>
  <c r="E894" i="21"/>
  <c r="F894" i="21"/>
  <c r="D895" i="21"/>
  <c r="F895" i="21"/>
  <c r="E895" i="21"/>
  <c r="D896" i="21"/>
  <c r="E896" i="21"/>
  <c r="F896" i="21"/>
  <c r="D897" i="21"/>
  <c r="E897" i="21"/>
  <c r="F897" i="21"/>
  <c r="D898" i="21"/>
  <c r="F898" i="21"/>
  <c r="E898" i="21"/>
  <c r="D899" i="21"/>
  <c r="F899" i="21"/>
  <c r="E899" i="21"/>
  <c r="D900" i="21"/>
  <c r="E900" i="21"/>
  <c r="F900" i="21"/>
  <c r="D901" i="21"/>
  <c r="E901" i="21"/>
  <c r="F901" i="21"/>
  <c r="D902" i="21"/>
  <c r="F902" i="21"/>
  <c r="E902" i="21"/>
  <c r="D903" i="21"/>
  <c r="E903" i="21"/>
  <c r="F903" i="21"/>
  <c r="D904" i="21"/>
  <c r="E904" i="21"/>
  <c r="F904" i="21"/>
  <c r="D905" i="21"/>
  <c r="F905" i="21"/>
  <c r="E905" i="21"/>
  <c r="D906" i="21"/>
  <c r="F906" i="21"/>
  <c r="E906" i="21"/>
  <c r="D907" i="21"/>
  <c r="F907" i="21"/>
  <c r="E907" i="21"/>
  <c r="D908" i="21"/>
  <c r="E908" i="21"/>
  <c r="F908" i="21"/>
  <c r="D909" i="21"/>
  <c r="F909" i="21"/>
  <c r="E909" i="21"/>
  <c r="D910" i="21"/>
  <c r="E910" i="21"/>
  <c r="F910" i="21"/>
  <c r="D911" i="21"/>
  <c r="E911" i="21"/>
  <c r="F911" i="21"/>
  <c r="D912" i="21"/>
  <c r="E912" i="21"/>
  <c r="F912" i="21"/>
  <c r="D913" i="21"/>
  <c r="E913" i="21"/>
  <c r="F913" i="21"/>
  <c r="D914" i="21"/>
  <c r="E914" i="21"/>
  <c r="F914" i="21"/>
  <c r="D915" i="21"/>
  <c r="E915" i="21"/>
  <c r="F915" i="21"/>
  <c r="D916" i="21"/>
  <c r="F916" i="21"/>
  <c r="E916" i="21"/>
  <c r="D917" i="21"/>
  <c r="E917" i="21"/>
  <c r="F917" i="21"/>
  <c r="D918" i="21"/>
  <c r="F918" i="21"/>
  <c r="E918" i="21"/>
  <c r="D919" i="21"/>
  <c r="E919" i="21"/>
  <c r="F919" i="21"/>
  <c r="D920" i="21"/>
  <c r="F920" i="21"/>
  <c r="E920" i="21"/>
  <c r="D921" i="21"/>
  <c r="E921" i="21"/>
  <c r="F921" i="21"/>
  <c r="D922" i="21"/>
  <c r="F922" i="21"/>
  <c r="E922" i="21"/>
  <c r="D923" i="21"/>
  <c r="E923" i="21"/>
  <c r="F923" i="21"/>
  <c r="D924" i="21"/>
  <c r="E924" i="21"/>
  <c r="F924" i="21"/>
  <c r="D925" i="21"/>
  <c r="E925" i="21"/>
  <c r="F925" i="21"/>
  <c r="D926" i="21"/>
  <c r="F926" i="21"/>
  <c r="E926" i="21"/>
  <c r="D927" i="21"/>
  <c r="E927" i="21"/>
  <c r="F927" i="21"/>
  <c r="D928" i="21"/>
  <c r="E928" i="21"/>
  <c r="F928" i="21"/>
  <c r="D929" i="21"/>
  <c r="F929" i="21"/>
  <c r="E929" i="21"/>
  <c r="D930" i="21"/>
  <c r="F930" i="21"/>
  <c r="E930" i="21"/>
  <c r="D931" i="21"/>
  <c r="E931" i="21"/>
  <c r="F931" i="21"/>
  <c r="D932" i="21"/>
  <c r="E932" i="21"/>
  <c r="F932" i="21"/>
  <c r="D933" i="21"/>
  <c r="F933" i="21"/>
  <c r="E933" i="21"/>
  <c r="D934" i="21"/>
  <c r="D935" i="21"/>
  <c r="E934" i="21"/>
  <c r="F934" i="21"/>
  <c r="F935" i="21"/>
  <c r="E935" i="21"/>
  <c r="D936" i="21"/>
  <c r="G6" i="29"/>
  <c r="I6" i="29"/>
  <c r="F936" i="21"/>
  <c r="E936" i="21"/>
  <c r="D937" i="21"/>
  <c r="E937" i="21"/>
  <c r="F937" i="21"/>
  <c r="D938" i="21"/>
  <c r="F938" i="21"/>
  <c r="E938" i="21"/>
  <c r="D939" i="21"/>
  <c r="F939" i="21"/>
  <c r="E939" i="21"/>
  <c r="D940" i="21"/>
  <c r="E940" i="21"/>
  <c r="F940" i="21"/>
  <c r="J6" i="29" l="1"/>
  <c r="H6" i="29"/>
  <c r="D941" i="21"/>
  <c r="E941" i="21"/>
  <c r="F941" i="21"/>
  <c r="K6" i="29" l="1"/>
  <c r="D942" i="21"/>
  <c r="E942" i="21"/>
  <c r="F942" i="21"/>
  <c r="D943" i="21"/>
  <c r="F943" i="21"/>
  <c r="E943" i="21"/>
  <c r="D944" i="21"/>
  <c r="E944" i="21"/>
  <c r="F944" i="21"/>
  <c r="D945" i="21"/>
  <c r="E945" i="21"/>
  <c r="F945" i="21"/>
  <c r="D946" i="21"/>
  <c r="E946" i="21"/>
  <c r="F946" i="21"/>
  <c r="D947" i="21"/>
  <c r="E947" i="21"/>
  <c r="F947" i="21"/>
  <c r="D948" i="21"/>
  <c r="F948" i="21"/>
  <c r="E948" i="21"/>
  <c r="D949" i="21"/>
  <c r="F949" i="21"/>
  <c r="E949" i="21"/>
  <c r="D950" i="21"/>
  <c r="F950" i="21"/>
  <c r="E950" i="21"/>
  <c r="D951" i="21"/>
  <c r="F951" i="21"/>
  <c r="E951" i="21"/>
  <c r="D952" i="21"/>
  <c r="E952" i="21"/>
  <c r="F952" i="21"/>
  <c r="D953" i="21"/>
  <c r="E953" i="21"/>
  <c r="F953" i="21"/>
  <c r="D954" i="21"/>
  <c r="F954" i="21"/>
  <c r="E954" i="21"/>
  <c r="D955" i="21"/>
  <c r="E955" i="21"/>
  <c r="F955" i="21"/>
  <c r="D956" i="21"/>
  <c r="E956" i="21"/>
  <c r="F956" i="21"/>
  <c r="D957" i="21"/>
  <c r="E957" i="21"/>
  <c r="F957" i="21"/>
  <c r="D958" i="21"/>
  <c r="E958" i="21"/>
  <c r="F958" i="21"/>
  <c r="D959" i="21"/>
  <c r="F959" i="21"/>
  <c r="E959" i="21"/>
  <c r="D960" i="21"/>
  <c r="E960" i="21"/>
  <c r="F960" i="21"/>
  <c r="D961" i="21"/>
  <c r="F961" i="21"/>
  <c r="E961" i="21"/>
  <c r="D962" i="21"/>
  <c r="E962" i="21"/>
  <c r="F962" i="21"/>
  <c r="D963" i="21"/>
  <c r="E963" i="21"/>
  <c r="F963" i="21"/>
  <c r="D964" i="21"/>
  <c r="E964" i="21"/>
  <c r="F964" i="21"/>
  <c r="D965" i="21"/>
  <c r="E965" i="21"/>
  <c r="F965" i="21"/>
  <c r="D966" i="21"/>
  <c r="E966" i="21"/>
  <c r="F966" i="21"/>
  <c r="D967" i="21"/>
  <c r="F967" i="21"/>
  <c r="E967" i="21"/>
  <c r="D968" i="21"/>
  <c r="F968" i="21"/>
  <c r="E968" i="21"/>
  <c r="D969" i="21"/>
  <c r="E969" i="21"/>
  <c r="F969" i="21"/>
  <c r="D970" i="21"/>
  <c r="F970" i="21"/>
  <c r="E970" i="21"/>
  <c r="D971" i="21"/>
  <c r="E971" i="21"/>
  <c r="F971" i="21"/>
  <c r="D972" i="21"/>
  <c r="F972" i="21"/>
  <c r="E972" i="21"/>
  <c r="D973" i="21"/>
  <c r="F973" i="21"/>
  <c r="E973" i="21"/>
  <c r="D974" i="21"/>
  <c r="E974" i="21"/>
  <c r="F974" i="21"/>
  <c r="D975" i="21"/>
  <c r="E975" i="21"/>
  <c r="F975" i="21"/>
  <c r="D976" i="21"/>
  <c r="F976" i="21"/>
  <c r="E976" i="21"/>
  <c r="D977" i="21"/>
  <c r="F977" i="21"/>
  <c r="E977" i="21"/>
  <c r="D978" i="21"/>
  <c r="E978" i="21"/>
  <c r="F978" i="21"/>
  <c r="D979" i="21"/>
  <c r="E979" i="21"/>
  <c r="F979" i="21"/>
  <c r="D980" i="21"/>
  <c r="F980" i="21"/>
  <c r="E980" i="21"/>
  <c r="D981" i="21"/>
  <c r="E981" i="21"/>
  <c r="F981" i="21"/>
  <c r="D982" i="21"/>
  <c r="E982" i="21"/>
  <c r="F982" i="21"/>
  <c r="D983" i="21"/>
  <c r="F983" i="21"/>
  <c r="E983" i="21"/>
  <c r="D984" i="21"/>
  <c r="E984" i="21"/>
  <c r="F984" i="21"/>
  <c r="D985" i="21"/>
  <c r="E985" i="21"/>
  <c r="F985" i="21"/>
  <c r="D986" i="21"/>
  <c r="F986" i="21"/>
  <c r="E986" i="21"/>
  <c r="D987" i="21"/>
  <c r="E987" i="21"/>
  <c r="F987" i="21"/>
  <c r="D988" i="21"/>
  <c r="E988" i="21"/>
  <c r="F988" i="21"/>
  <c r="D989" i="21"/>
  <c r="F989" i="21"/>
  <c r="E989" i="21"/>
  <c r="D990" i="21"/>
  <c r="F990" i="21"/>
  <c r="E990" i="21"/>
  <c r="D991" i="21"/>
  <c r="E991" i="21"/>
  <c r="F991" i="21"/>
  <c r="D992" i="21"/>
  <c r="E992" i="21"/>
  <c r="F992" i="21"/>
  <c r="D993" i="21"/>
  <c r="E993" i="21"/>
  <c r="F993" i="21"/>
  <c r="D994" i="21"/>
  <c r="E994" i="21"/>
  <c r="F994" i="21"/>
  <c r="D995" i="21"/>
  <c r="E995" i="21"/>
  <c r="F995" i="21"/>
  <c r="D996" i="21"/>
  <c r="E996" i="21"/>
  <c r="F996" i="21"/>
  <c r="D997" i="21"/>
  <c r="F997" i="21"/>
  <c r="E997" i="21"/>
  <c r="D998" i="21"/>
  <c r="E998" i="21"/>
  <c r="F998" i="21"/>
  <c r="D999" i="21"/>
  <c r="F999" i="21"/>
  <c r="E999" i="21"/>
  <c r="D1000" i="21"/>
  <c r="E1000" i="21"/>
  <c r="F1000" i="21"/>
  <c r="D1001" i="21"/>
  <c r="F1001" i="21"/>
  <c r="E1001" i="21"/>
  <c r="D1002" i="21"/>
  <c r="E1002" i="21"/>
  <c r="F1002" i="21"/>
  <c r="D1003" i="21"/>
  <c r="F1003" i="21"/>
  <c r="E1003" i="21"/>
  <c r="D1004" i="21"/>
  <c r="E1004" i="21"/>
  <c r="F1004" i="21"/>
  <c r="D1005" i="21"/>
  <c r="E1005" i="21"/>
  <c r="F1005" i="21"/>
  <c r="D1006" i="21"/>
  <c r="F1006" i="21"/>
  <c r="E1006" i="21"/>
  <c r="D1007" i="21"/>
  <c r="E1007" i="21"/>
  <c r="F1007" i="21"/>
  <c r="D1008" i="21"/>
  <c r="E1008" i="21"/>
  <c r="F1008" i="21"/>
  <c r="D1009" i="21"/>
  <c r="E1009" i="21"/>
  <c r="F1009" i="21"/>
  <c r="D1010" i="21"/>
  <c r="F1010" i="21"/>
  <c r="E1010" i="21"/>
  <c r="D1011" i="21"/>
  <c r="F1011" i="21"/>
  <c r="E1011" i="21"/>
  <c r="D1012" i="21"/>
  <c r="E1012" i="21"/>
  <c r="F1012" i="21"/>
  <c r="D1013" i="21"/>
  <c r="F1013" i="21"/>
  <c r="E1013" i="21"/>
  <c r="D1014" i="21"/>
  <c r="F1014" i="21"/>
  <c r="E1014" i="21"/>
  <c r="D1015" i="21"/>
  <c r="E1015" i="21"/>
  <c r="F1015" i="21"/>
  <c r="D1016" i="21"/>
  <c r="F1016" i="21"/>
  <c r="E1016" i="21"/>
  <c r="D1017" i="21"/>
  <c r="E1017" i="21"/>
  <c r="F1017" i="21"/>
  <c r="D1018" i="21"/>
  <c r="F1018" i="21"/>
  <c r="E1018" i="21"/>
  <c r="D1019" i="21"/>
  <c r="E1019" i="21"/>
  <c r="F1019" i="21"/>
  <c r="D1020" i="21"/>
  <c r="E1020" i="21"/>
  <c r="F1020" i="21"/>
  <c r="D1021" i="21"/>
  <c r="E1021" i="21"/>
  <c r="F1021" i="21"/>
  <c r="D1022" i="21"/>
  <c r="E1022" i="21"/>
  <c r="F1022" i="21"/>
  <c r="D1023" i="21"/>
  <c r="E1023" i="21"/>
  <c r="F1023" i="21"/>
  <c r="D1024" i="21"/>
  <c r="F1024" i="21"/>
  <c r="E1024" i="21"/>
  <c r="D1025" i="21"/>
  <c r="F1025" i="21"/>
  <c r="E1025" i="21"/>
  <c r="D1026" i="21"/>
  <c r="E1026" i="21"/>
  <c r="F1026" i="21"/>
  <c r="D1027" i="21"/>
  <c r="E1027" i="21"/>
  <c r="F1027" i="21"/>
  <c r="D1028" i="21"/>
  <c r="F1028" i="21"/>
  <c r="E1028" i="21"/>
  <c r="D1029" i="21"/>
  <c r="E1029" i="21"/>
  <c r="F1029" i="21"/>
  <c r="D1030" i="21"/>
  <c r="F1030" i="21"/>
  <c r="E1030" i="21"/>
  <c r="D1031" i="21"/>
  <c r="F1031" i="21"/>
  <c r="E1031" i="21"/>
  <c r="D1032" i="21"/>
  <c r="F1032" i="21"/>
  <c r="E1032" i="21"/>
  <c r="D1033" i="21"/>
  <c r="F1033" i="21"/>
  <c r="E1033" i="21"/>
  <c r="D1034" i="21"/>
  <c r="F1034" i="21"/>
  <c r="E1034" i="21"/>
  <c r="D1035" i="21"/>
  <c r="F1035" i="21"/>
  <c r="E1035" i="21"/>
  <c r="D1036" i="21"/>
  <c r="E1036" i="21"/>
  <c r="F1036" i="21"/>
  <c r="D1037" i="21"/>
  <c r="F1037" i="21"/>
  <c r="E1037" i="21"/>
  <c r="D1038" i="21"/>
  <c r="F1038" i="21"/>
  <c r="E1038" i="21"/>
  <c r="D1039" i="21"/>
  <c r="E1039" i="21"/>
  <c r="F1039" i="21"/>
  <c r="D1040" i="21"/>
  <c r="E1040" i="21"/>
  <c r="F1040" i="21"/>
  <c r="D1041" i="21"/>
  <c r="E1041" i="21"/>
  <c r="F1041" i="21"/>
  <c r="D1042" i="21"/>
  <c r="F1042" i="21"/>
  <c r="E1042" i="21"/>
  <c r="D1043" i="21"/>
  <c r="F1043" i="21"/>
  <c r="E1043" i="21"/>
  <c r="D1044" i="21"/>
  <c r="F1044" i="21"/>
  <c r="E1044" i="21"/>
  <c r="D1045" i="21"/>
  <c r="E1045" i="21"/>
  <c r="F1045" i="21"/>
  <c r="D1046" i="21"/>
  <c r="F1046" i="21"/>
  <c r="E1046" i="21"/>
  <c r="D1047" i="21"/>
  <c r="E1047" i="21"/>
  <c r="F1047" i="21"/>
  <c r="D1048" i="21"/>
  <c r="E1048" i="21"/>
  <c r="F1048" i="21"/>
  <c r="D1049" i="21"/>
  <c r="E1049" i="21"/>
  <c r="F1049" i="21"/>
  <c r="D1050" i="21"/>
  <c r="F1050" i="21"/>
  <c r="E1050" i="21"/>
  <c r="D1051" i="21"/>
  <c r="E1051" i="21"/>
  <c r="F1051" i="21"/>
  <c r="D1052" i="21"/>
  <c r="E1052" i="21"/>
  <c r="F1052" i="21"/>
  <c r="D1053" i="21"/>
  <c r="F1053" i="21"/>
  <c r="E1053" i="21"/>
  <c r="D1054" i="21"/>
  <c r="F1054" i="21"/>
  <c r="E1054" i="21"/>
  <c r="D1055" i="21"/>
  <c r="F1055" i="21"/>
  <c r="E1055" i="21"/>
  <c r="D1056" i="21"/>
  <c r="E1056" i="21"/>
  <c r="F1056" i="21"/>
  <c r="D1057" i="21"/>
  <c r="E1057" i="21"/>
  <c r="F1057" i="21"/>
  <c r="D1058" i="21"/>
  <c r="F1058" i="21"/>
  <c r="E1058" i="21"/>
  <c r="D1059" i="21"/>
  <c r="F1059" i="21"/>
  <c r="E1059" i="21"/>
  <c r="D1060" i="21"/>
  <c r="F1060" i="21"/>
  <c r="E1060" i="21"/>
  <c r="D1061" i="21"/>
  <c r="E1061" i="21"/>
  <c r="F1061" i="21"/>
  <c r="D1062" i="21"/>
  <c r="E1062" i="21"/>
  <c r="F1062" i="21"/>
  <c r="D1063" i="21"/>
  <c r="E1063" i="21"/>
  <c r="F1063" i="21"/>
  <c r="D1064" i="21"/>
  <c r="F1064" i="21"/>
  <c r="E1064" i="21"/>
  <c r="D1065" i="21"/>
  <c r="E1065" i="21"/>
  <c r="F1065" i="21"/>
  <c r="D1066" i="21"/>
  <c r="E1066" i="21"/>
  <c r="F1066" i="21"/>
  <c r="D1067" i="21"/>
  <c r="F1067" i="21"/>
  <c r="E1067" i="21"/>
  <c r="D1068" i="21"/>
  <c r="E1068" i="21"/>
  <c r="F1068" i="21"/>
  <c r="D1069" i="21"/>
  <c r="E1069" i="21"/>
  <c r="F1069" i="21"/>
  <c r="D1070" i="21"/>
  <c r="E1070" i="21"/>
  <c r="F1070" i="21"/>
  <c r="D1071" i="21"/>
  <c r="E1071" i="21"/>
  <c r="F1071" i="21"/>
  <c r="D1072" i="21"/>
  <c r="E1072" i="21"/>
  <c r="F1072" i="21"/>
  <c r="D1073" i="21"/>
  <c r="F1073" i="21"/>
  <c r="E1073" i="21"/>
  <c r="D1074" i="21"/>
  <c r="F1074" i="21"/>
  <c r="E1074" i="21"/>
  <c r="D1075" i="21"/>
  <c r="E1075" i="21"/>
  <c r="F1075" i="21"/>
  <c r="D1076" i="21"/>
  <c r="E1076" i="21"/>
  <c r="F1076" i="21"/>
  <c r="D1077" i="21"/>
  <c r="F1077" i="21"/>
  <c r="E1077" i="21"/>
  <c r="D1078" i="21"/>
  <c r="F1078" i="21"/>
  <c r="E1078" i="21"/>
  <c r="D1079" i="21"/>
  <c r="E1079" i="21"/>
  <c r="F1079" i="21"/>
  <c r="D1080" i="21"/>
  <c r="F1080" i="21"/>
  <c r="E1080" i="21"/>
  <c r="D1081" i="21"/>
  <c r="E1081" i="21"/>
  <c r="F1081" i="21"/>
  <c r="D1082" i="21"/>
  <c r="E1082" i="21"/>
  <c r="F1082" i="21"/>
  <c r="D1083" i="21"/>
  <c r="F1083" i="21"/>
  <c r="E1083" i="21"/>
  <c r="D1084" i="21"/>
  <c r="F1084" i="21"/>
  <c r="E1084" i="21"/>
  <c r="D1085" i="21"/>
  <c r="E1085" i="21"/>
  <c r="F1085" i="21"/>
  <c r="D1086" i="21"/>
  <c r="F1086" i="21"/>
  <c r="E1086" i="21"/>
  <c r="D1087" i="21"/>
  <c r="F1087" i="21"/>
  <c r="E1087" i="21"/>
  <c r="D1088" i="21"/>
  <c r="E1088" i="21"/>
  <c r="F1088" i="21"/>
  <c r="D1089" i="21"/>
  <c r="E1089" i="21"/>
  <c r="F1089" i="21"/>
  <c r="D1090" i="21"/>
  <c r="F1090" i="21"/>
  <c r="E1090" i="21"/>
  <c r="D1091" i="21"/>
  <c r="F1091" i="21"/>
  <c r="E1091" i="21"/>
  <c r="D1092" i="21"/>
  <c r="E1092" i="21"/>
  <c r="F1092" i="21"/>
  <c r="D1093" i="21"/>
  <c r="E1093" i="21"/>
  <c r="F1093" i="21"/>
  <c r="D1094" i="21"/>
  <c r="E1094" i="21"/>
  <c r="F1094" i="21"/>
  <c r="D1095" i="21"/>
  <c r="F1095" i="21"/>
  <c r="E1095" i="21"/>
  <c r="D1096" i="21"/>
  <c r="E1096" i="21"/>
  <c r="F1096" i="21"/>
  <c r="D1097" i="21"/>
  <c r="F1097" i="21"/>
  <c r="E1097" i="21"/>
  <c r="D1098" i="21"/>
  <c r="E1098" i="21"/>
  <c r="F1098" i="21"/>
  <c r="D1099" i="21"/>
  <c r="E1099" i="21"/>
  <c r="F1099" i="21"/>
  <c r="D1100" i="21"/>
  <c r="E1100" i="21"/>
  <c r="F1100" i="21"/>
  <c r="D1101" i="21"/>
  <c r="E1101" i="21"/>
  <c r="F1101" i="21"/>
  <c r="D1102" i="21"/>
  <c r="F1102" i="21"/>
  <c r="E1102" i="21"/>
  <c r="D1103" i="21"/>
  <c r="F1103" i="21"/>
  <c r="E1103" i="21"/>
  <c r="D1104" i="21"/>
  <c r="F1104" i="21"/>
  <c r="E1104" i="21"/>
  <c r="D1105" i="21"/>
  <c r="F1105" i="21"/>
  <c r="E1105" i="21"/>
  <c r="D1106" i="21"/>
  <c r="F1106" i="21"/>
  <c r="E1106" i="21"/>
  <c r="D1107" i="21"/>
  <c r="E1107" i="21"/>
  <c r="F1107" i="21"/>
  <c r="D1108" i="21"/>
  <c r="F1108" i="21"/>
  <c r="E1108" i="21"/>
  <c r="D1109" i="21"/>
  <c r="F1109" i="21"/>
  <c r="E1109" i="21"/>
  <c r="D1110" i="21"/>
  <c r="E1110" i="21"/>
  <c r="F1110" i="21"/>
  <c r="D1111" i="21"/>
  <c r="E1111" i="21"/>
  <c r="F1111" i="21"/>
  <c r="D1112" i="21"/>
  <c r="E1112" i="21"/>
  <c r="F1112" i="21"/>
  <c r="D1113" i="21"/>
  <c r="E1113" i="21"/>
  <c r="F1113" i="21"/>
  <c r="D1114" i="21"/>
  <c r="E1114" i="21"/>
  <c r="F1114" i="21"/>
  <c r="D1115" i="21"/>
  <c r="F1115" i="21"/>
  <c r="E1115" i="21"/>
  <c r="D1116" i="21"/>
  <c r="E1116" i="21"/>
  <c r="F1116" i="21"/>
  <c r="D1117" i="21"/>
  <c r="E1117" i="21"/>
  <c r="F1117" i="21"/>
  <c r="D1118" i="21"/>
  <c r="F1118" i="21"/>
  <c r="E1118" i="21"/>
  <c r="D1119" i="21"/>
  <c r="F1119" i="21"/>
  <c r="E1119" i="21"/>
  <c r="D1120" i="21"/>
  <c r="F1120" i="21"/>
  <c r="E1120" i="21"/>
  <c r="D1121" i="21"/>
  <c r="F1121" i="21"/>
  <c r="E1121" i="21"/>
  <c r="D1122" i="21"/>
  <c r="E1122" i="21"/>
  <c r="F1122" i="21"/>
  <c r="D1123" i="21"/>
  <c r="E1123" i="21"/>
  <c r="F1123" i="21"/>
  <c r="D1124" i="21"/>
  <c r="E1124" i="21"/>
  <c r="F1124" i="21"/>
  <c r="D1125" i="21"/>
  <c r="F1125" i="21"/>
  <c r="E1125" i="21"/>
  <c r="D1126" i="21"/>
  <c r="F1126" i="21"/>
  <c r="E1126" i="21"/>
  <c r="D1127" i="21"/>
  <c r="F1127" i="21"/>
  <c r="E1127" i="21"/>
  <c r="D1128" i="21"/>
  <c r="E1128" i="21"/>
  <c r="F1128" i="21"/>
  <c r="D1129" i="21"/>
  <c r="E1129" i="21"/>
  <c r="F1129" i="21"/>
  <c r="D1130" i="21"/>
  <c r="F1130" i="21"/>
  <c r="E1130" i="21"/>
  <c r="D1131" i="21"/>
  <c r="F1131" i="21"/>
  <c r="E1131" i="21"/>
  <c r="D1132" i="21"/>
  <c r="F1132" i="21"/>
  <c r="E1132" i="21"/>
  <c r="D1133" i="21"/>
  <c r="E1133" i="21"/>
  <c r="F1133" i="21"/>
  <c r="D1134" i="21"/>
  <c r="E1134" i="21"/>
  <c r="F1134" i="21"/>
  <c r="D1135" i="21"/>
  <c r="E1135" i="21"/>
  <c r="F1135" i="21"/>
  <c r="D1136" i="21"/>
  <c r="E1136" i="21"/>
  <c r="F1136" i="21"/>
  <c r="D1137" i="21"/>
  <c r="F1137" i="21"/>
  <c r="E1137" i="21"/>
  <c r="D1138" i="21"/>
  <c r="E1138" i="21"/>
  <c r="F1138" i="21"/>
  <c r="D1139" i="21"/>
  <c r="E1139" i="21"/>
  <c r="F1139" i="21"/>
  <c r="D1140" i="21"/>
  <c r="F1140" i="21"/>
  <c r="E1140" i="21"/>
  <c r="D1141" i="21"/>
  <c r="E1141" i="21"/>
  <c r="F1141" i="21"/>
  <c r="D1142" i="21"/>
  <c r="E1142" i="21"/>
  <c r="F1142" i="21"/>
  <c r="D1143" i="21"/>
  <c r="F1143" i="21"/>
  <c r="E1143" i="21"/>
  <c r="D1144" i="21"/>
  <c r="E1144" i="21"/>
  <c r="F1144" i="21"/>
  <c r="D1145" i="21"/>
  <c r="F1145" i="21"/>
  <c r="E1145" i="21"/>
  <c r="D1146" i="21"/>
  <c r="F1146" i="21"/>
  <c r="E1146" i="21"/>
  <c r="D1147" i="21"/>
  <c r="E1147" i="21"/>
  <c r="F1147" i="21"/>
  <c r="D1148" i="21"/>
  <c r="F1148" i="21"/>
  <c r="E1148" i="21"/>
  <c r="D1149" i="21"/>
  <c r="E1149" i="21"/>
  <c r="F1149" i="21"/>
  <c r="D1150" i="21"/>
  <c r="E1150" i="21"/>
  <c r="F1150" i="21"/>
  <c r="D1151" i="21"/>
  <c r="F1151" i="21"/>
  <c r="E1151" i="21"/>
  <c r="D1152" i="21"/>
  <c r="F1152" i="21"/>
  <c r="E1152" i="21"/>
  <c r="D1153" i="21"/>
  <c r="E1153" i="21"/>
  <c r="F1153" i="21"/>
  <c r="D1154" i="21"/>
  <c r="F1154" i="21"/>
  <c r="E1154" i="21"/>
  <c r="D1155" i="21"/>
  <c r="F1155" i="21"/>
  <c r="E1155" i="21"/>
  <c r="D1156" i="21"/>
  <c r="F1156" i="21"/>
  <c r="E1156" i="21"/>
  <c r="D1157" i="21"/>
  <c r="F1157" i="21"/>
  <c r="E1157" i="21"/>
  <c r="D1158" i="21"/>
  <c r="E1158" i="21"/>
  <c r="F1158" i="21"/>
  <c r="D1159" i="21"/>
  <c r="E1159" i="21"/>
  <c r="F1159" i="21"/>
  <c r="D1160" i="21"/>
  <c r="F1160" i="21"/>
  <c r="E1160" i="21"/>
  <c r="D1161" i="21"/>
  <c r="E1161" i="21"/>
  <c r="F1161" i="21"/>
  <c r="D1162" i="21"/>
  <c r="F1162" i="21"/>
  <c r="E1162" i="21"/>
  <c r="D1163" i="21"/>
  <c r="E1163" i="21"/>
  <c r="F1163" i="21"/>
  <c r="D1164" i="21"/>
  <c r="E1164" i="21"/>
  <c r="F1164" i="21"/>
  <c r="D1165" i="21"/>
  <c r="F1165" i="21"/>
  <c r="E1165" i="21"/>
  <c r="D1166" i="21"/>
  <c r="F1166" i="21"/>
  <c r="E1166" i="21"/>
  <c r="D1167" i="21"/>
  <c r="F1167" i="21"/>
  <c r="E1167" i="21"/>
  <c r="D1168" i="21"/>
  <c r="F1168" i="21"/>
  <c r="E1168" i="21"/>
  <c r="D1169" i="21"/>
  <c r="E1169" i="21"/>
  <c r="F1169" i="21"/>
  <c r="D1170" i="21"/>
  <c r="E1170" i="21"/>
  <c r="F1170" i="21"/>
  <c r="D1171" i="21"/>
  <c r="E1171" i="21"/>
  <c r="F1171" i="21"/>
  <c r="D1172" i="21"/>
  <c r="F1172" i="21"/>
  <c r="E1172" i="21"/>
  <c r="D1173" i="21"/>
  <c r="F1173" i="21"/>
  <c r="E1173" i="21"/>
  <c r="D1174" i="21"/>
  <c r="F1174" i="21"/>
  <c r="E1174" i="21"/>
  <c r="D1175" i="21"/>
  <c r="F1175" i="21"/>
  <c r="E1175" i="21"/>
  <c r="D1176" i="21"/>
  <c r="E1176" i="21"/>
  <c r="F1176" i="21"/>
  <c r="D1177" i="21"/>
  <c r="F1177" i="21"/>
  <c r="E1177" i="21"/>
  <c r="D1178" i="21"/>
  <c r="E1178" i="21"/>
  <c r="F1178" i="21"/>
  <c r="D1179" i="21"/>
  <c r="E1179" i="21"/>
  <c r="F1179" i="21"/>
  <c r="D1180" i="21"/>
  <c r="F1180" i="21"/>
  <c r="E1180" i="21"/>
  <c r="D1181" i="21"/>
  <c r="F1181" i="21"/>
  <c r="E1181" i="21"/>
  <c r="D1182" i="21"/>
  <c r="E1182" i="21"/>
  <c r="F1182" i="21"/>
  <c r="D1183" i="21"/>
  <c r="E1183" i="21"/>
  <c r="F1183" i="21"/>
  <c r="D1184" i="21"/>
  <c r="F1184" i="21"/>
  <c r="E1184" i="21"/>
  <c r="D1185" i="21"/>
  <c r="E1185" i="21"/>
  <c r="F1185" i="21"/>
  <c r="D1186" i="21"/>
  <c r="F1186" i="21"/>
  <c r="E1186" i="21"/>
  <c r="D1187" i="21"/>
  <c r="F1187" i="21"/>
  <c r="E1187" i="21"/>
  <c r="D1188" i="21"/>
  <c r="F1188" i="21"/>
  <c r="E1188" i="21"/>
  <c r="D1189" i="21"/>
  <c r="F1189" i="21"/>
  <c r="E1189" i="21"/>
  <c r="D1190" i="21"/>
  <c r="F1190" i="21"/>
  <c r="E1190" i="21"/>
  <c r="D1191" i="21"/>
  <c r="E1191" i="21"/>
  <c r="F1191" i="21"/>
  <c r="D1192" i="21"/>
  <c r="F1192" i="21"/>
  <c r="E1192" i="21"/>
  <c r="D1193" i="21"/>
  <c r="F1193" i="21"/>
  <c r="E1193" i="21"/>
  <c r="D1194" i="21"/>
  <c r="F1194" i="21"/>
  <c r="E1194" i="21"/>
  <c r="D1195" i="21"/>
  <c r="E1195" i="21"/>
  <c r="F1195" i="21"/>
  <c r="D1196" i="21"/>
  <c r="F1196" i="21"/>
  <c r="E1196" i="21"/>
  <c r="D1197" i="21"/>
  <c r="E1197" i="21"/>
  <c r="F1197" i="21"/>
  <c r="D1198" i="21"/>
  <c r="F1198" i="21"/>
  <c r="E1198" i="21"/>
  <c r="D1199" i="21"/>
  <c r="F1199" i="21"/>
  <c r="E1199" i="21"/>
  <c r="D1200" i="21"/>
  <c r="E1200" i="21"/>
  <c r="F1200" i="21"/>
  <c r="D1201" i="21"/>
  <c r="F1201" i="21"/>
  <c r="E1201" i="21"/>
  <c r="D1202" i="21"/>
  <c r="F1202" i="21"/>
  <c r="E1202" i="21"/>
  <c r="D1203" i="21"/>
  <c r="E1203" i="21"/>
  <c r="F1203" i="21"/>
  <c r="D1204" i="21"/>
  <c r="E1204" i="21"/>
  <c r="F1204" i="21"/>
  <c r="D1205" i="21"/>
  <c r="F1205" i="21"/>
  <c r="E1205" i="21"/>
  <c r="D1206" i="21"/>
  <c r="E1206" i="21"/>
  <c r="F1206" i="21"/>
  <c r="D1207" i="21"/>
  <c r="E1207" i="21"/>
  <c r="F1207" i="21"/>
  <c r="D1208" i="21"/>
  <c r="E1208" i="21"/>
  <c r="F1208" i="21"/>
  <c r="D1209" i="21"/>
  <c r="E1209" i="21"/>
  <c r="F1209" i="21"/>
  <c r="D1210" i="21"/>
  <c r="E1210" i="21"/>
  <c r="F1210" i="21"/>
  <c r="D1211" i="21"/>
  <c r="E1211" i="21"/>
  <c r="F1211" i="21"/>
  <c r="D1212" i="21"/>
  <c r="E1212" i="21"/>
  <c r="F1212" i="21"/>
  <c r="D1213" i="21"/>
  <c r="F1213" i="21"/>
  <c r="E1213" i="21"/>
  <c r="D1214" i="21"/>
  <c r="E1214" i="21"/>
  <c r="F1214" i="21"/>
  <c r="D1215" i="21"/>
  <c r="F1215" i="21"/>
  <c r="E1215" i="21"/>
  <c r="D1216" i="21"/>
  <c r="F1216" i="21"/>
  <c r="E1216" i="21"/>
  <c r="D1217" i="21"/>
  <c r="E1217" i="21"/>
  <c r="F1217" i="21"/>
  <c r="D1218" i="21"/>
  <c r="E1218" i="21"/>
  <c r="F1218" i="21"/>
  <c r="D1219" i="21"/>
  <c r="E1219" i="21"/>
  <c r="F1219" i="21"/>
  <c r="D1220" i="21"/>
  <c r="F1220" i="21"/>
  <c r="E1220" i="21"/>
  <c r="D1221" i="21"/>
  <c r="F1221" i="21"/>
  <c r="E1221" i="21"/>
  <c r="D1222" i="21"/>
  <c r="F1222" i="21"/>
  <c r="E1222" i="21"/>
  <c r="D1223" i="21"/>
  <c r="F1223" i="21"/>
  <c r="E1223" i="21"/>
  <c r="D1224" i="21"/>
  <c r="F1224" i="21"/>
  <c r="E1224" i="21"/>
  <c r="D1225" i="21"/>
  <c r="E1225" i="21"/>
  <c r="F1225" i="21"/>
  <c r="D1226" i="21"/>
  <c r="F1226" i="21"/>
  <c r="E1226" i="21"/>
  <c r="D1227" i="21"/>
  <c r="F1227" i="21"/>
  <c r="E1227" i="21"/>
  <c r="D1228" i="21"/>
  <c r="E1228" i="21"/>
  <c r="F1228" i="21"/>
  <c r="D1229" i="21"/>
  <c r="F1229" i="21"/>
  <c r="E1229" i="21"/>
  <c r="D1230" i="21"/>
  <c r="E1230" i="21"/>
  <c r="F1230" i="21"/>
  <c r="D1231" i="21"/>
  <c r="F1231" i="21"/>
  <c r="E1231" i="21"/>
  <c r="D1232" i="21"/>
  <c r="F1232" i="21"/>
  <c r="E1232" i="21"/>
  <c r="D1233" i="21"/>
  <c r="E1233" i="21"/>
  <c r="F1233" i="21"/>
  <c r="D1234" i="21"/>
  <c r="F1234" i="21"/>
  <c r="E1234" i="21"/>
  <c r="D1235" i="21"/>
  <c r="F1235" i="21"/>
  <c r="E1235" i="21"/>
  <c r="D1236" i="21"/>
  <c r="E1236" i="21"/>
  <c r="F1236" i="21"/>
  <c r="D1237" i="21"/>
  <c r="F1237" i="21"/>
  <c r="E1237" i="21"/>
  <c r="D1238" i="21"/>
  <c r="E1238" i="21"/>
  <c r="F1238" i="21"/>
  <c r="D1239" i="21"/>
  <c r="F1239" i="21"/>
  <c r="E1239" i="21"/>
  <c r="D1240" i="21"/>
  <c r="E1240" i="21"/>
  <c r="F1240" i="21"/>
  <c r="D1241" i="21"/>
  <c r="F1241" i="21"/>
  <c r="E1241" i="21"/>
  <c r="D1242" i="21"/>
  <c r="F1242" i="21"/>
  <c r="E1242" i="21"/>
  <c r="D1243" i="21"/>
  <c r="F1243" i="21"/>
  <c r="E1243" i="21"/>
  <c r="D1244" i="21"/>
  <c r="F1244" i="21"/>
  <c r="E1244" i="21"/>
  <c r="D1245" i="21"/>
  <c r="E1245" i="21"/>
  <c r="F1245" i="21"/>
  <c r="D1246" i="21"/>
  <c r="F1246" i="21"/>
  <c r="E1246" i="21"/>
  <c r="D1247" i="21"/>
  <c r="E1247" i="21"/>
  <c r="F1247" i="21"/>
  <c r="D1248" i="21"/>
  <c r="E1248" i="21"/>
  <c r="F1248" i="21"/>
  <c r="D1249" i="21"/>
  <c r="F1249" i="21"/>
  <c r="E1249" i="21"/>
  <c r="D1250" i="21"/>
  <c r="E1250" i="21"/>
  <c r="F1250" i="21"/>
  <c r="D1251" i="21"/>
  <c r="E1251" i="21"/>
  <c r="F1251" i="21"/>
  <c r="D1252" i="21"/>
  <c r="E1252" i="21"/>
  <c r="F1252" i="21"/>
  <c r="D1253" i="21"/>
  <c r="F1253" i="21"/>
  <c r="E1253" i="21"/>
  <c r="D1254" i="21"/>
  <c r="E1254" i="21"/>
  <c r="F1254" i="21"/>
  <c r="D1255" i="21"/>
  <c r="F1255" i="21"/>
  <c r="E1255" i="21"/>
  <c r="D1256" i="21"/>
  <c r="E1256" i="21"/>
  <c r="F1256" i="21"/>
  <c r="D1257" i="21"/>
  <c r="E1257" i="21"/>
  <c r="F1257" i="21"/>
  <c r="D1258" i="21"/>
  <c r="E1258" i="21"/>
  <c r="F1258" i="21"/>
  <c r="D1259" i="21"/>
  <c r="F1259" i="21"/>
  <c r="E1259" i="21"/>
  <c r="D1260" i="21"/>
  <c r="E1260" i="21"/>
  <c r="F1260" i="21"/>
  <c r="D1261" i="21"/>
  <c r="E1261" i="21"/>
  <c r="F1261" i="21"/>
  <c r="D1262" i="21"/>
  <c r="E1262" i="21"/>
  <c r="F1262" i="21"/>
  <c r="D1263" i="21"/>
  <c r="E1263" i="21"/>
  <c r="F1263" i="21"/>
  <c r="D1264" i="21"/>
  <c r="F1264" i="21"/>
  <c r="E1264" i="21"/>
  <c r="D1265" i="21"/>
  <c r="F1265" i="21"/>
  <c r="E1265" i="21"/>
  <c r="D1266" i="21"/>
  <c r="E1266" i="21"/>
  <c r="F1266" i="21"/>
  <c r="D1267" i="21"/>
  <c r="F1267" i="21"/>
  <c r="E1267" i="21"/>
  <c r="D1268" i="21"/>
  <c r="E1268" i="21"/>
  <c r="F1268" i="21"/>
  <c r="D1269" i="21"/>
  <c r="F1269" i="21"/>
  <c r="E1269" i="21"/>
  <c r="D1270" i="21"/>
  <c r="E1270" i="21"/>
  <c r="F1270" i="21"/>
  <c r="D1271" i="21"/>
  <c r="E1271" i="21"/>
  <c r="F1271" i="21"/>
  <c r="D1272" i="21"/>
  <c r="E1272" i="21"/>
  <c r="F1272" i="21"/>
  <c r="D1273" i="21"/>
  <c r="F1273" i="21"/>
  <c r="E1273" i="21"/>
  <c r="D1274" i="21"/>
  <c r="F1274" i="21"/>
  <c r="E1274" i="21"/>
  <c r="D1275" i="21"/>
  <c r="E1275" i="21"/>
  <c r="F1275" i="21"/>
  <c r="D1276" i="21"/>
  <c r="F1276" i="21"/>
  <c r="E1276" i="21"/>
  <c r="D1277" i="21"/>
  <c r="F1277" i="21"/>
  <c r="E1277" i="21"/>
  <c r="D1278" i="21"/>
  <c r="F1278" i="21"/>
  <c r="E1278" i="21"/>
  <c r="D1279" i="21"/>
  <c r="E1279" i="21"/>
  <c r="F1279" i="21"/>
  <c r="D1280" i="21"/>
  <c r="F1280" i="21"/>
  <c r="E1280" i="21"/>
  <c r="D1281" i="21"/>
  <c r="F1281" i="21"/>
  <c r="E1281" i="21"/>
  <c r="D1282" i="21"/>
  <c r="E1282" i="21"/>
  <c r="F1282" i="21"/>
  <c r="D1283" i="21"/>
  <c r="F1283" i="21"/>
  <c r="E1283" i="21"/>
  <c r="D1284" i="21"/>
  <c r="E1284" i="21"/>
  <c r="F1284" i="21"/>
  <c r="D1285" i="21"/>
  <c r="F1285" i="21"/>
  <c r="E1285" i="21"/>
  <c r="D1286" i="21"/>
  <c r="E1286" i="21"/>
  <c r="F1286" i="21"/>
  <c r="D1287" i="21"/>
  <c r="F1287" i="21"/>
  <c r="E1287" i="21"/>
  <c r="D1288" i="21"/>
  <c r="E1288" i="21"/>
  <c r="F1288" i="21"/>
  <c r="D1289" i="21"/>
  <c r="E1289" i="21"/>
  <c r="F1289" i="21"/>
  <c r="D1290" i="21"/>
  <c r="E1290" i="21"/>
  <c r="F1290" i="21"/>
  <c r="D1291" i="21"/>
  <c r="F1291" i="21"/>
  <c r="E1291" i="21"/>
  <c r="D1292" i="21"/>
  <c r="E1292" i="21"/>
  <c r="F1292" i="21"/>
  <c r="D1293" i="21"/>
  <c r="F1293" i="21"/>
  <c r="E1293" i="21"/>
  <c r="D1294" i="21"/>
  <c r="E1294" i="21"/>
  <c r="F1294" i="21"/>
  <c r="D1295" i="21"/>
  <c r="F1295" i="21"/>
  <c r="E1295" i="21"/>
  <c r="D1296" i="21"/>
  <c r="F1296" i="21"/>
  <c r="E1296" i="21"/>
  <c r="D1297" i="21"/>
  <c r="E1297" i="21"/>
  <c r="F1297" i="21"/>
  <c r="D1298" i="21"/>
  <c r="E1298" i="21"/>
  <c r="F1298" i="21"/>
  <c r="D1299" i="21"/>
  <c r="E1299" i="21"/>
  <c r="F1299" i="21"/>
  <c r="D1300" i="21"/>
  <c r="F1300" i="21"/>
  <c r="E1300" i="21"/>
  <c r="D1301" i="21"/>
  <c r="F1301" i="21"/>
  <c r="E1301" i="21"/>
  <c r="D1302" i="21"/>
  <c r="E1302" i="21"/>
  <c r="F1302" i="21"/>
  <c r="D1303" i="21"/>
  <c r="E1303" i="21"/>
  <c r="F1303" i="21"/>
  <c r="D1304" i="21"/>
  <c r="E1304" i="21"/>
  <c r="F1304" i="21"/>
  <c r="D1305" i="21"/>
  <c r="E1305" i="21"/>
  <c r="F1305" i="21"/>
  <c r="D1306" i="21"/>
  <c r="F1306" i="21"/>
  <c r="E1306" i="21"/>
  <c r="D1307" i="21"/>
  <c r="E1307" i="21"/>
  <c r="F1307" i="21"/>
  <c r="D1308" i="21"/>
  <c r="F1308" i="21"/>
  <c r="E1308" i="21"/>
  <c r="D1309" i="21"/>
  <c r="F1309" i="21"/>
  <c r="E1309" i="21"/>
  <c r="D1310" i="21"/>
  <c r="F1310" i="21"/>
  <c r="E1310" i="21"/>
  <c r="D1311" i="21"/>
  <c r="E1311" i="21"/>
  <c r="F1311" i="21"/>
  <c r="D1312" i="21"/>
  <c r="E1312" i="21"/>
  <c r="F1312" i="21"/>
  <c r="D1313" i="21"/>
  <c r="F1313" i="21"/>
  <c r="E1313" i="21"/>
  <c r="D1314" i="21"/>
  <c r="F1314" i="21"/>
  <c r="E1314" i="21"/>
  <c r="D1315" i="21"/>
  <c r="E1315" i="21"/>
  <c r="F1315" i="21"/>
  <c r="D1316" i="21"/>
  <c r="E1316" i="21"/>
  <c r="F1316" i="21"/>
  <c r="D1317" i="21"/>
  <c r="F1317" i="21"/>
  <c r="E1317" i="21"/>
  <c r="D1318" i="21"/>
  <c r="F1318" i="21"/>
  <c r="E1318" i="21"/>
  <c r="D1319" i="21"/>
  <c r="F1319" i="21"/>
  <c r="E1319" i="21"/>
  <c r="D1320" i="21"/>
  <c r="F1320" i="21"/>
  <c r="E1320" i="21"/>
  <c r="D1321" i="21"/>
  <c r="E1321" i="21"/>
  <c r="F1321" i="21"/>
  <c r="D1322" i="21"/>
  <c r="E1322" i="21"/>
  <c r="F1322" i="21"/>
  <c r="D1323" i="21"/>
  <c r="F1323" i="21"/>
  <c r="E1323" i="21"/>
  <c r="D1324" i="21"/>
  <c r="E1324" i="21"/>
  <c r="F1324" i="21"/>
  <c r="D1325" i="21"/>
  <c r="E1325" i="21"/>
  <c r="F1325" i="21"/>
  <c r="D1326" i="21"/>
  <c r="E1326" i="21"/>
  <c r="F1326" i="21"/>
  <c r="D1327" i="21"/>
  <c r="E1327" i="21"/>
  <c r="F1327" i="21"/>
  <c r="D1328" i="21"/>
  <c r="E1328" i="21"/>
  <c r="F1328" i="21"/>
  <c r="D1329" i="21"/>
  <c r="F1329" i="21"/>
  <c r="E1329" i="21"/>
  <c r="D1330" i="21"/>
  <c r="E1330" i="21"/>
  <c r="F1330" i="21"/>
  <c r="D1331" i="21"/>
  <c r="F1331" i="21"/>
  <c r="E1331" i="21"/>
  <c r="D1332" i="21"/>
  <c r="F1332" i="21"/>
  <c r="E1332" i="21"/>
  <c r="D1333" i="21"/>
  <c r="E1333" i="21"/>
  <c r="F1333" i="21"/>
  <c r="D1334" i="21"/>
  <c r="E1334" i="21"/>
  <c r="F1334" i="21"/>
  <c r="D1335" i="21"/>
  <c r="E1335" i="21"/>
  <c r="F1335" i="21"/>
  <c r="D1336" i="21"/>
  <c r="F1336" i="21"/>
  <c r="E1336" i="21"/>
  <c r="D1337" i="21"/>
  <c r="E1337" i="21"/>
  <c r="F1337" i="21"/>
  <c r="D1338" i="21"/>
  <c r="F1338" i="21"/>
  <c r="E1338" i="21"/>
  <c r="D1339" i="21"/>
  <c r="E1339" i="21"/>
  <c r="F1339" i="21"/>
  <c r="D1340" i="21"/>
  <c r="E1340" i="21"/>
  <c r="F1340" i="21"/>
  <c r="D1341" i="21"/>
  <c r="E1341" i="21"/>
  <c r="F1341" i="21"/>
  <c r="D1342" i="21"/>
  <c r="E1342" i="21"/>
  <c r="F1342" i="21"/>
  <c r="D1343" i="21"/>
  <c r="E1343" i="21"/>
  <c r="F1343" i="21"/>
  <c r="D1344" i="21"/>
  <c r="F1344" i="21"/>
  <c r="E1344" i="21"/>
  <c r="D1345" i="21"/>
  <c r="F1345" i="21"/>
  <c r="E1345" i="21"/>
  <c r="D1346" i="21"/>
  <c r="F1346" i="21"/>
  <c r="E1346" i="21"/>
  <c r="D1347" i="21"/>
  <c r="F1347" i="21"/>
  <c r="E1347" i="21"/>
  <c r="D1348" i="21"/>
  <c r="E1348" i="21"/>
  <c r="F1348" i="21"/>
  <c r="D1349" i="21"/>
  <c r="F1349" i="21"/>
  <c r="E1349" i="21"/>
  <c r="D1350" i="21"/>
  <c r="E1350" i="21"/>
  <c r="F1350" i="21"/>
  <c r="D1351" i="21"/>
  <c r="E1351" i="21"/>
  <c r="F1351" i="21"/>
  <c r="D1352" i="21"/>
  <c r="E1352" i="21"/>
  <c r="F1352" i="21"/>
  <c r="D1353" i="21"/>
  <c r="E1353" i="21"/>
  <c r="F1353" i="21"/>
  <c r="D1354" i="21"/>
  <c r="F1354" i="21"/>
  <c r="E1354" i="21"/>
  <c r="D1355" i="21"/>
  <c r="E1355" i="21"/>
  <c r="F1355" i="21"/>
  <c r="D1356" i="21"/>
  <c r="E1356" i="21"/>
  <c r="F1356" i="21"/>
  <c r="D1357" i="21"/>
  <c r="E1357" i="21"/>
  <c r="F1357" i="21"/>
  <c r="D1358" i="21"/>
  <c r="E1358" i="21"/>
  <c r="F1358" i="21"/>
  <c r="D1359" i="21"/>
  <c r="F1359" i="21"/>
  <c r="E1359" i="21"/>
  <c r="D1360" i="21"/>
  <c r="E1360" i="21"/>
  <c r="F1360" i="21"/>
  <c r="D1361" i="21"/>
  <c r="E1361" i="21"/>
  <c r="F1361" i="21"/>
  <c r="D1362" i="21"/>
  <c r="E1362" i="21"/>
  <c r="F1362" i="21"/>
  <c r="D1363" i="21"/>
  <c r="F1363" i="21"/>
  <c r="E1363" i="21"/>
  <c r="D1364" i="21"/>
  <c r="F1364" i="21"/>
  <c r="E1364" i="21"/>
  <c r="D1365" i="21"/>
  <c r="E1365" i="21"/>
  <c r="F1365" i="21"/>
  <c r="D1366" i="21"/>
  <c r="F1366" i="21"/>
  <c r="E1366" i="21"/>
  <c r="D1367" i="21"/>
  <c r="F1367" i="21"/>
  <c r="E1367" i="21"/>
  <c r="D1368" i="21"/>
  <c r="F1368" i="21"/>
  <c r="E1368" i="21"/>
  <c r="D1369" i="21"/>
  <c r="F1369" i="21"/>
  <c r="E1369" i="21"/>
  <c r="D1370" i="21"/>
  <c r="E1370" i="21"/>
  <c r="F1370" i="21"/>
  <c r="D1371" i="21"/>
  <c r="F1371" i="21"/>
  <c r="E1371" i="21"/>
  <c r="D1372" i="21"/>
  <c r="F1372" i="21"/>
  <c r="E1372" i="21"/>
  <c r="D1373" i="21"/>
  <c r="F1373" i="21"/>
  <c r="E1373" i="21"/>
  <c r="D1374" i="21"/>
  <c r="F1374" i="21"/>
  <c r="E1374" i="21"/>
  <c r="D1375" i="21"/>
  <c r="E1375" i="21"/>
  <c r="F1375" i="21"/>
  <c r="D1376" i="21"/>
  <c r="E1376" i="21"/>
  <c r="F1376" i="21"/>
  <c r="D1377" i="21"/>
  <c r="F1377" i="21"/>
  <c r="E1377" i="21"/>
  <c r="D1378" i="21"/>
  <c r="E1378" i="21"/>
  <c r="F1378" i="21"/>
  <c r="D1379" i="21"/>
  <c r="F1379" i="21"/>
  <c r="E1379" i="21"/>
  <c r="D1380" i="21"/>
  <c r="F1380" i="21"/>
  <c r="E1380" i="21"/>
  <c r="D1381" i="21"/>
  <c r="F1381" i="21"/>
  <c r="E1381" i="21"/>
  <c r="D1382" i="21"/>
  <c r="F1382" i="21"/>
  <c r="E1382" i="21"/>
  <c r="D1383" i="21"/>
  <c r="E1383" i="21"/>
  <c r="F1383" i="21"/>
  <c r="D1384" i="21"/>
  <c r="F1384" i="21"/>
  <c r="E1384" i="21"/>
  <c r="D1385" i="21"/>
  <c r="F1385" i="21"/>
  <c r="E1385" i="21"/>
  <c r="D1386" i="21"/>
  <c r="F1386" i="21"/>
  <c r="E1386" i="21"/>
  <c r="D1387" i="21"/>
  <c r="E1387" i="21"/>
  <c r="F1387" i="21"/>
  <c r="D1388" i="21"/>
  <c r="E1388" i="21"/>
  <c r="F1388" i="21"/>
  <c r="D1389" i="21"/>
  <c r="E1389" i="21"/>
  <c r="F1389" i="21"/>
  <c r="D1390" i="21"/>
  <c r="E1390" i="21"/>
  <c r="F1390" i="21"/>
  <c r="D1391" i="21"/>
  <c r="E1391" i="21"/>
  <c r="F1391" i="21"/>
  <c r="D1392" i="21"/>
  <c r="F1392" i="21"/>
  <c r="E1392" i="21"/>
  <c r="D1393" i="21"/>
  <c r="F1393" i="21"/>
  <c r="E1393" i="21"/>
  <c r="D1394" i="21"/>
  <c r="E1394" i="21"/>
  <c r="F1394" i="21"/>
  <c r="D1395" i="21"/>
  <c r="E1395" i="21"/>
  <c r="F1395" i="21"/>
  <c r="D1396" i="21"/>
  <c r="F1396" i="21"/>
  <c r="E1396" i="21"/>
  <c r="D1397" i="21"/>
  <c r="E1397" i="21"/>
  <c r="F1397" i="21"/>
  <c r="D1398" i="21"/>
  <c r="F1398" i="21"/>
  <c r="E1398" i="21"/>
  <c r="D1399" i="21"/>
  <c r="E1399" i="21"/>
  <c r="F1399" i="21"/>
  <c r="D1400" i="21"/>
  <c r="F1400" i="21"/>
  <c r="E1400" i="21"/>
  <c r="D1401" i="21"/>
  <c r="F1401" i="21"/>
  <c r="E1401" i="21"/>
  <c r="D1402" i="21"/>
  <c r="F1402" i="21"/>
  <c r="E1402" i="21"/>
  <c r="D1403" i="21"/>
  <c r="F1403" i="21"/>
  <c r="E1403" i="21"/>
  <c r="D1404" i="21"/>
  <c r="E1404" i="21"/>
  <c r="F1404" i="21"/>
  <c r="D1405" i="21"/>
  <c r="E1405" i="21"/>
  <c r="F1405" i="21"/>
  <c r="D1406" i="21"/>
  <c r="F1406" i="21"/>
  <c r="E1406" i="21"/>
  <c r="D1407" i="21"/>
  <c r="F1407" i="21"/>
  <c r="E1407" i="21"/>
  <c r="D1408" i="21"/>
  <c r="F1408" i="21"/>
  <c r="E1408" i="21"/>
  <c r="D1409" i="21"/>
  <c r="E1409" i="21"/>
  <c r="F1409" i="21"/>
  <c r="D1410" i="21"/>
  <c r="F1410" i="21"/>
  <c r="E1410" i="21"/>
  <c r="D1411" i="21"/>
  <c r="E1411" i="21"/>
  <c r="F1411" i="21"/>
  <c r="D1412" i="21"/>
  <c r="E1412" i="21"/>
  <c r="F1412" i="21"/>
  <c r="D1413" i="21"/>
  <c r="F1413" i="21"/>
  <c r="E1413" i="21"/>
  <c r="D1414" i="21"/>
  <c r="E1414" i="21"/>
  <c r="F1414" i="21"/>
  <c r="D1415" i="21"/>
  <c r="E1415" i="21"/>
  <c r="F1415" i="21"/>
  <c r="D1416" i="21"/>
  <c r="E1416" i="21"/>
  <c r="F1416" i="21"/>
  <c r="D1417" i="21"/>
  <c r="E1417" i="21"/>
  <c r="F1417" i="21"/>
  <c r="D1418" i="21"/>
  <c r="F1418" i="21"/>
  <c r="E1418" i="21"/>
  <c r="D1419" i="21"/>
  <c r="F1419" i="21"/>
  <c r="E1419" i="21"/>
  <c r="D1420" i="21"/>
  <c r="F1420" i="21"/>
  <c r="E1420" i="21"/>
  <c r="D1421" i="21"/>
  <c r="F1421" i="21"/>
  <c r="E1421" i="21"/>
  <c r="D1422" i="21"/>
  <c r="E1422" i="21"/>
  <c r="F1422" i="21"/>
  <c r="D1423" i="21"/>
  <c r="E1423" i="21"/>
  <c r="F1423" i="21"/>
  <c r="D1424" i="21"/>
  <c r="E1424" i="21"/>
  <c r="F1424" i="21"/>
  <c r="D1425" i="21"/>
  <c r="F1425" i="21"/>
  <c r="E1425" i="21"/>
  <c r="D1426" i="21"/>
  <c r="F1426" i="21"/>
  <c r="E1426" i="21"/>
  <c r="D1427" i="21"/>
  <c r="F1427" i="21"/>
  <c r="E1427" i="21"/>
  <c r="D1428" i="21"/>
  <c r="E1428" i="21"/>
  <c r="F1428" i="21"/>
  <c r="D1429" i="21"/>
  <c r="F1429" i="21"/>
  <c r="E1429" i="21"/>
  <c r="D1430" i="21"/>
  <c r="E1430" i="21"/>
  <c r="F1430" i="21"/>
  <c r="D1431" i="21"/>
  <c r="E1431" i="21"/>
  <c r="F1431" i="21"/>
  <c r="D1432" i="21"/>
  <c r="E1432" i="21"/>
  <c r="F1432" i="21"/>
  <c r="D1433" i="21"/>
  <c r="E1433" i="21"/>
  <c r="F1433" i="21"/>
  <c r="D1434" i="21"/>
  <c r="E1434" i="21"/>
  <c r="F1434" i="21"/>
  <c r="D1435" i="21"/>
  <c r="F1435" i="21"/>
  <c r="E1435" i="21"/>
  <c r="D1436" i="21"/>
  <c r="E1436" i="21"/>
  <c r="F1436" i="21"/>
  <c r="D1437" i="21"/>
  <c r="F1437" i="21"/>
  <c r="E1437" i="21"/>
  <c r="D1438" i="21"/>
  <c r="E1438" i="21"/>
  <c r="F1438" i="21"/>
  <c r="D1439" i="21"/>
  <c r="F1439" i="21"/>
  <c r="E1439" i="21"/>
  <c r="D1440" i="21"/>
  <c r="F1440" i="21"/>
  <c r="E1440" i="21"/>
  <c r="D1441" i="21"/>
  <c r="E1441" i="21"/>
  <c r="F1441" i="21"/>
  <c r="D1442" i="21"/>
  <c r="E1442" i="21"/>
  <c r="F1442" i="21"/>
  <c r="D1443" i="21"/>
  <c r="E1443" i="21"/>
  <c r="F1443" i="21"/>
  <c r="D1444" i="21"/>
  <c r="E1444" i="21"/>
  <c r="F1444" i="21"/>
  <c r="D1445" i="21"/>
  <c r="E1445" i="21"/>
  <c r="F1445" i="21"/>
  <c r="D1446" i="21"/>
  <c r="E1446" i="21"/>
  <c r="F1446" i="21"/>
  <c r="D1447" i="21"/>
  <c r="E1447" i="21"/>
  <c r="F1447" i="21"/>
  <c r="D1448" i="21"/>
  <c r="F1448" i="21"/>
  <c r="E1448" i="21"/>
  <c r="D1449" i="21"/>
  <c r="F1449" i="21"/>
  <c r="E1449" i="21"/>
  <c r="D1450" i="21"/>
  <c r="E1450" i="21"/>
  <c r="F1450" i="21"/>
  <c r="D1451" i="21"/>
  <c r="F1451" i="21"/>
  <c r="E1451" i="21"/>
  <c r="D1452" i="21"/>
  <c r="E1452" i="21"/>
  <c r="F1452" i="21"/>
  <c r="D1453" i="21"/>
  <c r="F1453" i="21"/>
  <c r="E1453" i="21"/>
  <c r="D1454" i="21"/>
  <c r="D1455" i="21"/>
  <c r="F1454" i="21"/>
  <c r="E1454" i="21"/>
  <c r="D1456" i="21"/>
  <c r="F1455" i="21"/>
  <c r="E1455" i="21"/>
  <c r="G7" i="29"/>
  <c r="I7" i="29"/>
  <c r="F1456" i="21"/>
  <c r="E1456" i="21"/>
  <c r="D1457" i="21"/>
  <c r="E1457" i="21"/>
  <c r="F1457" i="21"/>
  <c r="J7" i="29" l="1"/>
  <c r="H7" i="29"/>
  <c r="D1458" i="21"/>
  <c r="E1458" i="21"/>
  <c r="F1458" i="21"/>
  <c r="D1459" i="21"/>
  <c r="E1459" i="21"/>
  <c r="F1459" i="21"/>
  <c r="D1460" i="21"/>
  <c r="E1460" i="21"/>
  <c r="F1460" i="21"/>
  <c r="D1461" i="21"/>
  <c r="E1461" i="21"/>
  <c r="F1461" i="21"/>
  <c r="K7" i="29" l="1"/>
  <c r="D1462" i="21"/>
  <c r="F1462" i="21"/>
  <c r="E1462" i="21"/>
  <c r="D1463" i="21"/>
  <c r="F1463" i="21"/>
  <c r="E1463" i="21"/>
  <c r="D1464" i="21"/>
  <c r="F1464" i="21"/>
  <c r="E1464" i="21"/>
  <c r="D1465" i="21"/>
  <c r="F1465" i="21"/>
  <c r="E1465" i="21"/>
  <c r="D1466" i="21"/>
  <c r="E1466" i="21"/>
  <c r="F1466" i="21"/>
  <c r="D1467" i="21"/>
  <c r="F1467" i="21"/>
  <c r="E1467" i="21"/>
  <c r="D1468" i="21"/>
  <c r="E1468" i="21"/>
  <c r="F1468" i="21"/>
  <c r="D1469" i="21"/>
  <c r="F1469" i="21"/>
  <c r="E1469" i="21"/>
  <c r="D1470" i="21"/>
  <c r="F1470" i="21"/>
  <c r="E1470" i="21"/>
  <c r="D1471" i="21"/>
  <c r="F1471" i="21"/>
  <c r="E1471" i="21"/>
  <c r="D1472" i="21"/>
  <c r="E1472" i="21"/>
  <c r="F1472" i="21"/>
  <c r="D1473" i="21"/>
  <c r="E1473" i="21"/>
  <c r="F1473" i="21"/>
  <c r="D1474" i="21"/>
  <c r="F1474" i="21"/>
  <c r="E1474" i="21"/>
  <c r="D1475" i="21"/>
  <c r="E1475" i="21"/>
  <c r="F1475" i="21"/>
  <c r="D1476" i="21"/>
  <c r="E1476" i="21"/>
  <c r="F1476" i="21"/>
  <c r="D1477" i="21"/>
  <c r="E1477" i="21"/>
  <c r="F1477" i="21"/>
  <c r="D1478" i="21"/>
  <c r="F1478" i="21"/>
  <c r="E1478" i="21"/>
  <c r="D1479" i="21"/>
  <c r="F1479" i="21"/>
  <c r="E1479" i="21"/>
  <c r="D1480" i="21"/>
  <c r="F1480" i="21"/>
  <c r="E1480" i="21"/>
  <c r="D1481" i="21"/>
  <c r="F1481" i="21"/>
  <c r="E1481" i="21"/>
  <c r="D1482" i="21"/>
  <c r="F1482" i="21"/>
  <c r="E1482" i="21"/>
  <c r="D1483" i="21"/>
  <c r="F1483" i="21"/>
  <c r="E1483" i="21"/>
  <c r="D1484" i="21"/>
  <c r="F1484" i="21"/>
  <c r="E1484" i="21"/>
  <c r="D1485" i="21"/>
  <c r="E1485" i="21"/>
  <c r="F1485" i="21"/>
  <c r="D1486" i="21"/>
  <c r="E1486" i="21"/>
  <c r="F1486" i="21"/>
  <c r="D1487" i="21"/>
  <c r="F1487" i="21"/>
  <c r="E1487" i="21"/>
  <c r="D1488" i="21"/>
  <c r="E1488" i="21"/>
  <c r="F1488" i="21"/>
  <c r="D1489" i="21"/>
  <c r="F1489" i="21"/>
  <c r="E1489" i="21"/>
  <c r="D1490" i="21"/>
  <c r="E1490" i="21"/>
  <c r="F1490" i="21"/>
  <c r="D1491" i="21"/>
  <c r="F1491" i="21"/>
  <c r="E1491" i="21"/>
  <c r="D1492" i="21"/>
  <c r="F1492" i="21"/>
  <c r="E1492" i="21"/>
  <c r="D1493" i="21"/>
  <c r="F1493" i="21"/>
  <c r="E1493" i="21"/>
  <c r="D1494" i="21"/>
  <c r="F1494" i="21"/>
  <c r="E1494" i="21"/>
  <c r="D1495" i="21"/>
  <c r="F1495" i="21"/>
  <c r="E1495" i="21"/>
  <c r="D1496" i="21"/>
  <c r="E1496" i="21"/>
  <c r="F1496" i="21"/>
  <c r="D1497" i="21"/>
  <c r="F1497" i="21"/>
  <c r="E1497" i="21"/>
  <c r="D1498" i="21"/>
  <c r="F1498" i="21"/>
  <c r="E1498" i="21"/>
  <c r="D1499" i="21"/>
  <c r="F1499" i="21"/>
  <c r="E1499" i="21"/>
  <c r="D1500" i="21"/>
  <c r="F1500" i="21"/>
  <c r="E1500" i="21"/>
  <c r="D1501" i="21"/>
  <c r="F1501" i="21"/>
  <c r="E1501" i="21"/>
  <c r="D1502" i="21"/>
  <c r="E1502" i="21"/>
  <c r="F1502" i="21"/>
  <c r="D1503" i="21"/>
  <c r="E1503" i="21"/>
  <c r="F1503" i="21"/>
  <c r="D1504" i="21"/>
  <c r="E1504" i="21"/>
  <c r="F1504" i="21"/>
  <c r="D1505" i="21"/>
  <c r="F1505" i="21"/>
  <c r="E1505" i="21"/>
  <c r="D1506" i="21"/>
  <c r="F1506" i="21"/>
  <c r="E1506" i="21"/>
  <c r="D1507" i="21"/>
  <c r="E1507" i="21"/>
  <c r="F1507" i="21"/>
  <c r="D1508" i="21"/>
  <c r="F1508" i="21"/>
  <c r="E1508" i="21"/>
  <c r="D1509" i="21"/>
  <c r="F1509" i="21"/>
  <c r="E1509" i="21"/>
  <c r="D1510" i="21"/>
  <c r="F1510" i="21"/>
  <c r="E1510" i="21"/>
  <c r="D1511" i="21"/>
  <c r="F1511" i="21"/>
  <c r="E1511" i="21"/>
  <c r="D1512" i="21"/>
  <c r="E1512" i="21"/>
  <c r="F1512" i="21"/>
  <c r="D1513" i="21"/>
  <c r="F1513" i="21"/>
  <c r="E1513" i="21"/>
  <c r="D1514" i="21"/>
  <c r="F1514" i="21"/>
  <c r="E1514" i="21"/>
  <c r="D1515" i="21"/>
  <c r="F1515" i="21"/>
  <c r="E1515" i="21"/>
  <c r="D1516" i="21"/>
  <c r="F1516" i="21"/>
  <c r="E1516" i="21"/>
  <c r="D1517" i="21"/>
  <c r="E1517" i="21"/>
  <c r="F1517" i="21"/>
  <c r="D1518" i="21"/>
  <c r="E1518" i="21"/>
  <c r="F1518" i="21"/>
  <c r="D1519" i="21"/>
  <c r="F1519" i="21"/>
  <c r="E1519" i="21"/>
  <c r="D1520" i="21"/>
  <c r="F1520" i="21"/>
  <c r="E1520" i="21"/>
  <c r="D1521" i="21"/>
  <c r="F1521" i="21"/>
  <c r="E1521" i="21"/>
  <c r="D1522" i="21"/>
  <c r="E1522" i="21"/>
  <c r="F1522" i="21"/>
  <c r="D1523" i="21"/>
  <c r="F1523" i="21"/>
  <c r="E1523" i="21"/>
  <c r="D1524" i="21"/>
  <c r="F1524" i="21"/>
  <c r="E1524" i="21"/>
  <c r="D1525" i="21"/>
  <c r="E1525" i="21"/>
  <c r="F1525" i="21"/>
  <c r="D1526" i="21"/>
  <c r="F1526" i="21"/>
  <c r="E1526" i="21"/>
  <c r="D1527" i="21"/>
  <c r="E1527" i="21"/>
  <c r="F1527" i="21"/>
  <c r="D1528" i="21"/>
  <c r="F1528" i="21"/>
  <c r="E1528" i="21"/>
  <c r="D1529" i="21"/>
  <c r="F1529" i="21"/>
  <c r="E1529" i="21"/>
  <c r="D1530" i="21"/>
  <c r="F1530" i="21"/>
  <c r="E1530" i="21"/>
  <c r="D1531" i="21"/>
  <c r="F1531" i="21"/>
  <c r="E1531" i="21"/>
  <c r="D1532" i="21"/>
  <c r="F1532" i="21"/>
  <c r="E1532" i="21"/>
  <c r="D1533" i="21"/>
  <c r="F1533" i="21"/>
  <c r="E1533" i="21"/>
  <c r="D1534" i="21"/>
  <c r="E1534" i="21"/>
  <c r="F1534" i="21"/>
  <c r="D1535" i="21"/>
  <c r="F1535" i="21"/>
  <c r="E1535" i="21"/>
  <c r="D1536" i="21"/>
  <c r="F1536" i="21"/>
  <c r="E1536" i="21"/>
  <c r="D1537" i="21"/>
  <c r="E1537" i="21"/>
  <c r="F1537" i="21"/>
  <c r="D1538" i="21"/>
  <c r="E1538" i="21"/>
  <c r="F1538" i="21"/>
  <c r="D1539" i="21"/>
  <c r="F1539" i="21"/>
  <c r="E1539" i="21"/>
  <c r="D1540" i="21"/>
  <c r="F1540" i="21"/>
  <c r="E1540" i="21"/>
  <c r="D1541" i="21"/>
  <c r="E1541" i="21"/>
  <c r="F1541" i="21"/>
  <c r="D1542" i="21"/>
  <c r="F1542" i="21"/>
  <c r="E1542" i="21"/>
  <c r="D1543" i="21"/>
  <c r="E1543" i="21"/>
  <c r="F1543" i="21"/>
  <c r="D1544" i="21"/>
  <c r="F1544" i="21"/>
  <c r="E1544" i="21"/>
  <c r="D1545" i="21"/>
  <c r="E1545" i="21"/>
  <c r="F1545" i="21"/>
  <c r="D1546" i="21"/>
  <c r="E1546" i="21"/>
  <c r="F1546" i="21"/>
  <c r="D1547" i="21"/>
  <c r="F1547" i="21"/>
  <c r="E1547" i="21"/>
  <c r="D1548" i="21"/>
  <c r="E1548" i="21"/>
  <c r="F1548" i="21"/>
  <c r="D1549" i="21"/>
  <c r="F1549" i="21"/>
  <c r="E1549" i="21"/>
  <c r="D1550" i="21"/>
  <c r="E1550" i="21"/>
  <c r="F1550" i="21"/>
  <c r="D1551" i="21"/>
  <c r="E1551" i="21"/>
  <c r="F1551" i="21"/>
  <c r="D1552" i="21"/>
  <c r="E1552" i="21"/>
  <c r="F1552" i="21"/>
  <c r="D1553" i="21"/>
  <c r="F1553" i="21"/>
  <c r="E1553" i="21"/>
  <c r="D1554" i="21"/>
  <c r="F1554" i="21"/>
  <c r="E1554" i="21"/>
  <c r="D1555" i="21"/>
  <c r="E1555" i="21"/>
  <c r="F1555" i="21"/>
  <c r="D1556" i="21"/>
  <c r="F1556" i="21"/>
  <c r="E1556" i="21"/>
  <c r="D1557" i="21"/>
  <c r="F1557" i="21"/>
  <c r="E1557" i="21"/>
  <c r="D1558" i="21"/>
  <c r="E1558" i="21"/>
  <c r="F1558" i="21"/>
  <c r="D1559" i="21"/>
  <c r="F1559" i="21"/>
  <c r="E1559" i="21"/>
  <c r="D1560" i="21"/>
  <c r="F1560" i="21"/>
  <c r="E1560" i="21"/>
  <c r="D1561" i="21"/>
  <c r="E1561" i="21"/>
  <c r="F1561" i="21"/>
  <c r="D1562" i="21"/>
  <c r="E1562" i="21"/>
  <c r="F1562" i="21"/>
  <c r="D1563" i="21"/>
  <c r="E1563" i="21"/>
  <c r="F1563" i="21"/>
  <c r="D1564" i="21"/>
  <c r="F1564" i="21"/>
  <c r="E1564" i="21"/>
  <c r="D1565" i="21"/>
  <c r="F1565" i="21"/>
  <c r="E1565" i="21"/>
  <c r="D1566" i="21"/>
  <c r="E1566" i="21"/>
  <c r="F1566" i="21"/>
  <c r="D1567" i="21"/>
  <c r="F1567" i="21"/>
  <c r="E1567" i="21"/>
  <c r="D1568" i="21"/>
  <c r="F1568" i="21"/>
  <c r="E1568" i="21"/>
  <c r="D1569" i="21"/>
  <c r="E1569" i="21"/>
  <c r="F1569" i="21"/>
  <c r="D1570" i="21"/>
  <c r="E1570" i="21"/>
  <c r="F1570" i="21"/>
  <c r="D1571" i="21"/>
  <c r="E1571" i="21"/>
  <c r="F1571" i="21"/>
  <c r="D1572" i="21"/>
  <c r="E1572" i="21"/>
  <c r="F1572" i="21"/>
  <c r="D1573" i="21"/>
  <c r="F1573" i="21"/>
  <c r="E1573" i="21"/>
  <c r="D1574" i="21"/>
  <c r="F1574" i="21"/>
  <c r="E1574" i="21"/>
  <c r="D1575" i="21"/>
  <c r="E1575" i="21"/>
  <c r="F1575" i="21"/>
  <c r="D1576" i="21"/>
  <c r="F1576" i="21"/>
  <c r="E1576" i="21"/>
  <c r="D1577" i="21"/>
  <c r="F1577" i="21"/>
  <c r="E1577" i="21"/>
  <c r="D1578" i="21"/>
  <c r="F1578" i="21"/>
  <c r="E1578" i="21"/>
  <c r="D1579" i="21"/>
  <c r="E1579" i="21"/>
  <c r="F1579" i="21"/>
  <c r="D1580" i="21"/>
  <c r="F1580" i="21"/>
  <c r="E1580" i="21"/>
  <c r="D1581" i="21"/>
  <c r="E1581" i="21"/>
  <c r="F1581" i="21"/>
  <c r="D1582" i="21"/>
  <c r="F1582" i="21"/>
  <c r="E1582" i="21"/>
  <c r="D1583" i="21"/>
  <c r="E1583" i="21"/>
  <c r="F1583" i="21"/>
  <c r="D1584" i="21"/>
  <c r="E1584" i="21"/>
  <c r="F1584" i="21"/>
  <c r="D1585" i="21"/>
  <c r="E1585" i="21"/>
  <c r="F1585" i="21"/>
  <c r="D1586" i="21"/>
  <c r="E1586" i="21"/>
  <c r="F1586" i="21"/>
  <c r="D1587" i="21"/>
  <c r="E1587" i="21"/>
  <c r="F1587" i="21"/>
  <c r="D1588" i="21"/>
  <c r="E1588" i="21"/>
  <c r="F1588" i="21"/>
  <c r="D1589" i="21"/>
  <c r="E1589" i="21"/>
  <c r="F1589" i="21"/>
  <c r="D1590" i="21"/>
  <c r="F1590" i="21"/>
  <c r="E1590" i="21"/>
  <c r="D1591" i="21"/>
  <c r="F1591" i="21"/>
  <c r="E1591" i="21"/>
  <c r="D1592" i="21"/>
  <c r="E1592" i="21"/>
  <c r="F1592" i="21"/>
  <c r="D1593" i="21"/>
  <c r="F1593" i="21"/>
  <c r="E1593" i="21"/>
  <c r="D1594" i="21"/>
  <c r="E1594" i="21"/>
  <c r="F1594" i="21"/>
  <c r="D1595" i="21"/>
  <c r="F1595" i="21"/>
  <c r="E1595" i="21"/>
  <c r="D1596" i="21"/>
  <c r="F1596" i="21"/>
  <c r="E1596" i="21"/>
  <c r="D1597" i="21"/>
  <c r="E1597" i="21"/>
  <c r="F1597" i="21"/>
  <c r="D1598" i="21"/>
  <c r="F1598" i="21"/>
  <c r="E1598" i="21"/>
  <c r="D1599" i="21"/>
  <c r="F1599" i="21"/>
  <c r="E1599" i="21"/>
  <c r="D1600" i="21"/>
  <c r="F1600" i="21"/>
  <c r="E1600" i="21"/>
  <c r="D1601" i="21"/>
  <c r="E1601" i="21"/>
  <c r="F1601" i="21"/>
  <c r="D1602" i="21"/>
  <c r="E1602" i="21"/>
  <c r="F1602" i="21"/>
  <c r="D1603" i="21"/>
  <c r="F1603" i="21"/>
  <c r="E1603" i="21"/>
  <c r="D1604" i="21"/>
  <c r="F1604" i="21"/>
  <c r="E1604" i="21"/>
  <c r="D1605" i="21"/>
  <c r="F1605" i="21"/>
  <c r="E1605" i="21"/>
  <c r="D1606" i="21"/>
  <c r="E1606" i="21"/>
  <c r="F1606" i="21"/>
  <c r="D1607" i="21"/>
  <c r="F1607" i="21"/>
  <c r="E1607" i="21"/>
  <c r="D1608" i="21"/>
  <c r="F1608" i="21"/>
  <c r="E1608" i="21"/>
  <c r="D1609" i="21"/>
  <c r="E1609" i="21"/>
  <c r="F1609" i="21"/>
  <c r="D1610" i="21"/>
  <c r="F1610" i="21"/>
  <c r="E1610" i="21"/>
  <c r="D1611" i="21"/>
  <c r="E1611" i="21"/>
  <c r="F1611" i="21"/>
  <c r="D1612" i="21"/>
  <c r="E1612" i="21"/>
  <c r="F1612" i="21"/>
  <c r="D1613" i="21"/>
  <c r="E1613" i="21"/>
  <c r="F1613" i="21"/>
  <c r="D1614" i="21"/>
  <c r="F1614" i="21"/>
  <c r="E1614" i="21"/>
  <c r="D1615" i="21"/>
  <c r="E1615" i="21"/>
  <c r="F1615" i="21"/>
  <c r="D1616" i="21"/>
  <c r="E1616" i="21"/>
  <c r="F1616" i="21"/>
  <c r="D1617" i="21"/>
  <c r="F1617" i="21"/>
  <c r="E1617" i="21"/>
  <c r="D1618" i="21"/>
  <c r="E1618" i="21"/>
  <c r="F1618" i="21"/>
  <c r="D1619" i="21"/>
  <c r="F1619" i="21"/>
  <c r="E1619" i="21"/>
  <c r="D1620" i="21"/>
  <c r="F1620" i="21"/>
  <c r="E1620" i="21"/>
  <c r="D1621" i="21"/>
  <c r="E1621" i="21"/>
  <c r="F1621" i="21"/>
  <c r="D1622" i="21"/>
  <c r="E1622" i="21"/>
  <c r="F1622" i="21"/>
  <c r="D1623" i="21"/>
  <c r="E1623" i="21"/>
  <c r="F1623" i="21"/>
  <c r="D1624" i="21"/>
  <c r="E1624" i="21"/>
  <c r="F1624" i="21"/>
  <c r="D1625" i="21"/>
  <c r="F1625" i="21"/>
  <c r="E1625" i="21"/>
  <c r="D1626" i="21"/>
  <c r="E1626" i="21"/>
  <c r="F1626" i="21"/>
  <c r="D1627" i="21"/>
  <c r="E1627" i="21"/>
  <c r="F1627" i="21"/>
  <c r="D1628" i="21"/>
  <c r="F1628" i="21"/>
  <c r="E1628" i="21"/>
  <c r="D1629" i="21"/>
  <c r="F1629" i="21"/>
  <c r="E1629" i="21"/>
  <c r="D1630" i="21"/>
  <c r="E1630" i="21"/>
  <c r="F1630" i="21"/>
  <c r="D1631" i="21"/>
  <c r="E1631" i="21"/>
  <c r="F1631" i="21"/>
  <c r="D1632" i="21"/>
  <c r="E1632" i="21"/>
  <c r="F1632" i="21"/>
  <c r="D1633" i="21"/>
  <c r="E1633" i="21"/>
  <c r="F1633" i="21"/>
  <c r="D1634" i="21"/>
  <c r="E1634" i="21"/>
  <c r="F1634" i="21"/>
  <c r="D1635" i="21"/>
  <c r="E1635" i="21"/>
  <c r="F1635" i="21"/>
  <c r="D1636" i="21"/>
  <c r="F1636" i="21"/>
  <c r="E1636" i="21"/>
  <c r="D1637" i="21"/>
  <c r="E1637" i="21"/>
  <c r="F1637" i="21"/>
  <c r="D1638" i="21"/>
  <c r="E1638" i="21"/>
  <c r="F1638" i="21"/>
  <c r="D1639" i="21"/>
  <c r="E1639" i="21"/>
  <c r="F1639" i="21"/>
  <c r="D1640" i="21"/>
  <c r="E1640" i="21"/>
  <c r="F1640" i="21"/>
  <c r="D1641" i="21"/>
  <c r="F1641" i="21"/>
  <c r="E1641" i="21"/>
  <c r="D1642" i="21"/>
  <c r="E1642" i="21"/>
  <c r="F1642" i="21"/>
  <c r="D1643" i="21"/>
  <c r="F1643" i="21"/>
  <c r="E1643" i="21"/>
  <c r="D1644" i="21"/>
  <c r="E1644" i="21"/>
  <c r="F1644" i="21"/>
  <c r="D1645" i="21"/>
  <c r="F1645" i="21"/>
  <c r="E1645" i="21"/>
  <c r="D1646" i="21"/>
  <c r="F1646" i="21"/>
  <c r="E1646" i="21"/>
  <c r="D1647" i="21"/>
  <c r="F1647" i="21"/>
  <c r="E1647" i="21"/>
  <c r="D1648" i="21"/>
  <c r="F1648" i="21"/>
  <c r="E1648" i="21"/>
  <c r="D1649" i="21"/>
  <c r="F1649" i="21"/>
  <c r="E1649" i="21"/>
  <c r="D1650" i="21"/>
  <c r="E1650" i="21"/>
  <c r="F1650" i="21"/>
  <c r="D1651" i="21"/>
  <c r="F1651" i="21"/>
  <c r="E1651" i="21"/>
  <c r="D1652" i="21"/>
  <c r="F1652" i="21"/>
  <c r="E1652" i="21"/>
  <c r="D1653" i="21"/>
  <c r="E1653" i="21"/>
  <c r="F1653" i="21"/>
  <c r="D1654" i="21"/>
  <c r="E1654" i="21"/>
  <c r="F1654" i="21"/>
  <c r="D1655" i="21"/>
  <c r="F1655" i="21"/>
  <c r="E1655" i="21"/>
  <c r="D1656" i="21"/>
  <c r="E1656" i="21"/>
  <c r="F1656" i="21"/>
  <c r="D1657" i="21"/>
  <c r="E1657" i="21"/>
  <c r="F1657" i="21"/>
  <c r="D1658" i="21"/>
  <c r="F1658" i="21"/>
  <c r="E1658" i="21"/>
  <c r="D1659" i="21"/>
  <c r="E1659" i="21"/>
  <c r="F1659" i="21"/>
  <c r="D1660" i="21"/>
  <c r="F1660" i="21"/>
  <c r="E1660" i="21"/>
  <c r="D1661" i="21"/>
  <c r="F1661" i="21"/>
  <c r="E1661" i="21"/>
  <c r="D1662" i="21"/>
  <c r="F1662" i="21"/>
  <c r="E1662" i="21"/>
  <c r="D1663" i="21"/>
  <c r="E1663" i="21"/>
  <c r="F1663" i="21"/>
  <c r="D1664" i="21"/>
  <c r="E1664" i="21"/>
  <c r="F1664" i="21"/>
  <c r="D1665" i="21"/>
  <c r="F1665" i="21"/>
  <c r="E1665" i="21"/>
  <c r="D1666" i="21"/>
  <c r="E1666" i="21"/>
  <c r="F1666" i="21"/>
  <c r="D1667" i="21"/>
  <c r="F1667" i="21"/>
  <c r="E1667" i="21"/>
  <c r="D1668" i="21"/>
  <c r="F1668" i="21"/>
  <c r="E1668" i="21"/>
  <c r="D1669" i="21"/>
  <c r="E1669" i="21"/>
  <c r="F1669" i="21"/>
  <c r="D1670" i="21"/>
  <c r="F1670" i="21"/>
  <c r="E1670" i="21"/>
  <c r="D1671" i="21"/>
  <c r="E1671" i="21"/>
  <c r="F1671" i="21"/>
  <c r="D1672" i="21"/>
  <c r="F1672" i="21"/>
  <c r="E1672" i="21"/>
  <c r="D1673" i="21"/>
  <c r="E1673" i="21"/>
  <c r="F1673" i="21"/>
  <c r="D1674" i="21"/>
  <c r="F1674" i="21"/>
  <c r="E1674" i="21"/>
  <c r="D1675" i="21"/>
  <c r="F1675" i="21"/>
  <c r="E1675" i="21"/>
  <c r="D1676" i="21"/>
  <c r="F1676" i="21"/>
  <c r="E1676" i="21"/>
  <c r="D1677" i="21"/>
  <c r="F1677" i="21"/>
  <c r="E1677" i="21"/>
  <c r="D1678" i="21"/>
  <c r="E1678" i="21"/>
  <c r="F1678" i="21"/>
  <c r="D1679" i="21"/>
  <c r="E1679" i="21"/>
  <c r="F1679" i="21"/>
  <c r="D1680" i="21"/>
  <c r="E1680" i="21"/>
  <c r="F1680" i="21"/>
  <c r="D1681" i="21"/>
  <c r="E1681" i="21"/>
  <c r="F1681" i="21"/>
  <c r="D1682" i="21"/>
  <c r="F1682" i="21"/>
  <c r="E1682" i="21"/>
  <c r="D1683" i="21"/>
  <c r="E1683" i="21"/>
  <c r="F1683" i="21"/>
  <c r="D1684" i="21"/>
  <c r="F1684" i="21"/>
  <c r="E1684" i="21"/>
  <c r="D1685" i="21"/>
  <c r="E1685" i="21"/>
  <c r="F1685" i="21"/>
  <c r="D1686" i="21"/>
  <c r="F1686" i="21"/>
  <c r="E1686" i="21"/>
  <c r="D1687" i="21"/>
  <c r="F1687" i="21"/>
  <c r="E1687" i="21"/>
  <c r="D1688" i="21"/>
  <c r="E1688" i="21"/>
  <c r="F1688" i="21"/>
  <c r="D1689" i="21"/>
  <c r="F1689" i="21"/>
  <c r="E1689" i="21"/>
  <c r="D1690" i="21"/>
  <c r="E1690" i="21"/>
  <c r="F1690" i="21"/>
  <c r="D1691" i="21"/>
  <c r="E1691" i="21"/>
  <c r="F1691" i="21"/>
  <c r="D1692" i="21"/>
  <c r="E1692" i="21"/>
  <c r="F1692" i="21"/>
  <c r="D1693" i="21"/>
  <c r="E1693" i="21"/>
  <c r="F1693" i="21"/>
  <c r="D1694" i="21"/>
  <c r="F1694" i="21"/>
  <c r="E1694" i="21"/>
  <c r="D1695" i="21"/>
  <c r="F1695" i="21"/>
  <c r="E1695" i="21"/>
  <c r="D1696" i="21"/>
  <c r="E1696" i="21"/>
  <c r="F1696" i="21"/>
  <c r="D1697" i="21"/>
  <c r="E1697" i="21"/>
  <c r="F1697" i="21"/>
  <c r="D1698" i="21"/>
  <c r="F1698" i="21"/>
  <c r="E1698" i="21"/>
  <c r="D1699" i="21"/>
  <c r="E1699" i="21"/>
  <c r="F1699" i="21"/>
  <c r="D1700" i="21"/>
  <c r="E1700" i="21"/>
  <c r="F1700" i="21"/>
  <c r="D1701" i="21"/>
  <c r="E1701" i="21"/>
  <c r="F1701" i="21"/>
  <c r="D1702" i="21"/>
  <c r="E1702" i="21"/>
  <c r="F1702" i="21"/>
  <c r="D1703" i="21"/>
  <c r="F1703" i="21"/>
  <c r="E1703" i="21"/>
  <c r="D1704" i="21"/>
  <c r="E1704" i="21"/>
  <c r="F1704" i="21"/>
  <c r="D1705" i="21"/>
  <c r="E1705" i="21"/>
  <c r="F1705" i="21"/>
  <c r="D1706" i="21"/>
  <c r="E1706" i="21"/>
  <c r="F1706" i="21"/>
  <c r="D1707" i="21"/>
  <c r="F1707" i="21"/>
  <c r="E1707" i="21"/>
  <c r="D1708" i="21"/>
  <c r="F1708" i="21"/>
  <c r="E1708" i="21"/>
  <c r="D1709" i="21"/>
  <c r="E1709" i="21"/>
  <c r="F1709" i="21"/>
  <c r="D1710" i="21"/>
  <c r="E1710" i="21"/>
  <c r="F1710" i="21"/>
  <c r="D1711" i="21"/>
  <c r="E1711" i="21"/>
  <c r="F1711" i="21"/>
  <c r="D1712" i="21"/>
  <c r="E1712" i="21"/>
  <c r="F1712" i="21"/>
  <c r="D1713" i="21"/>
  <c r="F1713" i="21"/>
  <c r="E1713" i="21"/>
  <c r="D1714" i="21"/>
  <c r="E1714" i="21"/>
  <c r="F1714" i="21"/>
  <c r="D1715" i="21"/>
  <c r="F1715" i="21"/>
  <c r="E1715" i="21"/>
  <c r="D1716" i="21"/>
  <c r="E1716" i="21"/>
  <c r="F1716" i="21"/>
  <c r="D1717" i="21"/>
  <c r="F1717" i="21"/>
  <c r="E1717" i="21"/>
  <c r="D1718" i="21"/>
  <c r="F1718" i="21"/>
  <c r="E1718" i="21"/>
  <c r="D1719" i="21"/>
  <c r="F1719" i="21"/>
  <c r="E1719" i="21"/>
  <c r="D1720" i="21"/>
  <c r="E1720" i="21"/>
  <c r="F1720" i="21"/>
  <c r="D1721" i="21"/>
  <c r="E1721" i="21"/>
  <c r="F1721" i="21"/>
  <c r="D1722" i="21"/>
  <c r="F1722" i="21"/>
  <c r="E1722" i="21"/>
  <c r="D1723" i="21"/>
  <c r="E1723" i="21"/>
  <c r="F1723" i="21"/>
  <c r="D1724" i="21"/>
  <c r="F1724" i="21"/>
  <c r="E1724" i="21"/>
  <c r="D1725" i="21"/>
  <c r="E1725" i="21"/>
  <c r="F1725" i="21"/>
  <c r="D1726" i="21"/>
  <c r="E1726" i="21"/>
  <c r="F1726" i="21"/>
  <c r="D1727" i="21"/>
  <c r="E1727" i="21"/>
  <c r="F1727" i="21"/>
  <c r="D1728" i="21"/>
  <c r="E1728" i="21"/>
  <c r="F1728" i="21"/>
  <c r="D1729" i="21"/>
  <c r="E1729" i="21"/>
  <c r="F1729" i="21"/>
  <c r="D1730" i="21"/>
  <c r="E1730" i="21"/>
  <c r="F1730" i="21"/>
  <c r="D1731" i="21"/>
  <c r="E1731" i="21"/>
  <c r="F1731" i="21"/>
  <c r="D1732" i="21"/>
  <c r="E1732" i="21"/>
  <c r="F1732" i="21"/>
  <c r="D1733" i="21"/>
  <c r="E1733" i="21"/>
  <c r="F1733" i="21"/>
  <c r="D1734" i="21"/>
  <c r="F1734" i="21"/>
  <c r="E1734" i="21"/>
  <c r="D1735" i="21"/>
  <c r="F1735" i="21"/>
  <c r="E1735" i="21"/>
  <c r="D1736" i="21"/>
  <c r="F1736" i="21"/>
  <c r="E1736" i="21"/>
  <c r="D1737" i="21"/>
  <c r="E1737" i="21"/>
  <c r="F1737" i="21"/>
  <c r="D1738" i="21"/>
  <c r="F1738" i="21"/>
  <c r="E1738" i="21"/>
  <c r="D1739" i="21"/>
  <c r="E1739" i="21"/>
  <c r="F1739" i="21"/>
  <c r="D1740" i="21"/>
  <c r="F1740" i="21"/>
  <c r="E1740" i="21"/>
  <c r="D1741" i="21"/>
  <c r="E1741" i="21"/>
  <c r="F1741" i="21"/>
  <c r="D1742" i="21"/>
  <c r="F1742" i="21"/>
  <c r="E1742" i="21"/>
  <c r="D1743" i="21"/>
  <c r="E1743" i="21"/>
  <c r="F1743" i="21"/>
  <c r="D1744" i="21"/>
  <c r="E1744" i="21"/>
  <c r="F1744" i="21"/>
  <c r="D1745" i="21"/>
  <c r="E1745" i="21"/>
  <c r="F1745" i="21"/>
  <c r="D1746" i="21"/>
  <c r="E1746" i="21"/>
  <c r="F1746" i="21"/>
  <c r="D1747" i="21"/>
  <c r="E1747" i="21"/>
  <c r="F1747" i="21"/>
  <c r="D1748" i="21"/>
  <c r="E1748" i="21"/>
  <c r="F1748" i="21"/>
  <c r="D1749" i="21"/>
  <c r="F1749" i="21"/>
  <c r="E1749" i="21"/>
  <c r="D1750" i="21"/>
  <c r="E1750" i="21"/>
  <c r="F1750" i="21"/>
  <c r="D1751" i="21"/>
  <c r="E1751" i="21"/>
  <c r="F1751" i="21"/>
  <c r="D1752" i="21"/>
  <c r="E1752" i="21"/>
  <c r="F1752" i="21"/>
  <c r="D1753" i="21"/>
  <c r="E1753" i="21"/>
  <c r="F1753" i="21"/>
  <c r="D1754" i="21"/>
  <c r="F1754" i="21"/>
  <c r="E1754" i="21"/>
  <c r="D1755" i="21"/>
  <c r="F1755" i="21"/>
  <c r="E1755" i="21"/>
  <c r="D1756" i="21"/>
  <c r="F1756" i="21"/>
  <c r="E1756" i="21"/>
  <c r="D1757" i="21"/>
  <c r="E1757" i="21"/>
  <c r="F1757" i="21"/>
  <c r="D1758" i="21"/>
  <c r="E1758" i="21"/>
  <c r="F1758" i="21"/>
  <c r="D1759" i="21"/>
  <c r="E1759" i="21"/>
  <c r="F1759" i="21"/>
  <c r="D1760" i="21"/>
  <c r="F1760" i="21"/>
  <c r="E1760" i="21"/>
  <c r="D1761" i="21"/>
  <c r="F1761" i="21"/>
  <c r="E1761" i="21"/>
  <c r="D1762" i="21"/>
  <c r="E1762" i="21"/>
  <c r="F1762" i="21"/>
  <c r="D1763" i="21"/>
  <c r="E1763" i="21"/>
  <c r="F1763" i="21"/>
  <c r="D1764" i="21"/>
  <c r="E1764" i="21"/>
  <c r="F1764" i="21"/>
  <c r="D1765" i="21"/>
  <c r="E1765" i="21"/>
  <c r="F1765" i="21"/>
  <c r="D1766" i="21"/>
  <c r="E1766" i="21"/>
  <c r="F1766" i="21"/>
  <c r="D1767" i="21"/>
  <c r="E1767" i="21"/>
  <c r="F1767" i="21"/>
  <c r="D1768" i="21"/>
  <c r="F1768" i="21"/>
  <c r="E1768" i="21"/>
  <c r="D1769" i="21"/>
  <c r="F1769" i="21"/>
  <c r="E1769" i="21"/>
  <c r="D1770" i="21"/>
  <c r="F1770" i="21"/>
  <c r="E1770" i="21"/>
  <c r="D1771" i="21"/>
  <c r="E1771" i="21"/>
  <c r="F1771" i="21"/>
  <c r="D1772" i="21"/>
  <c r="F1772" i="21"/>
  <c r="E1772" i="21"/>
  <c r="D1773" i="21"/>
  <c r="F1773" i="21"/>
  <c r="E1773" i="21"/>
  <c r="D1774" i="21"/>
  <c r="F1774" i="21"/>
  <c r="E1774" i="21"/>
  <c r="D1775" i="21"/>
  <c r="E1775" i="21"/>
  <c r="F1775" i="21"/>
  <c r="D1776" i="21"/>
  <c r="E1776" i="21"/>
  <c r="F1776" i="21"/>
  <c r="D1777" i="21"/>
  <c r="E1777" i="21"/>
  <c r="F1777" i="21"/>
  <c r="D1778" i="21"/>
  <c r="E1778" i="21"/>
  <c r="F1778" i="21"/>
  <c r="D1779" i="21"/>
  <c r="F1779" i="21"/>
  <c r="E1779" i="21"/>
  <c r="D1780" i="21"/>
  <c r="E1780" i="21"/>
  <c r="F1780" i="21"/>
  <c r="D1781" i="21"/>
  <c r="E1781" i="21"/>
  <c r="F1781" i="21"/>
  <c r="D1782" i="21"/>
  <c r="E1782" i="21"/>
  <c r="F1782" i="21"/>
  <c r="D1783" i="21"/>
  <c r="F1783" i="21"/>
  <c r="E1783" i="21"/>
  <c r="D1784" i="21"/>
  <c r="E1784" i="21"/>
  <c r="F1784" i="21"/>
  <c r="D1785" i="21"/>
  <c r="F1785" i="21"/>
  <c r="E1785" i="21"/>
  <c r="D1786" i="21"/>
  <c r="E1786" i="21"/>
  <c r="F1786" i="21"/>
  <c r="D1787" i="21"/>
  <c r="F1787" i="21"/>
  <c r="E1787" i="21"/>
  <c r="D1788" i="21"/>
  <c r="F1788" i="21"/>
  <c r="E1788" i="21"/>
  <c r="D1789" i="21"/>
  <c r="F1789" i="21"/>
  <c r="E1789" i="21"/>
  <c r="D1790" i="21"/>
  <c r="E1790" i="21"/>
  <c r="F1790" i="21"/>
  <c r="D1791" i="21"/>
  <c r="F1791" i="21"/>
  <c r="E1791" i="21"/>
  <c r="D1792" i="21"/>
  <c r="E1792" i="21"/>
  <c r="F1792" i="21"/>
  <c r="D1793" i="21"/>
  <c r="E1793" i="21"/>
  <c r="F1793" i="21"/>
  <c r="D1794" i="21"/>
  <c r="E1794" i="21"/>
  <c r="F1794" i="21"/>
  <c r="D1795" i="21"/>
  <c r="E1795" i="21"/>
  <c r="F1795" i="21"/>
  <c r="D1796" i="21"/>
  <c r="E1796" i="21"/>
  <c r="F1796" i="21"/>
  <c r="D1797" i="21"/>
  <c r="E1797" i="21"/>
  <c r="F1797" i="21"/>
  <c r="D1798" i="21"/>
  <c r="E1798" i="21"/>
  <c r="F1798" i="21"/>
  <c r="D1799" i="21"/>
  <c r="E1799" i="21"/>
  <c r="F1799" i="21"/>
  <c r="D1800" i="21"/>
  <c r="F1800" i="21"/>
  <c r="E1800" i="21"/>
  <c r="D1801" i="21"/>
  <c r="F1801" i="21"/>
  <c r="E1801" i="21"/>
  <c r="D1802" i="21"/>
  <c r="F1802" i="21"/>
  <c r="E1802" i="21"/>
  <c r="D1803" i="21"/>
  <c r="E1803" i="21"/>
  <c r="F1803" i="21"/>
  <c r="D1804" i="21"/>
  <c r="F1804" i="21"/>
  <c r="E1804" i="21"/>
  <c r="D1805" i="21"/>
  <c r="E1805" i="21"/>
  <c r="F1805" i="21"/>
  <c r="D1806" i="21"/>
  <c r="E1806" i="21"/>
  <c r="F1806" i="21"/>
  <c r="D1807" i="21"/>
  <c r="F1807" i="21"/>
  <c r="E1807" i="21"/>
  <c r="D1808" i="21"/>
  <c r="F1808" i="21"/>
  <c r="E1808" i="21"/>
  <c r="D1809" i="21"/>
  <c r="F1809" i="21"/>
  <c r="E1809" i="21"/>
  <c r="D1810" i="21"/>
  <c r="F1810" i="21"/>
  <c r="E1810" i="21"/>
  <c r="D1811" i="21"/>
  <c r="F1811" i="21"/>
  <c r="E1811" i="21"/>
  <c r="D1812" i="21"/>
  <c r="E1812" i="21"/>
  <c r="F1812" i="21"/>
  <c r="D1813" i="21"/>
  <c r="F1813" i="21"/>
  <c r="E1813" i="21"/>
  <c r="D1814" i="21"/>
  <c r="F1814" i="21"/>
  <c r="E1814" i="21"/>
  <c r="D1815" i="21"/>
  <c r="E1815" i="21"/>
  <c r="F1815" i="21"/>
  <c r="D1816" i="21"/>
  <c r="E1816" i="21"/>
  <c r="F1816" i="21"/>
  <c r="D1817" i="21"/>
  <c r="F1817" i="21"/>
  <c r="E1817" i="21"/>
  <c r="D1818" i="21"/>
  <c r="F1818" i="21"/>
  <c r="E1818" i="21"/>
  <c r="D1819" i="21"/>
  <c r="E1819" i="21"/>
  <c r="F1819" i="21"/>
  <c r="D1820" i="21"/>
  <c r="F1820" i="21"/>
  <c r="E1820" i="21"/>
  <c r="D1821" i="21"/>
  <c r="F1821" i="21"/>
  <c r="E1821" i="21"/>
  <c r="D1822" i="21"/>
  <c r="E1822" i="21"/>
  <c r="F1822" i="21"/>
  <c r="D1823" i="21"/>
  <c r="F1823" i="21"/>
  <c r="E1823" i="21"/>
  <c r="D1824" i="21"/>
  <c r="E1824" i="21"/>
  <c r="F1824" i="21"/>
  <c r="D1825" i="21"/>
  <c r="E1825" i="21"/>
  <c r="F1825" i="21"/>
  <c r="D1826" i="21"/>
  <c r="E1826" i="21"/>
  <c r="F1826" i="21"/>
  <c r="D1827" i="21"/>
  <c r="F1827" i="21"/>
  <c r="E1827" i="21"/>
  <c r="D1828" i="21"/>
  <c r="F1828" i="21"/>
  <c r="E1828" i="21"/>
  <c r="D1829" i="21"/>
  <c r="E1829" i="21"/>
  <c r="F1829" i="21"/>
  <c r="D1830" i="21"/>
  <c r="F1830" i="21"/>
  <c r="E1830" i="21"/>
  <c r="D1831" i="21"/>
  <c r="F1831" i="21"/>
  <c r="E1831" i="21"/>
  <c r="D1832" i="21"/>
  <c r="E1832" i="21"/>
  <c r="F1832" i="21"/>
  <c r="D1833" i="21"/>
  <c r="F1833" i="21"/>
  <c r="E1833" i="21"/>
  <c r="D1834" i="21"/>
  <c r="E1834" i="21"/>
  <c r="F1834" i="21"/>
  <c r="D1835" i="21"/>
  <c r="E1835" i="21"/>
  <c r="F1835" i="21"/>
  <c r="D1836" i="21"/>
  <c r="E1836" i="21"/>
  <c r="F1836" i="21"/>
  <c r="D1837" i="21"/>
  <c r="E1837" i="21"/>
  <c r="F1837" i="21"/>
  <c r="D1838" i="21"/>
  <c r="E1838" i="21"/>
  <c r="F1838" i="21"/>
  <c r="D1839" i="21"/>
  <c r="F1839" i="21"/>
  <c r="E1839" i="21"/>
  <c r="D1840" i="21"/>
  <c r="E1840" i="21"/>
  <c r="F1840" i="21"/>
  <c r="D1841" i="21"/>
  <c r="F1841" i="21"/>
  <c r="E1841" i="21"/>
  <c r="D1842" i="21"/>
  <c r="F1842" i="21"/>
  <c r="E1842" i="21"/>
  <c r="D1843" i="21"/>
  <c r="E1843" i="21"/>
  <c r="F1843" i="21"/>
  <c r="D1844" i="21"/>
  <c r="F1844" i="21"/>
  <c r="E1844" i="21"/>
  <c r="D1845" i="21"/>
  <c r="F1845" i="21"/>
  <c r="E1845" i="21"/>
  <c r="D1846" i="21"/>
  <c r="F1846" i="21"/>
  <c r="E1846" i="21"/>
  <c r="D1847" i="21"/>
  <c r="F1847" i="21"/>
  <c r="E1847" i="21"/>
  <c r="D1848" i="21"/>
  <c r="F1848" i="21"/>
  <c r="E1848" i="21"/>
  <c r="D1849" i="21"/>
  <c r="F1849" i="21"/>
  <c r="E1849" i="21"/>
  <c r="D1850" i="21"/>
  <c r="E1850" i="21"/>
  <c r="F1850" i="21"/>
  <c r="D1851" i="21"/>
  <c r="F1851" i="21"/>
  <c r="E1851" i="21"/>
  <c r="D1852" i="21"/>
  <c r="F1852" i="21"/>
  <c r="E1852" i="21"/>
  <c r="D1853" i="21"/>
  <c r="E1853" i="21"/>
  <c r="F1853" i="21"/>
  <c r="D1854" i="21"/>
  <c r="F1854" i="21"/>
  <c r="E1854" i="21"/>
  <c r="D1855" i="21"/>
  <c r="F1855" i="21"/>
  <c r="E1855" i="21"/>
  <c r="D1856" i="21"/>
  <c r="E1856" i="21"/>
  <c r="F1856" i="21"/>
  <c r="D1857" i="21"/>
  <c r="F1857" i="21"/>
  <c r="E1857" i="21"/>
  <c r="D1858" i="21"/>
  <c r="F1858" i="21"/>
  <c r="E1858" i="21"/>
  <c r="D1859" i="21"/>
  <c r="E1859" i="21"/>
  <c r="F1859" i="21"/>
  <c r="D1860" i="21"/>
  <c r="F1860" i="21"/>
  <c r="E1860" i="21"/>
  <c r="D1861" i="21"/>
  <c r="E1861" i="21"/>
  <c r="F1861" i="21"/>
  <c r="D1862" i="21"/>
  <c r="F1862" i="21"/>
  <c r="E1862" i="21"/>
  <c r="D1863" i="21"/>
  <c r="F1863" i="21"/>
  <c r="E1863" i="21"/>
  <c r="D1864" i="21"/>
  <c r="F1864" i="21"/>
  <c r="E1864" i="21"/>
  <c r="D1865" i="21"/>
  <c r="F1865" i="21"/>
  <c r="E1865" i="21"/>
  <c r="D1866" i="21"/>
  <c r="F1866" i="21"/>
  <c r="E1866" i="21"/>
  <c r="D1867" i="21"/>
  <c r="F1867" i="21"/>
  <c r="E1867" i="21"/>
  <c r="D1868" i="21"/>
  <c r="E1868" i="21"/>
  <c r="F1868" i="21"/>
  <c r="D1869" i="21"/>
  <c r="E1869" i="21"/>
  <c r="F1869" i="21"/>
  <c r="D1870" i="21"/>
  <c r="F1870" i="21"/>
  <c r="E1870" i="21"/>
  <c r="D1871" i="21"/>
  <c r="F1871" i="21"/>
  <c r="E1871" i="21"/>
  <c r="D1872" i="21"/>
  <c r="E1872" i="21"/>
  <c r="F1872" i="21"/>
  <c r="D1873" i="21"/>
  <c r="E1873" i="21"/>
  <c r="F1873" i="21"/>
  <c r="D1874" i="21"/>
  <c r="F1874" i="21"/>
  <c r="E1874" i="21"/>
  <c r="D1875" i="21"/>
  <c r="F1875" i="21"/>
  <c r="E1875" i="21"/>
  <c r="D1876" i="21"/>
  <c r="E1876" i="21"/>
  <c r="F1876" i="21"/>
  <c r="D1877" i="21"/>
  <c r="E1877" i="21"/>
  <c r="F1877" i="21"/>
  <c r="D1878" i="21"/>
  <c r="E1878" i="21"/>
  <c r="F1878" i="21"/>
  <c r="D1879" i="21"/>
  <c r="F1879" i="21"/>
  <c r="E1879" i="21"/>
  <c r="D1880" i="21"/>
  <c r="E1880" i="21"/>
  <c r="F1880" i="21"/>
  <c r="D1881" i="21"/>
  <c r="E1881" i="21"/>
  <c r="F1881" i="21"/>
  <c r="D1882" i="21"/>
  <c r="F1882" i="21"/>
  <c r="E1882" i="21"/>
  <c r="D1883" i="21"/>
  <c r="F1883" i="21"/>
  <c r="E1883" i="21"/>
  <c r="D1884" i="21"/>
  <c r="F1884" i="21"/>
  <c r="E1884" i="21"/>
  <c r="D1885" i="21"/>
  <c r="F1885" i="21"/>
  <c r="E1885" i="21"/>
  <c r="D1886" i="21"/>
  <c r="E1886" i="21"/>
  <c r="F1886" i="21"/>
  <c r="D1887" i="21"/>
  <c r="E1887" i="21"/>
  <c r="F1887" i="21"/>
  <c r="D1888" i="21"/>
  <c r="F1888" i="21"/>
  <c r="E1888" i="21"/>
  <c r="D1889" i="21"/>
  <c r="E1889" i="21"/>
  <c r="F1889" i="21"/>
  <c r="D1890" i="21"/>
  <c r="F1890" i="21"/>
  <c r="E1890" i="21"/>
  <c r="D1891" i="21"/>
  <c r="F1891" i="21"/>
  <c r="E1891" i="21"/>
  <c r="D1892" i="21"/>
  <c r="E1892" i="21"/>
  <c r="F1892" i="21"/>
  <c r="D1893" i="21"/>
  <c r="E1893" i="21"/>
  <c r="F1893" i="21"/>
  <c r="D1894" i="21"/>
  <c r="F1894" i="21"/>
  <c r="E1894" i="21"/>
  <c r="D1895" i="21"/>
  <c r="E1895" i="21"/>
  <c r="F1895" i="21"/>
  <c r="D1896" i="21"/>
  <c r="E1896" i="21"/>
  <c r="F1896" i="21"/>
  <c r="D1897" i="21"/>
  <c r="F1897" i="21"/>
  <c r="E1897" i="21"/>
  <c r="D1898" i="21"/>
  <c r="E1898" i="21"/>
  <c r="F1898" i="21"/>
  <c r="D1899" i="21"/>
  <c r="E1899" i="21"/>
  <c r="F1899" i="21"/>
  <c r="D1900" i="21"/>
  <c r="E1900" i="21"/>
  <c r="F1900" i="21"/>
  <c r="D1901" i="21"/>
  <c r="F1901" i="21"/>
  <c r="E1901" i="21"/>
  <c r="D1902" i="21"/>
  <c r="E1902" i="21"/>
  <c r="F1902" i="21"/>
  <c r="D1903" i="21"/>
  <c r="F1903" i="21"/>
  <c r="E1903" i="21"/>
  <c r="D1904" i="21"/>
  <c r="F1904" i="21"/>
  <c r="E1904" i="21"/>
  <c r="D1905" i="21"/>
  <c r="F1905" i="21"/>
  <c r="E1905" i="21"/>
  <c r="D1906" i="21"/>
  <c r="E1906" i="21"/>
  <c r="F1906" i="21"/>
  <c r="D1907" i="21"/>
  <c r="E1907" i="21"/>
  <c r="F1907" i="21"/>
  <c r="D1908" i="21"/>
  <c r="F1908" i="21"/>
  <c r="E1908" i="21"/>
  <c r="D1909" i="21"/>
  <c r="E1909" i="21"/>
  <c r="F1909" i="21"/>
  <c r="D1910" i="21"/>
  <c r="E1910" i="21"/>
  <c r="F1910" i="21"/>
  <c r="D1911" i="21"/>
  <c r="F1911" i="21"/>
  <c r="E1911" i="21"/>
  <c r="D1912" i="21"/>
  <c r="F1912" i="21"/>
  <c r="E1912" i="21"/>
  <c r="D1913" i="21"/>
  <c r="F1913" i="21"/>
  <c r="E1913" i="21"/>
  <c r="D1914" i="21"/>
  <c r="E1914" i="21"/>
  <c r="F1914" i="21"/>
  <c r="D1915" i="21"/>
  <c r="F1915" i="21"/>
  <c r="E1915" i="21"/>
  <c r="D1916" i="21"/>
  <c r="F1916" i="21"/>
  <c r="E1916" i="21"/>
  <c r="D1917" i="21"/>
  <c r="E1917" i="21"/>
  <c r="F1917" i="21"/>
  <c r="D1918" i="21"/>
  <c r="F1918" i="21"/>
  <c r="E1918" i="21"/>
  <c r="D1919" i="21"/>
  <c r="F1919" i="21"/>
  <c r="E1919" i="21"/>
  <c r="D1920" i="21"/>
  <c r="E1920" i="21"/>
  <c r="F1920" i="21"/>
  <c r="D1921" i="21"/>
  <c r="F1921" i="21"/>
  <c r="E1921" i="21"/>
  <c r="D1922" i="21"/>
  <c r="E1922" i="21"/>
  <c r="F1922" i="21"/>
  <c r="D1923" i="21"/>
  <c r="E1923" i="21"/>
  <c r="F1923" i="21"/>
  <c r="D1924" i="21"/>
  <c r="F1924" i="21"/>
  <c r="E1924" i="21"/>
  <c r="D1925" i="21"/>
  <c r="F1925" i="21"/>
  <c r="E1925" i="21"/>
  <c r="D1926" i="21"/>
  <c r="E1926" i="21"/>
  <c r="F1926" i="21"/>
  <c r="D1927" i="21"/>
  <c r="E1927" i="21"/>
  <c r="F1927" i="21"/>
  <c r="D1928" i="21"/>
  <c r="E1928" i="21"/>
  <c r="F1928" i="21"/>
  <c r="D1929" i="21"/>
  <c r="E1929" i="21"/>
  <c r="F1929" i="21"/>
  <c r="D1930" i="21"/>
  <c r="E1930" i="21"/>
  <c r="F1930" i="21"/>
  <c r="D1931" i="21"/>
  <c r="F1931" i="21"/>
  <c r="E1931" i="21"/>
  <c r="D1932" i="21"/>
  <c r="E1932" i="21"/>
  <c r="F1932" i="21"/>
  <c r="D1933" i="21"/>
  <c r="F1933" i="21"/>
  <c r="E1933" i="21"/>
  <c r="D1934" i="21"/>
  <c r="E1934" i="21"/>
  <c r="F1934" i="21"/>
  <c r="D1935" i="21"/>
  <c r="F1935" i="21"/>
  <c r="E1935" i="21"/>
  <c r="D1936" i="21"/>
  <c r="F1936" i="21"/>
  <c r="E1936" i="21"/>
  <c r="D1937" i="21"/>
  <c r="F1937" i="21"/>
  <c r="E1937" i="21"/>
  <c r="D1938" i="21"/>
  <c r="E1938" i="21"/>
  <c r="F1938" i="21"/>
  <c r="D1939" i="21"/>
  <c r="F1939" i="21"/>
  <c r="E1939" i="21"/>
  <c r="D1940" i="21"/>
  <c r="F1940" i="21"/>
  <c r="E1940" i="21"/>
  <c r="D1941" i="21"/>
  <c r="F1941" i="21"/>
  <c r="E1941" i="21"/>
  <c r="D1942" i="21"/>
  <c r="E1942" i="21"/>
  <c r="F1942" i="21"/>
  <c r="D1943" i="21"/>
  <c r="F1943" i="21"/>
  <c r="E1943" i="21"/>
  <c r="D1944" i="21"/>
  <c r="E1944" i="21"/>
  <c r="F1944" i="21"/>
  <c r="D1945" i="21"/>
  <c r="E1945" i="21"/>
  <c r="F1945" i="21"/>
  <c r="D1946" i="21"/>
  <c r="F1946" i="21"/>
  <c r="E1946" i="21"/>
  <c r="D1947" i="21"/>
  <c r="E1947" i="21"/>
  <c r="F1947" i="21"/>
  <c r="D1948" i="21"/>
  <c r="E1948" i="21"/>
  <c r="F1948" i="21"/>
  <c r="D1949" i="21"/>
  <c r="F1949" i="21"/>
  <c r="E1949" i="21"/>
  <c r="D1950" i="21"/>
  <c r="F1950" i="21"/>
  <c r="E1950" i="21"/>
  <c r="D1951" i="21"/>
  <c r="E1951" i="21"/>
  <c r="F1951" i="21"/>
  <c r="D1952" i="21"/>
  <c r="F1952" i="21"/>
  <c r="E1952" i="21"/>
  <c r="D1953" i="21"/>
  <c r="E1953" i="21"/>
  <c r="F1953" i="21"/>
  <c r="D1954" i="21"/>
  <c r="F1954" i="21"/>
  <c r="E1954" i="21"/>
  <c r="D1955" i="21"/>
  <c r="F1955" i="21"/>
  <c r="E1955" i="21"/>
  <c r="D1956" i="21"/>
  <c r="E1956" i="21"/>
  <c r="F1956" i="21"/>
  <c r="D1957" i="21"/>
  <c r="F1957" i="21"/>
  <c r="E1957" i="21"/>
  <c r="D1958" i="21"/>
  <c r="F1958" i="21"/>
  <c r="E1958" i="21"/>
  <c r="D1959" i="21"/>
  <c r="E1959" i="21"/>
  <c r="F1959" i="21"/>
  <c r="D1960" i="21"/>
  <c r="F1960" i="21"/>
  <c r="E1960" i="21"/>
  <c r="D1961" i="21"/>
  <c r="E1961" i="21"/>
  <c r="F1961" i="21"/>
  <c r="D1962" i="21"/>
  <c r="F1962" i="21"/>
  <c r="E1962" i="21"/>
  <c r="D1963" i="21"/>
  <c r="E1963" i="21"/>
  <c r="F1963" i="21"/>
  <c r="D1964" i="21"/>
  <c r="E1964" i="21"/>
  <c r="F1964" i="21"/>
  <c r="D1965" i="21"/>
  <c r="E1965" i="21"/>
  <c r="F1965" i="21"/>
  <c r="D1966" i="21"/>
  <c r="F1966" i="21"/>
  <c r="E1966" i="21"/>
  <c r="D1967" i="21"/>
  <c r="F1967" i="21"/>
  <c r="E1967" i="21"/>
  <c r="D1968" i="21"/>
  <c r="E1968" i="21"/>
  <c r="F1968" i="21"/>
  <c r="D1969" i="21"/>
  <c r="F1969" i="21"/>
  <c r="E1969" i="21"/>
  <c r="D1970" i="21"/>
  <c r="E1970" i="21"/>
  <c r="F1970" i="21"/>
  <c r="D1971" i="21"/>
  <c r="F1971" i="21"/>
  <c r="E1971" i="21"/>
  <c r="D1972" i="21"/>
  <c r="E1972" i="21"/>
  <c r="F1972" i="21"/>
  <c r="D1973" i="21"/>
  <c r="E1973" i="21"/>
  <c r="F1973" i="21"/>
  <c r="D1974" i="21"/>
  <c r="D1975" i="21"/>
  <c r="F1974" i="21"/>
  <c r="E1974" i="21"/>
  <c r="D1976" i="21"/>
  <c r="E1975" i="21"/>
  <c r="F1975" i="21"/>
  <c r="I8" i="29"/>
  <c r="G8" i="29"/>
  <c r="F1976" i="21"/>
  <c r="E1976" i="21"/>
  <c r="D1977" i="21"/>
  <c r="E1977" i="21"/>
  <c r="F1977" i="21"/>
  <c r="D1978" i="21"/>
  <c r="F1978" i="21"/>
  <c r="E1978" i="21"/>
  <c r="H8" i="29" l="1"/>
  <c r="J8" i="29"/>
  <c r="K8" i="29" s="1"/>
  <c r="D1979" i="21"/>
  <c r="F1979" i="21"/>
  <c r="E1979" i="21"/>
  <c r="D1980" i="21"/>
  <c r="F1980" i="21"/>
  <c r="E1980" i="21"/>
  <c r="D1981" i="21"/>
  <c r="F1981" i="21"/>
  <c r="E1981" i="21"/>
  <c r="D1982" i="21"/>
  <c r="F1982" i="21"/>
  <c r="E1982" i="21"/>
  <c r="D1983" i="21"/>
  <c r="F1983" i="21"/>
  <c r="E1983" i="21"/>
  <c r="D1984" i="21"/>
  <c r="F1984" i="21"/>
  <c r="E1984" i="21"/>
  <c r="D1985" i="21"/>
  <c r="F1985" i="21"/>
  <c r="E1985" i="21"/>
  <c r="D1986" i="21"/>
  <c r="E1986" i="21"/>
  <c r="F1986" i="21"/>
  <c r="D1987" i="21"/>
  <c r="F1987" i="21"/>
  <c r="E1987" i="21"/>
  <c r="D1988" i="21"/>
  <c r="E1988" i="21"/>
  <c r="F1988" i="21"/>
  <c r="D1989" i="21"/>
  <c r="E1989" i="21"/>
  <c r="F1989" i="21"/>
  <c r="D1990" i="21"/>
  <c r="E1990" i="21"/>
  <c r="F1990" i="21"/>
  <c r="D1991" i="21"/>
  <c r="F1991" i="21"/>
  <c r="E1991" i="21"/>
  <c r="D1992" i="21"/>
  <c r="F1992" i="21"/>
  <c r="E1992" i="21"/>
  <c r="D1993" i="21"/>
  <c r="F1993" i="21"/>
  <c r="E1993" i="21"/>
  <c r="D1994" i="21"/>
  <c r="E1994" i="21"/>
  <c r="F1994" i="21"/>
  <c r="D1995" i="21"/>
  <c r="E1995" i="21"/>
  <c r="F1995" i="21"/>
  <c r="D1996" i="21"/>
  <c r="E1996" i="21"/>
  <c r="F1996" i="21"/>
  <c r="D1997" i="21"/>
  <c r="E1997" i="21"/>
  <c r="F1997" i="21"/>
  <c r="D1998" i="21"/>
  <c r="E1998" i="21"/>
  <c r="F1998" i="21"/>
  <c r="D1999" i="21"/>
  <c r="E1999" i="21"/>
  <c r="F1999" i="21"/>
  <c r="D2000" i="21"/>
  <c r="F2000" i="21"/>
  <c r="E2000" i="21"/>
  <c r="D2001" i="21"/>
  <c r="F2001" i="21"/>
  <c r="E2001" i="21"/>
  <c r="D2002" i="21"/>
  <c r="F2002" i="21"/>
  <c r="E2002" i="21"/>
  <c r="D2003" i="21"/>
  <c r="F2003" i="21"/>
  <c r="E2003" i="21"/>
  <c r="D2004" i="21"/>
  <c r="F2004" i="21"/>
  <c r="E2004" i="21"/>
  <c r="D2005" i="21"/>
  <c r="F2005" i="21"/>
  <c r="E2005" i="21"/>
  <c r="D2006" i="21"/>
  <c r="E2006" i="21"/>
  <c r="F2006" i="21"/>
  <c r="D2007" i="21"/>
  <c r="E2007" i="21"/>
  <c r="F2007" i="21"/>
  <c r="D2008" i="21"/>
  <c r="F2008" i="21"/>
  <c r="E2008" i="21"/>
  <c r="D2009" i="21"/>
  <c r="F2009" i="21"/>
  <c r="E2009" i="21"/>
  <c r="D2010" i="21"/>
  <c r="E2010" i="21"/>
  <c r="F2010" i="21"/>
  <c r="D2011" i="21"/>
  <c r="F2011" i="21"/>
  <c r="E2011" i="21"/>
  <c r="D2012" i="21"/>
  <c r="E2012" i="21"/>
  <c r="F2012" i="21"/>
  <c r="D2013" i="21"/>
  <c r="F2013" i="21"/>
  <c r="E2013" i="21"/>
  <c r="D2014" i="21"/>
  <c r="F2014" i="21"/>
  <c r="E2014" i="21"/>
  <c r="D2015" i="21"/>
  <c r="E2015" i="21"/>
  <c r="F2015" i="21"/>
  <c r="D2016" i="21"/>
  <c r="E2016" i="21"/>
  <c r="F2016" i="21"/>
  <c r="D2017" i="21"/>
  <c r="E2017" i="21"/>
  <c r="F2017" i="21"/>
  <c r="D2018" i="21"/>
  <c r="E2018" i="21"/>
  <c r="F2018" i="21"/>
  <c r="D2019" i="21"/>
  <c r="F2019" i="21"/>
  <c r="E2019" i="21"/>
  <c r="D2020" i="21"/>
  <c r="F2020" i="21"/>
  <c r="E2020" i="21"/>
  <c r="D2021" i="21"/>
  <c r="E2021" i="21"/>
  <c r="F2021" i="21"/>
  <c r="D2022" i="21"/>
  <c r="E2022" i="21"/>
  <c r="F2022" i="21"/>
  <c r="D2023" i="21"/>
  <c r="E2023" i="21"/>
  <c r="F2023" i="21"/>
  <c r="D2024" i="21"/>
  <c r="E2024" i="21"/>
  <c r="F2024" i="21"/>
  <c r="D2025" i="21"/>
  <c r="F2025" i="21"/>
  <c r="E2025" i="21"/>
  <c r="D2026" i="21"/>
  <c r="F2026" i="21"/>
  <c r="E2026" i="21"/>
  <c r="D2027" i="21"/>
  <c r="F2027" i="21"/>
  <c r="E2027" i="21"/>
  <c r="D2028" i="21"/>
  <c r="F2028" i="21"/>
  <c r="E2028" i="21"/>
  <c r="D2029" i="21"/>
  <c r="E2029" i="21"/>
  <c r="F2029" i="21"/>
  <c r="D2030" i="21"/>
  <c r="E2030" i="21"/>
  <c r="F2030" i="21"/>
  <c r="D2031" i="21"/>
  <c r="E2031" i="21"/>
  <c r="F2031" i="21"/>
  <c r="D2032" i="21"/>
  <c r="F2032" i="21"/>
  <c r="E2032" i="21"/>
  <c r="D2033" i="21"/>
  <c r="E2033" i="21"/>
  <c r="F2033" i="21"/>
  <c r="D2034" i="21"/>
  <c r="E2034" i="21"/>
  <c r="F2034" i="21"/>
  <c r="D2035" i="21"/>
  <c r="E2035" i="21"/>
  <c r="F2035" i="21"/>
  <c r="D2036" i="21"/>
  <c r="E2036" i="21"/>
  <c r="F2036" i="21"/>
  <c r="D2037" i="21"/>
  <c r="E2037" i="21"/>
  <c r="F2037" i="21"/>
  <c r="D2038" i="21"/>
  <c r="E2038" i="21"/>
  <c r="F2038" i="21"/>
  <c r="D2039" i="21"/>
  <c r="E2039" i="21"/>
  <c r="F2039" i="21"/>
  <c r="D2040" i="21"/>
  <c r="E2040" i="21"/>
  <c r="F2040" i="21"/>
  <c r="D2041" i="21"/>
  <c r="E2041" i="21"/>
  <c r="F2041" i="21"/>
  <c r="D2042" i="21"/>
  <c r="E2042" i="21"/>
  <c r="F2042" i="21"/>
  <c r="D2043" i="21"/>
  <c r="E2043" i="21"/>
  <c r="F2043" i="21"/>
  <c r="D2044" i="21"/>
  <c r="E2044" i="21"/>
  <c r="F2044" i="21"/>
  <c r="D2045" i="21"/>
  <c r="F2045" i="21"/>
  <c r="E2045" i="21"/>
  <c r="D2046" i="21"/>
  <c r="F2046" i="21"/>
  <c r="E2046" i="21"/>
  <c r="D2047" i="21"/>
  <c r="E2047" i="21"/>
  <c r="F2047" i="21"/>
  <c r="D2048" i="21"/>
  <c r="F2048" i="21"/>
  <c r="E2048" i="21"/>
  <c r="D2049" i="21"/>
  <c r="E2049" i="21"/>
  <c r="F2049" i="21"/>
  <c r="D2050" i="21"/>
  <c r="F2050" i="21"/>
  <c r="E2050" i="21"/>
  <c r="D2051" i="21"/>
  <c r="F2051" i="21"/>
  <c r="E2051" i="21"/>
  <c r="D2052" i="21"/>
  <c r="F2052" i="21"/>
  <c r="E2052" i="21"/>
  <c r="D2053" i="21"/>
  <c r="E2053" i="21"/>
  <c r="F2053" i="21"/>
  <c r="D2054" i="21"/>
  <c r="F2054" i="21"/>
  <c r="E2054" i="21"/>
  <c r="D2055" i="21"/>
  <c r="E2055" i="21"/>
  <c r="F2055" i="21"/>
  <c r="D2056" i="21"/>
  <c r="E2056" i="21"/>
  <c r="F2056" i="21"/>
  <c r="D2057" i="21"/>
  <c r="E2057" i="21"/>
  <c r="F2057" i="21"/>
  <c r="D2058" i="21"/>
  <c r="E2058" i="21"/>
  <c r="F2058" i="21"/>
  <c r="D2059" i="21"/>
  <c r="E2059" i="21"/>
  <c r="F2059" i="21"/>
  <c r="D2060" i="21"/>
  <c r="E2060" i="21"/>
  <c r="F2060" i="21"/>
  <c r="D2061" i="21"/>
  <c r="E2061" i="21"/>
  <c r="F2061" i="21"/>
  <c r="D2062" i="21"/>
  <c r="F2062" i="21"/>
  <c r="E2062" i="21"/>
  <c r="D2063" i="21"/>
  <c r="F2063" i="21"/>
  <c r="E2063" i="21"/>
  <c r="D2064" i="21"/>
  <c r="F2064" i="21"/>
  <c r="E2064" i="21"/>
  <c r="D2065" i="21"/>
  <c r="F2065" i="21"/>
  <c r="E2065" i="21"/>
  <c r="D2066" i="21"/>
  <c r="E2066" i="21"/>
  <c r="F2066" i="21"/>
  <c r="D2067" i="21"/>
  <c r="E2067" i="21"/>
  <c r="F2067" i="21"/>
  <c r="D2068" i="21"/>
  <c r="E2068" i="21"/>
  <c r="F2068" i="21"/>
  <c r="D2069" i="21"/>
  <c r="F2069" i="21"/>
  <c r="E2069" i="21"/>
  <c r="D2070" i="21"/>
  <c r="E2070" i="21"/>
  <c r="F2070" i="21"/>
  <c r="D2071" i="21"/>
  <c r="F2071" i="21"/>
  <c r="E2071" i="21"/>
  <c r="D2072" i="21"/>
  <c r="F2072" i="21"/>
  <c r="E2072" i="21"/>
  <c r="D2073" i="21"/>
  <c r="F2073" i="21"/>
  <c r="E2073" i="21"/>
  <c r="D2074" i="21"/>
  <c r="E2074" i="21"/>
  <c r="F2074" i="21"/>
  <c r="D2075" i="21"/>
  <c r="F2075" i="21"/>
  <c r="E2075" i="21"/>
  <c r="D2076" i="21"/>
  <c r="F2076" i="21"/>
  <c r="E2076" i="21"/>
  <c r="D2077" i="21"/>
  <c r="E2077" i="21"/>
  <c r="F2077" i="21"/>
  <c r="D2078" i="21"/>
  <c r="E2078" i="21"/>
  <c r="F2078" i="21"/>
  <c r="D2079" i="21"/>
  <c r="F2079" i="21"/>
  <c r="E2079" i="21"/>
  <c r="D2080" i="21"/>
  <c r="F2080" i="21"/>
  <c r="E2080" i="21"/>
  <c r="D2081" i="21"/>
  <c r="E2081" i="21"/>
  <c r="F2081" i="21"/>
  <c r="D2082" i="21"/>
  <c r="F2082" i="21"/>
  <c r="E2082" i="21"/>
  <c r="D2083" i="21"/>
  <c r="F2083" i="21"/>
  <c r="E2083" i="21"/>
  <c r="D2084" i="21"/>
  <c r="E2084" i="21"/>
  <c r="F2084" i="21"/>
  <c r="D2085" i="21"/>
  <c r="F2085" i="21"/>
  <c r="E2085" i="21"/>
  <c r="D2086" i="21"/>
  <c r="F2086" i="21"/>
  <c r="E2086" i="21"/>
  <c r="D2087" i="21"/>
  <c r="E2087" i="21"/>
  <c r="F2087" i="21"/>
  <c r="D2088" i="21"/>
  <c r="E2088" i="21"/>
  <c r="F2088" i="21"/>
  <c r="D2089" i="21"/>
  <c r="E2089" i="21"/>
  <c r="F2089" i="21"/>
  <c r="D2090" i="21"/>
  <c r="F2090" i="21"/>
  <c r="E2090" i="21"/>
  <c r="D2091" i="21"/>
  <c r="E2091" i="21"/>
  <c r="F2091" i="21"/>
  <c r="D2092" i="21"/>
  <c r="F2092" i="21"/>
  <c r="E2092" i="21"/>
  <c r="D2093" i="21"/>
  <c r="F2093" i="21"/>
  <c r="E2093" i="21"/>
  <c r="D2094" i="21"/>
  <c r="F2094" i="21"/>
  <c r="E2094" i="21"/>
  <c r="D2095" i="21"/>
  <c r="E2095" i="21"/>
  <c r="F2095" i="21"/>
  <c r="D2096" i="21"/>
  <c r="E2096" i="21"/>
  <c r="F2096" i="21"/>
  <c r="D2097" i="21"/>
  <c r="E2097" i="21"/>
  <c r="F2097" i="21"/>
  <c r="D2098" i="21"/>
  <c r="E2098" i="21"/>
  <c r="F2098" i="21"/>
  <c r="D2099" i="21"/>
  <c r="E2099" i="21"/>
  <c r="F2099" i="21"/>
  <c r="D2100" i="21"/>
  <c r="F2100" i="21"/>
  <c r="E2100" i="21"/>
  <c r="D2101" i="21"/>
  <c r="E2101" i="21"/>
  <c r="F2101" i="21"/>
  <c r="D2102" i="21"/>
  <c r="E2102" i="21"/>
  <c r="F2102" i="21"/>
  <c r="D2103" i="21"/>
  <c r="F2103" i="21"/>
  <c r="E2103" i="21"/>
  <c r="D2104" i="21"/>
  <c r="E2104" i="21"/>
  <c r="F2104" i="21"/>
  <c r="D2105" i="21"/>
  <c r="F2105" i="21"/>
  <c r="E2105" i="21"/>
  <c r="D2106" i="21"/>
  <c r="F2106" i="21"/>
  <c r="E2106" i="21"/>
  <c r="D2107" i="21"/>
  <c r="F2107" i="21"/>
  <c r="E2107" i="21"/>
  <c r="D2108" i="21"/>
  <c r="E2108" i="21"/>
  <c r="F2108" i="21"/>
  <c r="D2109" i="21"/>
  <c r="F2109" i="21"/>
  <c r="E2109" i="21"/>
  <c r="D2110" i="21"/>
  <c r="F2110" i="21"/>
  <c r="E2110" i="21"/>
  <c r="D2111" i="21"/>
  <c r="E2111" i="21"/>
  <c r="F2111" i="21"/>
  <c r="D2112" i="21"/>
  <c r="E2112" i="21"/>
  <c r="F2112" i="21"/>
  <c r="D2113" i="21"/>
  <c r="F2113" i="21"/>
  <c r="E2113" i="21"/>
  <c r="D2114" i="21"/>
  <c r="E2114" i="21"/>
  <c r="F2114" i="21"/>
  <c r="D2115" i="21"/>
  <c r="F2115" i="21"/>
  <c r="E2115" i="21"/>
  <c r="D2116" i="21"/>
  <c r="E2116" i="21"/>
  <c r="F2116" i="21"/>
  <c r="D2117" i="21"/>
  <c r="F2117" i="21"/>
  <c r="E2117" i="21"/>
  <c r="D2118" i="21"/>
  <c r="E2118" i="21"/>
  <c r="F2118" i="21"/>
  <c r="D2119" i="21"/>
  <c r="F2119" i="21"/>
  <c r="E2119" i="21"/>
  <c r="D2120" i="21"/>
  <c r="E2120" i="21"/>
  <c r="F2120" i="21"/>
  <c r="D2121" i="21"/>
  <c r="F2121" i="21"/>
  <c r="E2121" i="21"/>
  <c r="D2122" i="21"/>
  <c r="E2122" i="21"/>
  <c r="F2122" i="21"/>
  <c r="D2123" i="21"/>
  <c r="E2123" i="21"/>
  <c r="F2123" i="21"/>
  <c r="D2124" i="21"/>
  <c r="E2124" i="21"/>
  <c r="F2124" i="21"/>
  <c r="D2125" i="21"/>
  <c r="F2125" i="21"/>
  <c r="E2125" i="21"/>
  <c r="D2126" i="21"/>
  <c r="F2126" i="21"/>
  <c r="E2126" i="21"/>
  <c r="D2127" i="21"/>
  <c r="F2127" i="21"/>
  <c r="E2127" i="21"/>
  <c r="D2128" i="21"/>
  <c r="E2128" i="21"/>
  <c r="F2128" i="21"/>
  <c r="D2129" i="21"/>
  <c r="F2129" i="21"/>
  <c r="E2129" i="21"/>
  <c r="D2130" i="21"/>
  <c r="E2130" i="21"/>
  <c r="F2130" i="21"/>
  <c r="D2131" i="21"/>
  <c r="F2131" i="21"/>
  <c r="E2131" i="21"/>
  <c r="D2132" i="21"/>
  <c r="F2132" i="21"/>
  <c r="E2132" i="21"/>
  <c r="D2133" i="21"/>
  <c r="E2133" i="21"/>
  <c r="F2133" i="21"/>
  <c r="D2134" i="21"/>
  <c r="F2134" i="21"/>
  <c r="E2134" i="21"/>
  <c r="D2135" i="21"/>
  <c r="E2135" i="21"/>
  <c r="F2135" i="21"/>
  <c r="D2136" i="21"/>
  <c r="F2136" i="21"/>
  <c r="E2136" i="21"/>
  <c r="D2137" i="21"/>
  <c r="F2137" i="21"/>
  <c r="E2137" i="21"/>
  <c r="D2138" i="21"/>
  <c r="E2138" i="21"/>
  <c r="F2138" i="21"/>
  <c r="D2139" i="21"/>
  <c r="E2139" i="21"/>
  <c r="F2139" i="21"/>
  <c r="D2140" i="21"/>
  <c r="F2140" i="21"/>
  <c r="E2140" i="21"/>
  <c r="D2141" i="21"/>
  <c r="F2141" i="21"/>
  <c r="E2141" i="21"/>
  <c r="D2142" i="21"/>
  <c r="F2142" i="21"/>
  <c r="E2142" i="21"/>
  <c r="D2143" i="21"/>
  <c r="F2143" i="21"/>
  <c r="E2143" i="21"/>
  <c r="D2144" i="21"/>
  <c r="E2144" i="21"/>
  <c r="F2144" i="21"/>
  <c r="D2145" i="21"/>
  <c r="E2145" i="21"/>
  <c r="F2145" i="21"/>
  <c r="D2146" i="21"/>
  <c r="E2146" i="21"/>
  <c r="F2146" i="21"/>
  <c r="D2147" i="21"/>
  <c r="E2147" i="21"/>
  <c r="F2147" i="21"/>
  <c r="D2148" i="21"/>
  <c r="F2148" i="21"/>
  <c r="E2148" i="21"/>
  <c r="D2149" i="21"/>
  <c r="E2149" i="21"/>
  <c r="F2149" i="21"/>
  <c r="D2150" i="21"/>
  <c r="E2150" i="21"/>
  <c r="F2150" i="21"/>
  <c r="D2151" i="21"/>
  <c r="E2151" i="21"/>
  <c r="F2151" i="21"/>
  <c r="D2152" i="21"/>
  <c r="E2152" i="21"/>
  <c r="F2152" i="21"/>
  <c r="D2153" i="21"/>
  <c r="F2153" i="21"/>
  <c r="E2153" i="21"/>
  <c r="D2154" i="21"/>
  <c r="F2154" i="21"/>
  <c r="E2154" i="21"/>
  <c r="D2155" i="21"/>
  <c r="F2155" i="21"/>
  <c r="E2155" i="21"/>
  <c r="D2156" i="21"/>
  <c r="E2156" i="21"/>
  <c r="F2156" i="21"/>
  <c r="D2157" i="21"/>
  <c r="F2157" i="21"/>
  <c r="E2157" i="21"/>
  <c r="D2158" i="21"/>
  <c r="E2158" i="21"/>
  <c r="F2158" i="21"/>
  <c r="D2159" i="21"/>
  <c r="E2159" i="21"/>
  <c r="F2159" i="21"/>
  <c r="D2160" i="21"/>
  <c r="F2160" i="21"/>
  <c r="E2160" i="21"/>
  <c r="D2161" i="21"/>
  <c r="E2161" i="21"/>
  <c r="F2161" i="21"/>
  <c r="D2162" i="21"/>
  <c r="E2162" i="21"/>
  <c r="F2162" i="21"/>
  <c r="D2163" i="21"/>
  <c r="E2163" i="21"/>
  <c r="F2163" i="21"/>
  <c r="D2164" i="21"/>
  <c r="F2164" i="21"/>
  <c r="E2164" i="21"/>
  <c r="D2165" i="21"/>
  <c r="F2165" i="21"/>
  <c r="E2165" i="21"/>
  <c r="D2166" i="21"/>
  <c r="E2166" i="21"/>
  <c r="F2166" i="21"/>
  <c r="D2167" i="21"/>
  <c r="F2167" i="21"/>
  <c r="E2167" i="21"/>
  <c r="D2168" i="21"/>
  <c r="F2168" i="21"/>
  <c r="E2168" i="21"/>
  <c r="D2169" i="21"/>
  <c r="E2169" i="21"/>
  <c r="F2169" i="21"/>
  <c r="D2170" i="21"/>
  <c r="E2170" i="21"/>
  <c r="F2170" i="21"/>
  <c r="D2171" i="21"/>
  <c r="E2171" i="21"/>
  <c r="F2171" i="21"/>
  <c r="D2172" i="21"/>
  <c r="F2172" i="21"/>
  <c r="E2172" i="21"/>
  <c r="D2173" i="21"/>
  <c r="F2173" i="21"/>
  <c r="E2173" i="21"/>
  <c r="D2174" i="21"/>
  <c r="F2174" i="21"/>
  <c r="E2174" i="21"/>
  <c r="D2175" i="21"/>
  <c r="F2175" i="21"/>
  <c r="E2175" i="21"/>
  <c r="D2176" i="21"/>
  <c r="F2176" i="21"/>
  <c r="E2176" i="21"/>
  <c r="D2177" i="21"/>
  <c r="E2177" i="21"/>
  <c r="F2177" i="21"/>
  <c r="D2178" i="21"/>
  <c r="F2178" i="21"/>
  <c r="E2178" i="21"/>
  <c r="D2179" i="21"/>
  <c r="E2179" i="21"/>
  <c r="F2179" i="21"/>
  <c r="D2180" i="21"/>
  <c r="E2180" i="21"/>
  <c r="F2180" i="21"/>
  <c r="D2181" i="21"/>
  <c r="E2181" i="21"/>
  <c r="F2181" i="21"/>
  <c r="D2182" i="21"/>
  <c r="F2182" i="21"/>
  <c r="E2182" i="21"/>
  <c r="D2183" i="21"/>
  <c r="F2183" i="21"/>
  <c r="E2183" i="21"/>
  <c r="D2184" i="21"/>
  <c r="E2184" i="21"/>
  <c r="F2184" i="21"/>
  <c r="D2185" i="21"/>
  <c r="F2185" i="21"/>
  <c r="E2185" i="21"/>
  <c r="D2186" i="21"/>
  <c r="E2186" i="21"/>
  <c r="F2186" i="21"/>
  <c r="D2187" i="21"/>
  <c r="E2187" i="21"/>
  <c r="F2187" i="21"/>
  <c r="D2188" i="21"/>
  <c r="F2188" i="21"/>
  <c r="E2188" i="21"/>
  <c r="D2189" i="21"/>
  <c r="E2189" i="21"/>
  <c r="F2189" i="21"/>
  <c r="D2190" i="21"/>
  <c r="E2190" i="21"/>
  <c r="F2190" i="21"/>
  <c r="D2191" i="21"/>
  <c r="F2191" i="21"/>
  <c r="E2191" i="21"/>
  <c r="D2192" i="21"/>
  <c r="E2192" i="21"/>
  <c r="F2192" i="21"/>
  <c r="D2193" i="21"/>
  <c r="F2193" i="21"/>
  <c r="E2193" i="21"/>
  <c r="D2194" i="21"/>
  <c r="F2194" i="21"/>
  <c r="E2194" i="21"/>
  <c r="D2195" i="21"/>
  <c r="E2195" i="21"/>
  <c r="F2195" i="21"/>
  <c r="D2196" i="21"/>
  <c r="F2196" i="21"/>
  <c r="E2196" i="21"/>
  <c r="D2197" i="21"/>
  <c r="F2197" i="21"/>
  <c r="E2197" i="21"/>
  <c r="D2198" i="21"/>
  <c r="F2198" i="21"/>
  <c r="E2198" i="21"/>
  <c r="D2199" i="21"/>
  <c r="F2199" i="21"/>
  <c r="E2199" i="21"/>
  <c r="D2200" i="21"/>
  <c r="F2200" i="21"/>
  <c r="E2200" i="21"/>
  <c r="D2201" i="21"/>
  <c r="E2201" i="21"/>
  <c r="F2201" i="21"/>
  <c r="D2202" i="21"/>
  <c r="F2202" i="21"/>
  <c r="E2202" i="21"/>
  <c r="D2203" i="21"/>
  <c r="E2203" i="21"/>
  <c r="F2203" i="21"/>
  <c r="D2204" i="21"/>
  <c r="F2204" i="21"/>
  <c r="E2204" i="21"/>
  <c r="D2205" i="21"/>
  <c r="E2205" i="21"/>
  <c r="F2205" i="21"/>
  <c r="D2206" i="21"/>
  <c r="F2206" i="21"/>
  <c r="E2206" i="21"/>
  <c r="D2207" i="21"/>
  <c r="E2207" i="21"/>
  <c r="F2207" i="21"/>
  <c r="D2208" i="21"/>
  <c r="F2208" i="21"/>
  <c r="E2208" i="21"/>
  <c r="D2209" i="21"/>
  <c r="E2209" i="21"/>
  <c r="F2209" i="21"/>
  <c r="D2210" i="21"/>
  <c r="E2210" i="21"/>
  <c r="F2210" i="21"/>
  <c r="D2211" i="21"/>
  <c r="E2211" i="21"/>
  <c r="F2211" i="21"/>
  <c r="D2212" i="21"/>
  <c r="F2212" i="21"/>
  <c r="E2212" i="21"/>
  <c r="D2213" i="21"/>
  <c r="F2213" i="21"/>
  <c r="E2213" i="21"/>
  <c r="D2214" i="21"/>
  <c r="E2214" i="21"/>
  <c r="F2214" i="21"/>
  <c r="D2215" i="21"/>
  <c r="F2215" i="21"/>
  <c r="E2215" i="21"/>
  <c r="D2216" i="21"/>
  <c r="F2216" i="21"/>
  <c r="E2216" i="21"/>
  <c r="D2217" i="21"/>
  <c r="F2217" i="21"/>
  <c r="E2217" i="21"/>
  <c r="D2218" i="21"/>
  <c r="E2218" i="21"/>
  <c r="F2218" i="21"/>
  <c r="D2219" i="21"/>
  <c r="E2219" i="21"/>
  <c r="F2219" i="21"/>
  <c r="D2220" i="21"/>
  <c r="E2220" i="21"/>
  <c r="F2220" i="21"/>
  <c r="D2221" i="21"/>
  <c r="F2221" i="21"/>
  <c r="E2221" i="21"/>
  <c r="D2222" i="21"/>
  <c r="F2222" i="21"/>
  <c r="E2222" i="21"/>
  <c r="D2223" i="21"/>
  <c r="F2223" i="21"/>
  <c r="E2223" i="21"/>
  <c r="D2224" i="21"/>
  <c r="F2224" i="21"/>
  <c r="E2224" i="21"/>
  <c r="D2225" i="21"/>
  <c r="E2225" i="21"/>
  <c r="F2225" i="21"/>
  <c r="D2226" i="21"/>
  <c r="E2226" i="21"/>
  <c r="F2226" i="21"/>
  <c r="D2227" i="21"/>
  <c r="E2227" i="21"/>
  <c r="F2227" i="21"/>
  <c r="D2228" i="21"/>
  <c r="E2228" i="21"/>
  <c r="F2228" i="21"/>
  <c r="D2229" i="21"/>
  <c r="E2229" i="21"/>
  <c r="F2229" i="21"/>
  <c r="D2230" i="21"/>
  <c r="E2230" i="21"/>
  <c r="F2230" i="21"/>
  <c r="D2231" i="21"/>
  <c r="E2231" i="21"/>
  <c r="F2231" i="21"/>
  <c r="D2232" i="21"/>
  <c r="F2232" i="21"/>
  <c r="E2232" i="21"/>
  <c r="D2233" i="21"/>
  <c r="F2233" i="21"/>
  <c r="E2233" i="21"/>
  <c r="D2234" i="21"/>
  <c r="F2234" i="21"/>
  <c r="E2234" i="21"/>
  <c r="D2235" i="21"/>
  <c r="F2235" i="21"/>
  <c r="E2235" i="21"/>
  <c r="D2236" i="21"/>
  <c r="F2236" i="21"/>
  <c r="E2236" i="21"/>
  <c r="D2237" i="21"/>
  <c r="F2237" i="21"/>
  <c r="E2237" i="21"/>
  <c r="D2238" i="21"/>
  <c r="E2238" i="21"/>
  <c r="F2238" i="21"/>
  <c r="D2239" i="21"/>
  <c r="E2239" i="21"/>
  <c r="F2239" i="21"/>
  <c r="D2240" i="21"/>
  <c r="E2240" i="21"/>
  <c r="F2240" i="21"/>
  <c r="D2241" i="21"/>
  <c r="F2241" i="21"/>
  <c r="E2241" i="21"/>
  <c r="D2242" i="21"/>
  <c r="F2242" i="21"/>
  <c r="E2242" i="21"/>
  <c r="D2243" i="21"/>
  <c r="E2243" i="21"/>
  <c r="F2243" i="21"/>
  <c r="D2244" i="21"/>
  <c r="E2244" i="21"/>
  <c r="F2244" i="21"/>
  <c r="D2245" i="21"/>
  <c r="E2245" i="21"/>
  <c r="F2245" i="21"/>
  <c r="D2246" i="21"/>
  <c r="E2246" i="21"/>
  <c r="F2246" i="21"/>
  <c r="D2247" i="21"/>
  <c r="E2247" i="21"/>
  <c r="F2247" i="21"/>
  <c r="D2248" i="21"/>
  <c r="F2248" i="21"/>
  <c r="E2248" i="21"/>
  <c r="D2249" i="21"/>
  <c r="E2249" i="21"/>
  <c r="F2249" i="21"/>
  <c r="D2250" i="21"/>
  <c r="F2250" i="21"/>
  <c r="E2250" i="21"/>
  <c r="D2251" i="21"/>
  <c r="F2251" i="21"/>
  <c r="E2251" i="21"/>
  <c r="D2252" i="21"/>
  <c r="F2252" i="21"/>
  <c r="E2252" i="21"/>
  <c r="D2253" i="21"/>
  <c r="E2253" i="21"/>
  <c r="F2253" i="21"/>
  <c r="D2254" i="21"/>
  <c r="E2254" i="21"/>
  <c r="F2254" i="21"/>
  <c r="D2255" i="21"/>
  <c r="F2255" i="21"/>
  <c r="E2255" i="21"/>
  <c r="D2256" i="21"/>
  <c r="E2256" i="21"/>
  <c r="F2256" i="21"/>
  <c r="D2257" i="21"/>
  <c r="F2257" i="21"/>
  <c r="E2257" i="21"/>
  <c r="D2258" i="21"/>
  <c r="E2258" i="21"/>
  <c r="F2258" i="21"/>
  <c r="D2259" i="21"/>
  <c r="E2259" i="21"/>
  <c r="F2259" i="21"/>
  <c r="D2260" i="21"/>
  <c r="E2260" i="21"/>
  <c r="F2260" i="21"/>
  <c r="D2261" i="21"/>
  <c r="E2261" i="21"/>
  <c r="F2261" i="21"/>
  <c r="D2262" i="21"/>
  <c r="F2262" i="21"/>
  <c r="E2262" i="21"/>
  <c r="D2263" i="21"/>
  <c r="E2263" i="21"/>
  <c r="F2263" i="21"/>
  <c r="D2264" i="21"/>
  <c r="E2264" i="21"/>
  <c r="F2264" i="21"/>
  <c r="D2265" i="21"/>
  <c r="E2265" i="21"/>
  <c r="F2265" i="21"/>
  <c r="D2266" i="21"/>
  <c r="F2266" i="21"/>
  <c r="E2266" i="21"/>
  <c r="D2267" i="21"/>
  <c r="F2267" i="21"/>
  <c r="E2267" i="21"/>
  <c r="D2268" i="21"/>
  <c r="E2268" i="21"/>
  <c r="F2268" i="21"/>
  <c r="D2269" i="21"/>
  <c r="F2269" i="21"/>
  <c r="E2269" i="21"/>
  <c r="D2270" i="21"/>
  <c r="F2270" i="21"/>
  <c r="E2270" i="21"/>
  <c r="D2271" i="21"/>
  <c r="E2271" i="21"/>
  <c r="F2271" i="21"/>
  <c r="D2272" i="21"/>
  <c r="E2272" i="21"/>
  <c r="F2272" i="21"/>
  <c r="D2273" i="21"/>
  <c r="E2273" i="21"/>
  <c r="F2273" i="21"/>
  <c r="D2274" i="21"/>
  <c r="F2274" i="21"/>
  <c r="E2274" i="21"/>
  <c r="D2275" i="21"/>
  <c r="E2275" i="21"/>
  <c r="F2275" i="21"/>
  <c r="D2276" i="21"/>
  <c r="F2276" i="21"/>
  <c r="E2276" i="21"/>
  <c r="D2277" i="21"/>
  <c r="E2277" i="21"/>
  <c r="F2277" i="21"/>
  <c r="D2278" i="21"/>
  <c r="F2278" i="21"/>
  <c r="E2278" i="21"/>
  <c r="D2279" i="21"/>
  <c r="F2279" i="21"/>
  <c r="E2279" i="21"/>
  <c r="D2280" i="21"/>
  <c r="E2280" i="21"/>
  <c r="F2280" i="21"/>
  <c r="D2281" i="21"/>
  <c r="E2281" i="21"/>
  <c r="F2281" i="21"/>
  <c r="D2282" i="21"/>
  <c r="F2282" i="21"/>
  <c r="E2282" i="21"/>
  <c r="D2283" i="21"/>
  <c r="F2283" i="21"/>
  <c r="E2283" i="21"/>
  <c r="D2284" i="21"/>
  <c r="E2284" i="21"/>
  <c r="F2284" i="21"/>
  <c r="D2285" i="21"/>
  <c r="F2285" i="21"/>
  <c r="E2285" i="21"/>
  <c r="D2286" i="21"/>
  <c r="E2286" i="21"/>
  <c r="F2286" i="21"/>
  <c r="D2287" i="21"/>
  <c r="F2287" i="21"/>
  <c r="E2287" i="21"/>
  <c r="D2288" i="21"/>
  <c r="F2288" i="21"/>
  <c r="E2288" i="21"/>
  <c r="D2289" i="21"/>
  <c r="F2289" i="21"/>
  <c r="E2289" i="21"/>
  <c r="D2290" i="21"/>
  <c r="F2290" i="21"/>
  <c r="E2290" i="21"/>
  <c r="D2291" i="21"/>
  <c r="E2291" i="21"/>
  <c r="F2291" i="21"/>
  <c r="D2292" i="21"/>
  <c r="E2292" i="21"/>
  <c r="F2292" i="21"/>
  <c r="D2293" i="21"/>
  <c r="F2293" i="21"/>
  <c r="E2293" i="21"/>
  <c r="D2294" i="21"/>
  <c r="F2294" i="21"/>
  <c r="E2294" i="21"/>
  <c r="D2295" i="21"/>
  <c r="E2295" i="21"/>
  <c r="F2295" i="21"/>
  <c r="D2296" i="21"/>
  <c r="E2296" i="21"/>
  <c r="F2296" i="21"/>
  <c r="D2297" i="21"/>
  <c r="F2297" i="21"/>
  <c r="E2297" i="21"/>
  <c r="D2298" i="21"/>
  <c r="F2298" i="21"/>
  <c r="E2298" i="21"/>
  <c r="D2299" i="21"/>
  <c r="F2299" i="21"/>
  <c r="E2299" i="21"/>
  <c r="D2300" i="21"/>
  <c r="E2300" i="21"/>
  <c r="F2300" i="21"/>
  <c r="D2301" i="21"/>
  <c r="E2301" i="21"/>
  <c r="F2301" i="21"/>
  <c r="D2302" i="21"/>
  <c r="F2302" i="21"/>
  <c r="E2302" i="21"/>
  <c r="D2303" i="21"/>
  <c r="E2303" i="21"/>
  <c r="F2303" i="21"/>
  <c r="D2304" i="21"/>
  <c r="E2304" i="21"/>
  <c r="F2304" i="21"/>
  <c r="D2305" i="21"/>
  <c r="E2305" i="21"/>
  <c r="F2305" i="21"/>
  <c r="D2306" i="21"/>
  <c r="E2306" i="21"/>
  <c r="F2306" i="21"/>
  <c r="D2307" i="21"/>
  <c r="E2307" i="21"/>
  <c r="F2307" i="21"/>
  <c r="D2308" i="21"/>
  <c r="F2308" i="21"/>
  <c r="E2308" i="21"/>
  <c r="D2309" i="21"/>
  <c r="E2309" i="21"/>
  <c r="F2309" i="21"/>
  <c r="D2310" i="21"/>
  <c r="E2310" i="21"/>
  <c r="F2310" i="21"/>
  <c r="D2311" i="21"/>
  <c r="F2311" i="21"/>
  <c r="E2311" i="21"/>
  <c r="D2312" i="21"/>
  <c r="F2312" i="21"/>
  <c r="E2312" i="21"/>
  <c r="D2313" i="21"/>
  <c r="E2313" i="21"/>
  <c r="F2313" i="21"/>
  <c r="D2314" i="21"/>
  <c r="E2314" i="21"/>
  <c r="F2314" i="21"/>
  <c r="D2315" i="21"/>
  <c r="F2315" i="21"/>
  <c r="E2315" i="21"/>
  <c r="D2316" i="21"/>
  <c r="F2316" i="21"/>
  <c r="E2316" i="21"/>
  <c r="D2317" i="21"/>
  <c r="F2317" i="21"/>
  <c r="E2317" i="21"/>
  <c r="D2318" i="21"/>
  <c r="E2318" i="21"/>
  <c r="F2318" i="21"/>
  <c r="D2319" i="21"/>
  <c r="E2319" i="21"/>
  <c r="F2319" i="21"/>
  <c r="D2320" i="21"/>
  <c r="E2320" i="21"/>
  <c r="F2320" i="21"/>
  <c r="D2321" i="21"/>
  <c r="F2321" i="21"/>
  <c r="E2321" i="21"/>
  <c r="D2322" i="21"/>
  <c r="E2322" i="21"/>
  <c r="F2322" i="21"/>
  <c r="D2323" i="21"/>
  <c r="E2323" i="21"/>
  <c r="F2323" i="21"/>
  <c r="D2324" i="21"/>
  <c r="F2324" i="21"/>
  <c r="E2324" i="21"/>
  <c r="D2325" i="21"/>
  <c r="E2325" i="21"/>
  <c r="F2325" i="21"/>
  <c r="D2326" i="21"/>
  <c r="F2326" i="21"/>
  <c r="E2326" i="21"/>
  <c r="D2327" i="21"/>
  <c r="F2327" i="21"/>
  <c r="E2327" i="21"/>
  <c r="D2328" i="21"/>
  <c r="F2328" i="21"/>
  <c r="E2328" i="21"/>
  <c r="D2329" i="21"/>
  <c r="E2329" i="21"/>
  <c r="F2329" i="21"/>
  <c r="D2330" i="21"/>
  <c r="E2330" i="21"/>
  <c r="F2330" i="21"/>
  <c r="D2331" i="21"/>
  <c r="E2331" i="21"/>
  <c r="F2331" i="21"/>
  <c r="D2332" i="21"/>
  <c r="F2332" i="21"/>
  <c r="E2332" i="21"/>
  <c r="D2333" i="21"/>
  <c r="E2333" i="21"/>
  <c r="F2333" i="21"/>
  <c r="D2334" i="21"/>
  <c r="F2334" i="21"/>
  <c r="E2334" i="21"/>
  <c r="D2335" i="21"/>
  <c r="F2335" i="21"/>
  <c r="E2335" i="21"/>
  <c r="D2336" i="21"/>
  <c r="F2336" i="21"/>
  <c r="E2336" i="21"/>
  <c r="D2337" i="21"/>
  <c r="F2337" i="21"/>
  <c r="E2337" i="21"/>
  <c r="D2338" i="21"/>
  <c r="E2338" i="21"/>
  <c r="F2338" i="21"/>
  <c r="D2339" i="21"/>
  <c r="F2339" i="21"/>
  <c r="E2339" i="21"/>
  <c r="D2340" i="21"/>
  <c r="F2340" i="21"/>
  <c r="E2340" i="21"/>
  <c r="D2341" i="21"/>
  <c r="F2341" i="21"/>
  <c r="E2341" i="21"/>
  <c r="D2342" i="21"/>
  <c r="F2342" i="21"/>
  <c r="E2342" i="21"/>
  <c r="D2343" i="21"/>
  <c r="F2343" i="21"/>
  <c r="E2343" i="21"/>
  <c r="D2344" i="21"/>
  <c r="E2344" i="21"/>
  <c r="F2344" i="21"/>
  <c r="D2345" i="21"/>
  <c r="F2345" i="21"/>
  <c r="E2345" i="21"/>
  <c r="D2346" i="21"/>
  <c r="F2346" i="21"/>
  <c r="E2346" i="21"/>
  <c r="D2347" i="21"/>
  <c r="E2347" i="21"/>
  <c r="F2347" i="21"/>
  <c r="D2348" i="21"/>
  <c r="E2348" i="21"/>
  <c r="F2348" i="21"/>
  <c r="D2349" i="21"/>
  <c r="E2349" i="21"/>
  <c r="F2349" i="21"/>
  <c r="D2350" i="21"/>
  <c r="F2350" i="21"/>
  <c r="E2350" i="21"/>
  <c r="D2351" i="21"/>
  <c r="E2351" i="21"/>
  <c r="F2351" i="21"/>
  <c r="D2352" i="21"/>
  <c r="F2352" i="21"/>
  <c r="E2352" i="21"/>
  <c r="D2353" i="21"/>
  <c r="F2353" i="21"/>
  <c r="E2353" i="21"/>
  <c r="D2354" i="21"/>
  <c r="E2354" i="21"/>
  <c r="F2354" i="21"/>
  <c r="D2355" i="21"/>
  <c r="E2355" i="21"/>
  <c r="F2355" i="21"/>
  <c r="D2356" i="21"/>
  <c r="F2356" i="21"/>
  <c r="E2356" i="21"/>
  <c r="D2357" i="21"/>
  <c r="E2357" i="21"/>
  <c r="F2357" i="21"/>
  <c r="D2358" i="21"/>
  <c r="F2358" i="21"/>
  <c r="E2358" i="21"/>
  <c r="D2359" i="21"/>
  <c r="E2359" i="21"/>
  <c r="F2359" i="21"/>
  <c r="D2360" i="21"/>
  <c r="F2360" i="21"/>
  <c r="E2360" i="21"/>
  <c r="D2361" i="21"/>
  <c r="F2361" i="21"/>
  <c r="E2361" i="21"/>
  <c r="D2362" i="21"/>
  <c r="E2362" i="21"/>
  <c r="F2362" i="21"/>
  <c r="D2363" i="21"/>
  <c r="F2363" i="21"/>
  <c r="E2363" i="21"/>
  <c r="D2364" i="21"/>
  <c r="E2364" i="21"/>
  <c r="F2364" i="21"/>
  <c r="D2365" i="21"/>
  <c r="E2365" i="21"/>
  <c r="F2365" i="21"/>
  <c r="D2366" i="21"/>
  <c r="F2366" i="21"/>
  <c r="E2366" i="21"/>
  <c r="D2367" i="21"/>
  <c r="E2367" i="21"/>
  <c r="F2367" i="21"/>
  <c r="D2368" i="21"/>
  <c r="E2368" i="21"/>
  <c r="F2368" i="21"/>
  <c r="D2369" i="21"/>
  <c r="E2369" i="21"/>
  <c r="F2369" i="21"/>
  <c r="D2370" i="21"/>
  <c r="F2370" i="21"/>
  <c r="E2370" i="21"/>
  <c r="D2371" i="21"/>
  <c r="F2371" i="21"/>
  <c r="E2371" i="21"/>
  <c r="D2372" i="21"/>
  <c r="F2372" i="21"/>
  <c r="E2372" i="21"/>
  <c r="D2373" i="21"/>
  <c r="E2373" i="21"/>
  <c r="F2373" i="21"/>
  <c r="D2374" i="21"/>
  <c r="F2374" i="21"/>
  <c r="E2374" i="21"/>
  <c r="D2375" i="21"/>
  <c r="F2375" i="21"/>
  <c r="E2375" i="21"/>
  <c r="D2376" i="21"/>
  <c r="F2376" i="21"/>
  <c r="E2376" i="21"/>
  <c r="D2377" i="21"/>
  <c r="F2377" i="21"/>
  <c r="E2377" i="21"/>
  <c r="D2378" i="21"/>
  <c r="E2378" i="21"/>
  <c r="F2378" i="21"/>
  <c r="D2379" i="21"/>
  <c r="F2379" i="21"/>
  <c r="E2379" i="21"/>
  <c r="D2380" i="21"/>
  <c r="F2380" i="21"/>
  <c r="E2380" i="21"/>
  <c r="D2381" i="21"/>
  <c r="F2381" i="21"/>
  <c r="E2381" i="21"/>
  <c r="D2382" i="21"/>
  <c r="E2382" i="21"/>
  <c r="F2382" i="21"/>
  <c r="D2383" i="21"/>
  <c r="F2383" i="21"/>
  <c r="E2383" i="21"/>
  <c r="D2384" i="21"/>
  <c r="E2384" i="21"/>
  <c r="F2384" i="21"/>
  <c r="D2385" i="21"/>
  <c r="F2385" i="21"/>
  <c r="E2385" i="21"/>
  <c r="D2386" i="21"/>
  <c r="F2386" i="21"/>
  <c r="E2386" i="21"/>
  <c r="D2387" i="21"/>
  <c r="F2387" i="21"/>
  <c r="E2387" i="21"/>
  <c r="D2388" i="21"/>
  <c r="E2388" i="21"/>
  <c r="F2388" i="21"/>
  <c r="D2389" i="21"/>
  <c r="E2389" i="21"/>
  <c r="F2389" i="21"/>
  <c r="D2390" i="21"/>
  <c r="F2390" i="21"/>
  <c r="E2390" i="21"/>
  <c r="D2391" i="21"/>
  <c r="F2391" i="21"/>
  <c r="E2391" i="21"/>
  <c r="D2392" i="21"/>
  <c r="E2392" i="21"/>
  <c r="F2392" i="21"/>
  <c r="D2393" i="21"/>
  <c r="F2393" i="21"/>
  <c r="E2393" i="21"/>
  <c r="D2394" i="21"/>
  <c r="F2394" i="21"/>
  <c r="E2394" i="21"/>
  <c r="D2395" i="21"/>
  <c r="F2395" i="21"/>
  <c r="E2395" i="21"/>
  <c r="D2396" i="21"/>
  <c r="F2396" i="21"/>
  <c r="E2396" i="21"/>
  <c r="D2397" i="21"/>
  <c r="E2397" i="21"/>
  <c r="F2397" i="21"/>
  <c r="D2398" i="21"/>
  <c r="E2398" i="21"/>
  <c r="F2398" i="21"/>
  <c r="D2399" i="21"/>
  <c r="F2399" i="21"/>
  <c r="E2399" i="21"/>
  <c r="D2400" i="21"/>
  <c r="F2400" i="21"/>
  <c r="E2400" i="21"/>
  <c r="D2401" i="21"/>
  <c r="E2401" i="21"/>
  <c r="F2401" i="21"/>
  <c r="D2402" i="21"/>
  <c r="E2402" i="21"/>
  <c r="F2402" i="21"/>
  <c r="D2403" i="21"/>
  <c r="F2403" i="21"/>
  <c r="E2403" i="21"/>
  <c r="D2404" i="21"/>
  <c r="F2404" i="21"/>
  <c r="E2404" i="21"/>
  <c r="D2405" i="21"/>
  <c r="F2405" i="21"/>
  <c r="E2405" i="21"/>
  <c r="D2406" i="21"/>
  <c r="F2406" i="21"/>
  <c r="E2406" i="21"/>
  <c r="D2407" i="21"/>
  <c r="E2407" i="21"/>
  <c r="F2407" i="21"/>
  <c r="D2408" i="21"/>
  <c r="E2408" i="21"/>
  <c r="F2408" i="21"/>
  <c r="D2409" i="21"/>
  <c r="E2409" i="21"/>
  <c r="F2409" i="21"/>
  <c r="D2410" i="21"/>
  <c r="F2410" i="21"/>
  <c r="E2410" i="21"/>
  <c r="D2411" i="21"/>
  <c r="F2411" i="21"/>
  <c r="E2411" i="21"/>
  <c r="D2412" i="21"/>
  <c r="F2412" i="21"/>
  <c r="E2412" i="21"/>
  <c r="D2413" i="21"/>
  <c r="F2413" i="21"/>
  <c r="E2413" i="21"/>
  <c r="D2414" i="21"/>
  <c r="E2414" i="21"/>
  <c r="F2414" i="21"/>
  <c r="D2415" i="21"/>
  <c r="F2415" i="21"/>
  <c r="E2415" i="21"/>
  <c r="D2416" i="21"/>
  <c r="E2416" i="21"/>
  <c r="F2416" i="21"/>
  <c r="D2417" i="21"/>
  <c r="E2417" i="21"/>
  <c r="F2417" i="21"/>
  <c r="D2418" i="21"/>
  <c r="E2418" i="21"/>
  <c r="F2418" i="21"/>
  <c r="D2419" i="21"/>
  <c r="F2419" i="21"/>
  <c r="E2419" i="21"/>
  <c r="D2420" i="21"/>
  <c r="E2420" i="21"/>
  <c r="F2420" i="21"/>
  <c r="D2421" i="21"/>
  <c r="F2421" i="21"/>
  <c r="E2421" i="21"/>
  <c r="D2422" i="21"/>
  <c r="F2422" i="21"/>
  <c r="E2422" i="21"/>
  <c r="D2423" i="21"/>
  <c r="F2423" i="21"/>
  <c r="E2423" i="21"/>
  <c r="D2424" i="21"/>
  <c r="F2424" i="21"/>
  <c r="E2424" i="21"/>
  <c r="D2425" i="21"/>
  <c r="F2425" i="21"/>
  <c r="E2425" i="21"/>
  <c r="D2426" i="21"/>
  <c r="F2426" i="21"/>
  <c r="E2426" i="21"/>
  <c r="D2427" i="21"/>
  <c r="F2427" i="21"/>
  <c r="E2427" i="21"/>
  <c r="D2428" i="21"/>
  <c r="F2428" i="21"/>
  <c r="E2428" i="21"/>
  <c r="D2429" i="21"/>
  <c r="E2429" i="21"/>
  <c r="F2429" i="21"/>
  <c r="D2430" i="21"/>
  <c r="E2430" i="21"/>
  <c r="F2430" i="21"/>
  <c r="D2431" i="21"/>
  <c r="E2431" i="21"/>
  <c r="F2431" i="21"/>
  <c r="D2432" i="21"/>
  <c r="E2432" i="21"/>
  <c r="F2432" i="21"/>
  <c r="D2433" i="21"/>
  <c r="F2433" i="21"/>
  <c r="E2433" i="21"/>
  <c r="D2434" i="21"/>
  <c r="E2434" i="21"/>
  <c r="F2434" i="21"/>
  <c r="D2435" i="21"/>
  <c r="E2435" i="21"/>
  <c r="F2435" i="21"/>
  <c r="D2436" i="21"/>
  <c r="F2436" i="21"/>
  <c r="E2436" i="21"/>
  <c r="D2437" i="21"/>
  <c r="F2437" i="21"/>
  <c r="E2437" i="21"/>
  <c r="D2438" i="21"/>
  <c r="F2438" i="21"/>
  <c r="E2438" i="21"/>
  <c r="D2439" i="21"/>
  <c r="F2439" i="21"/>
  <c r="E2439" i="21"/>
  <c r="D2440" i="21"/>
  <c r="F2440" i="21"/>
  <c r="E2440" i="21"/>
  <c r="D2441" i="21"/>
  <c r="E2441" i="21"/>
  <c r="F2441" i="21"/>
  <c r="D2442" i="21"/>
  <c r="F2442" i="21"/>
  <c r="E2442" i="21"/>
  <c r="D2443" i="21"/>
  <c r="F2443" i="21"/>
  <c r="E2443" i="21"/>
  <c r="D2444" i="21"/>
  <c r="E2444" i="21"/>
  <c r="F2444" i="21"/>
  <c r="D2445" i="21"/>
  <c r="F2445" i="21"/>
  <c r="E2445" i="21"/>
  <c r="D2446" i="21"/>
  <c r="F2446" i="21"/>
  <c r="E2446" i="21"/>
  <c r="D2447" i="21"/>
  <c r="F2447" i="21"/>
  <c r="E2447" i="21"/>
  <c r="D2448" i="21"/>
  <c r="E2448" i="21"/>
  <c r="F2448" i="21"/>
  <c r="D2449" i="21"/>
  <c r="E2449" i="21"/>
  <c r="F2449" i="21"/>
  <c r="D2450" i="21"/>
  <c r="F2450" i="21"/>
  <c r="E2450" i="21"/>
  <c r="D2451" i="21"/>
  <c r="F2451" i="21"/>
  <c r="E2451" i="21"/>
  <c r="D2452" i="21"/>
  <c r="E2452" i="21"/>
  <c r="F2452" i="21"/>
  <c r="D2453" i="21"/>
  <c r="F2453" i="21"/>
  <c r="E2453" i="21"/>
  <c r="D2454" i="21"/>
  <c r="F2454" i="21"/>
  <c r="E2454" i="21"/>
  <c r="D2455" i="21"/>
  <c r="F2455" i="21"/>
  <c r="E2455" i="21"/>
  <c r="D2456" i="21"/>
  <c r="F2456" i="21"/>
  <c r="E2456" i="21"/>
  <c r="D2457" i="21"/>
  <c r="E2457" i="21"/>
  <c r="F2457" i="21"/>
  <c r="D2458" i="21"/>
  <c r="E2458" i="21"/>
  <c r="F2458" i="21"/>
  <c r="D2459" i="21"/>
  <c r="F2459" i="21"/>
  <c r="E2459" i="21"/>
  <c r="D2460" i="21"/>
  <c r="F2460" i="21"/>
  <c r="E2460" i="21"/>
  <c r="D2461" i="21"/>
  <c r="F2461" i="21"/>
  <c r="E2461" i="21"/>
  <c r="D2462" i="21"/>
  <c r="F2462" i="21"/>
  <c r="E2462" i="21"/>
  <c r="D2463" i="21"/>
  <c r="E2463" i="21"/>
  <c r="F2463" i="21"/>
  <c r="D2464" i="21"/>
  <c r="F2464" i="21"/>
  <c r="E2464" i="21"/>
  <c r="D2465" i="21"/>
  <c r="E2465" i="21"/>
  <c r="F2465" i="21"/>
  <c r="D2466" i="21"/>
  <c r="F2466" i="21"/>
  <c r="E2466" i="21"/>
  <c r="D2467" i="21"/>
  <c r="E2467" i="21"/>
  <c r="F2467" i="21"/>
  <c r="D2468" i="21"/>
  <c r="F2468" i="21"/>
  <c r="E2468" i="21"/>
  <c r="D2469" i="21"/>
  <c r="F2469" i="21"/>
  <c r="E2469" i="21"/>
  <c r="D2470" i="21"/>
  <c r="F2470" i="21"/>
  <c r="E2470" i="21"/>
  <c r="D2471" i="21"/>
  <c r="F2471" i="21"/>
  <c r="E2471" i="21"/>
  <c r="D2472" i="21"/>
  <c r="E2472" i="21"/>
  <c r="F2472" i="21"/>
  <c r="D2473" i="21"/>
  <c r="E2473" i="21"/>
  <c r="F2473" i="21"/>
  <c r="D2474" i="21"/>
  <c r="F2474" i="21"/>
  <c r="E2474" i="21"/>
  <c r="D2475" i="21"/>
  <c r="E2475" i="21"/>
  <c r="F2475" i="21"/>
  <c r="D2476" i="21"/>
  <c r="F2476" i="21"/>
  <c r="E2476" i="21"/>
  <c r="D2477" i="21"/>
  <c r="F2477" i="21"/>
  <c r="E2477" i="21"/>
  <c r="D2478" i="21"/>
  <c r="E2478" i="21"/>
  <c r="F2478" i="21"/>
  <c r="D2479" i="21"/>
  <c r="F2479" i="21"/>
  <c r="E2479" i="21"/>
  <c r="D2480" i="21"/>
  <c r="E2480" i="21"/>
  <c r="F2480" i="21"/>
  <c r="D2481" i="21"/>
  <c r="E2481" i="21"/>
  <c r="F2481" i="21"/>
  <c r="D2482" i="21"/>
  <c r="F2482" i="21"/>
  <c r="E2482" i="21"/>
  <c r="D2483" i="21"/>
  <c r="E2483" i="21"/>
  <c r="F2483" i="21"/>
  <c r="D2484" i="21"/>
  <c r="F2484" i="21"/>
  <c r="E2484" i="21"/>
  <c r="D2485" i="21"/>
  <c r="E2485" i="21"/>
  <c r="F2485" i="21"/>
  <c r="D2486" i="21"/>
  <c r="F2486" i="21"/>
  <c r="E2486" i="21"/>
  <c r="D2487" i="21"/>
  <c r="F2487" i="21"/>
  <c r="E2487" i="21"/>
  <c r="D2488" i="21"/>
  <c r="E2488" i="21"/>
  <c r="F2488" i="21"/>
  <c r="D2489" i="21"/>
  <c r="E2489" i="21"/>
  <c r="F2489" i="21"/>
  <c r="D2490" i="21"/>
  <c r="E2490" i="21"/>
  <c r="F2490" i="21"/>
  <c r="D2491" i="21"/>
  <c r="F2491" i="21"/>
  <c r="E2491" i="21"/>
  <c r="D2492" i="21"/>
  <c r="E2492" i="21"/>
  <c r="F2492" i="21"/>
  <c r="D2493" i="21"/>
  <c r="E2493" i="21"/>
  <c r="F2493" i="21"/>
  <c r="D2494" i="21"/>
  <c r="F2494" i="21"/>
  <c r="E2494" i="21"/>
  <c r="D2495" i="21"/>
  <c r="E2495" i="21"/>
  <c r="F2495" i="21"/>
  <c r="D2496" i="21"/>
  <c r="F2496" i="21"/>
  <c r="E2496" i="21"/>
  <c r="D2497" i="21"/>
  <c r="F2497" i="21"/>
  <c r="E2497" i="21"/>
  <c r="D2498" i="21"/>
  <c r="F2498" i="21"/>
  <c r="E2498" i="21"/>
  <c r="D2499" i="21"/>
  <c r="E2499" i="21"/>
  <c r="F2499" i="21"/>
  <c r="D2500" i="21"/>
  <c r="F2500" i="21"/>
  <c r="E2500" i="21"/>
  <c r="D2501" i="21"/>
  <c r="F2501" i="21"/>
  <c r="E2501" i="21"/>
  <c r="D2502" i="21"/>
  <c r="E2502" i="21"/>
  <c r="F2502" i="21"/>
  <c r="D2503" i="21"/>
  <c r="E2503" i="21"/>
  <c r="F2503" i="21"/>
  <c r="D2504" i="21"/>
  <c r="E2504" i="21"/>
  <c r="F2504" i="21"/>
  <c r="D2505" i="21"/>
  <c r="E2505" i="21"/>
  <c r="F2505" i="21"/>
  <c r="D2506" i="21"/>
  <c r="E2506" i="21"/>
  <c r="F2506" i="21"/>
  <c r="D2507" i="21"/>
  <c r="F2507" i="21"/>
  <c r="E2507" i="21"/>
  <c r="D2508" i="21"/>
  <c r="E2508" i="21"/>
  <c r="F2508" i="21"/>
  <c r="D2509" i="21"/>
  <c r="F2509" i="21"/>
  <c r="E2509" i="21"/>
  <c r="D2510" i="21"/>
  <c r="F2510" i="21"/>
  <c r="E2510" i="21"/>
  <c r="D2511" i="21"/>
  <c r="F2511" i="21"/>
  <c r="E2511" i="21"/>
  <c r="D2512" i="21"/>
  <c r="E2512" i="21"/>
  <c r="F2512" i="21"/>
  <c r="D2513" i="21"/>
  <c r="E2513" i="21"/>
  <c r="F2513" i="21"/>
  <c r="D2514" i="21"/>
  <c r="E2514" i="21"/>
  <c r="F2514" i="21"/>
  <c r="D2515" i="21"/>
  <c r="F2515" i="21"/>
  <c r="E2515" i="21"/>
  <c r="D2516" i="21"/>
  <c r="F2516" i="21"/>
  <c r="E2516" i="21"/>
  <c r="D2517" i="21"/>
  <c r="E2517" i="21"/>
  <c r="F2517" i="21"/>
  <c r="D2518" i="21"/>
  <c r="E2518" i="21"/>
  <c r="F2518" i="21"/>
  <c r="D2519" i="21"/>
  <c r="F2519" i="21"/>
  <c r="E2519" i="21"/>
  <c r="D2520" i="21"/>
  <c r="E2520" i="21"/>
  <c r="F2520" i="21"/>
  <c r="D2521" i="21"/>
  <c r="F2521" i="21"/>
  <c r="E2521" i="21"/>
  <c r="D2522" i="21"/>
  <c r="F2522" i="21"/>
  <c r="E2522" i="21"/>
  <c r="D2523" i="21"/>
  <c r="E2523" i="21"/>
  <c r="F2523" i="21"/>
  <c r="D2524" i="21"/>
  <c r="F2524" i="21"/>
  <c r="E2524" i="21"/>
  <c r="D2525" i="21"/>
  <c r="E2525" i="21"/>
  <c r="F2525" i="21"/>
  <c r="D2526" i="21"/>
  <c r="E2526" i="21"/>
  <c r="F2526" i="21"/>
  <c r="D2527" i="21"/>
  <c r="F2527" i="21"/>
  <c r="E2527" i="21"/>
  <c r="D2528" i="21"/>
  <c r="F2528" i="21"/>
  <c r="E2528" i="21"/>
  <c r="D2529" i="21"/>
  <c r="F2529" i="21"/>
  <c r="E2529" i="21"/>
  <c r="D2530" i="21"/>
  <c r="E2530" i="21"/>
  <c r="F2530" i="21"/>
  <c r="D2531" i="21"/>
  <c r="F2531" i="21"/>
  <c r="E2531" i="21"/>
  <c r="D2532" i="21"/>
  <c r="E2532" i="21"/>
  <c r="F2532" i="21"/>
  <c r="D2533" i="21"/>
  <c r="E2533" i="21"/>
  <c r="F2533" i="21"/>
  <c r="D2534" i="21"/>
  <c r="F2534" i="21"/>
  <c r="E2534" i="21"/>
  <c r="D2535" i="21"/>
  <c r="F2535" i="21"/>
  <c r="E2535" i="21"/>
  <c r="D2536" i="21"/>
  <c r="E2536" i="21"/>
  <c r="F2536" i="21"/>
  <c r="D2537" i="21"/>
  <c r="F2537" i="21"/>
  <c r="E2537" i="21"/>
  <c r="D2538" i="21"/>
  <c r="F2538" i="21"/>
  <c r="E2538" i="21"/>
  <c r="D2539" i="21"/>
  <c r="E2539" i="21"/>
  <c r="F2539" i="21"/>
  <c r="D2540" i="21"/>
  <c r="E2540" i="21"/>
  <c r="F2540" i="21"/>
  <c r="D2541" i="21"/>
  <c r="F2541" i="21"/>
  <c r="E2541" i="21"/>
  <c r="D2542" i="21"/>
  <c r="E2542" i="21"/>
  <c r="F2542" i="21"/>
  <c r="D2543" i="21"/>
  <c r="E2543" i="21"/>
  <c r="F2543" i="21"/>
  <c r="D2544" i="21"/>
  <c r="E2544" i="21"/>
  <c r="F2544" i="21"/>
  <c r="D2545" i="21"/>
  <c r="E2545" i="21"/>
  <c r="F2545" i="21"/>
  <c r="D2546" i="21"/>
  <c r="E2546" i="21"/>
  <c r="F2546" i="21"/>
  <c r="D2547" i="21"/>
  <c r="E2547" i="21"/>
  <c r="F2547" i="21"/>
  <c r="D2548" i="21"/>
  <c r="F2548" i="21"/>
  <c r="E2548" i="21"/>
  <c r="D2549" i="21"/>
  <c r="F2549" i="21"/>
  <c r="E2549" i="21"/>
  <c r="D2550" i="21"/>
  <c r="F2550" i="21"/>
  <c r="E2550" i="21"/>
  <c r="D2551" i="21"/>
  <c r="E2551" i="21"/>
  <c r="F2551" i="21"/>
  <c r="D2552" i="21"/>
  <c r="E2552" i="21"/>
  <c r="F2552" i="21"/>
  <c r="D2553" i="21"/>
  <c r="F2553" i="21"/>
  <c r="E2553" i="21"/>
  <c r="D2554" i="21"/>
  <c r="E2554" i="21"/>
  <c r="F2554" i="21"/>
  <c r="D2555" i="21"/>
  <c r="E2555" i="21"/>
  <c r="F2555" i="21"/>
  <c r="D2556" i="21"/>
  <c r="E2556" i="21"/>
  <c r="F2556" i="21"/>
  <c r="D2557" i="21"/>
  <c r="F2557" i="21"/>
  <c r="E2557" i="21"/>
  <c r="D2558" i="21"/>
  <c r="F2558" i="21"/>
  <c r="E2558" i="21"/>
  <c r="D2559" i="21"/>
  <c r="F2559" i="21"/>
  <c r="E2559" i="21"/>
  <c r="D2560" i="21"/>
  <c r="E2560" i="21"/>
  <c r="F2560" i="21"/>
  <c r="D2561" i="21"/>
  <c r="E2561" i="21"/>
  <c r="F2561" i="21"/>
  <c r="D2562" i="21"/>
  <c r="E2562" i="21"/>
  <c r="F2562" i="21"/>
  <c r="D2563" i="21"/>
  <c r="F2563" i="21"/>
  <c r="E2563" i="21"/>
  <c r="D2564" i="21"/>
  <c r="F2564" i="21"/>
  <c r="E2564" i="21"/>
  <c r="D2565" i="21"/>
  <c r="F2565" i="21"/>
  <c r="E2565" i="21"/>
  <c r="D2566" i="21"/>
  <c r="E2566" i="21"/>
  <c r="F2566" i="21"/>
  <c r="D2567" i="21"/>
  <c r="F2567" i="21"/>
  <c r="E2567" i="21"/>
  <c r="D2568" i="21"/>
  <c r="F2568" i="21"/>
  <c r="E2568" i="21"/>
  <c r="D2569" i="21"/>
  <c r="F2569" i="21"/>
  <c r="E2569" i="21"/>
  <c r="D2570" i="21"/>
  <c r="F2570" i="21"/>
  <c r="E2570" i="21"/>
  <c r="D2571" i="21"/>
  <c r="F2571" i="21"/>
  <c r="E2571" i="21"/>
  <c r="D2572" i="21"/>
  <c r="F2572" i="21"/>
  <c r="E2572" i="21"/>
  <c r="D2573" i="21"/>
  <c r="E2573" i="21"/>
  <c r="F2573" i="21"/>
  <c r="D2574" i="21"/>
  <c r="F2574" i="21"/>
  <c r="E2574" i="21"/>
  <c r="D2575" i="21"/>
  <c r="F2575" i="21"/>
  <c r="E2575" i="21"/>
  <c r="D2576" i="21"/>
  <c r="E2576" i="21"/>
  <c r="F2576" i="21"/>
  <c r="D2577" i="21"/>
  <c r="F2577" i="21"/>
  <c r="E2577" i="21"/>
  <c r="D2578" i="21"/>
  <c r="E2578" i="21"/>
  <c r="F2578" i="21"/>
  <c r="D2579" i="21"/>
  <c r="F2579" i="21"/>
  <c r="E2579" i="21"/>
  <c r="D2580" i="21"/>
  <c r="F2580" i="21"/>
  <c r="E2580" i="21"/>
  <c r="D2581" i="21"/>
  <c r="F2581" i="21"/>
  <c r="E2581" i="21"/>
  <c r="D2582" i="21"/>
  <c r="E2582" i="21"/>
  <c r="F2582" i="21"/>
  <c r="D2583" i="21"/>
  <c r="E2583" i="21"/>
  <c r="F2583" i="21"/>
  <c r="D2584" i="21"/>
  <c r="E2584" i="21"/>
  <c r="F2584" i="21"/>
  <c r="D2585" i="21"/>
  <c r="E2585" i="21"/>
  <c r="F2585" i="21"/>
  <c r="D2586" i="21"/>
  <c r="E2586" i="21"/>
  <c r="F2586" i="21"/>
  <c r="D2587" i="21"/>
  <c r="F2587" i="21"/>
  <c r="E2587" i="21"/>
  <c r="D2588" i="21"/>
  <c r="F2588" i="21"/>
  <c r="E2588" i="21"/>
  <c r="D2589" i="21"/>
  <c r="F2589" i="21"/>
  <c r="E2589" i="21"/>
  <c r="D2590" i="21"/>
  <c r="F2590" i="21"/>
  <c r="E2590" i="21"/>
  <c r="D2591" i="21"/>
  <c r="F2591" i="21"/>
  <c r="E2591" i="21"/>
  <c r="D2592" i="21"/>
  <c r="E2592" i="21"/>
  <c r="F2592" i="21"/>
  <c r="D2593" i="21"/>
  <c r="E2593" i="21"/>
  <c r="F2593" i="21"/>
  <c r="D2594" i="21"/>
  <c r="F2594" i="21"/>
  <c r="E2594" i="21"/>
  <c r="D2595" i="21"/>
  <c r="F2595" i="21"/>
  <c r="E2595" i="21"/>
  <c r="D2596" i="21"/>
  <c r="E2596" i="21"/>
  <c r="F2596" i="21"/>
  <c r="D2597" i="21"/>
  <c r="F2597" i="21"/>
  <c r="E2597" i="21"/>
  <c r="D2598" i="21"/>
  <c r="E2598" i="21"/>
  <c r="F2598" i="21"/>
  <c r="D2599" i="21"/>
  <c r="F2599" i="21"/>
  <c r="E2599" i="21"/>
  <c r="D2600" i="21"/>
  <c r="F2600" i="21"/>
  <c r="E2600" i="21"/>
  <c r="D2601" i="21"/>
  <c r="F2601" i="21"/>
  <c r="E2601" i="21"/>
  <c r="D2602" i="21"/>
  <c r="E2602" i="21"/>
  <c r="F2602" i="21"/>
  <c r="D2603" i="21"/>
  <c r="E2603" i="21"/>
  <c r="F2603" i="21"/>
  <c r="D2604" i="21"/>
  <c r="F2604" i="21"/>
  <c r="E2604" i="21"/>
  <c r="D2605" i="21"/>
  <c r="F2605" i="21"/>
  <c r="E2605" i="21"/>
  <c r="D2606" i="21"/>
  <c r="E2606" i="21"/>
  <c r="F2606" i="21"/>
  <c r="D2607" i="21"/>
  <c r="F2607" i="21"/>
  <c r="E2607" i="21"/>
  <c r="D2608" i="21"/>
  <c r="E2608" i="21"/>
  <c r="F2608" i="21"/>
  <c r="D2609" i="21"/>
  <c r="F2609" i="21"/>
  <c r="E2609" i="21"/>
  <c r="D2610" i="21"/>
  <c r="F2610" i="21"/>
  <c r="E2610" i="21"/>
  <c r="D2611" i="21"/>
  <c r="F2611" i="21"/>
  <c r="E2611" i="21"/>
  <c r="D2612" i="21"/>
  <c r="F2612" i="21"/>
  <c r="E2612" i="21"/>
  <c r="D2613" i="21"/>
  <c r="E2613" i="21"/>
  <c r="F2613" i="21"/>
  <c r="D2614" i="21"/>
  <c r="E2614" i="21"/>
  <c r="F2614" i="21"/>
  <c r="D2615" i="21"/>
  <c r="F2615" i="21"/>
  <c r="E2615" i="21"/>
  <c r="D2616" i="21"/>
  <c r="E2616" i="21"/>
  <c r="F2616" i="21"/>
  <c r="D2617" i="21"/>
  <c r="E2617" i="21"/>
  <c r="F2617" i="21"/>
  <c r="D2618" i="21"/>
  <c r="F2618" i="21"/>
  <c r="E2618" i="21"/>
  <c r="D2619" i="21"/>
  <c r="E2619" i="21"/>
  <c r="F2619" i="21"/>
  <c r="D2620" i="21"/>
  <c r="E2620" i="21"/>
  <c r="F2620" i="21"/>
  <c r="D2621" i="21"/>
  <c r="F2621" i="21"/>
  <c r="E2621" i="21"/>
  <c r="D2622" i="21"/>
  <c r="F2622" i="21"/>
  <c r="E2622" i="21"/>
  <c r="D2623" i="21"/>
  <c r="F2623" i="21"/>
  <c r="E2623" i="21"/>
  <c r="D2624" i="21"/>
  <c r="F2624" i="21"/>
  <c r="E2624" i="21"/>
  <c r="D2625" i="21"/>
  <c r="F2625" i="21"/>
  <c r="E2625" i="21"/>
  <c r="D2626" i="21"/>
  <c r="F2626" i="21"/>
  <c r="E2626" i="21"/>
  <c r="D2627" i="21"/>
  <c r="F2627" i="21"/>
  <c r="E2627" i="21"/>
  <c r="D2628" i="21"/>
  <c r="F2628" i="21"/>
  <c r="E2628" i="21"/>
  <c r="D2629" i="21"/>
  <c r="E2629" i="21"/>
  <c r="F2629" i="21"/>
  <c r="D2630" i="21"/>
  <c r="F2630" i="21"/>
  <c r="E2630" i="21"/>
  <c r="D2631" i="21"/>
  <c r="F2631" i="21"/>
  <c r="E2631" i="21"/>
  <c r="D2632" i="21"/>
  <c r="F2632" i="21"/>
  <c r="E2632" i="21"/>
  <c r="D2633" i="21"/>
  <c r="E2633" i="21"/>
  <c r="F2633" i="21"/>
  <c r="D2634" i="21"/>
  <c r="E2634" i="21"/>
  <c r="F2634" i="21"/>
  <c r="D2635" i="21"/>
  <c r="F2635" i="21"/>
  <c r="E2635" i="21"/>
  <c r="D2636" i="21"/>
  <c r="E2636" i="21"/>
  <c r="F2636" i="21"/>
  <c r="D2637" i="21"/>
  <c r="F2637" i="21"/>
  <c r="E2637" i="21"/>
  <c r="D2638" i="21"/>
  <c r="F2638" i="21"/>
  <c r="E2638" i="21"/>
  <c r="D2639" i="21"/>
  <c r="F2639" i="21"/>
  <c r="E2639" i="21"/>
  <c r="D2640" i="21"/>
  <c r="F2640" i="21"/>
  <c r="E2640" i="21"/>
  <c r="D2641" i="21"/>
  <c r="E2641" i="21"/>
  <c r="F2641" i="21"/>
  <c r="D2642" i="21"/>
  <c r="F2642" i="21"/>
  <c r="E2642" i="21"/>
  <c r="D2643" i="21"/>
  <c r="E2643" i="21"/>
  <c r="F2643" i="21"/>
  <c r="D2644" i="21"/>
  <c r="E2644" i="21"/>
  <c r="F2644" i="21"/>
  <c r="D2645" i="21"/>
  <c r="F2645" i="21"/>
  <c r="E2645" i="21"/>
  <c r="D2646" i="21"/>
  <c r="E2646" i="21"/>
  <c r="F2646" i="21"/>
  <c r="D2647" i="21"/>
  <c r="E2647" i="21"/>
  <c r="F2647" i="21"/>
  <c r="D2648" i="21"/>
  <c r="F2648" i="21"/>
  <c r="E2648" i="21"/>
  <c r="D2649" i="21"/>
  <c r="E2649" i="21"/>
  <c r="F2649" i="21"/>
  <c r="D2650" i="21"/>
  <c r="E2650" i="21"/>
  <c r="F2650" i="21"/>
  <c r="D2651" i="21"/>
  <c r="F2651" i="21"/>
  <c r="E2651" i="21"/>
  <c r="D2652" i="21"/>
  <c r="F2652" i="21"/>
  <c r="E2652" i="21"/>
  <c r="D2653" i="21"/>
  <c r="F2653" i="21"/>
  <c r="E2653" i="21"/>
  <c r="D2654" i="21"/>
  <c r="E2654" i="21"/>
  <c r="F2654" i="21"/>
  <c r="D2655" i="21"/>
  <c r="E2655" i="21"/>
  <c r="F2655" i="21"/>
  <c r="D2656" i="21"/>
  <c r="F2656" i="21"/>
  <c r="E2656" i="21"/>
  <c r="D2657" i="21"/>
  <c r="F2657" i="21"/>
  <c r="E2657" i="21"/>
  <c r="D2658" i="21"/>
  <c r="F2658" i="21"/>
  <c r="E2658" i="21"/>
  <c r="D2659" i="21"/>
  <c r="F2659" i="21"/>
  <c r="E2659" i="21"/>
  <c r="D2660" i="21"/>
  <c r="E2660" i="21"/>
  <c r="F2660" i="21"/>
  <c r="D2661" i="21"/>
  <c r="E2661" i="21"/>
  <c r="F2661" i="21"/>
  <c r="D2662" i="21"/>
  <c r="E2662" i="21"/>
  <c r="F2662" i="21"/>
  <c r="D2663" i="21"/>
  <c r="E2663" i="21"/>
  <c r="F2663" i="21"/>
  <c r="D2664" i="21"/>
  <c r="F2664" i="21"/>
  <c r="E2664" i="21"/>
  <c r="D2665" i="21"/>
  <c r="F2665" i="21"/>
  <c r="E2665" i="21"/>
  <c r="D2666" i="21"/>
  <c r="E2666" i="21"/>
  <c r="F2666" i="21"/>
  <c r="D2667" i="21"/>
  <c r="E2667" i="21"/>
  <c r="F2667" i="21"/>
  <c r="D2668" i="21"/>
  <c r="E2668" i="21"/>
  <c r="F2668" i="21"/>
  <c r="D2669" i="21"/>
  <c r="E2669" i="21"/>
  <c r="F2669" i="21"/>
  <c r="D2670" i="21"/>
  <c r="F2670" i="21"/>
  <c r="E2670" i="21"/>
  <c r="D2671" i="21"/>
  <c r="F2671" i="21"/>
  <c r="E2671" i="21"/>
  <c r="D2672" i="21"/>
  <c r="F2672" i="21"/>
  <c r="E2672" i="21"/>
  <c r="D2673" i="21"/>
  <c r="E2673" i="21"/>
  <c r="F2673" i="21"/>
  <c r="D2674" i="21"/>
  <c r="E2674" i="21"/>
  <c r="F2674" i="21"/>
  <c r="D2675" i="21"/>
  <c r="F2675" i="21"/>
  <c r="E2675" i="21"/>
  <c r="D2676" i="21"/>
  <c r="E2676" i="21"/>
  <c r="F2676" i="21"/>
  <c r="D2677" i="21"/>
  <c r="F2677" i="21"/>
  <c r="E2677" i="21"/>
  <c r="D2678" i="21"/>
  <c r="E2678" i="21"/>
  <c r="F2678" i="21"/>
  <c r="D2679" i="21"/>
  <c r="F2679" i="21"/>
  <c r="E2679" i="21"/>
  <c r="D2680" i="21"/>
  <c r="F2680" i="21"/>
  <c r="E2680" i="21"/>
  <c r="D2681" i="21"/>
  <c r="F2681" i="21"/>
  <c r="E2681" i="21"/>
  <c r="D2682" i="21"/>
  <c r="F2682" i="21"/>
  <c r="E2682" i="21"/>
  <c r="D2683" i="21"/>
  <c r="F2683" i="21"/>
  <c r="E2683" i="21"/>
  <c r="D2684" i="21"/>
  <c r="E2684" i="21"/>
  <c r="F2684" i="21"/>
  <c r="D2685" i="21"/>
  <c r="E2685" i="21"/>
  <c r="F2685" i="21"/>
  <c r="D2686" i="21"/>
  <c r="F2686" i="21"/>
  <c r="E2686" i="21"/>
  <c r="D2687" i="21"/>
  <c r="F2687" i="21"/>
  <c r="E2687" i="21"/>
  <c r="D2688" i="21"/>
  <c r="E2688" i="21"/>
  <c r="F2688" i="21"/>
  <c r="D2689" i="21"/>
  <c r="F2689" i="21"/>
  <c r="E2689" i="21"/>
  <c r="D2690" i="21"/>
  <c r="E2690" i="21"/>
  <c r="F2690" i="21"/>
  <c r="D2691" i="21"/>
  <c r="E2691" i="21"/>
  <c r="F2691" i="21"/>
  <c r="D2692" i="21"/>
  <c r="E2692" i="21"/>
  <c r="F2692" i="21"/>
  <c r="D2693" i="21"/>
  <c r="E2693" i="21"/>
  <c r="F2693" i="21"/>
  <c r="D2694" i="21"/>
  <c r="E2694" i="21"/>
  <c r="F2694" i="21"/>
  <c r="D2695" i="21"/>
  <c r="F2695" i="21"/>
  <c r="E2695" i="21"/>
  <c r="D2696" i="21"/>
  <c r="E2696" i="21"/>
  <c r="F2696" i="21"/>
  <c r="D2697" i="21"/>
  <c r="F2697" i="21"/>
  <c r="E2697" i="21"/>
  <c r="D2698" i="21"/>
  <c r="E2698" i="21"/>
  <c r="F2698" i="21"/>
  <c r="D2699" i="21"/>
  <c r="F2699" i="21"/>
  <c r="E2699" i="21"/>
  <c r="D2700" i="21"/>
  <c r="F2700" i="21"/>
  <c r="E2700" i="21"/>
  <c r="D2701" i="21"/>
  <c r="F2701" i="21"/>
  <c r="E2701" i="21"/>
  <c r="D2702" i="21"/>
  <c r="F2702" i="21"/>
  <c r="E2702" i="21"/>
  <c r="D2703" i="21"/>
  <c r="E2703" i="21"/>
  <c r="F2703" i="21"/>
  <c r="D2704" i="21"/>
  <c r="E2704" i="21"/>
  <c r="F2704" i="21"/>
  <c r="D2705" i="21"/>
  <c r="E2705" i="21"/>
  <c r="F2705" i="21"/>
  <c r="D2706" i="21"/>
  <c r="F2706" i="21"/>
  <c r="E2706" i="21"/>
  <c r="D2707" i="21"/>
  <c r="F2707" i="21"/>
  <c r="E2707" i="21"/>
  <c r="D2708" i="21"/>
  <c r="E2708" i="21"/>
  <c r="F2708" i="21"/>
  <c r="D2709" i="21"/>
  <c r="F2709" i="21"/>
  <c r="E2709" i="21"/>
  <c r="D2710" i="21"/>
  <c r="F2710" i="21"/>
  <c r="E2710" i="21"/>
  <c r="D2711" i="21"/>
  <c r="E2711" i="21"/>
  <c r="F2711" i="21"/>
  <c r="D2712" i="21"/>
  <c r="E2712" i="21"/>
  <c r="F2712" i="21"/>
  <c r="D2713" i="21"/>
  <c r="E2713" i="21"/>
  <c r="F2713" i="21"/>
  <c r="D2714" i="21"/>
  <c r="F2714" i="21"/>
  <c r="E2714" i="21"/>
  <c r="D2715" i="21"/>
  <c r="F2715" i="21"/>
  <c r="E2715" i="21"/>
  <c r="D2716" i="21"/>
  <c r="F2716" i="21"/>
  <c r="E2716" i="21"/>
  <c r="D2717" i="21"/>
  <c r="F2717" i="21"/>
  <c r="E2717" i="21"/>
  <c r="D2718" i="21"/>
  <c r="E2718" i="21"/>
  <c r="F2718" i="21"/>
  <c r="D2719" i="21"/>
  <c r="E2719" i="21"/>
  <c r="F2719" i="21"/>
  <c r="D2720" i="21"/>
  <c r="E2720" i="21"/>
  <c r="F2720" i="21"/>
  <c r="D2721" i="21"/>
  <c r="F2721" i="21"/>
  <c r="E2721" i="21"/>
  <c r="D2722" i="21"/>
  <c r="E2722" i="21"/>
  <c r="F2722" i="21"/>
  <c r="D2723" i="21"/>
  <c r="E2723" i="21"/>
  <c r="F2723" i="21"/>
  <c r="D2724" i="21"/>
  <c r="F2724" i="21"/>
  <c r="E2724" i="21"/>
  <c r="D2725" i="21"/>
  <c r="F2725" i="21"/>
  <c r="E2725" i="21"/>
  <c r="D2726" i="21"/>
  <c r="F2726" i="21"/>
  <c r="E2726" i="21"/>
  <c r="D2727" i="21"/>
  <c r="E2727" i="21"/>
  <c r="F2727" i="21"/>
  <c r="D2728" i="21"/>
  <c r="E2728" i="21"/>
  <c r="F2728" i="21"/>
  <c r="D2729" i="21"/>
  <c r="F2729" i="21"/>
  <c r="E2729" i="21"/>
  <c r="D2730" i="21"/>
  <c r="F2730" i="21"/>
  <c r="E2730" i="21"/>
  <c r="D2731" i="21"/>
  <c r="F2731" i="21"/>
  <c r="E2731" i="21"/>
  <c r="D2732" i="21"/>
  <c r="F2732" i="21"/>
  <c r="E2732" i="21"/>
  <c r="D2733" i="21"/>
  <c r="E2733" i="21"/>
  <c r="F2733" i="21"/>
  <c r="D2734" i="21"/>
  <c r="F2734" i="21"/>
  <c r="E2734" i="21"/>
  <c r="D2735" i="21"/>
  <c r="F2735" i="21"/>
  <c r="E2735" i="21"/>
  <c r="D2736" i="21"/>
  <c r="F2736" i="21"/>
  <c r="E2736" i="21"/>
  <c r="D2737" i="21"/>
  <c r="F2737" i="21"/>
  <c r="E2737" i="21"/>
  <c r="D2738" i="21"/>
  <c r="F2738" i="21"/>
  <c r="E2738" i="21"/>
  <c r="D2739" i="21"/>
  <c r="E2739" i="21"/>
  <c r="F2739" i="21"/>
  <c r="D2740" i="21"/>
  <c r="E2740" i="21"/>
  <c r="F2740" i="21"/>
  <c r="D2741" i="21"/>
  <c r="F2741" i="21"/>
  <c r="E2741" i="21"/>
  <c r="D2742" i="21"/>
  <c r="F2742" i="21"/>
  <c r="E2742" i="21"/>
  <c r="D2743" i="21"/>
  <c r="E2743" i="21"/>
  <c r="F2743" i="21"/>
  <c r="D2744" i="21"/>
  <c r="F2744" i="21"/>
  <c r="E2744" i="21"/>
  <c r="D2745" i="21"/>
  <c r="E2745" i="21"/>
  <c r="F2745" i="21"/>
  <c r="D2746" i="21"/>
  <c r="F2746" i="21"/>
  <c r="E2746" i="21"/>
  <c r="D2747" i="21"/>
  <c r="E2747" i="21"/>
  <c r="F2747" i="21"/>
  <c r="D2748" i="21"/>
  <c r="E2748" i="21"/>
  <c r="F2748" i="21"/>
  <c r="D2749" i="21"/>
  <c r="F2749" i="21"/>
  <c r="E2749" i="21"/>
  <c r="D2750" i="21"/>
  <c r="E2750" i="21"/>
  <c r="F2750" i="21"/>
  <c r="D2751" i="21"/>
  <c r="E2751" i="21"/>
  <c r="F2751" i="21"/>
  <c r="D2752" i="21"/>
  <c r="F2752" i="21"/>
  <c r="E2752" i="21"/>
  <c r="D2753" i="21"/>
  <c r="E2753" i="21"/>
  <c r="F2753" i="21"/>
  <c r="D2754" i="21"/>
  <c r="F2754" i="21"/>
  <c r="E2754" i="21"/>
  <c r="D2755" i="21"/>
  <c r="F2755" i="21"/>
  <c r="E2755" i="21"/>
  <c r="D2756" i="21"/>
  <c r="F2756" i="21"/>
  <c r="E2756" i="21"/>
  <c r="D2757" i="21"/>
  <c r="F2757" i="21"/>
  <c r="E2757" i="21"/>
  <c r="D2758" i="21"/>
  <c r="E2758" i="21"/>
  <c r="F2758" i="21"/>
  <c r="D2759" i="21"/>
  <c r="F2759" i="21"/>
  <c r="E2759" i="21"/>
  <c r="D2760" i="21"/>
  <c r="F2760" i="21"/>
  <c r="E2760" i="21"/>
  <c r="D2761" i="21"/>
  <c r="E2761" i="21"/>
  <c r="F2761" i="21"/>
  <c r="D2762" i="21"/>
  <c r="E2762" i="21"/>
  <c r="F2762" i="21"/>
  <c r="D2763" i="21"/>
  <c r="F2763" i="21"/>
  <c r="E2763" i="21"/>
  <c r="D2764" i="21"/>
  <c r="F2764" i="21"/>
  <c r="E2764" i="21"/>
  <c r="D2765" i="21"/>
  <c r="E2765" i="21"/>
  <c r="F2765" i="21"/>
  <c r="D2766" i="21"/>
  <c r="F2766" i="21"/>
  <c r="E2766" i="21"/>
  <c r="D2767" i="21"/>
  <c r="F2767" i="21"/>
  <c r="E2767" i="21"/>
  <c r="D2768" i="21"/>
  <c r="E2768" i="21"/>
  <c r="F2768" i="21"/>
  <c r="D2769" i="21"/>
  <c r="E2769" i="21"/>
  <c r="F2769" i="21"/>
  <c r="D2770" i="21"/>
  <c r="F2770" i="21"/>
  <c r="E2770" i="21"/>
  <c r="D2771" i="21"/>
  <c r="E2771" i="21"/>
  <c r="F2771" i="21"/>
  <c r="D2772" i="21"/>
  <c r="E2772" i="21"/>
  <c r="F2772" i="21"/>
  <c r="D2773" i="21"/>
  <c r="F2773" i="21"/>
  <c r="E2773" i="21"/>
  <c r="D2774" i="21"/>
  <c r="F2774" i="21"/>
  <c r="E2774" i="21"/>
  <c r="D2775" i="21"/>
  <c r="E2775" i="21"/>
  <c r="F2775" i="21"/>
  <c r="D2776" i="21"/>
  <c r="F2776" i="21"/>
  <c r="E2776" i="21"/>
  <c r="D2777" i="21"/>
  <c r="E2777" i="21"/>
  <c r="F2777" i="21"/>
  <c r="D2778" i="21"/>
  <c r="F2778" i="21"/>
  <c r="E2778" i="21"/>
  <c r="D2779" i="21"/>
  <c r="E2779" i="21"/>
  <c r="F2779" i="21"/>
  <c r="D2780" i="21"/>
  <c r="E2780" i="21"/>
  <c r="F2780" i="21"/>
  <c r="D2781" i="21"/>
  <c r="E2781" i="21"/>
  <c r="F2781" i="21"/>
  <c r="D2782" i="21"/>
  <c r="E2782" i="21"/>
  <c r="F2782" i="21"/>
  <c r="D2783" i="21"/>
  <c r="E2783" i="21"/>
  <c r="F2783" i="21"/>
  <c r="D2784" i="21"/>
  <c r="E2784" i="21"/>
  <c r="F2784" i="21"/>
  <c r="D2785" i="21"/>
  <c r="F2785" i="21"/>
  <c r="E2785" i="21"/>
  <c r="D2786" i="21"/>
  <c r="E2786" i="21"/>
  <c r="F2786" i="21"/>
  <c r="D2787" i="21"/>
  <c r="F2787" i="21"/>
  <c r="E2787" i="21"/>
  <c r="D2788" i="21"/>
  <c r="E2788" i="21"/>
  <c r="F2788" i="21"/>
  <c r="D2789" i="21"/>
  <c r="F2789" i="21"/>
  <c r="E2789" i="21"/>
  <c r="D2790" i="21"/>
  <c r="E2790" i="21"/>
  <c r="F2790" i="21"/>
  <c r="D2791" i="21"/>
  <c r="F2791" i="21"/>
  <c r="E2791" i="21"/>
  <c r="D2792" i="21"/>
  <c r="F2792" i="21"/>
  <c r="E2792" i="21"/>
  <c r="D2793" i="21"/>
  <c r="F2793" i="21"/>
  <c r="E2793" i="21"/>
  <c r="D2794" i="21"/>
  <c r="E2794" i="21"/>
  <c r="F2794" i="21"/>
  <c r="D2795" i="21"/>
  <c r="E2795" i="21"/>
  <c r="F2795" i="21"/>
  <c r="D2796" i="21"/>
  <c r="F2796" i="21"/>
  <c r="E2796" i="21"/>
  <c r="D2797" i="21"/>
  <c r="F2797" i="21"/>
  <c r="E2797" i="21"/>
  <c r="D2798" i="21"/>
  <c r="F2798" i="21"/>
  <c r="E2798" i="21"/>
  <c r="D2799" i="21"/>
  <c r="F2799" i="21"/>
  <c r="E2799" i="21"/>
  <c r="D2800" i="21"/>
  <c r="F2800" i="21"/>
  <c r="E2800" i="21"/>
  <c r="D2801" i="21"/>
  <c r="F2801" i="21"/>
  <c r="E2801" i="21"/>
  <c r="D2802" i="21"/>
  <c r="E2802" i="21"/>
  <c r="F2802" i="21"/>
  <c r="D2803" i="21"/>
  <c r="F2803" i="21"/>
  <c r="E2803" i="21"/>
  <c r="D2804" i="21"/>
  <c r="F2804" i="21"/>
  <c r="E2804" i="21"/>
  <c r="D2805" i="21"/>
  <c r="E2805" i="21"/>
  <c r="F2805" i="21"/>
  <c r="D2806" i="21"/>
  <c r="E2806" i="21"/>
  <c r="F2806" i="21"/>
  <c r="D2807" i="21"/>
  <c r="E2807" i="21"/>
  <c r="F2807" i="21"/>
  <c r="D2808" i="21"/>
  <c r="F2808" i="21"/>
  <c r="E2808" i="21"/>
  <c r="D2809" i="21"/>
  <c r="F2809" i="21"/>
  <c r="E2809" i="21"/>
  <c r="D2810" i="21"/>
  <c r="E2810" i="21"/>
  <c r="F2810" i="21"/>
  <c r="D2811" i="21"/>
  <c r="F2811" i="21"/>
  <c r="E2811" i="21"/>
  <c r="D2812" i="21"/>
  <c r="E2812" i="21"/>
  <c r="F2812" i="21"/>
  <c r="D2813" i="21"/>
  <c r="E2813" i="21"/>
  <c r="F2813" i="21"/>
  <c r="D2814" i="21"/>
  <c r="E2814" i="21"/>
  <c r="F2814" i="21"/>
  <c r="D2815" i="21"/>
  <c r="E2815" i="21"/>
  <c r="F2815" i="21"/>
  <c r="D2816" i="21"/>
  <c r="E2816" i="21"/>
  <c r="F2816" i="21"/>
  <c r="D2817" i="21"/>
  <c r="F2817" i="21"/>
  <c r="E2817" i="21"/>
  <c r="D2818" i="21"/>
  <c r="F2818" i="21"/>
  <c r="E2818" i="21"/>
  <c r="D2819" i="21"/>
  <c r="F2819" i="21"/>
  <c r="E2819" i="21"/>
  <c r="D2820" i="21"/>
  <c r="E2820" i="21"/>
  <c r="F2820" i="21"/>
  <c r="D2821" i="21"/>
  <c r="E2821" i="21"/>
  <c r="F2821" i="21"/>
  <c r="D2822" i="21"/>
  <c r="E2822" i="21"/>
  <c r="F2822" i="21"/>
  <c r="D2823" i="21"/>
  <c r="F2823" i="21"/>
  <c r="E2823" i="21"/>
  <c r="D2824" i="21"/>
  <c r="F2824" i="21"/>
  <c r="E2824" i="21"/>
  <c r="D2825" i="21"/>
  <c r="E2825" i="21"/>
  <c r="F2825" i="21"/>
  <c r="D2826" i="21"/>
  <c r="F2826" i="21"/>
  <c r="E2826" i="21"/>
  <c r="D2827" i="21"/>
  <c r="E2827" i="21"/>
  <c r="F2827" i="21"/>
  <c r="D2828" i="21"/>
  <c r="F2828" i="21"/>
  <c r="E2828" i="21"/>
  <c r="D2829" i="21"/>
  <c r="E2829" i="21"/>
  <c r="F2829" i="21"/>
  <c r="D2830" i="21"/>
  <c r="E2830" i="21"/>
  <c r="F2830" i="21"/>
  <c r="D2831" i="21"/>
  <c r="E2831" i="21"/>
  <c r="F2831" i="21"/>
  <c r="D2832" i="21"/>
  <c r="F2832" i="21"/>
  <c r="E2832" i="21"/>
  <c r="D2833" i="21"/>
  <c r="E2833" i="21"/>
  <c r="F2833" i="21"/>
  <c r="D2834" i="21"/>
  <c r="F2834" i="21"/>
  <c r="E2834" i="21"/>
  <c r="D2835" i="21"/>
  <c r="F2835" i="21"/>
  <c r="E2835" i="21"/>
  <c r="D2836" i="21"/>
  <c r="E2836" i="21"/>
  <c r="F2836" i="21"/>
  <c r="D2837" i="21"/>
  <c r="E2837" i="21"/>
  <c r="F2837" i="21"/>
  <c r="D2838" i="21"/>
  <c r="E2838" i="21"/>
  <c r="F2838" i="21"/>
  <c r="D2839" i="21"/>
  <c r="E2839" i="21"/>
  <c r="F2839" i="21"/>
  <c r="D2840" i="21"/>
  <c r="F2840" i="21"/>
  <c r="E2840" i="21"/>
  <c r="D2841" i="21"/>
  <c r="E2841" i="21"/>
  <c r="F2841" i="21"/>
  <c r="D2842" i="21"/>
  <c r="F2842" i="21"/>
  <c r="E2842" i="21"/>
  <c r="D2843" i="21"/>
  <c r="E2843" i="21"/>
  <c r="F2843" i="21"/>
  <c r="D2844" i="21"/>
  <c r="F2844" i="21"/>
  <c r="E2844" i="21"/>
  <c r="D2845" i="21"/>
  <c r="E2845" i="21"/>
  <c r="F2845" i="21"/>
  <c r="D2846" i="21"/>
  <c r="F2846" i="21"/>
  <c r="E2846" i="21"/>
  <c r="D2847" i="21"/>
  <c r="E2847" i="21"/>
  <c r="F2847" i="21"/>
  <c r="D2848" i="21"/>
  <c r="E2848" i="21"/>
  <c r="F2848" i="21"/>
  <c r="D2849" i="21"/>
  <c r="E2849" i="21"/>
  <c r="F2849" i="21"/>
  <c r="D2850" i="21"/>
  <c r="E2850" i="21"/>
  <c r="F2850" i="21"/>
  <c r="D2851" i="21"/>
  <c r="F2851" i="21"/>
  <c r="E2851" i="21"/>
  <c r="D2852" i="21"/>
  <c r="E2852" i="21"/>
  <c r="F2852" i="21"/>
  <c r="D2853" i="21"/>
  <c r="F2853" i="21"/>
  <c r="E2853" i="21"/>
  <c r="D2854" i="21"/>
  <c r="F2854" i="21"/>
  <c r="E2854" i="21"/>
  <c r="D2855" i="21"/>
  <c r="F2855" i="21"/>
  <c r="E2855" i="21"/>
  <c r="D2856" i="21"/>
  <c r="E2856" i="21"/>
  <c r="F2856" i="21"/>
  <c r="D2857" i="21"/>
  <c r="E2857" i="21"/>
  <c r="F2857" i="21"/>
  <c r="D2858" i="21"/>
  <c r="F2858" i="21"/>
  <c r="E2858" i="21"/>
  <c r="D2859" i="21"/>
  <c r="E2859" i="21"/>
  <c r="F2859" i="21"/>
  <c r="D2860" i="21"/>
  <c r="E2860" i="21"/>
  <c r="F2860" i="21"/>
  <c r="D2861" i="21"/>
  <c r="E2861" i="21"/>
  <c r="F2861" i="21"/>
  <c r="D2862" i="21"/>
  <c r="F2862" i="21"/>
  <c r="E2862" i="21"/>
  <c r="D2863" i="21"/>
  <c r="F2863" i="21"/>
  <c r="E2863" i="21"/>
  <c r="D2864" i="21"/>
  <c r="F2864" i="21"/>
  <c r="E2864" i="21"/>
  <c r="D2865" i="21"/>
  <c r="E2865" i="21"/>
  <c r="F2865" i="21"/>
  <c r="D2866" i="21"/>
  <c r="F2866" i="21"/>
  <c r="E2866" i="21"/>
  <c r="D2867" i="21"/>
  <c r="E2867" i="21"/>
  <c r="F2867" i="21"/>
  <c r="D2868" i="21"/>
  <c r="E2868" i="21"/>
  <c r="F2868" i="21"/>
  <c r="D2869" i="21"/>
  <c r="E2869" i="21"/>
  <c r="F2869" i="21"/>
  <c r="D2870" i="21"/>
  <c r="E2870" i="21"/>
  <c r="F2870" i="21"/>
  <c r="D2871" i="21"/>
  <c r="F2871" i="21"/>
  <c r="E2871" i="21"/>
  <c r="D2872" i="21"/>
  <c r="E2872" i="21"/>
  <c r="F2872" i="21"/>
  <c r="D2873" i="21"/>
  <c r="E2873" i="21"/>
  <c r="F2873" i="21"/>
  <c r="D2874" i="21"/>
  <c r="F2874" i="21"/>
  <c r="E2874" i="21"/>
  <c r="D2875" i="21"/>
  <c r="F2875" i="21"/>
  <c r="E2875" i="21"/>
  <c r="D2876" i="21"/>
  <c r="F2876" i="21"/>
  <c r="E2876" i="21"/>
  <c r="D2877" i="21"/>
  <c r="F2877" i="21"/>
  <c r="E2877" i="21"/>
  <c r="D2878" i="21"/>
  <c r="F2878" i="21"/>
  <c r="E2878" i="21"/>
  <c r="D2879" i="21"/>
  <c r="E2879" i="21"/>
  <c r="F2879" i="21"/>
  <c r="D2880" i="21"/>
  <c r="F2880" i="21"/>
  <c r="E2880" i="21"/>
  <c r="D2881" i="21"/>
  <c r="F2881" i="21"/>
  <c r="E2881" i="21"/>
  <c r="D2882" i="21"/>
  <c r="F2882" i="21"/>
  <c r="E2882" i="21"/>
  <c r="D2883" i="21"/>
  <c r="E2883" i="21"/>
  <c r="F2883" i="21"/>
  <c r="D2884" i="21"/>
  <c r="F2884" i="21"/>
  <c r="E2884" i="21"/>
  <c r="D2885" i="21"/>
  <c r="F2885" i="21"/>
  <c r="E2885" i="21"/>
  <c r="D2886" i="21"/>
  <c r="E2886" i="21"/>
  <c r="F2886" i="21"/>
  <c r="D2887" i="21"/>
  <c r="F2887" i="21"/>
  <c r="E2887" i="21"/>
  <c r="D2888" i="21"/>
  <c r="E2888" i="21"/>
  <c r="F2888" i="21"/>
  <c r="D2889" i="21"/>
  <c r="E2889" i="21"/>
  <c r="F2889" i="21"/>
  <c r="D2890" i="21"/>
  <c r="E2890" i="21"/>
  <c r="F2890" i="21"/>
  <c r="D2891" i="21"/>
  <c r="F2891" i="21"/>
  <c r="E2891" i="21"/>
  <c r="D2892" i="21"/>
  <c r="E2892" i="21"/>
  <c r="F2892" i="21"/>
  <c r="D2893" i="21"/>
  <c r="F2893" i="21"/>
  <c r="E2893" i="21"/>
  <c r="D2894" i="21"/>
  <c r="E2894" i="21"/>
  <c r="F2894" i="21"/>
  <c r="D2895" i="21"/>
  <c r="E2895" i="21"/>
  <c r="F2895" i="21"/>
  <c r="D2896" i="21"/>
  <c r="F2896" i="21"/>
  <c r="E2896" i="21"/>
  <c r="D2897" i="21"/>
  <c r="E2897" i="21"/>
  <c r="F2897" i="21"/>
  <c r="D2898" i="21"/>
  <c r="F2898" i="21"/>
  <c r="E2898" i="21"/>
  <c r="D2899" i="21"/>
  <c r="F2899" i="21"/>
  <c r="E2899" i="21"/>
  <c r="D2900" i="21"/>
  <c r="F2900" i="21"/>
  <c r="E2900" i="21"/>
  <c r="D2901" i="21"/>
  <c r="E2901" i="21"/>
  <c r="F2901" i="21"/>
  <c r="D2902" i="21"/>
  <c r="E2902" i="21"/>
  <c r="F2902" i="21"/>
  <c r="D2903" i="21"/>
  <c r="F2903" i="21"/>
  <c r="E2903" i="21"/>
  <c r="D2904" i="21"/>
  <c r="E2904" i="21"/>
  <c r="F2904" i="21"/>
  <c r="D2905" i="21"/>
  <c r="E2905" i="21"/>
  <c r="F2905" i="21"/>
  <c r="D2906" i="21"/>
  <c r="F2906" i="21"/>
  <c r="E2906" i="21"/>
  <c r="D2907" i="21"/>
  <c r="E2907" i="21"/>
  <c r="F2907" i="21"/>
  <c r="D2908" i="21"/>
  <c r="F2908" i="21"/>
  <c r="E2908" i="21"/>
  <c r="D2909" i="21"/>
  <c r="E2909" i="21"/>
  <c r="F2909" i="21"/>
  <c r="D2910" i="21"/>
  <c r="E2910" i="21"/>
  <c r="F2910" i="21"/>
  <c r="D2911" i="21"/>
  <c r="E2911" i="21"/>
  <c r="F2911" i="21"/>
  <c r="D2912" i="21"/>
  <c r="E2912" i="21"/>
  <c r="F2912" i="21"/>
  <c r="D2913" i="21"/>
  <c r="F2913" i="21"/>
  <c r="E2913" i="21"/>
  <c r="D2914" i="21"/>
  <c r="E2914" i="21"/>
  <c r="F2914" i="21"/>
  <c r="D2915" i="21"/>
  <c r="F2915" i="21"/>
  <c r="E2915" i="21"/>
  <c r="D2916" i="21"/>
  <c r="F2916" i="21"/>
  <c r="E2916" i="21"/>
  <c r="D2917" i="21"/>
  <c r="E2917" i="21"/>
  <c r="F2917" i="21"/>
  <c r="D2918" i="21"/>
  <c r="F2918" i="21"/>
  <c r="E2918" i="21"/>
  <c r="D2919" i="21"/>
  <c r="F2919" i="21"/>
  <c r="E2919" i="21"/>
  <c r="D2920" i="21"/>
  <c r="F2920" i="21"/>
  <c r="E2920" i="21"/>
  <c r="D2921" i="21"/>
  <c r="F2921" i="21"/>
  <c r="E2921" i="21"/>
  <c r="D2922" i="21"/>
  <c r="F2922" i="21"/>
  <c r="E2922" i="21"/>
  <c r="D2923" i="21"/>
  <c r="F2923" i="21"/>
  <c r="E2923" i="21"/>
  <c r="D2924" i="21"/>
  <c r="F2924" i="21"/>
  <c r="E2924" i="21"/>
  <c r="D2925" i="21"/>
  <c r="F2925" i="21"/>
  <c r="E2925" i="21"/>
  <c r="D2926" i="21"/>
  <c r="F2926" i="21"/>
  <c r="E2926" i="21"/>
  <c r="D2927" i="21"/>
  <c r="E2927" i="21"/>
  <c r="F2927" i="21"/>
  <c r="D2928" i="21"/>
  <c r="F2928" i="21"/>
  <c r="E2928" i="21"/>
  <c r="D2929" i="21"/>
  <c r="E2929" i="21"/>
  <c r="F2929" i="21"/>
  <c r="D2930" i="21"/>
  <c r="E2930" i="21"/>
  <c r="F2930" i="21"/>
  <c r="D2931" i="21"/>
  <c r="F2931" i="21"/>
  <c r="E2931" i="21"/>
  <c r="D2932" i="21"/>
  <c r="E2932" i="21"/>
  <c r="F2932" i="21"/>
  <c r="D2933" i="21"/>
  <c r="E2933" i="21"/>
  <c r="F2933" i="21"/>
  <c r="D2934" i="21"/>
  <c r="F2934" i="21"/>
  <c r="E2934" i="21"/>
  <c r="D2935" i="21"/>
  <c r="E2935" i="21"/>
  <c r="F2935" i="21"/>
  <c r="D2936" i="21"/>
  <c r="F2936" i="21"/>
  <c r="E2936" i="21"/>
  <c r="D2937" i="21"/>
  <c r="E2937" i="21"/>
  <c r="F2937" i="21"/>
  <c r="D2938" i="21"/>
  <c r="F2938" i="21"/>
  <c r="E2938" i="21"/>
  <c r="D2939" i="21"/>
  <c r="E2939" i="21"/>
  <c r="F2939" i="21"/>
  <c r="D2940" i="21"/>
  <c r="E2940" i="21"/>
  <c r="F2940" i="21"/>
  <c r="D2941" i="21"/>
  <c r="F2941" i="21"/>
  <c r="E2941" i="21"/>
  <c r="D2942" i="21"/>
  <c r="F2942" i="21"/>
  <c r="E2942" i="21"/>
  <c r="D2943" i="21"/>
  <c r="E2943" i="21"/>
  <c r="F2943" i="21"/>
  <c r="D2944" i="21"/>
  <c r="E2944" i="21"/>
  <c r="F2944" i="21"/>
  <c r="D2945" i="21"/>
  <c r="F2945" i="21"/>
  <c r="E2945" i="21"/>
  <c r="D2946" i="21"/>
  <c r="F2946" i="21"/>
  <c r="E2946" i="21"/>
  <c r="D2947" i="21"/>
  <c r="E2947" i="21"/>
  <c r="F2947" i="21"/>
  <c r="D2948" i="21"/>
  <c r="F2948" i="21"/>
  <c r="E2948" i="21"/>
  <c r="D2949" i="21"/>
  <c r="E2949" i="21"/>
  <c r="F2949" i="21"/>
  <c r="D2950" i="21"/>
  <c r="F2950" i="21"/>
  <c r="E2950" i="21"/>
  <c r="D2951" i="21"/>
  <c r="F2951" i="21"/>
  <c r="E2951" i="21"/>
  <c r="D2952" i="21"/>
  <c r="F2952" i="21"/>
  <c r="E2952" i="21"/>
  <c r="D2953" i="21"/>
  <c r="E2953" i="21"/>
  <c r="F2953" i="21"/>
  <c r="D2954" i="21"/>
  <c r="E2954" i="21"/>
  <c r="F2954" i="21"/>
  <c r="D2955" i="21"/>
  <c r="E2955" i="21"/>
  <c r="F2955" i="21"/>
  <c r="D2956" i="21"/>
  <c r="E2956" i="21"/>
  <c r="F2956" i="21"/>
  <c r="D2957" i="21"/>
  <c r="E2957" i="21"/>
  <c r="F2957" i="21"/>
  <c r="D2958" i="21"/>
  <c r="F2958" i="21"/>
  <c r="E2958" i="21"/>
  <c r="D2959" i="21"/>
  <c r="E2959" i="21"/>
  <c r="F2959" i="21"/>
  <c r="D2960" i="21"/>
  <c r="F2960" i="21"/>
  <c r="E2960" i="21"/>
  <c r="D2961" i="21"/>
  <c r="F2961" i="21"/>
  <c r="E2961" i="21"/>
  <c r="D2962" i="21"/>
  <c r="E2962" i="21"/>
  <c r="F2962" i="21"/>
  <c r="D2963" i="21"/>
  <c r="E2963" i="21"/>
  <c r="F2963" i="21"/>
  <c r="D2964" i="21"/>
  <c r="F2964" i="21"/>
  <c r="E2964" i="21"/>
  <c r="D2965" i="21"/>
  <c r="F2965" i="21"/>
  <c r="E2965" i="21"/>
  <c r="D2966" i="21"/>
  <c r="F2966" i="21"/>
  <c r="E2966" i="21"/>
  <c r="D2967" i="21"/>
  <c r="F2967" i="21"/>
  <c r="E2967" i="21"/>
  <c r="D2968" i="21"/>
  <c r="E2968" i="21"/>
  <c r="F2968" i="21"/>
  <c r="D2969" i="21"/>
  <c r="F2969" i="21"/>
  <c r="E2969" i="21"/>
  <c r="D2970" i="21"/>
  <c r="F2970" i="21"/>
  <c r="E2970" i="21"/>
  <c r="D2971" i="21"/>
  <c r="E2971" i="21"/>
  <c r="F2971" i="21"/>
  <c r="D2972" i="21"/>
  <c r="E2972" i="21"/>
  <c r="F2972" i="21"/>
  <c r="D2973" i="21"/>
  <c r="F2973" i="21"/>
  <c r="E2973" i="21"/>
  <c r="D2974" i="21"/>
  <c r="F2974" i="21"/>
  <c r="E2974" i="21"/>
  <c r="D2975" i="21"/>
  <c r="E2975" i="21"/>
  <c r="F2975" i="21"/>
  <c r="D2976" i="21"/>
  <c r="E2976" i="21"/>
  <c r="F2976" i="21"/>
  <c r="D2977" i="21"/>
  <c r="F2977" i="21"/>
  <c r="E2977" i="21"/>
  <c r="D2978" i="21"/>
  <c r="F2978" i="21"/>
  <c r="E2978" i="21"/>
  <c r="D2979" i="21"/>
  <c r="E2979" i="21"/>
  <c r="F2979" i="21"/>
  <c r="D2980" i="21"/>
  <c r="F2980" i="21"/>
  <c r="E2980" i="21"/>
  <c r="D2981" i="21"/>
  <c r="E2981" i="21"/>
  <c r="F2981" i="21"/>
  <c r="D2982" i="21"/>
  <c r="F2982" i="21"/>
  <c r="E2982" i="21"/>
  <c r="D2983" i="21"/>
  <c r="F2983" i="21"/>
  <c r="E2983" i="21"/>
  <c r="D2984" i="21"/>
  <c r="F2984" i="21"/>
  <c r="E2984" i="21"/>
  <c r="D2985" i="21"/>
  <c r="F2985" i="21"/>
  <c r="E2985" i="21"/>
  <c r="D2986" i="21"/>
  <c r="E2986" i="21"/>
  <c r="F2986" i="21"/>
  <c r="D2987" i="21"/>
  <c r="F2987" i="21"/>
  <c r="E2987" i="21"/>
  <c r="D2988" i="21"/>
  <c r="E2988" i="21"/>
  <c r="F2988" i="21"/>
  <c r="D2989" i="21"/>
  <c r="E2989" i="21"/>
  <c r="F2989" i="21"/>
  <c r="D2990" i="21"/>
  <c r="F2990" i="21"/>
  <c r="E2990" i="21"/>
  <c r="D2991" i="21"/>
  <c r="F2991" i="21"/>
  <c r="E2991" i="21"/>
  <c r="D2992" i="21"/>
  <c r="E2992" i="21"/>
  <c r="F2992" i="21"/>
  <c r="D2993" i="21"/>
  <c r="F2993" i="21"/>
  <c r="E2993" i="21"/>
  <c r="D2994" i="21"/>
  <c r="E2994" i="21"/>
  <c r="F2994" i="21"/>
  <c r="D2995" i="21"/>
  <c r="F2995" i="21"/>
  <c r="E2995" i="21"/>
  <c r="D2996" i="21"/>
  <c r="F2996" i="21"/>
  <c r="E2996" i="21"/>
  <c r="D2997" i="21"/>
  <c r="E2997" i="21"/>
  <c r="F2997" i="21"/>
  <c r="D2998" i="21"/>
  <c r="E2998" i="21"/>
  <c r="F2998" i="21"/>
  <c r="D2999" i="21"/>
  <c r="F2999" i="21"/>
  <c r="E2999" i="21"/>
  <c r="D3000" i="21"/>
  <c r="E3000" i="21"/>
  <c r="F3000" i="21"/>
  <c r="D3001" i="21"/>
  <c r="F3001" i="21"/>
  <c r="E3001" i="21"/>
  <c r="D3002" i="21"/>
  <c r="E3002" i="21"/>
  <c r="F3002" i="21"/>
  <c r="D3003" i="21"/>
  <c r="F3003" i="21"/>
  <c r="E3003" i="21"/>
  <c r="D3004" i="21"/>
  <c r="F3004" i="21"/>
  <c r="E3004" i="21"/>
  <c r="D3005" i="21"/>
  <c r="E3005" i="21"/>
  <c r="F3005" i="21"/>
  <c r="D3006" i="21"/>
  <c r="E3006" i="21"/>
  <c r="F3006" i="21"/>
  <c r="D3007" i="21"/>
  <c r="E3007" i="21"/>
  <c r="F3007" i="21"/>
  <c r="D3008" i="21"/>
  <c r="F3008" i="21"/>
  <c r="E3008" i="21"/>
  <c r="D3009" i="21"/>
  <c r="F3009" i="21"/>
  <c r="E3009" i="21"/>
  <c r="D3010" i="21"/>
  <c r="F3010" i="21"/>
  <c r="E3010" i="21"/>
  <c r="D3011" i="21"/>
  <c r="E3011" i="21"/>
  <c r="F3011" i="21"/>
  <c r="D3012" i="21"/>
  <c r="E3012" i="21"/>
  <c r="F3012" i="21"/>
  <c r="D3013" i="21"/>
  <c r="E3013" i="21"/>
  <c r="F3013" i="21"/>
  <c r="D3014" i="21"/>
  <c r="F3014" i="21"/>
  <c r="E3014" i="21"/>
  <c r="D3015" i="21"/>
  <c r="E3015" i="21"/>
  <c r="F3015" i="21"/>
  <c r="D3016" i="21"/>
  <c r="E3016" i="21"/>
  <c r="F3016" i="21"/>
  <c r="D3017" i="21"/>
  <c r="E3017" i="21"/>
  <c r="F3017" i="21"/>
  <c r="D3018" i="21"/>
  <c r="E3018" i="21"/>
  <c r="F3018" i="21"/>
  <c r="D3019" i="21"/>
  <c r="E3019" i="21"/>
  <c r="F3019" i="21"/>
  <c r="D3020" i="21"/>
  <c r="E3020" i="21"/>
  <c r="F3020" i="21"/>
  <c r="D3021" i="21"/>
  <c r="E3021" i="21"/>
  <c r="F3021" i="21"/>
  <c r="D3022" i="21"/>
  <c r="E3022" i="21"/>
  <c r="F3022" i="21"/>
  <c r="D3023" i="21"/>
  <c r="E3023" i="21"/>
  <c r="F3023" i="21"/>
  <c r="D3024" i="21"/>
  <c r="F3024" i="21"/>
  <c r="E3024" i="21"/>
  <c r="D3025" i="21"/>
  <c r="E3025" i="21"/>
  <c r="F3025" i="21"/>
  <c r="D3026" i="21"/>
  <c r="E3026" i="21"/>
  <c r="F3026" i="21"/>
  <c r="D3027" i="21"/>
  <c r="E3027" i="21"/>
  <c r="F3027" i="21"/>
  <c r="D3028" i="21"/>
  <c r="F3028" i="21"/>
  <c r="E3028" i="21"/>
  <c r="D3029" i="21"/>
  <c r="F3029" i="21"/>
  <c r="E3029" i="21"/>
  <c r="D3030" i="21"/>
  <c r="E3030" i="21"/>
  <c r="F3030" i="21"/>
  <c r="D3031" i="21"/>
  <c r="E3031" i="21"/>
  <c r="F3031" i="21"/>
  <c r="D3032" i="21"/>
  <c r="F3032" i="21"/>
  <c r="E3032" i="21"/>
  <c r="D3033" i="21"/>
  <c r="F3033" i="21"/>
  <c r="E3033" i="21"/>
  <c r="D3034" i="21"/>
  <c r="F3034" i="21"/>
  <c r="E3034" i="21"/>
  <c r="D3035" i="21"/>
  <c r="E3035" i="21"/>
  <c r="F3035" i="21"/>
  <c r="D3036" i="21"/>
  <c r="E3036" i="21"/>
  <c r="F3036" i="21"/>
  <c r="D3037" i="21"/>
  <c r="E3037" i="21"/>
  <c r="F3037" i="21"/>
  <c r="D3038" i="21"/>
  <c r="F3038" i="21"/>
  <c r="E3038" i="21"/>
  <c r="D3039" i="21"/>
  <c r="E3039" i="21"/>
  <c r="F3039" i="21"/>
  <c r="D3040" i="21"/>
  <c r="F3040" i="21"/>
  <c r="E3040" i="21"/>
  <c r="D3041" i="21"/>
  <c r="F3041" i="21"/>
  <c r="E3041" i="21"/>
  <c r="D3042" i="21"/>
  <c r="E3042" i="21"/>
  <c r="F3042" i="21"/>
  <c r="D3043" i="21"/>
  <c r="E3043" i="21"/>
  <c r="F3043" i="21"/>
  <c r="D3044" i="21"/>
  <c r="E3044" i="21"/>
  <c r="F3044" i="21"/>
  <c r="D3045" i="21"/>
  <c r="E3045" i="21"/>
  <c r="F3045" i="21"/>
  <c r="D3046" i="21"/>
  <c r="E3046" i="21"/>
  <c r="F3046" i="21"/>
  <c r="D3047" i="21"/>
  <c r="F3047" i="21"/>
  <c r="E3047" i="21"/>
  <c r="D3048" i="21"/>
  <c r="E3048" i="21"/>
  <c r="F3048" i="21"/>
  <c r="D3049" i="21"/>
  <c r="F3049" i="21"/>
  <c r="E3049" i="21"/>
  <c r="D3050" i="21"/>
  <c r="F3050" i="21"/>
  <c r="E3050" i="21"/>
  <c r="D3051" i="21"/>
  <c r="F3051" i="21"/>
  <c r="E3051" i="21"/>
  <c r="D3052" i="21"/>
  <c r="F3052" i="21"/>
  <c r="E3052" i="21"/>
  <c r="D3053" i="21"/>
  <c r="F3053" i="21"/>
  <c r="E3053" i="21"/>
  <c r="D3054" i="21"/>
  <c r="E3054" i="21"/>
  <c r="F3054" i="21"/>
  <c r="D3055" i="21"/>
  <c r="F3055" i="21"/>
  <c r="E3055" i="21"/>
  <c r="D3056" i="21"/>
  <c r="E3056" i="21"/>
  <c r="F3056" i="21"/>
  <c r="D3057" i="21"/>
  <c r="E3057" i="21"/>
  <c r="F3057" i="21"/>
  <c r="D3058" i="21"/>
  <c r="F3058" i="21"/>
  <c r="E3058" i="21"/>
  <c r="D3059" i="21"/>
  <c r="F3059" i="21"/>
  <c r="E3059" i="21"/>
  <c r="D3060" i="21"/>
  <c r="F3060" i="21"/>
  <c r="E3060" i="21"/>
  <c r="D3061" i="21"/>
  <c r="F3061" i="21"/>
  <c r="E3061" i="21"/>
  <c r="D3062" i="21"/>
  <c r="E3062" i="21"/>
  <c r="F3062" i="21"/>
  <c r="D3063" i="21"/>
  <c r="F3063" i="21"/>
  <c r="E3063" i="21"/>
  <c r="D3064" i="21"/>
  <c r="E3064" i="21"/>
  <c r="F3064" i="21"/>
  <c r="D3065" i="21"/>
  <c r="E3065" i="21"/>
  <c r="F3065" i="21"/>
  <c r="D3066" i="21"/>
  <c r="E3066" i="21"/>
  <c r="F3066" i="21"/>
  <c r="D3067" i="21"/>
  <c r="E3067" i="21"/>
  <c r="F3067" i="21"/>
  <c r="D3068" i="21"/>
  <c r="F3068" i="21"/>
  <c r="E3068" i="21"/>
  <c r="D3069" i="21"/>
  <c r="F3069" i="21"/>
  <c r="E3069" i="21"/>
  <c r="D3070" i="21"/>
  <c r="E3070" i="21"/>
  <c r="F3070" i="21"/>
  <c r="D3071" i="21"/>
  <c r="E3071" i="21"/>
  <c r="F3071" i="21"/>
  <c r="D3072" i="21"/>
  <c r="E3072" i="21"/>
  <c r="F3072" i="21"/>
  <c r="D3073" i="21"/>
  <c r="F3073" i="21"/>
  <c r="E3073" i="21"/>
  <c r="D3074" i="21"/>
  <c r="E3074" i="21"/>
  <c r="F3074" i="21"/>
  <c r="D3075" i="21"/>
  <c r="F3075" i="21"/>
  <c r="E3075" i="21"/>
  <c r="D3076" i="21"/>
  <c r="E3076" i="21"/>
  <c r="F3076" i="21"/>
  <c r="D3077" i="21"/>
  <c r="E3077" i="21"/>
  <c r="F3077" i="21"/>
  <c r="D3078" i="21"/>
  <c r="F3078" i="21"/>
  <c r="E3078" i="21"/>
  <c r="D3079" i="21"/>
  <c r="E3079" i="21"/>
  <c r="F3079" i="21"/>
  <c r="D3080" i="21"/>
  <c r="F3080" i="21"/>
  <c r="E3080" i="21"/>
  <c r="D3081" i="21"/>
  <c r="E3081" i="21"/>
  <c r="F3081" i="21"/>
  <c r="D3082" i="21"/>
  <c r="F3082" i="21"/>
  <c r="E3082" i="21"/>
  <c r="D3083" i="21"/>
  <c r="E3083" i="21"/>
  <c r="F3083" i="21"/>
  <c r="D3084" i="21"/>
  <c r="F3084" i="21"/>
  <c r="E3084" i="21"/>
  <c r="D3085" i="21"/>
  <c r="E3085" i="21"/>
  <c r="F3085" i="21"/>
  <c r="D3086" i="21"/>
  <c r="E3086" i="21"/>
  <c r="F3086" i="21"/>
  <c r="D3087" i="21"/>
  <c r="F3087" i="21"/>
  <c r="E3087" i="21"/>
  <c r="D3088" i="21"/>
  <c r="F3088" i="21"/>
  <c r="E3088" i="21"/>
  <c r="D3089" i="21"/>
  <c r="F3089" i="21"/>
  <c r="E3089" i="21"/>
  <c r="D3090" i="21"/>
  <c r="E3090" i="21"/>
  <c r="F3090" i="21"/>
  <c r="D3091" i="21"/>
  <c r="F3091" i="21"/>
  <c r="E3091" i="21"/>
  <c r="D3092" i="21"/>
  <c r="E3092" i="21"/>
  <c r="F3092" i="21"/>
  <c r="D3093" i="21"/>
  <c r="F3093" i="21"/>
  <c r="E3093" i="21"/>
  <c r="D3094" i="21"/>
  <c r="F3094" i="21"/>
  <c r="E3094" i="21"/>
  <c r="D3095" i="21"/>
  <c r="F3095" i="21"/>
  <c r="E3095" i="21"/>
  <c r="D3096" i="21"/>
  <c r="F3096" i="21"/>
  <c r="E3096" i="21"/>
  <c r="D3097" i="21"/>
  <c r="F3097" i="21"/>
  <c r="E3097" i="21"/>
  <c r="D3098" i="21"/>
  <c r="F3098" i="21"/>
  <c r="E3098" i="21"/>
  <c r="D3099" i="21"/>
  <c r="E3099" i="21"/>
  <c r="F3099" i="21"/>
  <c r="D3100" i="21"/>
  <c r="F3100" i="21"/>
  <c r="E3100" i="21"/>
  <c r="D3101" i="21"/>
  <c r="E3101" i="21"/>
  <c r="F3101" i="21"/>
  <c r="D3102" i="21"/>
  <c r="F3102" i="21"/>
  <c r="E3102" i="21"/>
  <c r="D3103" i="21"/>
  <c r="F3103" i="21"/>
  <c r="E3103" i="21"/>
  <c r="D3104" i="21"/>
  <c r="F3104" i="21"/>
  <c r="E3104" i="21"/>
  <c r="D3105" i="21"/>
  <c r="E3105" i="21"/>
  <c r="F3105" i="21"/>
  <c r="D3106" i="21"/>
  <c r="F3106" i="21"/>
  <c r="E3106" i="21"/>
  <c r="D3107" i="21"/>
  <c r="F3107" i="21"/>
  <c r="E3107" i="21"/>
  <c r="D3108" i="21"/>
  <c r="E3108" i="21"/>
  <c r="F3108" i="21"/>
  <c r="D3109" i="21"/>
  <c r="F3109" i="21"/>
  <c r="E3109" i="21"/>
  <c r="D3110" i="21"/>
  <c r="F3110" i="21"/>
  <c r="E3110" i="21"/>
  <c r="D3111" i="21"/>
  <c r="E3111" i="21"/>
  <c r="F3111" i="21"/>
  <c r="D3112" i="21"/>
  <c r="E3112" i="21"/>
  <c r="F3112" i="21"/>
  <c r="D3113" i="21"/>
  <c r="F3113" i="21"/>
  <c r="E3113" i="21"/>
  <c r="D3114" i="21"/>
  <c r="F3114" i="21"/>
  <c r="E3114" i="21"/>
  <c r="D3115" i="21"/>
  <c r="F3115" i="21"/>
  <c r="E3115" i="21"/>
  <c r="D3116" i="21"/>
  <c r="F3116" i="21"/>
  <c r="E3116" i="21"/>
  <c r="D3117" i="21"/>
  <c r="F3117" i="21"/>
  <c r="E3117" i="21"/>
  <c r="D3118" i="21"/>
  <c r="E3118" i="21"/>
  <c r="F3118" i="21"/>
  <c r="D3119" i="21"/>
  <c r="E3119" i="21"/>
  <c r="F3119" i="21"/>
  <c r="D3120" i="21"/>
  <c r="E3120" i="21"/>
  <c r="F3120" i="21"/>
  <c r="D3121" i="21"/>
  <c r="E3121" i="21"/>
  <c r="F3121" i="21"/>
  <c r="D3122" i="21"/>
  <c r="F3122" i="21"/>
  <c r="E3122" i="21"/>
  <c r="D3123" i="21"/>
  <c r="F3123" i="21"/>
  <c r="E3123" i="21"/>
  <c r="D3124" i="21"/>
  <c r="F3124" i="21"/>
  <c r="E3124" i="21"/>
  <c r="D3125" i="21"/>
  <c r="F3125" i="21"/>
  <c r="E3125" i="21"/>
  <c r="D3126" i="21"/>
  <c r="E3126" i="21"/>
  <c r="F3126" i="21"/>
  <c r="D3127" i="21"/>
  <c r="F3127" i="21"/>
  <c r="E3127" i="21"/>
  <c r="D3128" i="21"/>
  <c r="E3128" i="21"/>
  <c r="F3128" i="21"/>
  <c r="D3129" i="21"/>
  <c r="F3129" i="21"/>
  <c r="E3129" i="21"/>
  <c r="D3130" i="21"/>
  <c r="E3130" i="21"/>
  <c r="F3130" i="21"/>
  <c r="D3131" i="21"/>
  <c r="E3131" i="21"/>
  <c r="F3131" i="21"/>
  <c r="D3132" i="21"/>
  <c r="F3132" i="21"/>
  <c r="E3132" i="21"/>
  <c r="D3133" i="21"/>
  <c r="E3133" i="21"/>
  <c r="F3133" i="21"/>
  <c r="D3134" i="21"/>
  <c r="F3134" i="21"/>
  <c r="E3134" i="21"/>
  <c r="D3135" i="21"/>
  <c r="F3135" i="21"/>
  <c r="E3135" i="21"/>
  <c r="D3136" i="21"/>
  <c r="E3136" i="21"/>
  <c r="F3136" i="21"/>
  <c r="D3137" i="21"/>
  <c r="E3137" i="21"/>
  <c r="F3137" i="21"/>
  <c r="D3138" i="21"/>
  <c r="E3138" i="21"/>
  <c r="F3138" i="21"/>
  <c r="D3139" i="21"/>
  <c r="F3139" i="21"/>
  <c r="E3139" i="21"/>
  <c r="D3140" i="21"/>
  <c r="F3140" i="21"/>
  <c r="E3140" i="21"/>
  <c r="D3141" i="21"/>
  <c r="F3141" i="21"/>
  <c r="E3141" i="21"/>
  <c r="D3142" i="21"/>
  <c r="E3142" i="21"/>
  <c r="F3142" i="21"/>
  <c r="D3143" i="21"/>
  <c r="E3143" i="21"/>
  <c r="F3143" i="21"/>
  <c r="D3144" i="21"/>
  <c r="F3144" i="21"/>
  <c r="E3144" i="21"/>
  <c r="D3145" i="21"/>
  <c r="E3145" i="21"/>
  <c r="F3145" i="21"/>
  <c r="D3146" i="21"/>
  <c r="F3146" i="21"/>
  <c r="E3146" i="21"/>
  <c r="D3147" i="21"/>
  <c r="E3147" i="21"/>
  <c r="F3147" i="21"/>
  <c r="D3148" i="21"/>
  <c r="F3148" i="21"/>
  <c r="E3148" i="21"/>
  <c r="D3149" i="21"/>
  <c r="E3149" i="21"/>
  <c r="F3149" i="21"/>
  <c r="D3150" i="21"/>
  <c r="F3150" i="21"/>
  <c r="E3150" i="21"/>
  <c r="D3151" i="21"/>
  <c r="F3151" i="21"/>
  <c r="E3151" i="21"/>
  <c r="D3152" i="21"/>
  <c r="E3152" i="21"/>
  <c r="F3152" i="21"/>
  <c r="D3153" i="21"/>
  <c r="F3153" i="21"/>
  <c r="E3153" i="21"/>
  <c r="D3154" i="21"/>
  <c r="F3154" i="21"/>
  <c r="E3154" i="21"/>
  <c r="D3155" i="21"/>
  <c r="E3155" i="21"/>
  <c r="F3155" i="21"/>
  <c r="D3156" i="21"/>
  <c r="F3156" i="21"/>
  <c r="E3156" i="21"/>
  <c r="D3157" i="21"/>
  <c r="F3157" i="21"/>
  <c r="E3157" i="21"/>
  <c r="D3158" i="21"/>
  <c r="F3158" i="21"/>
  <c r="E3158" i="21"/>
  <c r="D3159" i="21"/>
  <c r="F3159" i="21"/>
  <c r="E3159" i="21"/>
  <c r="D3160" i="21"/>
  <c r="F3160" i="21"/>
  <c r="E3160" i="21"/>
  <c r="D3161" i="21"/>
  <c r="F3161" i="21"/>
  <c r="E3161" i="21"/>
  <c r="D3162" i="21"/>
  <c r="E3162" i="21"/>
  <c r="F3162" i="21"/>
  <c r="D3163" i="21"/>
  <c r="F3163" i="21"/>
  <c r="E3163" i="21"/>
  <c r="D3164" i="21"/>
  <c r="F3164" i="21"/>
  <c r="E3164" i="21"/>
  <c r="D3165" i="21"/>
  <c r="E3165" i="21"/>
  <c r="F3165" i="21"/>
  <c r="D3166" i="21"/>
  <c r="E3166" i="21"/>
  <c r="F3166" i="21"/>
  <c r="D3167" i="21"/>
  <c r="F3167" i="21"/>
  <c r="E3167" i="21"/>
  <c r="D3168" i="21"/>
  <c r="E3168" i="21"/>
  <c r="F3168" i="21"/>
  <c r="D3169" i="21"/>
  <c r="E3169" i="21"/>
  <c r="F3169" i="21"/>
  <c r="D3170" i="21"/>
  <c r="F3170" i="21"/>
  <c r="E3170" i="21"/>
  <c r="D3171" i="21"/>
  <c r="F3171" i="21"/>
  <c r="E3171" i="21"/>
  <c r="D3172" i="21"/>
  <c r="F3172" i="21"/>
  <c r="E3172" i="21"/>
  <c r="D3173" i="21"/>
  <c r="F3173" i="21"/>
  <c r="E3173" i="21"/>
  <c r="D3174" i="21"/>
  <c r="F3174" i="21"/>
  <c r="E3174" i="21"/>
  <c r="D3175" i="21"/>
  <c r="E3175" i="21"/>
  <c r="F3175" i="21"/>
  <c r="D3176" i="21"/>
  <c r="F3176" i="21"/>
  <c r="E3176" i="21"/>
  <c r="D3177" i="21"/>
  <c r="E3177" i="21"/>
  <c r="F3177" i="21"/>
  <c r="D3178" i="21"/>
  <c r="F3178" i="21"/>
  <c r="E3178" i="21"/>
  <c r="D3179" i="21"/>
  <c r="F3179" i="21"/>
  <c r="E3179" i="21"/>
  <c r="D3180" i="21"/>
  <c r="E3180" i="21"/>
  <c r="F3180" i="21"/>
  <c r="D3181" i="21"/>
  <c r="E3181" i="21"/>
  <c r="F3181" i="21"/>
  <c r="D3182" i="21"/>
  <c r="E3182" i="21"/>
  <c r="F3182" i="21"/>
  <c r="D3183" i="21"/>
  <c r="F3183" i="21"/>
  <c r="E3183" i="21"/>
  <c r="D3184" i="21"/>
  <c r="F3184" i="21"/>
  <c r="E3184" i="21"/>
  <c r="D3185" i="21"/>
  <c r="E3185" i="21"/>
  <c r="F3185" i="21"/>
  <c r="D3186" i="21"/>
  <c r="E3186" i="21"/>
  <c r="F3186" i="21"/>
  <c r="D3187" i="21"/>
  <c r="E3187" i="21"/>
  <c r="F3187" i="21"/>
  <c r="D3188" i="21"/>
  <c r="E3188" i="21"/>
  <c r="F3188" i="21"/>
  <c r="D3189" i="21"/>
  <c r="E3189" i="21"/>
  <c r="F3189" i="21"/>
  <c r="D3190" i="21"/>
  <c r="F3190" i="21"/>
  <c r="E3190" i="21"/>
  <c r="D3191" i="21"/>
  <c r="F3191" i="21"/>
  <c r="E3191" i="21"/>
  <c r="D3192" i="21"/>
  <c r="E3192" i="21"/>
  <c r="F3192" i="21"/>
  <c r="D3193" i="21"/>
  <c r="F3193" i="21"/>
  <c r="E3193" i="21"/>
  <c r="D3194" i="21"/>
  <c r="E3194" i="21"/>
  <c r="F3194" i="21"/>
  <c r="D3195" i="21"/>
  <c r="E3195" i="21"/>
  <c r="F3195" i="21"/>
  <c r="D3196" i="21"/>
  <c r="E3196" i="21"/>
  <c r="F3196" i="21"/>
  <c r="D3197" i="21"/>
  <c r="E3197" i="21"/>
  <c r="F3197" i="21"/>
  <c r="D3198" i="21"/>
  <c r="F3198" i="21"/>
  <c r="E3198" i="21"/>
  <c r="D3199" i="21"/>
  <c r="F3199" i="21"/>
  <c r="E3199" i="21"/>
  <c r="D3200" i="21"/>
  <c r="F3200" i="21"/>
  <c r="E3200" i="21"/>
  <c r="D3201" i="21"/>
  <c r="F3201" i="21"/>
  <c r="E3201" i="21"/>
  <c r="D3202" i="21"/>
  <c r="F3202" i="21"/>
  <c r="E3202" i="21"/>
  <c r="D3203" i="21"/>
  <c r="E3203" i="21"/>
  <c r="F3203" i="21"/>
  <c r="D3204" i="21"/>
  <c r="E3204" i="21"/>
  <c r="F3204" i="21"/>
  <c r="D3205" i="21"/>
  <c r="E3205" i="21"/>
  <c r="F3205" i="21"/>
  <c r="D3206" i="21"/>
  <c r="E3206" i="21"/>
  <c r="F3206" i="21"/>
  <c r="D3207" i="21"/>
  <c r="E3207" i="21"/>
  <c r="F3207" i="21"/>
  <c r="D3208" i="21"/>
  <c r="F3208" i="21"/>
  <c r="E3208" i="21"/>
  <c r="D3209" i="21"/>
  <c r="F3209" i="21"/>
  <c r="E3209" i="21"/>
  <c r="D3210" i="21"/>
  <c r="E3210" i="21"/>
  <c r="F3210" i="21"/>
  <c r="D3211" i="21"/>
  <c r="E3211" i="21"/>
  <c r="F3211" i="21"/>
  <c r="D3212" i="21"/>
  <c r="F3212" i="21"/>
  <c r="E3212" i="21"/>
  <c r="D3213" i="21"/>
  <c r="F3213" i="21"/>
  <c r="E3213" i="21"/>
  <c r="D3214" i="21"/>
  <c r="F3214" i="21"/>
  <c r="E3214" i="21"/>
  <c r="D3215" i="21"/>
  <c r="E3215" i="21"/>
  <c r="F3215" i="21"/>
  <c r="D3216" i="21"/>
  <c r="F3216" i="21"/>
  <c r="E3216" i="21"/>
  <c r="D3217" i="21"/>
  <c r="E3217" i="21"/>
  <c r="F3217" i="21"/>
  <c r="D3218" i="21"/>
  <c r="E3218" i="21"/>
  <c r="F3218" i="21"/>
  <c r="D3219" i="21"/>
  <c r="E3219" i="21"/>
  <c r="F3219" i="21"/>
  <c r="D3220" i="21"/>
  <c r="E3220" i="21"/>
  <c r="F3220" i="21"/>
  <c r="D3221" i="21"/>
  <c r="E3221" i="21"/>
  <c r="F3221" i="21"/>
  <c r="D3222" i="21"/>
  <c r="F3222" i="21"/>
  <c r="E3222" i="21"/>
  <c r="D3223" i="21"/>
  <c r="E3223" i="21"/>
  <c r="F3223" i="21"/>
  <c r="D3224" i="21"/>
  <c r="E3224" i="21"/>
  <c r="F3224" i="21"/>
  <c r="D3225" i="21"/>
  <c r="F3225" i="21"/>
  <c r="E3225" i="21"/>
  <c r="D3226" i="21"/>
  <c r="F3226" i="21"/>
  <c r="E3226" i="21"/>
  <c r="D3227" i="21"/>
  <c r="F3227" i="21"/>
  <c r="E3227" i="21"/>
  <c r="D3228" i="21"/>
  <c r="F3228" i="21"/>
  <c r="E3228" i="21"/>
  <c r="D3229" i="21"/>
  <c r="E3229" i="21"/>
  <c r="F3229" i="21"/>
  <c r="D3230" i="21"/>
  <c r="E3230" i="21"/>
  <c r="F3230" i="21"/>
  <c r="D3231" i="21"/>
  <c r="E3231" i="21"/>
  <c r="F3231" i="21"/>
  <c r="D3232" i="21"/>
  <c r="F3232" i="21"/>
  <c r="E3232" i="21"/>
  <c r="D3233" i="21"/>
  <c r="E3233" i="21"/>
  <c r="F3233" i="21"/>
  <c r="D3234" i="21"/>
  <c r="F3234" i="21"/>
  <c r="E3234" i="21"/>
  <c r="D3235" i="21"/>
  <c r="F3235" i="21"/>
  <c r="E3235" i="21"/>
  <c r="D3236" i="21"/>
  <c r="E3236" i="21"/>
  <c r="F3236" i="21"/>
  <c r="D3237" i="21"/>
  <c r="F3237" i="21"/>
  <c r="E3237" i="21"/>
  <c r="D3238" i="21"/>
  <c r="E3238" i="21"/>
  <c r="F3238" i="21"/>
  <c r="D3239" i="21"/>
  <c r="E3239" i="21"/>
  <c r="F3239" i="21"/>
  <c r="D3240" i="21"/>
  <c r="F3240" i="21"/>
  <c r="E3240" i="21"/>
  <c r="D3241" i="21"/>
  <c r="E3241" i="21"/>
  <c r="F3241" i="21"/>
  <c r="D3242" i="21"/>
  <c r="E3242" i="21"/>
  <c r="F3242" i="21"/>
  <c r="D3243" i="21"/>
  <c r="E3243" i="21"/>
  <c r="F3243" i="21"/>
  <c r="D3244" i="21"/>
  <c r="F3244" i="21"/>
  <c r="E3244" i="21"/>
  <c r="D3245" i="21"/>
  <c r="E3245" i="21"/>
  <c r="F3245" i="21"/>
  <c r="D3246" i="21"/>
  <c r="E3246" i="21"/>
  <c r="F3246" i="21"/>
  <c r="D3247" i="21"/>
  <c r="E3247" i="21"/>
  <c r="F3247" i="21"/>
  <c r="D3248" i="21"/>
  <c r="E3248" i="21"/>
  <c r="F3248" i="21"/>
  <c r="D3249" i="21"/>
  <c r="F3249" i="21"/>
  <c r="E3249" i="21"/>
  <c r="D3250" i="21"/>
  <c r="E3250" i="21"/>
  <c r="F3250" i="21"/>
  <c r="D3251" i="21"/>
  <c r="E3251" i="21"/>
  <c r="F3251" i="21"/>
  <c r="D3252" i="21"/>
  <c r="E3252" i="21"/>
  <c r="F3252" i="21"/>
  <c r="D3253" i="21"/>
  <c r="F3253" i="21"/>
  <c r="E3253" i="21"/>
  <c r="D3254" i="21"/>
  <c r="E3254" i="21"/>
  <c r="F3254" i="21"/>
  <c r="D3255" i="21"/>
  <c r="F3255" i="21"/>
  <c r="E3255" i="21"/>
  <c r="D3256" i="21"/>
  <c r="E3256" i="21"/>
  <c r="F3256" i="21"/>
  <c r="D3257" i="21"/>
  <c r="E3257" i="21"/>
  <c r="F3257" i="21"/>
  <c r="D3258" i="21"/>
  <c r="E3258" i="21"/>
  <c r="F3258" i="21"/>
  <c r="D3259" i="21"/>
  <c r="E3259" i="21"/>
  <c r="F3259" i="21"/>
  <c r="D3260" i="21"/>
  <c r="F3260" i="21"/>
  <c r="E3260" i="21"/>
  <c r="D3261" i="21"/>
  <c r="F3261" i="21"/>
  <c r="E3261" i="21"/>
  <c r="D3262" i="21"/>
  <c r="F3262" i="21"/>
  <c r="E3262" i="21"/>
  <c r="D3263" i="21"/>
  <c r="F3263" i="21"/>
  <c r="E3263" i="21"/>
  <c r="D3264" i="21"/>
  <c r="F3264" i="21"/>
  <c r="E3264" i="21"/>
  <c r="D3265" i="21"/>
  <c r="E3265" i="21"/>
  <c r="F3265" i="21"/>
  <c r="D3266" i="21"/>
  <c r="F3266" i="21"/>
  <c r="E3266" i="21"/>
  <c r="D3267" i="21"/>
  <c r="F3267" i="21"/>
  <c r="E3267" i="21"/>
  <c r="D3268" i="21"/>
  <c r="E3268" i="21"/>
  <c r="F3268" i="21"/>
  <c r="D3269" i="21"/>
  <c r="E3269" i="21"/>
  <c r="F3269" i="21"/>
  <c r="D3270" i="21"/>
  <c r="E3270" i="21"/>
  <c r="F3270" i="21"/>
  <c r="D3271" i="21"/>
  <c r="E3271" i="21"/>
  <c r="F3271" i="21"/>
  <c r="D3272" i="21"/>
  <c r="F3272" i="21"/>
  <c r="E3272" i="21"/>
  <c r="D3273" i="21"/>
  <c r="E3273" i="21"/>
  <c r="F3273" i="21"/>
  <c r="D3274" i="21"/>
  <c r="F3274" i="21"/>
  <c r="E3274" i="21"/>
  <c r="D3275" i="21"/>
  <c r="E3275" i="21"/>
  <c r="F3275" i="21"/>
  <c r="D3276" i="21"/>
  <c r="E3276" i="21"/>
  <c r="F3276" i="21"/>
  <c r="D3277" i="21"/>
  <c r="E3277" i="21"/>
  <c r="F3277" i="21"/>
  <c r="D3278" i="21"/>
  <c r="E3278" i="21"/>
  <c r="F3278" i="21"/>
  <c r="D3279" i="21"/>
  <c r="F3279" i="21"/>
  <c r="E3279" i="21"/>
  <c r="D3280" i="21"/>
  <c r="E3280" i="21"/>
  <c r="F3280" i="21"/>
  <c r="D3281" i="21"/>
  <c r="E3281" i="21"/>
  <c r="F3281" i="21"/>
  <c r="D3282" i="21"/>
  <c r="E3282" i="21"/>
  <c r="F3282" i="21"/>
  <c r="D3283" i="21"/>
  <c r="F3283" i="21"/>
  <c r="E3283" i="21"/>
  <c r="D3284" i="21"/>
  <c r="F3284" i="21"/>
  <c r="E3284" i="21"/>
  <c r="D3285" i="21"/>
  <c r="F3285" i="21"/>
  <c r="E3285" i="21"/>
  <c r="D3286" i="21"/>
  <c r="E3286" i="21"/>
  <c r="F3286" i="21"/>
  <c r="D3287" i="21"/>
  <c r="F3287" i="21"/>
  <c r="E3287" i="21"/>
  <c r="D3288" i="21"/>
  <c r="F3288" i="21"/>
  <c r="E3288" i="21"/>
  <c r="D3289" i="21"/>
  <c r="E3289" i="21"/>
  <c r="F3289" i="21"/>
  <c r="D3290" i="21"/>
  <c r="F3290" i="21"/>
  <c r="E3290" i="21"/>
  <c r="D3291" i="21"/>
  <c r="E3291" i="21"/>
  <c r="F3291" i="21"/>
  <c r="D3292" i="21"/>
  <c r="E3292" i="21"/>
  <c r="F3292" i="21"/>
  <c r="D3293" i="21"/>
  <c r="E3293" i="21"/>
  <c r="F3293" i="21"/>
  <c r="D3294" i="21"/>
  <c r="E3294" i="21"/>
  <c r="F3294" i="21"/>
  <c r="D3295" i="21"/>
  <c r="F3295" i="21"/>
  <c r="E3295" i="21"/>
  <c r="D3296" i="21"/>
  <c r="F3296" i="21"/>
  <c r="E3296" i="21"/>
  <c r="D3297" i="21"/>
  <c r="E3297" i="21"/>
  <c r="F3297" i="21"/>
  <c r="D3298" i="21"/>
  <c r="E3298" i="21"/>
  <c r="F3298" i="21"/>
  <c r="D3299" i="21"/>
  <c r="E3299" i="21"/>
  <c r="F3299" i="21"/>
  <c r="D3300" i="21"/>
  <c r="F3300" i="21"/>
  <c r="E3300" i="21"/>
  <c r="D3301" i="21"/>
  <c r="F3301" i="21"/>
  <c r="E3301" i="21"/>
  <c r="D3302" i="21"/>
  <c r="E3302" i="21"/>
  <c r="F3302" i="21"/>
  <c r="D3303" i="21"/>
  <c r="E3303" i="21"/>
  <c r="F3303" i="21"/>
  <c r="D3304" i="21"/>
  <c r="F3304" i="21"/>
  <c r="E3304" i="21"/>
  <c r="D3305" i="21"/>
  <c r="F3305" i="21"/>
  <c r="E3305" i="21"/>
  <c r="D3306" i="21"/>
  <c r="E3306" i="21"/>
  <c r="F3306" i="21"/>
  <c r="D3307" i="21"/>
  <c r="F3307" i="21"/>
  <c r="E3307" i="21"/>
  <c r="D3308" i="21"/>
  <c r="F3308" i="21"/>
  <c r="E3308" i="21"/>
  <c r="D3309" i="21"/>
  <c r="E3309" i="21"/>
  <c r="F3309" i="21"/>
  <c r="D3310" i="21"/>
  <c r="E3310" i="21"/>
  <c r="F3310" i="21"/>
  <c r="D3311" i="21"/>
  <c r="E3311" i="21"/>
  <c r="F3311" i="21"/>
  <c r="D3312" i="21"/>
  <c r="E3312" i="21"/>
  <c r="F3312" i="21"/>
  <c r="D3313" i="21"/>
  <c r="E3313" i="21"/>
  <c r="F3313" i="21"/>
  <c r="D3314" i="21"/>
  <c r="F3314" i="21"/>
  <c r="E3314" i="21"/>
  <c r="D3315" i="21"/>
  <c r="F3315" i="21"/>
  <c r="E3315" i="21"/>
  <c r="D3316" i="21"/>
  <c r="F3316" i="21"/>
  <c r="E3316" i="21"/>
  <c r="D3317" i="21"/>
  <c r="F3317" i="21"/>
  <c r="E3317" i="21"/>
  <c r="D3318" i="21"/>
  <c r="E3318" i="21"/>
  <c r="F3318" i="21"/>
  <c r="D3319" i="21"/>
  <c r="F3319" i="21"/>
  <c r="E3319" i="21"/>
  <c r="D3320" i="21"/>
  <c r="F3320" i="21"/>
  <c r="E3320" i="21"/>
  <c r="D3321" i="21"/>
  <c r="F3321" i="21"/>
  <c r="E3321" i="21"/>
  <c r="D3322" i="21"/>
  <c r="E3322" i="21"/>
  <c r="F3322" i="21"/>
  <c r="D3323" i="21"/>
  <c r="F3323" i="21"/>
  <c r="E3323" i="21"/>
  <c r="D3324" i="21"/>
  <c r="F3324" i="21"/>
  <c r="E3324" i="21"/>
  <c r="D3325" i="21"/>
  <c r="E3325" i="21"/>
  <c r="F3325" i="21"/>
  <c r="D3326" i="21"/>
  <c r="E3326" i="21"/>
  <c r="F3326" i="21"/>
  <c r="D3327" i="21"/>
  <c r="F3327" i="21"/>
  <c r="E3327" i="21"/>
  <c r="D3328" i="21"/>
  <c r="F3328" i="21"/>
  <c r="E3328" i="21"/>
  <c r="D3329" i="21"/>
  <c r="E3329" i="21"/>
  <c r="F3329" i="21"/>
  <c r="D3330" i="21"/>
  <c r="E3330" i="21"/>
  <c r="F3330" i="21"/>
  <c r="D3331" i="21"/>
  <c r="F3331" i="21"/>
  <c r="E3331" i="21"/>
  <c r="D3332" i="21"/>
  <c r="F3332" i="21"/>
  <c r="E3332" i="21"/>
  <c r="D3333" i="21"/>
  <c r="E3333" i="21"/>
  <c r="F3333" i="21"/>
  <c r="D3334" i="21"/>
  <c r="E3334" i="21"/>
  <c r="F3334" i="21"/>
  <c r="D3335" i="21"/>
  <c r="F3335" i="21"/>
  <c r="E3335" i="21"/>
  <c r="D3336" i="21"/>
  <c r="E3336" i="21"/>
  <c r="F3336" i="21"/>
  <c r="D3337" i="21"/>
  <c r="F3337" i="21"/>
  <c r="E3337" i="21"/>
  <c r="D3338" i="21"/>
  <c r="F3338" i="21"/>
  <c r="E3338" i="21"/>
  <c r="D3339" i="21"/>
  <c r="E3339" i="21"/>
  <c r="F3339" i="21"/>
  <c r="D3340" i="21"/>
  <c r="E3340" i="21"/>
  <c r="F3340" i="21"/>
  <c r="D3341" i="21"/>
  <c r="E3341" i="21"/>
  <c r="F3341" i="21"/>
  <c r="D3342" i="21"/>
  <c r="F3342" i="21"/>
  <c r="E3342" i="21"/>
  <c r="D3343" i="21"/>
  <c r="E3343" i="21"/>
  <c r="F3343" i="21"/>
  <c r="D3344" i="21"/>
  <c r="E3344" i="21"/>
  <c r="F3344" i="21"/>
  <c r="D3345" i="21"/>
  <c r="E3345" i="21"/>
  <c r="F3345" i="21"/>
  <c r="D3346" i="21"/>
  <c r="E3346" i="21"/>
  <c r="F3346" i="21"/>
  <c r="D3347" i="21"/>
  <c r="E3347" i="21"/>
  <c r="F3347" i="21"/>
  <c r="D3348" i="21"/>
  <c r="E3348" i="21"/>
  <c r="F3348" i="21"/>
  <c r="D3349" i="21"/>
  <c r="E3349" i="21"/>
  <c r="F3349" i="21"/>
  <c r="D3350" i="21"/>
  <c r="F3350" i="21"/>
  <c r="E3350" i="21"/>
  <c r="D3351" i="21"/>
  <c r="E3351" i="21"/>
  <c r="F3351" i="21"/>
  <c r="D3352" i="21"/>
  <c r="F3352" i="21"/>
  <c r="E3352" i="21"/>
  <c r="D3353" i="21"/>
  <c r="F3353" i="21"/>
  <c r="E3353" i="21"/>
  <c r="D3354" i="21"/>
  <c r="E3354" i="21"/>
  <c r="F3354" i="21"/>
  <c r="D3355" i="21"/>
  <c r="E3355" i="21"/>
  <c r="F3355" i="21"/>
  <c r="D3356" i="21"/>
  <c r="E3356" i="21"/>
  <c r="F3356" i="21"/>
  <c r="D3357" i="21"/>
  <c r="E3357" i="21"/>
  <c r="F3357" i="21"/>
  <c r="D3358" i="21"/>
  <c r="F3358" i="21"/>
  <c r="E3358" i="21"/>
  <c r="D3359" i="21"/>
  <c r="F3359" i="21"/>
  <c r="E3359" i="21"/>
  <c r="D3360" i="21"/>
  <c r="E3360" i="21"/>
  <c r="F3360" i="21"/>
  <c r="D3361" i="21"/>
  <c r="E3361" i="21"/>
  <c r="F3361" i="21"/>
  <c r="D3362" i="21"/>
  <c r="E3362" i="21"/>
  <c r="F3362" i="21"/>
  <c r="D3363" i="21"/>
  <c r="E3363" i="21"/>
  <c r="F3363" i="21"/>
  <c r="D3364" i="21"/>
  <c r="F3364" i="21"/>
  <c r="E3364" i="21"/>
  <c r="D3365" i="21"/>
  <c r="F3365" i="21"/>
  <c r="E3365" i="21"/>
  <c r="D3366" i="21"/>
  <c r="E3366" i="21"/>
  <c r="F3366" i="21"/>
  <c r="D3367" i="21"/>
  <c r="F3367" i="21"/>
  <c r="E3367" i="21"/>
  <c r="D3368" i="21"/>
  <c r="E3368" i="21"/>
  <c r="F3368" i="21"/>
  <c r="D3369" i="21"/>
  <c r="F3369" i="21"/>
  <c r="E3369" i="21"/>
  <c r="D3370" i="21"/>
  <c r="F3370" i="21"/>
  <c r="E3370" i="21"/>
  <c r="D3371" i="21"/>
  <c r="F3371" i="21"/>
  <c r="E3371" i="21"/>
  <c r="D3372" i="21"/>
  <c r="E3372" i="21"/>
  <c r="F3372" i="21"/>
  <c r="D3373" i="21"/>
  <c r="F3373" i="21"/>
  <c r="E3373" i="21"/>
  <c r="D3374" i="21"/>
  <c r="E3374" i="21"/>
  <c r="F3374" i="21"/>
  <c r="D3375" i="21"/>
  <c r="E3375" i="21"/>
  <c r="F3375" i="21"/>
  <c r="D3376" i="21"/>
  <c r="F3376" i="21"/>
  <c r="E3376" i="21"/>
  <c r="D3377" i="21"/>
  <c r="E3377" i="21"/>
  <c r="F3377" i="21"/>
  <c r="D3378" i="21"/>
  <c r="F3378" i="21"/>
  <c r="E3378" i="21"/>
  <c r="D3379" i="21"/>
  <c r="E3379" i="21"/>
  <c r="F3379" i="21"/>
  <c r="D3380" i="21"/>
  <c r="E3380" i="21"/>
  <c r="F3380" i="21"/>
  <c r="D3381" i="21"/>
  <c r="F3381" i="21"/>
  <c r="E3381" i="21"/>
  <c r="D3382" i="21"/>
  <c r="E3382" i="21"/>
  <c r="F3382" i="21"/>
  <c r="D3383" i="21"/>
  <c r="F3383" i="21"/>
  <c r="E3383" i="21"/>
  <c r="D3384" i="21"/>
  <c r="F3384" i="21"/>
  <c r="E3384" i="21"/>
  <c r="D3385" i="21"/>
  <c r="E3385" i="21"/>
  <c r="F3385" i="21"/>
  <c r="D3386" i="21"/>
  <c r="F3386" i="21"/>
  <c r="E3386" i="21"/>
  <c r="D3387" i="21"/>
  <c r="F3387" i="21"/>
  <c r="E3387" i="21"/>
  <c r="D3388" i="21"/>
  <c r="F3388" i="21"/>
  <c r="E3388" i="21"/>
  <c r="D3389" i="21"/>
  <c r="E3389" i="21"/>
  <c r="F3389" i="21"/>
  <c r="D3390" i="21"/>
  <c r="E3390" i="21"/>
  <c r="F3390" i="21"/>
  <c r="D3391" i="21"/>
  <c r="F3391" i="21"/>
  <c r="E3391" i="21"/>
  <c r="D3392" i="21"/>
  <c r="F3392" i="21"/>
  <c r="E3392" i="21"/>
  <c r="D3393" i="21"/>
  <c r="F3393" i="21"/>
  <c r="E3393" i="21"/>
  <c r="D3394" i="21"/>
  <c r="F3394" i="21"/>
  <c r="E3394" i="21"/>
  <c r="D3395" i="21"/>
  <c r="F3395" i="21"/>
  <c r="E3395" i="21"/>
  <c r="D3396" i="21"/>
  <c r="F3396" i="21"/>
  <c r="E3396" i="21"/>
  <c r="D3397" i="21"/>
  <c r="E3397" i="21"/>
  <c r="F3397" i="21"/>
  <c r="D3398" i="21"/>
  <c r="F3398" i="21"/>
  <c r="E3398" i="21"/>
  <c r="D3399" i="21"/>
  <c r="F3399" i="21"/>
  <c r="E3399" i="21"/>
  <c r="D3400" i="21"/>
  <c r="E3400" i="21"/>
  <c r="F3400" i="21"/>
  <c r="D3401" i="21"/>
  <c r="F3401" i="21"/>
  <c r="E3401" i="21"/>
  <c r="D3402" i="21"/>
  <c r="E3402" i="21"/>
  <c r="F3402" i="21"/>
  <c r="D3403" i="21"/>
  <c r="E3403" i="21"/>
  <c r="F3403" i="21"/>
  <c r="D3404" i="21"/>
  <c r="E3404" i="21"/>
  <c r="F3404" i="21"/>
  <c r="D3405" i="21"/>
  <c r="F3405" i="21"/>
  <c r="E3405" i="21"/>
  <c r="D3406" i="21"/>
  <c r="F3406" i="21"/>
  <c r="E3406" i="21"/>
  <c r="D3407" i="21"/>
  <c r="E3407" i="21"/>
  <c r="F3407" i="21"/>
  <c r="D3408" i="21"/>
  <c r="E3408" i="21"/>
  <c r="F3408" i="21"/>
  <c r="D3409" i="21"/>
  <c r="E3409" i="21"/>
  <c r="F3409" i="21"/>
  <c r="D3410" i="21"/>
  <c r="F3410" i="21"/>
  <c r="E3410" i="21"/>
  <c r="D3411" i="21"/>
  <c r="E3411" i="21"/>
  <c r="F3411" i="21"/>
  <c r="D3412" i="21"/>
  <c r="E3412" i="21"/>
  <c r="F3412" i="21"/>
  <c r="D3413" i="21"/>
  <c r="F3413" i="21"/>
  <c r="E3413" i="21"/>
  <c r="D3414" i="21"/>
  <c r="F3414" i="21"/>
  <c r="E3414" i="21"/>
  <c r="D3415" i="21"/>
  <c r="E3415" i="21"/>
  <c r="F3415" i="21"/>
  <c r="D3416" i="21"/>
  <c r="F3416" i="21"/>
  <c r="E3416" i="21"/>
  <c r="D3417" i="21"/>
  <c r="F3417" i="21"/>
  <c r="E3417" i="21"/>
  <c r="D3418" i="21"/>
  <c r="F3418" i="21"/>
  <c r="E3418" i="21"/>
  <c r="D3419" i="21"/>
  <c r="F3419" i="21"/>
  <c r="E3419" i="21"/>
  <c r="D3420" i="21"/>
  <c r="E3420" i="21"/>
  <c r="F3420" i="21"/>
  <c r="D3421" i="21"/>
  <c r="E3421" i="21"/>
  <c r="F3421" i="21"/>
  <c r="D3422" i="21"/>
  <c r="E3422" i="21"/>
  <c r="F3422" i="21"/>
  <c r="D3423" i="21"/>
  <c r="F3423" i="21"/>
  <c r="E3423" i="21"/>
  <c r="D3424" i="21"/>
  <c r="F3424" i="21"/>
  <c r="E3424" i="21"/>
  <c r="D3425" i="21"/>
  <c r="F3425" i="21"/>
  <c r="E3425" i="21"/>
  <c r="D3426" i="21"/>
  <c r="F3426" i="21"/>
  <c r="E3426" i="21"/>
  <c r="D3427" i="21"/>
  <c r="F3427" i="21"/>
  <c r="E3427" i="21"/>
  <c r="D3428" i="21"/>
  <c r="E3428" i="21"/>
  <c r="F3428" i="21"/>
  <c r="D3429" i="21"/>
  <c r="E3429" i="21"/>
  <c r="F3429" i="21"/>
  <c r="D3430" i="21"/>
  <c r="E3430" i="21"/>
  <c r="F3430" i="21"/>
  <c r="D3431" i="21"/>
  <c r="F3431" i="21"/>
  <c r="E3431" i="21"/>
  <c r="D3432" i="21"/>
  <c r="E3432" i="21"/>
  <c r="F3432" i="21"/>
  <c r="D3433" i="21"/>
  <c r="E3433" i="21"/>
  <c r="F3433" i="21"/>
  <c r="D3434" i="21"/>
  <c r="E3434" i="21"/>
  <c r="F3434" i="21"/>
  <c r="D3435" i="21"/>
  <c r="F3435" i="21"/>
  <c r="E3435" i="21"/>
  <c r="D3436" i="21"/>
  <c r="E3436" i="21"/>
  <c r="F3436" i="21"/>
  <c r="D3437" i="21"/>
  <c r="E3437" i="21"/>
  <c r="F3437" i="21"/>
  <c r="D3438" i="21"/>
  <c r="F3438" i="21"/>
  <c r="E3438" i="21"/>
  <c r="D3439" i="21"/>
  <c r="F3439" i="21"/>
  <c r="E3439" i="21"/>
  <c r="D3440" i="21"/>
  <c r="E3440" i="21"/>
  <c r="F3440" i="21"/>
  <c r="D3441" i="21"/>
  <c r="F3441" i="21"/>
  <c r="E3441" i="21"/>
  <c r="D3442" i="21"/>
  <c r="F3442" i="21"/>
  <c r="E3442" i="21"/>
  <c r="D3443" i="21"/>
  <c r="E3443" i="21"/>
  <c r="F3443" i="21"/>
  <c r="D3444" i="21"/>
  <c r="F3444" i="21"/>
  <c r="E3444" i="21"/>
  <c r="D3445" i="21"/>
  <c r="F3445" i="21"/>
  <c r="E3445" i="21"/>
  <c r="D3446" i="21"/>
  <c r="E3446" i="21"/>
  <c r="F3446" i="21"/>
  <c r="D3447" i="21"/>
  <c r="F3447" i="21"/>
  <c r="E3447" i="21"/>
  <c r="D3448" i="21"/>
  <c r="F3448" i="21"/>
  <c r="E3448" i="21"/>
  <c r="D3449" i="21"/>
  <c r="E3449" i="21"/>
  <c r="F3449" i="21"/>
  <c r="D3450" i="21"/>
  <c r="E3450" i="21"/>
  <c r="F3450" i="21"/>
  <c r="D3451" i="21"/>
  <c r="E3451" i="21"/>
  <c r="F3451" i="21"/>
  <c r="D3452" i="21"/>
  <c r="F3452" i="21"/>
  <c r="E3452" i="21"/>
  <c r="D3453" i="21"/>
  <c r="E3453" i="21"/>
  <c r="F3453" i="21"/>
  <c r="D3454" i="21"/>
  <c r="E3454" i="21"/>
  <c r="F3454" i="21"/>
  <c r="D3455" i="21"/>
  <c r="F3455" i="21"/>
  <c r="E3455" i="21"/>
  <c r="D3456" i="21"/>
  <c r="E3456" i="21"/>
  <c r="F3456" i="21"/>
  <c r="D3457" i="21"/>
  <c r="E3457" i="21"/>
  <c r="F3457" i="21"/>
  <c r="D3458" i="21"/>
  <c r="F3458" i="21"/>
  <c r="E3458" i="21"/>
  <c r="D3459" i="21"/>
  <c r="F3459" i="21"/>
  <c r="E3459" i="21"/>
  <c r="D3460" i="21"/>
  <c r="F3460" i="21"/>
  <c r="E3460" i="21"/>
  <c r="D3461" i="21"/>
  <c r="E3461" i="21"/>
  <c r="F3461" i="21"/>
  <c r="D3462" i="21"/>
  <c r="E3462" i="21"/>
  <c r="F3462" i="21"/>
  <c r="D3463" i="21"/>
  <c r="E3463" i="21"/>
  <c r="F3463" i="21"/>
  <c r="D3464" i="21"/>
  <c r="E3464" i="21"/>
  <c r="F3464" i="21"/>
  <c r="D3465" i="21"/>
  <c r="E3465" i="21"/>
  <c r="F3465" i="21"/>
  <c r="D3466" i="21"/>
  <c r="E3466" i="21"/>
  <c r="F3466" i="21"/>
  <c r="D3467" i="21"/>
  <c r="E3467" i="21"/>
  <c r="F3467" i="21"/>
  <c r="D3468" i="21"/>
  <c r="F3468" i="21"/>
  <c r="E3468" i="21"/>
  <c r="D3469" i="21"/>
  <c r="F3469" i="21"/>
  <c r="E3469" i="21"/>
  <c r="D3470" i="21"/>
  <c r="F3470" i="21"/>
  <c r="E3470" i="21"/>
  <c r="D3471" i="21"/>
  <c r="F3471" i="21"/>
  <c r="E3471" i="21"/>
  <c r="D3472" i="21"/>
  <c r="F3472" i="21"/>
  <c r="E3472" i="21"/>
  <c r="D3473" i="21"/>
  <c r="F3473" i="21"/>
  <c r="E3473" i="21"/>
  <c r="D3474" i="21"/>
  <c r="F3474" i="21"/>
  <c r="E3474" i="21"/>
  <c r="D3475" i="21"/>
  <c r="E3475" i="21"/>
  <c r="F3475" i="21"/>
  <c r="D3476" i="21"/>
  <c r="F3476" i="21"/>
  <c r="E3476" i="21"/>
  <c r="D3477" i="21"/>
  <c r="F3477" i="21"/>
  <c r="E3477" i="21"/>
  <c r="D3478" i="21"/>
  <c r="F3478" i="21"/>
  <c r="E3478" i="21"/>
  <c r="D3479" i="21"/>
  <c r="E3479" i="21"/>
  <c r="F3479" i="21"/>
  <c r="D3480" i="21"/>
  <c r="F3480" i="21"/>
  <c r="E3480" i="21"/>
  <c r="D3481" i="21"/>
  <c r="E3481" i="21"/>
  <c r="F3481" i="21"/>
  <c r="D3482" i="21"/>
  <c r="F3482" i="21"/>
  <c r="E3482" i="21"/>
  <c r="D3483" i="21"/>
  <c r="F3483" i="21"/>
  <c r="E3483" i="21"/>
  <c r="D3484" i="21"/>
  <c r="E3484" i="21"/>
  <c r="F3484" i="21"/>
  <c r="D3485" i="21"/>
  <c r="F3485" i="21"/>
  <c r="E3485" i="21"/>
  <c r="D3486" i="21"/>
  <c r="E3486" i="21"/>
  <c r="F3486" i="21"/>
  <c r="D3487" i="21"/>
  <c r="E3487" i="21"/>
  <c r="F3487" i="21"/>
  <c r="D3488" i="21"/>
  <c r="E3488" i="21"/>
  <c r="F3488" i="21"/>
  <c r="D3489" i="21"/>
  <c r="F3489" i="21"/>
  <c r="E3489" i="21"/>
  <c r="D3490" i="21"/>
  <c r="E3490" i="21"/>
  <c r="F3490" i="21"/>
  <c r="D3491" i="21"/>
  <c r="E3491" i="21"/>
  <c r="F3491" i="21"/>
  <c r="D3492" i="21"/>
  <c r="F3492" i="21"/>
  <c r="E3492" i="21"/>
  <c r="D3493" i="21"/>
  <c r="E3493" i="21"/>
  <c r="F3493" i="21"/>
  <c r="D3494" i="21"/>
  <c r="E3494" i="21"/>
  <c r="F3494" i="21"/>
  <c r="D3495" i="21"/>
  <c r="F3495" i="21"/>
  <c r="E3495" i="21"/>
  <c r="D3496" i="21"/>
  <c r="E3496" i="21"/>
  <c r="F3496" i="21"/>
  <c r="D3497" i="21"/>
  <c r="F3497" i="21"/>
  <c r="E3497" i="21"/>
  <c r="D3498" i="21"/>
  <c r="F3498" i="21"/>
  <c r="E3498" i="21"/>
  <c r="D3499" i="21"/>
  <c r="E3499" i="21"/>
  <c r="F3499" i="21"/>
  <c r="D3500" i="21"/>
  <c r="F3500" i="21"/>
  <c r="E3500" i="21"/>
  <c r="D3501" i="21"/>
  <c r="E3501" i="21"/>
  <c r="F3501" i="21"/>
  <c r="D3502" i="21"/>
  <c r="F3502" i="21"/>
  <c r="E3502" i="21"/>
  <c r="D3503" i="21"/>
  <c r="F3503" i="21"/>
  <c r="E3503" i="21"/>
  <c r="D3504" i="21"/>
  <c r="F3504" i="21"/>
  <c r="E3504" i="21"/>
  <c r="D3505" i="21"/>
  <c r="E3505" i="21"/>
  <c r="F3505" i="21"/>
  <c r="D3506" i="21"/>
  <c r="F3506" i="21"/>
  <c r="E3506" i="21"/>
  <c r="D3507" i="21"/>
  <c r="F3507" i="21"/>
  <c r="E3507" i="21"/>
  <c r="D3508" i="21"/>
  <c r="F3508" i="21"/>
  <c r="E3508" i="21"/>
  <c r="D3509" i="21"/>
  <c r="E3509" i="21"/>
  <c r="F3509" i="21"/>
  <c r="D3510" i="21"/>
  <c r="E3510" i="21"/>
  <c r="F3510" i="21"/>
  <c r="D3511" i="21"/>
  <c r="F3511" i="21"/>
  <c r="E3511" i="21"/>
  <c r="D3512" i="21"/>
  <c r="E3512" i="21"/>
  <c r="F3512" i="21"/>
  <c r="D3513" i="21"/>
  <c r="E3513" i="21"/>
  <c r="F3513" i="21"/>
  <c r="D3514" i="21"/>
  <c r="F3514" i="21"/>
  <c r="E3514" i="21"/>
  <c r="D3515" i="21"/>
  <c r="F3515" i="21"/>
  <c r="E3515" i="21"/>
  <c r="D3516" i="21"/>
  <c r="F3516" i="21"/>
  <c r="E3516" i="21"/>
  <c r="D3517" i="21"/>
  <c r="F3517" i="21"/>
  <c r="E3517" i="21"/>
  <c r="D3518" i="21"/>
  <c r="E3518" i="21"/>
  <c r="F3518" i="21"/>
  <c r="D3519" i="21"/>
  <c r="E3519" i="21"/>
  <c r="F3519" i="21"/>
  <c r="D3520" i="21"/>
  <c r="F3520" i="21"/>
  <c r="E3520" i="21"/>
  <c r="D3521" i="21"/>
  <c r="F3521" i="21"/>
  <c r="E3521" i="21"/>
  <c r="D3522" i="21"/>
  <c r="E3522" i="21"/>
  <c r="F3522" i="21"/>
  <c r="D3523" i="21"/>
  <c r="E3523" i="21"/>
  <c r="F3523" i="21"/>
  <c r="D3524" i="21"/>
  <c r="E3524" i="21"/>
  <c r="F3524" i="21"/>
  <c r="D3525" i="21"/>
  <c r="F3525" i="21"/>
  <c r="E3525" i="21"/>
  <c r="D3526" i="21"/>
  <c r="E3526" i="21"/>
  <c r="F3526" i="21"/>
  <c r="D3527" i="21"/>
  <c r="E3527" i="21"/>
  <c r="F3527" i="21"/>
  <c r="D3528" i="21"/>
  <c r="E3528" i="21"/>
  <c r="F3528" i="21"/>
  <c r="D3529" i="21"/>
  <c r="E3529" i="21"/>
  <c r="F3529" i="21"/>
  <c r="D3530" i="21"/>
  <c r="E3530" i="21"/>
  <c r="F3530" i="21"/>
  <c r="D3531" i="21"/>
  <c r="E3531" i="21"/>
  <c r="F3531" i="21"/>
  <c r="D3532" i="21"/>
  <c r="F3532" i="21"/>
  <c r="E3532" i="21"/>
  <c r="D3533" i="21"/>
  <c r="E3533" i="21"/>
  <c r="F3533" i="21"/>
  <c r="D3534" i="21"/>
  <c r="F3534" i="21"/>
  <c r="E3534" i="21"/>
  <c r="G9" i="29"/>
  <c r="I9" i="29"/>
  <c r="J9" i="29" l="1"/>
  <c r="H9" i="29"/>
  <c r="D3535" i="21"/>
  <c r="F3535" i="21"/>
  <c r="E3535" i="21"/>
  <c r="K9" i="29" l="1"/>
  <c r="D3536" i="21"/>
  <c r="F3536" i="21"/>
  <c r="E3536" i="21"/>
  <c r="D3537" i="21"/>
  <c r="E3537" i="21"/>
  <c r="F3537" i="21"/>
</calcChain>
</file>

<file path=xl/sharedStrings.xml><?xml version="1.0" encoding="utf-8"?>
<sst xmlns="http://schemas.openxmlformats.org/spreadsheetml/2006/main" count="4207" uniqueCount="161">
  <si>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</si>
  <si>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</si>
  <si>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</si>
  <si>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</si>
  <si>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</si>
  <si>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</si>
  <si>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</si>
  <si>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</si>
  <si>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</si>
  <si>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</si>
  <si>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</si>
  <si>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</si>
  <si>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</si>
  <si>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</si>
  <si>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</si>
  <si>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</si>
  <si>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</si>
  <si>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</si>
  <si>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</si>
  <si>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</si>
  <si>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</si>
  <si>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</si>
  <si>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</si>
  <si>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</si>
  <si>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</si>
  <si>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</si>
  <si>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</si>
  <si>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</si>
  <si>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</si>
  <si>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</si>
  <si>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</si>
  <si>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</si>
  <si>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</si>
  <si>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</si>
  <si>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</si>
  <si>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</si>
  <si>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</si>
  <si>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</si>
  <si>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</si>
  <si>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</si>
  <si>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</si>
  <si>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</si>
  <si>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</si>
  <si>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</si>
  <si>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</si>
  <si>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</si>
  <si>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</si>
  <si>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</si>
  <si>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</si>
  <si>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</si>
  <si>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</si>
  <si>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</si>
  <si>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</si>
  <si>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</si>
  <si>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</si>
  <si>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</si>
  <si>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</si>
  <si>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</si>
  <si>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</si>
  <si>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</si>
  <si>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</si>
  <si>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</si>
  <si>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</si>
  <si>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</si>
  <si>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</si>
  <si>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</si>
  <si>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</si>
  <si>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</si>
  <si>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</si>
  <si>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</si>
  <si>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</si>
  <si>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</si>
  <si>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</si>
  <si>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</si>
  <si>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</si>
  <si>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</si>
  <si>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</si>
  <si>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</si>
  <si>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</si>
  <si>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</si>
  <si>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</si>
  <si>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</si>
  <si>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</si>
  <si>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</si>
  <si>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</si>
  <si>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</si>
  <si>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</si>
  <si>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</si>
  <si>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</si>
  <si>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</si>
  <si>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</si>
  <si>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</si>
  <si>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</si>
  <si>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</si>
  <si>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</si>
  <si>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</si>
  <si>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</si>
  <si>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</si>
  <si>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</si>
  <si>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</si>
  <si>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</si>
  <si>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</si>
  <si>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</si>
  <si>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</si>
  <si>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</si>
  <si>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</si>
  <si>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</si>
  <si>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</si>
  <si>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</si>
  <si>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</si>
  <si>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</si>
  <si>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</si>
  <si>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</si>
  <si>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</si>
  <si>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</si>
  <si>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</si>
  <si>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</si>
  <si>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</si>
  <si>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</si>
  <si>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</si>
  <si>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</si>
  <si>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</si>
  <si>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</si>
  <si>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</si>
  <si>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</si>
  <si>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</si>
  <si>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</si>
  <si>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</si>
  <si>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</si>
  <si>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</si>
  <si>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</si>
  <si>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</si>
  <si>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</si>
  <si>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</si>
  <si>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</si>
  <si>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IMM Swap</t>
  </si>
  <si>
    <t>1S</t>
  </si>
  <si>
    <t>2S</t>
  </si>
  <si>
    <t>3S</t>
  </si>
  <si>
    <t>4S</t>
  </si>
  <si>
    <t>DisocuntingEngine</t>
  </si>
  <si>
    <t>6M Curve</t>
  </si>
  <si>
    <t>6M FRA</t>
  </si>
  <si>
    <t>12M FRA</t>
  </si>
  <si>
    <t>Repricing Monitor</t>
  </si>
  <si>
    <t>Instruments</t>
  </si>
  <si>
    <t>Calculate</t>
  </si>
  <si>
    <t>3M FRA</t>
  </si>
  <si>
    <t>3M Futures</t>
  </si>
  <si>
    <t>FRA</t>
  </si>
  <si>
    <t>Error(bps)</t>
  </si>
  <si>
    <t>6M Swap</t>
  </si>
  <si>
    <t>GBP</t>
  </si>
  <si>
    <t>UnitedKingdom::Exchange</t>
  </si>
  <si>
    <t>Sonia</t>
  </si>
  <si>
    <t>Libor</t>
  </si>
  <si>
    <t>MPC</t>
  </si>
  <si>
    <t>MPC OIS</t>
  </si>
  <si>
    <t>Actual/365 (Fixed)</t>
  </si>
  <si>
    <t>3M Swap Annual</t>
  </si>
  <si>
    <t>3M Swap Semiannual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</si>
</sst>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  <font>
      <sz val="8"/>
      <color rgb="FFFF0000"/>
      <name val="Courier New"/>
      <family val="3"/>
    </font>
  </fonts>
  <fills count="12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  <fill>
      <patternFill patternType="lightUp">
        <bgColor theme="8" tint="0.59999389629810485"/>
      </patternFill>
    </fill>
    <fill>
      <patternFill patternType="lightUp">
        <bgColor theme="0"/>
      </patternFill>
    </fill>
  </fills>
  <borders count="3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208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10" borderId="12" xfId="1" applyNumberFormat="1" applyFont="1" applyFill="1" applyBorder="1" applyAlignment="1">
      <alignment horizontal="center" vertical="center"/>
    </xf>
    <xf numFmtId="173" fontId="9" fillId="10" borderId="11" xfId="1" applyNumberFormat="1" applyFont="1" applyFill="1" applyBorder="1" applyAlignment="1">
      <alignment horizontal="center" vertical="center"/>
    </xf>
    <xf numFmtId="173" fontId="9" fillId="10" borderId="10" xfId="1" applyNumberFormat="1" applyFont="1" applyFill="1" applyBorder="1" applyAlignment="1">
      <alignment horizontal="center" vertical="center"/>
    </xf>
    <xf numFmtId="2" fontId="9" fillId="0" borderId="11" xfId="1" applyNumberFormat="1" applyFont="1" applyFill="1" applyBorder="1" applyAlignment="1">
      <alignment horizontal="right"/>
    </xf>
    <xf numFmtId="2" fontId="9" fillId="8" borderId="12" xfId="1" applyNumberFormat="1" applyFont="1" applyFill="1" applyBorder="1" applyAlignment="1">
      <alignment horizontal="right"/>
    </xf>
    <xf numFmtId="2" fontId="9" fillId="8" borderId="11" xfId="1" applyNumberFormat="1" applyFont="1" applyFill="1" applyBorder="1" applyAlignment="1">
      <alignment horizontal="right"/>
    </xf>
    <xf numFmtId="2" fontId="9" fillId="0" borderId="10" xfId="1" applyNumberFormat="1" applyFont="1" applyFill="1" applyBorder="1" applyAlignment="1">
      <alignment horizontal="right"/>
    </xf>
    <xf numFmtId="2" fontId="9" fillId="0" borderId="12" xfId="1" applyNumberFormat="1" applyFont="1" applyFill="1" applyBorder="1" applyAlignment="1">
      <alignment horizontal="right"/>
    </xf>
    <xf numFmtId="0" fontId="9" fillId="0" borderId="22" xfId="1" applyFont="1" applyFill="1" applyBorder="1"/>
    <xf numFmtId="169" fontId="9" fillId="0" borderId="22" xfId="1" applyNumberFormat="1" applyFont="1" applyFill="1" applyBorder="1"/>
    <xf numFmtId="166" fontId="9" fillId="0" borderId="22" xfId="1" applyNumberFormat="1" applyFont="1" applyFill="1" applyBorder="1"/>
    <xf numFmtId="2" fontId="9" fillId="0" borderId="22" xfId="1" applyNumberFormat="1" applyFont="1" applyFill="1" applyBorder="1" applyAlignment="1">
      <alignment horizontal="right"/>
    </xf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2" fontId="9" fillId="8" borderId="10" xfId="1" applyNumberFormat="1" applyFont="1" applyFill="1" applyBorder="1" applyAlignment="1">
      <alignment horizontal="right"/>
    </xf>
    <xf numFmtId="0" fontId="9" fillId="4" borderId="22" xfId="1" applyFont="1" applyFill="1" applyBorder="1"/>
    <xf numFmtId="0" fontId="9" fillId="4" borderId="23" xfId="1" applyFont="1" applyFill="1" applyBorder="1"/>
    <xf numFmtId="0" fontId="9" fillId="0" borderId="23" xfId="1" applyFont="1" applyFill="1" applyBorder="1"/>
    <xf numFmtId="173" fontId="9" fillId="9" borderId="23" xfId="1" applyNumberFormat="1" applyFont="1" applyFill="1" applyBorder="1" applyAlignment="1">
      <alignment horizontal="center" vertical="center"/>
    </xf>
    <xf numFmtId="169" fontId="9" fillId="0" borderId="23" xfId="1" applyNumberFormat="1" applyFont="1" applyFill="1" applyBorder="1"/>
    <xf numFmtId="166" fontId="9" fillId="0" borderId="23" xfId="1" applyNumberFormat="1" applyFont="1" applyFill="1" applyBorder="1"/>
    <xf numFmtId="2" fontId="9" fillId="0" borderId="23" xfId="1" applyNumberFormat="1" applyFont="1" applyFill="1" applyBorder="1" applyAlignment="1">
      <alignment horizontal="right"/>
    </xf>
    <xf numFmtId="173" fontId="9" fillId="9" borderId="22" xfId="1" applyNumberFormat="1" applyFont="1" applyFill="1" applyBorder="1" applyAlignment="1">
      <alignment horizontal="center" vertical="center"/>
    </xf>
    <xf numFmtId="2" fontId="9" fillId="8" borderId="12" xfId="1" applyNumberFormat="1" applyFont="1" applyFill="1" applyBorder="1"/>
    <xf numFmtId="2" fontId="9" fillId="8" borderId="11" xfId="1" applyNumberFormat="1" applyFont="1" applyFill="1" applyBorder="1"/>
    <xf numFmtId="2" fontId="9" fillId="3" borderId="11" xfId="1" applyNumberFormat="1" applyFont="1" applyFill="1" applyBorder="1"/>
    <xf numFmtId="2" fontId="9" fillId="8" borderId="10" xfId="1" applyNumberFormat="1" applyFont="1" applyFill="1" applyBorder="1"/>
    <xf numFmtId="0" fontId="9" fillId="0" borderId="11" xfId="1" applyFont="1" applyFill="1" applyBorder="1" applyAlignment="1">
      <alignment vertical="center"/>
    </xf>
    <xf numFmtId="0" fontId="9" fillId="0" borderId="10" xfId="1" applyFont="1" applyFill="1" applyBorder="1" applyAlignment="1">
      <alignment vertical="center"/>
    </xf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4" xfId="0" applyNumberFormat="1" applyFont="1" applyBorder="1"/>
    <xf numFmtId="166" fontId="12" fillId="0" borderId="25" xfId="0" applyNumberFormat="1" applyFont="1" applyBorder="1"/>
    <xf numFmtId="166" fontId="12" fillId="0" borderId="26" xfId="0" applyNumberFormat="1" applyFont="1" applyBorder="1"/>
    <xf numFmtId="166" fontId="12" fillId="0" borderId="27" xfId="0" applyNumberFormat="1" applyFont="1" applyBorder="1"/>
    <xf numFmtId="166" fontId="12" fillId="0" borderId="28" xfId="0" applyNumberFormat="1" applyFont="1" applyBorder="1"/>
    <xf numFmtId="0" fontId="12" fillId="6" borderId="30" xfId="0" applyFont="1" applyFill="1" applyBorder="1" applyAlignment="1">
      <alignment horizontal="center" vertical="center" wrapText="1"/>
    </xf>
    <xf numFmtId="0" fontId="12" fillId="6" borderId="31" xfId="0" applyFont="1" applyFill="1" applyBorder="1" applyAlignment="1">
      <alignment horizontal="center" vertical="center" wrapText="1"/>
    </xf>
    <xf numFmtId="0" fontId="12" fillId="6" borderId="32" xfId="0" applyFont="1" applyFill="1" applyBorder="1" applyAlignment="1">
      <alignment horizontal="center" vertical="center" wrapText="1"/>
    </xf>
    <xf numFmtId="0" fontId="12" fillId="6" borderId="33" xfId="0" applyFont="1" applyFill="1" applyBorder="1" applyAlignment="1">
      <alignment horizontal="center" vertical="center" wrapText="1"/>
    </xf>
    <xf numFmtId="0" fontId="12" fillId="6" borderId="34" xfId="0" applyFont="1" applyFill="1" applyBorder="1" applyAlignment="1">
      <alignment horizontal="center" vertical="center" wrapText="1"/>
    </xf>
    <xf numFmtId="0" fontId="12" fillId="5" borderId="35" xfId="0" applyFont="1" applyFill="1" applyBorder="1" applyAlignment="1">
      <alignment horizontal="centerContinuous" vertical="center"/>
    </xf>
    <xf numFmtId="166" fontId="12" fillId="0" borderId="36" xfId="0" applyNumberFormat="1" applyFont="1" applyBorder="1"/>
    <xf numFmtId="166" fontId="12" fillId="0" borderId="37" xfId="0" applyNumberFormat="1" applyFont="1" applyBorder="1"/>
    <xf numFmtId="0" fontId="12" fillId="6" borderId="29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 applyAlignment="1">
      <alignment horizontal="right"/>
    </xf>
    <xf numFmtId="2" fontId="9" fillId="0" borderId="12" xfId="1" applyNumberFormat="1" applyFont="1" applyFill="1" applyBorder="1"/>
    <xf numFmtId="2" fontId="9" fillId="0" borderId="11" xfId="1" applyNumberFormat="1" applyFont="1" applyFill="1" applyBorder="1"/>
    <xf numFmtId="0" fontId="9" fillId="3" borderId="18" xfId="1" applyFont="1" applyFill="1" applyBorder="1"/>
    <xf numFmtId="173" fontId="9" fillId="11" borderId="11" xfId="1" applyNumberFormat="1" applyFont="1" applyFill="1" applyBorder="1" applyAlignment="1">
      <alignment horizontal="center" vertical="center"/>
    </xf>
    <xf numFmtId="173" fontId="9" fillId="11" borderId="10" xfId="1" applyNumberFormat="1" applyFont="1" applyFill="1" applyBorder="1" applyAlignment="1">
      <alignment horizontal="center" vertical="center"/>
    </xf>
    <xf numFmtId="0" fontId="9" fillId="3" borderId="11" xfId="1" applyFont="1" applyFill="1" applyBorder="1" applyAlignment="1">
      <alignment vertical="center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  <xf numFmtId="2" fontId="9" fillId="3" borderId="12" xfId="0" applyNumberFormat="1" applyFont="1" applyFill="1" applyBorder="1" applyAlignment="1" applyProtection="1">
      <alignment horizontal="center"/>
      <protection locked="0"/>
    </xf>
    <xf numFmtId="2" fontId="21" fillId="3" borderId="10" xfId="0" applyNumberFormat="1" applyFont="1" applyFill="1" applyBorder="1" applyAlignment="1" applyProtection="1">
      <alignment horizontal="center"/>
      <protection locked="0"/>
    </xf>
    <xf numFmtId="2" fontId="9" fillId="3" borderId="12" xfId="0" applyNumberFormat="1" applyFont="1" applyFill="1" applyBorder="1" applyAlignment="1">
      <alignment horizontal="center"/>
    </xf>
    <xf numFmtId="2" fontId="21" fillId="3" borderId="11" xfId="0" applyNumberFormat="1" applyFont="1" applyFill="1" applyBorder="1" applyAlignment="1" applyProtection="1">
      <alignment horizontal="center"/>
      <protection locked="0"/>
    </xf>
    <xf numFmtId="2" fontId="9" fillId="3" borderId="11" xfId="0" applyNumberFormat="1" applyFont="1" applyFill="1" applyBorder="1" applyAlignment="1" applyProtection="1">
      <alignment horizontal="center"/>
      <protection locked="0"/>
    </xf>
    <xf numFmtId="2" fontId="9" fillId="3" borderId="10" xfId="0" applyNumberFormat="1" applyFont="1" applyFill="1" applyBorder="1" applyAlignment="1" applyProtection="1">
      <alignment horizontal="center"/>
      <protection locked="0"/>
    </xf>
    <xf numFmtId="2" fontId="9" fillId="3" borderId="3" xfId="0" applyNumberFormat="1" applyFont="1" applyFill="1" applyBorder="1" applyAlignment="1" applyProtection="1">
      <alignment horizontal="center"/>
      <protection locked="0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42278</c:v>
                </c:pt>
                <c:pt idx="1">
                  <c:v>42279</c:v>
                </c:pt>
                <c:pt idx="2">
                  <c:v>42282</c:v>
                </c:pt>
                <c:pt idx="3">
                  <c:v>42283</c:v>
                </c:pt>
                <c:pt idx="4">
                  <c:v>42284</c:v>
                </c:pt>
                <c:pt idx="5">
                  <c:v>42285</c:v>
                </c:pt>
                <c:pt idx="6">
                  <c:v>42286</c:v>
                </c:pt>
                <c:pt idx="7">
                  <c:v>42289</c:v>
                </c:pt>
                <c:pt idx="8">
                  <c:v>42290</c:v>
                </c:pt>
                <c:pt idx="9">
                  <c:v>42291</c:v>
                </c:pt>
                <c:pt idx="10">
                  <c:v>42292</c:v>
                </c:pt>
                <c:pt idx="11">
                  <c:v>42293</c:v>
                </c:pt>
                <c:pt idx="12">
                  <c:v>42296</c:v>
                </c:pt>
                <c:pt idx="13">
                  <c:v>42297</c:v>
                </c:pt>
                <c:pt idx="14">
                  <c:v>42298</c:v>
                </c:pt>
                <c:pt idx="15">
                  <c:v>42299</c:v>
                </c:pt>
                <c:pt idx="16">
                  <c:v>42300</c:v>
                </c:pt>
                <c:pt idx="17">
                  <c:v>42303</c:v>
                </c:pt>
                <c:pt idx="18">
                  <c:v>42304</c:v>
                </c:pt>
                <c:pt idx="19">
                  <c:v>42305</c:v>
                </c:pt>
                <c:pt idx="20">
                  <c:v>42306</c:v>
                </c:pt>
                <c:pt idx="21">
                  <c:v>42307</c:v>
                </c:pt>
                <c:pt idx="22">
                  <c:v>42310</c:v>
                </c:pt>
                <c:pt idx="23">
                  <c:v>42311</c:v>
                </c:pt>
                <c:pt idx="24">
                  <c:v>42312</c:v>
                </c:pt>
                <c:pt idx="25">
                  <c:v>42313</c:v>
                </c:pt>
                <c:pt idx="26">
                  <c:v>42314</c:v>
                </c:pt>
                <c:pt idx="27">
                  <c:v>42317</c:v>
                </c:pt>
                <c:pt idx="28">
                  <c:v>42318</c:v>
                </c:pt>
                <c:pt idx="29">
                  <c:v>42319</c:v>
                </c:pt>
                <c:pt idx="30">
                  <c:v>42320</c:v>
                </c:pt>
                <c:pt idx="31">
                  <c:v>42321</c:v>
                </c:pt>
                <c:pt idx="32">
                  <c:v>42324</c:v>
                </c:pt>
                <c:pt idx="33">
                  <c:v>42325</c:v>
                </c:pt>
                <c:pt idx="34">
                  <c:v>42326</c:v>
                </c:pt>
                <c:pt idx="35">
                  <c:v>42327</c:v>
                </c:pt>
                <c:pt idx="36">
                  <c:v>42328</c:v>
                </c:pt>
                <c:pt idx="37">
                  <c:v>42331</c:v>
                </c:pt>
                <c:pt idx="38">
                  <c:v>42332</c:v>
                </c:pt>
                <c:pt idx="39">
                  <c:v>42333</c:v>
                </c:pt>
                <c:pt idx="40">
                  <c:v>42334</c:v>
                </c:pt>
                <c:pt idx="41">
                  <c:v>42335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42345</c:v>
                </c:pt>
                <c:pt idx="48">
                  <c:v>42346</c:v>
                </c:pt>
                <c:pt idx="49">
                  <c:v>42347</c:v>
                </c:pt>
                <c:pt idx="50">
                  <c:v>42348</c:v>
                </c:pt>
                <c:pt idx="51">
                  <c:v>42349</c:v>
                </c:pt>
                <c:pt idx="52">
                  <c:v>42352</c:v>
                </c:pt>
                <c:pt idx="53">
                  <c:v>42353</c:v>
                </c:pt>
                <c:pt idx="54">
                  <c:v>42354</c:v>
                </c:pt>
                <c:pt idx="55">
                  <c:v>42355</c:v>
                </c:pt>
                <c:pt idx="56">
                  <c:v>42356</c:v>
                </c:pt>
                <c:pt idx="57">
                  <c:v>42359</c:v>
                </c:pt>
                <c:pt idx="58">
                  <c:v>42360</c:v>
                </c:pt>
                <c:pt idx="59">
                  <c:v>42361</c:v>
                </c:pt>
                <c:pt idx="60">
                  <c:v>42362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42493</c:v>
                </c:pt>
                <c:pt idx="148">
                  <c:v>42494</c:v>
                </c:pt>
                <c:pt idx="149">
                  <c:v>42495</c:v>
                </c:pt>
                <c:pt idx="150">
                  <c:v>42496</c:v>
                </c:pt>
                <c:pt idx="151">
                  <c:v>42499</c:v>
                </c:pt>
                <c:pt idx="152">
                  <c:v>42500</c:v>
                </c:pt>
                <c:pt idx="153">
                  <c:v>42501</c:v>
                </c:pt>
                <c:pt idx="154">
                  <c:v>42502</c:v>
                </c:pt>
                <c:pt idx="155">
                  <c:v>42503</c:v>
                </c:pt>
                <c:pt idx="156">
                  <c:v>42506</c:v>
                </c:pt>
                <c:pt idx="157">
                  <c:v>42507</c:v>
                </c:pt>
                <c:pt idx="158">
                  <c:v>42508</c:v>
                </c:pt>
                <c:pt idx="159">
                  <c:v>42509</c:v>
                </c:pt>
                <c:pt idx="160">
                  <c:v>42510</c:v>
                </c:pt>
                <c:pt idx="161">
                  <c:v>42513</c:v>
                </c:pt>
                <c:pt idx="162">
                  <c:v>42514</c:v>
                </c:pt>
                <c:pt idx="163">
                  <c:v>42515</c:v>
                </c:pt>
                <c:pt idx="164">
                  <c:v>42516</c:v>
                </c:pt>
                <c:pt idx="165">
                  <c:v>42517</c:v>
                </c:pt>
                <c:pt idx="166">
                  <c:v>42521</c:v>
                </c:pt>
                <c:pt idx="167">
                  <c:v>42522</c:v>
                </c:pt>
                <c:pt idx="168">
                  <c:v>42523</c:v>
                </c:pt>
                <c:pt idx="169">
                  <c:v>42524</c:v>
                </c:pt>
                <c:pt idx="170">
                  <c:v>42527</c:v>
                </c:pt>
                <c:pt idx="171">
                  <c:v>42528</c:v>
                </c:pt>
                <c:pt idx="172">
                  <c:v>42529</c:v>
                </c:pt>
                <c:pt idx="173">
                  <c:v>42530</c:v>
                </c:pt>
                <c:pt idx="174">
                  <c:v>42531</c:v>
                </c:pt>
                <c:pt idx="175">
                  <c:v>42534</c:v>
                </c:pt>
                <c:pt idx="176">
                  <c:v>42535</c:v>
                </c:pt>
                <c:pt idx="177">
                  <c:v>42536</c:v>
                </c:pt>
                <c:pt idx="178">
                  <c:v>42537</c:v>
                </c:pt>
                <c:pt idx="179">
                  <c:v>42538</c:v>
                </c:pt>
                <c:pt idx="180">
                  <c:v>42541</c:v>
                </c:pt>
                <c:pt idx="181">
                  <c:v>42542</c:v>
                </c:pt>
                <c:pt idx="182">
                  <c:v>42543</c:v>
                </c:pt>
                <c:pt idx="183">
                  <c:v>42544</c:v>
                </c:pt>
                <c:pt idx="184">
                  <c:v>42545</c:v>
                </c:pt>
                <c:pt idx="185">
                  <c:v>42548</c:v>
                </c:pt>
                <c:pt idx="186">
                  <c:v>42549</c:v>
                </c:pt>
                <c:pt idx="187">
                  <c:v>42550</c:v>
                </c:pt>
                <c:pt idx="188">
                  <c:v>42551</c:v>
                </c:pt>
                <c:pt idx="189">
                  <c:v>42552</c:v>
                </c:pt>
                <c:pt idx="190">
                  <c:v>42555</c:v>
                </c:pt>
                <c:pt idx="191">
                  <c:v>42556</c:v>
                </c:pt>
                <c:pt idx="192">
                  <c:v>42557</c:v>
                </c:pt>
                <c:pt idx="193">
                  <c:v>42558</c:v>
                </c:pt>
                <c:pt idx="194">
                  <c:v>42559</c:v>
                </c:pt>
                <c:pt idx="195">
                  <c:v>42562</c:v>
                </c:pt>
                <c:pt idx="196">
                  <c:v>42563</c:v>
                </c:pt>
                <c:pt idx="197">
                  <c:v>42564</c:v>
                </c:pt>
                <c:pt idx="198">
                  <c:v>42565</c:v>
                </c:pt>
                <c:pt idx="199">
                  <c:v>42566</c:v>
                </c:pt>
                <c:pt idx="200">
                  <c:v>42569</c:v>
                </c:pt>
                <c:pt idx="201">
                  <c:v>42570</c:v>
                </c:pt>
                <c:pt idx="202">
                  <c:v>42571</c:v>
                </c:pt>
                <c:pt idx="203">
                  <c:v>42572</c:v>
                </c:pt>
                <c:pt idx="204">
                  <c:v>42573</c:v>
                </c:pt>
                <c:pt idx="205">
                  <c:v>42576</c:v>
                </c:pt>
                <c:pt idx="206">
                  <c:v>42577</c:v>
                </c:pt>
                <c:pt idx="207">
                  <c:v>42578</c:v>
                </c:pt>
                <c:pt idx="208">
                  <c:v>42579</c:v>
                </c:pt>
                <c:pt idx="209">
                  <c:v>42580</c:v>
                </c:pt>
                <c:pt idx="210">
                  <c:v>42583</c:v>
                </c:pt>
                <c:pt idx="211">
                  <c:v>42584</c:v>
                </c:pt>
                <c:pt idx="212">
                  <c:v>42585</c:v>
                </c:pt>
                <c:pt idx="213">
                  <c:v>42586</c:v>
                </c:pt>
                <c:pt idx="214">
                  <c:v>42587</c:v>
                </c:pt>
                <c:pt idx="215">
                  <c:v>42590</c:v>
                </c:pt>
                <c:pt idx="216">
                  <c:v>42591</c:v>
                </c:pt>
                <c:pt idx="217">
                  <c:v>42592</c:v>
                </c:pt>
                <c:pt idx="218">
                  <c:v>42593</c:v>
                </c:pt>
                <c:pt idx="219">
                  <c:v>42594</c:v>
                </c:pt>
                <c:pt idx="220">
                  <c:v>42597</c:v>
                </c:pt>
                <c:pt idx="221">
                  <c:v>42598</c:v>
                </c:pt>
                <c:pt idx="222">
                  <c:v>42599</c:v>
                </c:pt>
                <c:pt idx="223">
                  <c:v>42600</c:v>
                </c:pt>
                <c:pt idx="224">
                  <c:v>42601</c:v>
                </c:pt>
                <c:pt idx="225">
                  <c:v>42604</c:v>
                </c:pt>
                <c:pt idx="226">
                  <c:v>42605</c:v>
                </c:pt>
                <c:pt idx="227">
                  <c:v>42606</c:v>
                </c:pt>
                <c:pt idx="228">
                  <c:v>42607</c:v>
                </c:pt>
                <c:pt idx="229">
                  <c:v>42608</c:v>
                </c:pt>
                <c:pt idx="230">
                  <c:v>42612</c:v>
                </c:pt>
                <c:pt idx="231">
                  <c:v>42613</c:v>
                </c:pt>
                <c:pt idx="232">
                  <c:v>42614</c:v>
                </c:pt>
                <c:pt idx="233">
                  <c:v>42615</c:v>
                </c:pt>
                <c:pt idx="234">
                  <c:v>42618</c:v>
                </c:pt>
                <c:pt idx="235">
                  <c:v>42619</c:v>
                </c:pt>
                <c:pt idx="236">
                  <c:v>42620</c:v>
                </c:pt>
                <c:pt idx="237">
                  <c:v>42621</c:v>
                </c:pt>
                <c:pt idx="238">
                  <c:v>42622</c:v>
                </c:pt>
                <c:pt idx="239">
                  <c:v>42625</c:v>
                </c:pt>
                <c:pt idx="240">
                  <c:v>42626</c:v>
                </c:pt>
                <c:pt idx="241">
                  <c:v>42627</c:v>
                </c:pt>
                <c:pt idx="242">
                  <c:v>42628</c:v>
                </c:pt>
                <c:pt idx="243">
                  <c:v>42629</c:v>
                </c:pt>
                <c:pt idx="244">
                  <c:v>42632</c:v>
                </c:pt>
                <c:pt idx="245">
                  <c:v>42633</c:v>
                </c:pt>
                <c:pt idx="246">
                  <c:v>42634</c:v>
                </c:pt>
                <c:pt idx="247">
                  <c:v>42635</c:v>
                </c:pt>
                <c:pt idx="248">
                  <c:v>42636</c:v>
                </c:pt>
                <c:pt idx="249">
                  <c:v>42639</c:v>
                </c:pt>
                <c:pt idx="250">
                  <c:v>42640</c:v>
                </c:pt>
                <c:pt idx="251">
                  <c:v>42641</c:v>
                </c:pt>
                <c:pt idx="252">
                  <c:v>42642</c:v>
                </c:pt>
                <c:pt idx="253">
                  <c:v>42643</c:v>
                </c:pt>
                <c:pt idx="254">
                  <c:v>42646</c:v>
                </c:pt>
                <c:pt idx="255">
                  <c:v>42647</c:v>
                </c:pt>
                <c:pt idx="256">
                  <c:v>42648</c:v>
                </c:pt>
                <c:pt idx="257">
                  <c:v>42649</c:v>
                </c:pt>
                <c:pt idx="258">
                  <c:v>42650</c:v>
                </c:pt>
                <c:pt idx="259">
                  <c:v>42653</c:v>
                </c:pt>
                <c:pt idx="260">
                  <c:v>42654</c:v>
                </c:pt>
                <c:pt idx="261">
                  <c:v>42655</c:v>
                </c:pt>
                <c:pt idx="262">
                  <c:v>42656</c:v>
                </c:pt>
                <c:pt idx="263">
                  <c:v>42657</c:v>
                </c:pt>
                <c:pt idx="264">
                  <c:v>42660</c:v>
                </c:pt>
                <c:pt idx="265">
                  <c:v>42661</c:v>
                </c:pt>
                <c:pt idx="266">
                  <c:v>42662</c:v>
                </c:pt>
                <c:pt idx="267">
                  <c:v>42663</c:v>
                </c:pt>
                <c:pt idx="268">
                  <c:v>42664</c:v>
                </c:pt>
                <c:pt idx="269">
                  <c:v>42667</c:v>
                </c:pt>
                <c:pt idx="270">
                  <c:v>42668</c:v>
                </c:pt>
                <c:pt idx="271">
                  <c:v>42669</c:v>
                </c:pt>
                <c:pt idx="272">
                  <c:v>42670</c:v>
                </c:pt>
                <c:pt idx="273">
                  <c:v>42671</c:v>
                </c:pt>
                <c:pt idx="274">
                  <c:v>42674</c:v>
                </c:pt>
                <c:pt idx="275">
                  <c:v>42675</c:v>
                </c:pt>
                <c:pt idx="276">
                  <c:v>42676</c:v>
                </c:pt>
                <c:pt idx="277">
                  <c:v>42677</c:v>
                </c:pt>
                <c:pt idx="278">
                  <c:v>42678</c:v>
                </c:pt>
                <c:pt idx="279">
                  <c:v>42681</c:v>
                </c:pt>
                <c:pt idx="280">
                  <c:v>42682</c:v>
                </c:pt>
                <c:pt idx="281">
                  <c:v>42683</c:v>
                </c:pt>
                <c:pt idx="282">
                  <c:v>42684</c:v>
                </c:pt>
                <c:pt idx="283">
                  <c:v>42685</c:v>
                </c:pt>
                <c:pt idx="284">
                  <c:v>42688</c:v>
                </c:pt>
                <c:pt idx="285">
                  <c:v>42689</c:v>
                </c:pt>
                <c:pt idx="286">
                  <c:v>42690</c:v>
                </c:pt>
                <c:pt idx="287">
                  <c:v>42691</c:v>
                </c:pt>
                <c:pt idx="288">
                  <c:v>42692</c:v>
                </c:pt>
                <c:pt idx="289">
                  <c:v>42695</c:v>
                </c:pt>
                <c:pt idx="290">
                  <c:v>42696</c:v>
                </c:pt>
                <c:pt idx="291">
                  <c:v>42697</c:v>
                </c:pt>
                <c:pt idx="292">
                  <c:v>42698</c:v>
                </c:pt>
                <c:pt idx="293">
                  <c:v>42699</c:v>
                </c:pt>
                <c:pt idx="294">
                  <c:v>42702</c:v>
                </c:pt>
                <c:pt idx="295">
                  <c:v>42703</c:v>
                </c:pt>
                <c:pt idx="296">
                  <c:v>42704</c:v>
                </c:pt>
                <c:pt idx="297">
                  <c:v>42705</c:v>
                </c:pt>
                <c:pt idx="298">
                  <c:v>42706</c:v>
                </c:pt>
                <c:pt idx="299">
                  <c:v>42709</c:v>
                </c:pt>
                <c:pt idx="300">
                  <c:v>42710</c:v>
                </c:pt>
                <c:pt idx="301">
                  <c:v>42711</c:v>
                </c:pt>
                <c:pt idx="302">
                  <c:v>42712</c:v>
                </c:pt>
                <c:pt idx="303">
                  <c:v>42713</c:v>
                </c:pt>
                <c:pt idx="304">
                  <c:v>42716</c:v>
                </c:pt>
                <c:pt idx="305">
                  <c:v>42717</c:v>
                </c:pt>
                <c:pt idx="306">
                  <c:v>42718</c:v>
                </c:pt>
                <c:pt idx="307">
                  <c:v>42719</c:v>
                </c:pt>
                <c:pt idx="308">
                  <c:v>42720</c:v>
                </c:pt>
                <c:pt idx="309">
                  <c:v>42723</c:v>
                </c:pt>
                <c:pt idx="310">
                  <c:v>42724</c:v>
                </c:pt>
                <c:pt idx="311">
                  <c:v>42725</c:v>
                </c:pt>
                <c:pt idx="312">
                  <c:v>42726</c:v>
                </c:pt>
                <c:pt idx="313">
                  <c:v>42727</c:v>
                </c:pt>
                <c:pt idx="314">
                  <c:v>42732</c:v>
                </c:pt>
                <c:pt idx="315">
                  <c:v>42733</c:v>
                </c:pt>
                <c:pt idx="316">
                  <c:v>42734</c:v>
                </c:pt>
                <c:pt idx="317">
                  <c:v>42738</c:v>
                </c:pt>
                <c:pt idx="318">
                  <c:v>42739</c:v>
                </c:pt>
                <c:pt idx="319">
                  <c:v>42740</c:v>
                </c:pt>
                <c:pt idx="320">
                  <c:v>42741</c:v>
                </c:pt>
                <c:pt idx="321">
                  <c:v>42744</c:v>
                </c:pt>
                <c:pt idx="322">
                  <c:v>42745</c:v>
                </c:pt>
                <c:pt idx="323">
                  <c:v>42746</c:v>
                </c:pt>
                <c:pt idx="324">
                  <c:v>42747</c:v>
                </c:pt>
                <c:pt idx="325">
                  <c:v>42748</c:v>
                </c:pt>
                <c:pt idx="326">
                  <c:v>42751</c:v>
                </c:pt>
                <c:pt idx="327">
                  <c:v>42752</c:v>
                </c:pt>
                <c:pt idx="328">
                  <c:v>42753</c:v>
                </c:pt>
                <c:pt idx="329">
                  <c:v>42754</c:v>
                </c:pt>
                <c:pt idx="330">
                  <c:v>42755</c:v>
                </c:pt>
                <c:pt idx="331">
                  <c:v>42758</c:v>
                </c:pt>
                <c:pt idx="332">
                  <c:v>42759</c:v>
                </c:pt>
                <c:pt idx="333">
                  <c:v>42760</c:v>
                </c:pt>
                <c:pt idx="334">
                  <c:v>42761</c:v>
                </c:pt>
                <c:pt idx="335">
                  <c:v>42762</c:v>
                </c:pt>
                <c:pt idx="336">
                  <c:v>42765</c:v>
                </c:pt>
                <c:pt idx="337">
                  <c:v>42766</c:v>
                </c:pt>
                <c:pt idx="338">
                  <c:v>42767</c:v>
                </c:pt>
                <c:pt idx="339">
                  <c:v>42768</c:v>
                </c:pt>
                <c:pt idx="340">
                  <c:v>42769</c:v>
                </c:pt>
                <c:pt idx="341">
                  <c:v>42772</c:v>
                </c:pt>
                <c:pt idx="342">
                  <c:v>42773</c:v>
                </c:pt>
                <c:pt idx="343">
                  <c:v>42774</c:v>
                </c:pt>
                <c:pt idx="344">
                  <c:v>42775</c:v>
                </c:pt>
                <c:pt idx="345">
                  <c:v>42776</c:v>
                </c:pt>
                <c:pt idx="346">
                  <c:v>42779</c:v>
                </c:pt>
                <c:pt idx="347">
                  <c:v>42780</c:v>
                </c:pt>
                <c:pt idx="348">
                  <c:v>42781</c:v>
                </c:pt>
                <c:pt idx="349">
                  <c:v>42782</c:v>
                </c:pt>
                <c:pt idx="350">
                  <c:v>42783</c:v>
                </c:pt>
                <c:pt idx="351">
                  <c:v>42786</c:v>
                </c:pt>
                <c:pt idx="352">
                  <c:v>42787</c:v>
                </c:pt>
                <c:pt idx="353">
                  <c:v>42788</c:v>
                </c:pt>
                <c:pt idx="354">
                  <c:v>42789</c:v>
                </c:pt>
                <c:pt idx="355">
                  <c:v>42790</c:v>
                </c:pt>
                <c:pt idx="356">
                  <c:v>42793</c:v>
                </c:pt>
                <c:pt idx="357">
                  <c:v>42794</c:v>
                </c:pt>
                <c:pt idx="358">
                  <c:v>42795</c:v>
                </c:pt>
                <c:pt idx="359">
                  <c:v>42796</c:v>
                </c:pt>
                <c:pt idx="360">
                  <c:v>42797</c:v>
                </c:pt>
                <c:pt idx="361">
                  <c:v>42800</c:v>
                </c:pt>
                <c:pt idx="362">
                  <c:v>42801</c:v>
                </c:pt>
                <c:pt idx="363">
                  <c:v>42802</c:v>
                </c:pt>
                <c:pt idx="364">
                  <c:v>42803</c:v>
                </c:pt>
                <c:pt idx="365">
                  <c:v>42804</c:v>
                </c:pt>
                <c:pt idx="366">
                  <c:v>42807</c:v>
                </c:pt>
                <c:pt idx="367">
                  <c:v>42808</c:v>
                </c:pt>
                <c:pt idx="368">
                  <c:v>42809</c:v>
                </c:pt>
                <c:pt idx="369">
                  <c:v>42810</c:v>
                </c:pt>
                <c:pt idx="370">
                  <c:v>42811</c:v>
                </c:pt>
                <c:pt idx="371">
                  <c:v>42814</c:v>
                </c:pt>
                <c:pt idx="372">
                  <c:v>42815</c:v>
                </c:pt>
                <c:pt idx="373">
                  <c:v>42816</c:v>
                </c:pt>
                <c:pt idx="374">
                  <c:v>42817</c:v>
                </c:pt>
                <c:pt idx="375">
                  <c:v>42818</c:v>
                </c:pt>
                <c:pt idx="376">
                  <c:v>42821</c:v>
                </c:pt>
                <c:pt idx="377">
                  <c:v>42822</c:v>
                </c:pt>
                <c:pt idx="378">
                  <c:v>42823</c:v>
                </c:pt>
                <c:pt idx="379">
                  <c:v>42824</c:v>
                </c:pt>
                <c:pt idx="380">
                  <c:v>42825</c:v>
                </c:pt>
                <c:pt idx="381">
                  <c:v>42828</c:v>
                </c:pt>
                <c:pt idx="382">
                  <c:v>42829</c:v>
                </c:pt>
                <c:pt idx="383">
                  <c:v>42830</c:v>
                </c:pt>
                <c:pt idx="384">
                  <c:v>42831</c:v>
                </c:pt>
                <c:pt idx="385">
                  <c:v>42832</c:v>
                </c:pt>
                <c:pt idx="386">
                  <c:v>42835</c:v>
                </c:pt>
                <c:pt idx="387">
                  <c:v>42836</c:v>
                </c:pt>
                <c:pt idx="388">
                  <c:v>42837</c:v>
                </c:pt>
                <c:pt idx="389">
                  <c:v>42838</c:v>
                </c:pt>
                <c:pt idx="390">
                  <c:v>42843</c:v>
                </c:pt>
                <c:pt idx="391">
                  <c:v>42844</c:v>
                </c:pt>
                <c:pt idx="392">
                  <c:v>42845</c:v>
                </c:pt>
                <c:pt idx="393">
                  <c:v>42846</c:v>
                </c:pt>
                <c:pt idx="394">
                  <c:v>42849</c:v>
                </c:pt>
                <c:pt idx="395">
                  <c:v>42850</c:v>
                </c:pt>
                <c:pt idx="396">
                  <c:v>42851</c:v>
                </c:pt>
                <c:pt idx="397">
                  <c:v>42852</c:v>
                </c:pt>
                <c:pt idx="398">
                  <c:v>42853</c:v>
                </c:pt>
                <c:pt idx="399">
                  <c:v>42857</c:v>
                </c:pt>
                <c:pt idx="400">
                  <c:v>42858</c:v>
                </c:pt>
                <c:pt idx="401">
                  <c:v>42859</c:v>
                </c:pt>
                <c:pt idx="402">
                  <c:v>42860</c:v>
                </c:pt>
                <c:pt idx="403">
                  <c:v>42863</c:v>
                </c:pt>
                <c:pt idx="404">
                  <c:v>42864</c:v>
                </c:pt>
                <c:pt idx="405">
                  <c:v>42865</c:v>
                </c:pt>
                <c:pt idx="406">
                  <c:v>42866</c:v>
                </c:pt>
                <c:pt idx="407">
                  <c:v>42867</c:v>
                </c:pt>
                <c:pt idx="408">
                  <c:v>42870</c:v>
                </c:pt>
                <c:pt idx="409">
                  <c:v>42871</c:v>
                </c:pt>
                <c:pt idx="410">
                  <c:v>42872</c:v>
                </c:pt>
                <c:pt idx="411">
                  <c:v>42873</c:v>
                </c:pt>
                <c:pt idx="412">
                  <c:v>42874</c:v>
                </c:pt>
                <c:pt idx="413">
                  <c:v>42877</c:v>
                </c:pt>
                <c:pt idx="414">
                  <c:v>42878</c:v>
                </c:pt>
                <c:pt idx="415">
                  <c:v>42879</c:v>
                </c:pt>
                <c:pt idx="416">
                  <c:v>42880</c:v>
                </c:pt>
                <c:pt idx="417">
                  <c:v>42881</c:v>
                </c:pt>
                <c:pt idx="418">
                  <c:v>42885</c:v>
                </c:pt>
                <c:pt idx="419">
                  <c:v>42886</c:v>
                </c:pt>
                <c:pt idx="420">
                  <c:v>42887</c:v>
                </c:pt>
                <c:pt idx="421">
                  <c:v>42888</c:v>
                </c:pt>
                <c:pt idx="422">
                  <c:v>42891</c:v>
                </c:pt>
                <c:pt idx="423">
                  <c:v>42892</c:v>
                </c:pt>
                <c:pt idx="424">
                  <c:v>42893</c:v>
                </c:pt>
                <c:pt idx="425">
                  <c:v>42894</c:v>
                </c:pt>
                <c:pt idx="426">
                  <c:v>42895</c:v>
                </c:pt>
                <c:pt idx="427">
                  <c:v>42898</c:v>
                </c:pt>
                <c:pt idx="428">
                  <c:v>42899</c:v>
                </c:pt>
                <c:pt idx="429">
                  <c:v>42900</c:v>
                </c:pt>
                <c:pt idx="430">
                  <c:v>42901</c:v>
                </c:pt>
                <c:pt idx="431">
                  <c:v>42902</c:v>
                </c:pt>
                <c:pt idx="432">
                  <c:v>42905</c:v>
                </c:pt>
                <c:pt idx="433">
                  <c:v>42906</c:v>
                </c:pt>
                <c:pt idx="434">
                  <c:v>42907</c:v>
                </c:pt>
                <c:pt idx="435">
                  <c:v>42908</c:v>
                </c:pt>
                <c:pt idx="436">
                  <c:v>42909</c:v>
                </c:pt>
                <c:pt idx="437">
                  <c:v>42912</c:v>
                </c:pt>
                <c:pt idx="438">
                  <c:v>42913</c:v>
                </c:pt>
                <c:pt idx="439">
                  <c:v>42914</c:v>
                </c:pt>
                <c:pt idx="440">
                  <c:v>42915</c:v>
                </c:pt>
                <c:pt idx="441">
                  <c:v>42916</c:v>
                </c:pt>
                <c:pt idx="442">
                  <c:v>42919</c:v>
                </c:pt>
                <c:pt idx="443">
                  <c:v>42920</c:v>
                </c:pt>
                <c:pt idx="444">
                  <c:v>42921</c:v>
                </c:pt>
                <c:pt idx="445">
                  <c:v>42922</c:v>
                </c:pt>
                <c:pt idx="446">
                  <c:v>42923</c:v>
                </c:pt>
                <c:pt idx="447">
                  <c:v>42926</c:v>
                </c:pt>
                <c:pt idx="448">
                  <c:v>42927</c:v>
                </c:pt>
                <c:pt idx="449">
                  <c:v>42928</c:v>
                </c:pt>
                <c:pt idx="450">
                  <c:v>42929</c:v>
                </c:pt>
                <c:pt idx="451">
                  <c:v>42930</c:v>
                </c:pt>
                <c:pt idx="452">
                  <c:v>42933</c:v>
                </c:pt>
                <c:pt idx="453">
                  <c:v>42934</c:v>
                </c:pt>
                <c:pt idx="454">
                  <c:v>42935</c:v>
                </c:pt>
                <c:pt idx="455">
                  <c:v>42936</c:v>
                </c:pt>
                <c:pt idx="456">
                  <c:v>42937</c:v>
                </c:pt>
                <c:pt idx="457">
                  <c:v>42940</c:v>
                </c:pt>
                <c:pt idx="458">
                  <c:v>42941</c:v>
                </c:pt>
                <c:pt idx="459">
                  <c:v>42942</c:v>
                </c:pt>
                <c:pt idx="460">
                  <c:v>42943</c:v>
                </c:pt>
                <c:pt idx="461">
                  <c:v>42944</c:v>
                </c:pt>
                <c:pt idx="462">
                  <c:v>42947</c:v>
                </c:pt>
                <c:pt idx="463">
                  <c:v>42948</c:v>
                </c:pt>
                <c:pt idx="464">
                  <c:v>42949</c:v>
                </c:pt>
                <c:pt idx="465">
                  <c:v>42950</c:v>
                </c:pt>
                <c:pt idx="466">
                  <c:v>42951</c:v>
                </c:pt>
                <c:pt idx="467">
                  <c:v>42954</c:v>
                </c:pt>
                <c:pt idx="468">
                  <c:v>42955</c:v>
                </c:pt>
                <c:pt idx="469">
                  <c:v>42956</c:v>
                </c:pt>
                <c:pt idx="470">
                  <c:v>42957</c:v>
                </c:pt>
                <c:pt idx="471">
                  <c:v>42958</c:v>
                </c:pt>
                <c:pt idx="472">
                  <c:v>42961</c:v>
                </c:pt>
                <c:pt idx="473">
                  <c:v>42962</c:v>
                </c:pt>
                <c:pt idx="474">
                  <c:v>42963</c:v>
                </c:pt>
                <c:pt idx="475">
                  <c:v>42964</c:v>
                </c:pt>
                <c:pt idx="476">
                  <c:v>42965</c:v>
                </c:pt>
                <c:pt idx="477">
                  <c:v>42968</c:v>
                </c:pt>
                <c:pt idx="478">
                  <c:v>42969</c:v>
                </c:pt>
                <c:pt idx="479">
                  <c:v>42970</c:v>
                </c:pt>
                <c:pt idx="480">
                  <c:v>42971</c:v>
                </c:pt>
                <c:pt idx="481">
                  <c:v>42972</c:v>
                </c:pt>
                <c:pt idx="482">
                  <c:v>42976</c:v>
                </c:pt>
                <c:pt idx="483">
                  <c:v>42977</c:v>
                </c:pt>
                <c:pt idx="484">
                  <c:v>42978</c:v>
                </c:pt>
                <c:pt idx="485">
                  <c:v>42979</c:v>
                </c:pt>
                <c:pt idx="486">
                  <c:v>42982</c:v>
                </c:pt>
                <c:pt idx="487">
                  <c:v>42983</c:v>
                </c:pt>
                <c:pt idx="488">
                  <c:v>42984</c:v>
                </c:pt>
                <c:pt idx="489">
                  <c:v>42985</c:v>
                </c:pt>
                <c:pt idx="490">
                  <c:v>42986</c:v>
                </c:pt>
                <c:pt idx="491">
                  <c:v>42989</c:v>
                </c:pt>
                <c:pt idx="492">
                  <c:v>42990</c:v>
                </c:pt>
                <c:pt idx="493">
                  <c:v>42991</c:v>
                </c:pt>
                <c:pt idx="494">
                  <c:v>42992</c:v>
                </c:pt>
                <c:pt idx="495">
                  <c:v>42993</c:v>
                </c:pt>
                <c:pt idx="496">
                  <c:v>42996</c:v>
                </c:pt>
                <c:pt idx="497">
                  <c:v>42997</c:v>
                </c:pt>
                <c:pt idx="498">
                  <c:v>42998</c:v>
                </c:pt>
                <c:pt idx="499">
                  <c:v>42999</c:v>
                </c:pt>
                <c:pt idx="500">
                  <c:v>43000</c:v>
                </c:pt>
                <c:pt idx="501">
                  <c:v>43003</c:v>
                </c:pt>
                <c:pt idx="502">
                  <c:v>43004</c:v>
                </c:pt>
                <c:pt idx="503">
                  <c:v>43005</c:v>
                </c:pt>
                <c:pt idx="504">
                  <c:v>43006</c:v>
                </c:pt>
                <c:pt idx="505">
                  <c:v>43007</c:v>
                </c:pt>
                <c:pt idx="506">
                  <c:v>43010</c:v>
                </c:pt>
                <c:pt idx="507">
                  <c:v>43011</c:v>
                </c:pt>
                <c:pt idx="508">
                  <c:v>43012</c:v>
                </c:pt>
                <c:pt idx="509">
                  <c:v>43013</c:v>
                </c:pt>
                <c:pt idx="510">
                  <c:v>43014</c:v>
                </c:pt>
                <c:pt idx="511">
                  <c:v>43017</c:v>
                </c:pt>
                <c:pt idx="512">
                  <c:v>43018</c:v>
                </c:pt>
                <c:pt idx="513">
                  <c:v>43019</c:v>
                </c:pt>
                <c:pt idx="514">
                  <c:v>43020</c:v>
                </c:pt>
                <c:pt idx="515">
                  <c:v>43021</c:v>
                </c:pt>
                <c:pt idx="516">
                  <c:v>43024</c:v>
                </c:pt>
                <c:pt idx="517">
                  <c:v>43025</c:v>
                </c:pt>
                <c:pt idx="518">
                  <c:v>43032</c:v>
                </c:pt>
                <c:pt idx="519">
                  <c:v>43039</c:v>
                </c:pt>
                <c:pt idx="520">
                  <c:v>43046</c:v>
                </c:pt>
                <c:pt idx="521">
                  <c:v>43053</c:v>
                </c:pt>
                <c:pt idx="522">
                  <c:v>43060</c:v>
                </c:pt>
                <c:pt idx="523">
                  <c:v>43067</c:v>
                </c:pt>
                <c:pt idx="524">
                  <c:v>43074</c:v>
                </c:pt>
                <c:pt idx="525">
                  <c:v>43081</c:v>
                </c:pt>
                <c:pt idx="526">
                  <c:v>43088</c:v>
                </c:pt>
                <c:pt idx="527">
                  <c:v>43096</c:v>
                </c:pt>
                <c:pt idx="528">
                  <c:v>43103</c:v>
                </c:pt>
                <c:pt idx="529">
                  <c:v>43110</c:v>
                </c:pt>
                <c:pt idx="530">
                  <c:v>43117</c:v>
                </c:pt>
                <c:pt idx="531">
                  <c:v>43124</c:v>
                </c:pt>
                <c:pt idx="532">
                  <c:v>43131</c:v>
                </c:pt>
                <c:pt idx="533">
                  <c:v>43138</c:v>
                </c:pt>
                <c:pt idx="534">
                  <c:v>43145</c:v>
                </c:pt>
                <c:pt idx="535">
                  <c:v>43152</c:v>
                </c:pt>
                <c:pt idx="536">
                  <c:v>43159</c:v>
                </c:pt>
                <c:pt idx="537">
                  <c:v>43166</c:v>
                </c:pt>
                <c:pt idx="538">
                  <c:v>43173</c:v>
                </c:pt>
                <c:pt idx="539">
                  <c:v>43180</c:v>
                </c:pt>
                <c:pt idx="540">
                  <c:v>43187</c:v>
                </c:pt>
                <c:pt idx="541">
                  <c:v>43194</c:v>
                </c:pt>
                <c:pt idx="542">
                  <c:v>43201</c:v>
                </c:pt>
                <c:pt idx="543">
                  <c:v>43208</c:v>
                </c:pt>
                <c:pt idx="544">
                  <c:v>43215</c:v>
                </c:pt>
                <c:pt idx="545">
                  <c:v>43222</c:v>
                </c:pt>
                <c:pt idx="546">
                  <c:v>43229</c:v>
                </c:pt>
                <c:pt idx="547">
                  <c:v>43236</c:v>
                </c:pt>
                <c:pt idx="548">
                  <c:v>43243</c:v>
                </c:pt>
                <c:pt idx="549">
                  <c:v>43250</c:v>
                </c:pt>
                <c:pt idx="550">
                  <c:v>43257</c:v>
                </c:pt>
                <c:pt idx="551">
                  <c:v>43264</c:v>
                </c:pt>
                <c:pt idx="552">
                  <c:v>43271</c:v>
                </c:pt>
                <c:pt idx="553">
                  <c:v>43278</c:v>
                </c:pt>
                <c:pt idx="554">
                  <c:v>43285</c:v>
                </c:pt>
                <c:pt idx="555">
                  <c:v>43292</c:v>
                </c:pt>
                <c:pt idx="556">
                  <c:v>43299</c:v>
                </c:pt>
                <c:pt idx="557">
                  <c:v>43306</c:v>
                </c:pt>
                <c:pt idx="558">
                  <c:v>43313</c:v>
                </c:pt>
                <c:pt idx="559">
                  <c:v>43320</c:v>
                </c:pt>
                <c:pt idx="560">
                  <c:v>43327</c:v>
                </c:pt>
                <c:pt idx="561">
                  <c:v>43334</c:v>
                </c:pt>
                <c:pt idx="562">
                  <c:v>43341</c:v>
                </c:pt>
                <c:pt idx="563">
                  <c:v>43348</c:v>
                </c:pt>
                <c:pt idx="564">
                  <c:v>43355</c:v>
                </c:pt>
                <c:pt idx="565">
                  <c:v>43362</c:v>
                </c:pt>
                <c:pt idx="566">
                  <c:v>43369</c:v>
                </c:pt>
                <c:pt idx="567">
                  <c:v>43376</c:v>
                </c:pt>
                <c:pt idx="568">
                  <c:v>43383</c:v>
                </c:pt>
                <c:pt idx="569">
                  <c:v>43390</c:v>
                </c:pt>
                <c:pt idx="570">
                  <c:v>43397</c:v>
                </c:pt>
                <c:pt idx="571">
                  <c:v>43404</c:v>
                </c:pt>
                <c:pt idx="572">
                  <c:v>43411</c:v>
                </c:pt>
                <c:pt idx="573">
                  <c:v>43418</c:v>
                </c:pt>
                <c:pt idx="574">
                  <c:v>43425</c:v>
                </c:pt>
                <c:pt idx="575">
                  <c:v>43432</c:v>
                </c:pt>
                <c:pt idx="576">
                  <c:v>43439</c:v>
                </c:pt>
                <c:pt idx="577">
                  <c:v>43446</c:v>
                </c:pt>
                <c:pt idx="578">
                  <c:v>43453</c:v>
                </c:pt>
                <c:pt idx="579">
                  <c:v>43461</c:v>
                </c:pt>
                <c:pt idx="580">
                  <c:v>43468</c:v>
                </c:pt>
                <c:pt idx="581">
                  <c:v>43475</c:v>
                </c:pt>
                <c:pt idx="582">
                  <c:v>43482</c:v>
                </c:pt>
                <c:pt idx="583">
                  <c:v>43489</c:v>
                </c:pt>
                <c:pt idx="584">
                  <c:v>43496</c:v>
                </c:pt>
                <c:pt idx="585">
                  <c:v>43503</c:v>
                </c:pt>
                <c:pt idx="586">
                  <c:v>43510</c:v>
                </c:pt>
                <c:pt idx="587">
                  <c:v>43517</c:v>
                </c:pt>
                <c:pt idx="588">
                  <c:v>43524</c:v>
                </c:pt>
                <c:pt idx="589">
                  <c:v>43531</c:v>
                </c:pt>
                <c:pt idx="590">
                  <c:v>43538</c:v>
                </c:pt>
                <c:pt idx="591">
                  <c:v>43545</c:v>
                </c:pt>
                <c:pt idx="592">
                  <c:v>43552</c:v>
                </c:pt>
                <c:pt idx="593">
                  <c:v>43559</c:v>
                </c:pt>
                <c:pt idx="594">
                  <c:v>43566</c:v>
                </c:pt>
                <c:pt idx="595">
                  <c:v>43573</c:v>
                </c:pt>
                <c:pt idx="596">
                  <c:v>43580</c:v>
                </c:pt>
                <c:pt idx="597">
                  <c:v>43587</c:v>
                </c:pt>
                <c:pt idx="598">
                  <c:v>43594</c:v>
                </c:pt>
                <c:pt idx="599">
                  <c:v>43601</c:v>
                </c:pt>
                <c:pt idx="600">
                  <c:v>43608</c:v>
                </c:pt>
                <c:pt idx="601">
                  <c:v>43615</c:v>
                </c:pt>
                <c:pt idx="602">
                  <c:v>43622</c:v>
                </c:pt>
                <c:pt idx="603">
                  <c:v>43629</c:v>
                </c:pt>
                <c:pt idx="604">
                  <c:v>43636</c:v>
                </c:pt>
                <c:pt idx="605">
                  <c:v>43643</c:v>
                </c:pt>
                <c:pt idx="606">
                  <c:v>43650</c:v>
                </c:pt>
                <c:pt idx="607">
                  <c:v>43657</c:v>
                </c:pt>
                <c:pt idx="608">
                  <c:v>43664</c:v>
                </c:pt>
                <c:pt idx="609">
                  <c:v>43671</c:v>
                </c:pt>
                <c:pt idx="610">
                  <c:v>43678</c:v>
                </c:pt>
                <c:pt idx="611">
                  <c:v>43685</c:v>
                </c:pt>
                <c:pt idx="612">
                  <c:v>43692</c:v>
                </c:pt>
                <c:pt idx="613">
                  <c:v>43699</c:v>
                </c:pt>
                <c:pt idx="614">
                  <c:v>43706</c:v>
                </c:pt>
                <c:pt idx="615">
                  <c:v>43713</c:v>
                </c:pt>
                <c:pt idx="616">
                  <c:v>43720</c:v>
                </c:pt>
                <c:pt idx="617">
                  <c:v>43727</c:v>
                </c:pt>
                <c:pt idx="618">
                  <c:v>43734</c:v>
                </c:pt>
                <c:pt idx="619">
                  <c:v>43741</c:v>
                </c:pt>
                <c:pt idx="620">
                  <c:v>43748</c:v>
                </c:pt>
                <c:pt idx="621">
                  <c:v>43755</c:v>
                </c:pt>
                <c:pt idx="622">
                  <c:v>43762</c:v>
                </c:pt>
                <c:pt idx="623">
                  <c:v>43769</c:v>
                </c:pt>
                <c:pt idx="624">
                  <c:v>43776</c:v>
                </c:pt>
                <c:pt idx="625">
                  <c:v>43783</c:v>
                </c:pt>
                <c:pt idx="626">
                  <c:v>43790</c:v>
                </c:pt>
                <c:pt idx="627">
                  <c:v>43797</c:v>
                </c:pt>
                <c:pt idx="628">
                  <c:v>43804</c:v>
                </c:pt>
                <c:pt idx="629">
                  <c:v>43811</c:v>
                </c:pt>
                <c:pt idx="630">
                  <c:v>43818</c:v>
                </c:pt>
                <c:pt idx="631">
                  <c:v>43826</c:v>
                </c:pt>
                <c:pt idx="632">
                  <c:v>43833</c:v>
                </c:pt>
                <c:pt idx="633">
                  <c:v>43840</c:v>
                </c:pt>
                <c:pt idx="634">
                  <c:v>43847</c:v>
                </c:pt>
                <c:pt idx="635">
                  <c:v>43854</c:v>
                </c:pt>
                <c:pt idx="636">
                  <c:v>43861</c:v>
                </c:pt>
                <c:pt idx="637">
                  <c:v>43868</c:v>
                </c:pt>
                <c:pt idx="638">
                  <c:v>43875</c:v>
                </c:pt>
                <c:pt idx="639">
                  <c:v>43882</c:v>
                </c:pt>
                <c:pt idx="640">
                  <c:v>43889</c:v>
                </c:pt>
                <c:pt idx="641">
                  <c:v>43896</c:v>
                </c:pt>
                <c:pt idx="642">
                  <c:v>43903</c:v>
                </c:pt>
                <c:pt idx="643">
                  <c:v>43910</c:v>
                </c:pt>
                <c:pt idx="644">
                  <c:v>43917</c:v>
                </c:pt>
                <c:pt idx="645">
                  <c:v>43924</c:v>
                </c:pt>
                <c:pt idx="646">
                  <c:v>43935</c:v>
                </c:pt>
                <c:pt idx="647">
                  <c:v>43942</c:v>
                </c:pt>
                <c:pt idx="648">
                  <c:v>43949</c:v>
                </c:pt>
                <c:pt idx="649">
                  <c:v>43956</c:v>
                </c:pt>
                <c:pt idx="650">
                  <c:v>43963</c:v>
                </c:pt>
                <c:pt idx="651">
                  <c:v>43970</c:v>
                </c:pt>
                <c:pt idx="652">
                  <c:v>43977</c:v>
                </c:pt>
                <c:pt idx="653">
                  <c:v>43984</c:v>
                </c:pt>
                <c:pt idx="654">
                  <c:v>43991</c:v>
                </c:pt>
                <c:pt idx="655">
                  <c:v>43998</c:v>
                </c:pt>
                <c:pt idx="656">
                  <c:v>44005</c:v>
                </c:pt>
                <c:pt idx="657">
                  <c:v>44012</c:v>
                </c:pt>
                <c:pt idx="658">
                  <c:v>44019</c:v>
                </c:pt>
                <c:pt idx="659">
                  <c:v>44026</c:v>
                </c:pt>
                <c:pt idx="660">
                  <c:v>44033</c:v>
                </c:pt>
                <c:pt idx="661">
                  <c:v>44040</c:v>
                </c:pt>
                <c:pt idx="662">
                  <c:v>44047</c:v>
                </c:pt>
                <c:pt idx="663">
                  <c:v>44054</c:v>
                </c:pt>
                <c:pt idx="664">
                  <c:v>44061</c:v>
                </c:pt>
                <c:pt idx="665">
                  <c:v>44068</c:v>
                </c:pt>
                <c:pt idx="666">
                  <c:v>44075</c:v>
                </c:pt>
                <c:pt idx="667">
                  <c:v>44082</c:v>
                </c:pt>
                <c:pt idx="668">
                  <c:v>44089</c:v>
                </c:pt>
                <c:pt idx="669">
                  <c:v>44096</c:v>
                </c:pt>
                <c:pt idx="670">
                  <c:v>44103</c:v>
                </c:pt>
                <c:pt idx="671">
                  <c:v>44110</c:v>
                </c:pt>
                <c:pt idx="672">
                  <c:v>44117</c:v>
                </c:pt>
                <c:pt idx="673">
                  <c:v>44124</c:v>
                </c:pt>
                <c:pt idx="674">
                  <c:v>44131</c:v>
                </c:pt>
                <c:pt idx="675">
                  <c:v>44138</c:v>
                </c:pt>
                <c:pt idx="676">
                  <c:v>44145</c:v>
                </c:pt>
                <c:pt idx="677">
                  <c:v>44152</c:v>
                </c:pt>
                <c:pt idx="678">
                  <c:v>44159</c:v>
                </c:pt>
                <c:pt idx="679">
                  <c:v>44166</c:v>
                </c:pt>
                <c:pt idx="680">
                  <c:v>44173</c:v>
                </c:pt>
                <c:pt idx="681">
                  <c:v>44180</c:v>
                </c:pt>
                <c:pt idx="682">
                  <c:v>44187</c:v>
                </c:pt>
                <c:pt idx="683">
                  <c:v>44194</c:v>
                </c:pt>
                <c:pt idx="684">
                  <c:v>44201</c:v>
                </c:pt>
                <c:pt idx="685">
                  <c:v>44208</c:v>
                </c:pt>
                <c:pt idx="686">
                  <c:v>44215</c:v>
                </c:pt>
                <c:pt idx="687">
                  <c:v>44222</c:v>
                </c:pt>
                <c:pt idx="688">
                  <c:v>44229</c:v>
                </c:pt>
                <c:pt idx="689">
                  <c:v>44236</c:v>
                </c:pt>
                <c:pt idx="690">
                  <c:v>44243</c:v>
                </c:pt>
                <c:pt idx="691">
                  <c:v>44250</c:v>
                </c:pt>
                <c:pt idx="692">
                  <c:v>44257</c:v>
                </c:pt>
                <c:pt idx="693">
                  <c:v>44264</c:v>
                </c:pt>
                <c:pt idx="694">
                  <c:v>44271</c:v>
                </c:pt>
                <c:pt idx="695">
                  <c:v>44278</c:v>
                </c:pt>
                <c:pt idx="696">
                  <c:v>44285</c:v>
                </c:pt>
                <c:pt idx="697">
                  <c:v>44292</c:v>
                </c:pt>
                <c:pt idx="698">
                  <c:v>44299</c:v>
                </c:pt>
                <c:pt idx="699">
                  <c:v>44306</c:v>
                </c:pt>
                <c:pt idx="700">
                  <c:v>44313</c:v>
                </c:pt>
                <c:pt idx="701">
                  <c:v>44320</c:v>
                </c:pt>
                <c:pt idx="702">
                  <c:v>44327</c:v>
                </c:pt>
                <c:pt idx="703">
                  <c:v>44334</c:v>
                </c:pt>
                <c:pt idx="704">
                  <c:v>44341</c:v>
                </c:pt>
                <c:pt idx="705">
                  <c:v>44348</c:v>
                </c:pt>
                <c:pt idx="706">
                  <c:v>44355</c:v>
                </c:pt>
                <c:pt idx="707">
                  <c:v>44362</c:v>
                </c:pt>
                <c:pt idx="708">
                  <c:v>44369</c:v>
                </c:pt>
                <c:pt idx="709">
                  <c:v>44376</c:v>
                </c:pt>
                <c:pt idx="710">
                  <c:v>44383</c:v>
                </c:pt>
                <c:pt idx="711">
                  <c:v>44390</c:v>
                </c:pt>
                <c:pt idx="712">
                  <c:v>44397</c:v>
                </c:pt>
                <c:pt idx="713">
                  <c:v>44404</c:v>
                </c:pt>
                <c:pt idx="714">
                  <c:v>44411</c:v>
                </c:pt>
                <c:pt idx="715">
                  <c:v>44418</c:v>
                </c:pt>
                <c:pt idx="716">
                  <c:v>44425</c:v>
                </c:pt>
                <c:pt idx="717">
                  <c:v>44432</c:v>
                </c:pt>
                <c:pt idx="718">
                  <c:v>44439</c:v>
                </c:pt>
                <c:pt idx="719">
                  <c:v>44446</c:v>
                </c:pt>
                <c:pt idx="720">
                  <c:v>44453</c:v>
                </c:pt>
                <c:pt idx="721">
                  <c:v>44460</c:v>
                </c:pt>
                <c:pt idx="722">
                  <c:v>44467</c:v>
                </c:pt>
                <c:pt idx="723">
                  <c:v>44474</c:v>
                </c:pt>
                <c:pt idx="724">
                  <c:v>44481</c:v>
                </c:pt>
                <c:pt idx="725">
                  <c:v>44488</c:v>
                </c:pt>
                <c:pt idx="726">
                  <c:v>44495</c:v>
                </c:pt>
                <c:pt idx="727">
                  <c:v>44502</c:v>
                </c:pt>
                <c:pt idx="728">
                  <c:v>44509</c:v>
                </c:pt>
                <c:pt idx="729">
                  <c:v>44516</c:v>
                </c:pt>
                <c:pt idx="730">
                  <c:v>44523</c:v>
                </c:pt>
                <c:pt idx="731">
                  <c:v>44530</c:v>
                </c:pt>
                <c:pt idx="732">
                  <c:v>44537</c:v>
                </c:pt>
                <c:pt idx="733">
                  <c:v>44544</c:v>
                </c:pt>
                <c:pt idx="734">
                  <c:v>44551</c:v>
                </c:pt>
                <c:pt idx="735">
                  <c:v>44559</c:v>
                </c:pt>
                <c:pt idx="736">
                  <c:v>44566</c:v>
                </c:pt>
                <c:pt idx="737">
                  <c:v>44573</c:v>
                </c:pt>
                <c:pt idx="738">
                  <c:v>44580</c:v>
                </c:pt>
                <c:pt idx="739">
                  <c:v>44587</c:v>
                </c:pt>
                <c:pt idx="740">
                  <c:v>44594</c:v>
                </c:pt>
                <c:pt idx="741">
                  <c:v>44601</c:v>
                </c:pt>
                <c:pt idx="742">
                  <c:v>44608</c:v>
                </c:pt>
                <c:pt idx="743">
                  <c:v>44615</c:v>
                </c:pt>
                <c:pt idx="744">
                  <c:v>44622</c:v>
                </c:pt>
                <c:pt idx="745">
                  <c:v>44629</c:v>
                </c:pt>
                <c:pt idx="746">
                  <c:v>44636</c:v>
                </c:pt>
                <c:pt idx="747">
                  <c:v>44643</c:v>
                </c:pt>
                <c:pt idx="748">
                  <c:v>44650</c:v>
                </c:pt>
                <c:pt idx="749">
                  <c:v>44657</c:v>
                </c:pt>
                <c:pt idx="750">
                  <c:v>44664</c:v>
                </c:pt>
                <c:pt idx="751">
                  <c:v>44671</c:v>
                </c:pt>
                <c:pt idx="752">
                  <c:v>44678</c:v>
                </c:pt>
                <c:pt idx="753">
                  <c:v>44685</c:v>
                </c:pt>
                <c:pt idx="754">
                  <c:v>44692</c:v>
                </c:pt>
                <c:pt idx="755">
                  <c:v>44699</c:v>
                </c:pt>
                <c:pt idx="756">
                  <c:v>44706</c:v>
                </c:pt>
                <c:pt idx="757">
                  <c:v>44713</c:v>
                </c:pt>
                <c:pt idx="758">
                  <c:v>44720</c:v>
                </c:pt>
                <c:pt idx="759">
                  <c:v>44727</c:v>
                </c:pt>
                <c:pt idx="760">
                  <c:v>44734</c:v>
                </c:pt>
                <c:pt idx="761">
                  <c:v>44741</c:v>
                </c:pt>
                <c:pt idx="762">
                  <c:v>44748</c:v>
                </c:pt>
                <c:pt idx="763">
                  <c:v>44755</c:v>
                </c:pt>
                <c:pt idx="764">
                  <c:v>44762</c:v>
                </c:pt>
                <c:pt idx="765">
                  <c:v>44769</c:v>
                </c:pt>
                <c:pt idx="766">
                  <c:v>44776</c:v>
                </c:pt>
                <c:pt idx="767">
                  <c:v>44783</c:v>
                </c:pt>
                <c:pt idx="768">
                  <c:v>44790</c:v>
                </c:pt>
                <c:pt idx="769">
                  <c:v>44797</c:v>
                </c:pt>
                <c:pt idx="770">
                  <c:v>44804</c:v>
                </c:pt>
                <c:pt idx="771">
                  <c:v>44811</c:v>
                </c:pt>
                <c:pt idx="772">
                  <c:v>44818</c:v>
                </c:pt>
                <c:pt idx="773">
                  <c:v>44825</c:v>
                </c:pt>
                <c:pt idx="774">
                  <c:v>44832</c:v>
                </c:pt>
                <c:pt idx="775">
                  <c:v>44839</c:v>
                </c:pt>
                <c:pt idx="776">
                  <c:v>44846</c:v>
                </c:pt>
                <c:pt idx="777">
                  <c:v>44853</c:v>
                </c:pt>
                <c:pt idx="778">
                  <c:v>44860</c:v>
                </c:pt>
                <c:pt idx="779">
                  <c:v>44867</c:v>
                </c:pt>
                <c:pt idx="780">
                  <c:v>44874</c:v>
                </c:pt>
                <c:pt idx="781">
                  <c:v>44881</c:v>
                </c:pt>
                <c:pt idx="782">
                  <c:v>44888</c:v>
                </c:pt>
                <c:pt idx="783">
                  <c:v>44895</c:v>
                </c:pt>
                <c:pt idx="784">
                  <c:v>44902</c:v>
                </c:pt>
                <c:pt idx="785">
                  <c:v>44909</c:v>
                </c:pt>
                <c:pt idx="786">
                  <c:v>44916</c:v>
                </c:pt>
                <c:pt idx="787">
                  <c:v>44923</c:v>
                </c:pt>
                <c:pt idx="788">
                  <c:v>44930</c:v>
                </c:pt>
                <c:pt idx="789">
                  <c:v>44937</c:v>
                </c:pt>
                <c:pt idx="790">
                  <c:v>44944</c:v>
                </c:pt>
                <c:pt idx="791">
                  <c:v>44951</c:v>
                </c:pt>
                <c:pt idx="792">
                  <c:v>44958</c:v>
                </c:pt>
                <c:pt idx="793">
                  <c:v>44965</c:v>
                </c:pt>
                <c:pt idx="794">
                  <c:v>44972</c:v>
                </c:pt>
                <c:pt idx="795">
                  <c:v>44979</c:v>
                </c:pt>
                <c:pt idx="796">
                  <c:v>44986</c:v>
                </c:pt>
                <c:pt idx="797">
                  <c:v>44993</c:v>
                </c:pt>
                <c:pt idx="798">
                  <c:v>45000</c:v>
                </c:pt>
                <c:pt idx="799">
                  <c:v>45007</c:v>
                </c:pt>
                <c:pt idx="800">
                  <c:v>45014</c:v>
                </c:pt>
                <c:pt idx="801">
                  <c:v>45021</c:v>
                </c:pt>
                <c:pt idx="802">
                  <c:v>45028</c:v>
                </c:pt>
                <c:pt idx="803">
                  <c:v>45035</c:v>
                </c:pt>
                <c:pt idx="804">
                  <c:v>45042</c:v>
                </c:pt>
                <c:pt idx="805">
                  <c:v>45049</c:v>
                </c:pt>
                <c:pt idx="806">
                  <c:v>45056</c:v>
                </c:pt>
                <c:pt idx="807">
                  <c:v>45063</c:v>
                </c:pt>
                <c:pt idx="808">
                  <c:v>45070</c:v>
                </c:pt>
                <c:pt idx="809">
                  <c:v>45077</c:v>
                </c:pt>
                <c:pt idx="810">
                  <c:v>45084</c:v>
                </c:pt>
                <c:pt idx="811">
                  <c:v>45091</c:v>
                </c:pt>
                <c:pt idx="812">
                  <c:v>45098</c:v>
                </c:pt>
                <c:pt idx="813">
                  <c:v>45105</c:v>
                </c:pt>
                <c:pt idx="814">
                  <c:v>45112</c:v>
                </c:pt>
                <c:pt idx="815">
                  <c:v>45119</c:v>
                </c:pt>
                <c:pt idx="816">
                  <c:v>45126</c:v>
                </c:pt>
                <c:pt idx="817">
                  <c:v>45133</c:v>
                </c:pt>
                <c:pt idx="818">
                  <c:v>45140</c:v>
                </c:pt>
                <c:pt idx="819">
                  <c:v>45147</c:v>
                </c:pt>
                <c:pt idx="820">
                  <c:v>45154</c:v>
                </c:pt>
                <c:pt idx="821">
                  <c:v>45161</c:v>
                </c:pt>
                <c:pt idx="822">
                  <c:v>45168</c:v>
                </c:pt>
                <c:pt idx="823">
                  <c:v>45175</c:v>
                </c:pt>
                <c:pt idx="824">
                  <c:v>45182</c:v>
                </c:pt>
                <c:pt idx="825">
                  <c:v>45189</c:v>
                </c:pt>
                <c:pt idx="826">
                  <c:v>45196</c:v>
                </c:pt>
                <c:pt idx="827">
                  <c:v>45203</c:v>
                </c:pt>
                <c:pt idx="828">
                  <c:v>45210</c:v>
                </c:pt>
                <c:pt idx="829">
                  <c:v>45217</c:v>
                </c:pt>
                <c:pt idx="830">
                  <c:v>45224</c:v>
                </c:pt>
                <c:pt idx="831">
                  <c:v>45231</c:v>
                </c:pt>
                <c:pt idx="832">
                  <c:v>45238</c:v>
                </c:pt>
                <c:pt idx="833">
                  <c:v>45245</c:v>
                </c:pt>
                <c:pt idx="834">
                  <c:v>45252</c:v>
                </c:pt>
                <c:pt idx="835">
                  <c:v>45259</c:v>
                </c:pt>
                <c:pt idx="836">
                  <c:v>45266</c:v>
                </c:pt>
                <c:pt idx="837">
                  <c:v>45273</c:v>
                </c:pt>
                <c:pt idx="838">
                  <c:v>45280</c:v>
                </c:pt>
                <c:pt idx="839">
                  <c:v>45287</c:v>
                </c:pt>
                <c:pt idx="840">
                  <c:v>45294</c:v>
                </c:pt>
                <c:pt idx="841">
                  <c:v>45301</c:v>
                </c:pt>
                <c:pt idx="842">
                  <c:v>45308</c:v>
                </c:pt>
                <c:pt idx="843">
                  <c:v>45315</c:v>
                </c:pt>
                <c:pt idx="844">
                  <c:v>45322</c:v>
                </c:pt>
                <c:pt idx="845">
                  <c:v>45329</c:v>
                </c:pt>
                <c:pt idx="846">
                  <c:v>45336</c:v>
                </c:pt>
                <c:pt idx="847">
                  <c:v>45343</c:v>
                </c:pt>
                <c:pt idx="848">
                  <c:v>45350</c:v>
                </c:pt>
                <c:pt idx="849">
                  <c:v>45357</c:v>
                </c:pt>
                <c:pt idx="850">
                  <c:v>45364</c:v>
                </c:pt>
                <c:pt idx="851">
                  <c:v>45371</c:v>
                </c:pt>
                <c:pt idx="852">
                  <c:v>45378</c:v>
                </c:pt>
                <c:pt idx="853">
                  <c:v>45385</c:v>
                </c:pt>
                <c:pt idx="854">
                  <c:v>45392</c:v>
                </c:pt>
                <c:pt idx="855">
                  <c:v>45399</c:v>
                </c:pt>
                <c:pt idx="856">
                  <c:v>45406</c:v>
                </c:pt>
                <c:pt idx="857">
                  <c:v>45413</c:v>
                </c:pt>
                <c:pt idx="858">
                  <c:v>45420</c:v>
                </c:pt>
                <c:pt idx="859">
                  <c:v>45427</c:v>
                </c:pt>
                <c:pt idx="860">
                  <c:v>45434</c:v>
                </c:pt>
                <c:pt idx="861">
                  <c:v>45441</c:v>
                </c:pt>
                <c:pt idx="862">
                  <c:v>45448</c:v>
                </c:pt>
                <c:pt idx="863">
                  <c:v>45455</c:v>
                </c:pt>
                <c:pt idx="864">
                  <c:v>45462</c:v>
                </c:pt>
                <c:pt idx="865">
                  <c:v>45469</c:v>
                </c:pt>
                <c:pt idx="866">
                  <c:v>45476</c:v>
                </c:pt>
                <c:pt idx="867">
                  <c:v>45483</c:v>
                </c:pt>
                <c:pt idx="868">
                  <c:v>45490</c:v>
                </c:pt>
                <c:pt idx="869">
                  <c:v>45497</c:v>
                </c:pt>
                <c:pt idx="870">
                  <c:v>45504</c:v>
                </c:pt>
                <c:pt idx="871">
                  <c:v>45511</c:v>
                </c:pt>
                <c:pt idx="872">
                  <c:v>45518</c:v>
                </c:pt>
                <c:pt idx="873">
                  <c:v>45525</c:v>
                </c:pt>
                <c:pt idx="874">
                  <c:v>45532</c:v>
                </c:pt>
                <c:pt idx="875">
                  <c:v>45539</c:v>
                </c:pt>
                <c:pt idx="876">
                  <c:v>45546</c:v>
                </c:pt>
                <c:pt idx="877">
                  <c:v>45553</c:v>
                </c:pt>
                <c:pt idx="878">
                  <c:v>45560</c:v>
                </c:pt>
                <c:pt idx="879">
                  <c:v>45567</c:v>
                </c:pt>
                <c:pt idx="880">
                  <c:v>45574</c:v>
                </c:pt>
                <c:pt idx="881">
                  <c:v>45581</c:v>
                </c:pt>
                <c:pt idx="882">
                  <c:v>45588</c:v>
                </c:pt>
                <c:pt idx="883">
                  <c:v>45595</c:v>
                </c:pt>
                <c:pt idx="884">
                  <c:v>45602</c:v>
                </c:pt>
                <c:pt idx="885">
                  <c:v>45609</c:v>
                </c:pt>
                <c:pt idx="886">
                  <c:v>45616</c:v>
                </c:pt>
                <c:pt idx="887">
                  <c:v>45623</c:v>
                </c:pt>
                <c:pt idx="888">
                  <c:v>45630</c:v>
                </c:pt>
                <c:pt idx="889">
                  <c:v>45637</c:v>
                </c:pt>
                <c:pt idx="890">
                  <c:v>45644</c:v>
                </c:pt>
                <c:pt idx="891">
                  <c:v>45653</c:v>
                </c:pt>
                <c:pt idx="892">
                  <c:v>45660</c:v>
                </c:pt>
                <c:pt idx="893">
                  <c:v>45667</c:v>
                </c:pt>
                <c:pt idx="894">
                  <c:v>45674</c:v>
                </c:pt>
                <c:pt idx="895">
                  <c:v>45681</c:v>
                </c:pt>
                <c:pt idx="896">
                  <c:v>45688</c:v>
                </c:pt>
                <c:pt idx="897">
                  <c:v>45695</c:v>
                </c:pt>
                <c:pt idx="898">
                  <c:v>45702</c:v>
                </c:pt>
                <c:pt idx="899">
                  <c:v>45709</c:v>
                </c:pt>
                <c:pt idx="900">
                  <c:v>45716</c:v>
                </c:pt>
                <c:pt idx="901">
                  <c:v>45723</c:v>
                </c:pt>
                <c:pt idx="902">
                  <c:v>45730</c:v>
                </c:pt>
                <c:pt idx="903">
                  <c:v>45737</c:v>
                </c:pt>
                <c:pt idx="904">
                  <c:v>45744</c:v>
                </c:pt>
                <c:pt idx="905">
                  <c:v>45751</c:v>
                </c:pt>
                <c:pt idx="906">
                  <c:v>45758</c:v>
                </c:pt>
                <c:pt idx="907">
                  <c:v>45769</c:v>
                </c:pt>
                <c:pt idx="908">
                  <c:v>45776</c:v>
                </c:pt>
                <c:pt idx="909">
                  <c:v>45783</c:v>
                </c:pt>
                <c:pt idx="910">
                  <c:v>45790</c:v>
                </c:pt>
                <c:pt idx="911">
                  <c:v>45797</c:v>
                </c:pt>
                <c:pt idx="912">
                  <c:v>45804</c:v>
                </c:pt>
                <c:pt idx="913">
                  <c:v>45811</c:v>
                </c:pt>
                <c:pt idx="914">
                  <c:v>45818</c:v>
                </c:pt>
                <c:pt idx="915">
                  <c:v>45825</c:v>
                </c:pt>
                <c:pt idx="916">
                  <c:v>45832</c:v>
                </c:pt>
                <c:pt idx="917">
                  <c:v>45839</c:v>
                </c:pt>
                <c:pt idx="918">
                  <c:v>45846</c:v>
                </c:pt>
                <c:pt idx="919">
                  <c:v>45853</c:v>
                </c:pt>
                <c:pt idx="920">
                  <c:v>45860</c:v>
                </c:pt>
                <c:pt idx="921">
                  <c:v>45867</c:v>
                </c:pt>
                <c:pt idx="922">
                  <c:v>45874</c:v>
                </c:pt>
                <c:pt idx="923">
                  <c:v>45881</c:v>
                </c:pt>
                <c:pt idx="924">
                  <c:v>45888</c:v>
                </c:pt>
                <c:pt idx="925">
                  <c:v>45895</c:v>
                </c:pt>
                <c:pt idx="926">
                  <c:v>45902</c:v>
                </c:pt>
                <c:pt idx="927">
                  <c:v>45909</c:v>
                </c:pt>
                <c:pt idx="928">
                  <c:v>45916</c:v>
                </c:pt>
                <c:pt idx="929">
                  <c:v>45923</c:v>
                </c:pt>
                <c:pt idx="930">
                  <c:v>45930</c:v>
                </c:pt>
                <c:pt idx="931">
                  <c:v>45937</c:v>
                </c:pt>
                <c:pt idx="932">
                  <c:v>45944</c:v>
                </c:pt>
                <c:pt idx="933">
                  <c:v>45951</c:v>
                </c:pt>
                <c:pt idx="934">
                  <c:v>45958</c:v>
                </c:pt>
                <c:pt idx="935">
                  <c:v>45965</c:v>
                </c:pt>
                <c:pt idx="936">
                  <c:v>45972</c:v>
                </c:pt>
                <c:pt idx="937">
                  <c:v>45979</c:v>
                </c:pt>
                <c:pt idx="938">
                  <c:v>45986</c:v>
                </c:pt>
                <c:pt idx="939">
                  <c:v>45993</c:v>
                </c:pt>
                <c:pt idx="940">
                  <c:v>46000</c:v>
                </c:pt>
                <c:pt idx="941">
                  <c:v>46007</c:v>
                </c:pt>
                <c:pt idx="942">
                  <c:v>46014</c:v>
                </c:pt>
                <c:pt idx="943">
                  <c:v>46021</c:v>
                </c:pt>
                <c:pt idx="944">
                  <c:v>46028</c:v>
                </c:pt>
                <c:pt idx="945">
                  <c:v>46035</c:v>
                </c:pt>
                <c:pt idx="946">
                  <c:v>46042</c:v>
                </c:pt>
                <c:pt idx="947">
                  <c:v>46049</c:v>
                </c:pt>
                <c:pt idx="948">
                  <c:v>46056</c:v>
                </c:pt>
                <c:pt idx="949">
                  <c:v>46063</c:v>
                </c:pt>
                <c:pt idx="950">
                  <c:v>46070</c:v>
                </c:pt>
                <c:pt idx="951">
                  <c:v>46077</c:v>
                </c:pt>
                <c:pt idx="952">
                  <c:v>46084</c:v>
                </c:pt>
                <c:pt idx="953">
                  <c:v>46091</c:v>
                </c:pt>
                <c:pt idx="954">
                  <c:v>46098</c:v>
                </c:pt>
                <c:pt idx="955">
                  <c:v>46105</c:v>
                </c:pt>
                <c:pt idx="956">
                  <c:v>46112</c:v>
                </c:pt>
                <c:pt idx="957">
                  <c:v>46119</c:v>
                </c:pt>
                <c:pt idx="958">
                  <c:v>46126</c:v>
                </c:pt>
                <c:pt idx="959">
                  <c:v>46133</c:v>
                </c:pt>
                <c:pt idx="960">
                  <c:v>46140</c:v>
                </c:pt>
                <c:pt idx="961">
                  <c:v>46147</c:v>
                </c:pt>
                <c:pt idx="962">
                  <c:v>46154</c:v>
                </c:pt>
                <c:pt idx="963">
                  <c:v>46161</c:v>
                </c:pt>
                <c:pt idx="964">
                  <c:v>46168</c:v>
                </c:pt>
                <c:pt idx="965">
                  <c:v>46175</c:v>
                </c:pt>
                <c:pt idx="966">
                  <c:v>46182</c:v>
                </c:pt>
                <c:pt idx="967">
                  <c:v>46189</c:v>
                </c:pt>
                <c:pt idx="968">
                  <c:v>46196</c:v>
                </c:pt>
                <c:pt idx="969">
                  <c:v>46203</c:v>
                </c:pt>
                <c:pt idx="970">
                  <c:v>46210</c:v>
                </c:pt>
                <c:pt idx="971">
                  <c:v>46217</c:v>
                </c:pt>
                <c:pt idx="972">
                  <c:v>46224</c:v>
                </c:pt>
                <c:pt idx="973">
                  <c:v>46231</c:v>
                </c:pt>
                <c:pt idx="974">
                  <c:v>46238</c:v>
                </c:pt>
                <c:pt idx="975">
                  <c:v>46245</c:v>
                </c:pt>
                <c:pt idx="976">
                  <c:v>46252</c:v>
                </c:pt>
                <c:pt idx="977">
                  <c:v>46259</c:v>
                </c:pt>
                <c:pt idx="978">
                  <c:v>46266</c:v>
                </c:pt>
                <c:pt idx="979">
                  <c:v>46273</c:v>
                </c:pt>
                <c:pt idx="980">
                  <c:v>46280</c:v>
                </c:pt>
                <c:pt idx="981">
                  <c:v>46287</c:v>
                </c:pt>
                <c:pt idx="982">
                  <c:v>46294</c:v>
                </c:pt>
                <c:pt idx="983">
                  <c:v>46301</c:v>
                </c:pt>
                <c:pt idx="984">
                  <c:v>46308</c:v>
                </c:pt>
                <c:pt idx="985">
                  <c:v>46315</c:v>
                </c:pt>
                <c:pt idx="986">
                  <c:v>46322</c:v>
                </c:pt>
                <c:pt idx="987">
                  <c:v>46329</c:v>
                </c:pt>
                <c:pt idx="988">
                  <c:v>46336</c:v>
                </c:pt>
                <c:pt idx="989">
                  <c:v>46343</c:v>
                </c:pt>
                <c:pt idx="990">
                  <c:v>46350</c:v>
                </c:pt>
                <c:pt idx="991">
                  <c:v>46357</c:v>
                </c:pt>
                <c:pt idx="992">
                  <c:v>46364</c:v>
                </c:pt>
                <c:pt idx="993">
                  <c:v>46371</c:v>
                </c:pt>
                <c:pt idx="994">
                  <c:v>46378</c:v>
                </c:pt>
                <c:pt idx="995">
                  <c:v>46385</c:v>
                </c:pt>
                <c:pt idx="996">
                  <c:v>46392</c:v>
                </c:pt>
                <c:pt idx="997">
                  <c:v>46399</c:v>
                </c:pt>
                <c:pt idx="998">
                  <c:v>46406</c:v>
                </c:pt>
                <c:pt idx="999">
                  <c:v>46413</c:v>
                </c:pt>
                <c:pt idx="1000">
                  <c:v>46420</c:v>
                </c:pt>
                <c:pt idx="1001">
                  <c:v>46427</c:v>
                </c:pt>
                <c:pt idx="1002">
                  <c:v>46434</c:v>
                </c:pt>
                <c:pt idx="1003">
                  <c:v>46441</c:v>
                </c:pt>
                <c:pt idx="1004">
                  <c:v>46448</c:v>
                </c:pt>
                <c:pt idx="1005">
                  <c:v>46455</c:v>
                </c:pt>
                <c:pt idx="1006">
                  <c:v>46462</c:v>
                </c:pt>
                <c:pt idx="1007">
                  <c:v>46469</c:v>
                </c:pt>
                <c:pt idx="1008">
                  <c:v>46476</c:v>
                </c:pt>
                <c:pt idx="1009">
                  <c:v>46483</c:v>
                </c:pt>
                <c:pt idx="1010">
                  <c:v>46490</c:v>
                </c:pt>
                <c:pt idx="1011">
                  <c:v>46497</c:v>
                </c:pt>
                <c:pt idx="1012">
                  <c:v>46504</c:v>
                </c:pt>
                <c:pt idx="1013">
                  <c:v>46511</c:v>
                </c:pt>
                <c:pt idx="1014">
                  <c:v>46518</c:v>
                </c:pt>
                <c:pt idx="1015">
                  <c:v>46525</c:v>
                </c:pt>
                <c:pt idx="1016">
                  <c:v>46532</c:v>
                </c:pt>
                <c:pt idx="1017">
                  <c:v>46539</c:v>
                </c:pt>
                <c:pt idx="1018">
                  <c:v>46546</c:v>
                </c:pt>
                <c:pt idx="1019">
                  <c:v>46553</c:v>
                </c:pt>
                <c:pt idx="1020">
                  <c:v>46560</c:v>
                </c:pt>
                <c:pt idx="1021">
                  <c:v>46567</c:v>
                </c:pt>
                <c:pt idx="1022">
                  <c:v>46574</c:v>
                </c:pt>
                <c:pt idx="1023">
                  <c:v>46581</c:v>
                </c:pt>
                <c:pt idx="1024">
                  <c:v>46588</c:v>
                </c:pt>
                <c:pt idx="1025">
                  <c:v>46595</c:v>
                </c:pt>
                <c:pt idx="1026">
                  <c:v>46602</c:v>
                </c:pt>
                <c:pt idx="1027">
                  <c:v>46609</c:v>
                </c:pt>
                <c:pt idx="1028">
                  <c:v>46616</c:v>
                </c:pt>
                <c:pt idx="1029">
                  <c:v>46623</c:v>
                </c:pt>
                <c:pt idx="1030">
                  <c:v>46630</c:v>
                </c:pt>
                <c:pt idx="1031">
                  <c:v>46637</c:v>
                </c:pt>
                <c:pt idx="1032">
                  <c:v>46644</c:v>
                </c:pt>
                <c:pt idx="1033">
                  <c:v>46651</c:v>
                </c:pt>
                <c:pt idx="1034">
                  <c:v>46658</c:v>
                </c:pt>
                <c:pt idx="1035">
                  <c:v>46665</c:v>
                </c:pt>
                <c:pt idx="1036">
                  <c:v>46672</c:v>
                </c:pt>
                <c:pt idx="1037">
                  <c:v>46679</c:v>
                </c:pt>
                <c:pt idx="1038">
                  <c:v>46686</c:v>
                </c:pt>
                <c:pt idx="1039">
                  <c:v>46693</c:v>
                </c:pt>
                <c:pt idx="1040">
                  <c:v>46700</c:v>
                </c:pt>
                <c:pt idx="1041">
                  <c:v>46707</c:v>
                </c:pt>
                <c:pt idx="1042">
                  <c:v>46714</c:v>
                </c:pt>
                <c:pt idx="1043">
                  <c:v>46721</c:v>
                </c:pt>
                <c:pt idx="1044">
                  <c:v>46728</c:v>
                </c:pt>
                <c:pt idx="1045">
                  <c:v>46735</c:v>
                </c:pt>
                <c:pt idx="1046">
                  <c:v>46742</c:v>
                </c:pt>
                <c:pt idx="1047">
                  <c:v>46750</c:v>
                </c:pt>
                <c:pt idx="1048">
                  <c:v>46757</c:v>
                </c:pt>
                <c:pt idx="1049">
                  <c:v>46764</c:v>
                </c:pt>
                <c:pt idx="1050">
                  <c:v>46771</c:v>
                </c:pt>
                <c:pt idx="1051">
                  <c:v>46778</c:v>
                </c:pt>
                <c:pt idx="1052">
                  <c:v>46785</c:v>
                </c:pt>
                <c:pt idx="1053">
                  <c:v>46792</c:v>
                </c:pt>
                <c:pt idx="1054">
                  <c:v>46799</c:v>
                </c:pt>
                <c:pt idx="1055">
                  <c:v>46806</c:v>
                </c:pt>
                <c:pt idx="1056">
                  <c:v>46813</c:v>
                </c:pt>
                <c:pt idx="1057">
                  <c:v>46820</c:v>
                </c:pt>
                <c:pt idx="1058">
                  <c:v>46827</c:v>
                </c:pt>
                <c:pt idx="1059">
                  <c:v>46834</c:v>
                </c:pt>
                <c:pt idx="1060">
                  <c:v>46841</c:v>
                </c:pt>
                <c:pt idx="1061">
                  <c:v>46848</c:v>
                </c:pt>
                <c:pt idx="1062">
                  <c:v>46855</c:v>
                </c:pt>
                <c:pt idx="1063">
                  <c:v>46862</c:v>
                </c:pt>
                <c:pt idx="1064">
                  <c:v>46869</c:v>
                </c:pt>
                <c:pt idx="1065">
                  <c:v>46876</c:v>
                </c:pt>
                <c:pt idx="1066">
                  <c:v>46883</c:v>
                </c:pt>
                <c:pt idx="1067">
                  <c:v>46890</c:v>
                </c:pt>
                <c:pt idx="1068">
                  <c:v>46897</c:v>
                </c:pt>
                <c:pt idx="1069">
                  <c:v>46904</c:v>
                </c:pt>
                <c:pt idx="1070">
                  <c:v>46911</c:v>
                </c:pt>
                <c:pt idx="1071">
                  <c:v>46918</c:v>
                </c:pt>
                <c:pt idx="1072">
                  <c:v>46925</c:v>
                </c:pt>
                <c:pt idx="1073">
                  <c:v>46932</c:v>
                </c:pt>
                <c:pt idx="1074">
                  <c:v>46939</c:v>
                </c:pt>
                <c:pt idx="1075">
                  <c:v>46946</c:v>
                </c:pt>
                <c:pt idx="1076">
                  <c:v>46953</c:v>
                </c:pt>
                <c:pt idx="1077">
                  <c:v>46960</c:v>
                </c:pt>
                <c:pt idx="1078">
                  <c:v>46967</c:v>
                </c:pt>
                <c:pt idx="1079">
                  <c:v>46974</c:v>
                </c:pt>
                <c:pt idx="1080">
                  <c:v>46981</c:v>
                </c:pt>
                <c:pt idx="1081">
                  <c:v>46988</c:v>
                </c:pt>
                <c:pt idx="1082">
                  <c:v>46995</c:v>
                </c:pt>
                <c:pt idx="1083">
                  <c:v>47002</c:v>
                </c:pt>
                <c:pt idx="1084">
                  <c:v>47009</c:v>
                </c:pt>
                <c:pt idx="1085">
                  <c:v>47016</c:v>
                </c:pt>
                <c:pt idx="1086">
                  <c:v>47023</c:v>
                </c:pt>
                <c:pt idx="1087">
                  <c:v>47030</c:v>
                </c:pt>
                <c:pt idx="1088">
                  <c:v>47037</c:v>
                </c:pt>
                <c:pt idx="1089">
                  <c:v>47044</c:v>
                </c:pt>
                <c:pt idx="1090">
                  <c:v>47051</c:v>
                </c:pt>
                <c:pt idx="1091">
                  <c:v>47058</c:v>
                </c:pt>
                <c:pt idx="1092">
                  <c:v>47065</c:v>
                </c:pt>
                <c:pt idx="1093">
                  <c:v>47072</c:v>
                </c:pt>
                <c:pt idx="1094">
                  <c:v>47079</c:v>
                </c:pt>
                <c:pt idx="1095">
                  <c:v>47086</c:v>
                </c:pt>
                <c:pt idx="1096">
                  <c:v>47093</c:v>
                </c:pt>
                <c:pt idx="1097">
                  <c:v>47100</c:v>
                </c:pt>
                <c:pt idx="1098">
                  <c:v>47107</c:v>
                </c:pt>
                <c:pt idx="1099">
                  <c:v>47114</c:v>
                </c:pt>
                <c:pt idx="1100">
                  <c:v>47121</c:v>
                </c:pt>
                <c:pt idx="1101">
                  <c:v>47128</c:v>
                </c:pt>
                <c:pt idx="1102">
                  <c:v>47135</c:v>
                </c:pt>
                <c:pt idx="1103">
                  <c:v>47142</c:v>
                </c:pt>
                <c:pt idx="1104">
                  <c:v>47149</c:v>
                </c:pt>
                <c:pt idx="1105">
                  <c:v>47156</c:v>
                </c:pt>
                <c:pt idx="1106">
                  <c:v>47163</c:v>
                </c:pt>
                <c:pt idx="1107">
                  <c:v>47170</c:v>
                </c:pt>
                <c:pt idx="1108">
                  <c:v>47177</c:v>
                </c:pt>
                <c:pt idx="1109">
                  <c:v>47184</c:v>
                </c:pt>
                <c:pt idx="1110">
                  <c:v>47191</c:v>
                </c:pt>
                <c:pt idx="1111">
                  <c:v>47198</c:v>
                </c:pt>
                <c:pt idx="1112">
                  <c:v>47205</c:v>
                </c:pt>
                <c:pt idx="1113">
                  <c:v>47212</c:v>
                </c:pt>
                <c:pt idx="1114">
                  <c:v>47219</c:v>
                </c:pt>
                <c:pt idx="1115">
                  <c:v>47226</c:v>
                </c:pt>
                <c:pt idx="1116">
                  <c:v>47233</c:v>
                </c:pt>
                <c:pt idx="1117">
                  <c:v>47240</c:v>
                </c:pt>
                <c:pt idx="1118">
                  <c:v>47247</c:v>
                </c:pt>
                <c:pt idx="1119">
                  <c:v>47254</c:v>
                </c:pt>
                <c:pt idx="1120">
                  <c:v>47261</c:v>
                </c:pt>
                <c:pt idx="1121">
                  <c:v>47268</c:v>
                </c:pt>
                <c:pt idx="1122">
                  <c:v>47275</c:v>
                </c:pt>
                <c:pt idx="1123">
                  <c:v>47282</c:v>
                </c:pt>
                <c:pt idx="1124">
                  <c:v>47289</c:v>
                </c:pt>
                <c:pt idx="1125">
                  <c:v>47296</c:v>
                </c:pt>
                <c:pt idx="1126">
                  <c:v>47303</c:v>
                </c:pt>
                <c:pt idx="1127">
                  <c:v>47310</c:v>
                </c:pt>
                <c:pt idx="1128">
                  <c:v>47317</c:v>
                </c:pt>
                <c:pt idx="1129">
                  <c:v>47324</c:v>
                </c:pt>
                <c:pt idx="1130">
                  <c:v>47331</c:v>
                </c:pt>
                <c:pt idx="1131">
                  <c:v>47338</c:v>
                </c:pt>
                <c:pt idx="1132">
                  <c:v>47345</c:v>
                </c:pt>
                <c:pt idx="1133">
                  <c:v>47352</c:v>
                </c:pt>
                <c:pt idx="1134">
                  <c:v>47359</c:v>
                </c:pt>
                <c:pt idx="1135">
                  <c:v>47366</c:v>
                </c:pt>
                <c:pt idx="1136">
                  <c:v>47373</c:v>
                </c:pt>
                <c:pt idx="1137">
                  <c:v>47380</c:v>
                </c:pt>
                <c:pt idx="1138">
                  <c:v>47387</c:v>
                </c:pt>
                <c:pt idx="1139">
                  <c:v>47394</c:v>
                </c:pt>
                <c:pt idx="1140">
                  <c:v>47401</c:v>
                </c:pt>
                <c:pt idx="1141">
                  <c:v>47408</c:v>
                </c:pt>
                <c:pt idx="1142">
                  <c:v>47415</c:v>
                </c:pt>
                <c:pt idx="1143">
                  <c:v>47422</c:v>
                </c:pt>
                <c:pt idx="1144">
                  <c:v>47429</c:v>
                </c:pt>
                <c:pt idx="1145">
                  <c:v>47436</c:v>
                </c:pt>
                <c:pt idx="1146">
                  <c:v>47443</c:v>
                </c:pt>
                <c:pt idx="1147">
                  <c:v>47450</c:v>
                </c:pt>
                <c:pt idx="1148">
                  <c:v>47457</c:v>
                </c:pt>
                <c:pt idx="1149">
                  <c:v>47464</c:v>
                </c:pt>
                <c:pt idx="1150">
                  <c:v>47471</c:v>
                </c:pt>
                <c:pt idx="1151">
                  <c:v>47479</c:v>
                </c:pt>
                <c:pt idx="1152">
                  <c:v>47486</c:v>
                </c:pt>
                <c:pt idx="1153">
                  <c:v>47493</c:v>
                </c:pt>
                <c:pt idx="1154">
                  <c:v>47500</c:v>
                </c:pt>
                <c:pt idx="1155">
                  <c:v>47507</c:v>
                </c:pt>
                <c:pt idx="1156">
                  <c:v>47514</c:v>
                </c:pt>
                <c:pt idx="1157">
                  <c:v>47521</c:v>
                </c:pt>
                <c:pt idx="1158">
                  <c:v>47528</c:v>
                </c:pt>
                <c:pt idx="1159">
                  <c:v>47535</c:v>
                </c:pt>
                <c:pt idx="1160">
                  <c:v>47542</c:v>
                </c:pt>
                <c:pt idx="1161">
                  <c:v>47549</c:v>
                </c:pt>
                <c:pt idx="1162">
                  <c:v>47556</c:v>
                </c:pt>
                <c:pt idx="1163">
                  <c:v>47563</c:v>
                </c:pt>
                <c:pt idx="1164">
                  <c:v>47570</c:v>
                </c:pt>
                <c:pt idx="1165">
                  <c:v>47577</c:v>
                </c:pt>
                <c:pt idx="1166">
                  <c:v>47584</c:v>
                </c:pt>
                <c:pt idx="1167">
                  <c:v>47591</c:v>
                </c:pt>
                <c:pt idx="1168">
                  <c:v>47598</c:v>
                </c:pt>
                <c:pt idx="1169">
                  <c:v>47605</c:v>
                </c:pt>
                <c:pt idx="1170">
                  <c:v>47612</c:v>
                </c:pt>
                <c:pt idx="1171">
                  <c:v>47619</c:v>
                </c:pt>
                <c:pt idx="1172">
                  <c:v>47626</c:v>
                </c:pt>
                <c:pt idx="1173">
                  <c:v>47633</c:v>
                </c:pt>
                <c:pt idx="1174">
                  <c:v>47640</c:v>
                </c:pt>
                <c:pt idx="1175">
                  <c:v>47647</c:v>
                </c:pt>
                <c:pt idx="1176">
                  <c:v>47654</c:v>
                </c:pt>
                <c:pt idx="1177">
                  <c:v>47661</c:v>
                </c:pt>
                <c:pt idx="1178">
                  <c:v>47668</c:v>
                </c:pt>
                <c:pt idx="1179">
                  <c:v>47675</c:v>
                </c:pt>
                <c:pt idx="1180">
                  <c:v>47682</c:v>
                </c:pt>
                <c:pt idx="1181">
                  <c:v>47689</c:v>
                </c:pt>
                <c:pt idx="1182">
                  <c:v>47696</c:v>
                </c:pt>
                <c:pt idx="1183">
                  <c:v>47703</c:v>
                </c:pt>
                <c:pt idx="1184">
                  <c:v>47710</c:v>
                </c:pt>
                <c:pt idx="1185">
                  <c:v>47717</c:v>
                </c:pt>
                <c:pt idx="1186">
                  <c:v>47724</c:v>
                </c:pt>
                <c:pt idx="1187">
                  <c:v>47731</c:v>
                </c:pt>
                <c:pt idx="1188">
                  <c:v>47738</c:v>
                </c:pt>
                <c:pt idx="1189">
                  <c:v>47745</c:v>
                </c:pt>
                <c:pt idx="1190">
                  <c:v>47752</c:v>
                </c:pt>
                <c:pt idx="1191">
                  <c:v>47759</c:v>
                </c:pt>
                <c:pt idx="1192">
                  <c:v>47766</c:v>
                </c:pt>
                <c:pt idx="1193">
                  <c:v>47773</c:v>
                </c:pt>
                <c:pt idx="1194">
                  <c:v>47780</c:v>
                </c:pt>
                <c:pt idx="1195">
                  <c:v>47787</c:v>
                </c:pt>
                <c:pt idx="1196">
                  <c:v>47794</c:v>
                </c:pt>
                <c:pt idx="1197">
                  <c:v>47801</c:v>
                </c:pt>
                <c:pt idx="1198">
                  <c:v>47808</c:v>
                </c:pt>
                <c:pt idx="1199">
                  <c:v>47815</c:v>
                </c:pt>
                <c:pt idx="1200">
                  <c:v>47822</c:v>
                </c:pt>
                <c:pt idx="1201">
                  <c:v>47829</c:v>
                </c:pt>
                <c:pt idx="1202">
                  <c:v>47836</c:v>
                </c:pt>
                <c:pt idx="1203">
                  <c:v>47844</c:v>
                </c:pt>
                <c:pt idx="1204">
                  <c:v>47851</c:v>
                </c:pt>
                <c:pt idx="1205">
                  <c:v>47858</c:v>
                </c:pt>
                <c:pt idx="1206">
                  <c:v>47865</c:v>
                </c:pt>
                <c:pt idx="1207">
                  <c:v>47872</c:v>
                </c:pt>
                <c:pt idx="1208">
                  <c:v>47879</c:v>
                </c:pt>
                <c:pt idx="1209">
                  <c:v>47886</c:v>
                </c:pt>
                <c:pt idx="1210">
                  <c:v>47893</c:v>
                </c:pt>
                <c:pt idx="1211">
                  <c:v>47900</c:v>
                </c:pt>
                <c:pt idx="1212">
                  <c:v>47907</c:v>
                </c:pt>
                <c:pt idx="1213">
                  <c:v>47914</c:v>
                </c:pt>
                <c:pt idx="1214">
                  <c:v>47921</c:v>
                </c:pt>
                <c:pt idx="1215">
                  <c:v>47928</c:v>
                </c:pt>
                <c:pt idx="1216">
                  <c:v>47935</c:v>
                </c:pt>
                <c:pt idx="1217">
                  <c:v>47942</c:v>
                </c:pt>
                <c:pt idx="1218">
                  <c:v>47953</c:v>
                </c:pt>
                <c:pt idx="1219">
                  <c:v>47960</c:v>
                </c:pt>
                <c:pt idx="1220">
                  <c:v>47967</c:v>
                </c:pt>
                <c:pt idx="1221">
                  <c:v>47974</c:v>
                </c:pt>
                <c:pt idx="1222">
                  <c:v>47981</c:v>
                </c:pt>
                <c:pt idx="1223">
                  <c:v>47988</c:v>
                </c:pt>
                <c:pt idx="1224">
                  <c:v>47995</c:v>
                </c:pt>
                <c:pt idx="1225">
                  <c:v>48002</c:v>
                </c:pt>
                <c:pt idx="1226">
                  <c:v>48009</c:v>
                </c:pt>
                <c:pt idx="1227">
                  <c:v>48016</c:v>
                </c:pt>
                <c:pt idx="1228">
                  <c:v>48023</c:v>
                </c:pt>
                <c:pt idx="1229">
                  <c:v>48030</c:v>
                </c:pt>
                <c:pt idx="1230">
                  <c:v>48037</c:v>
                </c:pt>
                <c:pt idx="1231">
                  <c:v>48044</c:v>
                </c:pt>
                <c:pt idx="1232">
                  <c:v>48051</c:v>
                </c:pt>
                <c:pt idx="1233">
                  <c:v>48058</c:v>
                </c:pt>
                <c:pt idx="1234">
                  <c:v>48065</c:v>
                </c:pt>
                <c:pt idx="1235">
                  <c:v>48072</c:v>
                </c:pt>
                <c:pt idx="1236">
                  <c:v>48079</c:v>
                </c:pt>
                <c:pt idx="1237">
                  <c:v>48086</c:v>
                </c:pt>
                <c:pt idx="1238">
                  <c:v>48093</c:v>
                </c:pt>
                <c:pt idx="1239">
                  <c:v>48100</c:v>
                </c:pt>
                <c:pt idx="1240">
                  <c:v>48107</c:v>
                </c:pt>
                <c:pt idx="1241">
                  <c:v>48114</c:v>
                </c:pt>
                <c:pt idx="1242">
                  <c:v>48121</c:v>
                </c:pt>
                <c:pt idx="1243">
                  <c:v>48128</c:v>
                </c:pt>
                <c:pt idx="1244">
                  <c:v>48135</c:v>
                </c:pt>
                <c:pt idx="1245">
                  <c:v>48142</c:v>
                </c:pt>
                <c:pt idx="1246">
                  <c:v>48149</c:v>
                </c:pt>
                <c:pt idx="1247">
                  <c:v>48156</c:v>
                </c:pt>
                <c:pt idx="1248">
                  <c:v>48163</c:v>
                </c:pt>
                <c:pt idx="1249">
                  <c:v>48170</c:v>
                </c:pt>
                <c:pt idx="1250">
                  <c:v>48177</c:v>
                </c:pt>
                <c:pt idx="1251">
                  <c:v>48184</c:v>
                </c:pt>
                <c:pt idx="1252">
                  <c:v>48191</c:v>
                </c:pt>
                <c:pt idx="1253">
                  <c:v>48198</c:v>
                </c:pt>
                <c:pt idx="1254">
                  <c:v>48205</c:v>
                </c:pt>
                <c:pt idx="1255">
                  <c:v>48212</c:v>
                </c:pt>
                <c:pt idx="1256">
                  <c:v>48219</c:v>
                </c:pt>
                <c:pt idx="1257">
                  <c:v>48226</c:v>
                </c:pt>
                <c:pt idx="1258">
                  <c:v>48233</c:v>
                </c:pt>
                <c:pt idx="1259">
                  <c:v>48240</c:v>
                </c:pt>
                <c:pt idx="1260">
                  <c:v>48247</c:v>
                </c:pt>
                <c:pt idx="1261">
                  <c:v>48254</c:v>
                </c:pt>
                <c:pt idx="1262">
                  <c:v>48261</c:v>
                </c:pt>
                <c:pt idx="1263">
                  <c:v>48268</c:v>
                </c:pt>
                <c:pt idx="1264">
                  <c:v>48275</c:v>
                </c:pt>
                <c:pt idx="1265">
                  <c:v>48282</c:v>
                </c:pt>
                <c:pt idx="1266">
                  <c:v>48289</c:v>
                </c:pt>
                <c:pt idx="1267">
                  <c:v>48296</c:v>
                </c:pt>
                <c:pt idx="1268">
                  <c:v>48303</c:v>
                </c:pt>
                <c:pt idx="1269">
                  <c:v>48310</c:v>
                </c:pt>
                <c:pt idx="1270">
                  <c:v>48317</c:v>
                </c:pt>
                <c:pt idx="1271">
                  <c:v>48324</c:v>
                </c:pt>
                <c:pt idx="1272">
                  <c:v>48331</c:v>
                </c:pt>
                <c:pt idx="1273">
                  <c:v>48338</c:v>
                </c:pt>
                <c:pt idx="1274">
                  <c:v>48345</c:v>
                </c:pt>
                <c:pt idx="1275">
                  <c:v>48352</c:v>
                </c:pt>
                <c:pt idx="1276">
                  <c:v>48359</c:v>
                </c:pt>
                <c:pt idx="1277">
                  <c:v>48366</c:v>
                </c:pt>
                <c:pt idx="1278">
                  <c:v>48373</c:v>
                </c:pt>
                <c:pt idx="1279">
                  <c:v>48380</c:v>
                </c:pt>
                <c:pt idx="1280">
                  <c:v>48387</c:v>
                </c:pt>
                <c:pt idx="1281">
                  <c:v>48394</c:v>
                </c:pt>
                <c:pt idx="1282">
                  <c:v>48401</c:v>
                </c:pt>
                <c:pt idx="1283">
                  <c:v>48408</c:v>
                </c:pt>
                <c:pt idx="1284">
                  <c:v>48415</c:v>
                </c:pt>
                <c:pt idx="1285">
                  <c:v>48422</c:v>
                </c:pt>
                <c:pt idx="1286">
                  <c:v>48429</c:v>
                </c:pt>
                <c:pt idx="1287">
                  <c:v>48436</c:v>
                </c:pt>
                <c:pt idx="1288">
                  <c:v>48443</c:v>
                </c:pt>
                <c:pt idx="1289">
                  <c:v>48450</c:v>
                </c:pt>
                <c:pt idx="1290">
                  <c:v>48457</c:v>
                </c:pt>
                <c:pt idx="1291">
                  <c:v>48464</c:v>
                </c:pt>
                <c:pt idx="1292">
                  <c:v>48471</c:v>
                </c:pt>
                <c:pt idx="1293">
                  <c:v>48478</c:v>
                </c:pt>
                <c:pt idx="1294">
                  <c:v>48485</c:v>
                </c:pt>
                <c:pt idx="1295">
                  <c:v>48492</c:v>
                </c:pt>
                <c:pt idx="1296">
                  <c:v>48499</c:v>
                </c:pt>
                <c:pt idx="1297">
                  <c:v>48506</c:v>
                </c:pt>
                <c:pt idx="1298">
                  <c:v>48513</c:v>
                </c:pt>
                <c:pt idx="1299">
                  <c:v>48520</c:v>
                </c:pt>
                <c:pt idx="1300">
                  <c:v>48527</c:v>
                </c:pt>
                <c:pt idx="1301">
                  <c:v>48534</c:v>
                </c:pt>
                <c:pt idx="1302">
                  <c:v>48541</c:v>
                </c:pt>
                <c:pt idx="1303">
                  <c:v>48548</c:v>
                </c:pt>
                <c:pt idx="1304">
                  <c:v>48555</c:v>
                </c:pt>
                <c:pt idx="1305">
                  <c:v>48562</c:v>
                </c:pt>
                <c:pt idx="1306">
                  <c:v>48569</c:v>
                </c:pt>
                <c:pt idx="1307">
                  <c:v>48577</c:v>
                </c:pt>
                <c:pt idx="1308">
                  <c:v>48584</c:v>
                </c:pt>
                <c:pt idx="1309">
                  <c:v>48591</c:v>
                </c:pt>
                <c:pt idx="1310">
                  <c:v>48598</c:v>
                </c:pt>
                <c:pt idx="1311">
                  <c:v>48605</c:v>
                </c:pt>
                <c:pt idx="1312">
                  <c:v>48612</c:v>
                </c:pt>
                <c:pt idx="1313">
                  <c:v>48619</c:v>
                </c:pt>
                <c:pt idx="1314">
                  <c:v>48626</c:v>
                </c:pt>
                <c:pt idx="1315">
                  <c:v>48633</c:v>
                </c:pt>
                <c:pt idx="1316">
                  <c:v>48640</c:v>
                </c:pt>
                <c:pt idx="1317">
                  <c:v>48647</c:v>
                </c:pt>
                <c:pt idx="1318">
                  <c:v>48654</c:v>
                </c:pt>
                <c:pt idx="1319">
                  <c:v>48661</c:v>
                </c:pt>
                <c:pt idx="1320">
                  <c:v>48668</c:v>
                </c:pt>
                <c:pt idx="1321">
                  <c:v>48675</c:v>
                </c:pt>
                <c:pt idx="1322">
                  <c:v>48682</c:v>
                </c:pt>
                <c:pt idx="1323">
                  <c:v>48689</c:v>
                </c:pt>
                <c:pt idx="1324">
                  <c:v>48696</c:v>
                </c:pt>
                <c:pt idx="1325">
                  <c:v>48703</c:v>
                </c:pt>
                <c:pt idx="1326">
                  <c:v>48710</c:v>
                </c:pt>
                <c:pt idx="1327">
                  <c:v>48717</c:v>
                </c:pt>
                <c:pt idx="1328">
                  <c:v>48724</c:v>
                </c:pt>
                <c:pt idx="1329">
                  <c:v>48731</c:v>
                </c:pt>
                <c:pt idx="1330">
                  <c:v>48738</c:v>
                </c:pt>
                <c:pt idx="1331">
                  <c:v>48745</c:v>
                </c:pt>
                <c:pt idx="1332">
                  <c:v>48752</c:v>
                </c:pt>
                <c:pt idx="1333">
                  <c:v>48759</c:v>
                </c:pt>
                <c:pt idx="1334">
                  <c:v>48766</c:v>
                </c:pt>
                <c:pt idx="1335">
                  <c:v>48773</c:v>
                </c:pt>
                <c:pt idx="1336">
                  <c:v>48780</c:v>
                </c:pt>
                <c:pt idx="1337">
                  <c:v>48787</c:v>
                </c:pt>
                <c:pt idx="1338">
                  <c:v>48794</c:v>
                </c:pt>
                <c:pt idx="1339">
                  <c:v>48801</c:v>
                </c:pt>
                <c:pt idx="1340">
                  <c:v>48808</c:v>
                </c:pt>
                <c:pt idx="1341">
                  <c:v>48815</c:v>
                </c:pt>
                <c:pt idx="1342">
                  <c:v>48822</c:v>
                </c:pt>
                <c:pt idx="1343">
                  <c:v>48829</c:v>
                </c:pt>
                <c:pt idx="1344">
                  <c:v>48836</c:v>
                </c:pt>
                <c:pt idx="1345">
                  <c:v>48843</c:v>
                </c:pt>
                <c:pt idx="1346">
                  <c:v>48850</c:v>
                </c:pt>
                <c:pt idx="1347">
                  <c:v>48857</c:v>
                </c:pt>
                <c:pt idx="1348">
                  <c:v>48864</c:v>
                </c:pt>
                <c:pt idx="1349">
                  <c:v>48871</c:v>
                </c:pt>
                <c:pt idx="1350">
                  <c:v>48878</c:v>
                </c:pt>
                <c:pt idx="1351">
                  <c:v>48885</c:v>
                </c:pt>
                <c:pt idx="1352">
                  <c:v>48892</c:v>
                </c:pt>
                <c:pt idx="1353">
                  <c:v>48899</c:v>
                </c:pt>
                <c:pt idx="1354">
                  <c:v>48906</c:v>
                </c:pt>
                <c:pt idx="1355">
                  <c:v>48913</c:v>
                </c:pt>
                <c:pt idx="1356">
                  <c:v>48920</c:v>
                </c:pt>
                <c:pt idx="1357">
                  <c:v>48927</c:v>
                </c:pt>
                <c:pt idx="1358">
                  <c:v>48934</c:v>
                </c:pt>
                <c:pt idx="1359">
                  <c:v>48941</c:v>
                </c:pt>
                <c:pt idx="1360">
                  <c:v>48948</c:v>
                </c:pt>
                <c:pt idx="1361">
                  <c:v>48955</c:v>
                </c:pt>
                <c:pt idx="1362">
                  <c:v>48962</c:v>
                </c:pt>
                <c:pt idx="1363">
                  <c:v>48969</c:v>
                </c:pt>
                <c:pt idx="1364">
                  <c:v>48976</c:v>
                </c:pt>
                <c:pt idx="1365">
                  <c:v>48983</c:v>
                </c:pt>
                <c:pt idx="1366">
                  <c:v>48990</c:v>
                </c:pt>
                <c:pt idx="1367">
                  <c:v>48997</c:v>
                </c:pt>
                <c:pt idx="1368">
                  <c:v>49004</c:v>
                </c:pt>
                <c:pt idx="1369">
                  <c:v>49011</c:v>
                </c:pt>
                <c:pt idx="1370">
                  <c:v>49018</c:v>
                </c:pt>
                <c:pt idx="1371">
                  <c:v>49025</c:v>
                </c:pt>
                <c:pt idx="1372">
                  <c:v>49032</c:v>
                </c:pt>
                <c:pt idx="1373">
                  <c:v>49039</c:v>
                </c:pt>
                <c:pt idx="1374">
                  <c:v>49046</c:v>
                </c:pt>
                <c:pt idx="1375">
                  <c:v>49053</c:v>
                </c:pt>
                <c:pt idx="1376">
                  <c:v>49060</c:v>
                </c:pt>
                <c:pt idx="1377">
                  <c:v>49067</c:v>
                </c:pt>
                <c:pt idx="1378">
                  <c:v>49074</c:v>
                </c:pt>
                <c:pt idx="1379">
                  <c:v>49081</c:v>
                </c:pt>
                <c:pt idx="1380">
                  <c:v>49088</c:v>
                </c:pt>
                <c:pt idx="1381">
                  <c:v>49095</c:v>
                </c:pt>
                <c:pt idx="1382">
                  <c:v>49102</c:v>
                </c:pt>
                <c:pt idx="1383">
                  <c:v>49109</c:v>
                </c:pt>
                <c:pt idx="1384">
                  <c:v>49116</c:v>
                </c:pt>
                <c:pt idx="1385">
                  <c:v>49123</c:v>
                </c:pt>
                <c:pt idx="1386">
                  <c:v>49130</c:v>
                </c:pt>
                <c:pt idx="1387">
                  <c:v>49137</c:v>
                </c:pt>
                <c:pt idx="1388">
                  <c:v>49144</c:v>
                </c:pt>
                <c:pt idx="1389">
                  <c:v>49151</c:v>
                </c:pt>
                <c:pt idx="1390">
                  <c:v>49158</c:v>
                </c:pt>
                <c:pt idx="1391">
                  <c:v>49165</c:v>
                </c:pt>
                <c:pt idx="1392">
                  <c:v>49172</c:v>
                </c:pt>
                <c:pt idx="1393">
                  <c:v>49179</c:v>
                </c:pt>
                <c:pt idx="1394">
                  <c:v>49186</c:v>
                </c:pt>
                <c:pt idx="1395">
                  <c:v>49193</c:v>
                </c:pt>
                <c:pt idx="1396">
                  <c:v>49200</c:v>
                </c:pt>
                <c:pt idx="1397">
                  <c:v>49207</c:v>
                </c:pt>
                <c:pt idx="1398">
                  <c:v>49214</c:v>
                </c:pt>
                <c:pt idx="1399">
                  <c:v>49221</c:v>
                </c:pt>
                <c:pt idx="1400">
                  <c:v>49228</c:v>
                </c:pt>
                <c:pt idx="1401">
                  <c:v>49235</c:v>
                </c:pt>
                <c:pt idx="1402">
                  <c:v>49242</c:v>
                </c:pt>
                <c:pt idx="1403">
                  <c:v>49249</c:v>
                </c:pt>
                <c:pt idx="1404">
                  <c:v>49256</c:v>
                </c:pt>
                <c:pt idx="1405">
                  <c:v>49263</c:v>
                </c:pt>
                <c:pt idx="1406">
                  <c:v>49270</c:v>
                </c:pt>
                <c:pt idx="1407">
                  <c:v>49277</c:v>
                </c:pt>
                <c:pt idx="1408">
                  <c:v>49284</c:v>
                </c:pt>
                <c:pt idx="1409">
                  <c:v>49291</c:v>
                </c:pt>
                <c:pt idx="1410">
                  <c:v>49298</c:v>
                </c:pt>
                <c:pt idx="1411">
                  <c:v>49305</c:v>
                </c:pt>
                <c:pt idx="1412">
                  <c:v>49312</c:v>
                </c:pt>
                <c:pt idx="1413">
                  <c:v>49319</c:v>
                </c:pt>
                <c:pt idx="1414">
                  <c:v>49326</c:v>
                </c:pt>
                <c:pt idx="1415">
                  <c:v>49333</c:v>
                </c:pt>
                <c:pt idx="1416">
                  <c:v>49340</c:v>
                </c:pt>
                <c:pt idx="1417">
                  <c:v>49347</c:v>
                </c:pt>
                <c:pt idx="1418">
                  <c:v>49354</c:v>
                </c:pt>
                <c:pt idx="1419">
                  <c:v>49361</c:v>
                </c:pt>
                <c:pt idx="1420">
                  <c:v>49368</c:v>
                </c:pt>
                <c:pt idx="1421">
                  <c:v>49375</c:v>
                </c:pt>
                <c:pt idx="1422">
                  <c:v>49382</c:v>
                </c:pt>
                <c:pt idx="1423">
                  <c:v>49389</c:v>
                </c:pt>
                <c:pt idx="1424">
                  <c:v>49396</c:v>
                </c:pt>
                <c:pt idx="1425">
                  <c:v>49403</c:v>
                </c:pt>
                <c:pt idx="1426">
                  <c:v>49410</c:v>
                </c:pt>
                <c:pt idx="1427">
                  <c:v>49417</c:v>
                </c:pt>
                <c:pt idx="1428">
                  <c:v>49424</c:v>
                </c:pt>
                <c:pt idx="1429">
                  <c:v>49431</c:v>
                </c:pt>
                <c:pt idx="1430">
                  <c:v>49438</c:v>
                </c:pt>
                <c:pt idx="1431">
                  <c:v>49445</c:v>
                </c:pt>
                <c:pt idx="1432">
                  <c:v>49452</c:v>
                </c:pt>
                <c:pt idx="1433">
                  <c:v>49459</c:v>
                </c:pt>
                <c:pt idx="1434">
                  <c:v>49466</c:v>
                </c:pt>
                <c:pt idx="1435">
                  <c:v>49473</c:v>
                </c:pt>
                <c:pt idx="1436">
                  <c:v>49480</c:v>
                </c:pt>
                <c:pt idx="1437">
                  <c:v>49487</c:v>
                </c:pt>
                <c:pt idx="1438">
                  <c:v>49494</c:v>
                </c:pt>
                <c:pt idx="1439">
                  <c:v>49501</c:v>
                </c:pt>
                <c:pt idx="1440">
                  <c:v>49508</c:v>
                </c:pt>
                <c:pt idx="1441">
                  <c:v>49515</c:v>
                </c:pt>
                <c:pt idx="1442">
                  <c:v>49522</c:v>
                </c:pt>
                <c:pt idx="1443">
                  <c:v>49529</c:v>
                </c:pt>
                <c:pt idx="1444">
                  <c:v>49536</c:v>
                </c:pt>
                <c:pt idx="1445">
                  <c:v>49543</c:v>
                </c:pt>
                <c:pt idx="1446">
                  <c:v>49550</c:v>
                </c:pt>
                <c:pt idx="1447">
                  <c:v>49557</c:v>
                </c:pt>
                <c:pt idx="1448">
                  <c:v>49564</c:v>
                </c:pt>
                <c:pt idx="1449">
                  <c:v>49571</c:v>
                </c:pt>
                <c:pt idx="1450">
                  <c:v>49578</c:v>
                </c:pt>
                <c:pt idx="1451">
                  <c:v>49585</c:v>
                </c:pt>
                <c:pt idx="1452">
                  <c:v>49592</c:v>
                </c:pt>
                <c:pt idx="1453">
                  <c:v>49599</c:v>
                </c:pt>
                <c:pt idx="1454">
                  <c:v>49606</c:v>
                </c:pt>
                <c:pt idx="1455">
                  <c:v>49613</c:v>
                </c:pt>
                <c:pt idx="1456">
                  <c:v>49620</c:v>
                </c:pt>
                <c:pt idx="1457">
                  <c:v>49627</c:v>
                </c:pt>
                <c:pt idx="1458">
                  <c:v>49634</c:v>
                </c:pt>
                <c:pt idx="1459">
                  <c:v>49641</c:v>
                </c:pt>
                <c:pt idx="1460">
                  <c:v>49648</c:v>
                </c:pt>
                <c:pt idx="1461">
                  <c:v>49655</c:v>
                </c:pt>
                <c:pt idx="1462">
                  <c:v>49662</c:v>
                </c:pt>
                <c:pt idx="1463">
                  <c:v>49670</c:v>
                </c:pt>
                <c:pt idx="1464">
                  <c:v>49677</c:v>
                </c:pt>
                <c:pt idx="1465">
                  <c:v>49684</c:v>
                </c:pt>
                <c:pt idx="1466">
                  <c:v>49691</c:v>
                </c:pt>
                <c:pt idx="1467">
                  <c:v>49698</c:v>
                </c:pt>
                <c:pt idx="1468">
                  <c:v>49705</c:v>
                </c:pt>
                <c:pt idx="1469">
                  <c:v>49712</c:v>
                </c:pt>
                <c:pt idx="1470">
                  <c:v>49719</c:v>
                </c:pt>
                <c:pt idx="1471">
                  <c:v>49726</c:v>
                </c:pt>
                <c:pt idx="1472">
                  <c:v>49733</c:v>
                </c:pt>
                <c:pt idx="1473">
                  <c:v>49740</c:v>
                </c:pt>
                <c:pt idx="1474">
                  <c:v>49747</c:v>
                </c:pt>
                <c:pt idx="1475">
                  <c:v>49754</c:v>
                </c:pt>
                <c:pt idx="1476">
                  <c:v>49761</c:v>
                </c:pt>
                <c:pt idx="1477">
                  <c:v>49768</c:v>
                </c:pt>
                <c:pt idx="1478">
                  <c:v>49775</c:v>
                </c:pt>
                <c:pt idx="1479">
                  <c:v>49782</c:v>
                </c:pt>
                <c:pt idx="1480">
                  <c:v>49789</c:v>
                </c:pt>
                <c:pt idx="1481">
                  <c:v>49796</c:v>
                </c:pt>
                <c:pt idx="1482">
                  <c:v>49803</c:v>
                </c:pt>
                <c:pt idx="1483">
                  <c:v>49810</c:v>
                </c:pt>
                <c:pt idx="1484">
                  <c:v>49817</c:v>
                </c:pt>
                <c:pt idx="1485">
                  <c:v>49824</c:v>
                </c:pt>
                <c:pt idx="1486">
                  <c:v>49831</c:v>
                </c:pt>
                <c:pt idx="1487">
                  <c:v>49838</c:v>
                </c:pt>
                <c:pt idx="1488">
                  <c:v>49845</c:v>
                </c:pt>
                <c:pt idx="1489">
                  <c:v>49852</c:v>
                </c:pt>
                <c:pt idx="1490">
                  <c:v>49859</c:v>
                </c:pt>
                <c:pt idx="1491">
                  <c:v>49866</c:v>
                </c:pt>
                <c:pt idx="1492">
                  <c:v>49873</c:v>
                </c:pt>
                <c:pt idx="1493">
                  <c:v>49880</c:v>
                </c:pt>
                <c:pt idx="1494">
                  <c:v>49887</c:v>
                </c:pt>
                <c:pt idx="1495">
                  <c:v>49894</c:v>
                </c:pt>
                <c:pt idx="1496">
                  <c:v>49901</c:v>
                </c:pt>
                <c:pt idx="1497">
                  <c:v>49908</c:v>
                </c:pt>
                <c:pt idx="1498">
                  <c:v>49915</c:v>
                </c:pt>
                <c:pt idx="1499">
                  <c:v>49922</c:v>
                </c:pt>
                <c:pt idx="1500">
                  <c:v>49929</c:v>
                </c:pt>
                <c:pt idx="1501">
                  <c:v>49936</c:v>
                </c:pt>
                <c:pt idx="1502">
                  <c:v>49943</c:v>
                </c:pt>
                <c:pt idx="1503">
                  <c:v>49950</c:v>
                </c:pt>
                <c:pt idx="1504">
                  <c:v>49957</c:v>
                </c:pt>
                <c:pt idx="1505">
                  <c:v>49964</c:v>
                </c:pt>
                <c:pt idx="1506">
                  <c:v>49971</c:v>
                </c:pt>
                <c:pt idx="1507">
                  <c:v>49978</c:v>
                </c:pt>
                <c:pt idx="1508">
                  <c:v>49985</c:v>
                </c:pt>
                <c:pt idx="1509">
                  <c:v>49992</c:v>
                </c:pt>
                <c:pt idx="1510">
                  <c:v>49999</c:v>
                </c:pt>
                <c:pt idx="1511">
                  <c:v>50006</c:v>
                </c:pt>
                <c:pt idx="1512">
                  <c:v>50013</c:v>
                </c:pt>
                <c:pt idx="1513">
                  <c:v>50020</c:v>
                </c:pt>
                <c:pt idx="1514">
                  <c:v>50027</c:v>
                </c:pt>
                <c:pt idx="1515">
                  <c:v>50038</c:v>
                </c:pt>
                <c:pt idx="1516">
                  <c:v>50045</c:v>
                </c:pt>
                <c:pt idx="1517">
                  <c:v>50052</c:v>
                </c:pt>
                <c:pt idx="1518">
                  <c:v>50059</c:v>
                </c:pt>
                <c:pt idx="1519">
                  <c:v>50066</c:v>
                </c:pt>
                <c:pt idx="1520">
                  <c:v>50073</c:v>
                </c:pt>
                <c:pt idx="1521">
                  <c:v>50080</c:v>
                </c:pt>
                <c:pt idx="1522">
                  <c:v>50087</c:v>
                </c:pt>
                <c:pt idx="1523">
                  <c:v>50094</c:v>
                </c:pt>
                <c:pt idx="1524">
                  <c:v>50101</c:v>
                </c:pt>
                <c:pt idx="1525">
                  <c:v>50108</c:v>
                </c:pt>
                <c:pt idx="1526">
                  <c:v>50115</c:v>
                </c:pt>
                <c:pt idx="1527">
                  <c:v>50122</c:v>
                </c:pt>
                <c:pt idx="1528">
                  <c:v>50129</c:v>
                </c:pt>
                <c:pt idx="1529">
                  <c:v>50137</c:v>
                </c:pt>
                <c:pt idx="1530">
                  <c:v>50144</c:v>
                </c:pt>
                <c:pt idx="1531">
                  <c:v>50151</c:v>
                </c:pt>
                <c:pt idx="1532">
                  <c:v>50158</c:v>
                </c:pt>
                <c:pt idx="1533">
                  <c:v>50165</c:v>
                </c:pt>
                <c:pt idx="1534">
                  <c:v>50172</c:v>
                </c:pt>
                <c:pt idx="1535">
                  <c:v>50179</c:v>
                </c:pt>
                <c:pt idx="1536">
                  <c:v>50186</c:v>
                </c:pt>
                <c:pt idx="1537">
                  <c:v>50193</c:v>
                </c:pt>
                <c:pt idx="1538">
                  <c:v>50200</c:v>
                </c:pt>
                <c:pt idx="1539">
                  <c:v>50207</c:v>
                </c:pt>
                <c:pt idx="1540">
                  <c:v>50214</c:v>
                </c:pt>
                <c:pt idx="1541">
                  <c:v>50221</c:v>
                </c:pt>
                <c:pt idx="1542">
                  <c:v>50228</c:v>
                </c:pt>
                <c:pt idx="1543">
                  <c:v>50235</c:v>
                </c:pt>
                <c:pt idx="1544">
                  <c:v>50242</c:v>
                </c:pt>
                <c:pt idx="1545">
                  <c:v>50249</c:v>
                </c:pt>
                <c:pt idx="1546">
                  <c:v>50256</c:v>
                </c:pt>
                <c:pt idx="1547">
                  <c:v>50263</c:v>
                </c:pt>
                <c:pt idx="1548">
                  <c:v>50270</c:v>
                </c:pt>
                <c:pt idx="1549">
                  <c:v>50277</c:v>
                </c:pt>
                <c:pt idx="1550">
                  <c:v>50284</c:v>
                </c:pt>
                <c:pt idx="1551">
                  <c:v>50291</c:v>
                </c:pt>
                <c:pt idx="1552">
                  <c:v>50298</c:v>
                </c:pt>
                <c:pt idx="1553">
                  <c:v>50305</c:v>
                </c:pt>
                <c:pt idx="1554">
                  <c:v>50312</c:v>
                </c:pt>
                <c:pt idx="1555">
                  <c:v>50319</c:v>
                </c:pt>
                <c:pt idx="1556">
                  <c:v>50326</c:v>
                </c:pt>
                <c:pt idx="1557">
                  <c:v>50333</c:v>
                </c:pt>
                <c:pt idx="1558">
                  <c:v>50340</c:v>
                </c:pt>
                <c:pt idx="1559">
                  <c:v>50347</c:v>
                </c:pt>
                <c:pt idx="1560">
                  <c:v>50354</c:v>
                </c:pt>
                <c:pt idx="1561">
                  <c:v>50361</c:v>
                </c:pt>
                <c:pt idx="1562">
                  <c:v>50368</c:v>
                </c:pt>
                <c:pt idx="1563">
                  <c:v>50375</c:v>
                </c:pt>
                <c:pt idx="1564">
                  <c:v>50382</c:v>
                </c:pt>
                <c:pt idx="1565">
                  <c:v>50389</c:v>
                </c:pt>
                <c:pt idx="1566">
                  <c:v>50396</c:v>
                </c:pt>
                <c:pt idx="1567">
                  <c:v>50403</c:v>
                </c:pt>
                <c:pt idx="1568">
                  <c:v>50410</c:v>
                </c:pt>
                <c:pt idx="1569">
                  <c:v>50417</c:v>
                </c:pt>
                <c:pt idx="1570">
                  <c:v>50424</c:v>
                </c:pt>
                <c:pt idx="1571">
                  <c:v>50431</c:v>
                </c:pt>
                <c:pt idx="1572">
                  <c:v>50438</c:v>
                </c:pt>
                <c:pt idx="1573">
                  <c:v>50445</c:v>
                </c:pt>
                <c:pt idx="1574">
                  <c:v>50452</c:v>
                </c:pt>
                <c:pt idx="1575">
                  <c:v>50459</c:v>
                </c:pt>
                <c:pt idx="1576">
                  <c:v>50466</c:v>
                </c:pt>
                <c:pt idx="1577">
                  <c:v>50473</c:v>
                </c:pt>
                <c:pt idx="1578">
                  <c:v>50480</c:v>
                </c:pt>
                <c:pt idx="1579">
                  <c:v>50487</c:v>
                </c:pt>
                <c:pt idx="1580">
                  <c:v>50494</c:v>
                </c:pt>
                <c:pt idx="1581">
                  <c:v>50501</c:v>
                </c:pt>
                <c:pt idx="1582">
                  <c:v>50508</c:v>
                </c:pt>
                <c:pt idx="1583">
                  <c:v>50515</c:v>
                </c:pt>
                <c:pt idx="1584">
                  <c:v>50522</c:v>
                </c:pt>
                <c:pt idx="1585">
                  <c:v>50529</c:v>
                </c:pt>
                <c:pt idx="1586">
                  <c:v>50536</c:v>
                </c:pt>
                <c:pt idx="1587">
                  <c:v>50543</c:v>
                </c:pt>
                <c:pt idx="1588">
                  <c:v>50550</c:v>
                </c:pt>
                <c:pt idx="1589">
                  <c:v>50557</c:v>
                </c:pt>
                <c:pt idx="1590">
                  <c:v>50564</c:v>
                </c:pt>
                <c:pt idx="1591">
                  <c:v>50571</c:v>
                </c:pt>
                <c:pt idx="1592">
                  <c:v>50578</c:v>
                </c:pt>
                <c:pt idx="1593">
                  <c:v>50585</c:v>
                </c:pt>
                <c:pt idx="1594">
                  <c:v>50592</c:v>
                </c:pt>
                <c:pt idx="1595">
                  <c:v>50599</c:v>
                </c:pt>
                <c:pt idx="1596">
                  <c:v>50606</c:v>
                </c:pt>
                <c:pt idx="1597">
                  <c:v>50613</c:v>
                </c:pt>
                <c:pt idx="1598">
                  <c:v>50620</c:v>
                </c:pt>
                <c:pt idx="1599">
                  <c:v>50627</c:v>
                </c:pt>
                <c:pt idx="1600">
                  <c:v>50634</c:v>
                </c:pt>
                <c:pt idx="1601">
                  <c:v>50641</c:v>
                </c:pt>
                <c:pt idx="1602">
                  <c:v>50648</c:v>
                </c:pt>
                <c:pt idx="1603">
                  <c:v>50655</c:v>
                </c:pt>
                <c:pt idx="1604">
                  <c:v>50662</c:v>
                </c:pt>
                <c:pt idx="1605">
                  <c:v>50669</c:v>
                </c:pt>
                <c:pt idx="1606">
                  <c:v>50676</c:v>
                </c:pt>
                <c:pt idx="1607">
                  <c:v>50683</c:v>
                </c:pt>
                <c:pt idx="1608">
                  <c:v>50690</c:v>
                </c:pt>
                <c:pt idx="1609">
                  <c:v>50697</c:v>
                </c:pt>
                <c:pt idx="1610">
                  <c:v>50704</c:v>
                </c:pt>
                <c:pt idx="1611">
                  <c:v>50711</c:v>
                </c:pt>
                <c:pt idx="1612">
                  <c:v>50718</c:v>
                </c:pt>
                <c:pt idx="1613">
                  <c:v>50725</c:v>
                </c:pt>
                <c:pt idx="1614">
                  <c:v>50732</c:v>
                </c:pt>
                <c:pt idx="1615">
                  <c:v>50739</c:v>
                </c:pt>
                <c:pt idx="1616">
                  <c:v>50746</c:v>
                </c:pt>
                <c:pt idx="1617">
                  <c:v>50753</c:v>
                </c:pt>
                <c:pt idx="1618">
                  <c:v>50760</c:v>
                </c:pt>
                <c:pt idx="1619">
                  <c:v>50768</c:v>
                </c:pt>
                <c:pt idx="1620">
                  <c:v>50775</c:v>
                </c:pt>
                <c:pt idx="1621">
                  <c:v>50782</c:v>
                </c:pt>
                <c:pt idx="1622">
                  <c:v>50789</c:v>
                </c:pt>
                <c:pt idx="1623">
                  <c:v>50796</c:v>
                </c:pt>
                <c:pt idx="1624">
                  <c:v>50803</c:v>
                </c:pt>
                <c:pt idx="1625">
                  <c:v>50810</c:v>
                </c:pt>
                <c:pt idx="1626">
                  <c:v>50817</c:v>
                </c:pt>
                <c:pt idx="1627">
                  <c:v>50824</c:v>
                </c:pt>
                <c:pt idx="1628">
                  <c:v>50831</c:v>
                </c:pt>
                <c:pt idx="1629">
                  <c:v>50838</c:v>
                </c:pt>
                <c:pt idx="1630">
                  <c:v>50845</c:v>
                </c:pt>
                <c:pt idx="1631">
                  <c:v>50852</c:v>
                </c:pt>
                <c:pt idx="1632">
                  <c:v>50859</c:v>
                </c:pt>
                <c:pt idx="1633">
                  <c:v>50866</c:v>
                </c:pt>
                <c:pt idx="1634">
                  <c:v>50873</c:v>
                </c:pt>
                <c:pt idx="1635">
                  <c:v>50880</c:v>
                </c:pt>
                <c:pt idx="1636">
                  <c:v>50887</c:v>
                </c:pt>
                <c:pt idx="1637">
                  <c:v>50894</c:v>
                </c:pt>
                <c:pt idx="1638">
                  <c:v>50901</c:v>
                </c:pt>
                <c:pt idx="1639">
                  <c:v>50908</c:v>
                </c:pt>
                <c:pt idx="1640">
                  <c:v>50915</c:v>
                </c:pt>
                <c:pt idx="1641">
                  <c:v>50922</c:v>
                </c:pt>
                <c:pt idx="1642">
                  <c:v>50929</c:v>
                </c:pt>
                <c:pt idx="1643">
                  <c:v>50936</c:v>
                </c:pt>
                <c:pt idx="1644">
                  <c:v>50943</c:v>
                </c:pt>
                <c:pt idx="1645">
                  <c:v>50950</c:v>
                </c:pt>
                <c:pt idx="1646">
                  <c:v>50957</c:v>
                </c:pt>
                <c:pt idx="1647">
                  <c:v>50964</c:v>
                </c:pt>
                <c:pt idx="1648">
                  <c:v>50971</c:v>
                </c:pt>
                <c:pt idx="1649">
                  <c:v>50978</c:v>
                </c:pt>
                <c:pt idx="1650">
                  <c:v>50985</c:v>
                </c:pt>
                <c:pt idx="1651">
                  <c:v>50992</c:v>
                </c:pt>
                <c:pt idx="1652">
                  <c:v>50999</c:v>
                </c:pt>
                <c:pt idx="1653">
                  <c:v>51006</c:v>
                </c:pt>
                <c:pt idx="1654">
                  <c:v>51013</c:v>
                </c:pt>
                <c:pt idx="1655">
                  <c:v>51020</c:v>
                </c:pt>
                <c:pt idx="1656">
                  <c:v>51027</c:v>
                </c:pt>
                <c:pt idx="1657">
                  <c:v>51034</c:v>
                </c:pt>
                <c:pt idx="1658">
                  <c:v>51041</c:v>
                </c:pt>
                <c:pt idx="1659">
                  <c:v>51048</c:v>
                </c:pt>
                <c:pt idx="1660">
                  <c:v>51055</c:v>
                </c:pt>
                <c:pt idx="1661">
                  <c:v>51062</c:v>
                </c:pt>
                <c:pt idx="1662">
                  <c:v>51069</c:v>
                </c:pt>
                <c:pt idx="1663">
                  <c:v>51076</c:v>
                </c:pt>
                <c:pt idx="1664">
                  <c:v>51083</c:v>
                </c:pt>
                <c:pt idx="1665">
                  <c:v>51090</c:v>
                </c:pt>
                <c:pt idx="1666">
                  <c:v>51097</c:v>
                </c:pt>
                <c:pt idx="1667">
                  <c:v>51104</c:v>
                </c:pt>
                <c:pt idx="1668">
                  <c:v>51111</c:v>
                </c:pt>
                <c:pt idx="1669">
                  <c:v>51118</c:v>
                </c:pt>
                <c:pt idx="1670">
                  <c:v>51125</c:v>
                </c:pt>
                <c:pt idx="1671">
                  <c:v>51132</c:v>
                </c:pt>
                <c:pt idx="1672">
                  <c:v>51139</c:v>
                </c:pt>
                <c:pt idx="1673">
                  <c:v>51146</c:v>
                </c:pt>
                <c:pt idx="1674">
                  <c:v>51153</c:v>
                </c:pt>
                <c:pt idx="1675">
                  <c:v>51160</c:v>
                </c:pt>
                <c:pt idx="1676">
                  <c:v>51167</c:v>
                </c:pt>
                <c:pt idx="1677">
                  <c:v>51174</c:v>
                </c:pt>
                <c:pt idx="1678">
                  <c:v>51181</c:v>
                </c:pt>
                <c:pt idx="1679">
                  <c:v>51188</c:v>
                </c:pt>
                <c:pt idx="1680">
                  <c:v>51195</c:v>
                </c:pt>
                <c:pt idx="1681">
                  <c:v>51202</c:v>
                </c:pt>
                <c:pt idx="1682">
                  <c:v>51209</c:v>
                </c:pt>
                <c:pt idx="1683">
                  <c:v>51216</c:v>
                </c:pt>
                <c:pt idx="1684">
                  <c:v>51223</c:v>
                </c:pt>
                <c:pt idx="1685">
                  <c:v>51230</c:v>
                </c:pt>
                <c:pt idx="1686">
                  <c:v>51237</c:v>
                </c:pt>
                <c:pt idx="1687">
                  <c:v>51244</c:v>
                </c:pt>
                <c:pt idx="1688">
                  <c:v>51251</c:v>
                </c:pt>
                <c:pt idx="1689">
                  <c:v>51258</c:v>
                </c:pt>
                <c:pt idx="1690">
                  <c:v>51265</c:v>
                </c:pt>
                <c:pt idx="1691">
                  <c:v>51272</c:v>
                </c:pt>
                <c:pt idx="1692">
                  <c:v>51279</c:v>
                </c:pt>
                <c:pt idx="1693">
                  <c:v>51286</c:v>
                </c:pt>
                <c:pt idx="1694">
                  <c:v>51293</c:v>
                </c:pt>
                <c:pt idx="1695">
                  <c:v>51300</c:v>
                </c:pt>
                <c:pt idx="1696">
                  <c:v>51307</c:v>
                </c:pt>
                <c:pt idx="1697">
                  <c:v>51314</c:v>
                </c:pt>
                <c:pt idx="1698">
                  <c:v>51321</c:v>
                </c:pt>
                <c:pt idx="1699">
                  <c:v>51328</c:v>
                </c:pt>
                <c:pt idx="1700">
                  <c:v>51335</c:v>
                </c:pt>
                <c:pt idx="1701">
                  <c:v>51342</c:v>
                </c:pt>
                <c:pt idx="1702">
                  <c:v>51349</c:v>
                </c:pt>
                <c:pt idx="1703">
                  <c:v>51356</c:v>
                </c:pt>
                <c:pt idx="1704">
                  <c:v>51363</c:v>
                </c:pt>
                <c:pt idx="1705">
                  <c:v>51370</c:v>
                </c:pt>
                <c:pt idx="1706">
                  <c:v>51377</c:v>
                </c:pt>
                <c:pt idx="1707">
                  <c:v>51384</c:v>
                </c:pt>
                <c:pt idx="1708">
                  <c:v>51391</c:v>
                </c:pt>
                <c:pt idx="1709">
                  <c:v>51398</c:v>
                </c:pt>
                <c:pt idx="1710">
                  <c:v>51405</c:v>
                </c:pt>
                <c:pt idx="1711">
                  <c:v>51412</c:v>
                </c:pt>
                <c:pt idx="1712">
                  <c:v>51419</c:v>
                </c:pt>
                <c:pt idx="1713">
                  <c:v>51426</c:v>
                </c:pt>
                <c:pt idx="1714">
                  <c:v>51433</c:v>
                </c:pt>
                <c:pt idx="1715">
                  <c:v>51440</c:v>
                </c:pt>
                <c:pt idx="1716">
                  <c:v>51447</c:v>
                </c:pt>
                <c:pt idx="1717">
                  <c:v>51454</c:v>
                </c:pt>
                <c:pt idx="1718">
                  <c:v>51461</c:v>
                </c:pt>
                <c:pt idx="1719">
                  <c:v>51468</c:v>
                </c:pt>
                <c:pt idx="1720">
                  <c:v>51475</c:v>
                </c:pt>
                <c:pt idx="1721">
                  <c:v>51482</c:v>
                </c:pt>
                <c:pt idx="1722">
                  <c:v>51489</c:v>
                </c:pt>
                <c:pt idx="1723">
                  <c:v>51497</c:v>
                </c:pt>
                <c:pt idx="1724">
                  <c:v>51504</c:v>
                </c:pt>
                <c:pt idx="1725">
                  <c:v>51511</c:v>
                </c:pt>
                <c:pt idx="1726">
                  <c:v>51518</c:v>
                </c:pt>
                <c:pt idx="1727">
                  <c:v>51525</c:v>
                </c:pt>
                <c:pt idx="1728">
                  <c:v>51532</c:v>
                </c:pt>
                <c:pt idx="1729">
                  <c:v>51539</c:v>
                </c:pt>
                <c:pt idx="1730">
                  <c:v>51546</c:v>
                </c:pt>
                <c:pt idx="1731">
                  <c:v>51553</c:v>
                </c:pt>
                <c:pt idx="1732">
                  <c:v>51560</c:v>
                </c:pt>
                <c:pt idx="1733">
                  <c:v>51567</c:v>
                </c:pt>
                <c:pt idx="1734">
                  <c:v>51574</c:v>
                </c:pt>
                <c:pt idx="1735">
                  <c:v>51581</c:v>
                </c:pt>
                <c:pt idx="1736">
                  <c:v>51588</c:v>
                </c:pt>
                <c:pt idx="1737">
                  <c:v>51595</c:v>
                </c:pt>
                <c:pt idx="1738">
                  <c:v>51602</c:v>
                </c:pt>
                <c:pt idx="1739">
                  <c:v>51609</c:v>
                </c:pt>
                <c:pt idx="1740">
                  <c:v>51616</c:v>
                </c:pt>
                <c:pt idx="1741">
                  <c:v>51623</c:v>
                </c:pt>
                <c:pt idx="1742">
                  <c:v>51630</c:v>
                </c:pt>
                <c:pt idx="1743">
                  <c:v>51637</c:v>
                </c:pt>
                <c:pt idx="1744">
                  <c:v>51644</c:v>
                </c:pt>
                <c:pt idx="1745">
                  <c:v>51651</c:v>
                </c:pt>
                <c:pt idx="1746">
                  <c:v>51658</c:v>
                </c:pt>
                <c:pt idx="1747">
                  <c:v>51665</c:v>
                </c:pt>
                <c:pt idx="1748">
                  <c:v>51672</c:v>
                </c:pt>
                <c:pt idx="1749">
                  <c:v>51679</c:v>
                </c:pt>
                <c:pt idx="1750">
                  <c:v>51686</c:v>
                </c:pt>
                <c:pt idx="1751">
                  <c:v>51693</c:v>
                </c:pt>
                <c:pt idx="1752">
                  <c:v>51700</c:v>
                </c:pt>
                <c:pt idx="1753">
                  <c:v>51707</c:v>
                </c:pt>
                <c:pt idx="1754">
                  <c:v>51714</c:v>
                </c:pt>
                <c:pt idx="1755">
                  <c:v>51721</c:v>
                </c:pt>
                <c:pt idx="1756">
                  <c:v>51728</c:v>
                </c:pt>
                <c:pt idx="1757">
                  <c:v>51735</c:v>
                </c:pt>
                <c:pt idx="1758">
                  <c:v>51742</c:v>
                </c:pt>
                <c:pt idx="1759">
                  <c:v>51749</c:v>
                </c:pt>
                <c:pt idx="1760">
                  <c:v>51756</c:v>
                </c:pt>
                <c:pt idx="1761">
                  <c:v>51763</c:v>
                </c:pt>
                <c:pt idx="1762">
                  <c:v>51770</c:v>
                </c:pt>
                <c:pt idx="1763">
                  <c:v>51777</c:v>
                </c:pt>
                <c:pt idx="1764">
                  <c:v>51784</c:v>
                </c:pt>
                <c:pt idx="1765">
                  <c:v>51791</c:v>
                </c:pt>
                <c:pt idx="1766">
                  <c:v>51798</c:v>
                </c:pt>
                <c:pt idx="1767">
                  <c:v>51805</c:v>
                </c:pt>
                <c:pt idx="1768">
                  <c:v>51812</c:v>
                </c:pt>
                <c:pt idx="1769">
                  <c:v>51819</c:v>
                </c:pt>
                <c:pt idx="1770">
                  <c:v>51826</c:v>
                </c:pt>
                <c:pt idx="1771">
                  <c:v>51833</c:v>
                </c:pt>
                <c:pt idx="1772">
                  <c:v>51840</c:v>
                </c:pt>
                <c:pt idx="1773">
                  <c:v>51847</c:v>
                </c:pt>
                <c:pt idx="1774">
                  <c:v>51854</c:v>
                </c:pt>
                <c:pt idx="1775">
                  <c:v>51862</c:v>
                </c:pt>
                <c:pt idx="1776">
                  <c:v>51869</c:v>
                </c:pt>
                <c:pt idx="1777">
                  <c:v>51876</c:v>
                </c:pt>
                <c:pt idx="1778">
                  <c:v>51883</c:v>
                </c:pt>
                <c:pt idx="1779">
                  <c:v>51890</c:v>
                </c:pt>
                <c:pt idx="1780">
                  <c:v>51897</c:v>
                </c:pt>
                <c:pt idx="1781">
                  <c:v>51904</c:v>
                </c:pt>
                <c:pt idx="1782">
                  <c:v>51911</c:v>
                </c:pt>
                <c:pt idx="1783">
                  <c:v>51918</c:v>
                </c:pt>
                <c:pt idx="1784">
                  <c:v>51925</c:v>
                </c:pt>
                <c:pt idx="1785">
                  <c:v>51932</c:v>
                </c:pt>
                <c:pt idx="1786">
                  <c:v>51939</c:v>
                </c:pt>
                <c:pt idx="1787">
                  <c:v>51946</c:v>
                </c:pt>
                <c:pt idx="1788">
                  <c:v>51953</c:v>
                </c:pt>
                <c:pt idx="1789">
                  <c:v>51964</c:v>
                </c:pt>
                <c:pt idx="1790">
                  <c:v>51971</c:v>
                </c:pt>
                <c:pt idx="1791">
                  <c:v>51978</c:v>
                </c:pt>
                <c:pt idx="1792">
                  <c:v>51985</c:v>
                </c:pt>
                <c:pt idx="1793">
                  <c:v>51992</c:v>
                </c:pt>
                <c:pt idx="1794">
                  <c:v>51999</c:v>
                </c:pt>
                <c:pt idx="1795">
                  <c:v>52006</c:v>
                </c:pt>
                <c:pt idx="1796">
                  <c:v>52013</c:v>
                </c:pt>
                <c:pt idx="1797">
                  <c:v>52020</c:v>
                </c:pt>
                <c:pt idx="1798">
                  <c:v>52027</c:v>
                </c:pt>
                <c:pt idx="1799">
                  <c:v>52034</c:v>
                </c:pt>
                <c:pt idx="1800">
                  <c:v>52041</c:v>
                </c:pt>
                <c:pt idx="1801">
                  <c:v>52048</c:v>
                </c:pt>
                <c:pt idx="1802">
                  <c:v>52055</c:v>
                </c:pt>
                <c:pt idx="1803">
                  <c:v>52062</c:v>
                </c:pt>
                <c:pt idx="1804">
                  <c:v>52069</c:v>
                </c:pt>
                <c:pt idx="1805">
                  <c:v>52076</c:v>
                </c:pt>
                <c:pt idx="1806">
                  <c:v>52083</c:v>
                </c:pt>
                <c:pt idx="1807">
                  <c:v>52090</c:v>
                </c:pt>
                <c:pt idx="1808">
                  <c:v>52097</c:v>
                </c:pt>
                <c:pt idx="1809">
                  <c:v>52104</c:v>
                </c:pt>
                <c:pt idx="1810">
                  <c:v>52111</c:v>
                </c:pt>
                <c:pt idx="1811">
                  <c:v>52118</c:v>
                </c:pt>
                <c:pt idx="1812">
                  <c:v>52125</c:v>
                </c:pt>
                <c:pt idx="1813">
                  <c:v>52132</c:v>
                </c:pt>
                <c:pt idx="1814">
                  <c:v>52139</c:v>
                </c:pt>
                <c:pt idx="1815">
                  <c:v>52146</c:v>
                </c:pt>
                <c:pt idx="1816">
                  <c:v>52153</c:v>
                </c:pt>
                <c:pt idx="1817">
                  <c:v>52160</c:v>
                </c:pt>
                <c:pt idx="1818">
                  <c:v>52167</c:v>
                </c:pt>
                <c:pt idx="1819">
                  <c:v>52174</c:v>
                </c:pt>
                <c:pt idx="1820">
                  <c:v>52181</c:v>
                </c:pt>
                <c:pt idx="1821">
                  <c:v>52188</c:v>
                </c:pt>
                <c:pt idx="1822">
                  <c:v>52195</c:v>
                </c:pt>
                <c:pt idx="1823">
                  <c:v>52202</c:v>
                </c:pt>
                <c:pt idx="1824">
                  <c:v>52209</c:v>
                </c:pt>
                <c:pt idx="1825">
                  <c:v>52216</c:v>
                </c:pt>
                <c:pt idx="1826">
                  <c:v>52223</c:v>
                </c:pt>
                <c:pt idx="1827">
                  <c:v>52230</c:v>
                </c:pt>
                <c:pt idx="1828">
                  <c:v>52237</c:v>
                </c:pt>
                <c:pt idx="1829">
                  <c:v>52244</c:v>
                </c:pt>
                <c:pt idx="1830">
                  <c:v>52251</c:v>
                </c:pt>
                <c:pt idx="1831">
                  <c:v>52258</c:v>
                </c:pt>
                <c:pt idx="1832">
                  <c:v>52265</c:v>
                </c:pt>
                <c:pt idx="1833">
                  <c:v>52272</c:v>
                </c:pt>
                <c:pt idx="1834">
                  <c:v>52279</c:v>
                </c:pt>
                <c:pt idx="1835">
                  <c:v>52286</c:v>
                </c:pt>
                <c:pt idx="1836">
                  <c:v>52293</c:v>
                </c:pt>
                <c:pt idx="1837">
                  <c:v>52300</c:v>
                </c:pt>
                <c:pt idx="1838">
                  <c:v>52307</c:v>
                </c:pt>
                <c:pt idx="1839">
                  <c:v>52314</c:v>
                </c:pt>
                <c:pt idx="1840">
                  <c:v>52321</c:v>
                </c:pt>
                <c:pt idx="1841">
                  <c:v>52328</c:v>
                </c:pt>
                <c:pt idx="1842">
                  <c:v>52335</c:v>
                </c:pt>
                <c:pt idx="1843">
                  <c:v>52342</c:v>
                </c:pt>
                <c:pt idx="1844">
                  <c:v>52349</c:v>
                </c:pt>
                <c:pt idx="1845">
                  <c:v>52356</c:v>
                </c:pt>
                <c:pt idx="1846">
                  <c:v>52363</c:v>
                </c:pt>
                <c:pt idx="1847">
                  <c:v>52370</c:v>
                </c:pt>
                <c:pt idx="1848">
                  <c:v>52377</c:v>
                </c:pt>
                <c:pt idx="1849">
                  <c:v>52384</c:v>
                </c:pt>
                <c:pt idx="1850">
                  <c:v>52391</c:v>
                </c:pt>
                <c:pt idx="1851">
                  <c:v>52398</c:v>
                </c:pt>
                <c:pt idx="1852">
                  <c:v>52405</c:v>
                </c:pt>
                <c:pt idx="1853">
                  <c:v>52412</c:v>
                </c:pt>
                <c:pt idx="1854">
                  <c:v>52419</c:v>
                </c:pt>
                <c:pt idx="1855">
                  <c:v>52426</c:v>
                </c:pt>
                <c:pt idx="1856">
                  <c:v>52433</c:v>
                </c:pt>
                <c:pt idx="1857">
                  <c:v>52440</c:v>
                </c:pt>
                <c:pt idx="1858">
                  <c:v>52447</c:v>
                </c:pt>
                <c:pt idx="1859">
                  <c:v>52454</c:v>
                </c:pt>
                <c:pt idx="1860">
                  <c:v>52461</c:v>
                </c:pt>
                <c:pt idx="1861">
                  <c:v>52468</c:v>
                </c:pt>
                <c:pt idx="1862">
                  <c:v>52475</c:v>
                </c:pt>
                <c:pt idx="1863">
                  <c:v>52482</c:v>
                </c:pt>
                <c:pt idx="1864">
                  <c:v>52489</c:v>
                </c:pt>
                <c:pt idx="1865">
                  <c:v>52496</c:v>
                </c:pt>
                <c:pt idx="1866">
                  <c:v>52503</c:v>
                </c:pt>
                <c:pt idx="1867">
                  <c:v>52510</c:v>
                </c:pt>
                <c:pt idx="1868">
                  <c:v>52517</c:v>
                </c:pt>
                <c:pt idx="1869">
                  <c:v>52524</c:v>
                </c:pt>
                <c:pt idx="1870">
                  <c:v>52531</c:v>
                </c:pt>
                <c:pt idx="1871">
                  <c:v>52538</c:v>
                </c:pt>
                <c:pt idx="1872">
                  <c:v>52545</c:v>
                </c:pt>
                <c:pt idx="1873">
                  <c:v>52552</c:v>
                </c:pt>
                <c:pt idx="1874">
                  <c:v>52559</c:v>
                </c:pt>
                <c:pt idx="1875">
                  <c:v>52566</c:v>
                </c:pt>
                <c:pt idx="1876">
                  <c:v>52573</c:v>
                </c:pt>
                <c:pt idx="1877">
                  <c:v>52580</c:v>
                </c:pt>
                <c:pt idx="1878">
                  <c:v>52587</c:v>
                </c:pt>
                <c:pt idx="1879">
                  <c:v>52594</c:v>
                </c:pt>
                <c:pt idx="1880">
                  <c:v>52601</c:v>
                </c:pt>
                <c:pt idx="1881">
                  <c:v>52608</c:v>
                </c:pt>
                <c:pt idx="1882">
                  <c:v>52615</c:v>
                </c:pt>
                <c:pt idx="1883">
                  <c:v>52622</c:v>
                </c:pt>
                <c:pt idx="1884">
                  <c:v>52629</c:v>
                </c:pt>
                <c:pt idx="1885">
                  <c:v>52636</c:v>
                </c:pt>
                <c:pt idx="1886">
                  <c:v>52643</c:v>
                </c:pt>
                <c:pt idx="1887">
                  <c:v>52650</c:v>
                </c:pt>
                <c:pt idx="1888">
                  <c:v>52657</c:v>
                </c:pt>
                <c:pt idx="1889">
                  <c:v>52664</c:v>
                </c:pt>
                <c:pt idx="1890">
                  <c:v>52671</c:v>
                </c:pt>
                <c:pt idx="1891">
                  <c:v>52678</c:v>
                </c:pt>
                <c:pt idx="1892">
                  <c:v>52685</c:v>
                </c:pt>
                <c:pt idx="1893">
                  <c:v>52692</c:v>
                </c:pt>
                <c:pt idx="1894">
                  <c:v>52699</c:v>
                </c:pt>
                <c:pt idx="1895">
                  <c:v>52706</c:v>
                </c:pt>
                <c:pt idx="1896">
                  <c:v>52713</c:v>
                </c:pt>
                <c:pt idx="1897">
                  <c:v>52720</c:v>
                </c:pt>
                <c:pt idx="1898">
                  <c:v>52727</c:v>
                </c:pt>
                <c:pt idx="1899">
                  <c:v>52734</c:v>
                </c:pt>
                <c:pt idx="1900">
                  <c:v>52741</c:v>
                </c:pt>
                <c:pt idx="1901">
                  <c:v>52748</c:v>
                </c:pt>
                <c:pt idx="1902">
                  <c:v>52755</c:v>
                </c:pt>
                <c:pt idx="1903">
                  <c:v>52762</c:v>
                </c:pt>
                <c:pt idx="1904">
                  <c:v>52769</c:v>
                </c:pt>
                <c:pt idx="1905">
                  <c:v>52776</c:v>
                </c:pt>
                <c:pt idx="1906">
                  <c:v>52783</c:v>
                </c:pt>
                <c:pt idx="1907">
                  <c:v>52790</c:v>
                </c:pt>
                <c:pt idx="1908">
                  <c:v>52797</c:v>
                </c:pt>
                <c:pt idx="1909">
                  <c:v>52804</c:v>
                </c:pt>
                <c:pt idx="1910">
                  <c:v>52811</c:v>
                </c:pt>
                <c:pt idx="1911">
                  <c:v>52818</c:v>
                </c:pt>
                <c:pt idx="1912">
                  <c:v>52825</c:v>
                </c:pt>
                <c:pt idx="1913">
                  <c:v>52832</c:v>
                </c:pt>
                <c:pt idx="1914">
                  <c:v>52839</c:v>
                </c:pt>
                <c:pt idx="1915">
                  <c:v>52846</c:v>
                </c:pt>
                <c:pt idx="1916">
                  <c:v>52853</c:v>
                </c:pt>
                <c:pt idx="1917">
                  <c:v>52860</c:v>
                </c:pt>
                <c:pt idx="1918">
                  <c:v>52867</c:v>
                </c:pt>
                <c:pt idx="1919">
                  <c:v>52874</c:v>
                </c:pt>
                <c:pt idx="1920">
                  <c:v>52881</c:v>
                </c:pt>
                <c:pt idx="1921">
                  <c:v>52888</c:v>
                </c:pt>
                <c:pt idx="1922">
                  <c:v>52895</c:v>
                </c:pt>
                <c:pt idx="1923">
                  <c:v>52902</c:v>
                </c:pt>
                <c:pt idx="1924">
                  <c:v>52909</c:v>
                </c:pt>
                <c:pt idx="1925">
                  <c:v>52916</c:v>
                </c:pt>
                <c:pt idx="1926">
                  <c:v>52923</c:v>
                </c:pt>
                <c:pt idx="1927">
                  <c:v>52930</c:v>
                </c:pt>
                <c:pt idx="1928">
                  <c:v>52937</c:v>
                </c:pt>
                <c:pt idx="1929">
                  <c:v>52944</c:v>
                </c:pt>
                <c:pt idx="1930">
                  <c:v>52951</c:v>
                </c:pt>
                <c:pt idx="1931">
                  <c:v>52959</c:v>
                </c:pt>
                <c:pt idx="1932">
                  <c:v>52966</c:v>
                </c:pt>
                <c:pt idx="1933">
                  <c:v>52973</c:v>
                </c:pt>
                <c:pt idx="1934">
                  <c:v>52980</c:v>
                </c:pt>
                <c:pt idx="1935">
                  <c:v>52987</c:v>
                </c:pt>
                <c:pt idx="1936">
                  <c:v>52994</c:v>
                </c:pt>
                <c:pt idx="1937">
                  <c:v>53001</c:v>
                </c:pt>
                <c:pt idx="1938">
                  <c:v>53008</c:v>
                </c:pt>
                <c:pt idx="1939">
                  <c:v>53015</c:v>
                </c:pt>
                <c:pt idx="1940">
                  <c:v>53022</c:v>
                </c:pt>
                <c:pt idx="1941">
                  <c:v>53029</c:v>
                </c:pt>
                <c:pt idx="1942">
                  <c:v>53036</c:v>
                </c:pt>
                <c:pt idx="1943">
                  <c:v>53043</c:v>
                </c:pt>
                <c:pt idx="1944">
                  <c:v>53050</c:v>
                </c:pt>
                <c:pt idx="1945">
                  <c:v>53057</c:v>
                </c:pt>
                <c:pt idx="1946">
                  <c:v>53064</c:v>
                </c:pt>
                <c:pt idx="1947">
                  <c:v>53071</c:v>
                </c:pt>
                <c:pt idx="1948">
                  <c:v>53078</c:v>
                </c:pt>
                <c:pt idx="1949">
                  <c:v>53085</c:v>
                </c:pt>
                <c:pt idx="1950">
                  <c:v>53092</c:v>
                </c:pt>
                <c:pt idx="1951">
                  <c:v>53099</c:v>
                </c:pt>
                <c:pt idx="1952">
                  <c:v>53106</c:v>
                </c:pt>
                <c:pt idx="1953">
                  <c:v>53113</c:v>
                </c:pt>
                <c:pt idx="1954">
                  <c:v>53120</c:v>
                </c:pt>
                <c:pt idx="1955">
                  <c:v>53127</c:v>
                </c:pt>
                <c:pt idx="1956">
                  <c:v>53134</c:v>
                </c:pt>
                <c:pt idx="1957">
                  <c:v>53141</c:v>
                </c:pt>
                <c:pt idx="1958">
                  <c:v>53148</c:v>
                </c:pt>
                <c:pt idx="1959">
                  <c:v>53155</c:v>
                </c:pt>
                <c:pt idx="1960">
                  <c:v>53162</c:v>
                </c:pt>
                <c:pt idx="1961">
                  <c:v>53169</c:v>
                </c:pt>
                <c:pt idx="1962">
                  <c:v>53176</c:v>
                </c:pt>
                <c:pt idx="1963">
                  <c:v>53183</c:v>
                </c:pt>
                <c:pt idx="1964">
                  <c:v>53190</c:v>
                </c:pt>
                <c:pt idx="1965">
                  <c:v>53197</c:v>
                </c:pt>
                <c:pt idx="1966">
                  <c:v>53204</c:v>
                </c:pt>
                <c:pt idx="1967">
                  <c:v>53211</c:v>
                </c:pt>
                <c:pt idx="1968">
                  <c:v>53218</c:v>
                </c:pt>
                <c:pt idx="1969">
                  <c:v>53225</c:v>
                </c:pt>
                <c:pt idx="1970">
                  <c:v>53232</c:v>
                </c:pt>
                <c:pt idx="1971">
                  <c:v>53239</c:v>
                </c:pt>
                <c:pt idx="1972">
                  <c:v>53246</c:v>
                </c:pt>
                <c:pt idx="1973">
                  <c:v>53253</c:v>
                </c:pt>
                <c:pt idx="1974">
                  <c:v>53260</c:v>
                </c:pt>
                <c:pt idx="1975">
                  <c:v>53267</c:v>
                </c:pt>
                <c:pt idx="1976">
                  <c:v>53274</c:v>
                </c:pt>
                <c:pt idx="1977">
                  <c:v>53281</c:v>
                </c:pt>
                <c:pt idx="1978">
                  <c:v>53288</c:v>
                </c:pt>
                <c:pt idx="1979">
                  <c:v>53295</c:v>
                </c:pt>
                <c:pt idx="1980">
                  <c:v>53302</c:v>
                </c:pt>
                <c:pt idx="1981">
                  <c:v>53309</c:v>
                </c:pt>
                <c:pt idx="1982">
                  <c:v>53316</c:v>
                </c:pt>
                <c:pt idx="1983">
                  <c:v>53323</c:v>
                </c:pt>
                <c:pt idx="1984">
                  <c:v>53330</c:v>
                </c:pt>
                <c:pt idx="1985">
                  <c:v>53337</c:v>
                </c:pt>
                <c:pt idx="1986">
                  <c:v>53344</c:v>
                </c:pt>
                <c:pt idx="1987">
                  <c:v>53351</c:v>
                </c:pt>
                <c:pt idx="1988">
                  <c:v>53358</c:v>
                </c:pt>
                <c:pt idx="1989">
                  <c:v>53365</c:v>
                </c:pt>
                <c:pt idx="1990">
                  <c:v>53372</c:v>
                </c:pt>
                <c:pt idx="1991">
                  <c:v>53379</c:v>
                </c:pt>
                <c:pt idx="1992">
                  <c:v>53386</c:v>
                </c:pt>
                <c:pt idx="1993">
                  <c:v>53393</c:v>
                </c:pt>
                <c:pt idx="1994">
                  <c:v>53400</c:v>
                </c:pt>
                <c:pt idx="1995">
                  <c:v>53407</c:v>
                </c:pt>
                <c:pt idx="1996">
                  <c:v>53414</c:v>
                </c:pt>
                <c:pt idx="1997">
                  <c:v>53421</c:v>
                </c:pt>
                <c:pt idx="1998">
                  <c:v>53428</c:v>
                </c:pt>
                <c:pt idx="1999">
                  <c:v>53435</c:v>
                </c:pt>
                <c:pt idx="2000">
                  <c:v>53442</c:v>
                </c:pt>
                <c:pt idx="2001">
                  <c:v>53449</c:v>
                </c:pt>
                <c:pt idx="2002">
                  <c:v>53456</c:v>
                </c:pt>
                <c:pt idx="2003">
                  <c:v>53463</c:v>
                </c:pt>
                <c:pt idx="2004">
                  <c:v>53470</c:v>
                </c:pt>
                <c:pt idx="2005">
                  <c:v>53477</c:v>
                </c:pt>
                <c:pt idx="2006">
                  <c:v>53484</c:v>
                </c:pt>
                <c:pt idx="2007">
                  <c:v>53491</c:v>
                </c:pt>
                <c:pt idx="2008">
                  <c:v>53498</c:v>
                </c:pt>
                <c:pt idx="2009">
                  <c:v>53505</c:v>
                </c:pt>
                <c:pt idx="2010">
                  <c:v>53512</c:v>
                </c:pt>
                <c:pt idx="2011">
                  <c:v>53519</c:v>
                </c:pt>
                <c:pt idx="2012">
                  <c:v>53526</c:v>
                </c:pt>
                <c:pt idx="2013">
                  <c:v>53533</c:v>
                </c:pt>
                <c:pt idx="2014">
                  <c:v>53540</c:v>
                </c:pt>
                <c:pt idx="2015">
                  <c:v>53547</c:v>
                </c:pt>
                <c:pt idx="2016">
                  <c:v>53554</c:v>
                </c:pt>
                <c:pt idx="2017">
                  <c:v>53561</c:v>
                </c:pt>
                <c:pt idx="2018">
                  <c:v>53568</c:v>
                </c:pt>
                <c:pt idx="2019">
                  <c:v>53575</c:v>
                </c:pt>
                <c:pt idx="2020">
                  <c:v>53582</c:v>
                </c:pt>
                <c:pt idx="2021">
                  <c:v>53589</c:v>
                </c:pt>
                <c:pt idx="2022">
                  <c:v>53596</c:v>
                </c:pt>
                <c:pt idx="2023">
                  <c:v>53603</c:v>
                </c:pt>
                <c:pt idx="2024">
                  <c:v>53610</c:v>
                </c:pt>
                <c:pt idx="2025">
                  <c:v>53617</c:v>
                </c:pt>
                <c:pt idx="2026">
                  <c:v>53624</c:v>
                </c:pt>
                <c:pt idx="2027">
                  <c:v>53631</c:v>
                </c:pt>
                <c:pt idx="2028">
                  <c:v>53638</c:v>
                </c:pt>
                <c:pt idx="2029">
                  <c:v>53645</c:v>
                </c:pt>
                <c:pt idx="2030">
                  <c:v>53652</c:v>
                </c:pt>
                <c:pt idx="2031">
                  <c:v>53659</c:v>
                </c:pt>
                <c:pt idx="2032">
                  <c:v>53666</c:v>
                </c:pt>
                <c:pt idx="2033">
                  <c:v>53673</c:v>
                </c:pt>
                <c:pt idx="2034">
                  <c:v>53680</c:v>
                </c:pt>
                <c:pt idx="2035">
                  <c:v>53688</c:v>
                </c:pt>
                <c:pt idx="2036">
                  <c:v>53695</c:v>
                </c:pt>
                <c:pt idx="2037">
                  <c:v>53702</c:v>
                </c:pt>
                <c:pt idx="2038">
                  <c:v>53709</c:v>
                </c:pt>
                <c:pt idx="2039">
                  <c:v>53716</c:v>
                </c:pt>
                <c:pt idx="2040">
                  <c:v>53723</c:v>
                </c:pt>
                <c:pt idx="2041">
                  <c:v>53730</c:v>
                </c:pt>
                <c:pt idx="2042">
                  <c:v>53737</c:v>
                </c:pt>
                <c:pt idx="2043">
                  <c:v>53744</c:v>
                </c:pt>
                <c:pt idx="2044">
                  <c:v>53751</c:v>
                </c:pt>
                <c:pt idx="2045">
                  <c:v>53758</c:v>
                </c:pt>
                <c:pt idx="2046">
                  <c:v>53765</c:v>
                </c:pt>
                <c:pt idx="2047">
                  <c:v>53772</c:v>
                </c:pt>
                <c:pt idx="2048">
                  <c:v>53779</c:v>
                </c:pt>
                <c:pt idx="2049">
                  <c:v>53786</c:v>
                </c:pt>
                <c:pt idx="2050">
                  <c:v>53793</c:v>
                </c:pt>
                <c:pt idx="2051">
                  <c:v>53800</c:v>
                </c:pt>
                <c:pt idx="2052">
                  <c:v>53807</c:v>
                </c:pt>
                <c:pt idx="2053">
                  <c:v>53814</c:v>
                </c:pt>
                <c:pt idx="2054">
                  <c:v>53821</c:v>
                </c:pt>
                <c:pt idx="2055">
                  <c:v>53828</c:v>
                </c:pt>
                <c:pt idx="2056">
                  <c:v>53835</c:v>
                </c:pt>
                <c:pt idx="2057">
                  <c:v>53842</c:v>
                </c:pt>
                <c:pt idx="2058">
                  <c:v>53849</c:v>
                </c:pt>
                <c:pt idx="2059">
                  <c:v>53856</c:v>
                </c:pt>
                <c:pt idx="2060">
                  <c:v>53863</c:v>
                </c:pt>
                <c:pt idx="2061">
                  <c:v>53870</c:v>
                </c:pt>
                <c:pt idx="2062">
                  <c:v>53877</c:v>
                </c:pt>
                <c:pt idx="2063">
                  <c:v>53884</c:v>
                </c:pt>
                <c:pt idx="2064">
                  <c:v>53891</c:v>
                </c:pt>
                <c:pt idx="2065">
                  <c:v>53898</c:v>
                </c:pt>
                <c:pt idx="2066">
                  <c:v>53905</c:v>
                </c:pt>
                <c:pt idx="2067">
                  <c:v>53912</c:v>
                </c:pt>
                <c:pt idx="2068">
                  <c:v>53919</c:v>
                </c:pt>
                <c:pt idx="2069">
                  <c:v>53926</c:v>
                </c:pt>
                <c:pt idx="2070">
                  <c:v>53933</c:v>
                </c:pt>
                <c:pt idx="2071">
                  <c:v>53940</c:v>
                </c:pt>
                <c:pt idx="2072">
                  <c:v>53947</c:v>
                </c:pt>
                <c:pt idx="2073">
                  <c:v>53954</c:v>
                </c:pt>
                <c:pt idx="2074">
                  <c:v>53961</c:v>
                </c:pt>
                <c:pt idx="2075">
                  <c:v>53968</c:v>
                </c:pt>
                <c:pt idx="2076">
                  <c:v>53975</c:v>
                </c:pt>
                <c:pt idx="2077">
                  <c:v>53982</c:v>
                </c:pt>
                <c:pt idx="2078">
                  <c:v>53989</c:v>
                </c:pt>
                <c:pt idx="2079">
                  <c:v>53996</c:v>
                </c:pt>
                <c:pt idx="2080">
                  <c:v>54003</c:v>
                </c:pt>
                <c:pt idx="2081">
                  <c:v>54010</c:v>
                </c:pt>
                <c:pt idx="2082">
                  <c:v>54017</c:v>
                </c:pt>
                <c:pt idx="2083">
                  <c:v>54024</c:v>
                </c:pt>
                <c:pt idx="2084">
                  <c:v>54031</c:v>
                </c:pt>
                <c:pt idx="2085">
                  <c:v>54038</c:v>
                </c:pt>
                <c:pt idx="2086">
                  <c:v>54045</c:v>
                </c:pt>
                <c:pt idx="2087">
                  <c:v>54053</c:v>
                </c:pt>
                <c:pt idx="2088">
                  <c:v>54060</c:v>
                </c:pt>
                <c:pt idx="2089">
                  <c:v>54067</c:v>
                </c:pt>
                <c:pt idx="2090">
                  <c:v>54074</c:v>
                </c:pt>
                <c:pt idx="2091">
                  <c:v>54081</c:v>
                </c:pt>
                <c:pt idx="2092">
                  <c:v>54088</c:v>
                </c:pt>
                <c:pt idx="2093">
                  <c:v>54095</c:v>
                </c:pt>
                <c:pt idx="2094">
                  <c:v>54102</c:v>
                </c:pt>
                <c:pt idx="2095">
                  <c:v>54109</c:v>
                </c:pt>
                <c:pt idx="2096">
                  <c:v>54116</c:v>
                </c:pt>
                <c:pt idx="2097">
                  <c:v>54123</c:v>
                </c:pt>
                <c:pt idx="2098">
                  <c:v>54130</c:v>
                </c:pt>
                <c:pt idx="2099">
                  <c:v>54137</c:v>
                </c:pt>
                <c:pt idx="2100">
                  <c:v>54144</c:v>
                </c:pt>
                <c:pt idx="2101">
                  <c:v>54155</c:v>
                </c:pt>
                <c:pt idx="2102">
                  <c:v>54162</c:v>
                </c:pt>
                <c:pt idx="2103">
                  <c:v>54169</c:v>
                </c:pt>
                <c:pt idx="2104">
                  <c:v>54176</c:v>
                </c:pt>
                <c:pt idx="2105">
                  <c:v>54183</c:v>
                </c:pt>
                <c:pt idx="2106">
                  <c:v>54190</c:v>
                </c:pt>
                <c:pt idx="2107">
                  <c:v>54197</c:v>
                </c:pt>
                <c:pt idx="2108">
                  <c:v>54204</c:v>
                </c:pt>
                <c:pt idx="2109">
                  <c:v>54211</c:v>
                </c:pt>
                <c:pt idx="2110">
                  <c:v>54218</c:v>
                </c:pt>
                <c:pt idx="2111">
                  <c:v>54225</c:v>
                </c:pt>
                <c:pt idx="2112">
                  <c:v>54232</c:v>
                </c:pt>
                <c:pt idx="2113">
                  <c:v>54239</c:v>
                </c:pt>
                <c:pt idx="2114">
                  <c:v>54246</c:v>
                </c:pt>
                <c:pt idx="2115">
                  <c:v>54253</c:v>
                </c:pt>
                <c:pt idx="2116">
                  <c:v>54260</c:v>
                </c:pt>
                <c:pt idx="2117">
                  <c:v>54267</c:v>
                </c:pt>
                <c:pt idx="2118">
                  <c:v>54274</c:v>
                </c:pt>
                <c:pt idx="2119">
                  <c:v>54281</c:v>
                </c:pt>
                <c:pt idx="2120">
                  <c:v>54288</c:v>
                </c:pt>
                <c:pt idx="2121">
                  <c:v>54295</c:v>
                </c:pt>
                <c:pt idx="2122">
                  <c:v>54302</c:v>
                </c:pt>
                <c:pt idx="2123">
                  <c:v>54309</c:v>
                </c:pt>
                <c:pt idx="2124">
                  <c:v>54316</c:v>
                </c:pt>
                <c:pt idx="2125">
                  <c:v>54323</c:v>
                </c:pt>
                <c:pt idx="2126">
                  <c:v>54330</c:v>
                </c:pt>
                <c:pt idx="2127">
                  <c:v>54337</c:v>
                </c:pt>
                <c:pt idx="2128">
                  <c:v>54344</c:v>
                </c:pt>
                <c:pt idx="2129">
                  <c:v>54351</c:v>
                </c:pt>
                <c:pt idx="2130">
                  <c:v>54358</c:v>
                </c:pt>
                <c:pt idx="2131">
                  <c:v>54365</c:v>
                </c:pt>
                <c:pt idx="2132">
                  <c:v>54372</c:v>
                </c:pt>
                <c:pt idx="2133">
                  <c:v>54379</c:v>
                </c:pt>
                <c:pt idx="2134">
                  <c:v>54386</c:v>
                </c:pt>
                <c:pt idx="2135">
                  <c:v>54393</c:v>
                </c:pt>
                <c:pt idx="2136">
                  <c:v>54400</c:v>
                </c:pt>
                <c:pt idx="2137">
                  <c:v>54407</c:v>
                </c:pt>
                <c:pt idx="2138">
                  <c:v>54414</c:v>
                </c:pt>
                <c:pt idx="2139">
                  <c:v>54421</c:v>
                </c:pt>
                <c:pt idx="2140">
                  <c:v>54428</c:v>
                </c:pt>
                <c:pt idx="2141">
                  <c:v>54435</c:v>
                </c:pt>
                <c:pt idx="2142">
                  <c:v>54442</c:v>
                </c:pt>
                <c:pt idx="2143">
                  <c:v>54449</c:v>
                </c:pt>
                <c:pt idx="2144">
                  <c:v>54456</c:v>
                </c:pt>
                <c:pt idx="2145">
                  <c:v>54463</c:v>
                </c:pt>
                <c:pt idx="2146">
                  <c:v>54470</c:v>
                </c:pt>
                <c:pt idx="2147">
                  <c:v>54477</c:v>
                </c:pt>
                <c:pt idx="2148">
                  <c:v>54484</c:v>
                </c:pt>
                <c:pt idx="2149">
                  <c:v>54491</c:v>
                </c:pt>
                <c:pt idx="2150">
                  <c:v>54498</c:v>
                </c:pt>
                <c:pt idx="2151">
                  <c:v>54505</c:v>
                </c:pt>
                <c:pt idx="2152">
                  <c:v>54512</c:v>
                </c:pt>
                <c:pt idx="2153">
                  <c:v>54519</c:v>
                </c:pt>
                <c:pt idx="2154">
                  <c:v>54526</c:v>
                </c:pt>
                <c:pt idx="2155">
                  <c:v>54533</c:v>
                </c:pt>
                <c:pt idx="2156">
                  <c:v>54540</c:v>
                </c:pt>
                <c:pt idx="2157">
                  <c:v>54547</c:v>
                </c:pt>
                <c:pt idx="2158">
                  <c:v>54554</c:v>
                </c:pt>
                <c:pt idx="2159">
                  <c:v>54561</c:v>
                </c:pt>
                <c:pt idx="2160">
                  <c:v>54568</c:v>
                </c:pt>
                <c:pt idx="2161">
                  <c:v>54575</c:v>
                </c:pt>
                <c:pt idx="2162">
                  <c:v>54582</c:v>
                </c:pt>
                <c:pt idx="2163">
                  <c:v>54589</c:v>
                </c:pt>
                <c:pt idx="2164">
                  <c:v>54596</c:v>
                </c:pt>
                <c:pt idx="2165">
                  <c:v>54603</c:v>
                </c:pt>
                <c:pt idx="2166">
                  <c:v>54610</c:v>
                </c:pt>
                <c:pt idx="2167">
                  <c:v>54617</c:v>
                </c:pt>
                <c:pt idx="2168">
                  <c:v>54624</c:v>
                </c:pt>
                <c:pt idx="2169">
                  <c:v>54631</c:v>
                </c:pt>
                <c:pt idx="2170">
                  <c:v>54638</c:v>
                </c:pt>
                <c:pt idx="2171">
                  <c:v>54645</c:v>
                </c:pt>
                <c:pt idx="2172">
                  <c:v>54652</c:v>
                </c:pt>
                <c:pt idx="2173">
                  <c:v>54659</c:v>
                </c:pt>
                <c:pt idx="2174">
                  <c:v>54666</c:v>
                </c:pt>
                <c:pt idx="2175">
                  <c:v>54673</c:v>
                </c:pt>
                <c:pt idx="2176">
                  <c:v>54680</c:v>
                </c:pt>
                <c:pt idx="2177">
                  <c:v>54687</c:v>
                </c:pt>
                <c:pt idx="2178">
                  <c:v>54694</c:v>
                </c:pt>
                <c:pt idx="2179">
                  <c:v>54701</c:v>
                </c:pt>
                <c:pt idx="2180">
                  <c:v>54708</c:v>
                </c:pt>
                <c:pt idx="2181">
                  <c:v>54715</c:v>
                </c:pt>
                <c:pt idx="2182">
                  <c:v>54722</c:v>
                </c:pt>
                <c:pt idx="2183">
                  <c:v>54729</c:v>
                </c:pt>
                <c:pt idx="2184">
                  <c:v>54736</c:v>
                </c:pt>
                <c:pt idx="2185">
                  <c:v>54743</c:v>
                </c:pt>
                <c:pt idx="2186">
                  <c:v>54750</c:v>
                </c:pt>
                <c:pt idx="2187">
                  <c:v>54757</c:v>
                </c:pt>
                <c:pt idx="2188">
                  <c:v>54764</c:v>
                </c:pt>
                <c:pt idx="2189">
                  <c:v>54771</c:v>
                </c:pt>
                <c:pt idx="2190">
                  <c:v>54778</c:v>
                </c:pt>
                <c:pt idx="2191">
                  <c:v>54786</c:v>
                </c:pt>
                <c:pt idx="2192">
                  <c:v>54793</c:v>
                </c:pt>
                <c:pt idx="2193">
                  <c:v>54800</c:v>
                </c:pt>
                <c:pt idx="2194">
                  <c:v>54807</c:v>
                </c:pt>
                <c:pt idx="2195">
                  <c:v>54814</c:v>
                </c:pt>
                <c:pt idx="2196">
                  <c:v>54821</c:v>
                </c:pt>
                <c:pt idx="2197">
                  <c:v>54828</c:v>
                </c:pt>
                <c:pt idx="2198">
                  <c:v>54835</c:v>
                </c:pt>
                <c:pt idx="2199">
                  <c:v>54842</c:v>
                </c:pt>
                <c:pt idx="2200">
                  <c:v>54849</c:v>
                </c:pt>
                <c:pt idx="2201">
                  <c:v>54856</c:v>
                </c:pt>
                <c:pt idx="2202">
                  <c:v>54863</c:v>
                </c:pt>
                <c:pt idx="2203">
                  <c:v>54870</c:v>
                </c:pt>
                <c:pt idx="2204">
                  <c:v>54877</c:v>
                </c:pt>
                <c:pt idx="2205">
                  <c:v>54884</c:v>
                </c:pt>
                <c:pt idx="2206">
                  <c:v>54891</c:v>
                </c:pt>
                <c:pt idx="2207">
                  <c:v>54898</c:v>
                </c:pt>
                <c:pt idx="2208">
                  <c:v>54905</c:v>
                </c:pt>
                <c:pt idx="2209">
                  <c:v>54912</c:v>
                </c:pt>
                <c:pt idx="2210">
                  <c:v>54919</c:v>
                </c:pt>
                <c:pt idx="2211">
                  <c:v>54926</c:v>
                </c:pt>
                <c:pt idx="2212">
                  <c:v>54933</c:v>
                </c:pt>
                <c:pt idx="2213">
                  <c:v>54940</c:v>
                </c:pt>
                <c:pt idx="2214">
                  <c:v>54947</c:v>
                </c:pt>
                <c:pt idx="2215">
                  <c:v>54954</c:v>
                </c:pt>
                <c:pt idx="2216">
                  <c:v>54961</c:v>
                </c:pt>
                <c:pt idx="2217">
                  <c:v>54968</c:v>
                </c:pt>
                <c:pt idx="2218">
                  <c:v>54975</c:v>
                </c:pt>
                <c:pt idx="2219">
                  <c:v>54982</c:v>
                </c:pt>
                <c:pt idx="2220">
                  <c:v>54989</c:v>
                </c:pt>
                <c:pt idx="2221">
                  <c:v>54996</c:v>
                </c:pt>
                <c:pt idx="2222">
                  <c:v>55003</c:v>
                </c:pt>
                <c:pt idx="2223">
                  <c:v>55010</c:v>
                </c:pt>
                <c:pt idx="2224">
                  <c:v>55017</c:v>
                </c:pt>
                <c:pt idx="2225">
                  <c:v>55024</c:v>
                </c:pt>
                <c:pt idx="2226">
                  <c:v>55031</c:v>
                </c:pt>
                <c:pt idx="2227">
                  <c:v>55038</c:v>
                </c:pt>
                <c:pt idx="2228">
                  <c:v>55045</c:v>
                </c:pt>
                <c:pt idx="2229">
                  <c:v>55052</c:v>
                </c:pt>
                <c:pt idx="2230">
                  <c:v>55059</c:v>
                </c:pt>
                <c:pt idx="2231">
                  <c:v>55066</c:v>
                </c:pt>
                <c:pt idx="2232">
                  <c:v>55073</c:v>
                </c:pt>
                <c:pt idx="2233">
                  <c:v>55080</c:v>
                </c:pt>
                <c:pt idx="2234">
                  <c:v>55087</c:v>
                </c:pt>
                <c:pt idx="2235">
                  <c:v>55094</c:v>
                </c:pt>
                <c:pt idx="2236">
                  <c:v>55101</c:v>
                </c:pt>
                <c:pt idx="2237">
                  <c:v>55108</c:v>
                </c:pt>
                <c:pt idx="2238">
                  <c:v>55115</c:v>
                </c:pt>
                <c:pt idx="2239">
                  <c:v>55122</c:v>
                </c:pt>
                <c:pt idx="2240">
                  <c:v>55129</c:v>
                </c:pt>
                <c:pt idx="2241">
                  <c:v>55136</c:v>
                </c:pt>
                <c:pt idx="2242">
                  <c:v>55143</c:v>
                </c:pt>
                <c:pt idx="2243">
                  <c:v>55150</c:v>
                </c:pt>
                <c:pt idx="2244">
                  <c:v>55157</c:v>
                </c:pt>
                <c:pt idx="2245">
                  <c:v>55164</c:v>
                </c:pt>
                <c:pt idx="2246">
                  <c:v>55171</c:v>
                </c:pt>
                <c:pt idx="2247">
                  <c:v>55178</c:v>
                </c:pt>
                <c:pt idx="2248">
                  <c:v>55185</c:v>
                </c:pt>
                <c:pt idx="2249">
                  <c:v>55192</c:v>
                </c:pt>
                <c:pt idx="2250">
                  <c:v>55199</c:v>
                </c:pt>
                <c:pt idx="2251">
                  <c:v>55206</c:v>
                </c:pt>
                <c:pt idx="2252">
                  <c:v>55213</c:v>
                </c:pt>
                <c:pt idx="2253">
                  <c:v>55220</c:v>
                </c:pt>
                <c:pt idx="2254">
                  <c:v>55227</c:v>
                </c:pt>
                <c:pt idx="2255">
                  <c:v>55234</c:v>
                </c:pt>
                <c:pt idx="2256">
                  <c:v>55241</c:v>
                </c:pt>
                <c:pt idx="2257">
                  <c:v>55248</c:v>
                </c:pt>
                <c:pt idx="2258">
                  <c:v>55255</c:v>
                </c:pt>
                <c:pt idx="2259">
                  <c:v>55262</c:v>
                </c:pt>
                <c:pt idx="2260">
                  <c:v>55269</c:v>
                </c:pt>
                <c:pt idx="2261">
                  <c:v>55276</c:v>
                </c:pt>
                <c:pt idx="2262">
                  <c:v>55283</c:v>
                </c:pt>
                <c:pt idx="2263">
                  <c:v>55290</c:v>
                </c:pt>
                <c:pt idx="2264">
                  <c:v>55297</c:v>
                </c:pt>
                <c:pt idx="2265">
                  <c:v>55304</c:v>
                </c:pt>
                <c:pt idx="2266">
                  <c:v>55311</c:v>
                </c:pt>
                <c:pt idx="2267">
                  <c:v>55318</c:v>
                </c:pt>
                <c:pt idx="2268">
                  <c:v>55325</c:v>
                </c:pt>
                <c:pt idx="2269">
                  <c:v>55332</c:v>
                </c:pt>
                <c:pt idx="2270">
                  <c:v>55339</c:v>
                </c:pt>
                <c:pt idx="2271">
                  <c:v>55346</c:v>
                </c:pt>
                <c:pt idx="2272">
                  <c:v>55353</c:v>
                </c:pt>
                <c:pt idx="2273">
                  <c:v>55360</c:v>
                </c:pt>
                <c:pt idx="2274">
                  <c:v>55367</c:v>
                </c:pt>
                <c:pt idx="2275">
                  <c:v>55374</c:v>
                </c:pt>
                <c:pt idx="2276">
                  <c:v>55381</c:v>
                </c:pt>
                <c:pt idx="2277">
                  <c:v>55388</c:v>
                </c:pt>
                <c:pt idx="2278">
                  <c:v>55395</c:v>
                </c:pt>
                <c:pt idx="2279">
                  <c:v>55402</c:v>
                </c:pt>
                <c:pt idx="2280">
                  <c:v>55409</c:v>
                </c:pt>
                <c:pt idx="2281">
                  <c:v>55416</c:v>
                </c:pt>
                <c:pt idx="2282">
                  <c:v>55423</c:v>
                </c:pt>
                <c:pt idx="2283">
                  <c:v>55430</c:v>
                </c:pt>
                <c:pt idx="2284">
                  <c:v>55437</c:v>
                </c:pt>
                <c:pt idx="2285">
                  <c:v>55444</c:v>
                </c:pt>
                <c:pt idx="2286">
                  <c:v>55451</c:v>
                </c:pt>
                <c:pt idx="2287">
                  <c:v>55458</c:v>
                </c:pt>
                <c:pt idx="2288">
                  <c:v>55465</c:v>
                </c:pt>
                <c:pt idx="2289">
                  <c:v>55472</c:v>
                </c:pt>
                <c:pt idx="2290">
                  <c:v>55479</c:v>
                </c:pt>
                <c:pt idx="2291">
                  <c:v>55486</c:v>
                </c:pt>
                <c:pt idx="2292">
                  <c:v>55493</c:v>
                </c:pt>
                <c:pt idx="2293">
                  <c:v>55500</c:v>
                </c:pt>
                <c:pt idx="2294">
                  <c:v>55507</c:v>
                </c:pt>
                <c:pt idx="2295">
                  <c:v>55514</c:v>
                </c:pt>
                <c:pt idx="2296">
                  <c:v>55521</c:v>
                </c:pt>
                <c:pt idx="2297">
                  <c:v>55528</c:v>
                </c:pt>
                <c:pt idx="2298">
                  <c:v>55535</c:v>
                </c:pt>
                <c:pt idx="2299">
                  <c:v>55542</c:v>
                </c:pt>
                <c:pt idx="2300">
                  <c:v>55549</c:v>
                </c:pt>
                <c:pt idx="2301">
                  <c:v>55556</c:v>
                </c:pt>
                <c:pt idx="2302">
                  <c:v>55563</c:v>
                </c:pt>
                <c:pt idx="2303">
                  <c:v>55570</c:v>
                </c:pt>
                <c:pt idx="2304">
                  <c:v>55577</c:v>
                </c:pt>
                <c:pt idx="2305">
                  <c:v>55584</c:v>
                </c:pt>
                <c:pt idx="2306">
                  <c:v>55591</c:v>
                </c:pt>
                <c:pt idx="2307">
                  <c:v>55598</c:v>
                </c:pt>
                <c:pt idx="2308">
                  <c:v>55605</c:v>
                </c:pt>
                <c:pt idx="2309">
                  <c:v>55612</c:v>
                </c:pt>
                <c:pt idx="2310">
                  <c:v>55619</c:v>
                </c:pt>
                <c:pt idx="2311">
                  <c:v>55626</c:v>
                </c:pt>
                <c:pt idx="2312">
                  <c:v>55633</c:v>
                </c:pt>
                <c:pt idx="2313">
                  <c:v>55640</c:v>
                </c:pt>
                <c:pt idx="2314">
                  <c:v>55647</c:v>
                </c:pt>
                <c:pt idx="2315">
                  <c:v>55654</c:v>
                </c:pt>
                <c:pt idx="2316">
                  <c:v>55661</c:v>
                </c:pt>
                <c:pt idx="2317">
                  <c:v>55668</c:v>
                </c:pt>
                <c:pt idx="2318">
                  <c:v>55675</c:v>
                </c:pt>
                <c:pt idx="2319">
                  <c:v>55682</c:v>
                </c:pt>
                <c:pt idx="2320">
                  <c:v>55689</c:v>
                </c:pt>
                <c:pt idx="2321">
                  <c:v>55696</c:v>
                </c:pt>
                <c:pt idx="2322">
                  <c:v>55703</c:v>
                </c:pt>
                <c:pt idx="2323">
                  <c:v>55710</c:v>
                </c:pt>
                <c:pt idx="2324">
                  <c:v>55717</c:v>
                </c:pt>
                <c:pt idx="2325">
                  <c:v>55724</c:v>
                </c:pt>
                <c:pt idx="2326">
                  <c:v>55731</c:v>
                </c:pt>
                <c:pt idx="2327">
                  <c:v>55738</c:v>
                </c:pt>
                <c:pt idx="2328">
                  <c:v>55745</c:v>
                </c:pt>
                <c:pt idx="2329">
                  <c:v>55752</c:v>
                </c:pt>
                <c:pt idx="2330">
                  <c:v>55759</c:v>
                </c:pt>
                <c:pt idx="2331">
                  <c:v>55766</c:v>
                </c:pt>
                <c:pt idx="2332">
                  <c:v>55773</c:v>
                </c:pt>
                <c:pt idx="2333">
                  <c:v>55780</c:v>
                </c:pt>
                <c:pt idx="2334">
                  <c:v>55787</c:v>
                </c:pt>
                <c:pt idx="2335">
                  <c:v>55794</c:v>
                </c:pt>
                <c:pt idx="2336">
                  <c:v>55801</c:v>
                </c:pt>
                <c:pt idx="2337">
                  <c:v>55808</c:v>
                </c:pt>
                <c:pt idx="2338">
                  <c:v>55815</c:v>
                </c:pt>
                <c:pt idx="2339">
                  <c:v>55822</c:v>
                </c:pt>
                <c:pt idx="2340">
                  <c:v>55829</c:v>
                </c:pt>
                <c:pt idx="2341">
                  <c:v>55836</c:v>
                </c:pt>
                <c:pt idx="2342">
                  <c:v>55843</c:v>
                </c:pt>
                <c:pt idx="2343">
                  <c:v>55850</c:v>
                </c:pt>
                <c:pt idx="2344">
                  <c:v>55857</c:v>
                </c:pt>
                <c:pt idx="2345">
                  <c:v>55864</c:v>
                </c:pt>
                <c:pt idx="2346">
                  <c:v>55871</c:v>
                </c:pt>
                <c:pt idx="2347">
                  <c:v>55880</c:v>
                </c:pt>
                <c:pt idx="2348">
                  <c:v>55887</c:v>
                </c:pt>
                <c:pt idx="2349">
                  <c:v>55894</c:v>
                </c:pt>
                <c:pt idx="2350">
                  <c:v>55901</c:v>
                </c:pt>
                <c:pt idx="2351">
                  <c:v>55908</c:v>
                </c:pt>
                <c:pt idx="2352">
                  <c:v>55915</c:v>
                </c:pt>
                <c:pt idx="2353">
                  <c:v>55922</c:v>
                </c:pt>
                <c:pt idx="2354">
                  <c:v>55929</c:v>
                </c:pt>
                <c:pt idx="2355">
                  <c:v>55936</c:v>
                </c:pt>
                <c:pt idx="2356">
                  <c:v>55943</c:v>
                </c:pt>
                <c:pt idx="2357">
                  <c:v>55950</c:v>
                </c:pt>
                <c:pt idx="2358">
                  <c:v>55957</c:v>
                </c:pt>
                <c:pt idx="2359">
                  <c:v>55964</c:v>
                </c:pt>
                <c:pt idx="2360">
                  <c:v>55971</c:v>
                </c:pt>
                <c:pt idx="2361">
                  <c:v>55982</c:v>
                </c:pt>
                <c:pt idx="2362">
                  <c:v>55989</c:v>
                </c:pt>
                <c:pt idx="2363">
                  <c:v>55996</c:v>
                </c:pt>
                <c:pt idx="2364">
                  <c:v>56003</c:v>
                </c:pt>
                <c:pt idx="2365">
                  <c:v>56010</c:v>
                </c:pt>
                <c:pt idx="2366">
                  <c:v>56017</c:v>
                </c:pt>
                <c:pt idx="2367">
                  <c:v>56024</c:v>
                </c:pt>
                <c:pt idx="2368">
                  <c:v>56031</c:v>
                </c:pt>
                <c:pt idx="2369">
                  <c:v>56038</c:v>
                </c:pt>
                <c:pt idx="2370">
                  <c:v>56045</c:v>
                </c:pt>
                <c:pt idx="2371">
                  <c:v>56052</c:v>
                </c:pt>
                <c:pt idx="2372">
                  <c:v>56059</c:v>
                </c:pt>
                <c:pt idx="2373">
                  <c:v>56066</c:v>
                </c:pt>
                <c:pt idx="2374">
                  <c:v>56073</c:v>
                </c:pt>
                <c:pt idx="2375">
                  <c:v>56080</c:v>
                </c:pt>
                <c:pt idx="2376">
                  <c:v>56087</c:v>
                </c:pt>
                <c:pt idx="2377">
                  <c:v>56094</c:v>
                </c:pt>
                <c:pt idx="2378">
                  <c:v>56101</c:v>
                </c:pt>
                <c:pt idx="2379">
                  <c:v>56108</c:v>
                </c:pt>
                <c:pt idx="2380">
                  <c:v>56115</c:v>
                </c:pt>
                <c:pt idx="2381">
                  <c:v>56122</c:v>
                </c:pt>
                <c:pt idx="2382">
                  <c:v>56129</c:v>
                </c:pt>
                <c:pt idx="2383">
                  <c:v>56136</c:v>
                </c:pt>
                <c:pt idx="2384">
                  <c:v>56143</c:v>
                </c:pt>
                <c:pt idx="2385">
                  <c:v>56150</c:v>
                </c:pt>
                <c:pt idx="2386">
                  <c:v>56157</c:v>
                </c:pt>
                <c:pt idx="2387">
                  <c:v>56164</c:v>
                </c:pt>
                <c:pt idx="2388">
                  <c:v>56171</c:v>
                </c:pt>
                <c:pt idx="2389">
                  <c:v>56178</c:v>
                </c:pt>
                <c:pt idx="2390">
                  <c:v>56185</c:v>
                </c:pt>
                <c:pt idx="2391">
                  <c:v>56192</c:v>
                </c:pt>
                <c:pt idx="2392">
                  <c:v>56199</c:v>
                </c:pt>
                <c:pt idx="2393">
                  <c:v>56206</c:v>
                </c:pt>
                <c:pt idx="2394">
                  <c:v>56213</c:v>
                </c:pt>
                <c:pt idx="2395">
                  <c:v>56220</c:v>
                </c:pt>
                <c:pt idx="2396">
                  <c:v>56227</c:v>
                </c:pt>
                <c:pt idx="2397">
                  <c:v>56234</c:v>
                </c:pt>
                <c:pt idx="2398">
                  <c:v>56241</c:v>
                </c:pt>
                <c:pt idx="2399">
                  <c:v>56248</c:v>
                </c:pt>
                <c:pt idx="2400">
                  <c:v>56255</c:v>
                </c:pt>
                <c:pt idx="2401">
                  <c:v>56262</c:v>
                </c:pt>
                <c:pt idx="2402">
                  <c:v>56269</c:v>
                </c:pt>
                <c:pt idx="2403">
                  <c:v>56276</c:v>
                </c:pt>
                <c:pt idx="2404">
                  <c:v>56283</c:v>
                </c:pt>
                <c:pt idx="2405">
                  <c:v>56290</c:v>
                </c:pt>
                <c:pt idx="2406">
                  <c:v>56297</c:v>
                </c:pt>
                <c:pt idx="2407">
                  <c:v>56304</c:v>
                </c:pt>
                <c:pt idx="2408">
                  <c:v>56311</c:v>
                </c:pt>
                <c:pt idx="2409">
                  <c:v>56318</c:v>
                </c:pt>
                <c:pt idx="2410">
                  <c:v>56325</c:v>
                </c:pt>
                <c:pt idx="2411">
                  <c:v>56332</c:v>
                </c:pt>
                <c:pt idx="2412">
                  <c:v>56339</c:v>
                </c:pt>
                <c:pt idx="2413">
                  <c:v>56346</c:v>
                </c:pt>
                <c:pt idx="2414">
                  <c:v>56353</c:v>
                </c:pt>
                <c:pt idx="2415">
                  <c:v>56360</c:v>
                </c:pt>
                <c:pt idx="2416">
                  <c:v>56367</c:v>
                </c:pt>
                <c:pt idx="2417">
                  <c:v>56374</c:v>
                </c:pt>
                <c:pt idx="2418">
                  <c:v>56381</c:v>
                </c:pt>
                <c:pt idx="2419">
                  <c:v>56388</c:v>
                </c:pt>
                <c:pt idx="2420">
                  <c:v>56395</c:v>
                </c:pt>
                <c:pt idx="2421">
                  <c:v>56402</c:v>
                </c:pt>
                <c:pt idx="2422">
                  <c:v>56409</c:v>
                </c:pt>
                <c:pt idx="2423">
                  <c:v>56416</c:v>
                </c:pt>
                <c:pt idx="2424">
                  <c:v>56423</c:v>
                </c:pt>
                <c:pt idx="2425">
                  <c:v>56430</c:v>
                </c:pt>
                <c:pt idx="2426">
                  <c:v>56437</c:v>
                </c:pt>
                <c:pt idx="2427">
                  <c:v>56444</c:v>
                </c:pt>
                <c:pt idx="2428">
                  <c:v>56451</c:v>
                </c:pt>
                <c:pt idx="2429">
                  <c:v>56458</c:v>
                </c:pt>
                <c:pt idx="2430">
                  <c:v>56465</c:v>
                </c:pt>
                <c:pt idx="2431">
                  <c:v>56472</c:v>
                </c:pt>
                <c:pt idx="2432">
                  <c:v>56479</c:v>
                </c:pt>
                <c:pt idx="2433">
                  <c:v>56486</c:v>
                </c:pt>
                <c:pt idx="2434">
                  <c:v>56493</c:v>
                </c:pt>
                <c:pt idx="2435">
                  <c:v>56500</c:v>
                </c:pt>
                <c:pt idx="2436">
                  <c:v>56507</c:v>
                </c:pt>
                <c:pt idx="2437">
                  <c:v>56514</c:v>
                </c:pt>
                <c:pt idx="2438">
                  <c:v>56521</c:v>
                </c:pt>
                <c:pt idx="2439">
                  <c:v>56528</c:v>
                </c:pt>
                <c:pt idx="2440">
                  <c:v>56535</c:v>
                </c:pt>
                <c:pt idx="2441">
                  <c:v>56542</c:v>
                </c:pt>
                <c:pt idx="2442">
                  <c:v>56549</c:v>
                </c:pt>
                <c:pt idx="2443">
                  <c:v>56556</c:v>
                </c:pt>
                <c:pt idx="2444">
                  <c:v>56563</c:v>
                </c:pt>
                <c:pt idx="2445">
                  <c:v>56570</c:v>
                </c:pt>
                <c:pt idx="2446">
                  <c:v>56577</c:v>
                </c:pt>
                <c:pt idx="2447">
                  <c:v>56584</c:v>
                </c:pt>
                <c:pt idx="2448">
                  <c:v>56591</c:v>
                </c:pt>
                <c:pt idx="2449">
                  <c:v>56598</c:v>
                </c:pt>
                <c:pt idx="2450">
                  <c:v>56605</c:v>
                </c:pt>
                <c:pt idx="2451">
                  <c:v>56612</c:v>
                </c:pt>
                <c:pt idx="2452">
                  <c:v>56619</c:v>
                </c:pt>
                <c:pt idx="2453">
                  <c:v>56626</c:v>
                </c:pt>
                <c:pt idx="2454">
                  <c:v>56633</c:v>
                </c:pt>
                <c:pt idx="2455">
                  <c:v>56640</c:v>
                </c:pt>
                <c:pt idx="2456">
                  <c:v>56647</c:v>
                </c:pt>
                <c:pt idx="2457">
                  <c:v>56654</c:v>
                </c:pt>
                <c:pt idx="2458">
                  <c:v>56661</c:v>
                </c:pt>
                <c:pt idx="2459">
                  <c:v>56668</c:v>
                </c:pt>
                <c:pt idx="2460">
                  <c:v>56675</c:v>
                </c:pt>
                <c:pt idx="2461">
                  <c:v>56682</c:v>
                </c:pt>
                <c:pt idx="2462">
                  <c:v>56689</c:v>
                </c:pt>
                <c:pt idx="2463">
                  <c:v>56696</c:v>
                </c:pt>
                <c:pt idx="2464">
                  <c:v>56703</c:v>
                </c:pt>
                <c:pt idx="2465">
                  <c:v>56710</c:v>
                </c:pt>
                <c:pt idx="2466">
                  <c:v>56717</c:v>
                </c:pt>
                <c:pt idx="2467">
                  <c:v>56724</c:v>
                </c:pt>
                <c:pt idx="2468">
                  <c:v>56731</c:v>
                </c:pt>
                <c:pt idx="2469">
                  <c:v>56738</c:v>
                </c:pt>
                <c:pt idx="2470">
                  <c:v>56745</c:v>
                </c:pt>
                <c:pt idx="2471">
                  <c:v>56752</c:v>
                </c:pt>
                <c:pt idx="2472">
                  <c:v>56759</c:v>
                </c:pt>
                <c:pt idx="2473">
                  <c:v>56766</c:v>
                </c:pt>
                <c:pt idx="2474">
                  <c:v>56773</c:v>
                </c:pt>
                <c:pt idx="2475">
                  <c:v>56780</c:v>
                </c:pt>
                <c:pt idx="2476">
                  <c:v>56787</c:v>
                </c:pt>
                <c:pt idx="2477">
                  <c:v>56794</c:v>
                </c:pt>
                <c:pt idx="2478">
                  <c:v>56801</c:v>
                </c:pt>
                <c:pt idx="2479">
                  <c:v>56808</c:v>
                </c:pt>
                <c:pt idx="2480">
                  <c:v>56815</c:v>
                </c:pt>
                <c:pt idx="2481">
                  <c:v>56822</c:v>
                </c:pt>
                <c:pt idx="2482">
                  <c:v>56829</c:v>
                </c:pt>
                <c:pt idx="2483">
                  <c:v>56836</c:v>
                </c:pt>
                <c:pt idx="2484">
                  <c:v>56843</c:v>
                </c:pt>
                <c:pt idx="2485">
                  <c:v>56850</c:v>
                </c:pt>
                <c:pt idx="2486">
                  <c:v>56857</c:v>
                </c:pt>
                <c:pt idx="2487">
                  <c:v>56864</c:v>
                </c:pt>
                <c:pt idx="2488">
                  <c:v>56871</c:v>
                </c:pt>
                <c:pt idx="2489">
                  <c:v>56878</c:v>
                </c:pt>
                <c:pt idx="2490">
                  <c:v>56885</c:v>
                </c:pt>
                <c:pt idx="2491">
                  <c:v>56892</c:v>
                </c:pt>
                <c:pt idx="2492">
                  <c:v>56899</c:v>
                </c:pt>
                <c:pt idx="2493">
                  <c:v>56906</c:v>
                </c:pt>
                <c:pt idx="2494">
                  <c:v>56913</c:v>
                </c:pt>
                <c:pt idx="2495">
                  <c:v>56920</c:v>
                </c:pt>
                <c:pt idx="2496">
                  <c:v>56927</c:v>
                </c:pt>
                <c:pt idx="2497">
                  <c:v>56934</c:v>
                </c:pt>
                <c:pt idx="2498">
                  <c:v>56941</c:v>
                </c:pt>
                <c:pt idx="2499">
                  <c:v>56948</c:v>
                </c:pt>
                <c:pt idx="2500">
                  <c:v>56955</c:v>
                </c:pt>
                <c:pt idx="2501">
                  <c:v>56962</c:v>
                </c:pt>
                <c:pt idx="2502">
                  <c:v>56969</c:v>
                </c:pt>
                <c:pt idx="2503">
                  <c:v>56977</c:v>
                </c:pt>
                <c:pt idx="2504">
                  <c:v>56984</c:v>
                </c:pt>
                <c:pt idx="2505">
                  <c:v>56991</c:v>
                </c:pt>
                <c:pt idx="2506">
                  <c:v>56998</c:v>
                </c:pt>
                <c:pt idx="2507">
                  <c:v>57005</c:v>
                </c:pt>
                <c:pt idx="2508">
                  <c:v>57012</c:v>
                </c:pt>
                <c:pt idx="2509">
                  <c:v>57019</c:v>
                </c:pt>
                <c:pt idx="2510">
                  <c:v>57026</c:v>
                </c:pt>
                <c:pt idx="2511">
                  <c:v>57033</c:v>
                </c:pt>
                <c:pt idx="2512">
                  <c:v>57040</c:v>
                </c:pt>
                <c:pt idx="2513">
                  <c:v>57047</c:v>
                </c:pt>
                <c:pt idx="2514">
                  <c:v>57054</c:v>
                </c:pt>
                <c:pt idx="2515">
                  <c:v>57061</c:v>
                </c:pt>
                <c:pt idx="2516">
                  <c:v>57068</c:v>
                </c:pt>
                <c:pt idx="2517">
                  <c:v>57075</c:v>
                </c:pt>
                <c:pt idx="2518">
                  <c:v>57082</c:v>
                </c:pt>
                <c:pt idx="2519">
                  <c:v>57089</c:v>
                </c:pt>
                <c:pt idx="2520">
                  <c:v>57096</c:v>
                </c:pt>
                <c:pt idx="2521">
                  <c:v>57103</c:v>
                </c:pt>
                <c:pt idx="2522">
                  <c:v>57110</c:v>
                </c:pt>
                <c:pt idx="2523">
                  <c:v>57117</c:v>
                </c:pt>
                <c:pt idx="2524">
                  <c:v>57124</c:v>
                </c:pt>
                <c:pt idx="2525">
                  <c:v>57131</c:v>
                </c:pt>
                <c:pt idx="2526">
                  <c:v>57138</c:v>
                </c:pt>
                <c:pt idx="2527">
                  <c:v>57145</c:v>
                </c:pt>
                <c:pt idx="2528">
                  <c:v>57152</c:v>
                </c:pt>
                <c:pt idx="2529">
                  <c:v>57159</c:v>
                </c:pt>
                <c:pt idx="2530">
                  <c:v>57166</c:v>
                </c:pt>
                <c:pt idx="2531">
                  <c:v>57173</c:v>
                </c:pt>
                <c:pt idx="2532">
                  <c:v>57180</c:v>
                </c:pt>
                <c:pt idx="2533">
                  <c:v>57187</c:v>
                </c:pt>
                <c:pt idx="2534">
                  <c:v>57194</c:v>
                </c:pt>
                <c:pt idx="2535">
                  <c:v>57201</c:v>
                </c:pt>
                <c:pt idx="2536">
                  <c:v>57208</c:v>
                </c:pt>
                <c:pt idx="2537">
                  <c:v>57215</c:v>
                </c:pt>
                <c:pt idx="2538">
                  <c:v>57222</c:v>
                </c:pt>
                <c:pt idx="2539">
                  <c:v>57229</c:v>
                </c:pt>
                <c:pt idx="2540">
                  <c:v>57236</c:v>
                </c:pt>
                <c:pt idx="2541">
                  <c:v>57243</c:v>
                </c:pt>
                <c:pt idx="2542">
                  <c:v>57250</c:v>
                </c:pt>
                <c:pt idx="2543">
                  <c:v>57257</c:v>
                </c:pt>
                <c:pt idx="2544">
                  <c:v>57264</c:v>
                </c:pt>
                <c:pt idx="2545">
                  <c:v>57271</c:v>
                </c:pt>
                <c:pt idx="2546">
                  <c:v>57278</c:v>
                </c:pt>
                <c:pt idx="2547">
                  <c:v>57285</c:v>
                </c:pt>
                <c:pt idx="2548">
                  <c:v>57292</c:v>
                </c:pt>
                <c:pt idx="2549">
                  <c:v>57299</c:v>
                </c:pt>
                <c:pt idx="2550">
                  <c:v>57306</c:v>
                </c:pt>
                <c:pt idx="2551">
                  <c:v>57313</c:v>
                </c:pt>
                <c:pt idx="2552">
                  <c:v>57320</c:v>
                </c:pt>
                <c:pt idx="2553">
                  <c:v>57327</c:v>
                </c:pt>
                <c:pt idx="2554">
                  <c:v>57334</c:v>
                </c:pt>
                <c:pt idx="2555">
                  <c:v>57341</c:v>
                </c:pt>
                <c:pt idx="2556">
                  <c:v>57348</c:v>
                </c:pt>
                <c:pt idx="2557">
                  <c:v>57355</c:v>
                </c:pt>
                <c:pt idx="2558">
                  <c:v>57362</c:v>
                </c:pt>
                <c:pt idx="2559">
                  <c:v>57369</c:v>
                </c:pt>
                <c:pt idx="2560">
                  <c:v>57376</c:v>
                </c:pt>
                <c:pt idx="2561">
                  <c:v>57383</c:v>
                </c:pt>
                <c:pt idx="2562">
                  <c:v>57390</c:v>
                </c:pt>
                <c:pt idx="2563">
                  <c:v>57397</c:v>
                </c:pt>
                <c:pt idx="2564">
                  <c:v>57404</c:v>
                </c:pt>
                <c:pt idx="2565">
                  <c:v>57411</c:v>
                </c:pt>
                <c:pt idx="2566">
                  <c:v>57418</c:v>
                </c:pt>
                <c:pt idx="2567">
                  <c:v>57425</c:v>
                </c:pt>
                <c:pt idx="2568">
                  <c:v>57432</c:v>
                </c:pt>
                <c:pt idx="2569">
                  <c:v>57439</c:v>
                </c:pt>
                <c:pt idx="2570">
                  <c:v>57446</c:v>
                </c:pt>
                <c:pt idx="2571">
                  <c:v>57453</c:v>
                </c:pt>
                <c:pt idx="2572">
                  <c:v>57460</c:v>
                </c:pt>
                <c:pt idx="2573">
                  <c:v>57467</c:v>
                </c:pt>
                <c:pt idx="2574">
                  <c:v>57474</c:v>
                </c:pt>
                <c:pt idx="2575">
                  <c:v>57481</c:v>
                </c:pt>
                <c:pt idx="2576">
                  <c:v>57488</c:v>
                </c:pt>
                <c:pt idx="2577">
                  <c:v>57495</c:v>
                </c:pt>
                <c:pt idx="2578">
                  <c:v>57502</c:v>
                </c:pt>
                <c:pt idx="2579">
                  <c:v>57509</c:v>
                </c:pt>
                <c:pt idx="2580">
                  <c:v>57516</c:v>
                </c:pt>
                <c:pt idx="2581">
                  <c:v>57523</c:v>
                </c:pt>
                <c:pt idx="2582">
                  <c:v>57530</c:v>
                </c:pt>
                <c:pt idx="2583">
                  <c:v>57537</c:v>
                </c:pt>
                <c:pt idx="2584">
                  <c:v>57544</c:v>
                </c:pt>
                <c:pt idx="2585">
                  <c:v>57551</c:v>
                </c:pt>
                <c:pt idx="2586">
                  <c:v>57558</c:v>
                </c:pt>
                <c:pt idx="2587">
                  <c:v>57565</c:v>
                </c:pt>
                <c:pt idx="2588">
                  <c:v>57572</c:v>
                </c:pt>
                <c:pt idx="2589">
                  <c:v>57579</c:v>
                </c:pt>
                <c:pt idx="2590">
                  <c:v>57586</c:v>
                </c:pt>
                <c:pt idx="2591">
                  <c:v>57593</c:v>
                </c:pt>
                <c:pt idx="2592">
                  <c:v>57600</c:v>
                </c:pt>
                <c:pt idx="2593">
                  <c:v>57607</c:v>
                </c:pt>
                <c:pt idx="2594">
                  <c:v>57614</c:v>
                </c:pt>
                <c:pt idx="2595">
                  <c:v>57621</c:v>
                </c:pt>
                <c:pt idx="2596">
                  <c:v>57628</c:v>
                </c:pt>
                <c:pt idx="2597">
                  <c:v>57635</c:v>
                </c:pt>
                <c:pt idx="2598">
                  <c:v>57642</c:v>
                </c:pt>
                <c:pt idx="2599">
                  <c:v>57649</c:v>
                </c:pt>
                <c:pt idx="2600">
                  <c:v>57656</c:v>
                </c:pt>
                <c:pt idx="2601">
                  <c:v>57663</c:v>
                </c:pt>
                <c:pt idx="2602">
                  <c:v>57670</c:v>
                </c:pt>
                <c:pt idx="2603">
                  <c:v>57677</c:v>
                </c:pt>
                <c:pt idx="2604">
                  <c:v>57684</c:v>
                </c:pt>
                <c:pt idx="2605">
                  <c:v>57691</c:v>
                </c:pt>
                <c:pt idx="2606">
                  <c:v>57698</c:v>
                </c:pt>
                <c:pt idx="2607">
                  <c:v>57706</c:v>
                </c:pt>
                <c:pt idx="2608">
                  <c:v>57713</c:v>
                </c:pt>
                <c:pt idx="2609">
                  <c:v>57720</c:v>
                </c:pt>
                <c:pt idx="2610">
                  <c:v>57727</c:v>
                </c:pt>
                <c:pt idx="2611">
                  <c:v>57734</c:v>
                </c:pt>
                <c:pt idx="2612">
                  <c:v>57741</c:v>
                </c:pt>
                <c:pt idx="2613">
                  <c:v>57748</c:v>
                </c:pt>
                <c:pt idx="2614">
                  <c:v>57755</c:v>
                </c:pt>
                <c:pt idx="2615">
                  <c:v>57762</c:v>
                </c:pt>
                <c:pt idx="2616">
                  <c:v>57769</c:v>
                </c:pt>
                <c:pt idx="2617">
                  <c:v>57776</c:v>
                </c:pt>
                <c:pt idx="2618">
                  <c:v>57783</c:v>
                </c:pt>
                <c:pt idx="2619">
                  <c:v>57790</c:v>
                </c:pt>
                <c:pt idx="2620">
                  <c:v>57797</c:v>
                </c:pt>
                <c:pt idx="2621">
                  <c:v>57804</c:v>
                </c:pt>
                <c:pt idx="2622">
                  <c:v>57811</c:v>
                </c:pt>
                <c:pt idx="2623">
                  <c:v>57818</c:v>
                </c:pt>
                <c:pt idx="2624">
                  <c:v>57825</c:v>
                </c:pt>
                <c:pt idx="2625">
                  <c:v>57832</c:v>
                </c:pt>
                <c:pt idx="2626">
                  <c:v>57839</c:v>
                </c:pt>
                <c:pt idx="2627">
                  <c:v>57846</c:v>
                </c:pt>
                <c:pt idx="2628">
                  <c:v>57853</c:v>
                </c:pt>
                <c:pt idx="2629">
                  <c:v>57860</c:v>
                </c:pt>
                <c:pt idx="2630">
                  <c:v>57867</c:v>
                </c:pt>
                <c:pt idx="2631">
                  <c:v>57874</c:v>
                </c:pt>
                <c:pt idx="2632">
                  <c:v>57881</c:v>
                </c:pt>
                <c:pt idx="2633">
                  <c:v>57888</c:v>
                </c:pt>
                <c:pt idx="2634">
                  <c:v>57895</c:v>
                </c:pt>
                <c:pt idx="2635">
                  <c:v>57902</c:v>
                </c:pt>
                <c:pt idx="2636">
                  <c:v>57909</c:v>
                </c:pt>
                <c:pt idx="2637">
                  <c:v>57916</c:v>
                </c:pt>
                <c:pt idx="2638">
                  <c:v>57923</c:v>
                </c:pt>
                <c:pt idx="2639">
                  <c:v>57930</c:v>
                </c:pt>
                <c:pt idx="2640">
                  <c:v>57937</c:v>
                </c:pt>
                <c:pt idx="2641">
                  <c:v>57944</c:v>
                </c:pt>
                <c:pt idx="2642">
                  <c:v>57951</c:v>
                </c:pt>
                <c:pt idx="2643">
                  <c:v>57958</c:v>
                </c:pt>
                <c:pt idx="2644">
                  <c:v>57965</c:v>
                </c:pt>
                <c:pt idx="2645">
                  <c:v>57972</c:v>
                </c:pt>
                <c:pt idx="2646">
                  <c:v>57979</c:v>
                </c:pt>
                <c:pt idx="2647">
                  <c:v>57986</c:v>
                </c:pt>
                <c:pt idx="2648">
                  <c:v>57993</c:v>
                </c:pt>
                <c:pt idx="2649">
                  <c:v>58000</c:v>
                </c:pt>
                <c:pt idx="2650">
                  <c:v>58007</c:v>
                </c:pt>
                <c:pt idx="2651">
                  <c:v>58014</c:v>
                </c:pt>
                <c:pt idx="2652">
                  <c:v>58021</c:v>
                </c:pt>
                <c:pt idx="2653">
                  <c:v>58028</c:v>
                </c:pt>
                <c:pt idx="2654">
                  <c:v>58035</c:v>
                </c:pt>
                <c:pt idx="2655">
                  <c:v>58042</c:v>
                </c:pt>
                <c:pt idx="2656">
                  <c:v>58049</c:v>
                </c:pt>
                <c:pt idx="2657">
                  <c:v>58056</c:v>
                </c:pt>
                <c:pt idx="2658">
                  <c:v>58063</c:v>
                </c:pt>
                <c:pt idx="2659">
                  <c:v>58071</c:v>
                </c:pt>
                <c:pt idx="2660">
                  <c:v>58078</c:v>
                </c:pt>
                <c:pt idx="2661">
                  <c:v>58085</c:v>
                </c:pt>
                <c:pt idx="2662">
                  <c:v>58092</c:v>
                </c:pt>
                <c:pt idx="2663">
                  <c:v>58099</c:v>
                </c:pt>
                <c:pt idx="2664">
                  <c:v>58106</c:v>
                </c:pt>
                <c:pt idx="2665">
                  <c:v>58113</c:v>
                </c:pt>
                <c:pt idx="2666">
                  <c:v>58120</c:v>
                </c:pt>
                <c:pt idx="2667">
                  <c:v>58127</c:v>
                </c:pt>
                <c:pt idx="2668">
                  <c:v>58134</c:v>
                </c:pt>
                <c:pt idx="2669">
                  <c:v>58141</c:v>
                </c:pt>
                <c:pt idx="2670">
                  <c:v>58148</c:v>
                </c:pt>
                <c:pt idx="2671">
                  <c:v>58155</c:v>
                </c:pt>
                <c:pt idx="2672">
                  <c:v>58166</c:v>
                </c:pt>
                <c:pt idx="2673">
                  <c:v>58173</c:v>
                </c:pt>
                <c:pt idx="2674">
                  <c:v>58180</c:v>
                </c:pt>
                <c:pt idx="2675">
                  <c:v>58187</c:v>
                </c:pt>
                <c:pt idx="2676">
                  <c:v>58194</c:v>
                </c:pt>
                <c:pt idx="2677">
                  <c:v>58201</c:v>
                </c:pt>
                <c:pt idx="2678">
                  <c:v>58208</c:v>
                </c:pt>
                <c:pt idx="2679">
                  <c:v>58215</c:v>
                </c:pt>
                <c:pt idx="2680">
                  <c:v>58222</c:v>
                </c:pt>
                <c:pt idx="2681">
                  <c:v>58229</c:v>
                </c:pt>
                <c:pt idx="2682">
                  <c:v>58236</c:v>
                </c:pt>
                <c:pt idx="2683">
                  <c:v>58243</c:v>
                </c:pt>
                <c:pt idx="2684">
                  <c:v>58250</c:v>
                </c:pt>
                <c:pt idx="2685">
                  <c:v>58257</c:v>
                </c:pt>
                <c:pt idx="2686">
                  <c:v>58264</c:v>
                </c:pt>
                <c:pt idx="2687">
                  <c:v>58271</c:v>
                </c:pt>
                <c:pt idx="2688">
                  <c:v>58278</c:v>
                </c:pt>
                <c:pt idx="2689">
                  <c:v>58285</c:v>
                </c:pt>
                <c:pt idx="2690">
                  <c:v>58292</c:v>
                </c:pt>
                <c:pt idx="2691">
                  <c:v>58299</c:v>
                </c:pt>
                <c:pt idx="2692">
                  <c:v>58306</c:v>
                </c:pt>
                <c:pt idx="2693">
                  <c:v>58313</c:v>
                </c:pt>
                <c:pt idx="2694">
                  <c:v>58320</c:v>
                </c:pt>
                <c:pt idx="2695">
                  <c:v>58327</c:v>
                </c:pt>
                <c:pt idx="2696">
                  <c:v>58334</c:v>
                </c:pt>
                <c:pt idx="2697">
                  <c:v>58341</c:v>
                </c:pt>
                <c:pt idx="2698">
                  <c:v>58348</c:v>
                </c:pt>
                <c:pt idx="2699">
                  <c:v>58355</c:v>
                </c:pt>
                <c:pt idx="2700">
                  <c:v>58362</c:v>
                </c:pt>
                <c:pt idx="2701">
                  <c:v>58369</c:v>
                </c:pt>
                <c:pt idx="2702">
                  <c:v>58376</c:v>
                </c:pt>
                <c:pt idx="2703">
                  <c:v>58383</c:v>
                </c:pt>
                <c:pt idx="2704">
                  <c:v>58390</c:v>
                </c:pt>
                <c:pt idx="2705">
                  <c:v>58397</c:v>
                </c:pt>
                <c:pt idx="2706">
                  <c:v>58404</c:v>
                </c:pt>
                <c:pt idx="2707">
                  <c:v>58411</c:v>
                </c:pt>
                <c:pt idx="2708">
                  <c:v>58418</c:v>
                </c:pt>
                <c:pt idx="2709">
                  <c:v>58425</c:v>
                </c:pt>
                <c:pt idx="2710">
                  <c:v>58432</c:v>
                </c:pt>
                <c:pt idx="2711">
                  <c:v>58439</c:v>
                </c:pt>
                <c:pt idx="2712">
                  <c:v>58446</c:v>
                </c:pt>
                <c:pt idx="2713">
                  <c:v>58453</c:v>
                </c:pt>
                <c:pt idx="2714">
                  <c:v>58460</c:v>
                </c:pt>
                <c:pt idx="2715">
                  <c:v>58467</c:v>
                </c:pt>
                <c:pt idx="2716">
                  <c:v>58474</c:v>
                </c:pt>
                <c:pt idx="2717">
                  <c:v>58481</c:v>
                </c:pt>
                <c:pt idx="2718">
                  <c:v>58488</c:v>
                </c:pt>
                <c:pt idx="2719">
                  <c:v>58495</c:v>
                </c:pt>
                <c:pt idx="2720">
                  <c:v>58502</c:v>
                </c:pt>
                <c:pt idx="2721">
                  <c:v>58509</c:v>
                </c:pt>
                <c:pt idx="2722">
                  <c:v>58516</c:v>
                </c:pt>
                <c:pt idx="2723">
                  <c:v>58523</c:v>
                </c:pt>
                <c:pt idx="2724">
                  <c:v>58530</c:v>
                </c:pt>
                <c:pt idx="2725">
                  <c:v>58537</c:v>
                </c:pt>
                <c:pt idx="2726">
                  <c:v>58544</c:v>
                </c:pt>
                <c:pt idx="2727">
                  <c:v>58551</c:v>
                </c:pt>
                <c:pt idx="2728">
                  <c:v>58558</c:v>
                </c:pt>
                <c:pt idx="2729">
                  <c:v>58565</c:v>
                </c:pt>
                <c:pt idx="2730">
                  <c:v>58572</c:v>
                </c:pt>
                <c:pt idx="2731">
                  <c:v>58579</c:v>
                </c:pt>
                <c:pt idx="2732">
                  <c:v>58586</c:v>
                </c:pt>
                <c:pt idx="2733">
                  <c:v>58593</c:v>
                </c:pt>
                <c:pt idx="2734">
                  <c:v>58600</c:v>
                </c:pt>
                <c:pt idx="2735">
                  <c:v>58607</c:v>
                </c:pt>
                <c:pt idx="2736">
                  <c:v>58614</c:v>
                </c:pt>
                <c:pt idx="2737">
                  <c:v>58621</c:v>
                </c:pt>
                <c:pt idx="2738">
                  <c:v>58628</c:v>
                </c:pt>
                <c:pt idx="2739">
                  <c:v>58635</c:v>
                </c:pt>
                <c:pt idx="2740">
                  <c:v>58642</c:v>
                </c:pt>
                <c:pt idx="2741">
                  <c:v>58649</c:v>
                </c:pt>
                <c:pt idx="2742">
                  <c:v>58656</c:v>
                </c:pt>
                <c:pt idx="2743">
                  <c:v>58663</c:v>
                </c:pt>
                <c:pt idx="2744">
                  <c:v>58670</c:v>
                </c:pt>
                <c:pt idx="2745">
                  <c:v>58677</c:v>
                </c:pt>
                <c:pt idx="2746">
                  <c:v>58684</c:v>
                </c:pt>
                <c:pt idx="2747">
                  <c:v>58691</c:v>
                </c:pt>
                <c:pt idx="2748">
                  <c:v>58698</c:v>
                </c:pt>
                <c:pt idx="2749">
                  <c:v>58705</c:v>
                </c:pt>
                <c:pt idx="2750">
                  <c:v>58712</c:v>
                </c:pt>
                <c:pt idx="2751">
                  <c:v>58719</c:v>
                </c:pt>
                <c:pt idx="2752">
                  <c:v>58726</c:v>
                </c:pt>
                <c:pt idx="2753">
                  <c:v>58733</c:v>
                </c:pt>
                <c:pt idx="2754">
                  <c:v>58740</c:v>
                </c:pt>
                <c:pt idx="2755">
                  <c:v>58747</c:v>
                </c:pt>
                <c:pt idx="2756">
                  <c:v>58754</c:v>
                </c:pt>
                <c:pt idx="2757">
                  <c:v>58761</c:v>
                </c:pt>
                <c:pt idx="2758">
                  <c:v>58768</c:v>
                </c:pt>
                <c:pt idx="2759">
                  <c:v>58775</c:v>
                </c:pt>
                <c:pt idx="2760">
                  <c:v>58782</c:v>
                </c:pt>
                <c:pt idx="2761">
                  <c:v>58789</c:v>
                </c:pt>
                <c:pt idx="2762">
                  <c:v>58796</c:v>
                </c:pt>
                <c:pt idx="2763">
                  <c:v>58804</c:v>
                </c:pt>
                <c:pt idx="2764">
                  <c:v>58811</c:v>
                </c:pt>
                <c:pt idx="2765">
                  <c:v>58818</c:v>
                </c:pt>
                <c:pt idx="2766">
                  <c:v>58825</c:v>
                </c:pt>
                <c:pt idx="2767">
                  <c:v>58832</c:v>
                </c:pt>
                <c:pt idx="2768">
                  <c:v>58839</c:v>
                </c:pt>
                <c:pt idx="2769">
                  <c:v>58846</c:v>
                </c:pt>
                <c:pt idx="2770">
                  <c:v>58853</c:v>
                </c:pt>
                <c:pt idx="2771">
                  <c:v>58860</c:v>
                </c:pt>
                <c:pt idx="2772">
                  <c:v>58867</c:v>
                </c:pt>
                <c:pt idx="2773">
                  <c:v>58874</c:v>
                </c:pt>
                <c:pt idx="2774">
                  <c:v>58881</c:v>
                </c:pt>
                <c:pt idx="2775">
                  <c:v>58888</c:v>
                </c:pt>
                <c:pt idx="2776">
                  <c:v>58895</c:v>
                </c:pt>
                <c:pt idx="2777">
                  <c:v>58902</c:v>
                </c:pt>
                <c:pt idx="2778">
                  <c:v>58909</c:v>
                </c:pt>
                <c:pt idx="2779">
                  <c:v>58916</c:v>
                </c:pt>
                <c:pt idx="2780">
                  <c:v>58923</c:v>
                </c:pt>
                <c:pt idx="2781">
                  <c:v>58930</c:v>
                </c:pt>
                <c:pt idx="2782">
                  <c:v>58937</c:v>
                </c:pt>
                <c:pt idx="2783">
                  <c:v>58944</c:v>
                </c:pt>
                <c:pt idx="2784">
                  <c:v>58951</c:v>
                </c:pt>
                <c:pt idx="2785">
                  <c:v>58958</c:v>
                </c:pt>
                <c:pt idx="2786">
                  <c:v>58965</c:v>
                </c:pt>
                <c:pt idx="2787">
                  <c:v>58972</c:v>
                </c:pt>
                <c:pt idx="2788">
                  <c:v>58979</c:v>
                </c:pt>
                <c:pt idx="2789">
                  <c:v>58986</c:v>
                </c:pt>
                <c:pt idx="2790">
                  <c:v>58993</c:v>
                </c:pt>
                <c:pt idx="2791">
                  <c:v>59000</c:v>
                </c:pt>
                <c:pt idx="2792">
                  <c:v>59007</c:v>
                </c:pt>
                <c:pt idx="2793">
                  <c:v>59014</c:v>
                </c:pt>
                <c:pt idx="2794">
                  <c:v>59021</c:v>
                </c:pt>
                <c:pt idx="2795">
                  <c:v>59028</c:v>
                </c:pt>
                <c:pt idx="2796">
                  <c:v>59035</c:v>
                </c:pt>
                <c:pt idx="2797">
                  <c:v>59042</c:v>
                </c:pt>
                <c:pt idx="2798">
                  <c:v>59049</c:v>
                </c:pt>
                <c:pt idx="2799">
                  <c:v>59056</c:v>
                </c:pt>
                <c:pt idx="2800">
                  <c:v>59063</c:v>
                </c:pt>
                <c:pt idx="2801">
                  <c:v>59070</c:v>
                </c:pt>
                <c:pt idx="2802">
                  <c:v>59077</c:v>
                </c:pt>
                <c:pt idx="2803">
                  <c:v>59084</c:v>
                </c:pt>
                <c:pt idx="2804">
                  <c:v>59091</c:v>
                </c:pt>
                <c:pt idx="2805">
                  <c:v>59098</c:v>
                </c:pt>
                <c:pt idx="2806">
                  <c:v>59105</c:v>
                </c:pt>
                <c:pt idx="2807">
                  <c:v>59112</c:v>
                </c:pt>
                <c:pt idx="2808">
                  <c:v>59119</c:v>
                </c:pt>
                <c:pt idx="2809">
                  <c:v>59126</c:v>
                </c:pt>
                <c:pt idx="2810">
                  <c:v>59133</c:v>
                </c:pt>
                <c:pt idx="2811">
                  <c:v>59140</c:v>
                </c:pt>
                <c:pt idx="2812">
                  <c:v>59147</c:v>
                </c:pt>
                <c:pt idx="2813">
                  <c:v>59154</c:v>
                </c:pt>
                <c:pt idx="2814">
                  <c:v>59161</c:v>
                </c:pt>
                <c:pt idx="2815">
                  <c:v>59168</c:v>
                </c:pt>
                <c:pt idx="2816">
                  <c:v>59175</c:v>
                </c:pt>
                <c:pt idx="2817">
                  <c:v>59182</c:v>
                </c:pt>
                <c:pt idx="2818">
                  <c:v>59189</c:v>
                </c:pt>
                <c:pt idx="2819">
                  <c:v>59196</c:v>
                </c:pt>
                <c:pt idx="2820">
                  <c:v>59203</c:v>
                </c:pt>
                <c:pt idx="2821">
                  <c:v>59210</c:v>
                </c:pt>
                <c:pt idx="2822">
                  <c:v>59217</c:v>
                </c:pt>
                <c:pt idx="2823">
                  <c:v>59224</c:v>
                </c:pt>
                <c:pt idx="2824">
                  <c:v>59231</c:v>
                </c:pt>
                <c:pt idx="2825">
                  <c:v>59238</c:v>
                </c:pt>
                <c:pt idx="2826">
                  <c:v>59245</c:v>
                </c:pt>
                <c:pt idx="2827">
                  <c:v>59252</c:v>
                </c:pt>
                <c:pt idx="2828">
                  <c:v>59259</c:v>
                </c:pt>
                <c:pt idx="2829">
                  <c:v>59266</c:v>
                </c:pt>
                <c:pt idx="2830">
                  <c:v>59273</c:v>
                </c:pt>
                <c:pt idx="2831">
                  <c:v>59280</c:v>
                </c:pt>
                <c:pt idx="2832">
                  <c:v>59287</c:v>
                </c:pt>
                <c:pt idx="2833">
                  <c:v>59294</c:v>
                </c:pt>
                <c:pt idx="2834">
                  <c:v>59301</c:v>
                </c:pt>
                <c:pt idx="2835">
                  <c:v>59308</c:v>
                </c:pt>
                <c:pt idx="2836">
                  <c:v>59315</c:v>
                </c:pt>
                <c:pt idx="2837">
                  <c:v>59322</c:v>
                </c:pt>
                <c:pt idx="2838">
                  <c:v>59329</c:v>
                </c:pt>
                <c:pt idx="2839">
                  <c:v>59336</c:v>
                </c:pt>
                <c:pt idx="2840">
                  <c:v>59343</c:v>
                </c:pt>
                <c:pt idx="2841">
                  <c:v>59350</c:v>
                </c:pt>
                <c:pt idx="2842">
                  <c:v>59357</c:v>
                </c:pt>
                <c:pt idx="2843">
                  <c:v>59364</c:v>
                </c:pt>
                <c:pt idx="2844">
                  <c:v>59371</c:v>
                </c:pt>
                <c:pt idx="2845">
                  <c:v>59378</c:v>
                </c:pt>
                <c:pt idx="2846">
                  <c:v>59385</c:v>
                </c:pt>
                <c:pt idx="2847">
                  <c:v>59392</c:v>
                </c:pt>
                <c:pt idx="2848">
                  <c:v>59399</c:v>
                </c:pt>
                <c:pt idx="2849">
                  <c:v>59406</c:v>
                </c:pt>
                <c:pt idx="2850">
                  <c:v>59413</c:v>
                </c:pt>
                <c:pt idx="2851">
                  <c:v>59420</c:v>
                </c:pt>
                <c:pt idx="2852">
                  <c:v>59427</c:v>
                </c:pt>
                <c:pt idx="2853">
                  <c:v>59434</c:v>
                </c:pt>
                <c:pt idx="2854">
                  <c:v>59441</c:v>
                </c:pt>
                <c:pt idx="2855">
                  <c:v>59448</c:v>
                </c:pt>
                <c:pt idx="2856">
                  <c:v>59455</c:v>
                </c:pt>
                <c:pt idx="2857">
                  <c:v>59462</c:v>
                </c:pt>
                <c:pt idx="2858">
                  <c:v>59469</c:v>
                </c:pt>
                <c:pt idx="2859">
                  <c:v>59476</c:v>
                </c:pt>
                <c:pt idx="2860">
                  <c:v>59483</c:v>
                </c:pt>
                <c:pt idx="2861">
                  <c:v>59490</c:v>
                </c:pt>
                <c:pt idx="2862">
                  <c:v>59497</c:v>
                </c:pt>
                <c:pt idx="2863">
                  <c:v>59504</c:v>
                </c:pt>
                <c:pt idx="2864">
                  <c:v>59511</c:v>
                </c:pt>
                <c:pt idx="2865">
                  <c:v>59518</c:v>
                </c:pt>
                <c:pt idx="2866">
                  <c:v>59525</c:v>
                </c:pt>
                <c:pt idx="2867">
                  <c:v>59532</c:v>
                </c:pt>
                <c:pt idx="2868">
                  <c:v>59539</c:v>
                </c:pt>
                <c:pt idx="2869">
                  <c:v>59546</c:v>
                </c:pt>
                <c:pt idx="2870">
                  <c:v>59553</c:v>
                </c:pt>
                <c:pt idx="2871">
                  <c:v>59560</c:v>
                </c:pt>
                <c:pt idx="2872">
                  <c:v>59567</c:v>
                </c:pt>
                <c:pt idx="2873">
                  <c:v>59574</c:v>
                </c:pt>
                <c:pt idx="2874">
                  <c:v>59581</c:v>
                </c:pt>
                <c:pt idx="2875">
                  <c:v>59588</c:v>
                </c:pt>
                <c:pt idx="2876">
                  <c:v>59595</c:v>
                </c:pt>
                <c:pt idx="2877">
                  <c:v>59602</c:v>
                </c:pt>
                <c:pt idx="2878">
                  <c:v>59609</c:v>
                </c:pt>
                <c:pt idx="2879">
                  <c:v>59616</c:v>
                </c:pt>
                <c:pt idx="2880">
                  <c:v>59623</c:v>
                </c:pt>
                <c:pt idx="2881">
                  <c:v>59630</c:v>
                </c:pt>
                <c:pt idx="2882">
                  <c:v>59637</c:v>
                </c:pt>
                <c:pt idx="2883">
                  <c:v>59644</c:v>
                </c:pt>
                <c:pt idx="2884">
                  <c:v>59651</c:v>
                </c:pt>
                <c:pt idx="2885">
                  <c:v>59658</c:v>
                </c:pt>
                <c:pt idx="2886">
                  <c:v>59665</c:v>
                </c:pt>
                <c:pt idx="2887">
                  <c:v>59672</c:v>
                </c:pt>
                <c:pt idx="2888">
                  <c:v>59679</c:v>
                </c:pt>
                <c:pt idx="2889">
                  <c:v>59686</c:v>
                </c:pt>
                <c:pt idx="2890">
                  <c:v>59693</c:v>
                </c:pt>
                <c:pt idx="2891">
                  <c:v>59700</c:v>
                </c:pt>
                <c:pt idx="2892">
                  <c:v>59707</c:v>
                </c:pt>
                <c:pt idx="2893">
                  <c:v>59714</c:v>
                </c:pt>
                <c:pt idx="2894">
                  <c:v>59721</c:v>
                </c:pt>
                <c:pt idx="2895">
                  <c:v>59728</c:v>
                </c:pt>
                <c:pt idx="2896">
                  <c:v>59735</c:v>
                </c:pt>
                <c:pt idx="2897">
                  <c:v>59742</c:v>
                </c:pt>
                <c:pt idx="2898">
                  <c:v>59749</c:v>
                </c:pt>
                <c:pt idx="2899">
                  <c:v>59756</c:v>
                </c:pt>
                <c:pt idx="2900">
                  <c:v>59763</c:v>
                </c:pt>
                <c:pt idx="2901">
                  <c:v>59770</c:v>
                </c:pt>
                <c:pt idx="2902">
                  <c:v>59777</c:v>
                </c:pt>
                <c:pt idx="2903">
                  <c:v>59784</c:v>
                </c:pt>
                <c:pt idx="2904">
                  <c:v>59791</c:v>
                </c:pt>
                <c:pt idx="2905">
                  <c:v>59798</c:v>
                </c:pt>
                <c:pt idx="2906">
                  <c:v>59805</c:v>
                </c:pt>
                <c:pt idx="2907">
                  <c:v>59812</c:v>
                </c:pt>
                <c:pt idx="2908">
                  <c:v>59819</c:v>
                </c:pt>
                <c:pt idx="2909">
                  <c:v>59826</c:v>
                </c:pt>
                <c:pt idx="2910">
                  <c:v>59833</c:v>
                </c:pt>
                <c:pt idx="2911">
                  <c:v>59840</c:v>
                </c:pt>
                <c:pt idx="2912">
                  <c:v>59847</c:v>
                </c:pt>
                <c:pt idx="2913">
                  <c:v>59854</c:v>
                </c:pt>
                <c:pt idx="2914">
                  <c:v>59861</c:v>
                </c:pt>
                <c:pt idx="2915">
                  <c:v>59868</c:v>
                </c:pt>
                <c:pt idx="2916">
                  <c:v>59875</c:v>
                </c:pt>
                <c:pt idx="2917">
                  <c:v>59882</c:v>
                </c:pt>
                <c:pt idx="2918">
                  <c:v>59889</c:v>
                </c:pt>
                <c:pt idx="2919">
                  <c:v>59897</c:v>
                </c:pt>
                <c:pt idx="2920">
                  <c:v>59904</c:v>
                </c:pt>
                <c:pt idx="2921">
                  <c:v>59911</c:v>
                </c:pt>
                <c:pt idx="2922">
                  <c:v>59918</c:v>
                </c:pt>
                <c:pt idx="2923">
                  <c:v>59925</c:v>
                </c:pt>
                <c:pt idx="2924">
                  <c:v>59932</c:v>
                </c:pt>
                <c:pt idx="2925">
                  <c:v>59939</c:v>
                </c:pt>
                <c:pt idx="2926">
                  <c:v>59946</c:v>
                </c:pt>
                <c:pt idx="2927">
                  <c:v>59953</c:v>
                </c:pt>
                <c:pt idx="2928">
                  <c:v>59960</c:v>
                </c:pt>
                <c:pt idx="2929">
                  <c:v>59967</c:v>
                </c:pt>
                <c:pt idx="2930">
                  <c:v>59974</c:v>
                </c:pt>
                <c:pt idx="2931">
                  <c:v>59981</c:v>
                </c:pt>
                <c:pt idx="2932">
                  <c:v>59988</c:v>
                </c:pt>
                <c:pt idx="2933">
                  <c:v>59995</c:v>
                </c:pt>
                <c:pt idx="2934">
                  <c:v>60002</c:v>
                </c:pt>
                <c:pt idx="2935">
                  <c:v>60009</c:v>
                </c:pt>
                <c:pt idx="2936">
                  <c:v>60016</c:v>
                </c:pt>
                <c:pt idx="2937">
                  <c:v>60023</c:v>
                </c:pt>
                <c:pt idx="2938">
                  <c:v>60030</c:v>
                </c:pt>
                <c:pt idx="2939">
                  <c:v>60037</c:v>
                </c:pt>
                <c:pt idx="2940">
                  <c:v>60044</c:v>
                </c:pt>
                <c:pt idx="2941">
                  <c:v>60051</c:v>
                </c:pt>
                <c:pt idx="2942">
                  <c:v>60058</c:v>
                </c:pt>
                <c:pt idx="2943">
                  <c:v>60065</c:v>
                </c:pt>
                <c:pt idx="2944">
                  <c:v>60072</c:v>
                </c:pt>
                <c:pt idx="2945">
                  <c:v>60079</c:v>
                </c:pt>
                <c:pt idx="2946">
                  <c:v>60086</c:v>
                </c:pt>
                <c:pt idx="2947">
                  <c:v>60093</c:v>
                </c:pt>
                <c:pt idx="2948">
                  <c:v>60100</c:v>
                </c:pt>
                <c:pt idx="2949">
                  <c:v>60107</c:v>
                </c:pt>
                <c:pt idx="2950">
                  <c:v>60114</c:v>
                </c:pt>
                <c:pt idx="2951">
                  <c:v>60121</c:v>
                </c:pt>
                <c:pt idx="2952">
                  <c:v>60128</c:v>
                </c:pt>
                <c:pt idx="2953">
                  <c:v>60135</c:v>
                </c:pt>
                <c:pt idx="2954">
                  <c:v>60142</c:v>
                </c:pt>
                <c:pt idx="2955">
                  <c:v>60149</c:v>
                </c:pt>
                <c:pt idx="2956">
                  <c:v>60156</c:v>
                </c:pt>
                <c:pt idx="2957">
                  <c:v>60163</c:v>
                </c:pt>
                <c:pt idx="2958">
                  <c:v>60170</c:v>
                </c:pt>
                <c:pt idx="2959">
                  <c:v>60177</c:v>
                </c:pt>
                <c:pt idx="2960">
                  <c:v>60184</c:v>
                </c:pt>
                <c:pt idx="2961">
                  <c:v>60191</c:v>
                </c:pt>
                <c:pt idx="2962">
                  <c:v>60198</c:v>
                </c:pt>
                <c:pt idx="2963">
                  <c:v>60205</c:v>
                </c:pt>
                <c:pt idx="2964">
                  <c:v>60212</c:v>
                </c:pt>
                <c:pt idx="2965">
                  <c:v>60219</c:v>
                </c:pt>
                <c:pt idx="2966">
                  <c:v>60226</c:v>
                </c:pt>
                <c:pt idx="2967">
                  <c:v>60233</c:v>
                </c:pt>
                <c:pt idx="2968">
                  <c:v>60240</c:v>
                </c:pt>
                <c:pt idx="2969">
                  <c:v>60247</c:v>
                </c:pt>
                <c:pt idx="2970">
                  <c:v>60254</c:v>
                </c:pt>
                <c:pt idx="2971">
                  <c:v>60265</c:v>
                </c:pt>
                <c:pt idx="2972">
                  <c:v>60272</c:v>
                </c:pt>
                <c:pt idx="2973">
                  <c:v>60279</c:v>
                </c:pt>
                <c:pt idx="2974">
                  <c:v>60286</c:v>
                </c:pt>
                <c:pt idx="2975">
                  <c:v>60293</c:v>
                </c:pt>
                <c:pt idx="2976">
                  <c:v>60300</c:v>
                </c:pt>
                <c:pt idx="2977">
                  <c:v>60307</c:v>
                </c:pt>
                <c:pt idx="2978">
                  <c:v>60314</c:v>
                </c:pt>
                <c:pt idx="2979">
                  <c:v>60321</c:v>
                </c:pt>
                <c:pt idx="2980">
                  <c:v>60328</c:v>
                </c:pt>
                <c:pt idx="2981">
                  <c:v>60335</c:v>
                </c:pt>
                <c:pt idx="2982">
                  <c:v>60342</c:v>
                </c:pt>
                <c:pt idx="2983">
                  <c:v>60349</c:v>
                </c:pt>
                <c:pt idx="2984">
                  <c:v>60357</c:v>
                </c:pt>
                <c:pt idx="2985">
                  <c:v>60364</c:v>
                </c:pt>
                <c:pt idx="2986">
                  <c:v>60371</c:v>
                </c:pt>
                <c:pt idx="2987">
                  <c:v>60378</c:v>
                </c:pt>
                <c:pt idx="2988">
                  <c:v>60385</c:v>
                </c:pt>
                <c:pt idx="2989">
                  <c:v>60392</c:v>
                </c:pt>
                <c:pt idx="2990">
                  <c:v>60399</c:v>
                </c:pt>
                <c:pt idx="2991">
                  <c:v>60406</c:v>
                </c:pt>
                <c:pt idx="2992">
                  <c:v>60413</c:v>
                </c:pt>
                <c:pt idx="2993">
                  <c:v>60420</c:v>
                </c:pt>
                <c:pt idx="2994">
                  <c:v>60427</c:v>
                </c:pt>
                <c:pt idx="2995">
                  <c:v>60434</c:v>
                </c:pt>
                <c:pt idx="2996">
                  <c:v>60441</c:v>
                </c:pt>
                <c:pt idx="2997">
                  <c:v>60448</c:v>
                </c:pt>
                <c:pt idx="2998">
                  <c:v>60455</c:v>
                </c:pt>
                <c:pt idx="2999">
                  <c:v>60462</c:v>
                </c:pt>
                <c:pt idx="3000">
                  <c:v>60469</c:v>
                </c:pt>
                <c:pt idx="3001">
                  <c:v>60476</c:v>
                </c:pt>
                <c:pt idx="3002">
                  <c:v>60483</c:v>
                </c:pt>
                <c:pt idx="3003">
                  <c:v>60490</c:v>
                </c:pt>
                <c:pt idx="3004">
                  <c:v>60497</c:v>
                </c:pt>
                <c:pt idx="3005">
                  <c:v>60504</c:v>
                </c:pt>
                <c:pt idx="3006">
                  <c:v>60511</c:v>
                </c:pt>
                <c:pt idx="3007">
                  <c:v>60518</c:v>
                </c:pt>
                <c:pt idx="3008">
                  <c:v>60525</c:v>
                </c:pt>
                <c:pt idx="3009">
                  <c:v>60532</c:v>
                </c:pt>
                <c:pt idx="3010">
                  <c:v>60539</c:v>
                </c:pt>
                <c:pt idx="3011">
                  <c:v>60546</c:v>
                </c:pt>
                <c:pt idx="3012">
                  <c:v>60553</c:v>
                </c:pt>
                <c:pt idx="3013">
                  <c:v>60560</c:v>
                </c:pt>
                <c:pt idx="3014">
                  <c:v>60567</c:v>
                </c:pt>
                <c:pt idx="3015">
                  <c:v>60574</c:v>
                </c:pt>
                <c:pt idx="3016">
                  <c:v>60581</c:v>
                </c:pt>
                <c:pt idx="3017">
                  <c:v>60588</c:v>
                </c:pt>
                <c:pt idx="3018">
                  <c:v>60595</c:v>
                </c:pt>
                <c:pt idx="3019">
                  <c:v>60602</c:v>
                </c:pt>
                <c:pt idx="3020">
                  <c:v>60609</c:v>
                </c:pt>
                <c:pt idx="3021">
                  <c:v>60616</c:v>
                </c:pt>
                <c:pt idx="3022">
                  <c:v>60623</c:v>
                </c:pt>
                <c:pt idx="3023">
                  <c:v>60630</c:v>
                </c:pt>
                <c:pt idx="3024">
                  <c:v>60637</c:v>
                </c:pt>
                <c:pt idx="3025">
                  <c:v>60644</c:v>
                </c:pt>
                <c:pt idx="3026">
                  <c:v>60651</c:v>
                </c:pt>
                <c:pt idx="3027">
                  <c:v>60658</c:v>
                </c:pt>
                <c:pt idx="3028">
                  <c:v>60665</c:v>
                </c:pt>
                <c:pt idx="3029">
                  <c:v>60672</c:v>
                </c:pt>
                <c:pt idx="3030">
                  <c:v>60679</c:v>
                </c:pt>
                <c:pt idx="3031">
                  <c:v>60686</c:v>
                </c:pt>
                <c:pt idx="3032">
                  <c:v>60693</c:v>
                </c:pt>
                <c:pt idx="3033">
                  <c:v>60700</c:v>
                </c:pt>
                <c:pt idx="3034">
                  <c:v>60707</c:v>
                </c:pt>
                <c:pt idx="3035">
                  <c:v>60714</c:v>
                </c:pt>
                <c:pt idx="3036">
                  <c:v>60721</c:v>
                </c:pt>
                <c:pt idx="3037">
                  <c:v>60728</c:v>
                </c:pt>
                <c:pt idx="3038">
                  <c:v>60735</c:v>
                </c:pt>
                <c:pt idx="3039">
                  <c:v>60742</c:v>
                </c:pt>
                <c:pt idx="3040">
                  <c:v>60749</c:v>
                </c:pt>
                <c:pt idx="3041">
                  <c:v>60756</c:v>
                </c:pt>
                <c:pt idx="3042">
                  <c:v>60763</c:v>
                </c:pt>
                <c:pt idx="3043">
                  <c:v>60770</c:v>
                </c:pt>
                <c:pt idx="3044">
                  <c:v>60777</c:v>
                </c:pt>
                <c:pt idx="3045">
                  <c:v>60784</c:v>
                </c:pt>
                <c:pt idx="3046">
                  <c:v>60791</c:v>
                </c:pt>
                <c:pt idx="3047">
                  <c:v>60798</c:v>
                </c:pt>
                <c:pt idx="3048">
                  <c:v>60805</c:v>
                </c:pt>
                <c:pt idx="3049">
                  <c:v>60812</c:v>
                </c:pt>
                <c:pt idx="3050">
                  <c:v>60819</c:v>
                </c:pt>
                <c:pt idx="3051">
                  <c:v>60826</c:v>
                </c:pt>
                <c:pt idx="3052">
                  <c:v>60833</c:v>
                </c:pt>
                <c:pt idx="3053">
                  <c:v>60840</c:v>
                </c:pt>
                <c:pt idx="3054">
                  <c:v>60847</c:v>
                </c:pt>
                <c:pt idx="3055">
                  <c:v>60854</c:v>
                </c:pt>
                <c:pt idx="3056">
                  <c:v>60861</c:v>
                </c:pt>
                <c:pt idx="3057">
                  <c:v>60868</c:v>
                </c:pt>
                <c:pt idx="3058">
                  <c:v>60875</c:v>
                </c:pt>
                <c:pt idx="3059">
                  <c:v>60882</c:v>
                </c:pt>
                <c:pt idx="3060">
                  <c:v>60889</c:v>
                </c:pt>
                <c:pt idx="3061">
                  <c:v>60896</c:v>
                </c:pt>
                <c:pt idx="3062">
                  <c:v>60903</c:v>
                </c:pt>
                <c:pt idx="3063">
                  <c:v>60910</c:v>
                </c:pt>
                <c:pt idx="3064">
                  <c:v>60917</c:v>
                </c:pt>
                <c:pt idx="3065">
                  <c:v>60924</c:v>
                </c:pt>
                <c:pt idx="3066">
                  <c:v>60931</c:v>
                </c:pt>
                <c:pt idx="3067">
                  <c:v>60938</c:v>
                </c:pt>
                <c:pt idx="3068">
                  <c:v>60945</c:v>
                </c:pt>
                <c:pt idx="3069">
                  <c:v>60952</c:v>
                </c:pt>
                <c:pt idx="3070">
                  <c:v>60959</c:v>
                </c:pt>
                <c:pt idx="3071">
                  <c:v>60966</c:v>
                </c:pt>
                <c:pt idx="3072">
                  <c:v>60973</c:v>
                </c:pt>
                <c:pt idx="3073">
                  <c:v>60980</c:v>
                </c:pt>
                <c:pt idx="3074">
                  <c:v>60987</c:v>
                </c:pt>
                <c:pt idx="3075">
                  <c:v>60995</c:v>
                </c:pt>
                <c:pt idx="3076">
                  <c:v>61002</c:v>
                </c:pt>
                <c:pt idx="3077">
                  <c:v>61009</c:v>
                </c:pt>
                <c:pt idx="3078">
                  <c:v>61016</c:v>
                </c:pt>
                <c:pt idx="3079">
                  <c:v>61023</c:v>
                </c:pt>
                <c:pt idx="3080">
                  <c:v>61030</c:v>
                </c:pt>
                <c:pt idx="3081">
                  <c:v>61037</c:v>
                </c:pt>
                <c:pt idx="3082">
                  <c:v>61044</c:v>
                </c:pt>
                <c:pt idx="3083">
                  <c:v>61051</c:v>
                </c:pt>
                <c:pt idx="3084">
                  <c:v>61058</c:v>
                </c:pt>
                <c:pt idx="3085">
                  <c:v>61065</c:v>
                </c:pt>
                <c:pt idx="3086">
                  <c:v>61072</c:v>
                </c:pt>
                <c:pt idx="3087">
                  <c:v>61079</c:v>
                </c:pt>
                <c:pt idx="3088">
                  <c:v>61086</c:v>
                </c:pt>
                <c:pt idx="3089">
                  <c:v>61093</c:v>
                </c:pt>
                <c:pt idx="3090">
                  <c:v>61100</c:v>
                </c:pt>
                <c:pt idx="3091">
                  <c:v>61107</c:v>
                </c:pt>
                <c:pt idx="3092">
                  <c:v>61114</c:v>
                </c:pt>
                <c:pt idx="3093">
                  <c:v>61121</c:v>
                </c:pt>
                <c:pt idx="3094">
                  <c:v>61128</c:v>
                </c:pt>
                <c:pt idx="3095">
                  <c:v>61135</c:v>
                </c:pt>
                <c:pt idx="3096">
                  <c:v>61142</c:v>
                </c:pt>
                <c:pt idx="3097">
                  <c:v>61149</c:v>
                </c:pt>
                <c:pt idx="3098">
                  <c:v>61156</c:v>
                </c:pt>
                <c:pt idx="3099">
                  <c:v>61163</c:v>
                </c:pt>
                <c:pt idx="3100">
                  <c:v>61170</c:v>
                </c:pt>
                <c:pt idx="3101">
                  <c:v>61177</c:v>
                </c:pt>
                <c:pt idx="3102">
                  <c:v>61184</c:v>
                </c:pt>
                <c:pt idx="3103">
                  <c:v>61191</c:v>
                </c:pt>
                <c:pt idx="3104">
                  <c:v>61198</c:v>
                </c:pt>
                <c:pt idx="3105">
                  <c:v>61205</c:v>
                </c:pt>
                <c:pt idx="3106">
                  <c:v>61212</c:v>
                </c:pt>
                <c:pt idx="3107">
                  <c:v>61219</c:v>
                </c:pt>
                <c:pt idx="3108">
                  <c:v>61226</c:v>
                </c:pt>
                <c:pt idx="3109">
                  <c:v>61233</c:v>
                </c:pt>
                <c:pt idx="3110">
                  <c:v>61240</c:v>
                </c:pt>
                <c:pt idx="3111">
                  <c:v>61247</c:v>
                </c:pt>
                <c:pt idx="3112">
                  <c:v>61254</c:v>
                </c:pt>
                <c:pt idx="3113">
                  <c:v>61261</c:v>
                </c:pt>
                <c:pt idx="3114">
                  <c:v>61268</c:v>
                </c:pt>
                <c:pt idx="3115">
                  <c:v>61275</c:v>
                </c:pt>
                <c:pt idx="3116">
                  <c:v>61282</c:v>
                </c:pt>
                <c:pt idx="3117">
                  <c:v>61289</c:v>
                </c:pt>
                <c:pt idx="3118">
                  <c:v>61296</c:v>
                </c:pt>
                <c:pt idx="3119">
                  <c:v>61303</c:v>
                </c:pt>
                <c:pt idx="3120">
                  <c:v>61310</c:v>
                </c:pt>
                <c:pt idx="3121">
                  <c:v>61317</c:v>
                </c:pt>
                <c:pt idx="3122">
                  <c:v>61324</c:v>
                </c:pt>
                <c:pt idx="3123">
                  <c:v>61331</c:v>
                </c:pt>
                <c:pt idx="3124">
                  <c:v>61338</c:v>
                </c:pt>
                <c:pt idx="3125">
                  <c:v>61345</c:v>
                </c:pt>
                <c:pt idx="3126">
                  <c:v>61352</c:v>
                </c:pt>
                <c:pt idx="3127">
                  <c:v>61359</c:v>
                </c:pt>
                <c:pt idx="3128">
                  <c:v>61366</c:v>
                </c:pt>
                <c:pt idx="3129">
                  <c:v>61373</c:v>
                </c:pt>
                <c:pt idx="3130">
                  <c:v>61380</c:v>
                </c:pt>
                <c:pt idx="3131">
                  <c:v>61387</c:v>
                </c:pt>
                <c:pt idx="3132">
                  <c:v>61394</c:v>
                </c:pt>
                <c:pt idx="3133">
                  <c:v>61401</c:v>
                </c:pt>
                <c:pt idx="3134">
                  <c:v>61408</c:v>
                </c:pt>
                <c:pt idx="3135">
                  <c:v>61415</c:v>
                </c:pt>
                <c:pt idx="3136">
                  <c:v>61422</c:v>
                </c:pt>
                <c:pt idx="3137">
                  <c:v>61429</c:v>
                </c:pt>
                <c:pt idx="3138">
                  <c:v>61436</c:v>
                </c:pt>
                <c:pt idx="3139">
                  <c:v>61443</c:v>
                </c:pt>
                <c:pt idx="3140">
                  <c:v>61450</c:v>
                </c:pt>
                <c:pt idx="3141">
                  <c:v>61457</c:v>
                </c:pt>
                <c:pt idx="3142">
                  <c:v>61464</c:v>
                </c:pt>
                <c:pt idx="3143">
                  <c:v>61471</c:v>
                </c:pt>
                <c:pt idx="3144">
                  <c:v>61478</c:v>
                </c:pt>
                <c:pt idx="3145">
                  <c:v>61485</c:v>
                </c:pt>
                <c:pt idx="3146">
                  <c:v>61492</c:v>
                </c:pt>
                <c:pt idx="3147">
                  <c:v>61499</c:v>
                </c:pt>
                <c:pt idx="3148">
                  <c:v>61506</c:v>
                </c:pt>
                <c:pt idx="3149">
                  <c:v>61513</c:v>
                </c:pt>
                <c:pt idx="3150">
                  <c:v>61520</c:v>
                </c:pt>
                <c:pt idx="3151">
                  <c:v>61527</c:v>
                </c:pt>
                <c:pt idx="3152">
                  <c:v>61534</c:v>
                </c:pt>
                <c:pt idx="3153">
                  <c:v>61541</c:v>
                </c:pt>
                <c:pt idx="3154">
                  <c:v>61548</c:v>
                </c:pt>
                <c:pt idx="3155">
                  <c:v>61555</c:v>
                </c:pt>
                <c:pt idx="3156">
                  <c:v>61562</c:v>
                </c:pt>
                <c:pt idx="3157">
                  <c:v>61569</c:v>
                </c:pt>
                <c:pt idx="3158">
                  <c:v>61576</c:v>
                </c:pt>
                <c:pt idx="3159">
                  <c:v>61583</c:v>
                </c:pt>
                <c:pt idx="3160">
                  <c:v>61590</c:v>
                </c:pt>
                <c:pt idx="3161">
                  <c:v>61597</c:v>
                </c:pt>
                <c:pt idx="3162">
                  <c:v>61604</c:v>
                </c:pt>
                <c:pt idx="3163">
                  <c:v>61611</c:v>
                </c:pt>
                <c:pt idx="3164">
                  <c:v>61618</c:v>
                </c:pt>
                <c:pt idx="3165">
                  <c:v>61625</c:v>
                </c:pt>
                <c:pt idx="3166">
                  <c:v>61632</c:v>
                </c:pt>
                <c:pt idx="3167">
                  <c:v>61639</c:v>
                </c:pt>
                <c:pt idx="3168">
                  <c:v>61646</c:v>
                </c:pt>
                <c:pt idx="3169">
                  <c:v>61653</c:v>
                </c:pt>
                <c:pt idx="3170">
                  <c:v>61660</c:v>
                </c:pt>
                <c:pt idx="3171">
                  <c:v>61667</c:v>
                </c:pt>
                <c:pt idx="3172">
                  <c:v>61674</c:v>
                </c:pt>
                <c:pt idx="3173">
                  <c:v>61681</c:v>
                </c:pt>
                <c:pt idx="3174">
                  <c:v>61688</c:v>
                </c:pt>
                <c:pt idx="3175">
                  <c:v>61695</c:v>
                </c:pt>
                <c:pt idx="3176">
                  <c:v>61702</c:v>
                </c:pt>
                <c:pt idx="3177">
                  <c:v>61709</c:v>
                </c:pt>
                <c:pt idx="3178">
                  <c:v>61716</c:v>
                </c:pt>
                <c:pt idx="3179">
                  <c:v>61724</c:v>
                </c:pt>
                <c:pt idx="3180">
                  <c:v>61731</c:v>
                </c:pt>
                <c:pt idx="3181">
                  <c:v>61738</c:v>
                </c:pt>
                <c:pt idx="3182">
                  <c:v>61745</c:v>
                </c:pt>
                <c:pt idx="3183">
                  <c:v>61752</c:v>
                </c:pt>
                <c:pt idx="3184">
                  <c:v>61759</c:v>
                </c:pt>
                <c:pt idx="3185">
                  <c:v>61766</c:v>
                </c:pt>
                <c:pt idx="3186">
                  <c:v>61773</c:v>
                </c:pt>
                <c:pt idx="3187">
                  <c:v>61780</c:v>
                </c:pt>
                <c:pt idx="3188">
                  <c:v>61787</c:v>
                </c:pt>
                <c:pt idx="3189">
                  <c:v>61794</c:v>
                </c:pt>
                <c:pt idx="3190">
                  <c:v>61801</c:v>
                </c:pt>
                <c:pt idx="3191">
                  <c:v>61808</c:v>
                </c:pt>
                <c:pt idx="3192">
                  <c:v>61815</c:v>
                </c:pt>
                <c:pt idx="3193">
                  <c:v>61822</c:v>
                </c:pt>
                <c:pt idx="3194">
                  <c:v>61829</c:v>
                </c:pt>
                <c:pt idx="3195">
                  <c:v>61836</c:v>
                </c:pt>
                <c:pt idx="3196">
                  <c:v>61843</c:v>
                </c:pt>
                <c:pt idx="3197">
                  <c:v>61850</c:v>
                </c:pt>
                <c:pt idx="3198">
                  <c:v>61857</c:v>
                </c:pt>
                <c:pt idx="3199">
                  <c:v>61864</c:v>
                </c:pt>
                <c:pt idx="3200">
                  <c:v>61871</c:v>
                </c:pt>
                <c:pt idx="3201">
                  <c:v>61878</c:v>
                </c:pt>
                <c:pt idx="3202">
                  <c:v>61885</c:v>
                </c:pt>
                <c:pt idx="3203">
                  <c:v>61892</c:v>
                </c:pt>
                <c:pt idx="3204">
                  <c:v>61899</c:v>
                </c:pt>
                <c:pt idx="3205">
                  <c:v>61906</c:v>
                </c:pt>
                <c:pt idx="3206">
                  <c:v>61913</c:v>
                </c:pt>
                <c:pt idx="3207">
                  <c:v>61920</c:v>
                </c:pt>
                <c:pt idx="3208">
                  <c:v>61927</c:v>
                </c:pt>
                <c:pt idx="3209">
                  <c:v>61934</c:v>
                </c:pt>
                <c:pt idx="3210">
                  <c:v>61941</c:v>
                </c:pt>
                <c:pt idx="3211">
                  <c:v>61948</c:v>
                </c:pt>
                <c:pt idx="3212">
                  <c:v>61955</c:v>
                </c:pt>
                <c:pt idx="3213">
                  <c:v>61962</c:v>
                </c:pt>
                <c:pt idx="3214">
                  <c:v>61969</c:v>
                </c:pt>
                <c:pt idx="3215">
                  <c:v>61976</c:v>
                </c:pt>
                <c:pt idx="3216">
                  <c:v>61983</c:v>
                </c:pt>
                <c:pt idx="3217">
                  <c:v>61990</c:v>
                </c:pt>
                <c:pt idx="3218">
                  <c:v>61997</c:v>
                </c:pt>
                <c:pt idx="3219">
                  <c:v>62004</c:v>
                </c:pt>
                <c:pt idx="3220">
                  <c:v>62011</c:v>
                </c:pt>
                <c:pt idx="3221">
                  <c:v>62018</c:v>
                </c:pt>
                <c:pt idx="3222">
                  <c:v>62025</c:v>
                </c:pt>
                <c:pt idx="3223">
                  <c:v>62032</c:v>
                </c:pt>
                <c:pt idx="3224">
                  <c:v>62039</c:v>
                </c:pt>
                <c:pt idx="3225">
                  <c:v>62046</c:v>
                </c:pt>
                <c:pt idx="3226">
                  <c:v>62053</c:v>
                </c:pt>
                <c:pt idx="3227">
                  <c:v>62060</c:v>
                </c:pt>
                <c:pt idx="3228">
                  <c:v>62067</c:v>
                </c:pt>
                <c:pt idx="3229">
                  <c:v>62074</c:v>
                </c:pt>
                <c:pt idx="3230">
                  <c:v>62081</c:v>
                </c:pt>
                <c:pt idx="3231">
                  <c:v>62089</c:v>
                </c:pt>
                <c:pt idx="3232">
                  <c:v>62096</c:v>
                </c:pt>
                <c:pt idx="3233">
                  <c:v>62103</c:v>
                </c:pt>
                <c:pt idx="3234">
                  <c:v>62110</c:v>
                </c:pt>
                <c:pt idx="3235">
                  <c:v>62117</c:v>
                </c:pt>
                <c:pt idx="3236">
                  <c:v>62124</c:v>
                </c:pt>
                <c:pt idx="3237">
                  <c:v>62131</c:v>
                </c:pt>
                <c:pt idx="3238">
                  <c:v>62138</c:v>
                </c:pt>
                <c:pt idx="3239">
                  <c:v>62145</c:v>
                </c:pt>
                <c:pt idx="3240">
                  <c:v>62152</c:v>
                </c:pt>
                <c:pt idx="3241">
                  <c:v>62159</c:v>
                </c:pt>
                <c:pt idx="3242">
                  <c:v>62166</c:v>
                </c:pt>
                <c:pt idx="3243">
                  <c:v>62173</c:v>
                </c:pt>
                <c:pt idx="3244">
                  <c:v>62184</c:v>
                </c:pt>
                <c:pt idx="3245">
                  <c:v>62191</c:v>
                </c:pt>
                <c:pt idx="3246">
                  <c:v>62198</c:v>
                </c:pt>
                <c:pt idx="3247">
                  <c:v>62205</c:v>
                </c:pt>
                <c:pt idx="3248">
                  <c:v>62212</c:v>
                </c:pt>
                <c:pt idx="3249">
                  <c:v>62219</c:v>
                </c:pt>
                <c:pt idx="3250">
                  <c:v>62226</c:v>
                </c:pt>
                <c:pt idx="3251">
                  <c:v>62233</c:v>
                </c:pt>
                <c:pt idx="3252">
                  <c:v>62240</c:v>
                </c:pt>
                <c:pt idx="3253">
                  <c:v>62247</c:v>
                </c:pt>
                <c:pt idx="3254">
                  <c:v>62254</c:v>
                </c:pt>
                <c:pt idx="3255">
                  <c:v>62261</c:v>
                </c:pt>
                <c:pt idx="3256">
                  <c:v>62268</c:v>
                </c:pt>
                <c:pt idx="3257">
                  <c:v>62275</c:v>
                </c:pt>
                <c:pt idx="3258">
                  <c:v>62282</c:v>
                </c:pt>
                <c:pt idx="3259">
                  <c:v>62289</c:v>
                </c:pt>
                <c:pt idx="3260">
                  <c:v>62296</c:v>
                </c:pt>
                <c:pt idx="3261">
                  <c:v>62303</c:v>
                </c:pt>
                <c:pt idx="3262">
                  <c:v>62310</c:v>
                </c:pt>
                <c:pt idx="3263">
                  <c:v>62317</c:v>
                </c:pt>
                <c:pt idx="3264">
                  <c:v>62324</c:v>
                </c:pt>
                <c:pt idx="3265">
                  <c:v>62331</c:v>
                </c:pt>
                <c:pt idx="3266">
                  <c:v>62338</c:v>
                </c:pt>
                <c:pt idx="3267">
                  <c:v>62345</c:v>
                </c:pt>
                <c:pt idx="3268">
                  <c:v>62352</c:v>
                </c:pt>
                <c:pt idx="3269">
                  <c:v>62359</c:v>
                </c:pt>
                <c:pt idx="3270">
                  <c:v>62366</c:v>
                </c:pt>
                <c:pt idx="3271">
                  <c:v>62373</c:v>
                </c:pt>
                <c:pt idx="3272">
                  <c:v>62380</c:v>
                </c:pt>
                <c:pt idx="3273">
                  <c:v>62387</c:v>
                </c:pt>
                <c:pt idx="3274">
                  <c:v>62394</c:v>
                </c:pt>
                <c:pt idx="3275">
                  <c:v>62401</c:v>
                </c:pt>
                <c:pt idx="3276">
                  <c:v>62408</c:v>
                </c:pt>
                <c:pt idx="3277">
                  <c:v>62415</c:v>
                </c:pt>
                <c:pt idx="3278">
                  <c:v>62422</c:v>
                </c:pt>
                <c:pt idx="3279">
                  <c:v>62429</c:v>
                </c:pt>
                <c:pt idx="3280">
                  <c:v>62436</c:v>
                </c:pt>
                <c:pt idx="3281">
                  <c:v>62443</c:v>
                </c:pt>
                <c:pt idx="3282">
                  <c:v>62450</c:v>
                </c:pt>
                <c:pt idx="3283">
                  <c:v>62457</c:v>
                </c:pt>
                <c:pt idx="3284">
                  <c:v>62464</c:v>
                </c:pt>
                <c:pt idx="3285">
                  <c:v>62471</c:v>
                </c:pt>
                <c:pt idx="3286">
                  <c:v>62478</c:v>
                </c:pt>
                <c:pt idx="3287">
                  <c:v>62485</c:v>
                </c:pt>
                <c:pt idx="3288">
                  <c:v>62492</c:v>
                </c:pt>
                <c:pt idx="3289">
                  <c:v>62499</c:v>
                </c:pt>
                <c:pt idx="3290">
                  <c:v>62506</c:v>
                </c:pt>
                <c:pt idx="3291">
                  <c:v>62513</c:v>
                </c:pt>
                <c:pt idx="3292">
                  <c:v>62520</c:v>
                </c:pt>
                <c:pt idx="3293">
                  <c:v>62527</c:v>
                </c:pt>
                <c:pt idx="3294">
                  <c:v>62534</c:v>
                </c:pt>
                <c:pt idx="3295">
                  <c:v>62541</c:v>
                </c:pt>
                <c:pt idx="3296">
                  <c:v>62548</c:v>
                </c:pt>
                <c:pt idx="3297">
                  <c:v>62555</c:v>
                </c:pt>
                <c:pt idx="3298">
                  <c:v>62562</c:v>
                </c:pt>
                <c:pt idx="3299">
                  <c:v>62569</c:v>
                </c:pt>
                <c:pt idx="3300">
                  <c:v>62576</c:v>
                </c:pt>
                <c:pt idx="3301">
                  <c:v>62583</c:v>
                </c:pt>
                <c:pt idx="3302">
                  <c:v>62590</c:v>
                </c:pt>
                <c:pt idx="3303">
                  <c:v>62597</c:v>
                </c:pt>
                <c:pt idx="3304">
                  <c:v>62604</c:v>
                </c:pt>
                <c:pt idx="3305">
                  <c:v>62611</c:v>
                </c:pt>
                <c:pt idx="3306">
                  <c:v>62618</c:v>
                </c:pt>
                <c:pt idx="3307">
                  <c:v>62625</c:v>
                </c:pt>
                <c:pt idx="3308">
                  <c:v>62632</c:v>
                </c:pt>
                <c:pt idx="3309">
                  <c:v>62639</c:v>
                </c:pt>
                <c:pt idx="3310">
                  <c:v>62646</c:v>
                </c:pt>
                <c:pt idx="3311">
                  <c:v>62653</c:v>
                </c:pt>
                <c:pt idx="3312">
                  <c:v>62660</c:v>
                </c:pt>
                <c:pt idx="3313">
                  <c:v>62667</c:v>
                </c:pt>
                <c:pt idx="3314">
                  <c:v>62674</c:v>
                </c:pt>
                <c:pt idx="3315">
                  <c:v>62681</c:v>
                </c:pt>
                <c:pt idx="3316">
                  <c:v>62688</c:v>
                </c:pt>
                <c:pt idx="3317">
                  <c:v>62695</c:v>
                </c:pt>
                <c:pt idx="3318">
                  <c:v>62702</c:v>
                </c:pt>
                <c:pt idx="3319">
                  <c:v>62709</c:v>
                </c:pt>
                <c:pt idx="3320">
                  <c:v>62716</c:v>
                </c:pt>
                <c:pt idx="3321">
                  <c:v>62723</c:v>
                </c:pt>
                <c:pt idx="3322">
                  <c:v>62730</c:v>
                </c:pt>
                <c:pt idx="3323">
                  <c:v>62737</c:v>
                </c:pt>
                <c:pt idx="3324">
                  <c:v>62744</c:v>
                </c:pt>
                <c:pt idx="3325">
                  <c:v>62751</c:v>
                </c:pt>
                <c:pt idx="3326">
                  <c:v>62758</c:v>
                </c:pt>
                <c:pt idx="3327">
                  <c:v>62765</c:v>
                </c:pt>
                <c:pt idx="3328">
                  <c:v>62772</c:v>
                </c:pt>
                <c:pt idx="3329">
                  <c:v>62779</c:v>
                </c:pt>
                <c:pt idx="3330">
                  <c:v>62786</c:v>
                </c:pt>
                <c:pt idx="3331">
                  <c:v>62793</c:v>
                </c:pt>
                <c:pt idx="3332">
                  <c:v>62800</c:v>
                </c:pt>
                <c:pt idx="3333">
                  <c:v>62807</c:v>
                </c:pt>
                <c:pt idx="3334">
                  <c:v>62814</c:v>
                </c:pt>
                <c:pt idx="3335">
                  <c:v>62821</c:v>
                </c:pt>
                <c:pt idx="3336">
                  <c:v>62828</c:v>
                </c:pt>
                <c:pt idx="3337">
                  <c:v>62835</c:v>
                </c:pt>
                <c:pt idx="3338">
                  <c:v>62842</c:v>
                </c:pt>
                <c:pt idx="3339">
                  <c:v>62849</c:v>
                </c:pt>
                <c:pt idx="3340">
                  <c:v>62856</c:v>
                </c:pt>
                <c:pt idx="3341">
                  <c:v>62863</c:v>
                </c:pt>
                <c:pt idx="3342">
                  <c:v>62870</c:v>
                </c:pt>
                <c:pt idx="3343">
                  <c:v>62877</c:v>
                </c:pt>
                <c:pt idx="3344">
                  <c:v>62884</c:v>
                </c:pt>
                <c:pt idx="3345">
                  <c:v>62891</c:v>
                </c:pt>
                <c:pt idx="3346">
                  <c:v>62898</c:v>
                </c:pt>
                <c:pt idx="3347">
                  <c:v>62905</c:v>
                </c:pt>
                <c:pt idx="3348">
                  <c:v>62912</c:v>
                </c:pt>
                <c:pt idx="3349">
                  <c:v>62919</c:v>
                </c:pt>
                <c:pt idx="3350">
                  <c:v>62926</c:v>
                </c:pt>
                <c:pt idx="3351">
                  <c:v>62933</c:v>
                </c:pt>
                <c:pt idx="3352">
                  <c:v>62940</c:v>
                </c:pt>
                <c:pt idx="3353">
                  <c:v>62947</c:v>
                </c:pt>
                <c:pt idx="3354">
                  <c:v>62954</c:v>
                </c:pt>
                <c:pt idx="3355">
                  <c:v>62961</c:v>
                </c:pt>
                <c:pt idx="3356">
                  <c:v>62968</c:v>
                </c:pt>
                <c:pt idx="3357">
                  <c:v>62975</c:v>
                </c:pt>
                <c:pt idx="3358">
                  <c:v>62982</c:v>
                </c:pt>
                <c:pt idx="3359">
                  <c:v>62989</c:v>
                </c:pt>
                <c:pt idx="3360">
                  <c:v>62996</c:v>
                </c:pt>
                <c:pt idx="3361">
                  <c:v>63003</c:v>
                </c:pt>
                <c:pt idx="3362">
                  <c:v>63010</c:v>
                </c:pt>
                <c:pt idx="3363">
                  <c:v>63017</c:v>
                </c:pt>
                <c:pt idx="3364">
                  <c:v>63024</c:v>
                </c:pt>
                <c:pt idx="3365">
                  <c:v>63031</c:v>
                </c:pt>
                <c:pt idx="3366">
                  <c:v>63038</c:v>
                </c:pt>
                <c:pt idx="3367">
                  <c:v>63045</c:v>
                </c:pt>
                <c:pt idx="3368">
                  <c:v>63052</c:v>
                </c:pt>
                <c:pt idx="3369">
                  <c:v>63059</c:v>
                </c:pt>
                <c:pt idx="3370">
                  <c:v>63066</c:v>
                </c:pt>
                <c:pt idx="3371">
                  <c:v>63073</c:v>
                </c:pt>
                <c:pt idx="3372">
                  <c:v>63080</c:v>
                </c:pt>
                <c:pt idx="3373">
                  <c:v>63087</c:v>
                </c:pt>
                <c:pt idx="3374">
                  <c:v>63094</c:v>
                </c:pt>
                <c:pt idx="3375">
                  <c:v>63101</c:v>
                </c:pt>
                <c:pt idx="3376">
                  <c:v>63108</c:v>
                </c:pt>
                <c:pt idx="3377">
                  <c:v>63115</c:v>
                </c:pt>
                <c:pt idx="3378">
                  <c:v>63122</c:v>
                </c:pt>
                <c:pt idx="3379">
                  <c:v>63129</c:v>
                </c:pt>
                <c:pt idx="3380">
                  <c:v>63136</c:v>
                </c:pt>
                <c:pt idx="3381">
                  <c:v>63143</c:v>
                </c:pt>
                <c:pt idx="3382">
                  <c:v>63150</c:v>
                </c:pt>
                <c:pt idx="3383">
                  <c:v>63157</c:v>
                </c:pt>
                <c:pt idx="3384">
                  <c:v>63164</c:v>
                </c:pt>
                <c:pt idx="3385">
                  <c:v>63171</c:v>
                </c:pt>
                <c:pt idx="3386">
                  <c:v>63178</c:v>
                </c:pt>
                <c:pt idx="3387">
                  <c:v>63186</c:v>
                </c:pt>
                <c:pt idx="3388">
                  <c:v>63193</c:v>
                </c:pt>
                <c:pt idx="3389">
                  <c:v>63200</c:v>
                </c:pt>
                <c:pt idx="3390">
                  <c:v>63207</c:v>
                </c:pt>
                <c:pt idx="3391">
                  <c:v>63214</c:v>
                </c:pt>
                <c:pt idx="3392">
                  <c:v>63221</c:v>
                </c:pt>
                <c:pt idx="3393">
                  <c:v>63228</c:v>
                </c:pt>
                <c:pt idx="3394">
                  <c:v>63235</c:v>
                </c:pt>
                <c:pt idx="3395">
                  <c:v>63242</c:v>
                </c:pt>
                <c:pt idx="3396">
                  <c:v>63249</c:v>
                </c:pt>
                <c:pt idx="3397">
                  <c:v>63256</c:v>
                </c:pt>
                <c:pt idx="3398">
                  <c:v>63263</c:v>
                </c:pt>
                <c:pt idx="3399">
                  <c:v>63270</c:v>
                </c:pt>
                <c:pt idx="3400">
                  <c:v>63277</c:v>
                </c:pt>
                <c:pt idx="3401">
                  <c:v>63284</c:v>
                </c:pt>
                <c:pt idx="3402">
                  <c:v>63291</c:v>
                </c:pt>
                <c:pt idx="3403">
                  <c:v>63298</c:v>
                </c:pt>
                <c:pt idx="3404">
                  <c:v>63305</c:v>
                </c:pt>
                <c:pt idx="3405">
                  <c:v>63312</c:v>
                </c:pt>
                <c:pt idx="3406">
                  <c:v>63319</c:v>
                </c:pt>
                <c:pt idx="3407">
                  <c:v>63326</c:v>
                </c:pt>
                <c:pt idx="3408">
                  <c:v>63333</c:v>
                </c:pt>
                <c:pt idx="3409">
                  <c:v>63340</c:v>
                </c:pt>
                <c:pt idx="3410">
                  <c:v>63347</c:v>
                </c:pt>
                <c:pt idx="3411">
                  <c:v>63354</c:v>
                </c:pt>
                <c:pt idx="3412">
                  <c:v>63361</c:v>
                </c:pt>
                <c:pt idx="3413">
                  <c:v>63368</c:v>
                </c:pt>
                <c:pt idx="3414">
                  <c:v>63375</c:v>
                </c:pt>
                <c:pt idx="3415">
                  <c:v>63382</c:v>
                </c:pt>
                <c:pt idx="3416">
                  <c:v>63389</c:v>
                </c:pt>
                <c:pt idx="3417">
                  <c:v>63396</c:v>
                </c:pt>
                <c:pt idx="3418">
                  <c:v>63403</c:v>
                </c:pt>
                <c:pt idx="3419">
                  <c:v>63410</c:v>
                </c:pt>
                <c:pt idx="3420">
                  <c:v>63417</c:v>
                </c:pt>
                <c:pt idx="3421">
                  <c:v>63424</c:v>
                </c:pt>
                <c:pt idx="3422">
                  <c:v>63431</c:v>
                </c:pt>
                <c:pt idx="3423">
                  <c:v>63438</c:v>
                </c:pt>
                <c:pt idx="3424">
                  <c:v>63445</c:v>
                </c:pt>
                <c:pt idx="3425">
                  <c:v>63452</c:v>
                </c:pt>
                <c:pt idx="3426">
                  <c:v>63459</c:v>
                </c:pt>
                <c:pt idx="3427">
                  <c:v>63466</c:v>
                </c:pt>
                <c:pt idx="3428">
                  <c:v>63473</c:v>
                </c:pt>
                <c:pt idx="3429">
                  <c:v>63480</c:v>
                </c:pt>
                <c:pt idx="3430">
                  <c:v>63487</c:v>
                </c:pt>
                <c:pt idx="3431">
                  <c:v>63494</c:v>
                </c:pt>
                <c:pt idx="3432">
                  <c:v>63501</c:v>
                </c:pt>
                <c:pt idx="3433">
                  <c:v>63508</c:v>
                </c:pt>
                <c:pt idx="3434">
                  <c:v>63515</c:v>
                </c:pt>
                <c:pt idx="3435">
                  <c:v>63522</c:v>
                </c:pt>
                <c:pt idx="3436">
                  <c:v>63529</c:v>
                </c:pt>
                <c:pt idx="3437">
                  <c:v>63536</c:v>
                </c:pt>
                <c:pt idx="3438">
                  <c:v>63543</c:v>
                </c:pt>
                <c:pt idx="3439">
                  <c:v>63550</c:v>
                </c:pt>
                <c:pt idx="3440">
                  <c:v>63557</c:v>
                </c:pt>
                <c:pt idx="3441">
                  <c:v>63564</c:v>
                </c:pt>
                <c:pt idx="3442">
                  <c:v>63571</c:v>
                </c:pt>
                <c:pt idx="3443">
                  <c:v>63578</c:v>
                </c:pt>
                <c:pt idx="3444">
                  <c:v>63585</c:v>
                </c:pt>
                <c:pt idx="3445">
                  <c:v>63592</c:v>
                </c:pt>
                <c:pt idx="3446">
                  <c:v>63599</c:v>
                </c:pt>
                <c:pt idx="3447">
                  <c:v>63606</c:v>
                </c:pt>
                <c:pt idx="3448">
                  <c:v>63613</c:v>
                </c:pt>
                <c:pt idx="3449">
                  <c:v>63620</c:v>
                </c:pt>
                <c:pt idx="3450">
                  <c:v>63627</c:v>
                </c:pt>
                <c:pt idx="3451">
                  <c:v>63634</c:v>
                </c:pt>
                <c:pt idx="3452">
                  <c:v>63641</c:v>
                </c:pt>
                <c:pt idx="3453">
                  <c:v>63648</c:v>
                </c:pt>
                <c:pt idx="3454">
                  <c:v>63655</c:v>
                </c:pt>
                <c:pt idx="3455">
                  <c:v>63662</c:v>
                </c:pt>
                <c:pt idx="3456">
                  <c:v>63669</c:v>
                </c:pt>
                <c:pt idx="3457">
                  <c:v>63676</c:v>
                </c:pt>
                <c:pt idx="3458">
                  <c:v>63683</c:v>
                </c:pt>
                <c:pt idx="3459">
                  <c:v>63690</c:v>
                </c:pt>
                <c:pt idx="3460">
                  <c:v>63697</c:v>
                </c:pt>
                <c:pt idx="3461">
                  <c:v>63704</c:v>
                </c:pt>
                <c:pt idx="3462">
                  <c:v>63711</c:v>
                </c:pt>
                <c:pt idx="3463">
                  <c:v>63718</c:v>
                </c:pt>
                <c:pt idx="3464">
                  <c:v>63725</c:v>
                </c:pt>
                <c:pt idx="3465">
                  <c:v>63732</c:v>
                </c:pt>
                <c:pt idx="3466">
                  <c:v>63739</c:v>
                </c:pt>
                <c:pt idx="3467">
                  <c:v>63746</c:v>
                </c:pt>
                <c:pt idx="3468">
                  <c:v>63753</c:v>
                </c:pt>
                <c:pt idx="3469">
                  <c:v>63760</c:v>
                </c:pt>
                <c:pt idx="3470">
                  <c:v>63767</c:v>
                </c:pt>
                <c:pt idx="3471">
                  <c:v>63774</c:v>
                </c:pt>
                <c:pt idx="3472">
                  <c:v>63781</c:v>
                </c:pt>
                <c:pt idx="3473">
                  <c:v>63788</c:v>
                </c:pt>
                <c:pt idx="3474">
                  <c:v>63795</c:v>
                </c:pt>
                <c:pt idx="3475">
                  <c:v>63802</c:v>
                </c:pt>
                <c:pt idx="3476">
                  <c:v>63809</c:v>
                </c:pt>
                <c:pt idx="3477">
                  <c:v>63816</c:v>
                </c:pt>
                <c:pt idx="3478">
                  <c:v>63823</c:v>
                </c:pt>
                <c:pt idx="3479">
                  <c:v>63830</c:v>
                </c:pt>
                <c:pt idx="3480">
                  <c:v>63837</c:v>
                </c:pt>
                <c:pt idx="3481">
                  <c:v>63844</c:v>
                </c:pt>
                <c:pt idx="3482">
                  <c:v>63851</c:v>
                </c:pt>
                <c:pt idx="3483">
                  <c:v>63858</c:v>
                </c:pt>
                <c:pt idx="3484">
                  <c:v>63865</c:v>
                </c:pt>
                <c:pt idx="3485">
                  <c:v>63872</c:v>
                </c:pt>
                <c:pt idx="3486">
                  <c:v>63879</c:v>
                </c:pt>
                <c:pt idx="3487">
                  <c:v>63886</c:v>
                </c:pt>
                <c:pt idx="3488">
                  <c:v>63893</c:v>
                </c:pt>
                <c:pt idx="3489">
                  <c:v>63900</c:v>
                </c:pt>
                <c:pt idx="3490">
                  <c:v>63907</c:v>
                </c:pt>
                <c:pt idx="3491">
                  <c:v>63915</c:v>
                </c:pt>
                <c:pt idx="3492">
                  <c:v>63922</c:v>
                </c:pt>
                <c:pt idx="3493">
                  <c:v>63929</c:v>
                </c:pt>
                <c:pt idx="3494">
                  <c:v>63936</c:v>
                </c:pt>
                <c:pt idx="3495">
                  <c:v>63943</c:v>
                </c:pt>
                <c:pt idx="3496">
                  <c:v>63950</c:v>
                </c:pt>
                <c:pt idx="3497">
                  <c:v>63957</c:v>
                </c:pt>
                <c:pt idx="3498">
                  <c:v>63964</c:v>
                </c:pt>
                <c:pt idx="3499">
                  <c:v>63971</c:v>
                </c:pt>
                <c:pt idx="3500">
                  <c:v>63978</c:v>
                </c:pt>
                <c:pt idx="3501">
                  <c:v>63985</c:v>
                </c:pt>
                <c:pt idx="3502">
                  <c:v>63992</c:v>
                </c:pt>
                <c:pt idx="3503">
                  <c:v>63999</c:v>
                </c:pt>
                <c:pt idx="3504">
                  <c:v>64006</c:v>
                </c:pt>
                <c:pt idx="3505">
                  <c:v>64013</c:v>
                </c:pt>
                <c:pt idx="3506">
                  <c:v>64020</c:v>
                </c:pt>
                <c:pt idx="3507">
                  <c:v>64027</c:v>
                </c:pt>
                <c:pt idx="3508">
                  <c:v>64034</c:v>
                </c:pt>
                <c:pt idx="3509">
                  <c:v>64041</c:v>
                </c:pt>
                <c:pt idx="3510">
                  <c:v>64048</c:v>
                </c:pt>
                <c:pt idx="3511">
                  <c:v>64055</c:v>
                </c:pt>
                <c:pt idx="3512">
                  <c:v>64062</c:v>
                </c:pt>
                <c:pt idx="3513">
                  <c:v>64069</c:v>
                </c:pt>
                <c:pt idx="3514">
                  <c:v>64076</c:v>
                </c:pt>
                <c:pt idx="3515">
                  <c:v>64083</c:v>
                </c:pt>
                <c:pt idx="3516">
                  <c:v>64090</c:v>
                </c:pt>
                <c:pt idx="3517">
                  <c:v>64097</c:v>
                </c:pt>
                <c:pt idx="3518">
                  <c:v>64104</c:v>
                </c:pt>
                <c:pt idx="3519">
                  <c:v>64111</c:v>
                </c:pt>
                <c:pt idx="3520">
                  <c:v>64118</c:v>
                </c:pt>
                <c:pt idx="3521">
                  <c:v>64125</c:v>
                </c:pt>
                <c:pt idx="3522">
                  <c:v>64132</c:v>
                </c:pt>
                <c:pt idx="3523">
                  <c:v>64139</c:v>
                </c:pt>
                <c:pt idx="3524">
                  <c:v>64146</c:v>
                </c:pt>
                <c:pt idx="3525">
                  <c:v>64153</c:v>
                </c:pt>
                <c:pt idx="3526">
                  <c:v>64160</c:v>
                </c:pt>
                <c:pt idx="3527">
                  <c:v>64167</c:v>
                </c:pt>
                <c:pt idx="3528">
                  <c:v>64174</c:v>
                </c:pt>
                <c:pt idx="3529">
                  <c:v>64181</c:v>
                </c:pt>
                <c:pt idx="3530">
                  <c:v>64188</c:v>
                </c:pt>
                <c:pt idx="3531">
                  <c:v>64195</c:v>
                </c:pt>
                <c:pt idx="3532">
                  <c:v>64202</c:v>
                </c:pt>
                <c:pt idx="3533">
                  <c:v>64209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4.8124999999876739E-3</c:v>
                </c:pt>
                <c:pt idx="1">
                  <c:v>4.6385036010791287E-3</c:v>
                </c:pt>
                <c:pt idx="2">
                  <c:v>4.525350317177157E-3</c:v>
                </c:pt>
                <c:pt idx="3">
                  <c:v>4.5110344305143713E-3</c:v>
                </c:pt>
                <c:pt idx="4">
                  <c:v>4.5220573074256087E-3</c:v>
                </c:pt>
                <c:pt idx="5">
                  <c:v>4.5531475866933402E-3</c:v>
                </c:pt>
                <c:pt idx="6">
                  <c:v>4.6049642603004006E-3</c:v>
                </c:pt>
                <c:pt idx="7">
                  <c:v>4.6357000282504224E-3</c:v>
                </c:pt>
                <c:pt idx="8">
                  <c:v>4.6406146016142458E-3</c:v>
                </c:pt>
                <c:pt idx="9">
                  <c:v>4.6392397590089285E-3</c:v>
                </c:pt>
                <c:pt idx="10">
                  <c:v>4.6327586484051775E-3</c:v>
                </c:pt>
                <c:pt idx="11">
                  <c:v>4.6201868460430768E-3</c:v>
                </c:pt>
                <c:pt idx="12">
                  <c:v>4.6101963139366653E-3</c:v>
                </c:pt>
                <c:pt idx="13">
                  <c:v>4.6065794048311126E-3</c:v>
                </c:pt>
                <c:pt idx="14">
                  <c:v>4.6037719654734577E-3</c:v>
                </c:pt>
                <c:pt idx="15">
                  <c:v>4.6017739958637005E-3</c:v>
                </c:pt>
                <c:pt idx="16">
                  <c:v>4.600534273833853E-3</c:v>
                </c:pt>
                <c:pt idx="17">
                  <c:v>4.6018768144173716E-3</c:v>
                </c:pt>
                <c:pt idx="18">
                  <c:v>4.6039261933039644E-3</c:v>
                </c:pt>
                <c:pt idx="19">
                  <c:v>4.6067850419384548E-3</c:v>
                </c:pt>
                <c:pt idx="20">
                  <c:v>4.6104533603208431E-3</c:v>
                </c:pt>
                <c:pt idx="21">
                  <c:v>4.6205467201121406E-3</c:v>
                </c:pt>
                <c:pt idx="22">
                  <c:v>4.6330062697552687E-3</c:v>
                </c:pt>
                <c:pt idx="23">
                  <c:v>4.6394315645148509E-3</c:v>
                </c:pt>
                <c:pt idx="24">
                  <c:v>4.645375956335851E-3</c:v>
                </c:pt>
                <c:pt idx="25">
                  <c:v>4.6508394452993151E-3</c:v>
                </c:pt>
                <c:pt idx="26">
                  <c:v>4.6602229123963541E-3</c:v>
                </c:pt>
                <c:pt idx="27">
                  <c:v>4.6678843711189799E-3</c:v>
                </c:pt>
                <c:pt idx="28">
                  <c:v>4.6709433450653481E-3</c:v>
                </c:pt>
                <c:pt idx="29">
                  <c:v>4.6735214159110416E-3</c:v>
                </c:pt>
                <c:pt idx="30">
                  <c:v>4.6756185837371067E-3</c:v>
                </c:pt>
                <c:pt idx="31">
                  <c:v>4.6782698701449323E-3</c:v>
                </c:pt>
                <c:pt idx="32">
                  <c:v>4.6791982244398511E-3</c:v>
                </c:pt>
                <c:pt idx="33">
                  <c:v>4.6788908769246351E-3</c:v>
                </c:pt>
                <c:pt idx="34">
                  <c:v>4.6781026263897907E-3</c:v>
                </c:pt>
                <c:pt idx="35">
                  <c:v>4.6768334726732252E-3</c:v>
                </c:pt>
                <c:pt idx="36">
                  <c:v>4.6727519747591382E-3</c:v>
                </c:pt>
                <c:pt idx="37">
                  <c:v>4.6669478275296328E-3</c:v>
                </c:pt>
                <c:pt idx="38">
                  <c:v>4.6632741586338788E-3</c:v>
                </c:pt>
                <c:pt idx="39">
                  <c:v>4.6591195867995427E-3</c:v>
                </c:pt>
                <c:pt idx="40">
                  <c:v>4.6544841118645319E-3</c:v>
                </c:pt>
                <c:pt idx="41">
                  <c:v>4.6436692294538071E-3</c:v>
                </c:pt>
                <c:pt idx="42">
                  <c:v>4.6311331828197133E-3</c:v>
                </c:pt>
                <c:pt idx="43">
                  <c:v>4.624221055532507E-3</c:v>
                </c:pt>
                <c:pt idx="44">
                  <c:v>4.6174673365240171E-3</c:v>
                </c:pt>
                <c:pt idx="45">
                  <c:v>4.610999888134959E-3</c:v>
                </c:pt>
                <c:pt idx="46">
                  <c:v>4.5990771747646732E-3</c:v>
                </c:pt>
                <c:pt idx="47">
                  <c:v>4.5879928002867665E-3</c:v>
                </c:pt>
                <c:pt idx="48">
                  <c:v>4.5829567046706821E-3</c:v>
                </c:pt>
                <c:pt idx="49">
                  <c:v>4.5782068795119368E-3</c:v>
                </c:pt>
                <c:pt idx="50">
                  <c:v>4.5737433248105308E-3</c:v>
                </c:pt>
                <c:pt idx="51">
                  <c:v>4.5658275636606413E-3</c:v>
                </c:pt>
                <c:pt idx="52">
                  <c:v>4.5587518109024838E-3</c:v>
                </c:pt>
                <c:pt idx="53">
                  <c:v>4.5557196085688201E-3</c:v>
                </c:pt>
                <c:pt idx="54">
                  <c:v>4.5529736766114492E-3</c:v>
                </c:pt>
                <c:pt idx="55">
                  <c:v>4.5505140151114176E-3</c:v>
                </c:pt>
                <c:pt idx="56">
                  <c:v>4.5466055603541706E-3</c:v>
                </c:pt>
                <c:pt idx="57">
                  <c:v>4.5435380735225905E-3</c:v>
                </c:pt>
                <c:pt idx="58">
                  <c:v>4.5425097640661161E-3</c:v>
                </c:pt>
                <c:pt idx="59">
                  <c:v>4.5417677251480271E-3</c:v>
                </c:pt>
                <c:pt idx="60">
                  <c:v>4.5416585196125236E-3</c:v>
                </c:pt>
                <c:pt idx="61">
                  <c:v>4.5433271697847832E-3</c:v>
                </c:pt>
                <c:pt idx="62">
                  <c:v>4.5445890236628372E-3</c:v>
                </c:pt>
                <c:pt idx="63">
                  <c:v>4.5492600589908117E-3</c:v>
                </c:pt>
                <c:pt idx="64">
                  <c:v>4.5552332951426244E-3</c:v>
                </c:pt>
                <c:pt idx="65">
                  <c:v>4.5584584470315104E-3</c:v>
                </c:pt>
                <c:pt idx="66">
                  <c:v>4.5622155447255786E-3</c:v>
                </c:pt>
                <c:pt idx="67">
                  <c:v>4.5665045884679678E-3</c:v>
                </c:pt>
                <c:pt idx="68">
                  <c:v>4.5769132199124938E-3</c:v>
                </c:pt>
                <c:pt idx="69">
                  <c:v>4.5889802227860876E-3</c:v>
                </c:pt>
                <c:pt idx="70">
                  <c:v>4.5959289963648509E-3</c:v>
                </c:pt>
                <c:pt idx="71">
                  <c:v>4.6034097160729814E-3</c:v>
                </c:pt>
                <c:pt idx="72">
                  <c:v>4.6114223818294331E-3</c:v>
                </c:pt>
                <c:pt idx="73">
                  <c:v>4.6292795788967691E-3</c:v>
                </c:pt>
                <c:pt idx="74">
                  <c:v>4.6487925067162372E-3</c:v>
                </c:pt>
                <c:pt idx="75">
                  <c:v>4.6594649035247571E-3</c:v>
                </c:pt>
                <c:pt idx="76">
                  <c:v>4.6706692467057831E-3</c:v>
                </c:pt>
                <c:pt idx="77">
                  <c:v>4.6824055363403616E-3</c:v>
                </c:pt>
                <c:pt idx="78">
                  <c:v>4.7077119882480796E-3</c:v>
                </c:pt>
                <c:pt idx="79">
                  <c:v>4.7346701596573393E-3</c:v>
                </c:pt>
                <c:pt idx="80">
                  <c:v>4.7490661819649116E-3</c:v>
                </c:pt>
                <c:pt idx="81">
                  <c:v>4.7639941511312678E-3</c:v>
                </c:pt>
                <c:pt idx="82">
                  <c:v>4.7794540670753616E-3</c:v>
                </c:pt>
                <c:pt idx="83">
                  <c:v>4.8122104984042275E-3</c:v>
                </c:pt>
                <c:pt idx="84">
                  <c:v>4.8464253503699428E-3</c:v>
                </c:pt>
                <c:pt idx="85">
                  <c:v>4.8634179031914471E-3</c:v>
                </c:pt>
                <c:pt idx="86">
                  <c:v>4.8798153048879023E-3</c:v>
                </c:pt>
                <c:pt idx="87">
                  <c:v>4.8956175553782622E-3</c:v>
                </c:pt>
                <c:pt idx="88">
                  <c:v>4.9253046790087582E-3</c:v>
                </c:pt>
                <c:pt idx="89">
                  <c:v>4.952875043982008E-3</c:v>
                </c:pt>
                <c:pt idx="90">
                  <c:v>4.9657015375503821E-3</c:v>
                </c:pt>
                <c:pt idx="91">
                  <c:v>4.9779328794263833E-3</c:v>
                </c:pt>
                <c:pt idx="92">
                  <c:v>4.9895690696100115E-3</c:v>
                </c:pt>
                <c:pt idx="93">
                  <c:v>5.0109264020592468E-3</c:v>
                </c:pt>
                <c:pt idx="94">
                  <c:v>5.0301623127724238E-3</c:v>
                </c:pt>
                <c:pt idx="95">
                  <c:v>5.0388227438458166E-3</c:v>
                </c:pt>
                <c:pt idx="96">
                  <c:v>5.0468880229836977E-3</c:v>
                </c:pt>
                <c:pt idx="97">
                  <c:v>5.0543581501860668E-3</c:v>
                </c:pt>
                <c:pt idx="98">
                  <c:v>5.0673849143552854E-3</c:v>
                </c:pt>
                <c:pt idx="99">
                  <c:v>5.0782871381005457E-3</c:v>
                </c:pt>
                <c:pt idx="100">
                  <c:v>5.0827815046528002E-3</c:v>
                </c:pt>
                <c:pt idx="101">
                  <c:v>5.0866807191884966E-3</c:v>
                </c:pt>
                <c:pt idx="102">
                  <c:v>5.0899847814644961E-3</c:v>
                </c:pt>
                <c:pt idx="103">
                  <c:v>5.0946801753467188E-3</c:v>
                </c:pt>
                <c:pt idx="104">
                  <c:v>5.0972495083767555E-3</c:v>
                </c:pt>
                <c:pt idx="105">
                  <c:v>5.0976305881511585E-3</c:v>
                </c:pt>
                <c:pt idx="106">
                  <c:v>5.0976804087587979E-3</c:v>
                </c:pt>
                <c:pt idx="107">
                  <c:v>5.0974517488344695E-3</c:v>
                </c:pt>
                <c:pt idx="108">
                  <c:v>5.0961373113459869E-3</c:v>
                </c:pt>
                <c:pt idx="109">
                  <c:v>5.093752304060617E-3</c:v>
                </c:pt>
                <c:pt idx="110">
                  <c:v>5.0921312416385422E-3</c:v>
                </c:pt>
                <c:pt idx="111">
                  <c:v>5.0902316986034535E-3</c:v>
                </c:pt>
                <c:pt idx="112">
                  <c:v>5.0880536751984895E-3</c:v>
                </c:pt>
                <c:pt idx="113">
                  <c:v>5.0828401398269243E-3</c:v>
                </c:pt>
                <c:pt idx="114">
                  <c:v>5.0765567764210484E-3</c:v>
                </c:pt>
                <c:pt idx="115">
                  <c:v>5.0729863505183381E-3</c:v>
                </c:pt>
                <c:pt idx="116">
                  <c:v>5.0691374442457526E-3</c:v>
                </c:pt>
                <c:pt idx="117">
                  <c:v>5.0650100573601531E-3</c:v>
                </c:pt>
                <c:pt idx="118">
                  <c:v>5.0558970472132838E-3</c:v>
                </c:pt>
                <c:pt idx="119">
                  <c:v>5.0457157059569102E-3</c:v>
                </c:pt>
                <c:pt idx="120">
                  <c:v>5.040195917059842E-3</c:v>
                </c:pt>
                <c:pt idx="121">
                  <c:v>5.0343976477928987E-3</c:v>
                </c:pt>
                <c:pt idx="122">
                  <c:v>5.015191291643406E-3</c:v>
                </c:pt>
                <c:pt idx="123">
                  <c:v>4.9937599449101366E-3</c:v>
                </c:pt>
                <c:pt idx="124">
                  <c:v>4.9860123132972056E-3</c:v>
                </c:pt>
                <c:pt idx="125">
                  <c:v>4.977986201476492E-3</c:v>
                </c:pt>
                <c:pt idx="126">
                  <c:v>4.9629010184644908E-3</c:v>
                </c:pt>
                <c:pt idx="127">
                  <c:v>4.9506113602504342E-3</c:v>
                </c:pt>
                <c:pt idx="128">
                  <c:v>4.9460670580048216E-3</c:v>
                </c:pt>
                <c:pt idx="129">
                  <c:v>4.9424628279415295E-3</c:v>
                </c:pt>
                <c:pt idx="130">
                  <c:v>4.9397986703036967E-3</c:v>
                </c:pt>
                <c:pt idx="131">
                  <c:v>4.9376707238017277E-3</c:v>
                </c:pt>
                <c:pt idx="132">
                  <c:v>4.9385427623049871E-3</c:v>
                </c:pt>
                <c:pt idx="133">
                  <c:v>4.940578965902942E-3</c:v>
                </c:pt>
                <c:pt idx="134">
                  <c:v>4.9435552419263562E-3</c:v>
                </c:pt>
                <c:pt idx="135">
                  <c:v>4.9474715902131372E-3</c:v>
                </c:pt>
                <c:pt idx="136">
                  <c:v>4.9585052207231275E-3</c:v>
                </c:pt>
                <c:pt idx="137">
                  <c:v>4.972537707128577E-3</c:v>
                </c:pt>
                <c:pt idx="138">
                  <c:v>4.9811544175426548E-3</c:v>
                </c:pt>
                <c:pt idx="139">
                  <c:v>4.9907112005442844E-3</c:v>
                </c:pt>
                <c:pt idx="140">
                  <c:v>5.0012080562955585E-3</c:v>
                </c:pt>
                <c:pt idx="141">
                  <c:v>5.0254045328942034E-3</c:v>
                </c:pt>
                <c:pt idx="142">
                  <c:v>5.0525962076075626E-3</c:v>
                </c:pt>
                <c:pt idx="143">
                  <c:v>5.0677934279985681E-3</c:v>
                </c:pt>
                <c:pt idx="144">
                  <c:v>5.0839307217875884E-3</c:v>
                </c:pt>
                <c:pt idx="145">
                  <c:v>5.1010080888935772E-3</c:v>
                </c:pt>
                <c:pt idx="146">
                  <c:v>5.1485108041454675E-3</c:v>
                </c:pt>
                <c:pt idx="147">
                  <c:v>5.2002315865351534E-3</c:v>
                </c:pt>
                <c:pt idx="148">
                  <c:v>5.2213627343755675E-3</c:v>
                </c:pt>
                <c:pt idx="149">
                  <c:v>5.2418472936910376E-3</c:v>
                </c:pt>
                <c:pt idx="150">
                  <c:v>5.280737515083179E-3</c:v>
                </c:pt>
                <c:pt idx="151">
                  <c:v>5.317319643758367E-3</c:v>
                </c:pt>
                <c:pt idx="152">
                  <c:v>5.3345712589902838E-3</c:v>
                </c:pt>
                <c:pt idx="153">
                  <c:v>5.3511762850488864E-3</c:v>
                </c:pt>
                <c:pt idx="154">
                  <c:v>5.367134722015221E-3</c:v>
                </c:pt>
                <c:pt idx="155">
                  <c:v>5.3969760969256137E-3</c:v>
                </c:pt>
                <c:pt idx="156">
                  <c:v>5.4245025760402132E-3</c:v>
                </c:pt>
                <c:pt idx="157">
                  <c:v>5.4372280658432359E-3</c:v>
                </c:pt>
                <c:pt idx="158">
                  <c:v>5.4493069659056204E-3</c:v>
                </c:pt>
                <c:pt idx="159">
                  <c:v>5.4607392763084128E-3</c:v>
                </c:pt>
                <c:pt idx="160">
                  <c:v>5.4815309166048971E-3</c:v>
                </c:pt>
                <c:pt idx="161">
                  <c:v>5.5000026194595986E-3</c:v>
                </c:pt>
                <c:pt idx="162">
                  <c:v>5.5082019804297833E-3</c:v>
                </c:pt>
                <c:pt idx="163">
                  <c:v>5.5157547513351446E-3</c:v>
                </c:pt>
                <c:pt idx="164">
                  <c:v>5.5226609322567288E-3</c:v>
                </c:pt>
                <c:pt idx="165">
                  <c:v>5.5368194142976779E-3</c:v>
                </c:pt>
                <c:pt idx="166">
                  <c:v>5.5474929842713738E-3</c:v>
                </c:pt>
                <c:pt idx="167">
                  <c:v>5.5505676178990715E-3</c:v>
                </c:pt>
                <c:pt idx="168">
                  <c:v>5.5532356307463893E-3</c:v>
                </c:pt>
                <c:pt idx="169">
                  <c:v>5.5574608479491703E-3</c:v>
                </c:pt>
                <c:pt idx="170">
                  <c:v>5.5603214110366839E-3</c:v>
                </c:pt>
                <c:pt idx="171">
                  <c:v>5.5611962884560828E-3</c:v>
                </c:pt>
                <c:pt idx="172">
                  <c:v>5.5617125388385258E-3</c:v>
                </c:pt>
                <c:pt idx="173">
                  <c:v>5.5618701621029665E-3</c:v>
                </c:pt>
                <c:pt idx="174">
                  <c:v>5.56107471038995E-3</c:v>
                </c:pt>
                <c:pt idx="175">
                  <c:v>5.5589143843859379E-3</c:v>
                </c:pt>
                <c:pt idx="176">
                  <c:v>5.5572788722224598E-3</c:v>
                </c:pt>
                <c:pt idx="177">
                  <c:v>5.5552847331030719E-3</c:v>
                </c:pt>
                <c:pt idx="178">
                  <c:v>5.5529319667846355E-3</c:v>
                </c:pt>
                <c:pt idx="179">
                  <c:v>5.5471153113854461E-3</c:v>
                </c:pt>
                <c:pt idx="180">
                  <c:v>5.5399346313844688E-3</c:v>
                </c:pt>
                <c:pt idx="181">
                  <c:v>5.5357887299622988E-3</c:v>
                </c:pt>
                <c:pt idx="182">
                  <c:v>5.531284201584219E-3</c:v>
                </c:pt>
                <c:pt idx="183">
                  <c:v>5.5264210460881369E-3</c:v>
                </c:pt>
                <c:pt idx="184">
                  <c:v>5.5155826569600981E-3</c:v>
                </c:pt>
                <c:pt idx="185">
                  <c:v>5.5033821549499429E-3</c:v>
                </c:pt>
                <c:pt idx="186">
                  <c:v>5.4967258648364048E-3</c:v>
                </c:pt>
                <c:pt idx="187">
                  <c:v>5.489710947766957E-3</c:v>
                </c:pt>
                <c:pt idx="188">
                  <c:v>5.4823374039036921E-3</c:v>
                </c:pt>
                <c:pt idx="189">
                  <c:v>5.46874145751275E-3</c:v>
                </c:pt>
                <c:pt idx="190">
                  <c:v>5.4585671007978398E-3</c:v>
                </c:pt>
                <c:pt idx="191">
                  <c:v>5.455439432753284E-3</c:v>
                </c:pt>
                <c:pt idx="192">
                  <c:v>5.4534628903213367E-3</c:v>
                </c:pt>
                <c:pt idx="193">
                  <c:v>5.4526374734209515E-3</c:v>
                </c:pt>
                <c:pt idx="194">
                  <c:v>5.4549052460724692E-3</c:v>
                </c:pt>
                <c:pt idx="195">
                  <c:v>5.4608470614592175E-3</c:v>
                </c:pt>
                <c:pt idx="196">
                  <c:v>5.465777272459782E-3</c:v>
                </c:pt>
                <c:pt idx="197">
                  <c:v>5.4718586091540011E-3</c:v>
                </c:pt>
                <c:pt idx="198">
                  <c:v>5.479091071541875E-3</c:v>
                </c:pt>
                <c:pt idx="199">
                  <c:v>5.497475880977821E-3</c:v>
                </c:pt>
                <c:pt idx="200">
                  <c:v>5.5195321799750285E-3</c:v>
                </c:pt>
                <c:pt idx="201">
                  <c:v>5.5325202722900091E-3</c:v>
                </c:pt>
                <c:pt idx="202">
                  <c:v>5.5466594909470146E-3</c:v>
                </c:pt>
                <c:pt idx="203">
                  <c:v>5.5619498359460451E-3</c:v>
                </c:pt>
                <c:pt idx="204">
                  <c:v>5.5964534213925896E-3</c:v>
                </c:pt>
                <c:pt idx="205">
                  <c:v>5.634622483495777E-3</c:v>
                </c:pt>
                <c:pt idx="206">
                  <c:v>5.6556684631225984E-3</c:v>
                </c:pt>
                <c:pt idx="207">
                  <c:v>5.6778655702260927E-3</c:v>
                </c:pt>
                <c:pt idx="208">
                  <c:v>5.7012138049683525E-3</c:v>
                </c:pt>
                <c:pt idx="209">
                  <c:v>5.7518380050414217E-3</c:v>
                </c:pt>
                <c:pt idx="210">
                  <c:v>5.8057640596897997E-3</c:v>
                </c:pt>
                <c:pt idx="211">
                  <c:v>5.8327441416639036E-3</c:v>
                </c:pt>
                <c:pt idx="212">
                  <c:v>5.8587515575592164E-3</c:v>
                </c:pt>
                <c:pt idx="213">
                  <c:v>5.8837863072136454E-3</c:v>
                </c:pt>
                <c:pt idx="214">
                  <c:v>5.930709947018868E-3</c:v>
                </c:pt>
                <c:pt idx="215">
                  <c:v>5.9741986396133484E-3</c:v>
                </c:pt>
                <c:pt idx="216">
                  <c:v>5.994370055307785E-3</c:v>
                </c:pt>
                <c:pt idx="217">
                  <c:v>6.0135688036266899E-3</c:v>
                </c:pt>
                <c:pt idx="218">
                  <c:v>6.0317948844079705E-3</c:v>
                </c:pt>
                <c:pt idx="219">
                  <c:v>6.0651055995719636E-3</c:v>
                </c:pt>
                <c:pt idx="220">
                  <c:v>6.0949725300496471E-3</c:v>
                </c:pt>
                <c:pt idx="221">
                  <c:v>6.1083352714408345E-3</c:v>
                </c:pt>
                <c:pt idx="222">
                  <c:v>6.1207253446460275E-3</c:v>
                </c:pt>
                <c:pt idx="223">
                  <c:v>6.132142749422087E-3</c:v>
                </c:pt>
                <c:pt idx="224">
                  <c:v>6.1518390131139657E-3</c:v>
                </c:pt>
                <c:pt idx="225">
                  <c:v>6.1680856835866216E-3</c:v>
                </c:pt>
                <c:pt idx="226">
                  <c:v>6.1746397455686441E-3</c:v>
                </c:pt>
                <c:pt idx="227">
                  <c:v>6.1802211386352557E-3</c:v>
                </c:pt>
                <c:pt idx="228">
                  <c:v>6.184829863029595E-3</c:v>
                </c:pt>
                <c:pt idx="229">
                  <c:v>6.1916458704408539E-3</c:v>
                </c:pt>
                <c:pt idx="230">
                  <c:v>6.1932834515132651E-3</c:v>
                </c:pt>
                <c:pt idx="231">
                  <c:v>6.1920561624961845E-3</c:v>
                </c:pt>
                <c:pt idx="232">
                  <c:v>6.190092140742065E-3</c:v>
                </c:pt>
                <c:pt idx="233">
                  <c:v>6.187273600718469E-3</c:v>
                </c:pt>
                <c:pt idx="234">
                  <c:v>6.185721795828325E-3</c:v>
                </c:pt>
                <c:pt idx="235">
                  <c:v>6.1857365813444698E-3</c:v>
                </c:pt>
                <c:pt idx="236">
                  <c:v>6.1861943155017141E-3</c:v>
                </c:pt>
                <c:pt idx="237">
                  <c:v>6.1870949983000578E-3</c:v>
                </c:pt>
                <c:pt idx="238">
                  <c:v>6.1904778483671636E-3</c:v>
                </c:pt>
                <c:pt idx="239">
                  <c:v>6.1951272164717519E-3</c:v>
                </c:pt>
                <c:pt idx="240">
                  <c:v>6.1982426426376858E-3</c:v>
                </c:pt>
                <c:pt idx="241">
                  <c:v>6.201801017687858E-3</c:v>
                </c:pt>
                <c:pt idx="242">
                  <c:v>6.205802341460176E-3</c:v>
                </c:pt>
                <c:pt idx="243">
                  <c:v>6.2153873202197571E-3</c:v>
                </c:pt>
                <c:pt idx="244">
                  <c:v>6.2262371240140446E-3</c:v>
                </c:pt>
                <c:pt idx="245">
                  <c:v>6.2324531917212767E-3</c:v>
                </c:pt>
                <c:pt idx="246">
                  <c:v>6.2391122082317008E-3</c:v>
                </c:pt>
                <c:pt idx="247">
                  <c:v>6.2462141736263632E-3</c:v>
                </c:pt>
                <c:pt idx="248">
                  <c:v>6.2620020295408221E-3</c:v>
                </c:pt>
                <c:pt idx="249">
                  <c:v>6.2790515243715816E-3</c:v>
                </c:pt>
                <c:pt idx="250">
                  <c:v>6.288368234511621E-3</c:v>
                </c:pt>
                <c:pt idx="251">
                  <c:v>6.2981278936979912E-3</c:v>
                </c:pt>
                <c:pt idx="252">
                  <c:v>6.3083305020117386E-3</c:v>
                </c:pt>
                <c:pt idx="253">
                  <c:v>6.3303220013736601E-3</c:v>
                </c:pt>
                <c:pt idx="254">
                  <c:v>6.3534883884153182E-3</c:v>
                </c:pt>
                <c:pt idx="255">
                  <c:v>6.3654135131285816E-3</c:v>
                </c:pt>
                <c:pt idx="256">
                  <c:v>6.3772893575697598E-3</c:v>
                </c:pt>
                <c:pt idx="257">
                  <c:v>6.3891159216578064E-3</c:v>
                </c:pt>
                <c:pt idx="258">
                  <c:v>6.4127174442359571E-3</c:v>
                </c:pt>
                <c:pt idx="259">
                  <c:v>6.435929374721816E-3</c:v>
                </c:pt>
                <c:pt idx="260">
                  <c:v>6.4475095371252511E-3</c:v>
                </c:pt>
                <c:pt idx="261">
                  <c:v>6.4590404192566009E-3</c:v>
                </c:pt>
                <c:pt idx="262">
                  <c:v>6.4705220209537728E-3</c:v>
                </c:pt>
                <c:pt idx="263">
                  <c:v>6.4934364728759988E-3</c:v>
                </c:pt>
                <c:pt idx="264">
                  <c:v>6.5159556244542838E-3</c:v>
                </c:pt>
                <c:pt idx="265">
                  <c:v>6.5271908243857979E-3</c:v>
                </c:pt>
                <c:pt idx="266">
                  <c:v>6.5383767439641804E-3</c:v>
                </c:pt>
                <c:pt idx="267">
                  <c:v>6.5495133831894314E-3</c:v>
                </c:pt>
                <c:pt idx="268">
                  <c:v>6.5717407126131286E-3</c:v>
                </c:pt>
                <c:pt idx="269">
                  <c:v>6.5935671360728421E-3</c:v>
                </c:pt>
                <c:pt idx="270">
                  <c:v>6.6044573732892964E-3</c:v>
                </c:pt>
                <c:pt idx="271">
                  <c:v>6.6152983301526191E-3</c:v>
                </c:pt>
                <c:pt idx="272">
                  <c:v>6.6260900065007178E-3</c:v>
                </c:pt>
                <c:pt idx="273">
                  <c:v>6.6476301587466615E-3</c:v>
                </c:pt>
                <c:pt idx="274">
                  <c:v>6.6687639080376115E-3</c:v>
                </c:pt>
                <c:pt idx="275">
                  <c:v>6.6793091823769135E-3</c:v>
                </c:pt>
                <c:pt idx="276">
                  <c:v>6.6898051762009914E-3</c:v>
                </c:pt>
                <c:pt idx="277">
                  <c:v>6.7002518896719376E-3</c:v>
                </c:pt>
                <c:pt idx="278">
                  <c:v>6.7211048067650223E-3</c:v>
                </c:pt>
                <c:pt idx="279">
                  <c:v>6.7415459388897592E-3</c:v>
                </c:pt>
                <c:pt idx="280">
                  <c:v>6.7517462500277237E-3</c:v>
                </c:pt>
                <c:pt idx="281">
                  <c:v>6.761897280650464E-3</c:v>
                </c:pt>
                <c:pt idx="282">
                  <c:v>6.7719990309200728E-3</c:v>
                </c:pt>
                <c:pt idx="283">
                  <c:v>6.7921646522917109E-3</c:v>
                </c:pt>
                <c:pt idx="284">
                  <c:v>6.8119132270894056E-3</c:v>
                </c:pt>
                <c:pt idx="285">
                  <c:v>6.8217685749449863E-3</c:v>
                </c:pt>
                <c:pt idx="286">
                  <c:v>6.8315746422042967E-3</c:v>
                </c:pt>
                <c:pt idx="287">
                  <c:v>6.8413314290294291E-3</c:v>
                </c:pt>
                <c:pt idx="288">
                  <c:v>6.8608096911123208E-3</c:v>
                </c:pt>
                <c:pt idx="289">
                  <c:v>6.8798657713398104E-3</c:v>
                </c:pt>
                <c:pt idx="290">
                  <c:v>6.8893761555888222E-3</c:v>
                </c:pt>
                <c:pt idx="291">
                  <c:v>6.8988372594036562E-3</c:v>
                </c:pt>
                <c:pt idx="292">
                  <c:v>6.9082490826222198E-3</c:v>
                </c:pt>
                <c:pt idx="293">
                  <c:v>6.9270399191205074E-3</c:v>
                </c:pt>
                <c:pt idx="294">
                  <c:v>6.9454035702631867E-3</c:v>
                </c:pt>
                <c:pt idx="295">
                  <c:v>6.9545689908245834E-3</c:v>
                </c:pt>
                <c:pt idx="296">
                  <c:v>6.9636851307897096E-3</c:v>
                </c:pt>
                <c:pt idx="297">
                  <c:v>6.9727519903206581E-3</c:v>
                </c:pt>
                <c:pt idx="298">
                  <c:v>6.9908553323990343E-3</c:v>
                </c:pt>
                <c:pt idx="299">
                  <c:v>7.008526622562794E-3</c:v>
                </c:pt>
                <c:pt idx="300">
                  <c:v>7.0173470791934367E-3</c:v>
                </c:pt>
                <c:pt idx="301">
                  <c:v>7.0261182553088553E-3</c:v>
                </c:pt>
                <c:pt idx="302">
                  <c:v>7.0348401507469571E-3</c:v>
                </c:pt>
                <c:pt idx="303">
                  <c:v>7.0522559271117098E-3</c:v>
                </c:pt>
                <c:pt idx="304">
                  <c:v>7.0692349269418919E-3</c:v>
                </c:pt>
                <c:pt idx="305">
                  <c:v>7.077710419479688E-3</c:v>
                </c:pt>
                <c:pt idx="306">
                  <c:v>7.08613663150226E-3</c:v>
                </c:pt>
                <c:pt idx="307">
                  <c:v>7.0945135628475153E-3</c:v>
                </c:pt>
                <c:pt idx="308">
                  <c:v>7.111241699611452E-3</c:v>
                </c:pt>
                <c:pt idx="309">
                  <c:v>7.1275284822658325E-3</c:v>
                </c:pt>
                <c:pt idx="310">
                  <c:v>7.1356590105486895E-3</c:v>
                </c:pt>
                <c:pt idx="311">
                  <c:v>7.143740258235276E-3</c:v>
                </c:pt>
                <c:pt idx="312">
                  <c:v>7.1517722253255922E-3</c:v>
                </c:pt>
                <c:pt idx="313">
                  <c:v>7.1758052942516581E-3</c:v>
                </c:pt>
                <c:pt idx="314">
                  <c:v>7.1989291344543016E-3</c:v>
                </c:pt>
                <c:pt idx="315">
                  <c:v>7.2066161370465398E-3</c:v>
                </c:pt>
                <c:pt idx="316">
                  <c:v>7.225801801051257E-3</c:v>
                </c:pt>
                <c:pt idx="317">
                  <c:v>7.2443305385916368E-3</c:v>
                </c:pt>
                <c:pt idx="318">
                  <c:v>7.2518334469073853E-3</c:v>
                </c:pt>
                <c:pt idx="319">
                  <c:v>7.2593986640900887E-3</c:v>
                </c:pt>
                <c:pt idx="320">
                  <c:v>7.2748817872044427E-3</c:v>
                </c:pt>
                <c:pt idx="321">
                  <c:v>7.2902826226250994E-3</c:v>
                </c:pt>
                <c:pt idx="322">
                  <c:v>7.2981593846288551E-3</c:v>
                </c:pt>
                <c:pt idx="323">
                  <c:v>7.3060984557427044E-3</c:v>
                </c:pt>
                <c:pt idx="324">
                  <c:v>7.3140998356424625E-3</c:v>
                </c:pt>
                <c:pt idx="325">
                  <c:v>7.3304575081549013E-3</c:v>
                </c:pt>
                <c:pt idx="326">
                  <c:v>7.3467284455319692E-3</c:v>
                </c:pt>
                <c:pt idx="327">
                  <c:v>7.3550413704959183E-3</c:v>
                </c:pt>
                <c:pt idx="328">
                  <c:v>7.3634166044889149E-3</c:v>
                </c:pt>
                <c:pt idx="329">
                  <c:v>7.3718541474299126E-3</c:v>
                </c:pt>
                <c:pt idx="330">
                  <c:v>7.3890865101718575E-3</c:v>
                </c:pt>
                <c:pt idx="331">
                  <c:v>7.4062274094843783E-3</c:v>
                </c:pt>
                <c:pt idx="332">
                  <c:v>7.4149764975706134E-3</c:v>
                </c:pt>
                <c:pt idx="333">
                  <c:v>7.4237878946858959E-3</c:v>
                </c:pt>
                <c:pt idx="334">
                  <c:v>7.432661600830226E-3</c:v>
                </c:pt>
                <c:pt idx="335">
                  <c:v>7.4507687977128558E-3</c:v>
                </c:pt>
                <c:pt idx="336">
                  <c:v>7.4687795158601133E-3</c:v>
                </c:pt>
                <c:pt idx="337">
                  <c:v>7.4779647673117733E-3</c:v>
                </c:pt>
                <c:pt idx="338">
                  <c:v>7.4872123277924807E-3</c:v>
                </c:pt>
                <c:pt idx="339">
                  <c:v>7.4965221973022356E-3</c:v>
                </c:pt>
                <c:pt idx="340">
                  <c:v>7.5155043753975352E-3</c:v>
                </c:pt>
                <c:pt idx="341">
                  <c:v>7.5343847663611463E-3</c:v>
                </c:pt>
                <c:pt idx="342">
                  <c:v>7.5440061813403236E-3</c:v>
                </c:pt>
                <c:pt idx="343">
                  <c:v>7.5536899054295947E-3</c:v>
                </c:pt>
                <c:pt idx="344">
                  <c:v>7.5634359386289596E-3</c:v>
                </c:pt>
                <c:pt idx="345">
                  <c:v>7.5832932481156865E-3</c:v>
                </c:pt>
                <c:pt idx="346">
                  <c:v>7.6030431625273565E-3</c:v>
                </c:pt>
                <c:pt idx="347">
                  <c:v>7.6131007412771901E-3</c:v>
                </c:pt>
                <c:pt idx="348">
                  <c:v>7.62322062929921E-3</c:v>
                </c:pt>
                <c:pt idx="349">
                  <c:v>7.6334028262692311E-3</c:v>
                </c:pt>
                <c:pt idx="350">
                  <c:v>7.6541354209191956E-3</c:v>
                </c:pt>
                <c:pt idx="351">
                  <c:v>7.674754706141762E-3</c:v>
                </c:pt>
                <c:pt idx="352">
                  <c:v>7.685248448986437E-3</c:v>
                </c:pt>
                <c:pt idx="353">
                  <c:v>7.695804501022252E-3</c:v>
                </c:pt>
                <c:pt idx="354">
                  <c:v>7.7064228621681607E-3</c:v>
                </c:pt>
                <c:pt idx="355">
                  <c:v>7.7280308992111477E-3</c:v>
                </c:pt>
                <c:pt idx="356">
                  <c:v>7.7495193989063349E-3</c:v>
                </c:pt>
                <c:pt idx="357">
                  <c:v>7.7604493060889901E-3</c:v>
                </c:pt>
                <c:pt idx="358">
                  <c:v>7.7714415224627853E-3</c:v>
                </c:pt>
                <c:pt idx="359">
                  <c:v>7.7824960481087668E-3</c:v>
                </c:pt>
                <c:pt idx="360">
                  <c:v>7.8049796885026898E-3</c:v>
                </c:pt>
                <c:pt idx="361">
                  <c:v>7.8273372428472321E-3</c:v>
                </c:pt>
                <c:pt idx="362">
                  <c:v>7.8387033146110063E-3</c:v>
                </c:pt>
                <c:pt idx="363">
                  <c:v>7.8501316956469669E-3</c:v>
                </c:pt>
                <c:pt idx="364">
                  <c:v>7.8616223858740675E-3</c:v>
                </c:pt>
                <c:pt idx="365">
                  <c:v>7.8849817946021385E-3</c:v>
                </c:pt>
                <c:pt idx="366">
                  <c:v>7.9082082397474718E-3</c:v>
                </c:pt>
                <c:pt idx="367">
                  <c:v>7.9200104764165502E-3</c:v>
                </c:pt>
                <c:pt idx="368">
                  <c:v>7.9318750223578149E-3</c:v>
                </c:pt>
                <c:pt idx="369">
                  <c:v>7.9438018776523123E-3</c:v>
                </c:pt>
                <c:pt idx="370">
                  <c:v>7.96803722356095E-3</c:v>
                </c:pt>
                <c:pt idx="371">
                  <c:v>7.9921323917953035E-3</c:v>
                </c:pt>
                <c:pt idx="372">
                  <c:v>8.004370793612825E-3</c:v>
                </c:pt>
                <c:pt idx="373">
                  <c:v>8.0166715048646253E-3</c:v>
                </c:pt>
                <c:pt idx="374">
                  <c:v>8.029034525388612E-3</c:v>
                </c:pt>
                <c:pt idx="375">
                  <c:v>8.0541459815926721E-3</c:v>
                </c:pt>
                <c:pt idx="376">
                  <c:v>8.0791097010168844E-3</c:v>
                </c:pt>
                <c:pt idx="377">
                  <c:v>8.091784268307034E-3</c:v>
                </c:pt>
                <c:pt idx="378">
                  <c:v>8.1045211451125088E-3</c:v>
                </c:pt>
                <c:pt idx="379">
                  <c:v>8.1173203311091235E-3</c:v>
                </c:pt>
                <c:pt idx="380">
                  <c:v>8.1433080752080222E-3</c:v>
                </c:pt>
                <c:pt idx="381">
                  <c:v>8.1691245344761576E-3</c:v>
                </c:pt>
                <c:pt idx="382">
                  <c:v>8.1821414564930972E-3</c:v>
                </c:pt>
                <c:pt idx="383">
                  <c:v>8.195126877036385E-3</c:v>
                </c:pt>
                <c:pt idx="384">
                  <c:v>8.2080807959439284E-3</c:v>
                </c:pt>
                <c:pt idx="385">
                  <c:v>8.2340693742792119E-3</c:v>
                </c:pt>
                <c:pt idx="386">
                  <c:v>8.259581455216658E-3</c:v>
                </c:pt>
                <c:pt idx="387">
                  <c:v>8.2723778659454794E-3</c:v>
                </c:pt>
                <c:pt idx="388">
                  <c:v>8.2851427751196027E-3</c:v>
                </c:pt>
                <c:pt idx="389">
                  <c:v>8.3235965933465828E-3</c:v>
                </c:pt>
                <c:pt idx="390">
                  <c:v>8.3610706952463865E-3</c:v>
                </c:pt>
                <c:pt idx="391">
                  <c:v>8.3736150928082065E-3</c:v>
                </c:pt>
                <c:pt idx="392">
                  <c:v>8.3861279887342821E-3</c:v>
                </c:pt>
                <c:pt idx="393">
                  <c:v>8.4112426002861777E-3</c:v>
                </c:pt>
                <c:pt idx="394">
                  <c:v>8.4358645556759093E-3</c:v>
                </c:pt>
                <c:pt idx="395">
                  <c:v>8.4482199432611704E-3</c:v>
                </c:pt>
                <c:pt idx="396">
                  <c:v>8.4605438291296409E-3</c:v>
                </c:pt>
                <c:pt idx="397">
                  <c:v>8.4728362132813206E-3</c:v>
                </c:pt>
                <c:pt idx="398">
                  <c:v>8.5037068257023951E-3</c:v>
                </c:pt>
                <c:pt idx="399">
                  <c:v>8.5338256087741371E-3</c:v>
                </c:pt>
                <c:pt idx="400">
                  <c:v>8.5459289828682117E-3</c:v>
                </c:pt>
                <c:pt idx="401">
                  <c:v>8.5580008551644493E-3</c:v>
                </c:pt>
                <c:pt idx="402">
                  <c:v>8.582241380146554E-3</c:v>
                </c:pt>
                <c:pt idx="403">
                  <c:v>8.6059733271814931E-3</c:v>
                </c:pt>
                <c:pt idx="404">
                  <c:v>8.6178876908937774E-3</c:v>
                </c:pt>
                <c:pt idx="405">
                  <c:v>8.6297705529703173E-3</c:v>
                </c:pt>
                <c:pt idx="406">
                  <c:v>8.6416219131679739E-3</c:v>
                </c:pt>
                <c:pt idx="407">
                  <c:v>8.6654253445894724E-3</c:v>
                </c:pt>
                <c:pt idx="408">
                  <c:v>8.68871233687174E-3</c:v>
                </c:pt>
                <c:pt idx="409">
                  <c:v>8.7004061884854433E-3</c:v>
                </c:pt>
                <c:pt idx="410">
                  <c:v>8.7120685383013097E-3</c:v>
                </c:pt>
                <c:pt idx="411">
                  <c:v>8.7236993864003853E-3</c:v>
                </c:pt>
                <c:pt idx="412">
                  <c:v>8.747065687817468E-3</c:v>
                </c:pt>
                <c:pt idx="413">
                  <c:v>8.7699077611425036E-3</c:v>
                </c:pt>
                <c:pt idx="414">
                  <c:v>8.7813811004144871E-3</c:v>
                </c:pt>
                <c:pt idx="415">
                  <c:v>8.7928229379696798E-3</c:v>
                </c:pt>
                <c:pt idx="416">
                  <c:v>8.8042332736459894E-3</c:v>
                </c:pt>
                <c:pt idx="417">
                  <c:v>8.8329222181324218E-3</c:v>
                </c:pt>
                <c:pt idx="418">
                  <c:v>8.8608124257893994E-3</c:v>
                </c:pt>
                <c:pt idx="419">
                  <c:v>8.8720337508407798E-3</c:v>
                </c:pt>
                <c:pt idx="420">
                  <c:v>8.8832235740943233E-3</c:v>
                </c:pt>
                <c:pt idx="421">
                  <c:v>8.9057154982286075E-3</c:v>
                </c:pt>
                <c:pt idx="422">
                  <c:v>8.9276678492111738E-3</c:v>
                </c:pt>
                <c:pt idx="423">
                  <c:v>8.9387001634755325E-3</c:v>
                </c:pt>
                <c:pt idx="424">
                  <c:v>8.9497009759420543E-3</c:v>
                </c:pt>
                <c:pt idx="425">
                  <c:v>8.9606702866107391E-3</c:v>
                </c:pt>
                <c:pt idx="426">
                  <c:v>8.9827249593873084E-3</c:v>
                </c:pt>
                <c:pt idx="427">
                  <c:v>9.0042325110639698E-3</c:v>
                </c:pt>
                <c:pt idx="428">
                  <c:v>9.0150443125813773E-3</c:v>
                </c:pt>
                <c:pt idx="429">
                  <c:v>9.0258246123009478E-3</c:v>
                </c:pt>
                <c:pt idx="430">
                  <c:v>9.0365734102226813E-3</c:v>
                </c:pt>
                <c:pt idx="431">
                  <c:v>9.0581907872281757E-3</c:v>
                </c:pt>
                <c:pt idx="432">
                  <c:v>9.0792535833639221E-3</c:v>
                </c:pt>
                <c:pt idx="433">
                  <c:v>9.089844872053332E-3</c:v>
                </c:pt>
                <c:pt idx="434">
                  <c:v>9.100404658944905E-3</c:v>
                </c:pt>
                <c:pt idx="435">
                  <c:v>9.1109329439575948E-3</c:v>
                </c:pt>
                <c:pt idx="436">
                  <c:v>9.1321129788875712E-3</c:v>
                </c:pt>
                <c:pt idx="437">
                  <c:v>9.1527310653816141E-3</c:v>
                </c:pt>
                <c:pt idx="438">
                  <c:v>9.163101841080934E-3</c:v>
                </c:pt>
                <c:pt idx="439">
                  <c:v>9.1734411149013706E-3</c:v>
                </c:pt>
                <c:pt idx="440">
                  <c:v>9.183748886842924E-3</c:v>
                </c:pt>
                <c:pt idx="441">
                  <c:v>9.2044915315829083E-3</c:v>
                </c:pt>
                <c:pt idx="442">
                  <c:v>9.2246649559823979E-3</c:v>
                </c:pt>
                <c:pt idx="443">
                  <c:v>9.2348152186105814E-3</c:v>
                </c:pt>
                <c:pt idx="444">
                  <c:v>9.2449339792788354E-3</c:v>
                </c:pt>
                <c:pt idx="445">
                  <c:v>9.2550212380682062E-3</c:v>
                </c:pt>
                <c:pt idx="446">
                  <c:v>9.2753264425315968E-3</c:v>
                </c:pt>
                <c:pt idx="447">
                  <c:v>9.2950552543558107E-3</c:v>
                </c:pt>
                <c:pt idx="448">
                  <c:v>9.304985003669719E-3</c:v>
                </c:pt>
                <c:pt idx="449">
                  <c:v>9.3148832511857904E-3</c:v>
                </c:pt>
                <c:pt idx="450">
                  <c:v>9.324749996660886E-3</c:v>
                </c:pt>
                <c:pt idx="451">
                  <c:v>9.3446177090591078E-3</c:v>
                </c:pt>
                <c:pt idx="452">
                  <c:v>9.3639019596103434E-3</c:v>
                </c:pt>
                <c:pt idx="453">
                  <c:v>9.3736111955289303E-3</c:v>
                </c:pt>
                <c:pt idx="454">
                  <c:v>9.3832889295686339E-3</c:v>
                </c:pt>
                <c:pt idx="455">
                  <c:v>9.3929351617294543E-3</c:v>
                </c:pt>
                <c:pt idx="456">
                  <c:v>9.4123653284909174E-3</c:v>
                </c:pt>
                <c:pt idx="457">
                  <c:v>9.431205070854487E-3</c:v>
                </c:pt>
                <c:pt idx="458">
                  <c:v>9.4406937932967061E-3</c:v>
                </c:pt>
                <c:pt idx="459">
                  <c:v>9.4501510137789957E-3</c:v>
                </c:pt>
                <c:pt idx="460">
                  <c:v>9.459576732382402E-3</c:v>
                </c:pt>
                <c:pt idx="461">
                  <c:v>9.4785692982605578E-3</c:v>
                </c:pt>
                <c:pt idx="462">
                  <c:v>9.4969645871967323E-3</c:v>
                </c:pt>
                <c:pt idx="463">
                  <c:v>9.5062327960004911E-3</c:v>
                </c:pt>
                <c:pt idx="464">
                  <c:v>9.5154695029253666E-3</c:v>
                </c:pt>
                <c:pt idx="465">
                  <c:v>9.5246747078092664E-3</c:v>
                </c:pt>
                <c:pt idx="466">
                  <c:v>9.5432296158826108E-3</c:v>
                </c:pt>
                <c:pt idx="467">
                  <c:v>9.5611805079076628E-3</c:v>
                </c:pt>
                <c:pt idx="468">
                  <c:v>9.570228202991915E-3</c:v>
                </c:pt>
                <c:pt idx="469">
                  <c:v>9.5792443960351914E-3</c:v>
                </c:pt>
                <c:pt idx="470">
                  <c:v>9.5882290871995846E-3</c:v>
                </c:pt>
                <c:pt idx="471">
                  <c:v>9.6063462788716549E-3</c:v>
                </c:pt>
                <c:pt idx="472">
                  <c:v>9.6238528320147232E-3</c:v>
                </c:pt>
                <c:pt idx="473">
                  <c:v>9.6326800132984225E-3</c:v>
                </c:pt>
                <c:pt idx="474">
                  <c:v>9.6414756924600997E-3</c:v>
                </c:pt>
                <c:pt idx="475">
                  <c:v>9.6502398697428937E-3</c:v>
                </c:pt>
                <c:pt idx="476">
                  <c:v>9.6679192847963051E-3</c:v>
                </c:pt>
                <c:pt idx="477">
                  <c:v>9.6849815588695432E-3</c:v>
                </c:pt>
                <c:pt idx="478">
                  <c:v>9.693588226190597E-3</c:v>
                </c:pt>
                <c:pt idx="479">
                  <c:v>9.7021633913896288E-3</c:v>
                </c:pt>
                <c:pt idx="480">
                  <c:v>9.7107070546287311E-3</c:v>
                </c:pt>
                <c:pt idx="481">
                  <c:v>9.7322979289465872E-3</c:v>
                </c:pt>
                <c:pt idx="482">
                  <c:v>9.7529528407769295E-3</c:v>
                </c:pt>
                <c:pt idx="483">
                  <c:v>9.7613074920133158E-3</c:v>
                </c:pt>
                <c:pt idx="484">
                  <c:v>9.7696306411276801E-3</c:v>
                </c:pt>
                <c:pt idx="485">
                  <c:v>9.7864343162671723E-3</c:v>
                </c:pt>
                <c:pt idx="486">
                  <c:v>9.8026082174995643E-3</c:v>
                </c:pt>
                <c:pt idx="487">
                  <c:v>9.8107738565711422E-3</c:v>
                </c:pt>
                <c:pt idx="488">
                  <c:v>9.818907993520698E-3</c:v>
                </c:pt>
                <c:pt idx="489">
                  <c:v>9.8270106285103243E-3</c:v>
                </c:pt>
                <c:pt idx="490">
                  <c:v>9.8433763372747975E-3</c:v>
                </c:pt>
                <c:pt idx="491">
                  <c:v>9.8591061478969788E-3</c:v>
                </c:pt>
                <c:pt idx="492">
                  <c:v>9.8670512726006798E-3</c:v>
                </c:pt>
                <c:pt idx="493">
                  <c:v>9.874964895263405E-3</c:v>
                </c:pt>
                <c:pt idx="494">
                  <c:v>9.8828470158851545E-3</c:v>
                </c:pt>
                <c:pt idx="495">
                  <c:v>9.8987746922218917E-3</c:v>
                </c:pt>
                <c:pt idx="496">
                  <c:v>9.9140604778813479E-3</c:v>
                </c:pt>
                <c:pt idx="497">
                  <c:v>9.9217850882171721E-3</c:v>
                </c:pt>
                <c:pt idx="498">
                  <c:v>9.9294781965120205E-3</c:v>
                </c:pt>
                <c:pt idx="499">
                  <c:v>9.9371398026848468E-3</c:v>
                </c:pt>
                <c:pt idx="500">
                  <c:v>9.9526293790012481E-3</c:v>
                </c:pt>
                <c:pt idx="501">
                  <c:v>9.967471206966394E-3</c:v>
                </c:pt>
                <c:pt idx="502">
                  <c:v>9.9749753027722488E-3</c:v>
                </c:pt>
                <c:pt idx="503">
                  <c:v>9.982447896618174E-3</c:v>
                </c:pt>
                <c:pt idx="504">
                  <c:v>9.9898889882610309E-3</c:v>
                </c:pt>
                <c:pt idx="505">
                  <c:v>1.0004940395586711E-2</c:v>
                </c:pt>
                <c:pt idx="506">
                  <c:v>1.0019343709898321E-2</c:v>
                </c:pt>
                <c:pt idx="507">
                  <c:v>1.0026659545000483E-2</c:v>
                </c:pt>
                <c:pt idx="508">
                  <c:v>1.0033976131644806E-2</c:v>
                </c:pt>
                <c:pt idx="509">
                  <c:v>1.0041293469993384E-2</c:v>
                </c:pt>
                <c:pt idx="510">
                  <c:v>1.0056207700518406E-2</c:v>
                </c:pt>
                <c:pt idx="511">
                  <c:v>1.007057033978187E-2</c:v>
                </c:pt>
                <c:pt idx="512">
                  <c:v>1.0077891436408581E-2</c:v>
                </c:pt>
                <c:pt idx="513">
                  <c:v>1.0085213284658501E-2</c:v>
                </c:pt>
                <c:pt idx="514">
                  <c:v>1.0092535884612674E-2</c:v>
                </c:pt>
                <c:pt idx="515">
                  <c:v>1.010746346956563E-2</c:v>
                </c:pt>
                <c:pt idx="516">
                  <c:v>1.0121833800661451E-2</c:v>
                </c:pt>
                <c:pt idx="517">
                  <c:v>1.0129160158893757E-2</c:v>
                </c:pt>
                <c:pt idx="518">
                  <c:v>1.0180465712293918E-2</c:v>
                </c:pt>
                <c:pt idx="519">
                  <c:v>1.0231808096609063E-2</c:v>
                </c:pt>
                <c:pt idx="520">
                  <c:v>1.0283187312082331E-2</c:v>
                </c:pt>
                <c:pt idx="521">
                  <c:v>1.0334603358551631E-2</c:v>
                </c:pt>
                <c:pt idx="522">
                  <c:v>1.0386056236016961E-2</c:v>
                </c:pt>
                <c:pt idx="523">
                  <c:v>1.0437545944640414E-2</c:v>
                </c:pt>
                <c:pt idx="524">
                  <c:v>1.0489072484259898E-2</c:v>
                </c:pt>
                <c:pt idx="525">
                  <c:v>1.0540635854956459E-2</c:v>
                </c:pt>
                <c:pt idx="526">
                  <c:v>1.059223605689219E-2</c:v>
                </c:pt>
                <c:pt idx="527">
                  <c:v>1.0651252815411238E-2</c:v>
                </c:pt>
                <c:pt idx="528">
                  <c:v>1.0702931941106719E-2</c:v>
                </c:pt>
                <c:pt idx="529">
                  <c:v>1.075464789804137E-2</c:v>
                </c:pt>
                <c:pt idx="530">
                  <c:v>1.0806400686053097E-2</c:v>
                </c:pt>
                <c:pt idx="531">
                  <c:v>1.0858190305303994E-2</c:v>
                </c:pt>
                <c:pt idx="532">
                  <c:v>1.0910016755713015E-2</c:v>
                </c:pt>
                <c:pt idx="533">
                  <c:v>1.0961880037442251E-2</c:v>
                </c:pt>
                <c:pt idx="534">
                  <c:v>1.1013780150248564E-2</c:v>
                </c:pt>
                <c:pt idx="535">
                  <c:v>1.106571709445614E-2</c:v>
                </c:pt>
                <c:pt idx="536">
                  <c:v>1.1117690869902885E-2</c:v>
                </c:pt>
                <c:pt idx="537">
                  <c:v>1.11697014765888E-2</c:v>
                </c:pt>
                <c:pt idx="538">
                  <c:v>1.1221748914594931E-2</c:v>
                </c:pt>
                <c:pt idx="539">
                  <c:v>1.1273833183921278E-2</c:v>
                </c:pt>
                <c:pt idx="540">
                  <c:v>1.1325954284486794E-2</c:v>
                </c:pt>
                <c:pt idx="541">
                  <c:v>1.1378112216534619E-2</c:v>
                </c:pt>
                <c:pt idx="542">
                  <c:v>1.143030697990266E-2</c:v>
                </c:pt>
                <c:pt idx="543">
                  <c:v>1.1482538574671963E-2</c:v>
                </c:pt>
                <c:pt idx="544">
                  <c:v>1.1534807000761482E-2</c:v>
                </c:pt>
                <c:pt idx="545">
                  <c:v>1.158711225833331E-2</c:v>
                </c:pt>
                <c:pt idx="546">
                  <c:v>1.1639454347306399E-2</c:v>
                </c:pt>
                <c:pt idx="547">
                  <c:v>1.1691833267680751E-2</c:v>
                </c:pt>
                <c:pt idx="548">
                  <c:v>1.1744249019618458E-2</c:v>
                </c:pt>
                <c:pt idx="549">
                  <c:v>1.1796701602957427E-2</c:v>
                </c:pt>
                <c:pt idx="550">
                  <c:v>1.1849191017778704E-2</c:v>
                </c:pt>
                <c:pt idx="551">
                  <c:v>1.190171726408229E-2</c:v>
                </c:pt>
                <c:pt idx="552">
                  <c:v>1.1954280341949231E-2</c:v>
                </c:pt>
                <c:pt idx="553">
                  <c:v>1.2006880251379526E-2</c:v>
                </c:pt>
                <c:pt idx="554">
                  <c:v>1.205951699229213E-2</c:v>
                </c:pt>
                <c:pt idx="555">
                  <c:v>1.2112190564849135E-2</c:v>
                </c:pt>
                <c:pt idx="556">
                  <c:v>1.2164900968888448E-2</c:v>
                </c:pt>
                <c:pt idx="557">
                  <c:v>1.2217648204653209E-2</c:v>
                </c:pt>
                <c:pt idx="558">
                  <c:v>1.2270432271981324E-2</c:v>
                </c:pt>
                <c:pt idx="559">
                  <c:v>1.2323253170953841E-2</c:v>
                </c:pt>
                <c:pt idx="560">
                  <c:v>1.2376110901570758E-2</c:v>
                </c:pt>
                <c:pt idx="561">
                  <c:v>1.2429005463832077E-2</c:v>
                </c:pt>
                <c:pt idx="562">
                  <c:v>1.2481936857818843E-2</c:v>
                </c:pt>
                <c:pt idx="563">
                  <c:v>1.253490508345001E-2</c:v>
                </c:pt>
                <c:pt idx="564">
                  <c:v>1.258791014088767E-2</c:v>
                </c:pt>
                <c:pt idx="565">
                  <c:v>1.2640952029888686E-2</c:v>
                </c:pt>
                <c:pt idx="566">
                  <c:v>1.2694030750777241E-2</c:v>
                </c:pt>
                <c:pt idx="567">
                  <c:v>1.2747124074908855E-2</c:v>
                </c:pt>
                <c:pt idx="568">
                  <c:v>1.2799981639786129E-2</c:v>
                </c:pt>
                <c:pt idx="569">
                  <c:v>1.2852532080268597E-2</c:v>
                </c:pt>
                <c:pt idx="570">
                  <c:v>1.2904775396113122E-2</c:v>
                </c:pt>
                <c:pt idx="571">
                  <c:v>1.2956711587400749E-2</c:v>
                </c:pt>
                <c:pt idx="572">
                  <c:v>1.3008340653726247E-2</c:v>
                </c:pt>
                <c:pt idx="573">
                  <c:v>1.3059662595251709E-2</c:v>
                </c:pt>
                <c:pt idx="574">
                  <c:v>1.3110677411571903E-2</c:v>
                </c:pt>
                <c:pt idx="575">
                  <c:v>1.3161385102767875E-2</c:v>
                </c:pt>
                <c:pt idx="576">
                  <c:v>1.3211785668596487E-2</c:v>
                </c:pt>
                <c:pt idx="577">
                  <c:v>1.3261879108895647E-2</c:v>
                </c:pt>
                <c:pt idx="578">
                  <c:v>1.3311665423746399E-2</c:v>
                </c:pt>
                <c:pt idx="579">
                  <c:v>1.3368187996913861E-2</c:v>
                </c:pt>
                <c:pt idx="580">
                  <c:v>1.3417316184923811E-2</c:v>
                </c:pt>
                <c:pt idx="581">
                  <c:v>1.3466137247080123E-2</c:v>
                </c:pt>
                <c:pt idx="582">
                  <c:v>1.3514651183058612E-2</c:v>
                </c:pt>
                <c:pt idx="583">
                  <c:v>1.3562857992859279E-2</c:v>
                </c:pt>
                <c:pt idx="584">
                  <c:v>1.3610757676320029E-2</c:v>
                </c:pt>
                <c:pt idx="585">
                  <c:v>1.3658350233278771E-2</c:v>
                </c:pt>
                <c:pt idx="586">
                  <c:v>1.3705635663735505E-2</c:v>
                </c:pt>
                <c:pt idx="587">
                  <c:v>1.3752613967366045E-2</c:v>
                </c:pt>
                <c:pt idx="588">
                  <c:v>1.3799285144251439E-2</c:v>
                </c:pt>
                <c:pt idx="589">
                  <c:v>1.38456491940675E-2</c:v>
                </c:pt>
                <c:pt idx="590">
                  <c:v>1.3891706116895275E-2</c:v>
                </c:pt>
                <c:pt idx="591">
                  <c:v>1.3937455912572672E-2</c:v>
                </c:pt>
                <c:pt idx="592">
                  <c:v>1.3982898580937597E-2</c:v>
                </c:pt>
                <c:pt idx="593">
                  <c:v>1.4028034121909005E-2</c:v>
                </c:pt>
                <c:pt idx="594">
                  <c:v>1.4072862535324804E-2</c:v>
                </c:pt>
                <c:pt idx="595">
                  <c:v>1.4131135568466124E-2</c:v>
                </c:pt>
                <c:pt idx="596">
                  <c:v>1.4161597979165386E-2</c:v>
                </c:pt>
                <c:pt idx="597">
                  <c:v>1.420550500934703E-2</c:v>
                </c:pt>
                <c:pt idx="598">
                  <c:v>1.424910491164888E-2</c:v>
                </c:pt>
                <c:pt idx="599">
                  <c:v>1.4292397685746749E-2</c:v>
                </c:pt>
                <c:pt idx="600">
                  <c:v>1.4335383331640639E-2</c:v>
                </c:pt>
                <c:pt idx="601">
                  <c:v>1.4378061849330548E-2</c:v>
                </c:pt>
                <c:pt idx="602">
                  <c:v>1.4420433238654384E-2</c:v>
                </c:pt>
                <c:pt idx="603">
                  <c:v>1.4462497499287963E-2</c:v>
                </c:pt>
                <c:pt idx="604">
                  <c:v>1.4504254631474423E-2</c:v>
                </c:pt>
                <c:pt idx="605">
                  <c:v>1.4545704634808532E-2</c:v>
                </c:pt>
                <c:pt idx="606">
                  <c:v>1.4586847509371337E-2</c:v>
                </c:pt>
                <c:pt idx="607">
                  <c:v>1.4627683255000745E-2</c:v>
                </c:pt>
                <c:pt idx="608">
                  <c:v>1.4668211871615711E-2</c:v>
                </c:pt>
                <c:pt idx="609">
                  <c:v>1.4708433359054141E-2</c:v>
                </c:pt>
                <c:pt idx="610">
                  <c:v>1.4748347717234989E-2</c:v>
                </c:pt>
                <c:pt idx="611">
                  <c:v>1.4787954946158255E-2</c:v>
                </c:pt>
                <c:pt idx="612">
                  <c:v>1.4827255045580801E-2</c:v>
                </c:pt>
                <c:pt idx="613">
                  <c:v>1.4866248015502626E-2</c:v>
                </c:pt>
                <c:pt idx="614">
                  <c:v>1.4904933855680591E-2</c:v>
                </c:pt>
                <c:pt idx="615">
                  <c:v>1.4943312566195743E-2</c:v>
                </c:pt>
                <c:pt idx="616">
                  <c:v>1.498138414688599E-2</c:v>
                </c:pt>
                <c:pt idx="617">
                  <c:v>1.5019148597670284E-2</c:v>
                </c:pt>
                <c:pt idx="618">
                  <c:v>1.5056605918386534E-2</c:v>
                </c:pt>
                <c:pt idx="619">
                  <c:v>1.5093773982171044E-2</c:v>
                </c:pt>
                <c:pt idx="620">
                  <c:v>1.5130854096395696E-2</c:v>
                </c:pt>
                <c:pt idx="621">
                  <c:v>1.5167903643286129E-2</c:v>
                </c:pt>
                <c:pt idx="622">
                  <c:v>1.5204922622761297E-2</c:v>
                </c:pt>
                <c:pt idx="623">
                  <c:v>1.5241911034821198E-2</c:v>
                </c:pt>
                <c:pt idx="624">
                  <c:v>1.5278868879546881E-2</c:v>
                </c:pt>
                <c:pt idx="625">
                  <c:v>1.5315796156776251E-2</c:v>
                </c:pt>
                <c:pt idx="626">
                  <c:v>1.5352692866590356E-2</c:v>
                </c:pt>
                <c:pt idx="627">
                  <c:v>1.5389559008989195E-2</c:v>
                </c:pt>
                <c:pt idx="628">
                  <c:v>1.5426394583891723E-2</c:v>
                </c:pt>
                <c:pt idx="629">
                  <c:v>1.5463199591378984E-2</c:v>
                </c:pt>
                <c:pt idx="630">
                  <c:v>1.549997403145098E-2</c:v>
                </c:pt>
                <c:pt idx="631">
                  <c:v>1.5547872575157886E-2</c:v>
                </c:pt>
                <c:pt idx="632">
                  <c:v>1.5584580277291742E-2</c:v>
                </c:pt>
                <c:pt idx="633">
                  <c:v>1.5621257416656988E-2</c:v>
                </c:pt>
                <c:pt idx="634">
                  <c:v>1.5657903993253619E-2</c:v>
                </c:pt>
                <c:pt idx="635">
                  <c:v>1.5694520007081641E-2</c:v>
                </c:pt>
                <c:pt idx="636">
                  <c:v>1.5731105458087018E-2</c:v>
                </c:pt>
                <c:pt idx="637">
                  <c:v>1.5767660346242739E-2</c:v>
                </c:pt>
                <c:pt idx="638">
                  <c:v>1.5804184671548798E-2</c:v>
                </c:pt>
                <c:pt idx="639">
                  <c:v>1.5840678433951171E-2</c:v>
                </c:pt>
                <c:pt idx="640">
                  <c:v>1.5877141633422836E-2</c:v>
                </c:pt>
                <c:pt idx="641">
                  <c:v>1.5913574269936781E-2</c:v>
                </c:pt>
                <c:pt idx="642">
                  <c:v>1.5949976343465993E-2</c:v>
                </c:pt>
                <c:pt idx="643">
                  <c:v>1.5986347853983451E-2</c:v>
                </c:pt>
                <c:pt idx="644">
                  <c:v>1.602268880148916E-2</c:v>
                </c:pt>
                <c:pt idx="645">
                  <c:v>1.6058999185929089E-2</c:v>
                </c:pt>
                <c:pt idx="646">
                  <c:v>1.6110107287274911E-2</c:v>
                </c:pt>
                <c:pt idx="647">
                  <c:v>1.6146340244906909E-2</c:v>
                </c:pt>
                <c:pt idx="648">
                  <c:v>1.6182542634880503E-2</c:v>
                </c:pt>
                <c:pt idx="649">
                  <c:v>1.6218714457195693E-2</c:v>
                </c:pt>
                <c:pt idx="650">
                  <c:v>1.6254855711852478E-2</c:v>
                </c:pt>
                <c:pt idx="651">
                  <c:v>1.6290966398931905E-2</c:v>
                </c:pt>
                <c:pt idx="652">
                  <c:v>1.6327046518271882E-2</c:v>
                </c:pt>
                <c:pt idx="653">
                  <c:v>1.6363096069872407E-2</c:v>
                </c:pt>
                <c:pt idx="654">
                  <c:v>1.6399115053895574E-2</c:v>
                </c:pt>
                <c:pt idx="655">
                  <c:v>1.6435103470098245E-2</c:v>
                </c:pt>
                <c:pt idx="656">
                  <c:v>1.647106131864251E-2</c:v>
                </c:pt>
                <c:pt idx="657">
                  <c:v>1.6506988599447325E-2</c:v>
                </c:pt>
                <c:pt idx="658">
                  <c:v>1.6542885312593736E-2</c:v>
                </c:pt>
                <c:pt idx="659">
                  <c:v>1.6578751457919649E-2</c:v>
                </c:pt>
                <c:pt idx="660">
                  <c:v>1.6614587035506112E-2</c:v>
                </c:pt>
                <c:pt idx="661">
                  <c:v>1.6650392045353124E-2</c:v>
                </c:pt>
                <c:pt idx="662">
                  <c:v>1.6686166487379639E-2</c:v>
                </c:pt>
                <c:pt idx="663">
                  <c:v>1.6721910361747749E-2</c:v>
                </c:pt>
                <c:pt idx="664">
                  <c:v>1.6757623668295363E-2</c:v>
                </c:pt>
                <c:pt idx="665">
                  <c:v>1.6793306407022479E-2</c:v>
                </c:pt>
                <c:pt idx="666">
                  <c:v>1.6828958577929098E-2</c:v>
                </c:pt>
                <c:pt idx="667">
                  <c:v>1.6864580181015221E-2</c:v>
                </c:pt>
                <c:pt idx="668">
                  <c:v>1.6900171216280846E-2</c:v>
                </c:pt>
                <c:pt idx="669">
                  <c:v>1.693573168380702E-2</c:v>
                </c:pt>
                <c:pt idx="670">
                  <c:v>1.6971261583431652E-2</c:v>
                </c:pt>
                <c:pt idx="671">
                  <c:v>1.7006599550712931E-2</c:v>
                </c:pt>
                <c:pt idx="672">
                  <c:v>1.704139803148097E-2</c:v>
                </c:pt>
                <c:pt idx="673">
                  <c:v>1.7075644612849494E-2</c:v>
                </c:pt>
                <c:pt idx="674">
                  <c:v>1.7109339294575365E-2</c:v>
                </c:pt>
                <c:pt idx="675">
                  <c:v>1.7142482076658583E-2</c:v>
                </c:pt>
                <c:pt idx="676">
                  <c:v>1.7175072958856008E-2</c:v>
                </c:pt>
                <c:pt idx="677">
                  <c:v>1.7207111941086595E-2</c:v>
                </c:pt>
                <c:pt idx="678">
                  <c:v>1.7238599023107204E-2</c:v>
                </c:pt>
                <c:pt idx="679">
                  <c:v>1.7269534204917836E-2</c:v>
                </c:pt>
                <c:pt idx="680">
                  <c:v>1.7299917486194305E-2</c:v>
                </c:pt>
                <c:pt idx="681">
                  <c:v>1.7329748866936612E-2</c:v>
                </c:pt>
                <c:pt idx="682">
                  <c:v>1.7359028346982663E-2</c:v>
                </c:pt>
                <c:pt idx="683">
                  <c:v>1.7387755926170367E-2</c:v>
                </c:pt>
                <c:pt idx="684">
                  <c:v>1.7415931604418677E-2</c:v>
                </c:pt>
                <c:pt idx="685">
                  <c:v>1.7443555381565501E-2</c:v>
                </c:pt>
                <c:pt idx="686">
                  <c:v>1.7470627257448745E-2</c:v>
                </c:pt>
                <c:pt idx="687">
                  <c:v>1.7497147231987364E-2</c:v>
                </c:pt>
                <c:pt idx="688">
                  <c:v>1.7523115305100312E-2</c:v>
                </c:pt>
                <c:pt idx="689">
                  <c:v>1.7548531476625495E-2</c:v>
                </c:pt>
                <c:pt idx="690">
                  <c:v>1.7573395746400822E-2</c:v>
                </c:pt>
                <c:pt idx="691">
                  <c:v>1.7597708114426291E-2</c:v>
                </c:pt>
                <c:pt idx="692">
                  <c:v>1.7621468580458766E-2</c:v>
                </c:pt>
                <c:pt idx="693">
                  <c:v>1.7644677144498244E-2</c:v>
                </c:pt>
                <c:pt idx="694">
                  <c:v>1.7667333806382635E-2</c:v>
                </c:pt>
                <c:pt idx="695">
                  <c:v>1.7689438566030891E-2</c:v>
                </c:pt>
                <c:pt idx="696">
                  <c:v>1.7710991423361966E-2</c:v>
                </c:pt>
                <c:pt idx="697">
                  <c:v>1.7731992378294814E-2</c:v>
                </c:pt>
                <c:pt idx="698">
                  <c:v>1.7752441430586297E-2</c:v>
                </c:pt>
                <c:pt idx="699">
                  <c:v>1.7772338580398506E-2</c:v>
                </c:pt>
                <c:pt idx="700">
                  <c:v>1.779168382732621E-2</c:v>
                </c:pt>
                <c:pt idx="701">
                  <c:v>1.7810477171612549E-2</c:v>
                </c:pt>
                <c:pt idx="702">
                  <c:v>1.782871861285229E-2</c:v>
                </c:pt>
                <c:pt idx="703">
                  <c:v>1.7846408151207527E-2</c:v>
                </c:pt>
                <c:pt idx="704">
                  <c:v>1.7863545786516166E-2</c:v>
                </c:pt>
                <c:pt idx="705">
                  <c:v>1.7880131518697162E-2</c:v>
                </c:pt>
                <c:pt idx="706">
                  <c:v>1.7896165347669468E-2</c:v>
                </c:pt>
                <c:pt idx="707">
                  <c:v>1.7911647273270992E-2</c:v>
                </c:pt>
                <c:pt idx="708">
                  <c:v>1.7926577295663826E-2</c:v>
                </c:pt>
                <c:pt idx="709">
                  <c:v>1.7940955414523785E-2</c:v>
                </c:pt>
                <c:pt idx="710">
                  <c:v>1.7954781629931915E-2</c:v>
                </c:pt>
                <c:pt idx="711">
                  <c:v>1.7968055941888217E-2</c:v>
                </c:pt>
                <c:pt idx="712">
                  <c:v>1.7980778350149551E-2</c:v>
                </c:pt>
                <c:pt idx="713">
                  <c:v>1.7992948854796964E-2</c:v>
                </c:pt>
                <c:pt idx="714">
                  <c:v>1.8004567455668363E-2</c:v>
                </c:pt>
                <c:pt idx="715">
                  <c:v>1.8015634152844795E-2</c:v>
                </c:pt>
                <c:pt idx="716">
                  <c:v>1.8026148946164167E-2</c:v>
                </c:pt>
                <c:pt idx="717">
                  <c:v>1.8036111835626478E-2</c:v>
                </c:pt>
                <c:pt idx="718">
                  <c:v>1.8045522821150684E-2</c:v>
                </c:pt>
                <c:pt idx="719">
                  <c:v>1.8054381902817829E-2</c:v>
                </c:pt>
                <c:pt idx="720">
                  <c:v>1.8062689080384775E-2</c:v>
                </c:pt>
                <c:pt idx="721">
                  <c:v>1.8070444353932569E-2</c:v>
                </c:pt>
                <c:pt idx="722">
                  <c:v>1.807764772346121E-2</c:v>
                </c:pt>
                <c:pt idx="723">
                  <c:v>1.808446741673575E-2</c:v>
                </c:pt>
                <c:pt idx="724">
                  <c:v>1.8091493610260523E-2</c:v>
                </c:pt>
                <c:pt idx="725">
                  <c:v>1.8098778702806406E-2</c:v>
                </c:pt>
                <c:pt idx="726">
                  <c:v>1.8106322694616539E-2</c:v>
                </c:pt>
                <c:pt idx="727">
                  <c:v>1.8114125585528829E-2</c:v>
                </c:pt>
                <c:pt idx="728">
                  <c:v>1.8122187375543275E-2</c:v>
                </c:pt>
                <c:pt idx="729">
                  <c:v>1.8130508064821971E-2</c:v>
                </c:pt>
                <c:pt idx="730">
                  <c:v>1.8139087653202823E-2</c:v>
                </c:pt>
                <c:pt idx="731">
                  <c:v>1.8147926140847925E-2</c:v>
                </c:pt>
                <c:pt idx="732">
                  <c:v>1.8157023527757277E-2</c:v>
                </c:pt>
                <c:pt idx="733">
                  <c:v>1.8166379813849831E-2</c:v>
                </c:pt>
                <c:pt idx="734">
                  <c:v>1.8175994999287681E-2</c:v>
                </c:pt>
                <c:pt idx="735">
                  <c:v>1.8187300802119388E-2</c:v>
                </c:pt>
                <c:pt idx="736">
                  <c:v>1.8197470771718072E-2</c:v>
                </c:pt>
                <c:pt idx="737">
                  <c:v>1.8207899640662051E-2</c:v>
                </c:pt>
                <c:pt idx="738">
                  <c:v>1.8218587408951326E-2</c:v>
                </c:pt>
                <c:pt idx="739">
                  <c:v>1.8229534076666942E-2</c:v>
                </c:pt>
                <c:pt idx="740">
                  <c:v>1.8240739643727855E-2</c:v>
                </c:pt>
                <c:pt idx="741">
                  <c:v>1.8252204110296155E-2</c:v>
                </c:pt>
                <c:pt idx="742">
                  <c:v>1.8263927476209751E-2</c:v>
                </c:pt>
                <c:pt idx="743">
                  <c:v>1.8275909741711782E-2</c:v>
                </c:pt>
                <c:pt idx="744">
                  <c:v>1.8288150906640155E-2</c:v>
                </c:pt>
                <c:pt idx="745">
                  <c:v>1.8300650971156962E-2</c:v>
                </c:pt>
                <c:pt idx="746">
                  <c:v>1.8313409935181157E-2</c:v>
                </c:pt>
                <c:pt idx="747">
                  <c:v>1.8326427798793787E-2</c:v>
                </c:pt>
                <c:pt idx="748">
                  <c:v>1.8339704561994852E-2</c:v>
                </c:pt>
                <c:pt idx="749">
                  <c:v>1.8353240224865397E-2</c:v>
                </c:pt>
                <c:pt idx="750">
                  <c:v>1.8367034787486469E-2</c:v>
                </c:pt>
                <c:pt idx="751">
                  <c:v>1.8381088249695976E-2</c:v>
                </c:pt>
                <c:pt idx="752">
                  <c:v>1.839540061165601E-2</c:v>
                </c:pt>
                <c:pt idx="753">
                  <c:v>1.8409971873366571E-2</c:v>
                </c:pt>
                <c:pt idx="754">
                  <c:v>1.8424802034908705E-2</c:v>
                </c:pt>
                <c:pt idx="755">
                  <c:v>1.8439891096201366E-2</c:v>
                </c:pt>
                <c:pt idx="756">
                  <c:v>1.8455239057406647E-2</c:v>
                </c:pt>
                <c:pt idx="757">
                  <c:v>1.8470845918524548E-2</c:v>
                </c:pt>
                <c:pt idx="758">
                  <c:v>1.8486711679474022E-2</c:v>
                </c:pt>
                <c:pt idx="759">
                  <c:v>1.8502836340417161E-2</c:v>
                </c:pt>
                <c:pt idx="760">
                  <c:v>1.8519219901353967E-2</c:v>
                </c:pt>
                <c:pt idx="761">
                  <c:v>1.8535862362284439E-2</c:v>
                </c:pt>
                <c:pt idx="762">
                  <c:v>1.8552763723289623E-2</c:v>
                </c:pt>
                <c:pt idx="763">
                  <c:v>1.8569923984369519E-2</c:v>
                </c:pt>
                <c:pt idx="764">
                  <c:v>1.8587343145605173E-2</c:v>
                </c:pt>
                <c:pt idx="765">
                  <c:v>1.8605021207077632E-2</c:v>
                </c:pt>
                <c:pt idx="766">
                  <c:v>1.8622958168624804E-2</c:v>
                </c:pt>
                <c:pt idx="767">
                  <c:v>1.8641154030489826E-2</c:v>
                </c:pt>
                <c:pt idx="768">
                  <c:v>1.8659608792591653E-2</c:v>
                </c:pt>
                <c:pt idx="769">
                  <c:v>1.8678322455011331E-2</c:v>
                </c:pt>
                <c:pt idx="770">
                  <c:v>1.8697295017829907E-2</c:v>
                </c:pt>
                <c:pt idx="771">
                  <c:v>1.871652648104738E-2</c:v>
                </c:pt>
                <c:pt idx="772">
                  <c:v>1.873601684466375E-2</c:v>
                </c:pt>
                <c:pt idx="773">
                  <c:v>1.8755766108760064E-2</c:v>
                </c:pt>
                <c:pt idx="774">
                  <c:v>1.8775774273417367E-2</c:v>
                </c:pt>
                <c:pt idx="775">
                  <c:v>1.8796015074372674E-2</c:v>
                </c:pt>
                <c:pt idx="776">
                  <c:v>1.8816192692620026E-2</c:v>
                </c:pt>
                <c:pt idx="777">
                  <c:v>1.8836222805987957E-2</c:v>
                </c:pt>
                <c:pt idx="778">
                  <c:v>1.8856105414395419E-2</c:v>
                </c:pt>
                <c:pt idx="779">
                  <c:v>1.8875840517923459E-2</c:v>
                </c:pt>
                <c:pt idx="780">
                  <c:v>1.8895428116409985E-2</c:v>
                </c:pt>
                <c:pt idx="781">
                  <c:v>1.8914868210017088E-2</c:v>
                </c:pt>
                <c:pt idx="782">
                  <c:v>1.8934160798501631E-2</c:v>
                </c:pt>
                <c:pt idx="783">
                  <c:v>1.8953305882025706E-2</c:v>
                </c:pt>
                <c:pt idx="784">
                  <c:v>1.8972303460508266E-2</c:v>
                </c:pt>
                <c:pt idx="785">
                  <c:v>1.8991153533868266E-2</c:v>
                </c:pt>
                <c:pt idx="786">
                  <c:v>1.9009856102105704E-2</c:v>
                </c:pt>
                <c:pt idx="787">
                  <c:v>1.9028411165220582E-2</c:v>
                </c:pt>
                <c:pt idx="788">
                  <c:v>1.9046818723131853E-2</c:v>
                </c:pt>
                <c:pt idx="789">
                  <c:v>1.9065078775920563E-2</c:v>
                </c:pt>
                <c:pt idx="790">
                  <c:v>1.9083191323505666E-2</c:v>
                </c:pt>
                <c:pt idx="791">
                  <c:v>1.9101156365887162E-2</c:v>
                </c:pt>
                <c:pt idx="792">
                  <c:v>1.9118973902984004E-2</c:v>
                </c:pt>
                <c:pt idx="793">
                  <c:v>1.913664393487724E-2</c:v>
                </c:pt>
                <c:pt idx="794">
                  <c:v>1.9154166461485822E-2</c:v>
                </c:pt>
                <c:pt idx="795">
                  <c:v>1.9171541482728705E-2</c:v>
                </c:pt>
                <c:pt idx="796">
                  <c:v>1.9188768998686934E-2</c:v>
                </c:pt>
                <c:pt idx="797">
                  <c:v>1.9205849009279463E-2</c:v>
                </c:pt>
                <c:pt idx="798">
                  <c:v>1.9222781514587339E-2</c:v>
                </c:pt>
                <c:pt idx="799">
                  <c:v>1.923956651444847E-2</c:v>
                </c:pt>
                <c:pt idx="800">
                  <c:v>1.9256204008862854E-2</c:v>
                </c:pt>
                <c:pt idx="801">
                  <c:v>1.9272693997911539E-2</c:v>
                </c:pt>
                <c:pt idx="802">
                  <c:v>1.9289036481432431E-2</c:v>
                </c:pt>
                <c:pt idx="803">
                  <c:v>1.9305231459587624E-2</c:v>
                </c:pt>
                <c:pt idx="804">
                  <c:v>1.9321278932133978E-2</c:v>
                </c:pt>
                <c:pt idx="805">
                  <c:v>1.9337178899233587E-2</c:v>
                </c:pt>
                <c:pt idx="806">
                  <c:v>1.9352931360805403E-2</c:v>
                </c:pt>
                <c:pt idx="807">
                  <c:v>1.9368536316849427E-2</c:v>
                </c:pt>
                <c:pt idx="808">
                  <c:v>1.9383993767365659E-2</c:v>
                </c:pt>
                <c:pt idx="809">
                  <c:v>1.9399303712192006E-2</c:v>
                </c:pt>
                <c:pt idx="810">
                  <c:v>1.9414466151490561E-2</c:v>
                </c:pt>
                <c:pt idx="811">
                  <c:v>1.9429481085180278E-2</c:v>
                </c:pt>
                <c:pt idx="812">
                  <c:v>1.944434851318011E-2</c:v>
                </c:pt>
                <c:pt idx="813">
                  <c:v>1.9459068435490057E-2</c:v>
                </c:pt>
                <c:pt idx="814">
                  <c:v>1.9473640852272212E-2</c:v>
                </c:pt>
                <c:pt idx="815">
                  <c:v>1.9488065763283435E-2</c:v>
                </c:pt>
                <c:pt idx="816">
                  <c:v>1.9502343168604774E-2</c:v>
                </c:pt>
                <c:pt idx="817">
                  <c:v>1.9516473068074136E-2</c:v>
                </c:pt>
                <c:pt idx="818">
                  <c:v>1.9530455461934659E-2</c:v>
                </c:pt>
                <c:pt idx="819">
                  <c:v>1.9544290349943205E-2</c:v>
                </c:pt>
                <c:pt idx="820">
                  <c:v>1.9557977732261866E-2</c:v>
                </c:pt>
                <c:pt idx="821">
                  <c:v>1.957151760872855E-2</c:v>
                </c:pt>
                <c:pt idx="822">
                  <c:v>1.9584909979424303E-2</c:v>
                </c:pt>
                <c:pt idx="823">
                  <c:v>1.9598154844268079E-2</c:v>
                </c:pt>
                <c:pt idx="824">
                  <c:v>1.9611252203259877E-2</c:v>
                </c:pt>
                <c:pt idx="825">
                  <c:v>1.9624202056480744E-2</c:v>
                </c:pt>
                <c:pt idx="826">
                  <c:v>1.9637004403687541E-2</c:v>
                </c:pt>
                <c:pt idx="827">
                  <c:v>1.9649659182474633E-2</c:v>
                </c:pt>
                <c:pt idx="828">
                  <c:v>1.9662165687334143E-2</c:v>
                </c:pt>
                <c:pt idx="829">
                  <c:v>1.9674523717109205E-2</c:v>
                </c:pt>
                <c:pt idx="830">
                  <c:v>1.9686733271961909E-2</c:v>
                </c:pt>
                <c:pt idx="831">
                  <c:v>1.9698794351730164E-2</c:v>
                </c:pt>
                <c:pt idx="832">
                  <c:v>1.971070695641397E-2</c:v>
                </c:pt>
                <c:pt idx="833">
                  <c:v>1.9722471086013327E-2</c:v>
                </c:pt>
                <c:pt idx="834">
                  <c:v>1.9734086740528234E-2</c:v>
                </c:pt>
                <c:pt idx="835">
                  <c:v>1.9745553920039738E-2</c:v>
                </c:pt>
                <c:pt idx="836">
                  <c:v>1.9756872624385746E-2</c:v>
                </c:pt>
                <c:pt idx="837">
                  <c:v>1.9768042853566259E-2</c:v>
                </c:pt>
                <c:pt idx="838">
                  <c:v>1.9779064607662322E-2</c:v>
                </c:pt>
                <c:pt idx="839">
                  <c:v>1.9789937886511844E-2</c:v>
                </c:pt>
                <c:pt idx="840">
                  <c:v>1.9800662690276916E-2</c:v>
                </c:pt>
                <c:pt idx="841">
                  <c:v>1.9811239018876492E-2</c:v>
                </c:pt>
                <c:pt idx="842">
                  <c:v>1.9821666872229526E-2</c:v>
                </c:pt>
                <c:pt idx="843">
                  <c:v>1.9831946250417065E-2</c:v>
                </c:pt>
                <c:pt idx="844">
                  <c:v>1.9842077153358062E-2</c:v>
                </c:pt>
                <c:pt idx="845">
                  <c:v>1.9852059581133563E-2</c:v>
                </c:pt>
                <c:pt idx="846">
                  <c:v>1.986189353350043E-2</c:v>
                </c:pt>
                <c:pt idx="847">
                  <c:v>1.9871579010782847E-2</c:v>
                </c:pt>
                <c:pt idx="848">
                  <c:v>1.9881116012737676E-2</c:v>
                </c:pt>
                <c:pt idx="849">
                  <c:v>1.9890504539364917E-2</c:v>
                </c:pt>
                <c:pt idx="850">
                  <c:v>1.9899744590826662E-2</c:v>
                </c:pt>
                <c:pt idx="851">
                  <c:v>1.9908836166879773E-2</c:v>
                </c:pt>
                <c:pt idx="852">
                  <c:v>1.9917779267605296E-2</c:v>
                </c:pt>
                <c:pt idx="853">
                  <c:v>1.9926573893084276E-2</c:v>
                </c:pt>
                <c:pt idx="854">
                  <c:v>1.9935220043235669E-2</c:v>
                </c:pt>
                <c:pt idx="855">
                  <c:v>1.9943717717978426E-2</c:v>
                </c:pt>
                <c:pt idx="856">
                  <c:v>1.9952066917393596E-2</c:v>
                </c:pt>
                <c:pt idx="857">
                  <c:v>1.9960267641481177E-2</c:v>
                </c:pt>
                <c:pt idx="858">
                  <c:v>1.9968319890160124E-2</c:v>
                </c:pt>
                <c:pt idx="859">
                  <c:v>1.9976223663430437E-2</c:v>
                </c:pt>
                <c:pt idx="860">
                  <c:v>1.9983978961292115E-2</c:v>
                </c:pt>
                <c:pt idx="861">
                  <c:v>1.9991585783826205E-2</c:v>
                </c:pt>
                <c:pt idx="862">
                  <c:v>1.9999044130870614E-2</c:v>
                </c:pt>
                <c:pt idx="863">
                  <c:v>2.0006354002587434E-2</c:v>
                </c:pt>
                <c:pt idx="864">
                  <c:v>2.0013515398814574E-2</c:v>
                </c:pt>
                <c:pt idx="865">
                  <c:v>2.002052831963308E-2</c:v>
                </c:pt>
                <c:pt idx="866">
                  <c:v>2.0027392764961904E-2</c:v>
                </c:pt>
                <c:pt idx="867">
                  <c:v>2.0034108734801048E-2</c:v>
                </c:pt>
                <c:pt idx="868">
                  <c:v>2.0040676229231558E-2</c:v>
                </c:pt>
                <c:pt idx="869">
                  <c:v>2.0047095248172386E-2</c:v>
                </c:pt>
                <c:pt idx="870">
                  <c:v>2.0053365791623534E-2</c:v>
                </c:pt>
                <c:pt idx="871">
                  <c:v>2.0059487859585001E-2</c:v>
                </c:pt>
                <c:pt idx="872">
                  <c:v>2.0065461452137834E-2</c:v>
                </c:pt>
                <c:pt idx="873">
                  <c:v>2.0071286569119939E-2</c:v>
                </c:pt>
                <c:pt idx="874">
                  <c:v>2.0076963210612364E-2</c:v>
                </c:pt>
                <c:pt idx="875">
                  <c:v>2.0082491376534062E-2</c:v>
                </c:pt>
                <c:pt idx="876">
                  <c:v>2.0087871066966079E-2</c:v>
                </c:pt>
                <c:pt idx="877">
                  <c:v>2.0093102281827369E-2</c:v>
                </c:pt>
                <c:pt idx="878">
                  <c:v>2.0098185021198978E-2</c:v>
                </c:pt>
                <c:pt idx="879">
                  <c:v>2.0103131940619745E-2</c:v>
                </c:pt>
                <c:pt idx="880">
                  <c:v>2.010829739704123E-2</c:v>
                </c:pt>
                <c:pt idx="881">
                  <c:v>2.0113845913359851E-2</c:v>
                </c:pt>
                <c:pt idx="882">
                  <c:v>2.0119777489494561E-2</c:v>
                </c:pt>
                <c:pt idx="883">
                  <c:v>2.0126092125526407E-2</c:v>
                </c:pt>
                <c:pt idx="884">
                  <c:v>2.0132789821536434E-2</c:v>
                </c:pt>
                <c:pt idx="885">
                  <c:v>2.0139870577443597E-2</c:v>
                </c:pt>
                <c:pt idx="886">
                  <c:v>2.0147334393328942E-2</c:v>
                </c:pt>
                <c:pt idx="887">
                  <c:v>2.0155181269192468E-2</c:v>
                </c:pt>
                <c:pt idx="888">
                  <c:v>2.0163411205034176E-2</c:v>
                </c:pt>
                <c:pt idx="889">
                  <c:v>2.0172024201016159E-2</c:v>
                </c:pt>
                <c:pt idx="890">
                  <c:v>2.0181020256895277E-2</c:v>
                </c:pt>
                <c:pt idx="891">
                  <c:v>2.0195656197374106E-2</c:v>
                </c:pt>
                <c:pt idx="892">
                  <c:v>2.0205583640921326E-2</c:v>
                </c:pt>
                <c:pt idx="893">
                  <c:v>2.0215894187563348E-2</c:v>
                </c:pt>
                <c:pt idx="894">
                  <c:v>2.0226587837489284E-2</c:v>
                </c:pt>
                <c:pt idx="895">
                  <c:v>2.0237664590699127E-2</c:v>
                </c:pt>
                <c:pt idx="896">
                  <c:v>2.0249124447381993E-2</c:v>
                </c:pt>
                <c:pt idx="897">
                  <c:v>2.0260967407591906E-2</c:v>
                </c:pt>
                <c:pt idx="898">
                  <c:v>2.0273193471490963E-2</c:v>
                </c:pt>
                <c:pt idx="899">
                  <c:v>2.0285802639133193E-2</c:v>
                </c:pt>
                <c:pt idx="900">
                  <c:v>2.0298794910680689E-2</c:v>
                </c:pt>
                <c:pt idx="901">
                  <c:v>2.0312170286268531E-2</c:v>
                </c:pt>
                <c:pt idx="902">
                  <c:v>2.0325928765977757E-2</c:v>
                </c:pt>
                <c:pt idx="903">
                  <c:v>2.0340070349970468E-2</c:v>
                </c:pt>
                <c:pt idx="904">
                  <c:v>2.0354595038381738E-2</c:v>
                </c:pt>
                <c:pt idx="905">
                  <c:v>2.0369502831292612E-2</c:v>
                </c:pt>
                <c:pt idx="906">
                  <c:v>2.0384793728946232E-2</c:v>
                </c:pt>
                <c:pt idx="907">
                  <c:v>2.0406158957707587E-2</c:v>
                </c:pt>
                <c:pt idx="908">
                  <c:v>2.04223784386659E-2</c:v>
                </c:pt>
                <c:pt idx="909">
                  <c:v>2.0438980980493904E-2</c:v>
                </c:pt>
                <c:pt idx="910">
                  <c:v>2.0455966583272644E-2</c:v>
                </c:pt>
                <c:pt idx="911">
                  <c:v>2.0473335246921076E-2</c:v>
                </c:pt>
                <c:pt idx="912">
                  <c:v>2.0491086971601291E-2</c:v>
                </c:pt>
                <c:pt idx="913">
                  <c:v>2.0509221757394336E-2</c:v>
                </c:pt>
                <c:pt idx="914">
                  <c:v>2.052773960430021E-2</c:v>
                </c:pt>
                <c:pt idx="915">
                  <c:v>2.0546640512399961E-2</c:v>
                </c:pt>
                <c:pt idx="916">
                  <c:v>2.0565924481774633E-2</c:v>
                </c:pt>
                <c:pt idx="917">
                  <c:v>2.0585591512343182E-2</c:v>
                </c:pt>
                <c:pt idx="918">
                  <c:v>2.0605641604348746E-2</c:v>
                </c:pt>
                <c:pt idx="919">
                  <c:v>2.0626074757791324E-2</c:v>
                </c:pt>
                <c:pt idx="920">
                  <c:v>2.0646890972670917E-2</c:v>
                </c:pt>
                <c:pt idx="921">
                  <c:v>2.0668090249149618E-2</c:v>
                </c:pt>
                <c:pt idx="922">
                  <c:v>2.0689672587308472E-2</c:v>
                </c:pt>
                <c:pt idx="923">
                  <c:v>2.071163798714748E-2</c:v>
                </c:pt>
                <c:pt idx="924">
                  <c:v>2.0733986448666641E-2</c:v>
                </c:pt>
                <c:pt idx="925">
                  <c:v>2.0756717972109096E-2</c:v>
                </c:pt>
                <c:pt idx="926">
                  <c:v>2.0779832557393796E-2</c:v>
                </c:pt>
                <c:pt idx="927">
                  <c:v>2.0803330204682835E-2</c:v>
                </c:pt>
                <c:pt idx="928">
                  <c:v>2.0827210913976213E-2</c:v>
                </c:pt>
                <c:pt idx="929">
                  <c:v>2.0851474685436022E-2</c:v>
                </c:pt>
                <c:pt idx="930">
                  <c:v>2.0876121519143309E-2</c:v>
                </c:pt>
                <c:pt idx="931">
                  <c:v>2.0900899707880782E-2</c:v>
                </c:pt>
                <c:pt idx="932">
                  <c:v>2.0925480248810135E-2</c:v>
                </c:pt>
                <c:pt idx="933">
                  <c:v>2.0949861159863525E-2</c:v>
                </c:pt>
                <c:pt idx="934">
                  <c:v>2.0974042441040952E-2</c:v>
                </c:pt>
                <c:pt idx="935">
                  <c:v>2.0998024092180323E-2</c:v>
                </c:pt>
                <c:pt idx="936">
                  <c:v>2.1021806113362684E-2</c:v>
                </c:pt>
                <c:pt idx="937">
                  <c:v>2.104538850450699E-2</c:v>
                </c:pt>
                <c:pt idx="938">
                  <c:v>2.106877126561324E-2</c:v>
                </c:pt>
                <c:pt idx="939">
                  <c:v>2.1091954396600388E-2</c:v>
                </c:pt>
                <c:pt idx="940">
                  <c:v>2.1114937897387387E-2</c:v>
                </c:pt>
                <c:pt idx="941">
                  <c:v>2.1137721768055284E-2</c:v>
                </c:pt>
                <c:pt idx="942">
                  <c:v>2.1160306008441987E-2</c:v>
                </c:pt>
                <c:pt idx="943">
                  <c:v>2.1182690618628541E-2</c:v>
                </c:pt>
                <c:pt idx="944">
                  <c:v>2.1204875598452855E-2</c:v>
                </c:pt>
                <c:pt idx="945">
                  <c:v>2.1226860947995974E-2</c:v>
                </c:pt>
                <c:pt idx="946">
                  <c:v>2.1248646667095805E-2</c:v>
                </c:pt>
                <c:pt idx="947">
                  <c:v>2.1270232755914442E-2</c:v>
                </c:pt>
                <c:pt idx="948">
                  <c:v>2.1291619214208746E-2</c:v>
                </c:pt>
                <c:pt idx="949">
                  <c:v>2.1312806042059762E-2</c:v>
                </c:pt>
                <c:pt idx="950">
                  <c:v>2.1333793239386445E-2</c:v>
                </c:pt>
                <c:pt idx="951">
                  <c:v>2.1354580806188794E-2</c:v>
                </c:pt>
                <c:pt idx="952">
                  <c:v>2.1375168742385764E-2</c:v>
                </c:pt>
                <c:pt idx="953">
                  <c:v>2.1395557047977354E-2</c:v>
                </c:pt>
                <c:pt idx="954">
                  <c:v>2.1415745722963564E-2</c:v>
                </c:pt>
                <c:pt idx="955">
                  <c:v>2.1435734767263348E-2</c:v>
                </c:pt>
                <c:pt idx="956">
                  <c:v>2.145552418079566E-2</c:v>
                </c:pt>
                <c:pt idx="957">
                  <c:v>2.1475113963641546E-2</c:v>
                </c:pt>
                <c:pt idx="958">
                  <c:v>2.1494504115638913E-2</c:v>
                </c:pt>
                <c:pt idx="959">
                  <c:v>2.1513694636949854E-2</c:v>
                </c:pt>
                <c:pt idx="960">
                  <c:v>2.1532685527250184E-2</c:v>
                </c:pt>
                <c:pt idx="961">
                  <c:v>2.1551476786783041E-2</c:v>
                </c:pt>
                <c:pt idx="962">
                  <c:v>2.1570068415467381E-2</c:v>
                </c:pt>
                <c:pt idx="963">
                  <c:v>2.1588460413222155E-2</c:v>
                </c:pt>
                <c:pt idx="964">
                  <c:v>2.1606652779885271E-2</c:v>
                </c:pt>
                <c:pt idx="965">
                  <c:v>2.1624645515618823E-2</c:v>
                </c:pt>
                <c:pt idx="966">
                  <c:v>2.1642438620341764E-2</c:v>
                </c:pt>
                <c:pt idx="967">
                  <c:v>2.1660032093973047E-2</c:v>
                </c:pt>
                <c:pt idx="968">
                  <c:v>2.1677425936593719E-2</c:v>
                </c:pt>
                <c:pt idx="969">
                  <c:v>2.1694620148122734E-2</c:v>
                </c:pt>
                <c:pt idx="970">
                  <c:v>2.1711614728397999E-2</c:v>
                </c:pt>
                <c:pt idx="971">
                  <c:v>2.1728409677581606E-2</c:v>
                </c:pt>
                <c:pt idx="972">
                  <c:v>2.174500499559251E-2</c:v>
                </c:pt>
                <c:pt idx="973">
                  <c:v>2.1761400682349663E-2</c:v>
                </c:pt>
                <c:pt idx="974">
                  <c:v>2.1777596737853067E-2</c:v>
                </c:pt>
                <c:pt idx="975">
                  <c:v>2.179359316210272E-2</c:v>
                </c:pt>
                <c:pt idx="976">
                  <c:v>2.180938995517967E-2</c:v>
                </c:pt>
                <c:pt idx="977">
                  <c:v>2.1824987116759731E-2</c:v>
                </c:pt>
                <c:pt idx="978">
                  <c:v>2.1840384647004996E-2</c:v>
                </c:pt>
                <c:pt idx="979">
                  <c:v>2.185558254599651E-2</c:v>
                </c:pt>
                <c:pt idx="980">
                  <c:v>2.1870580813491136E-2</c:v>
                </c:pt>
                <c:pt idx="981">
                  <c:v>2.1885379449569919E-2</c:v>
                </c:pt>
                <c:pt idx="982">
                  <c:v>2.189997845423286E-2</c:v>
                </c:pt>
                <c:pt idx="983">
                  <c:v>2.1914377827398912E-2</c:v>
                </c:pt>
                <c:pt idx="984">
                  <c:v>2.1928577568987029E-2</c:v>
                </c:pt>
                <c:pt idx="985">
                  <c:v>2.1942577679078257E-2</c:v>
                </c:pt>
                <c:pt idx="986">
                  <c:v>2.1956378157753642E-2</c:v>
                </c:pt>
                <c:pt idx="987">
                  <c:v>2.1969979004770046E-2</c:v>
                </c:pt>
                <c:pt idx="988">
                  <c:v>2.1983380220208515E-2</c:v>
                </c:pt>
                <c:pt idx="989">
                  <c:v>2.1996581804069049E-2</c:v>
                </c:pt>
                <c:pt idx="990">
                  <c:v>2.2009583756351647E-2</c:v>
                </c:pt>
                <c:pt idx="991">
                  <c:v>2.2022386076894218E-2</c:v>
                </c:pt>
                <c:pt idx="992">
                  <c:v>2.2034988765777808E-2</c:v>
                </c:pt>
                <c:pt idx="993">
                  <c:v>2.2047391822921369E-2</c:v>
                </c:pt>
                <c:pt idx="994">
                  <c:v>2.205959524840595E-2</c:v>
                </c:pt>
                <c:pt idx="995">
                  <c:v>2.2071599042150503E-2</c:v>
                </c:pt>
                <c:pt idx="996">
                  <c:v>2.2083403204155028E-2</c:v>
                </c:pt>
                <c:pt idx="997">
                  <c:v>2.2095007734338479E-2</c:v>
                </c:pt>
                <c:pt idx="998">
                  <c:v>2.2106412632781902E-2</c:v>
                </c:pt>
                <c:pt idx="999">
                  <c:v>2.2117617899323205E-2</c:v>
                </c:pt>
                <c:pt idx="1000">
                  <c:v>2.2128623534205527E-2</c:v>
                </c:pt>
                <c:pt idx="1001">
                  <c:v>2.2139429537023636E-2</c:v>
                </c:pt>
                <c:pt idx="1002">
                  <c:v>2.2150035908182764E-2</c:v>
                </c:pt>
                <c:pt idx="1003">
                  <c:v>2.2160442647358725E-2</c:v>
                </c:pt>
                <c:pt idx="1004">
                  <c:v>2.2170649754632565E-2</c:v>
                </c:pt>
                <c:pt idx="1005">
                  <c:v>2.218065722992324E-2</c:v>
                </c:pt>
                <c:pt idx="1006">
                  <c:v>2.219046507339284E-2</c:v>
                </c:pt>
                <c:pt idx="1007">
                  <c:v>2.2200073284879274E-2</c:v>
                </c:pt>
                <c:pt idx="1008">
                  <c:v>2.2209481864463587E-2</c:v>
                </c:pt>
                <c:pt idx="1009">
                  <c:v>2.2218690811902642E-2</c:v>
                </c:pt>
                <c:pt idx="1010">
                  <c:v>2.2227700127439576E-2</c:v>
                </c:pt>
                <c:pt idx="1011">
                  <c:v>2.2236509810993343E-2</c:v>
                </c:pt>
                <c:pt idx="1012">
                  <c:v>2.2245119862563945E-2</c:v>
                </c:pt>
                <c:pt idx="1013">
                  <c:v>2.2253530281989287E-2</c:v>
                </c:pt>
                <c:pt idx="1014">
                  <c:v>2.2261741069350416E-2</c:v>
                </c:pt>
                <c:pt idx="1015">
                  <c:v>2.2269752224728379E-2</c:v>
                </c:pt>
                <c:pt idx="1016">
                  <c:v>2.2277563747961082E-2</c:v>
                </c:pt>
                <c:pt idx="1017">
                  <c:v>2.2285175639129573E-2</c:v>
                </c:pt>
                <c:pt idx="1018">
                  <c:v>2.2292587898233851E-2</c:v>
                </c:pt>
                <c:pt idx="1019">
                  <c:v>2.229980052519287E-2</c:v>
                </c:pt>
                <c:pt idx="1020">
                  <c:v>2.230681352000663E-2</c:v>
                </c:pt>
                <c:pt idx="1021">
                  <c:v>2.2313626882675131E-2</c:v>
                </c:pt>
                <c:pt idx="1022">
                  <c:v>2.2320240613198372E-2</c:v>
                </c:pt>
                <c:pt idx="1023">
                  <c:v>2.2326654711576355E-2</c:v>
                </c:pt>
                <c:pt idx="1024">
                  <c:v>2.2332869177809078E-2</c:v>
                </c:pt>
                <c:pt idx="1025">
                  <c:v>2.2338884011815496E-2</c:v>
                </c:pt>
                <c:pt idx="1026">
                  <c:v>2.2344699213676655E-2</c:v>
                </c:pt>
                <c:pt idx="1027">
                  <c:v>2.2350314783230463E-2</c:v>
                </c:pt>
                <c:pt idx="1028">
                  <c:v>2.2355730720639011E-2</c:v>
                </c:pt>
                <c:pt idx="1029">
                  <c:v>2.2360947025821254E-2</c:v>
                </c:pt>
                <c:pt idx="1030">
                  <c:v>2.2365963698777191E-2</c:v>
                </c:pt>
                <c:pt idx="1031">
                  <c:v>2.2370780739506824E-2</c:v>
                </c:pt>
                <c:pt idx="1032">
                  <c:v>2.237539814801015E-2</c:v>
                </c:pt>
                <c:pt idx="1033">
                  <c:v>2.2379815924125079E-2</c:v>
                </c:pt>
                <c:pt idx="1034">
                  <c:v>2.2384034068175795E-2</c:v>
                </c:pt>
                <c:pt idx="1035">
                  <c:v>2.2388082617859073E-2</c:v>
                </c:pt>
                <c:pt idx="1036">
                  <c:v>2.2392066952385825E-2</c:v>
                </c:pt>
                <c:pt idx="1037">
                  <c:v>2.2395996427819753E-2</c:v>
                </c:pt>
                <c:pt idx="1038">
                  <c:v>2.239987104432295E-2</c:v>
                </c:pt>
                <c:pt idx="1039">
                  <c:v>2.2403690801652276E-2</c:v>
                </c:pt>
                <c:pt idx="1040">
                  <c:v>2.2407455699888779E-2</c:v>
                </c:pt>
                <c:pt idx="1041">
                  <c:v>2.241116573919455E-2</c:v>
                </c:pt>
                <c:pt idx="1042">
                  <c:v>2.241482091932645E-2</c:v>
                </c:pt>
                <c:pt idx="1043">
                  <c:v>2.2418421240446573E-2</c:v>
                </c:pt>
                <c:pt idx="1044">
                  <c:v>2.2421966702554919E-2</c:v>
                </c:pt>
                <c:pt idx="1045">
                  <c:v>2.242545730557044E-2</c:v>
                </c:pt>
                <c:pt idx="1046">
                  <c:v>2.2428893049493137E-2</c:v>
                </c:pt>
                <c:pt idx="1047">
                  <c:v>2.2432752439588421E-2</c:v>
                </c:pt>
                <c:pt idx="1048">
                  <c:v>2.243607062831221E-2</c:v>
                </c:pt>
                <c:pt idx="1049">
                  <c:v>2.2439333958024221E-2</c:v>
                </c:pt>
                <c:pt idx="1050">
                  <c:v>2.2442542428724455E-2</c:v>
                </c:pt>
                <c:pt idx="1051">
                  <c:v>2.2445696040250818E-2</c:v>
                </c:pt>
                <c:pt idx="1052">
                  <c:v>2.2448794792684357E-2</c:v>
                </c:pt>
                <c:pt idx="1053">
                  <c:v>2.2451838686106118E-2</c:v>
                </c:pt>
                <c:pt idx="1054">
                  <c:v>2.2454827720354009E-2</c:v>
                </c:pt>
                <c:pt idx="1055">
                  <c:v>2.2457761895590123E-2</c:v>
                </c:pt>
                <c:pt idx="1056">
                  <c:v>2.2460641211814458E-2</c:v>
                </c:pt>
                <c:pt idx="1057">
                  <c:v>2.2463465668864924E-2</c:v>
                </c:pt>
                <c:pt idx="1058">
                  <c:v>2.2466235266822565E-2</c:v>
                </c:pt>
                <c:pt idx="1059">
                  <c:v>2.2468950005687383E-2</c:v>
                </c:pt>
                <c:pt idx="1060">
                  <c:v>2.2471609885540422E-2</c:v>
                </c:pt>
                <c:pt idx="1061">
                  <c:v>2.2474214906219592E-2</c:v>
                </c:pt>
                <c:pt idx="1062">
                  <c:v>2.2476765067805937E-2</c:v>
                </c:pt>
                <c:pt idx="1063">
                  <c:v>2.2479260370380505E-2</c:v>
                </c:pt>
                <c:pt idx="1064">
                  <c:v>2.2481700813862249E-2</c:v>
                </c:pt>
                <c:pt idx="1065">
                  <c:v>2.2484086398170122E-2</c:v>
                </c:pt>
                <c:pt idx="1066">
                  <c:v>2.2486417123385172E-2</c:v>
                </c:pt>
                <c:pt idx="1067">
                  <c:v>2.2488692989588444E-2</c:v>
                </c:pt>
                <c:pt idx="1068">
                  <c:v>2.2490913996698891E-2</c:v>
                </c:pt>
                <c:pt idx="1069">
                  <c:v>2.2493080144635469E-2</c:v>
                </c:pt>
                <c:pt idx="1070">
                  <c:v>2.2495191433479222E-2</c:v>
                </c:pt>
                <c:pt idx="1071">
                  <c:v>2.2497247863230152E-2</c:v>
                </c:pt>
                <c:pt idx="1072">
                  <c:v>2.2499249433888258E-2</c:v>
                </c:pt>
                <c:pt idx="1073">
                  <c:v>2.2501196145453539E-2</c:v>
                </c:pt>
                <c:pt idx="1074">
                  <c:v>2.2503087997925997E-2</c:v>
                </c:pt>
                <c:pt idx="1075">
                  <c:v>2.250492499130563E-2</c:v>
                </c:pt>
                <c:pt idx="1076">
                  <c:v>2.2506707125511394E-2</c:v>
                </c:pt>
                <c:pt idx="1077">
                  <c:v>2.2508434400705379E-2</c:v>
                </c:pt>
                <c:pt idx="1078">
                  <c:v>2.2510106816725495E-2</c:v>
                </c:pt>
                <c:pt idx="1079">
                  <c:v>2.2511724373652786E-2</c:v>
                </c:pt>
                <c:pt idx="1080">
                  <c:v>2.2513287071487253E-2</c:v>
                </c:pt>
                <c:pt idx="1081">
                  <c:v>2.2514794910228897E-2</c:v>
                </c:pt>
                <c:pt idx="1082">
                  <c:v>2.251624788979667E-2</c:v>
                </c:pt>
                <c:pt idx="1083">
                  <c:v>2.2517646010352665E-2</c:v>
                </c:pt>
                <c:pt idx="1084">
                  <c:v>2.2518989271734791E-2</c:v>
                </c:pt>
                <c:pt idx="1085">
                  <c:v>2.2520277674024092E-2</c:v>
                </c:pt>
                <c:pt idx="1086">
                  <c:v>2.2521511217139523E-2</c:v>
                </c:pt>
                <c:pt idx="1087">
                  <c:v>2.2522689901243176E-2</c:v>
                </c:pt>
                <c:pt idx="1088">
                  <c:v>2.2523813726172959E-2</c:v>
                </c:pt>
                <c:pt idx="1089">
                  <c:v>2.2524882692009918E-2</c:v>
                </c:pt>
                <c:pt idx="1090">
                  <c:v>2.2525896798754053E-2</c:v>
                </c:pt>
                <c:pt idx="1091">
                  <c:v>2.2526856046324317E-2</c:v>
                </c:pt>
                <c:pt idx="1092">
                  <c:v>2.2527760434882804E-2</c:v>
                </c:pt>
                <c:pt idx="1093">
                  <c:v>2.2528609964267421E-2</c:v>
                </c:pt>
                <c:pt idx="1094">
                  <c:v>2.2529404634478167E-2</c:v>
                </c:pt>
                <c:pt idx="1095">
                  <c:v>2.253014444559609E-2</c:v>
                </c:pt>
                <c:pt idx="1096">
                  <c:v>2.2530829397702234E-2</c:v>
                </c:pt>
                <c:pt idx="1097">
                  <c:v>2.2531459490634509E-2</c:v>
                </c:pt>
                <c:pt idx="1098">
                  <c:v>2.2532034724392913E-2</c:v>
                </c:pt>
                <c:pt idx="1099">
                  <c:v>2.253255509913954E-2</c:v>
                </c:pt>
                <c:pt idx="1100">
                  <c:v>2.2533020614712296E-2</c:v>
                </c:pt>
                <c:pt idx="1101">
                  <c:v>2.2533431271192228E-2</c:v>
                </c:pt>
                <c:pt idx="1102">
                  <c:v>2.253378706849829E-2</c:v>
                </c:pt>
                <c:pt idx="1103">
                  <c:v>2.2534088006630482E-2</c:v>
                </c:pt>
                <c:pt idx="1104">
                  <c:v>2.2534334085831942E-2</c:v>
                </c:pt>
                <c:pt idx="1105">
                  <c:v>2.2534525305778486E-2</c:v>
                </c:pt>
                <c:pt idx="1106">
                  <c:v>2.2534661666713252E-2</c:v>
                </c:pt>
                <c:pt idx="1107">
                  <c:v>2.2534743168474147E-2</c:v>
                </c:pt>
                <c:pt idx="1108">
                  <c:v>2.2534769811061173E-2</c:v>
                </c:pt>
                <c:pt idx="1109">
                  <c:v>2.2534741594555374E-2</c:v>
                </c:pt>
                <c:pt idx="1110">
                  <c:v>2.2534658518956752E-2</c:v>
                </c:pt>
                <c:pt idx="1111">
                  <c:v>2.2534520584265305E-2</c:v>
                </c:pt>
                <c:pt idx="1112">
                  <c:v>2.2534327790399988E-2</c:v>
                </c:pt>
                <c:pt idx="1113">
                  <c:v>2.2534080137441848E-2</c:v>
                </c:pt>
                <c:pt idx="1114">
                  <c:v>2.2533777625390883E-2</c:v>
                </c:pt>
                <c:pt idx="1115">
                  <c:v>2.2533420254247094E-2</c:v>
                </c:pt>
                <c:pt idx="1116">
                  <c:v>2.2533008023929435E-2</c:v>
                </c:pt>
                <c:pt idx="1117">
                  <c:v>2.2532540934518952E-2</c:v>
                </c:pt>
                <c:pt idx="1118">
                  <c:v>2.2532018986015645E-2</c:v>
                </c:pt>
                <c:pt idx="1119">
                  <c:v>2.2531442178338468E-2</c:v>
                </c:pt>
                <c:pt idx="1120">
                  <c:v>2.2530810511568466E-2</c:v>
                </c:pt>
                <c:pt idx="1121">
                  <c:v>2.2530123985624595E-2</c:v>
                </c:pt>
                <c:pt idx="1122">
                  <c:v>2.2529382600668946E-2</c:v>
                </c:pt>
                <c:pt idx="1123">
                  <c:v>2.2528586356620472E-2</c:v>
                </c:pt>
                <c:pt idx="1124">
                  <c:v>2.2527735253317083E-2</c:v>
                </c:pt>
                <c:pt idx="1125">
                  <c:v>2.2526829291001915E-2</c:v>
                </c:pt>
                <c:pt idx="1126">
                  <c:v>2.2525868469512877E-2</c:v>
                </c:pt>
                <c:pt idx="1127">
                  <c:v>2.2524852788931016E-2</c:v>
                </c:pt>
                <c:pt idx="1128">
                  <c:v>2.252378224925633E-2</c:v>
                </c:pt>
                <c:pt idx="1129">
                  <c:v>2.252265685048882E-2</c:v>
                </c:pt>
                <c:pt idx="1130">
                  <c:v>2.252147659254744E-2</c:v>
                </c:pt>
                <c:pt idx="1131">
                  <c:v>2.2520241475513236E-2</c:v>
                </c:pt>
                <c:pt idx="1132">
                  <c:v>2.2518951499386208E-2</c:v>
                </c:pt>
                <c:pt idx="1133">
                  <c:v>2.2517606664166356E-2</c:v>
                </c:pt>
                <c:pt idx="1134">
                  <c:v>2.251620696985368E-2</c:v>
                </c:pt>
                <c:pt idx="1135">
                  <c:v>2.2514752416367134E-2</c:v>
                </c:pt>
                <c:pt idx="1136">
                  <c:v>2.251324300386881E-2</c:v>
                </c:pt>
                <c:pt idx="1137">
                  <c:v>2.2511678732196616E-2</c:v>
                </c:pt>
                <c:pt idx="1138">
                  <c:v>2.2510059601350552E-2</c:v>
                </c:pt>
                <c:pt idx="1139">
                  <c:v>2.2508385611411663E-2</c:v>
                </c:pt>
                <c:pt idx="1140">
                  <c:v>2.2506656762460997E-2</c:v>
                </c:pt>
                <c:pt idx="1141">
                  <c:v>2.2504873054417507E-2</c:v>
                </c:pt>
                <c:pt idx="1142">
                  <c:v>2.25030344871191E-2</c:v>
                </c:pt>
                <c:pt idx="1143">
                  <c:v>2.2501141060889962E-2</c:v>
                </c:pt>
                <c:pt idx="1144">
                  <c:v>2.2499192775486954E-2</c:v>
                </c:pt>
                <c:pt idx="1145">
                  <c:v>2.2497189630910075E-2</c:v>
                </c:pt>
                <c:pt idx="1146">
                  <c:v>2.2495131627321419E-2</c:v>
                </c:pt>
                <c:pt idx="1147">
                  <c:v>2.2493018764639938E-2</c:v>
                </c:pt>
                <c:pt idx="1148">
                  <c:v>2.2490851042784588E-2</c:v>
                </c:pt>
                <c:pt idx="1149">
                  <c:v>2.2488628461917459E-2</c:v>
                </c:pt>
                <c:pt idx="1150">
                  <c:v>2.2486351021876461E-2</c:v>
                </c:pt>
                <c:pt idx="1151">
                  <c:v>2.2483681058893534E-2</c:v>
                </c:pt>
                <c:pt idx="1152">
                  <c:v>2.2481286063734673E-2</c:v>
                </c:pt>
                <c:pt idx="1153">
                  <c:v>2.2478836209401942E-2</c:v>
                </c:pt>
                <c:pt idx="1154">
                  <c:v>2.2476331495976387E-2</c:v>
                </c:pt>
                <c:pt idx="1155">
                  <c:v>2.2473771923539054E-2</c:v>
                </c:pt>
                <c:pt idx="1156">
                  <c:v>2.2471157492008897E-2</c:v>
                </c:pt>
                <c:pt idx="1157">
                  <c:v>2.2468488201223824E-2</c:v>
                </c:pt>
                <c:pt idx="1158">
                  <c:v>2.2465764051508019E-2</c:v>
                </c:pt>
                <c:pt idx="1159">
                  <c:v>2.246298504269939E-2</c:v>
                </c:pt>
                <c:pt idx="1160">
                  <c:v>2.2460151174797938E-2</c:v>
                </c:pt>
                <c:pt idx="1161">
                  <c:v>2.2457262447803661E-2</c:v>
                </c:pt>
                <c:pt idx="1162">
                  <c:v>2.2454318861635514E-2</c:v>
                </c:pt>
                <c:pt idx="1163">
                  <c:v>2.2451320416536635E-2</c:v>
                </c:pt>
                <c:pt idx="1164">
                  <c:v>2.2448267112263887E-2</c:v>
                </c:pt>
                <c:pt idx="1165">
                  <c:v>2.244515894897936E-2</c:v>
                </c:pt>
                <c:pt idx="1166">
                  <c:v>2.2441995926520963E-2</c:v>
                </c:pt>
                <c:pt idx="1167">
                  <c:v>2.2440606292726262E-2</c:v>
                </c:pt>
                <c:pt idx="1168">
                  <c:v>2.2435505304568837E-2</c:v>
                </c:pt>
                <c:pt idx="1169">
                  <c:v>2.2432177704831968E-2</c:v>
                </c:pt>
                <c:pt idx="1170">
                  <c:v>2.2428795246245414E-2</c:v>
                </c:pt>
                <c:pt idx="1171">
                  <c:v>2.2425357928403944E-2</c:v>
                </c:pt>
                <c:pt idx="1172">
                  <c:v>2.2421865751550696E-2</c:v>
                </c:pt>
                <c:pt idx="1173">
                  <c:v>2.2418318715604624E-2</c:v>
                </c:pt>
                <c:pt idx="1174">
                  <c:v>2.241471682072782E-2</c:v>
                </c:pt>
                <c:pt idx="1175">
                  <c:v>2.2411060066677146E-2</c:v>
                </c:pt>
                <c:pt idx="1176">
                  <c:v>2.2407348453614695E-2</c:v>
                </c:pt>
                <c:pt idx="1177">
                  <c:v>2.2403581981459419E-2</c:v>
                </c:pt>
                <c:pt idx="1178">
                  <c:v>2.2399760650292366E-2</c:v>
                </c:pt>
                <c:pt idx="1179">
                  <c:v>2.2395884459951443E-2</c:v>
                </c:pt>
                <c:pt idx="1180">
                  <c:v>2.2391953410679788E-2</c:v>
                </c:pt>
                <c:pt idx="1181">
                  <c:v>2.2387967502234263E-2</c:v>
                </c:pt>
                <c:pt idx="1182">
                  <c:v>2.2383926734858006E-2</c:v>
                </c:pt>
                <c:pt idx="1183">
                  <c:v>2.2379831108388926E-2</c:v>
                </c:pt>
                <c:pt idx="1184">
                  <c:v>2.2375680622827021E-2</c:v>
                </c:pt>
                <c:pt idx="1185">
                  <c:v>2.2371475278334385E-2</c:v>
                </c:pt>
                <c:pt idx="1186">
                  <c:v>2.2367215074667879E-2</c:v>
                </c:pt>
                <c:pt idx="1187">
                  <c:v>2.2362900012070641E-2</c:v>
                </c:pt>
                <c:pt idx="1188">
                  <c:v>2.2358530090380579E-2</c:v>
                </c:pt>
                <c:pt idx="1189">
                  <c:v>2.2354105309597694E-2</c:v>
                </c:pt>
                <c:pt idx="1190">
                  <c:v>2.234962566980303E-2</c:v>
                </c:pt>
                <c:pt idx="1191">
                  <c:v>2.2345093498564728E-2</c:v>
                </c:pt>
                <c:pt idx="1192">
                  <c:v>2.2340535011518003E-2</c:v>
                </c:pt>
                <c:pt idx="1193">
                  <c:v>2.233595768129204E-2</c:v>
                </c:pt>
                <c:pt idx="1194">
                  <c:v>2.233136150804893E-2</c:v>
                </c:pt>
                <c:pt idx="1195">
                  <c:v>2.2326746491545535E-2</c:v>
                </c:pt>
                <c:pt idx="1196">
                  <c:v>2.2322112631943947E-2</c:v>
                </c:pt>
                <c:pt idx="1197">
                  <c:v>2.2317459929244166E-2</c:v>
                </c:pt>
                <c:pt idx="1198">
                  <c:v>2.2312788383365145E-2</c:v>
                </c:pt>
                <c:pt idx="1199">
                  <c:v>2.2308097994387932E-2</c:v>
                </c:pt>
                <c:pt idx="1200">
                  <c:v>2.2303388762312526E-2</c:v>
                </c:pt>
                <c:pt idx="1201">
                  <c:v>2.2298660687138927E-2</c:v>
                </c:pt>
                <c:pt idx="1202">
                  <c:v>2.2293913768786089E-2</c:v>
                </c:pt>
                <c:pt idx="1203">
                  <c:v>2.2289143745624445E-2</c:v>
                </c:pt>
                <c:pt idx="1204">
                  <c:v>2.2284353172313812E-2</c:v>
                </c:pt>
                <c:pt idx="1205">
                  <c:v>2.227954375374375E-2</c:v>
                </c:pt>
                <c:pt idx="1206">
                  <c:v>2.2274715489887246E-2</c:v>
                </c:pt>
                <c:pt idx="1207">
                  <c:v>2.2269868380717282E-2</c:v>
                </c:pt>
                <c:pt idx="1208">
                  <c:v>2.2265002426260876E-2</c:v>
                </c:pt>
                <c:pt idx="1209">
                  <c:v>2.2260117626518031E-2</c:v>
                </c:pt>
                <c:pt idx="1210">
                  <c:v>2.225521398148874E-2</c:v>
                </c:pt>
                <c:pt idx="1211">
                  <c:v>2.2250291491200024E-2</c:v>
                </c:pt>
                <c:pt idx="1212">
                  <c:v>2.2245350155570835E-2</c:v>
                </c:pt>
                <c:pt idx="1213">
                  <c:v>2.2240389974736246E-2</c:v>
                </c:pt>
                <c:pt idx="1214">
                  <c:v>2.2235410948561189E-2</c:v>
                </c:pt>
                <c:pt idx="1215">
                  <c:v>2.2230413077153715E-2</c:v>
                </c:pt>
                <c:pt idx="1216">
                  <c:v>2.2225396360432786E-2</c:v>
                </c:pt>
                <c:pt idx="1217">
                  <c:v>2.2220360798479447E-2</c:v>
                </c:pt>
                <c:pt idx="1218">
                  <c:v>2.221178286822445E-2</c:v>
                </c:pt>
                <c:pt idx="1219">
                  <c:v>2.2206702157522296E-2</c:v>
                </c:pt>
                <c:pt idx="1220">
                  <c:v>2.2201602603721948E-2</c:v>
                </c:pt>
                <c:pt idx="1221">
                  <c:v>2.2196484206742362E-2</c:v>
                </c:pt>
                <c:pt idx="1222">
                  <c:v>2.2191346966664582E-2</c:v>
                </c:pt>
                <c:pt idx="1223">
                  <c:v>2.2186190883569656E-2</c:v>
                </c:pt>
                <c:pt idx="1224">
                  <c:v>2.2181015957295491E-2</c:v>
                </c:pt>
                <c:pt idx="1225">
                  <c:v>2.2175822187842087E-2</c:v>
                </c:pt>
                <c:pt idx="1226">
                  <c:v>2.2170609575371536E-2</c:v>
                </c:pt>
                <c:pt idx="1227">
                  <c:v>2.2165378119802792E-2</c:v>
                </c:pt>
                <c:pt idx="1228">
                  <c:v>2.2160127821135855E-2</c:v>
                </c:pt>
                <c:pt idx="1229">
                  <c:v>2.215485867928968E-2</c:v>
                </c:pt>
                <c:pt idx="1230">
                  <c:v>2.2149570694426357E-2</c:v>
                </c:pt>
                <c:pt idx="1231">
                  <c:v>2.2144263866383795E-2</c:v>
                </c:pt>
                <c:pt idx="1232">
                  <c:v>2.2138938195324087E-2</c:v>
                </c:pt>
                <c:pt idx="1233">
                  <c:v>2.213359368108514E-2</c:v>
                </c:pt>
                <c:pt idx="1234">
                  <c:v>2.2128230323747999E-2</c:v>
                </c:pt>
                <c:pt idx="1235">
                  <c:v>2.2122848123393712E-2</c:v>
                </c:pt>
                <c:pt idx="1236">
                  <c:v>2.2117447079860186E-2</c:v>
                </c:pt>
                <c:pt idx="1237">
                  <c:v>2.2112027193228467E-2</c:v>
                </c:pt>
                <c:pt idx="1238">
                  <c:v>2.2106588463579602E-2</c:v>
                </c:pt>
                <c:pt idx="1239">
                  <c:v>2.2101130890751497E-2</c:v>
                </c:pt>
                <c:pt idx="1240">
                  <c:v>2.2095654474825199E-2</c:v>
                </c:pt>
                <c:pt idx="1241">
                  <c:v>2.2090159215962801E-2</c:v>
                </c:pt>
                <c:pt idx="1242">
                  <c:v>2.2084645113840118E-2</c:v>
                </c:pt>
                <c:pt idx="1243">
                  <c:v>2.2079112168700288E-2</c:v>
                </c:pt>
                <c:pt idx="1244">
                  <c:v>2.2073560380381219E-2</c:v>
                </c:pt>
                <c:pt idx="1245">
                  <c:v>2.2067989749045003E-2</c:v>
                </c:pt>
                <c:pt idx="1246">
                  <c:v>2.2062400274610594E-2</c:v>
                </c:pt>
                <c:pt idx="1247">
                  <c:v>2.2056791957077992E-2</c:v>
                </c:pt>
                <c:pt idx="1248">
                  <c:v>2.2051164796447198E-2</c:v>
                </c:pt>
                <c:pt idx="1249">
                  <c:v>2.2045518792718211E-2</c:v>
                </c:pt>
                <c:pt idx="1250">
                  <c:v>2.2039853945972077E-2</c:v>
                </c:pt>
                <c:pt idx="1251">
                  <c:v>2.203417025612775E-2</c:v>
                </c:pt>
                <c:pt idx="1252">
                  <c:v>2.202846772318523E-2</c:v>
                </c:pt>
                <c:pt idx="1253">
                  <c:v>2.2022746347063471E-2</c:v>
                </c:pt>
                <c:pt idx="1254">
                  <c:v>2.2017006128005612E-2</c:v>
                </c:pt>
                <c:pt idx="1255">
                  <c:v>2.2011247065768513E-2</c:v>
                </c:pt>
                <c:pt idx="1256">
                  <c:v>2.2005469160595315E-2</c:v>
                </c:pt>
                <c:pt idx="1257">
                  <c:v>2.199967241216183E-2</c:v>
                </c:pt>
                <c:pt idx="1258">
                  <c:v>2.19938568207112E-2</c:v>
                </c:pt>
                <c:pt idx="1259">
                  <c:v>2.1988022386162376E-2</c:v>
                </c:pt>
                <c:pt idx="1260">
                  <c:v>2.1982169108515359E-2</c:v>
                </c:pt>
                <c:pt idx="1261">
                  <c:v>2.1976296987851196E-2</c:v>
                </c:pt>
                <c:pt idx="1262">
                  <c:v>2.1970406024169886E-2</c:v>
                </c:pt>
                <c:pt idx="1263">
                  <c:v>2.1964496217309337E-2</c:v>
                </c:pt>
                <c:pt idx="1264">
                  <c:v>2.1958567567431642E-2</c:v>
                </c:pt>
                <c:pt idx="1265">
                  <c:v>2.1952620074536799E-2</c:v>
                </c:pt>
                <c:pt idx="1266">
                  <c:v>2.1946653738462718E-2</c:v>
                </c:pt>
                <c:pt idx="1267">
                  <c:v>2.1940668559290444E-2</c:v>
                </c:pt>
                <c:pt idx="1268">
                  <c:v>2.1934664537101023E-2</c:v>
                </c:pt>
                <c:pt idx="1269">
                  <c:v>2.1928641671894455E-2</c:v>
                </c:pt>
                <c:pt idx="1270">
                  <c:v>2.1922599963508649E-2</c:v>
                </c:pt>
                <c:pt idx="1271">
                  <c:v>2.1916539412186742E-2</c:v>
                </c:pt>
                <c:pt idx="1272">
                  <c:v>2.1910460017766642E-2</c:v>
                </c:pt>
                <c:pt idx="1273">
                  <c:v>2.1904361780248349E-2</c:v>
                </c:pt>
                <c:pt idx="1274">
                  <c:v>2.1898244699631864E-2</c:v>
                </c:pt>
                <c:pt idx="1275">
                  <c:v>2.1892108775998231E-2</c:v>
                </c:pt>
                <c:pt idx="1276">
                  <c:v>2.1885954009266406E-2</c:v>
                </c:pt>
                <c:pt idx="1277">
                  <c:v>2.1879780399598481E-2</c:v>
                </c:pt>
                <c:pt idx="1278">
                  <c:v>2.187358794667027E-2</c:v>
                </c:pt>
                <c:pt idx="1279">
                  <c:v>2.1867376650805959E-2</c:v>
                </c:pt>
                <c:pt idx="1280">
                  <c:v>2.1861146511843454E-2</c:v>
                </c:pt>
                <c:pt idx="1281">
                  <c:v>2.1854897529782757E-2</c:v>
                </c:pt>
                <c:pt idx="1282">
                  <c:v>2.184862970478596E-2</c:v>
                </c:pt>
                <c:pt idx="1283">
                  <c:v>2.184234303669097E-2</c:v>
                </c:pt>
                <c:pt idx="1284">
                  <c:v>2.1836037525497787E-2</c:v>
                </c:pt>
                <c:pt idx="1285">
                  <c:v>2.1829713171368503E-2</c:v>
                </c:pt>
                <c:pt idx="1286">
                  <c:v>2.1823369973978934E-2</c:v>
                </c:pt>
                <c:pt idx="1287">
                  <c:v>2.1817007933734311E-2</c:v>
                </c:pt>
                <c:pt idx="1288">
                  <c:v>2.1810627050310449E-2</c:v>
                </c:pt>
                <c:pt idx="1289">
                  <c:v>2.1804227323869441E-2</c:v>
                </c:pt>
                <c:pt idx="1290">
                  <c:v>2.1797808754411285E-2</c:v>
                </c:pt>
                <c:pt idx="1291">
                  <c:v>2.1791371341854937E-2</c:v>
                </c:pt>
                <c:pt idx="1292">
                  <c:v>2.1784915086362489E-2</c:v>
                </c:pt>
                <c:pt idx="1293">
                  <c:v>2.1778439987690801E-2</c:v>
                </c:pt>
                <c:pt idx="1294">
                  <c:v>2.1771946046083013E-2</c:v>
                </c:pt>
                <c:pt idx="1295">
                  <c:v>2.1765433261377032E-2</c:v>
                </c:pt>
                <c:pt idx="1296">
                  <c:v>2.1758901633572858E-2</c:v>
                </c:pt>
                <c:pt idx="1297">
                  <c:v>2.1752351162832584E-2</c:v>
                </c:pt>
                <c:pt idx="1298">
                  <c:v>2.1745781848994117E-2</c:v>
                </c:pt>
                <c:pt idx="1299">
                  <c:v>2.1739193692057457E-2</c:v>
                </c:pt>
                <c:pt idx="1300">
                  <c:v>2.1732586692184697E-2</c:v>
                </c:pt>
                <c:pt idx="1301">
                  <c:v>2.172596084929479E-2</c:v>
                </c:pt>
                <c:pt idx="1302">
                  <c:v>2.1719316163225644E-2</c:v>
                </c:pt>
                <c:pt idx="1303">
                  <c:v>2.1712652634301444E-2</c:v>
                </c:pt>
                <c:pt idx="1304">
                  <c:v>2.1705970262198004E-2</c:v>
                </c:pt>
                <c:pt idx="1305">
                  <c:v>2.1699269047077419E-2</c:v>
                </c:pt>
                <c:pt idx="1306">
                  <c:v>2.1692548988939686E-2</c:v>
                </c:pt>
                <c:pt idx="1307">
                  <c:v>2.1684845849465617E-2</c:v>
                </c:pt>
                <c:pt idx="1308">
                  <c:v>2.1678085413422421E-2</c:v>
                </c:pt>
                <c:pt idx="1309">
                  <c:v>2.1671306134362078E-2</c:v>
                </c:pt>
                <c:pt idx="1310">
                  <c:v>2.1664508012284589E-2</c:v>
                </c:pt>
                <c:pt idx="1311">
                  <c:v>2.1657691047108907E-2</c:v>
                </c:pt>
                <c:pt idx="1312">
                  <c:v>2.1650855238997124E-2</c:v>
                </c:pt>
                <c:pt idx="1313">
                  <c:v>2.1644000587868195E-2</c:v>
                </c:pt>
                <c:pt idx="1314">
                  <c:v>2.1637127093560027E-2</c:v>
                </c:pt>
                <c:pt idx="1315">
                  <c:v>2.1630234756396804E-2</c:v>
                </c:pt>
                <c:pt idx="1316">
                  <c:v>2.1623323576135389E-2</c:v>
                </c:pt>
                <c:pt idx="1317">
                  <c:v>2.1616393552937874E-2</c:v>
                </c:pt>
                <c:pt idx="1318">
                  <c:v>2.1609444686642165E-2</c:v>
                </c:pt>
                <c:pt idx="1319">
                  <c:v>2.160247697732931E-2</c:v>
                </c:pt>
                <c:pt idx="1320">
                  <c:v>2.1595490424999308E-2</c:v>
                </c:pt>
                <c:pt idx="1321">
                  <c:v>2.158848502965216E-2</c:v>
                </c:pt>
                <c:pt idx="1322">
                  <c:v>2.1581460791287865E-2</c:v>
                </c:pt>
                <c:pt idx="1323">
                  <c:v>2.157441770998747E-2</c:v>
                </c:pt>
                <c:pt idx="1324">
                  <c:v>2.1567355785588882E-2</c:v>
                </c:pt>
                <c:pt idx="1325">
                  <c:v>2.1560275018173147E-2</c:v>
                </c:pt>
                <c:pt idx="1326">
                  <c:v>2.1553175407821312E-2</c:v>
                </c:pt>
                <c:pt idx="1327">
                  <c:v>2.1546056954371284E-2</c:v>
                </c:pt>
                <c:pt idx="1328">
                  <c:v>2.1538919657985156E-2</c:v>
                </c:pt>
                <c:pt idx="1329">
                  <c:v>2.1531763518419789E-2</c:v>
                </c:pt>
                <c:pt idx="1330">
                  <c:v>2.1524588536080413E-2</c:v>
                </c:pt>
                <c:pt idx="1331">
                  <c:v>2.1517394710642845E-2</c:v>
                </c:pt>
                <c:pt idx="1332">
                  <c:v>2.1510182042188131E-2</c:v>
                </c:pt>
                <c:pt idx="1333">
                  <c:v>2.1502950530797316E-2</c:v>
                </c:pt>
                <c:pt idx="1334">
                  <c:v>2.1495700176308308E-2</c:v>
                </c:pt>
                <c:pt idx="1335">
                  <c:v>2.14884309788832E-2</c:v>
                </c:pt>
                <c:pt idx="1336">
                  <c:v>2.1481142938440945E-2</c:v>
                </c:pt>
                <c:pt idx="1337">
                  <c:v>2.1473836054981543E-2</c:v>
                </c:pt>
                <c:pt idx="1338">
                  <c:v>2.1466510328504995E-2</c:v>
                </c:pt>
                <c:pt idx="1339">
                  <c:v>2.1459165759011301E-2</c:v>
                </c:pt>
                <c:pt idx="1340">
                  <c:v>2.1451802346662552E-2</c:v>
                </c:pt>
                <c:pt idx="1341">
                  <c:v>2.144442009121561E-2</c:v>
                </c:pt>
                <c:pt idx="1342">
                  <c:v>2.1437018992751522E-2</c:v>
                </c:pt>
                <c:pt idx="1343">
                  <c:v>2.142959905143238E-2</c:v>
                </c:pt>
                <c:pt idx="1344">
                  <c:v>2.1422160266933998E-2</c:v>
                </c:pt>
                <c:pt idx="1345">
                  <c:v>2.1414702639661609E-2</c:v>
                </c:pt>
                <c:pt idx="1346">
                  <c:v>2.1407226169209981E-2</c:v>
                </c:pt>
                <c:pt idx="1347">
                  <c:v>2.1399730855822252E-2</c:v>
                </c:pt>
                <c:pt idx="1348">
                  <c:v>2.1392216699498423E-2</c:v>
                </c:pt>
                <c:pt idx="1349">
                  <c:v>2.1384683700157447E-2</c:v>
                </c:pt>
                <c:pt idx="1350">
                  <c:v>2.1377131857799325E-2</c:v>
                </c:pt>
                <c:pt idx="1351">
                  <c:v>2.1369561172424056E-2</c:v>
                </c:pt>
                <c:pt idx="1352">
                  <c:v>2.1361971644193734E-2</c:v>
                </c:pt>
                <c:pt idx="1353">
                  <c:v>2.135436327302731E-2</c:v>
                </c:pt>
                <c:pt idx="1354">
                  <c:v>2.1346736058681648E-2</c:v>
                </c:pt>
                <c:pt idx="1355">
                  <c:v>2.1339090001480931E-2</c:v>
                </c:pt>
                <c:pt idx="1356">
                  <c:v>2.1331425101263068E-2</c:v>
                </c:pt>
                <c:pt idx="1357">
                  <c:v>2.1323741358109105E-2</c:v>
                </c:pt>
                <c:pt idx="1358">
                  <c:v>2.1316038771937995E-2</c:v>
                </c:pt>
                <c:pt idx="1359">
                  <c:v>2.1308317342830785E-2</c:v>
                </c:pt>
                <c:pt idx="1360">
                  <c:v>2.1300577070706428E-2</c:v>
                </c:pt>
                <c:pt idx="1361">
                  <c:v>2.1292817955645971E-2</c:v>
                </c:pt>
                <c:pt idx="1362">
                  <c:v>2.1285039997649413E-2</c:v>
                </c:pt>
                <c:pt idx="1363">
                  <c:v>2.1277243196554663E-2</c:v>
                </c:pt>
                <c:pt idx="1364">
                  <c:v>2.1269427552604858E-2</c:v>
                </c:pt>
                <c:pt idx="1365">
                  <c:v>2.1261593065718953E-2</c:v>
                </c:pt>
                <c:pt idx="1366">
                  <c:v>2.1253739735815902E-2</c:v>
                </c:pt>
                <c:pt idx="1367">
                  <c:v>2.1245867562895704E-2</c:v>
                </c:pt>
                <c:pt idx="1368">
                  <c:v>2.1237976547120452E-2</c:v>
                </c:pt>
                <c:pt idx="1369">
                  <c:v>2.1230066688328053E-2</c:v>
                </c:pt>
                <c:pt idx="1370">
                  <c:v>2.1222137986599554E-2</c:v>
                </c:pt>
                <c:pt idx="1371">
                  <c:v>2.1214190441934955E-2</c:v>
                </c:pt>
                <c:pt idx="1372">
                  <c:v>2.1206224054253209E-2</c:v>
                </c:pt>
                <c:pt idx="1373">
                  <c:v>2.1198238823635362E-2</c:v>
                </c:pt>
                <c:pt idx="1374">
                  <c:v>2.1190234750081416E-2</c:v>
                </c:pt>
                <c:pt idx="1375">
                  <c:v>2.1182211833510323E-2</c:v>
                </c:pt>
                <c:pt idx="1376">
                  <c:v>2.1174170074003129E-2</c:v>
                </c:pt>
                <c:pt idx="1377">
                  <c:v>2.1166109471559835E-2</c:v>
                </c:pt>
                <c:pt idx="1378">
                  <c:v>2.1158030026180441E-2</c:v>
                </c:pt>
                <c:pt idx="1379">
                  <c:v>2.1149931737864947E-2</c:v>
                </c:pt>
                <c:pt idx="1380">
                  <c:v>2.1141814606613352E-2</c:v>
                </c:pt>
                <c:pt idx="1381">
                  <c:v>2.113367863234461E-2</c:v>
                </c:pt>
                <c:pt idx="1382">
                  <c:v>2.1125523815220815E-2</c:v>
                </c:pt>
                <c:pt idx="1383">
                  <c:v>2.1117350155079873E-2</c:v>
                </c:pt>
                <c:pt idx="1384">
                  <c:v>2.110915765200283E-2</c:v>
                </c:pt>
                <c:pt idx="1385">
                  <c:v>2.1100946306070734E-2</c:v>
                </c:pt>
                <c:pt idx="1386">
                  <c:v>2.1092716117040444E-2</c:v>
                </c:pt>
                <c:pt idx="1387">
                  <c:v>2.1084467085155101E-2</c:v>
                </c:pt>
                <c:pt idx="1388">
                  <c:v>2.1076199210414703E-2</c:v>
                </c:pt>
                <c:pt idx="1389">
                  <c:v>2.1067912492657159E-2</c:v>
                </c:pt>
                <c:pt idx="1390">
                  <c:v>2.1059606931963515E-2</c:v>
                </c:pt>
                <c:pt idx="1391">
                  <c:v>2.1051282528414816E-2</c:v>
                </c:pt>
                <c:pt idx="1392">
                  <c:v>2.1042939281848971E-2</c:v>
                </c:pt>
                <c:pt idx="1393">
                  <c:v>2.1034577192428072E-2</c:v>
                </c:pt>
                <c:pt idx="1394">
                  <c:v>2.102619625990898E-2</c:v>
                </c:pt>
                <c:pt idx="1395">
                  <c:v>2.101779648461588E-2</c:v>
                </c:pt>
                <c:pt idx="1396">
                  <c:v>2.100937786638668E-2</c:v>
                </c:pt>
                <c:pt idx="1397">
                  <c:v>2.1000940405140334E-2</c:v>
                </c:pt>
                <c:pt idx="1398">
                  <c:v>2.0992484101038933E-2</c:v>
                </c:pt>
                <c:pt idx="1399">
                  <c:v>2.0984008954001432E-2</c:v>
                </c:pt>
                <c:pt idx="1400">
                  <c:v>2.0975514964108877E-2</c:v>
                </c:pt>
                <c:pt idx="1401">
                  <c:v>2.0967002131199175E-2</c:v>
                </c:pt>
                <c:pt idx="1402">
                  <c:v>2.0958470455434419E-2</c:v>
                </c:pt>
                <c:pt idx="1403">
                  <c:v>2.0949919936652517E-2</c:v>
                </c:pt>
                <c:pt idx="1404">
                  <c:v>2.094135057501556E-2</c:v>
                </c:pt>
                <c:pt idx="1405">
                  <c:v>2.093276237052355E-2</c:v>
                </c:pt>
                <c:pt idx="1406">
                  <c:v>2.0924155323095439E-2</c:v>
                </c:pt>
                <c:pt idx="1407">
                  <c:v>2.0915529432731228E-2</c:v>
                </c:pt>
                <c:pt idx="1408">
                  <c:v>2.0906884699430917E-2</c:v>
                </c:pt>
                <c:pt idx="1409">
                  <c:v>2.0898221123275551E-2</c:v>
                </c:pt>
                <c:pt idx="1410">
                  <c:v>2.0889538704103039E-2</c:v>
                </c:pt>
                <c:pt idx="1411">
                  <c:v>2.0880837442156519E-2</c:v>
                </c:pt>
                <c:pt idx="1412">
                  <c:v>2.0872117337192853E-2</c:v>
                </c:pt>
                <c:pt idx="1413">
                  <c:v>2.0863378389455178E-2</c:v>
                </c:pt>
                <c:pt idx="1414">
                  <c:v>2.0854620598619311E-2</c:v>
                </c:pt>
                <c:pt idx="1415">
                  <c:v>2.0845843965009436E-2</c:v>
                </c:pt>
                <c:pt idx="1416">
                  <c:v>2.0837048488544507E-2</c:v>
                </c:pt>
                <c:pt idx="1417">
                  <c:v>2.0828234169143478E-2</c:v>
                </c:pt>
                <c:pt idx="1418">
                  <c:v>2.0819401006806348E-2</c:v>
                </c:pt>
                <c:pt idx="1419">
                  <c:v>2.0810549001614165E-2</c:v>
                </c:pt>
                <c:pt idx="1420">
                  <c:v>2.0801678153485881E-2</c:v>
                </c:pt>
                <c:pt idx="1421">
                  <c:v>2.0792788462502543E-2</c:v>
                </c:pt>
                <c:pt idx="1422">
                  <c:v>2.0783879928583104E-2</c:v>
                </c:pt>
                <c:pt idx="1423">
                  <c:v>2.0774952551808612E-2</c:v>
                </c:pt>
                <c:pt idx="1424">
                  <c:v>2.0766006332179066E-2</c:v>
                </c:pt>
                <c:pt idx="1425">
                  <c:v>2.0757041269532372E-2</c:v>
                </c:pt>
                <c:pt idx="1426">
                  <c:v>2.0748057364111672E-2</c:v>
                </c:pt>
                <c:pt idx="1427">
                  <c:v>2.0739054615754871E-2</c:v>
                </c:pt>
                <c:pt idx="1428">
                  <c:v>2.0730033024543015E-2</c:v>
                </c:pt>
                <c:pt idx="1429">
                  <c:v>2.0720992590557152E-2</c:v>
                </c:pt>
                <c:pt idx="1430">
                  <c:v>2.0711933313473097E-2</c:v>
                </c:pt>
                <c:pt idx="1431">
                  <c:v>2.0702855193615033E-2</c:v>
                </c:pt>
                <c:pt idx="1432">
                  <c:v>2.0693758230901915E-2</c:v>
                </c:pt>
                <c:pt idx="1433">
                  <c:v>2.0684642425333744E-2</c:v>
                </c:pt>
                <c:pt idx="1434">
                  <c:v>2.0675507776829471E-2</c:v>
                </c:pt>
                <c:pt idx="1435">
                  <c:v>2.0666354285470145E-2</c:v>
                </c:pt>
                <c:pt idx="1436">
                  <c:v>2.0657181951174719E-2</c:v>
                </c:pt>
                <c:pt idx="1437">
                  <c:v>2.0647990774105285E-2</c:v>
                </c:pt>
                <c:pt idx="1438">
                  <c:v>2.063878075409975E-2</c:v>
                </c:pt>
                <c:pt idx="1439">
                  <c:v>2.0629551891320208E-2</c:v>
                </c:pt>
                <c:pt idx="1440">
                  <c:v>2.0620304185604565E-2</c:v>
                </c:pt>
                <c:pt idx="1441">
                  <c:v>2.0611037637033869E-2</c:v>
                </c:pt>
                <c:pt idx="1442">
                  <c:v>2.0601752245527072E-2</c:v>
                </c:pt>
                <c:pt idx="1443">
                  <c:v>2.0592448011246267E-2</c:v>
                </c:pt>
                <c:pt idx="1444">
                  <c:v>2.0583124934110408E-2</c:v>
                </c:pt>
                <c:pt idx="1445">
                  <c:v>2.0573783014119496E-2</c:v>
                </c:pt>
                <c:pt idx="1446">
                  <c:v>2.0564422251192482E-2</c:v>
                </c:pt>
                <c:pt idx="1447">
                  <c:v>2.0555042645491461E-2</c:v>
                </c:pt>
                <c:pt idx="1448">
                  <c:v>2.054564419685434E-2</c:v>
                </c:pt>
                <c:pt idx="1449">
                  <c:v>2.0536226905443211E-2</c:v>
                </c:pt>
                <c:pt idx="1450">
                  <c:v>2.0526790771177028E-2</c:v>
                </c:pt>
                <c:pt idx="1451">
                  <c:v>2.0517339239657373E-2</c:v>
                </c:pt>
                <c:pt idx="1452">
                  <c:v>2.0507911119733713E-2</c:v>
                </c:pt>
                <c:pt idx="1453">
                  <c:v>2.0498517473737099E-2</c:v>
                </c:pt>
                <c:pt idx="1454">
                  <c:v>2.0489158301667532E-2</c:v>
                </c:pt>
                <c:pt idx="1455">
                  <c:v>2.0479833603606057E-2</c:v>
                </c:pt>
                <c:pt idx="1456">
                  <c:v>2.0470543379552675E-2</c:v>
                </c:pt>
                <c:pt idx="1457">
                  <c:v>2.0461287629264246E-2</c:v>
                </c:pt>
                <c:pt idx="1458">
                  <c:v>2.0452066352902865E-2</c:v>
                </c:pt>
                <c:pt idx="1459">
                  <c:v>2.0442879550468529E-2</c:v>
                </c:pt>
                <c:pt idx="1460">
                  <c:v>2.043372722196124E-2</c:v>
                </c:pt>
                <c:pt idx="1461">
                  <c:v>2.0424609367380997E-2</c:v>
                </c:pt>
                <c:pt idx="1462">
                  <c:v>2.0415525986727801E-2</c:v>
                </c:pt>
                <c:pt idx="1463">
                  <c:v>2.0405187193187624E-2</c:v>
                </c:pt>
                <c:pt idx="1464">
                  <c:v>2.0396177685165773E-2</c:v>
                </c:pt>
                <c:pt idx="1465">
                  <c:v>2.0387202651070968E-2</c:v>
                </c:pt>
                <c:pt idx="1466">
                  <c:v>2.0378262090822163E-2</c:v>
                </c:pt>
                <c:pt idx="1467">
                  <c:v>2.0369356004500405E-2</c:v>
                </c:pt>
                <c:pt idx="1468">
                  <c:v>2.0360484392105693E-2</c:v>
                </c:pt>
                <c:pt idx="1469">
                  <c:v>2.0351647253638028E-2</c:v>
                </c:pt>
                <c:pt idx="1470">
                  <c:v>2.0342844589016362E-2</c:v>
                </c:pt>
                <c:pt idx="1471">
                  <c:v>2.0334076398159651E-2</c:v>
                </c:pt>
                <c:pt idx="1472">
                  <c:v>2.0325342681311032E-2</c:v>
                </c:pt>
                <c:pt idx="1473">
                  <c:v>2.0316643438308413E-2</c:v>
                </c:pt>
                <c:pt idx="1474">
                  <c:v>2.0307978669313886E-2</c:v>
                </c:pt>
                <c:pt idx="1475">
                  <c:v>2.0299348374084314E-2</c:v>
                </c:pt>
                <c:pt idx="1476">
                  <c:v>2.0290752552700742E-2</c:v>
                </c:pt>
                <c:pt idx="1477">
                  <c:v>2.0282191205244215E-2</c:v>
                </c:pt>
                <c:pt idx="1478">
                  <c:v>2.0273486875274527E-2</c:v>
                </c:pt>
                <c:pt idx="1479">
                  <c:v>2.0265171931869164E-2</c:v>
                </c:pt>
                <c:pt idx="1480">
                  <c:v>2.0256714006031684E-2</c:v>
                </c:pt>
                <c:pt idx="1481">
                  <c:v>2.0248290554040205E-2</c:v>
                </c:pt>
                <c:pt idx="1482">
                  <c:v>2.0239901575813679E-2</c:v>
                </c:pt>
                <c:pt idx="1483">
                  <c:v>2.0231547071595246E-2</c:v>
                </c:pt>
                <c:pt idx="1484">
                  <c:v>2.0223227041141767E-2</c:v>
                </c:pt>
                <c:pt idx="1485">
                  <c:v>2.0214941484615334E-2</c:v>
                </c:pt>
                <c:pt idx="1486">
                  <c:v>2.0206690401772809E-2</c:v>
                </c:pt>
                <c:pt idx="1487">
                  <c:v>2.0198473792938376E-2</c:v>
                </c:pt>
                <c:pt idx="1488">
                  <c:v>2.0190291657868897E-2</c:v>
                </c:pt>
                <c:pt idx="1489">
                  <c:v>2.0182143996645419E-2</c:v>
                </c:pt>
                <c:pt idx="1490">
                  <c:v>2.0174030809348986E-2</c:v>
                </c:pt>
                <c:pt idx="1491">
                  <c:v>2.0165952095898554E-2</c:v>
                </c:pt>
                <c:pt idx="1492">
                  <c:v>2.0157907856132029E-2</c:v>
                </c:pt>
                <c:pt idx="1493">
                  <c:v>2.0149898090292551E-2</c:v>
                </c:pt>
                <c:pt idx="1494">
                  <c:v>2.0141922798380119E-2</c:v>
                </c:pt>
                <c:pt idx="1495">
                  <c:v>2.0133981980151594E-2</c:v>
                </c:pt>
                <c:pt idx="1496">
                  <c:v>2.0126075635850116E-2</c:v>
                </c:pt>
                <c:pt idx="1497">
                  <c:v>2.0118203765313591E-2</c:v>
                </c:pt>
                <c:pt idx="1498">
                  <c:v>2.0110366368623067E-2</c:v>
                </c:pt>
                <c:pt idx="1499">
                  <c:v>2.0102563445697497E-2</c:v>
                </c:pt>
                <c:pt idx="1500">
                  <c:v>2.0094794996617926E-2</c:v>
                </c:pt>
                <c:pt idx="1501">
                  <c:v>2.0087061021546448E-2</c:v>
                </c:pt>
                <c:pt idx="1502">
                  <c:v>2.0079361520077832E-2</c:v>
                </c:pt>
                <c:pt idx="1503">
                  <c:v>2.0071696492374169E-2</c:v>
                </c:pt>
                <c:pt idx="1504">
                  <c:v>2.0064065938678599E-2</c:v>
                </c:pt>
                <c:pt idx="1505">
                  <c:v>2.0056469858666937E-2</c:v>
                </c:pt>
                <c:pt idx="1506">
                  <c:v>2.0048908252501274E-2</c:v>
                </c:pt>
                <c:pt idx="1507">
                  <c:v>2.0041381120100565E-2</c:v>
                </c:pt>
                <c:pt idx="1508">
                  <c:v>2.0033888461545857E-2</c:v>
                </c:pt>
                <c:pt idx="1509">
                  <c:v>2.0026430276756102E-2</c:v>
                </c:pt>
                <c:pt idx="1510">
                  <c:v>2.0019006565812347E-2</c:v>
                </c:pt>
                <c:pt idx="1511">
                  <c:v>2.00116173285525E-2</c:v>
                </c:pt>
                <c:pt idx="1512">
                  <c:v>2.0004262565219699E-2</c:v>
                </c:pt>
                <c:pt idx="1513">
                  <c:v>1.9996942275570806E-2</c:v>
                </c:pt>
                <c:pt idx="1514">
                  <c:v>1.9989656459848959E-2</c:v>
                </c:pt>
                <c:pt idx="1515">
                  <c:v>1.9978276971845954E-2</c:v>
                </c:pt>
                <c:pt idx="1516">
                  <c:v>1.9971079802844072E-2</c:v>
                </c:pt>
                <c:pt idx="1517">
                  <c:v>1.9963917107688189E-2</c:v>
                </c:pt>
                <c:pt idx="1518">
                  <c:v>1.9956788886297261E-2</c:v>
                </c:pt>
                <c:pt idx="1519">
                  <c:v>1.9949695138833379E-2</c:v>
                </c:pt>
                <c:pt idx="1520">
                  <c:v>1.9942635864972358E-2</c:v>
                </c:pt>
                <c:pt idx="1521">
                  <c:v>1.9935611064957337E-2</c:v>
                </c:pt>
                <c:pt idx="1522">
                  <c:v>1.9928620738626224E-2</c:v>
                </c:pt>
                <c:pt idx="1523">
                  <c:v>1.9921664886141111E-2</c:v>
                </c:pt>
                <c:pt idx="1524">
                  <c:v>1.9914743507420951E-2</c:v>
                </c:pt>
                <c:pt idx="1525">
                  <c:v>1.9907856602546792E-2</c:v>
                </c:pt>
                <c:pt idx="1526">
                  <c:v>1.9901004171275494E-2</c:v>
                </c:pt>
                <c:pt idx="1527">
                  <c:v>1.9894186213850196E-2</c:v>
                </c:pt>
                <c:pt idx="1528">
                  <c:v>1.9887402730108805E-2</c:v>
                </c:pt>
                <c:pt idx="1529">
                  <c:v>1.9879692390158965E-2</c:v>
                </c:pt>
                <c:pt idx="1530">
                  <c:v>1.9872982778886827E-2</c:v>
                </c:pt>
                <c:pt idx="1531">
                  <c:v>1.9866307641217551E-2</c:v>
                </c:pt>
                <c:pt idx="1532">
                  <c:v>1.9859666977475321E-2</c:v>
                </c:pt>
                <c:pt idx="1533">
                  <c:v>1.9853060787335952E-2</c:v>
                </c:pt>
                <c:pt idx="1534">
                  <c:v>1.9846489070961537E-2</c:v>
                </c:pt>
                <c:pt idx="1535">
                  <c:v>1.9839951828433122E-2</c:v>
                </c:pt>
                <c:pt idx="1536">
                  <c:v>1.9833449059588615E-2</c:v>
                </c:pt>
                <c:pt idx="1537">
                  <c:v>1.9826980764509061E-2</c:v>
                </c:pt>
                <c:pt idx="1538">
                  <c:v>1.9820546943113415E-2</c:v>
                </c:pt>
                <c:pt idx="1539">
                  <c:v>1.9814147595482723E-2</c:v>
                </c:pt>
                <c:pt idx="1540">
                  <c:v>1.9807782721616984E-2</c:v>
                </c:pt>
                <c:pt idx="1541">
                  <c:v>1.98014523215162E-2</c:v>
                </c:pt>
                <c:pt idx="1542">
                  <c:v>1.9795156395099323E-2</c:v>
                </c:pt>
                <c:pt idx="1543">
                  <c:v>1.9788894942447399E-2</c:v>
                </c:pt>
                <c:pt idx="1544">
                  <c:v>1.9782667963479383E-2</c:v>
                </c:pt>
                <c:pt idx="1545">
                  <c:v>1.9776475458276321E-2</c:v>
                </c:pt>
                <c:pt idx="1546">
                  <c:v>1.9770317426757167E-2</c:v>
                </c:pt>
                <c:pt idx="1547">
                  <c:v>1.9764193869002966E-2</c:v>
                </c:pt>
                <c:pt idx="1548">
                  <c:v>1.9758104784932673E-2</c:v>
                </c:pt>
                <c:pt idx="1549">
                  <c:v>1.9752050174627334E-2</c:v>
                </c:pt>
                <c:pt idx="1550">
                  <c:v>1.9746030038005902E-2</c:v>
                </c:pt>
                <c:pt idx="1551">
                  <c:v>1.974004437523047E-2</c:v>
                </c:pt>
                <c:pt idx="1552">
                  <c:v>1.9734093185976853E-2</c:v>
                </c:pt>
                <c:pt idx="1553">
                  <c:v>1.9728176470569236E-2</c:v>
                </c:pt>
                <c:pt idx="1554">
                  <c:v>1.9722294228845527E-2</c:v>
                </c:pt>
                <c:pt idx="1555">
                  <c:v>1.9716446460805725E-2</c:v>
                </c:pt>
                <c:pt idx="1556">
                  <c:v>1.9710633166530878E-2</c:v>
                </c:pt>
                <c:pt idx="1557">
                  <c:v>1.9704854345858891E-2</c:v>
                </c:pt>
                <c:pt idx="1558">
                  <c:v>1.9699109998951858E-2</c:v>
                </c:pt>
                <c:pt idx="1559">
                  <c:v>1.9693400125809779E-2</c:v>
                </c:pt>
                <c:pt idx="1560">
                  <c:v>1.9687724726270561E-2</c:v>
                </c:pt>
                <c:pt idx="1561">
                  <c:v>1.9682083800496297E-2</c:v>
                </c:pt>
                <c:pt idx="1562">
                  <c:v>1.9676477348486987E-2</c:v>
                </c:pt>
                <c:pt idx="1563">
                  <c:v>1.9670905370080538E-2</c:v>
                </c:pt>
                <c:pt idx="1564">
                  <c:v>1.9665367865357997E-2</c:v>
                </c:pt>
                <c:pt idx="1565">
                  <c:v>1.9659864834400409E-2</c:v>
                </c:pt>
                <c:pt idx="1566">
                  <c:v>1.9654396277045683E-2</c:v>
                </c:pt>
                <c:pt idx="1567">
                  <c:v>1.964896219345591E-2</c:v>
                </c:pt>
                <c:pt idx="1568">
                  <c:v>1.9643562583550045E-2</c:v>
                </c:pt>
                <c:pt idx="1569">
                  <c:v>1.9638197447328087E-2</c:v>
                </c:pt>
                <c:pt idx="1570">
                  <c:v>1.9632866784790037E-2</c:v>
                </c:pt>
                <c:pt idx="1571">
                  <c:v>1.9627570595935895E-2</c:v>
                </c:pt>
                <c:pt idx="1572">
                  <c:v>1.962230888076566E-2</c:v>
                </c:pt>
                <c:pt idx="1573">
                  <c:v>1.9617081639279332E-2</c:v>
                </c:pt>
                <c:pt idx="1574">
                  <c:v>1.9611888871476912E-2</c:v>
                </c:pt>
                <c:pt idx="1575">
                  <c:v>1.96067305773584E-2</c:v>
                </c:pt>
                <c:pt idx="1576">
                  <c:v>1.9601606756842749E-2</c:v>
                </c:pt>
                <c:pt idx="1577">
                  <c:v>1.9596517410092051E-2</c:v>
                </c:pt>
                <c:pt idx="1578">
                  <c:v>1.9591462537025262E-2</c:v>
                </c:pt>
                <c:pt idx="1579">
                  <c:v>1.9586442137642379E-2</c:v>
                </c:pt>
                <c:pt idx="1580">
                  <c:v>1.9581456211862358E-2</c:v>
                </c:pt>
                <c:pt idx="1581">
                  <c:v>1.9576504759847291E-2</c:v>
                </c:pt>
                <c:pt idx="1582">
                  <c:v>1.9571587781435085E-2</c:v>
                </c:pt>
                <c:pt idx="1583">
                  <c:v>1.9566705276706786E-2</c:v>
                </c:pt>
                <c:pt idx="1584">
                  <c:v>1.9561857245662395E-2</c:v>
                </c:pt>
                <c:pt idx="1585">
                  <c:v>1.9557043688139819E-2</c:v>
                </c:pt>
                <c:pt idx="1586">
                  <c:v>1.9552264604463243E-2</c:v>
                </c:pt>
                <c:pt idx="1587">
                  <c:v>1.9547519994389528E-2</c:v>
                </c:pt>
                <c:pt idx="1588">
                  <c:v>1.9542809857999721E-2</c:v>
                </c:pt>
                <c:pt idx="1589">
                  <c:v>1.9538134195293821E-2</c:v>
                </c:pt>
                <c:pt idx="1590">
                  <c:v>1.9533493006190783E-2</c:v>
                </c:pt>
                <c:pt idx="1591">
                  <c:v>1.9528886290852698E-2</c:v>
                </c:pt>
                <c:pt idx="1592">
                  <c:v>1.9524314048955382E-2</c:v>
                </c:pt>
                <c:pt idx="1593">
                  <c:v>1.951977628082302E-2</c:v>
                </c:pt>
                <c:pt idx="1594">
                  <c:v>1.9515272986455612E-2</c:v>
                </c:pt>
                <c:pt idx="1595">
                  <c:v>1.9510804165528972E-2</c:v>
                </c:pt>
                <c:pt idx="1596">
                  <c:v>1.9506369818448333E-2</c:v>
                </c:pt>
                <c:pt idx="1597">
                  <c:v>1.9501969944889508E-2</c:v>
                </c:pt>
                <c:pt idx="1598">
                  <c:v>1.9497604545095637E-2</c:v>
                </c:pt>
                <c:pt idx="1599">
                  <c:v>1.9493273618823581E-2</c:v>
                </c:pt>
                <c:pt idx="1600">
                  <c:v>1.9488977166235433E-2</c:v>
                </c:pt>
                <c:pt idx="1601">
                  <c:v>1.9484715187331192E-2</c:v>
                </c:pt>
                <c:pt idx="1602">
                  <c:v>1.9480487682110859E-2</c:v>
                </c:pt>
                <c:pt idx="1603">
                  <c:v>1.9476294650493386E-2</c:v>
                </c:pt>
                <c:pt idx="1604">
                  <c:v>1.9472136092478776E-2</c:v>
                </c:pt>
                <c:pt idx="1605">
                  <c:v>1.9468012008148072E-2</c:v>
                </c:pt>
                <c:pt idx="1606">
                  <c:v>1.946392239742023E-2</c:v>
                </c:pt>
                <c:pt idx="1607">
                  <c:v>1.9459867260376296E-2</c:v>
                </c:pt>
                <c:pt idx="1608">
                  <c:v>1.9455846597016269E-2</c:v>
                </c:pt>
                <c:pt idx="1609">
                  <c:v>1.9451860407178057E-2</c:v>
                </c:pt>
                <c:pt idx="1610">
                  <c:v>1.9447908690942706E-2</c:v>
                </c:pt>
                <c:pt idx="1611">
                  <c:v>1.9443991448472309E-2</c:v>
                </c:pt>
                <c:pt idx="1612">
                  <c:v>1.9440108679604773E-2</c:v>
                </c:pt>
                <c:pt idx="1613">
                  <c:v>1.9436260384259052E-2</c:v>
                </c:pt>
                <c:pt idx="1614">
                  <c:v>1.9432446562678285E-2</c:v>
                </c:pt>
                <c:pt idx="1615">
                  <c:v>1.9428667214619333E-2</c:v>
                </c:pt>
                <c:pt idx="1616">
                  <c:v>1.9424922340325335E-2</c:v>
                </c:pt>
                <c:pt idx="1617">
                  <c:v>1.9421211939553151E-2</c:v>
                </c:pt>
                <c:pt idx="1618">
                  <c:v>1.9417536012464875E-2</c:v>
                </c:pt>
                <c:pt idx="1619">
                  <c:v>1.9413377165439227E-2</c:v>
                </c:pt>
                <c:pt idx="1620">
                  <c:v>1.9409775110414973E-2</c:v>
                </c:pt>
                <c:pt idx="1621">
                  <c:v>1.940620752899358E-2</c:v>
                </c:pt>
                <c:pt idx="1622">
                  <c:v>1.9402674421175048E-2</c:v>
                </c:pt>
                <c:pt idx="1623">
                  <c:v>1.9399175786959377E-2</c:v>
                </c:pt>
                <c:pt idx="1624">
                  <c:v>1.9395711626346568E-2</c:v>
                </c:pt>
                <c:pt idx="1625">
                  <c:v>1.9392281939417666E-2</c:v>
                </c:pt>
                <c:pt idx="1626">
                  <c:v>1.9388886726091625E-2</c:v>
                </c:pt>
                <c:pt idx="1627">
                  <c:v>1.9385525986368446E-2</c:v>
                </c:pt>
                <c:pt idx="1628">
                  <c:v>1.9382199720248128E-2</c:v>
                </c:pt>
                <c:pt idx="1629">
                  <c:v>1.9378907927730671E-2</c:v>
                </c:pt>
                <c:pt idx="1630">
                  <c:v>1.9375650608897121E-2</c:v>
                </c:pt>
                <c:pt idx="1631">
                  <c:v>1.9372427763666433E-2</c:v>
                </c:pt>
                <c:pt idx="1632">
                  <c:v>1.936923939195756E-2</c:v>
                </c:pt>
                <c:pt idx="1633">
                  <c:v>1.9366085493932594E-2</c:v>
                </c:pt>
                <c:pt idx="1634">
                  <c:v>1.936296606951049E-2</c:v>
                </c:pt>
                <c:pt idx="1635">
                  <c:v>1.93598811186102E-2</c:v>
                </c:pt>
                <c:pt idx="1636">
                  <c:v>1.9356830641474865E-2</c:v>
                </c:pt>
                <c:pt idx="1637">
                  <c:v>1.9353814637861344E-2</c:v>
                </c:pt>
                <c:pt idx="1638">
                  <c:v>1.9350833107850685E-2</c:v>
                </c:pt>
                <c:pt idx="1639">
                  <c:v>1.9347886051442886E-2</c:v>
                </c:pt>
                <c:pt idx="1640">
                  <c:v>1.9344973468637949E-2</c:v>
                </c:pt>
                <c:pt idx="1641">
                  <c:v>1.9342095359435874E-2</c:v>
                </c:pt>
                <c:pt idx="1642">
                  <c:v>1.9339251723836659E-2</c:v>
                </c:pt>
                <c:pt idx="1643">
                  <c:v>1.9336442561921352E-2</c:v>
                </c:pt>
                <c:pt idx="1644">
                  <c:v>1.9333667873608906E-2</c:v>
                </c:pt>
                <c:pt idx="1645">
                  <c:v>1.9330927658899322E-2</c:v>
                </c:pt>
                <c:pt idx="1646">
                  <c:v>1.9328221917630506E-2</c:v>
                </c:pt>
                <c:pt idx="1647">
                  <c:v>1.9325550650045598E-2</c:v>
                </c:pt>
                <c:pt idx="1648">
                  <c:v>1.9322913856144597E-2</c:v>
                </c:pt>
                <c:pt idx="1649">
                  <c:v>1.9320311535684365E-2</c:v>
                </c:pt>
                <c:pt idx="1650">
                  <c:v>1.931774368890804E-2</c:v>
                </c:pt>
                <c:pt idx="1651">
                  <c:v>1.9315210315815623E-2</c:v>
                </c:pt>
                <c:pt idx="1652">
                  <c:v>1.9312711416245021E-2</c:v>
                </c:pt>
                <c:pt idx="1653">
                  <c:v>1.931024699027728E-2</c:v>
                </c:pt>
                <c:pt idx="1654">
                  <c:v>1.9307817037831354E-2</c:v>
                </c:pt>
                <c:pt idx="1655">
                  <c:v>1.9305421559069336E-2</c:v>
                </c:pt>
                <c:pt idx="1656">
                  <c:v>1.9303060553910178E-2</c:v>
                </c:pt>
                <c:pt idx="1657">
                  <c:v>1.930073402219179E-2</c:v>
                </c:pt>
                <c:pt idx="1658">
                  <c:v>1.9298441964238355E-2</c:v>
                </c:pt>
                <c:pt idx="1659">
                  <c:v>1.9296184379806736E-2</c:v>
                </c:pt>
                <c:pt idx="1660">
                  <c:v>1.9293961268977977E-2</c:v>
                </c:pt>
                <c:pt idx="1661">
                  <c:v>1.929177263175208E-2</c:v>
                </c:pt>
                <c:pt idx="1662">
                  <c:v>1.9289618468129044E-2</c:v>
                </c:pt>
                <c:pt idx="1663">
                  <c:v>1.9287498778027823E-2</c:v>
                </c:pt>
                <c:pt idx="1664">
                  <c:v>1.9285413561529463E-2</c:v>
                </c:pt>
                <c:pt idx="1665">
                  <c:v>1.9283362818715011E-2</c:v>
                </c:pt>
                <c:pt idx="1666">
                  <c:v>1.9281346549422373E-2</c:v>
                </c:pt>
                <c:pt idx="1667">
                  <c:v>1.9279364753651551E-2</c:v>
                </c:pt>
                <c:pt idx="1668">
                  <c:v>1.9277417431564636E-2</c:v>
                </c:pt>
                <c:pt idx="1669">
                  <c:v>1.9275504582999536E-2</c:v>
                </c:pt>
                <c:pt idx="1670">
                  <c:v>1.9273626208037298E-2</c:v>
                </c:pt>
                <c:pt idx="1671">
                  <c:v>1.927178230667792E-2</c:v>
                </c:pt>
                <c:pt idx="1672">
                  <c:v>1.9269972878921404E-2</c:v>
                </c:pt>
                <c:pt idx="1673">
                  <c:v>1.9268197924686703E-2</c:v>
                </c:pt>
                <c:pt idx="1674">
                  <c:v>1.9266457444054863E-2</c:v>
                </c:pt>
                <c:pt idx="1675">
                  <c:v>1.9264751437106931E-2</c:v>
                </c:pt>
                <c:pt idx="1676">
                  <c:v>1.9263079903599767E-2</c:v>
                </c:pt>
                <c:pt idx="1677">
                  <c:v>1.9261442843695464E-2</c:v>
                </c:pt>
                <c:pt idx="1678">
                  <c:v>1.9259840257394023E-2</c:v>
                </c:pt>
                <c:pt idx="1679">
                  <c:v>1.9258272144695443E-2</c:v>
                </c:pt>
                <c:pt idx="1680">
                  <c:v>1.9256738505518678E-2</c:v>
                </c:pt>
                <c:pt idx="1681">
                  <c:v>1.925523934002582E-2</c:v>
                </c:pt>
                <c:pt idx="1682">
                  <c:v>1.9253774648054778E-2</c:v>
                </c:pt>
                <c:pt idx="1683">
                  <c:v>1.9252344429686596E-2</c:v>
                </c:pt>
                <c:pt idx="1684">
                  <c:v>1.9250948684759184E-2</c:v>
                </c:pt>
                <c:pt idx="1685">
                  <c:v>1.9249587413596725E-2</c:v>
                </c:pt>
                <c:pt idx="1686">
                  <c:v>1.9248260615956081E-2</c:v>
                </c:pt>
                <c:pt idx="1687">
                  <c:v>1.9246968291837252E-2</c:v>
                </c:pt>
                <c:pt idx="1688">
                  <c:v>1.9245710441402331E-2</c:v>
                </c:pt>
                <c:pt idx="1689">
                  <c:v>1.9244487064408178E-2</c:v>
                </c:pt>
                <c:pt idx="1690">
                  <c:v>1.9243298161097933E-2</c:v>
                </c:pt>
                <c:pt idx="1691">
                  <c:v>1.9242143731309502E-2</c:v>
                </c:pt>
                <c:pt idx="1692">
                  <c:v>1.9241023775123933E-2</c:v>
                </c:pt>
                <c:pt idx="1693">
                  <c:v>1.9239938292541225E-2</c:v>
                </c:pt>
                <c:pt idx="1694">
                  <c:v>1.9238887283399286E-2</c:v>
                </c:pt>
                <c:pt idx="1695">
                  <c:v>1.9237870747941255E-2</c:v>
                </c:pt>
                <c:pt idx="1696">
                  <c:v>1.9236888686086084E-2</c:v>
                </c:pt>
                <c:pt idx="1697">
                  <c:v>1.9235941097671683E-2</c:v>
                </c:pt>
                <c:pt idx="1698">
                  <c:v>1.9235027982941189E-2</c:v>
                </c:pt>
                <c:pt idx="1699">
                  <c:v>1.9234149341813556E-2</c:v>
                </c:pt>
                <c:pt idx="1700">
                  <c:v>1.9233305174207738E-2</c:v>
                </c:pt>
                <c:pt idx="1701">
                  <c:v>1.9232495480204781E-2</c:v>
                </c:pt>
                <c:pt idx="1702">
                  <c:v>1.9231720259642593E-2</c:v>
                </c:pt>
                <c:pt idx="1703">
                  <c:v>1.9230979512764312E-2</c:v>
                </c:pt>
                <c:pt idx="1704">
                  <c:v>1.9230273239488893E-2</c:v>
                </c:pt>
                <c:pt idx="1705">
                  <c:v>1.9229601439735289E-2</c:v>
                </c:pt>
                <c:pt idx="1706">
                  <c:v>1.9228964113584546E-2</c:v>
                </c:pt>
                <c:pt idx="1707">
                  <c:v>1.9228361260955618E-2</c:v>
                </c:pt>
                <c:pt idx="1708">
                  <c:v>1.9227792882010597E-2</c:v>
                </c:pt>
                <c:pt idx="1709">
                  <c:v>1.9227258976506345E-2</c:v>
                </c:pt>
                <c:pt idx="1710">
                  <c:v>1.9226759544686001E-2</c:v>
                </c:pt>
                <c:pt idx="1711">
                  <c:v>1.9226290563006954E-2</c:v>
                </c:pt>
                <c:pt idx="1712">
                  <c:v>1.9225806716872684E-2</c:v>
                </c:pt>
                <c:pt idx="1713">
                  <c:v>1.9225295089208005E-2</c:v>
                </c:pt>
                <c:pt idx="1714">
                  <c:v>1.9224755680012917E-2</c:v>
                </c:pt>
                <c:pt idx="1715">
                  <c:v>1.9224188489449512E-2</c:v>
                </c:pt>
                <c:pt idx="1716">
                  <c:v>1.9223593517355697E-2</c:v>
                </c:pt>
                <c:pt idx="1717">
                  <c:v>1.9222970763812519E-2</c:v>
                </c:pt>
                <c:pt idx="1718">
                  <c:v>1.9222320228819978E-2</c:v>
                </c:pt>
                <c:pt idx="1719">
                  <c:v>1.9221641912297027E-2</c:v>
                </c:pt>
                <c:pt idx="1720">
                  <c:v>1.922093581440576E-2</c:v>
                </c:pt>
                <c:pt idx="1721">
                  <c:v>1.9220201934984082E-2</c:v>
                </c:pt>
                <c:pt idx="1722">
                  <c:v>1.9219440274194088E-2</c:v>
                </c:pt>
                <c:pt idx="1723">
                  <c:v>1.9218535786434954E-2</c:v>
                </c:pt>
                <c:pt idx="1724">
                  <c:v>1.9217714593828816E-2</c:v>
                </c:pt>
                <c:pt idx="1725">
                  <c:v>1.9216865619773316E-2</c:v>
                </c:pt>
                <c:pt idx="1726">
                  <c:v>1.9215988864349498E-2</c:v>
                </c:pt>
                <c:pt idx="1727">
                  <c:v>1.9215084327314225E-2</c:v>
                </c:pt>
                <c:pt idx="1728">
                  <c:v>1.9214152008910634E-2</c:v>
                </c:pt>
                <c:pt idx="1729">
                  <c:v>1.9213191908895588E-2</c:v>
                </c:pt>
                <c:pt idx="1730">
                  <c:v>1.9212204027593272E-2</c:v>
                </c:pt>
                <c:pt idx="1731">
                  <c:v>1.9211188364760545E-2</c:v>
                </c:pt>
                <c:pt idx="1732">
                  <c:v>1.9210144920478456E-2</c:v>
                </c:pt>
                <c:pt idx="1733">
                  <c:v>1.9209073694747003E-2</c:v>
                </c:pt>
                <c:pt idx="1734">
                  <c:v>1.9207974687485141E-2</c:v>
                </c:pt>
                <c:pt idx="1735">
                  <c:v>1.9206847898773916E-2</c:v>
                </c:pt>
                <c:pt idx="1736">
                  <c:v>1.9205693328613327E-2</c:v>
                </c:pt>
                <c:pt idx="1737">
                  <c:v>1.9204510977003375E-2</c:v>
                </c:pt>
                <c:pt idx="1738">
                  <c:v>1.920330084394406E-2</c:v>
                </c:pt>
                <c:pt idx="1739">
                  <c:v>1.9203723979800635E-2</c:v>
                </c:pt>
                <c:pt idx="1740">
                  <c:v>1.9200797233396294E-2</c:v>
                </c:pt>
                <c:pt idx="1741">
                  <c:v>1.9199503755907843E-2</c:v>
                </c:pt>
                <c:pt idx="1742">
                  <c:v>1.9198182497051075E-2</c:v>
                </c:pt>
                <c:pt idx="1743">
                  <c:v>1.9196833456663898E-2</c:v>
                </c:pt>
                <c:pt idx="1744">
                  <c:v>1.9195456634827357E-2</c:v>
                </c:pt>
                <c:pt idx="1745">
                  <c:v>1.9194052031379361E-2</c:v>
                </c:pt>
                <c:pt idx="1746">
                  <c:v>1.919261964672514E-2</c:v>
                </c:pt>
                <c:pt idx="1747">
                  <c:v>1.9191159480459463E-2</c:v>
                </c:pt>
                <c:pt idx="1748">
                  <c:v>1.9189671532744423E-2</c:v>
                </c:pt>
                <c:pt idx="1749">
                  <c:v>1.9188155803661067E-2</c:v>
                </c:pt>
                <c:pt idx="1750">
                  <c:v>1.91866122930473E-2</c:v>
                </c:pt>
                <c:pt idx="1751">
                  <c:v>1.9185041000984171E-2</c:v>
                </c:pt>
                <c:pt idx="1752">
                  <c:v>1.9183441927471678E-2</c:v>
                </c:pt>
                <c:pt idx="1753">
                  <c:v>1.9181815072590869E-2</c:v>
                </c:pt>
                <c:pt idx="1754">
                  <c:v>1.9180160436098603E-2</c:v>
                </c:pt>
                <c:pt idx="1755">
                  <c:v>1.9178478018156975E-2</c:v>
                </c:pt>
                <c:pt idx="1756">
                  <c:v>1.9176767818847029E-2</c:v>
                </c:pt>
                <c:pt idx="1757">
                  <c:v>1.9175029838006674E-2</c:v>
                </c:pt>
                <c:pt idx="1758">
                  <c:v>1.9173264075716956E-2</c:v>
                </c:pt>
                <c:pt idx="1759">
                  <c:v>1.9171470531977874E-2</c:v>
                </c:pt>
                <c:pt idx="1760">
                  <c:v>1.9169649206870476E-2</c:v>
                </c:pt>
                <c:pt idx="1761">
                  <c:v>1.9167800100232668E-2</c:v>
                </c:pt>
                <c:pt idx="1762">
                  <c:v>1.9165923212145497E-2</c:v>
                </c:pt>
                <c:pt idx="1763">
                  <c:v>1.9164018542608963E-2</c:v>
                </c:pt>
                <c:pt idx="1764">
                  <c:v>1.9162086091623065E-2</c:v>
                </c:pt>
                <c:pt idx="1765">
                  <c:v>1.9160125859187804E-2</c:v>
                </c:pt>
                <c:pt idx="1766">
                  <c:v>1.915813784530318E-2</c:v>
                </c:pt>
                <c:pt idx="1767">
                  <c:v>1.9156122049969193E-2</c:v>
                </c:pt>
                <c:pt idx="1768">
                  <c:v>1.9154078473104796E-2</c:v>
                </c:pt>
                <c:pt idx="1769">
                  <c:v>1.9152007114953129E-2</c:v>
                </c:pt>
                <c:pt idx="1770">
                  <c:v>1.9149907975190006E-2</c:v>
                </c:pt>
                <c:pt idx="1771">
                  <c:v>1.9147781054058566E-2</c:v>
                </c:pt>
                <c:pt idx="1772">
                  <c:v>1.9145626351396716E-2</c:v>
                </c:pt>
                <c:pt idx="1773">
                  <c:v>1.914344386736655E-2</c:v>
                </c:pt>
                <c:pt idx="1774">
                  <c:v>1.914123360188702E-2</c:v>
                </c:pt>
                <c:pt idx="1775">
                  <c:v>1.9139354336010033E-2</c:v>
                </c:pt>
                <c:pt idx="1776">
                  <c:v>1.913708033162894E-2</c:v>
                </c:pt>
                <c:pt idx="1777">
                  <c:v>1.9134778542907831E-2</c:v>
                </c:pt>
                <c:pt idx="1778">
                  <c:v>1.9132448969873726E-2</c:v>
                </c:pt>
                <c:pt idx="1779">
                  <c:v>1.9130091612499605E-2</c:v>
                </c:pt>
                <c:pt idx="1780">
                  <c:v>1.9127706470785471E-2</c:v>
                </c:pt>
                <c:pt idx="1781">
                  <c:v>1.9125293544785354E-2</c:v>
                </c:pt>
                <c:pt idx="1782">
                  <c:v>1.9122852834418207E-2</c:v>
                </c:pt>
                <c:pt idx="1783">
                  <c:v>1.9120384339765078E-2</c:v>
                </c:pt>
                <c:pt idx="1784">
                  <c:v>1.9117888060798952E-2</c:v>
                </c:pt>
                <c:pt idx="1785">
                  <c:v>1.911536399749281E-2</c:v>
                </c:pt>
                <c:pt idx="1786">
                  <c:v>1.9112812149873669E-2</c:v>
                </c:pt>
                <c:pt idx="1787">
                  <c:v>1.9110232517914515E-2</c:v>
                </c:pt>
                <c:pt idx="1788">
                  <c:v>1.9107625101669377E-2</c:v>
                </c:pt>
                <c:pt idx="1789">
                  <c:v>1.9102852417677285E-2</c:v>
                </c:pt>
                <c:pt idx="1790">
                  <c:v>1.9100177805150276E-2</c:v>
                </c:pt>
                <c:pt idx="1791">
                  <c:v>1.9097475411173903E-2</c:v>
                </c:pt>
                <c:pt idx="1792">
                  <c:v>1.9094745235829214E-2</c:v>
                </c:pt>
                <c:pt idx="1793">
                  <c:v>1.9091987279116207E-2</c:v>
                </c:pt>
                <c:pt idx="1794">
                  <c:v>1.9089201540791745E-2</c:v>
                </c:pt>
                <c:pt idx="1795">
                  <c:v>1.9086388021180012E-2</c:v>
                </c:pt>
                <c:pt idx="1796">
                  <c:v>1.9083546720037869E-2</c:v>
                </c:pt>
                <c:pt idx="1797">
                  <c:v>1.908067763752741E-2</c:v>
                </c:pt>
                <c:pt idx="1798">
                  <c:v>1.9077780773486541E-2</c:v>
                </c:pt>
                <c:pt idx="1799">
                  <c:v>1.9074856128077355E-2</c:v>
                </c:pt>
                <c:pt idx="1800">
                  <c:v>1.9071903701299853E-2</c:v>
                </c:pt>
                <c:pt idx="1801">
                  <c:v>1.906892349299194E-2</c:v>
                </c:pt>
                <c:pt idx="1802">
                  <c:v>1.9065915503315711E-2</c:v>
                </c:pt>
                <c:pt idx="1803">
                  <c:v>1.9062879732190119E-2</c:v>
                </c:pt>
                <c:pt idx="1804">
                  <c:v>1.9059816179534117E-2</c:v>
                </c:pt>
                <c:pt idx="1805">
                  <c:v>1.9056724845590844E-2</c:v>
                </c:pt>
                <c:pt idx="1806">
                  <c:v>1.9053605730198209E-2</c:v>
                </c:pt>
                <c:pt idx="1807">
                  <c:v>1.905045883335621E-2</c:v>
                </c:pt>
                <c:pt idx="1808">
                  <c:v>1.9047284155064848E-2</c:v>
                </c:pt>
                <c:pt idx="1809">
                  <c:v>1.9044081695324122E-2</c:v>
                </c:pt>
                <c:pt idx="1810">
                  <c:v>1.904085145421508E-2</c:v>
                </c:pt>
                <c:pt idx="1811">
                  <c:v>1.903759343173772E-2</c:v>
                </c:pt>
                <c:pt idx="1812">
                  <c:v>1.9034307627729952E-2</c:v>
                </c:pt>
                <c:pt idx="1813">
                  <c:v>1.903099404227282E-2</c:v>
                </c:pt>
                <c:pt idx="1814">
                  <c:v>1.9027652675528417E-2</c:v>
                </c:pt>
                <c:pt idx="1815">
                  <c:v>1.9024283527172559E-2</c:v>
                </c:pt>
                <c:pt idx="1816">
                  <c:v>1.9020886597529429E-2</c:v>
                </c:pt>
                <c:pt idx="1817">
                  <c:v>1.9017461886436937E-2</c:v>
                </c:pt>
                <c:pt idx="1818">
                  <c:v>1.9014009393895082E-2</c:v>
                </c:pt>
                <c:pt idx="1819">
                  <c:v>1.9010529119984909E-2</c:v>
                </c:pt>
                <c:pt idx="1820">
                  <c:v>1.9007021064625373E-2</c:v>
                </c:pt>
                <c:pt idx="1821">
                  <c:v>1.9003485227897521E-2</c:v>
                </c:pt>
                <c:pt idx="1822">
                  <c:v>1.8999921609639259E-2</c:v>
                </c:pt>
                <c:pt idx="1823">
                  <c:v>1.8996330210093726E-2</c:v>
                </c:pt>
                <c:pt idx="1824">
                  <c:v>1.8992711029179876E-2</c:v>
                </c:pt>
                <c:pt idx="1825">
                  <c:v>1.8989064066735617E-2</c:v>
                </c:pt>
                <c:pt idx="1826">
                  <c:v>1.8985389322841995E-2</c:v>
                </c:pt>
                <c:pt idx="1827">
                  <c:v>1.8981686797580055E-2</c:v>
                </c:pt>
                <c:pt idx="1828">
                  <c:v>1.8977956490949799E-2</c:v>
                </c:pt>
                <c:pt idx="1829">
                  <c:v>1.8974198402789133E-2</c:v>
                </c:pt>
                <c:pt idx="1830">
                  <c:v>1.8970412533422243E-2</c:v>
                </c:pt>
                <c:pt idx="1831">
                  <c:v>1.8966598882443897E-2</c:v>
                </c:pt>
                <c:pt idx="1832">
                  <c:v>1.896275745017828E-2</c:v>
                </c:pt>
                <c:pt idx="1833">
                  <c:v>1.89588882364633E-2</c:v>
                </c:pt>
                <c:pt idx="1834">
                  <c:v>1.8954991241380004E-2</c:v>
                </c:pt>
                <c:pt idx="1835">
                  <c:v>1.8951066464766297E-2</c:v>
                </c:pt>
                <c:pt idx="1836">
                  <c:v>1.894711390686532E-2</c:v>
                </c:pt>
                <c:pt idx="1837">
                  <c:v>1.8943133567596027E-2</c:v>
                </c:pt>
                <c:pt idx="1838">
                  <c:v>1.8939125446796323E-2</c:v>
                </c:pt>
                <c:pt idx="1839">
                  <c:v>1.8935089544709349E-2</c:v>
                </c:pt>
                <c:pt idx="1840">
                  <c:v>1.8931025861254058E-2</c:v>
                </c:pt>
                <c:pt idx="1841">
                  <c:v>1.8926934396268358E-2</c:v>
                </c:pt>
                <c:pt idx="1842">
                  <c:v>1.8922815149833294E-2</c:v>
                </c:pt>
                <c:pt idx="1843">
                  <c:v>1.891866812211096E-2</c:v>
                </c:pt>
                <c:pt idx="1844">
                  <c:v>1.8914493313020309E-2</c:v>
                </c:pt>
                <c:pt idx="1845">
                  <c:v>1.891029072256134E-2</c:v>
                </c:pt>
                <c:pt idx="1846">
                  <c:v>1.8906060350571963E-2</c:v>
                </c:pt>
                <c:pt idx="1847">
                  <c:v>1.8901802197214268E-2</c:v>
                </c:pt>
                <c:pt idx="1848">
                  <c:v>1.8897516262650349E-2</c:v>
                </c:pt>
                <c:pt idx="1849">
                  <c:v>1.8893202546393928E-2</c:v>
                </c:pt>
                <c:pt idx="1850">
                  <c:v>1.8888861048931282E-2</c:v>
                </c:pt>
                <c:pt idx="1851">
                  <c:v>1.888449177010032E-2</c:v>
                </c:pt>
                <c:pt idx="1852">
                  <c:v>1.8880094709819994E-2</c:v>
                </c:pt>
                <c:pt idx="1853">
                  <c:v>1.8875669868171352E-2</c:v>
                </c:pt>
                <c:pt idx="1854">
                  <c:v>1.8871217245235439E-2</c:v>
                </c:pt>
                <c:pt idx="1855">
                  <c:v>1.8866736840769116E-2</c:v>
                </c:pt>
                <c:pt idx="1856">
                  <c:v>1.886222865485343E-2</c:v>
                </c:pt>
                <c:pt idx="1857">
                  <c:v>1.8857692687650474E-2</c:v>
                </c:pt>
                <c:pt idx="1858">
                  <c:v>1.8853128938998154E-2</c:v>
                </c:pt>
                <c:pt idx="1859">
                  <c:v>1.884853740913961E-2</c:v>
                </c:pt>
                <c:pt idx="1860">
                  <c:v>1.8843918097750656E-2</c:v>
                </c:pt>
                <c:pt idx="1861">
                  <c:v>1.8839271004993385E-2</c:v>
                </c:pt>
                <c:pt idx="1862">
                  <c:v>1.8834596130948844E-2</c:v>
                </c:pt>
                <c:pt idx="1863">
                  <c:v>1.882989347545494E-2</c:v>
                </c:pt>
                <c:pt idx="1864">
                  <c:v>1.8825163038592718E-2</c:v>
                </c:pt>
                <c:pt idx="1865">
                  <c:v>1.8820404820281134E-2</c:v>
                </c:pt>
                <c:pt idx="1866">
                  <c:v>1.8815618820682278E-2</c:v>
                </c:pt>
                <c:pt idx="1867">
                  <c:v>1.8810805039715106E-2</c:v>
                </c:pt>
                <c:pt idx="1868">
                  <c:v>1.8805963477379617E-2</c:v>
                </c:pt>
                <c:pt idx="1869">
                  <c:v>1.8801094133594765E-2</c:v>
                </c:pt>
                <c:pt idx="1870">
                  <c:v>1.8796197008603688E-2</c:v>
                </c:pt>
                <c:pt idx="1871">
                  <c:v>1.8791272102001155E-2</c:v>
                </c:pt>
                <c:pt idx="1872">
                  <c:v>1.8786319414192398E-2</c:v>
                </c:pt>
                <c:pt idx="1873">
                  <c:v>1.8781338945015325E-2</c:v>
                </c:pt>
                <c:pt idx="1874">
                  <c:v>1.8776330694388887E-2</c:v>
                </c:pt>
                <c:pt idx="1875">
                  <c:v>1.8771294662556226E-2</c:v>
                </c:pt>
                <c:pt idx="1876">
                  <c:v>1.8766230849193155E-2</c:v>
                </c:pt>
                <c:pt idx="1877">
                  <c:v>1.8761139254542814E-2</c:v>
                </c:pt>
                <c:pt idx="1878">
                  <c:v>1.8756019878443109E-2</c:v>
                </c:pt>
                <c:pt idx="1879">
                  <c:v>1.8750872721218226E-2</c:v>
                </c:pt>
                <c:pt idx="1880">
                  <c:v>1.8745697782381887E-2</c:v>
                </c:pt>
                <c:pt idx="1881">
                  <c:v>1.8740495062258278E-2</c:v>
                </c:pt>
                <c:pt idx="1882">
                  <c:v>1.8735264560847398E-2</c:v>
                </c:pt>
                <c:pt idx="1883">
                  <c:v>1.8730006277906108E-2</c:v>
                </c:pt>
                <c:pt idx="1884">
                  <c:v>1.8724720213839641E-2</c:v>
                </c:pt>
                <c:pt idx="1885">
                  <c:v>1.871940636832381E-2</c:v>
                </c:pt>
                <c:pt idx="1886">
                  <c:v>1.8714064741439662E-2</c:v>
                </c:pt>
                <c:pt idx="1887">
                  <c:v>1.8708695333187197E-2</c:v>
                </c:pt>
                <c:pt idx="1888">
                  <c:v>1.8703298143647462E-2</c:v>
                </c:pt>
                <c:pt idx="1889">
                  <c:v>1.869787317273941E-2</c:v>
                </c:pt>
                <c:pt idx="1890">
                  <c:v>1.8692420420463041E-2</c:v>
                </c:pt>
                <c:pt idx="1891">
                  <c:v>1.8686939886818354E-2</c:v>
                </c:pt>
                <c:pt idx="1892">
                  <c:v>1.8681431571967444E-2</c:v>
                </c:pt>
                <c:pt idx="1893">
                  <c:v>1.867589547566717E-2</c:v>
                </c:pt>
                <c:pt idx="1894">
                  <c:v>1.8670331597917533E-2</c:v>
                </c:pt>
                <c:pt idx="1895">
                  <c:v>1.8664739938880626E-2</c:v>
                </c:pt>
                <c:pt idx="1896">
                  <c:v>1.8659120498637494E-2</c:v>
                </c:pt>
                <c:pt idx="1897">
                  <c:v>1.8653473277026045E-2</c:v>
                </c:pt>
                <c:pt idx="1898">
                  <c:v>1.8647798273965233E-2</c:v>
                </c:pt>
                <c:pt idx="1899">
                  <c:v>1.864209548961715E-2</c:v>
                </c:pt>
                <c:pt idx="1900">
                  <c:v>1.863636492390075E-2</c:v>
                </c:pt>
                <c:pt idx="1901">
                  <c:v>1.8630606576978126E-2</c:v>
                </c:pt>
                <c:pt idx="1902">
                  <c:v>1.8624820448687185E-2</c:v>
                </c:pt>
                <c:pt idx="1903">
                  <c:v>1.8619006539027927E-2</c:v>
                </c:pt>
                <c:pt idx="1904">
                  <c:v>1.8613164848000352E-2</c:v>
                </c:pt>
                <c:pt idx="1905">
                  <c:v>1.8607295375766553E-2</c:v>
                </c:pt>
                <c:pt idx="1906">
                  <c:v>1.860139812208339E-2</c:v>
                </c:pt>
                <c:pt idx="1907">
                  <c:v>1.8595473087112957E-2</c:v>
                </c:pt>
                <c:pt idx="1908">
                  <c:v>1.8589520270855253E-2</c:v>
                </c:pt>
                <c:pt idx="1909">
                  <c:v>1.8583539673229232E-2</c:v>
                </c:pt>
                <c:pt idx="1910">
                  <c:v>1.8577531294315941E-2</c:v>
                </c:pt>
                <c:pt idx="1911">
                  <c:v>1.8571495133953286E-2</c:v>
                </c:pt>
                <c:pt idx="1912">
                  <c:v>1.8565431192384407E-2</c:v>
                </c:pt>
                <c:pt idx="1913">
                  <c:v>1.8559339469609304E-2</c:v>
                </c:pt>
                <c:pt idx="1914">
                  <c:v>1.8553219965384837E-2</c:v>
                </c:pt>
                <c:pt idx="1915">
                  <c:v>1.8547072679792054E-2</c:v>
                </c:pt>
                <c:pt idx="1916">
                  <c:v>1.8540897612912E-2</c:v>
                </c:pt>
                <c:pt idx="1917">
                  <c:v>1.8534694764906767E-2</c:v>
                </c:pt>
                <c:pt idx="1918">
                  <c:v>1.8528464135452172E-2</c:v>
                </c:pt>
                <c:pt idx="1919">
                  <c:v>1.8522205724710306E-2</c:v>
                </c:pt>
                <c:pt idx="1920">
                  <c:v>1.8515919532600122E-2</c:v>
                </c:pt>
                <c:pt idx="1921">
                  <c:v>1.8509605559202669E-2</c:v>
                </c:pt>
                <c:pt idx="1922">
                  <c:v>1.8503263804598991E-2</c:v>
                </c:pt>
                <c:pt idx="1923">
                  <c:v>1.8496894268626995E-2</c:v>
                </c:pt>
                <c:pt idx="1924">
                  <c:v>1.8490496951286683E-2</c:v>
                </c:pt>
                <c:pt idx="1925">
                  <c:v>1.8484071852740147E-2</c:v>
                </c:pt>
                <c:pt idx="1926">
                  <c:v>1.8477618972825294E-2</c:v>
                </c:pt>
                <c:pt idx="1927">
                  <c:v>1.8471138311704216E-2</c:v>
                </c:pt>
                <c:pt idx="1928">
                  <c:v>1.8464629869295868E-2</c:v>
                </c:pt>
                <c:pt idx="1929">
                  <c:v>1.8458093645519202E-2</c:v>
                </c:pt>
                <c:pt idx="1930">
                  <c:v>1.845152964037422E-2</c:v>
                </c:pt>
                <c:pt idx="1931">
                  <c:v>1.844399390239837E-2</c:v>
                </c:pt>
                <c:pt idx="1932">
                  <c:v>1.8437370366085615E-2</c:v>
                </c:pt>
                <c:pt idx="1933">
                  <c:v>1.8430719048485589E-2</c:v>
                </c:pt>
                <c:pt idx="1934">
                  <c:v>1.8424039949436199E-2</c:v>
                </c:pt>
                <c:pt idx="1935">
                  <c:v>1.8417333069261632E-2</c:v>
                </c:pt>
                <c:pt idx="1936">
                  <c:v>1.8410598407637702E-2</c:v>
                </c:pt>
                <c:pt idx="1937">
                  <c:v>1.8403835964888593E-2</c:v>
                </c:pt>
                <c:pt idx="1938">
                  <c:v>1.8397045740771167E-2</c:v>
                </c:pt>
                <c:pt idx="1939">
                  <c:v>1.8390227735447517E-2</c:v>
                </c:pt>
                <c:pt idx="1940">
                  <c:v>1.8383381948755551E-2</c:v>
                </c:pt>
                <c:pt idx="1941">
                  <c:v>1.8376508380857359E-2</c:v>
                </c:pt>
                <c:pt idx="1942">
                  <c:v>1.8369607031752944E-2</c:v>
                </c:pt>
                <c:pt idx="1943">
                  <c:v>1.8362677901280211E-2</c:v>
                </c:pt>
                <c:pt idx="1944">
                  <c:v>1.8355720989520208E-2</c:v>
                </c:pt>
                <c:pt idx="1945">
                  <c:v>1.8348736296472934E-2</c:v>
                </c:pt>
                <c:pt idx="1946">
                  <c:v>1.8341723822219436E-2</c:v>
                </c:pt>
                <c:pt idx="1947">
                  <c:v>1.8334683566678667E-2</c:v>
                </c:pt>
                <c:pt idx="1948">
                  <c:v>1.8327615529931673E-2</c:v>
                </c:pt>
                <c:pt idx="1949">
                  <c:v>1.8320519711816363E-2</c:v>
                </c:pt>
                <c:pt idx="1950">
                  <c:v>1.8313396112494829E-2</c:v>
                </c:pt>
                <c:pt idx="1951">
                  <c:v>1.830624473196707E-2</c:v>
                </c:pt>
                <c:pt idx="1952">
                  <c:v>1.8299065570070994E-2</c:v>
                </c:pt>
                <c:pt idx="1953">
                  <c:v>1.8291858626968693E-2</c:v>
                </c:pt>
                <c:pt idx="1954">
                  <c:v>1.8284623902660169E-2</c:v>
                </c:pt>
                <c:pt idx="1955">
                  <c:v>1.8277361397064373E-2</c:v>
                </c:pt>
                <c:pt idx="1956">
                  <c:v>1.8270071110262354E-2</c:v>
                </c:pt>
                <c:pt idx="1957">
                  <c:v>1.8262753042173063E-2</c:v>
                </c:pt>
                <c:pt idx="1958">
                  <c:v>1.8255407192715456E-2</c:v>
                </c:pt>
                <c:pt idx="1959">
                  <c:v>1.8248033562132671E-2</c:v>
                </c:pt>
                <c:pt idx="1960">
                  <c:v>1.8240632150343661E-2</c:v>
                </c:pt>
                <c:pt idx="1961">
                  <c:v>1.8233202957348427E-2</c:v>
                </c:pt>
                <c:pt idx="1962">
                  <c:v>1.8225745982984876E-2</c:v>
                </c:pt>
                <c:pt idx="1963">
                  <c:v>1.82182612274151E-2</c:v>
                </c:pt>
                <c:pt idx="1964">
                  <c:v>1.82107486906391E-2</c:v>
                </c:pt>
                <c:pt idx="1965">
                  <c:v>1.8203208372656876E-2</c:v>
                </c:pt>
                <c:pt idx="1966">
                  <c:v>1.8195640273387381E-2</c:v>
                </c:pt>
                <c:pt idx="1967">
                  <c:v>1.8188044392830616E-2</c:v>
                </c:pt>
                <c:pt idx="1968">
                  <c:v>1.8180420731067626E-2</c:v>
                </c:pt>
                <c:pt idx="1969">
                  <c:v>1.8172769288179458E-2</c:v>
                </c:pt>
                <c:pt idx="1970">
                  <c:v>1.8165090063841927E-2</c:v>
                </c:pt>
                <c:pt idx="1971">
                  <c:v>1.8157385457430175E-2</c:v>
                </c:pt>
                <c:pt idx="1972">
                  <c:v>1.8149682487018648E-2</c:v>
                </c:pt>
                <c:pt idx="1973">
                  <c:v>1.8141988854273317E-2</c:v>
                </c:pt>
                <c:pt idx="1974">
                  <c:v>1.8134304559356274E-2</c:v>
                </c:pt>
                <c:pt idx="1975">
                  <c:v>1.812662960202438E-2</c:v>
                </c:pt>
                <c:pt idx="1976">
                  <c:v>1.8118963982520775E-2</c:v>
                </c:pt>
                <c:pt idx="1977">
                  <c:v>1.8111307700683366E-2</c:v>
                </c:pt>
                <c:pt idx="1978">
                  <c:v>1.8103660756593198E-2</c:v>
                </c:pt>
                <c:pt idx="1979">
                  <c:v>1.8096023150088181E-2</c:v>
                </c:pt>
                <c:pt idx="1980">
                  <c:v>1.8088394881411451E-2</c:v>
                </c:pt>
                <c:pt idx="1981">
                  <c:v>1.8080775950319872E-2</c:v>
                </c:pt>
                <c:pt idx="1982">
                  <c:v>1.807316635705658E-2</c:v>
                </c:pt>
                <c:pt idx="1983">
                  <c:v>1.8065566101459485E-2</c:v>
                </c:pt>
                <c:pt idx="1984">
                  <c:v>1.8057975183609631E-2</c:v>
                </c:pt>
                <c:pt idx="1985">
                  <c:v>1.8050393603425974E-2</c:v>
                </c:pt>
                <c:pt idx="1986">
                  <c:v>1.8042821360827466E-2</c:v>
                </c:pt>
                <c:pt idx="1987">
                  <c:v>1.8035258456138292E-2</c:v>
                </c:pt>
                <c:pt idx="1988">
                  <c:v>1.8027704889034268E-2</c:v>
                </c:pt>
                <c:pt idx="1989">
                  <c:v>1.8020160659677487E-2</c:v>
                </c:pt>
                <c:pt idx="1990">
                  <c:v>1.8012625767986901E-2</c:v>
                </c:pt>
                <c:pt idx="1991">
                  <c:v>1.8005100214043557E-2</c:v>
                </c:pt>
                <c:pt idx="1992">
                  <c:v>1.7997583997766409E-2</c:v>
                </c:pt>
                <c:pt idx="1993">
                  <c:v>1.7990077119236503E-2</c:v>
                </c:pt>
                <c:pt idx="1994">
                  <c:v>1.7982579578291746E-2</c:v>
                </c:pt>
                <c:pt idx="1995">
                  <c:v>1.7975091375175278E-2</c:v>
                </c:pt>
                <c:pt idx="1996">
                  <c:v>1.796761250964396E-2</c:v>
                </c:pt>
                <c:pt idx="1997">
                  <c:v>1.7960142981859883E-2</c:v>
                </c:pt>
                <c:pt idx="1998">
                  <c:v>1.7952682791823049E-2</c:v>
                </c:pt>
                <c:pt idx="1999">
                  <c:v>1.7945231939371364E-2</c:v>
                </c:pt>
                <c:pt idx="2000">
                  <c:v>1.7937790424747968E-2</c:v>
                </c:pt>
                <c:pt idx="2001">
                  <c:v>1.7930358247709721E-2</c:v>
                </c:pt>
                <c:pt idx="2002">
                  <c:v>1.7922935408499763E-2</c:v>
                </c:pt>
                <c:pt idx="2003">
                  <c:v>1.7915521906874954E-2</c:v>
                </c:pt>
                <c:pt idx="2004">
                  <c:v>1.7908117742916341E-2</c:v>
                </c:pt>
                <c:pt idx="2005">
                  <c:v>1.7900722916786016E-2</c:v>
                </c:pt>
                <c:pt idx="2006">
                  <c:v>1.7893337428240841E-2</c:v>
                </c:pt>
                <c:pt idx="2007">
                  <c:v>1.7885961277361861E-2</c:v>
                </c:pt>
                <c:pt idx="2008">
                  <c:v>1.787859446431117E-2</c:v>
                </c:pt>
                <c:pt idx="2009">
                  <c:v>1.7871236988926675E-2</c:v>
                </c:pt>
                <c:pt idx="2010">
                  <c:v>1.7863888851046283E-2</c:v>
                </c:pt>
                <c:pt idx="2011">
                  <c:v>1.785655005099418E-2</c:v>
                </c:pt>
                <c:pt idx="2012">
                  <c:v>1.7849220588608272E-2</c:v>
                </c:pt>
                <c:pt idx="2013">
                  <c:v>1.7841900463969607E-2</c:v>
                </c:pt>
                <c:pt idx="2014">
                  <c:v>1.7834589676997137E-2</c:v>
                </c:pt>
                <c:pt idx="2015">
                  <c:v>1.7827288227690863E-2</c:v>
                </c:pt>
                <c:pt idx="2016">
                  <c:v>1.7819996116050785E-2</c:v>
                </c:pt>
                <c:pt idx="2017">
                  <c:v>1.7812713342076902E-2</c:v>
                </c:pt>
                <c:pt idx="2018">
                  <c:v>1.7805439905850262E-2</c:v>
                </c:pt>
                <c:pt idx="2019">
                  <c:v>1.7798175807289818E-2</c:v>
                </c:pt>
                <c:pt idx="2020">
                  <c:v>1.7790921046476615E-2</c:v>
                </c:pt>
                <c:pt idx="2021">
                  <c:v>1.7783675623167516E-2</c:v>
                </c:pt>
                <c:pt idx="2022">
                  <c:v>1.7776439537686706E-2</c:v>
                </c:pt>
                <c:pt idx="2023">
                  <c:v>1.7769212789953137E-2</c:v>
                </c:pt>
                <c:pt idx="2024">
                  <c:v>1.7761995379723672E-2</c:v>
                </c:pt>
                <c:pt idx="2025">
                  <c:v>1.7754787307322495E-2</c:v>
                </c:pt>
                <c:pt idx="2026">
                  <c:v>1.7747588572506467E-2</c:v>
                </c:pt>
                <c:pt idx="2027">
                  <c:v>1.7740399175356636E-2</c:v>
                </c:pt>
                <c:pt idx="2028">
                  <c:v>1.7733219115954046E-2</c:v>
                </c:pt>
                <c:pt idx="2029">
                  <c:v>1.7726048394298699E-2</c:v>
                </c:pt>
                <c:pt idx="2030">
                  <c:v>1.7718887010228501E-2</c:v>
                </c:pt>
                <c:pt idx="2031">
                  <c:v>1.7711734963905545E-2</c:v>
                </c:pt>
                <c:pt idx="2032">
                  <c:v>1.7704592255167739E-2</c:v>
                </c:pt>
                <c:pt idx="2033">
                  <c:v>1.7697458884177175E-2</c:v>
                </c:pt>
                <c:pt idx="2034">
                  <c:v>1.7690334850771761E-2</c:v>
                </c:pt>
                <c:pt idx="2035">
                  <c:v>1.7682204532317725E-2</c:v>
                </c:pt>
                <c:pt idx="2036">
                  <c:v>1.7675100508266484E-2</c:v>
                </c:pt>
                <c:pt idx="2037">
                  <c:v>1.7668005821800392E-2</c:v>
                </c:pt>
                <c:pt idx="2038">
                  <c:v>1.7660920473243635E-2</c:v>
                </c:pt>
                <c:pt idx="2039">
                  <c:v>1.7653844462109936E-2</c:v>
                </c:pt>
                <c:pt idx="2040">
                  <c:v>1.764677778888557E-2</c:v>
                </c:pt>
                <c:pt idx="2041">
                  <c:v>1.7639720453165308E-2</c:v>
                </c:pt>
                <c:pt idx="2042">
                  <c:v>1.7632672455111242E-2</c:v>
                </c:pt>
                <c:pt idx="2043">
                  <c:v>1.7625633794885465E-2</c:v>
                </c:pt>
                <c:pt idx="2044">
                  <c:v>1.7618604472244837E-2</c:v>
                </c:pt>
                <c:pt idx="2045">
                  <c:v>1.7611584487189358E-2</c:v>
                </c:pt>
                <c:pt idx="2046">
                  <c:v>1.7604573839881121E-2</c:v>
                </c:pt>
                <c:pt idx="2047">
                  <c:v>1.7597572530239081E-2</c:v>
                </c:pt>
                <c:pt idx="2048">
                  <c:v>1.7590580558263236E-2</c:v>
                </c:pt>
                <c:pt idx="2049">
                  <c:v>1.7583597924034633E-2</c:v>
                </c:pt>
                <c:pt idx="2050">
                  <c:v>1.7576326670173614E-2</c:v>
                </c:pt>
                <c:pt idx="2051">
                  <c:v>1.7569660668413922E-2</c:v>
                </c:pt>
                <c:pt idx="2052">
                  <c:v>1.7562706047102861E-2</c:v>
                </c:pt>
                <c:pt idx="2053">
                  <c:v>1.7555760763457995E-2</c:v>
                </c:pt>
                <c:pt idx="2054">
                  <c:v>1.7548824817560371E-2</c:v>
                </c:pt>
                <c:pt idx="2055">
                  <c:v>1.7541898209247897E-2</c:v>
                </c:pt>
                <c:pt idx="2056">
                  <c:v>1.7534980938601619E-2</c:v>
                </c:pt>
                <c:pt idx="2057">
                  <c:v>1.7528073005702582E-2</c:v>
                </c:pt>
                <c:pt idx="2058">
                  <c:v>1.7521174410388696E-2</c:v>
                </c:pt>
                <c:pt idx="2059">
                  <c:v>1.7514285152741005E-2</c:v>
                </c:pt>
                <c:pt idx="2060">
                  <c:v>1.750740523275951E-2</c:v>
                </c:pt>
                <c:pt idx="2061">
                  <c:v>1.7500534650525257E-2</c:v>
                </c:pt>
                <c:pt idx="2062">
                  <c:v>1.7493673405795107E-2</c:v>
                </c:pt>
                <c:pt idx="2063">
                  <c:v>1.7486821498731153E-2</c:v>
                </c:pt>
                <c:pt idx="2064">
                  <c:v>1.7479978929495488E-2</c:v>
                </c:pt>
                <c:pt idx="2065">
                  <c:v>1.7473145697844972E-2</c:v>
                </c:pt>
                <c:pt idx="2066">
                  <c:v>1.7466321803779605E-2</c:v>
                </c:pt>
                <c:pt idx="2067">
                  <c:v>1.7459507247461481E-2</c:v>
                </c:pt>
                <c:pt idx="2068">
                  <c:v>1.7452702028809552E-2</c:v>
                </c:pt>
                <c:pt idx="2069">
                  <c:v>1.7445906147742773E-2</c:v>
                </c:pt>
                <c:pt idx="2070">
                  <c:v>1.7439119604423237E-2</c:v>
                </c:pt>
                <c:pt idx="2071">
                  <c:v>1.7432342398688849E-2</c:v>
                </c:pt>
                <c:pt idx="2072">
                  <c:v>1.7425574530539611E-2</c:v>
                </c:pt>
                <c:pt idx="2073">
                  <c:v>1.7418816000218662E-2</c:v>
                </c:pt>
                <c:pt idx="2074">
                  <c:v>1.7412066807482862E-2</c:v>
                </c:pt>
                <c:pt idx="2075">
                  <c:v>1.7405326952494304E-2</c:v>
                </c:pt>
                <c:pt idx="2076">
                  <c:v>1.739859643500985E-2</c:v>
                </c:pt>
                <c:pt idx="2077">
                  <c:v>1.7391875255110545E-2</c:v>
                </c:pt>
                <c:pt idx="2078">
                  <c:v>1.7385163413039528E-2</c:v>
                </c:pt>
                <c:pt idx="2079">
                  <c:v>1.7378460908634707E-2</c:v>
                </c:pt>
                <c:pt idx="2080">
                  <c:v>1.7371767741815036E-2</c:v>
                </c:pt>
                <c:pt idx="2081">
                  <c:v>1.7365083912661561E-2</c:v>
                </c:pt>
                <c:pt idx="2082">
                  <c:v>1.7358409421093235E-2</c:v>
                </c:pt>
                <c:pt idx="2083">
                  <c:v>1.7351744267272151E-2</c:v>
                </c:pt>
                <c:pt idx="2084">
                  <c:v>1.7345088451036217E-2</c:v>
                </c:pt>
                <c:pt idx="2085">
                  <c:v>1.7338441972466478E-2</c:v>
                </c:pt>
                <c:pt idx="2086">
                  <c:v>1.7331804831562936E-2</c:v>
                </c:pt>
                <c:pt idx="2087">
                  <c:v>1.7324107343202888E-2</c:v>
                </c:pt>
                <c:pt idx="2088">
                  <c:v>1.7317490917620658E-2</c:v>
                </c:pt>
                <c:pt idx="2089">
                  <c:v>1.7310883830785238E-2</c:v>
                </c:pt>
                <c:pt idx="2090">
                  <c:v>1.7304286082750663E-2</c:v>
                </c:pt>
                <c:pt idx="2091">
                  <c:v>1.7297697673435884E-2</c:v>
                </c:pt>
                <c:pt idx="2092">
                  <c:v>1.7291118602948963E-2</c:v>
                </c:pt>
                <c:pt idx="2093">
                  <c:v>1.7284548871208859E-2</c:v>
                </c:pt>
                <c:pt idx="2094">
                  <c:v>1.7277988478242579E-2</c:v>
                </c:pt>
                <c:pt idx="2095">
                  <c:v>1.7271437424050129E-2</c:v>
                </c:pt>
                <c:pt idx="2096">
                  <c:v>1.7264895708550464E-2</c:v>
                </c:pt>
                <c:pt idx="2097">
                  <c:v>1.7258363331905668E-2</c:v>
                </c:pt>
                <c:pt idx="2098">
                  <c:v>1.7251840293953657E-2</c:v>
                </c:pt>
                <c:pt idx="2099">
                  <c:v>1.724532659480249E-2</c:v>
                </c:pt>
                <c:pt idx="2100">
                  <c:v>1.7238822234344107E-2</c:v>
                </c:pt>
                <c:pt idx="2101">
                  <c:v>1.7228733183648481E-2</c:v>
                </c:pt>
                <c:pt idx="2102">
                  <c:v>1.7222252114783565E-2</c:v>
                </c:pt>
                <c:pt idx="2103">
                  <c:v>1.7215780383665891E-2</c:v>
                </c:pt>
                <c:pt idx="2104">
                  <c:v>1.7209317990133366E-2</c:v>
                </c:pt>
                <c:pt idx="2105">
                  <c:v>1.7202864934185991E-2</c:v>
                </c:pt>
                <c:pt idx="2106">
                  <c:v>1.7196421215823765E-2</c:v>
                </c:pt>
                <c:pt idx="2107">
                  <c:v>1.7189986835208781E-2</c:v>
                </c:pt>
                <c:pt idx="2108">
                  <c:v>1.7183561792259994E-2</c:v>
                </c:pt>
                <c:pt idx="2109">
                  <c:v>1.7177146086896355E-2</c:v>
                </c:pt>
                <c:pt idx="2110">
                  <c:v>1.7170739719117867E-2</c:v>
                </c:pt>
                <c:pt idx="2111">
                  <c:v>1.7164342689005574E-2</c:v>
                </c:pt>
                <c:pt idx="2112">
                  <c:v>1.7157954996640523E-2</c:v>
                </c:pt>
                <c:pt idx="2113">
                  <c:v>1.7151576641698529E-2</c:v>
                </c:pt>
                <c:pt idx="2114">
                  <c:v>1.7145207624584824E-2</c:v>
                </c:pt>
                <c:pt idx="2115">
                  <c:v>1.7138847945056268E-2</c:v>
                </c:pt>
                <c:pt idx="2116">
                  <c:v>1.7132497603112862E-2</c:v>
                </c:pt>
                <c:pt idx="2117">
                  <c:v>1.7126156598916698E-2</c:v>
                </c:pt>
                <c:pt idx="2118">
                  <c:v>1.7119824932224637E-2</c:v>
                </c:pt>
                <c:pt idx="2119">
                  <c:v>1.7113502603279818E-2</c:v>
                </c:pt>
                <c:pt idx="2120">
                  <c:v>1.7107189611758056E-2</c:v>
                </c:pt>
                <c:pt idx="2121">
                  <c:v>1.7100885958145629E-2</c:v>
                </c:pt>
                <c:pt idx="2122">
                  <c:v>1.7094591642037305E-2</c:v>
                </c:pt>
                <c:pt idx="2123">
                  <c:v>1.708830666351413E-2</c:v>
                </c:pt>
                <c:pt idx="2124">
                  <c:v>1.7082031022576105E-2</c:v>
                </c:pt>
                <c:pt idx="2125">
                  <c:v>1.7075764719385322E-2</c:v>
                </c:pt>
                <c:pt idx="2126">
                  <c:v>1.7069507753779689E-2</c:v>
                </c:pt>
                <c:pt idx="2127">
                  <c:v>1.7063260125840252E-2</c:v>
                </c:pt>
                <c:pt idx="2128">
                  <c:v>1.7057021835404917E-2</c:v>
                </c:pt>
                <c:pt idx="2129">
                  <c:v>1.7050792882716825E-2</c:v>
                </c:pt>
                <c:pt idx="2130">
                  <c:v>1.7044573267775975E-2</c:v>
                </c:pt>
                <c:pt idx="2131">
                  <c:v>1.7038362990177136E-2</c:v>
                </c:pt>
                <c:pt idx="2132">
                  <c:v>1.7032162050406585E-2</c:v>
                </c:pt>
                <c:pt idx="2133">
                  <c:v>1.7025970448140137E-2</c:v>
                </c:pt>
                <c:pt idx="2134">
                  <c:v>1.7019788183539886E-2</c:v>
                </c:pt>
                <c:pt idx="2135">
                  <c:v>1.7013615256686876E-2</c:v>
                </c:pt>
                <c:pt idx="2136">
                  <c:v>1.7007451667337969E-2</c:v>
                </c:pt>
                <c:pt idx="2137">
                  <c:v>1.7001297415655259E-2</c:v>
                </c:pt>
                <c:pt idx="2138">
                  <c:v>1.6995152501476651E-2</c:v>
                </c:pt>
                <c:pt idx="2139">
                  <c:v>1.6989016925126332E-2</c:v>
                </c:pt>
                <c:pt idx="2140">
                  <c:v>1.6982890686280117E-2</c:v>
                </c:pt>
                <c:pt idx="2141">
                  <c:v>1.697677378501905E-2</c:v>
                </c:pt>
                <c:pt idx="2142">
                  <c:v>1.697066622142418E-2</c:v>
                </c:pt>
                <c:pt idx="2143">
                  <c:v>1.6964567995495505E-2</c:v>
                </c:pt>
                <c:pt idx="2144">
                  <c:v>1.6958479107233027E-2</c:v>
                </c:pt>
                <c:pt idx="2145">
                  <c:v>1.6952399556393605E-2</c:v>
                </c:pt>
                <c:pt idx="2146">
                  <c:v>1.6946329343301425E-2</c:v>
                </c:pt>
                <c:pt idx="2147">
                  <c:v>1.6940268467875441E-2</c:v>
                </c:pt>
                <c:pt idx="2148">
                  <c:v>1.6934216929953561E-2</c:v>
                </c:pt>
                <c:pt idx="2149">
                  <c:v>1.6928174729697876E-2</c:v>
                </c:pt>
                <c:pt idx="2150">
                  <c:v>1.692214186702734E-2</c:v>
                </c:pt>
                <c:pt idx="2151">
                  <c:v>1.6916118342104047E-2</c:v>
                </c:pt>
                <c:pt idx="2152">
                  <c:v>1.6910104154684857E-2</c:v>
                </c:pt>
                <c:pt idx="2153">
                  <c:v>1.6904099304931863E-2</c:v>
                </c:pt>
                <c:pt idx="2154">
                  <c:v>1.6898103792764019E-2</c:v>
                </c:pt>
                <c:pt idx="2155">
                  <c:v>1.6892117618181324E-2</c:v>
                </c:pt>
                <c:pt idx="2156">
                  <c:v>1.6886140781264825E-2</c:v>
                </c:pt>
                <c:pt idx="2157">
                  <c:v>1.6880173281933475E-2</c:v>
                </c:pt>
                <c:pt idx="2158">
                  <c:v>1.6874215120268321E-2</c:v>
                </c:pt>
                <c:pt idx="2159">
                  <c:v>1.6868266296188317E-2</c:v>
                </c:pt>
                <c:pt idx="2160">
                  <c:v>1.6862326809612416E-2</c:v>
                </c:pt>
                <c:pt idx="2161">
                  <c:v>1.6856396660864803E-2</c:v>
                </c:pt>
                <c:pt idx="2162">
                  <c:v>1.6850475849621294E-2</c:v>
                </c:pt>
                <c:pt idx="2163">
                  <c:v>1.684456437604398E-2</c:v>
                </c:pt>
                <c:pt idx="2164">
                  <c:v>1.683866223997077E-2</c:v>
                </c:pt>
                <c:pt idx="2165">
                  <c:v>1.6832769441563755E-2</c:v>
                </c:pt>
                <c:pt idx="2166">
                  <c:v>1.6826885980822937E-2</c:v>
                </c:pt>
                <c:pt idx="2167">
                  <c:v>1.6821011857505175E-2</c:v>
                </c:pt>
                <c:pt idx="2168">
                  <c:v>1.6815147072015701E-2</c:v>
                </c:pt>
                <c:pt idx="2169">
                  <c:v>1.6809291624030331E-2</c:v>
                </c:pt>
                <c:pt idx="2170">
                  <c:v>1.6803445513711157E-2</c:v>
                </c:pt>
                <c:pt idx="2171">
                  <c:v>1.6797608740896086E-2</c:v>
                </c:pt>
                <c:pt idx="2172">
                  <c:v>1.6791781305747211E-2</c:v>
                </c:pt>
                <c:pt idx="2173">
                  <c:v>1.6785963208183485E-2</c:v>
                </c:pt>
                <c:pt idx="2174">
                  <c:v>1.6780154448285955E-2</c:v>
                </c:pt>
                <c:pt idx="2175">
                  <c:v>1.6774355025892529E-2</c:v>
                </c:pt>
                <c:pt idx="2176">
                  <c:v>1.6768564941246344E-2</c:v>
                </c:pt>
                <c:pt idx="2177">
                  <c:v>1.6762784194104263E-2</c:v>
                </c:pt>
                <c:pt idx="2178">
                  <c:v>1.6757012784628378E-2</c:v>
                </c:pt>
                <c:pt idx="2179">
                  <c:v>1.6751250712737642E-2</c:v>
                </c:pt>
                <c:pt idx="2180">
                  <c:v>1.6745497978432056E-2</c:v>
                </c:pt>
                <c:pt idx="2181">
                  <c:v>1.6739754581873711E-2</c:v>
                </c:pt>
                <c:pt idx="2182">
                  <c:v>1.6734020522657378E-2</c:v>
                </c:pt>
                <c:pt idx="2183">
                  <c:v>1.6728295801188287E-2</c:v>
                </c:pt>
                <c:pt idx="2184">
                  <c:v>1.6722580417304345E-2</c:v>
                </c:pt>
                <c:pt idx="2185">
                  <c:v>1.6716874371005552E-2</c:v>
                </c:pt>
                <c:pt idx="2186">
                  <c:v>1.6711177662372956E-2</c:v>
                </c:pt>
                <c:pt idx="2187">
                  <c:v>1.6705490291325509E-2</c:v>
                </c:pt>
                <c:pt idx="2188">
                  <c:v>1.6699812257863211E-2</c:v>
                </c:pt>
                <c:pt idx="2189">
                  <c:v>1.6694143561986063E-2</c:v>
                </c:pt>
                <c:pt idx="2190">
                  <c:v>1.6688484203694065E-2</c:v>
                </c:pt>
                <c:pt idx="2191">
                  <c:v>1.6682027799400645E-2</c:v>
                </c:pt>
                <c:pt idx="2192">
                  <c:v>1.6676388450300728E-2</c:v>
                </c:pt>
                <c:pt idx="2193">
                  <c:v>1.667075843878596E-2</c:v>
                </c:pt>
                <c:pt idx="2194">
                  <c:v>1.6665137764856341E-2</c:v>
                </c:pt>
                <c:pt idx="2195">
                  <c:v>1.6659526428511873E-2</c:v>
                </c:pt>
                <c:pt idx="2196">
                  <c:v>1.66539244298336E-2</c:v>
                </c:pt>
                <c:pt idx="2197">
                  <c:v>1.664833176865943E-2</c:v>
                </c:pt>
                <c:pt idx="2198">
                  <c:v>1.664274844507041E-2</c:v>
                </c:pt>
                <c:pt idx="2199">
                  <c:v>1.6637174459147586E-2</c:v>
                </c:pt>
                <c:pt idx="2200">
                  <c:v>1.6631609810809911E-2</c:v>
                </c:pt>
                <c:pt idx="2201">
                  <c:v>1.6626054500057386E-2</c:v>
                </c:pt>
                <c:pt idx="2202">
                  <c:v>1.662050852689001E-2</c:v>
                </c:pt>
                <c:pt idx="2203">
                  <c:v>1.661497189138883E-2</c:v>
                </c:pt>
                <c:pt idx="2204">
                  <c:v>1.6609444593391753E-2</c:v>
                </c:pt>
                <c:pt idx="2205">
                  <c:v>1.660392663289878E-2</c:v>
                </c:pt>
                <c:pt idx="2206">
                  <c:v>1.6598418010234095E-2</c:v>
                </c:pt>
                <c:pt idx="2207">
                  <c:v>1.6592918724992467E-2</c:v>
                </c:pt>
                <c:pt idx="2208">
                  <c:v>1.6587428777417035E-2</c:v>
                </c:pt>
                <c:pt idx="2209">
                  <c:v>1.6581948167345706E-2</c:v>
                </c:pt>
                <c:pt idx="2210">
                  <c:v>1.6576476895021619E-2</c:v>
                </c:pt>
                <c:pt idx="2211">
                  <c:v>1.6571014960120589E-2</c:v>
                </c:pt>
                <c:pt idx="2212">
                  <c:v>1.6565562362885755E-2</c:v>
                </c:pt>
                <c:pt idx="2213">
                  <c:v>1.6560119103398163E-2</c:v>
                </c:pt>
                <c:pt idx="2214">
                  <c:v>1.6554685181252582E-2</c:v>
                </c:pt>
                <c:pt idx="2215">
                  <c:v>1.6549260596773196E-2</c:v>
                </c:pt>
                <c:pt idx="2216">
                  <c:v>1.6543845349960007E-2</c:v>
                </c:pt>
                <c:pt idx="2217">
                  <c:v>1.6538439440650921E-2</c:v>
                </c:pt>
                <c:pt idx="2218">
                  <c:v>1.653304286900803E-2</c:v>
                </c:pt>
                <c:pt idx="2219">
                  <c:v>1.6527655634788196E-2</c:v>
                </c:pt>
                <c:pt idx="2220">
                  <c:v>1.6522277738396651E-2</c:v>
                </c:pt>
                <c:pt idx="2221">
                  <c:v>1.6516909179428163E-2</c:v>
                </c:pt>
                <c:pt idx="2222">
                  <c:v>1.6511549958044824E-2</c:v>
                </c:pt>
                <c:pt idx="2223">
                  <c:v>1.6506200074246635E-2</c:v>
                </c:pt>
                <c:pt idx="2224">
                  <c:v>1.6500859528195688E-2</c:v>
                </c:pt>
                <c:pt idx="2225">
                  <c:v>1.6495528319486752E-2</c:v>
                </c:pt>
                <c:pt idx="2226">
                  <c:v>1.6490206448525058E-2</c:v>
                </c:pt>
                <c:pt idx="2227">
                  <c:v>1.648489391498642E-2</c:v>
                </c:pt>
                <c:pt idx="2228">
                  <c:v>1.6479590719276072E-2</c:v>
                </c:pt>
                <c:pt idx="2229">
                  <c:v>1.647429686098878E-2</c:v>
                </c:pt>
                <c:pt idx="2230">
                  <c:v>1.6469012340367684E-2</c:v>
                </c:pt>
                <c:pt idx="2231">
                  <c:v>1.6463737157250691E-2</c:v>
                </c:pt>
                <c:pt idx="2232">
                  <c:v>1.6458471311718847E-2</c:v>
                </c:pt>
                <c:pt idx="2233">
                  <c:v>1.64532148038532E-2</c:v>
                </c:pt>
                <c:pt idx="2234">
                  <c:v>1.6447967633491656E-2</c:v>
                </c:pt>
                <c:pt idx="2235">
                  <c:v>1.6442729800796307E-2</c:v>
                </c:pt>
                <c:pt idx="2236">
                  <c:v>1.6437501305605062E-2</c:v>
                </c:pt>
                <c:pt idx="2237">
                  <c:v>1.643228214791792E-2</c:v>
                </c:pt>
                <c:pt idx="2238">
                  <c:v>1.6427072327896974E-2</c:v>
                </c:pt>
                <c:pt idx="2239">
                  <c:v>1.6421871845542224E-2</c:v>
                </c:pt>
                <c:pt idx="2240">
                  <c:v>1.6416680700691577E-2</c:v>
                </c:pt>
                <c:pt idx="2241">
                  <c:v>1.6411498893345033E-2</c:v>
                </c:pt>
                <c:pt idx="2242">
                  <c:v>1.6406326423745732E-2</c:v>
                </c:pt>
                <c:pt idx="2243">
                  <c:v>1.6401163291650533E-2</c:v>
                </c:pt>
                <c:pt idx="2244">
                  <c:v>1.6396009496978392E-2</c:v>
                </c:pt>
                <c:pt idx="2245">
                  <c:v>1.6390865040134539E-2</c:v>
                </c:pt>
                <c:pt idx="2246">
                  <c:v>1.6385729920713743E-2</c:v>
                </c:pt>
                <c:pt idx="2247">
                  <c:v>1.6380604138878097E-2</c:v>
                </c:pt>
                <c:pt idx="2248">
                  <c:v>1.6375487694708646E-2</c:v>
                </c:pt>
                <c:pt idx="2249">
                  <c:v>1.6370380587962252E-2</c:v>
                </c:pt>
                <c:pt idx="2250">
                  <c:v>1.6365282819044147E-2</c:v>
                </c:pt>
                <c:pt idx="2251">
                  <c:v>1.6360194387468052E-2</c:v>
                </c:pt>
                <c:pt idx="2252">
                  <c:v>1.6355115293477107E-2</c:v>
                </c:pt>
                <c:pt idx="2253">
                  <c:v>1.6350045537233404E-2</c:v>
                </c:pt>
                <c:pt idx="2254">
                  <c:v>1.6344985118331712E-2</c:v>
                </c:pt>
                <c:pt idx="2255">
                  <c:v>1.6339934037096215E-2</c:v>
                </c:pt>
                <c:pt idx="2256">
                  <c:v>1.6334892293445868E-2</c:v>
                </c:pt>
                <c:pt idx="2257">
                  <c:v>1.6329859887461717E-2</c:v>
                </c:pt>
                <c:pt idx="2258">
                  <c:v>1.6324836818900623E-2</c:v>
                </c:pt>
                <c:pt idx="2259">
                  <c:v>1.6319823088005725E-2</c:v>
                </c:pt>
                <c:pt idx="2260">
                  <c:v>1.6314818694695976E-2</c:v>
                </c:pt>
                <c:pt idx="2261">
                  <c:v>1.6309823638890331E-2</c:v>
                </c:pt>
                <c:pt idx="2262">
                  <c:v>1.6304837920669835E-2</c:v>
                </c:pt>
                <c:pt idx="2263">
                  <c:v>1.6299861539953442E-2</c:v>
                </c:pt>
                <c:pt idx="2264">
                  <c:v>1.6294894497065338E-2</c:v>
                </c:pt>
                <c:pt idx="2265">
                  <c:v>1.6289936791519244E-2</c:v>
                </c:pt>
                <c:pt idx="2266">
                  <c:v>1.62849884235583E-2</c:v>
                </c:pt>
                <c:pt idx="2267">
                  <c:v>1.6280049393263551E-2</c:v>
                </c:pt>
                <c:pt idx="2268">
                  <c:v>1.6275119700472906E-2</c:v>
                </c:pt>
                <c:pt idx="2269">
                  <c:v>1.6270199345186365E-2</c:v>
                </c:pt>
                <c:pt idx="2270">
                  <c:v>1.6265288327566019E-2</c:v>
                </c:pt>
                <c:pt idx="2271">
                  <c:v>1.6260386647530822E-2</c:v>
                </c:pt>
                <c:pt idx="2272">
                  <c:v>1.6255494304918683E-2</c:v>
                </c:pt>
                <c:pt idx="2273">
                  <c:v>1.6250611299972739E-2</c:v>
                </c:pt>
                <c:pt idx="2274">
                  <c:v>1.6245737632530899E-2</c:v>
                </c:pt>
                <c:pt idx="2275">
                  <c:v>1.6240873302836301E-2</c:v>
                </c:pt>
                <c:pt idx="2276">
                  <c:v>1.6236018310483713E-2</c:v>
                </c:pt>
                <c:pt idx="2277">
                  <c:v>1.6231172655797321E-2</c:v>
                </c:pt>
                <c:pt idx="2278">
                  <c:v>1.6226336338696079E-2</c:v>
                </c:pt>
                <c:pt idx="2279">
                  <c:v>1.6221509359261033E-2</c:v>
                </c:pt>
                <c:pt idx="2280">
                  <c:v>1.6216691717086951E-2</c:v>
                </c:pt>
                <c:pt idx="2281">
                  <c:v>1.6211883412660111E-2</c:v>
                </c:pt>
                <c:pt idx="2282">
                  <c:v>1.620708444581842E-2</c:v>
                </c:pt>
                <c:pt idx="2283">
                  <c:v>1.620229481656188E-2</c:v>
                </c:pt>
                <c:pt idx="2284">
                  <c:v>1.6197514524809442E-2</c:v>
                </c:pt>
                <c:pt idx="2285">
                  <c:v>1.6192743570480062E-2</c:v>
                </c:pt>
                <c:pt idx="2286">
                  <c:v>1.6187981953978969E-2</c:v>
                </c:pt>
                <c:pt idx="2287">
                  <c:v>1.6183229674900934E-2</c:v>
                </c:pt>
                <c:pt idx="2288">
                  <c:v>1.6178486733327002E-2</c:v>
                </c:pt>
                <c:pt idx="2289">
                  <c:v>1.6173753129500312E-2</c:v>
                </c:pt>
                <c:pt idx="2290">
                  <c:v>1.6169028863096679E-2</c:v>
                </c:pt>
                <c:pt idx="2291">
                  <c:v>1.6164313934278196E-2</c:v>
                </c:pt>
                <c:pt idx="2292">
                  <c:v>1.6159608343044862E-2</c:v>
                </c:pt>
                <c:pt idx="2293">
                  <c:v>1.6154912089315632E-2</c:v>
                </c:pt>
                <c:pt idx="2294">
                  <c:v>1.6150225173252597E-2</c:v>
                </c:pt>
                <c:pt idx="2295">
                  <c:v>1.6145547594612619E-2</c:v>
                </c:pt>
                <c:pt idx="2296">
                  <c:v>1.6140879353638837E-2</c:v>
                </c:pt>
                <c:pt idx="2297">
                  <c:v>1.6136220450169159E-2</c:v>
                </c:pt>
                <c:pt idx="2298">
                  <c:v>1.6131570884203583E-2</c:v>
                </c:pt>
                <c:pt idx="2299">
                  <c:v>1.6126930655823157E-2</c:v>
                </c:pt>
                <c:pt idx="2300">
                  <c:v>1.6122299765108927E-2</c:v>
                </c:pt>
                <c:pt idx="2301">
                  <c:v>1.6117678211817754E-2</c:v>
                </c:pt>
                <c:pt idx="2302">
                  <c:v>1.6113065996111731E-2</c:v>
                </c:pt>
                <c:pt idx="2303">
                  <c:v>1.6108463117990857E-2</c:v>
                </c:pt>
                <c:pt idx="2304">
                  <c:v>1.6103869577455132E-2</c:v>
                </c:pt>
                <c:pt idx="2305">
                  <c:v>1.6099285374423511E-2</c:v>
                </c:pt>
                <c:pt idx="2306">
                  <c:v>1.6094710508895993E-2</c:v>
                </c:pt>
                <c:pt idx="2307">
                  <c:v>1.6090144981115717E-2</c:v>
                </c:pt>
                <c:pt idx="2308">
                  <c:v>1.6085588790758498E-2</c:v>
                </c:pt>
                <c:pt idx="2309">
                  <c:v>1.6081041937905383E-2</c:v>
                </c:pt>
                <c:pt idx="2310">
                  <c:v>1.6076504422637417E-2</c:v>
                </c:pt>
                <c:pt idx="2311">
                  <c:v>1.6071976245035646E-2</c:v>
                </c:pt>
                <c:pt idx="2312">
                  <c:v>1.6067457404775887E-2</c:v>
                </c:pt>
                <c:pt idx="2313">
                  <c:v>1.6062947902182323E-2</c:v>
                </c:pt>
                <c:pt idx="2314">
                  <c:v>1.6058447737254955E-2</c:v>
                </c:pt>
                <c:pt idx="2315">
                  <c:v>1.6053956909750644E-2</c:v>
                </c:pt>
                <c:pt idx="2316">
                  <c:v>1.6049475419831483E-2</c:v>
                </c:pt>
                <c:pt idx="2317">
                  <c:v>1.6045003267416424E-2</c:v>
                </c:pt>
                <c:pt idx="2318">
                  <c:v>1.6040540452667562E-2</c:v>
                </c:pt>
                <c:pt idx="2319">
                  <c:v>1.6036086975341757E-2</c:v>
                </c:pt>
                <c:pt idx="2320">
                  <c:v>1.6031642835601101E-2</c:v>
                </c:pt>
                <c:pt idx="2321">
                  <c:v>1.6027208033364548E-2</c:v>
                </c:pt>
                <c:pt idx="2322">
                  <c:v>1.6022782568875238E-2</c:v>
                </c:pt>
                <c:pt idx="2323">
                  <c:v>1.6018366441727938E-2</c:v>
                </c:pt>
                <c:pt idx="2324">
                  <c:v>1.6013959652165788E-2</c:v>
                </c:pt>
                <c:pt idx="2325">
                  <c:v>1.6009562200188787E-2</c:v>
                </c:pt>
                <c:pt idx="2326">
                  <c:v>1.600517408571589E-2</c:v>
                </c:pt>
                <c:pt idx="2327">
                  <c:v>1.6000795308747096E-2</c:v>
                </c:pt>
                <c:pt idx="2328">
                  <c:v>1.5996425869363451E-2</c:v>
                </c:pt>
                <c:pt idx="2329">
                  <c:v>1.5992065767727048E-2</c:v>
                </c:pt>
                <c:pt idx="2330">
                  <c:v>1.5987715003432657E-2</c:v>
                </c:pt>
                <c:pt idx="2331">
                  <c:v>1.5983373576642368E-2</c:v>
                </c:pt>
                <c:pt idx="2332">
                  <c:v>1.5979041487599321E-2</c:v>
                </c:pt>
                <c:pt idx="2333">
                  <c:v>1.5974718735979332E-2</c:v>
                </c:pt>
                <c:pt idx="2334">
                  <c:v>1.5970405321863446E-2</c:v>
                </c:pt>
                <c:pt idx="2335">
                  <c:v>1.5966101245332709E-2</c:v>
                </c:pt>
                <c:pt idx="2336">
                  <c:v>1.5961806506387122E-2</c:v>
                </c:pt>
                <c:pt idx="2337">
                  <c:v>1.5957521104945638E-2</c:v>
                </c:pt>
                <c:pt idx="2338">
                  <c:v>1.5953245041008257E-2</c:v>
                </c:pt>
                <c:pt idx="2339">
                  <c:v>1.5948978314656026E-2</c:v>
                </c:pt>
                <c:pt idx="2340">
                  <c:v>1.5944720925888944E-2</c:v>
                </c:pt>
                <c:pt idx="2341">
                  <c:v>1.5940472874625966E-2</c:v>
                </c:pt>
                <c:pt idx="2342">
                  <c:v>1.5936234160948137E-2</c:v>
                </c:pt>
                <c:pt idx="2343">
                  <c:v>1.5932004784774412E-2</c:v>
                </c:pt>
                <c:pt idx="2344">
                  <c:v>1.5927784746023743E-2</c:v>
                </c:pt>
                <c:pt idx="2345">
                  <c:v>1.5923574045020317E-2</c:v>
                </c:pt>
                <c:pt idx="2346">
                  <c:v>1.5919372681439947E-2</c:v>
                </c:pt>
                <c:pt idx="2347">
                  <c:v>1.5914080801816555E-2</c:v>
                </c:pt>
                <c:pt idx="2348">
                  <c:v>1.59099017508176E-2</c:v>
                </c:pt>
                <c:pt idx="2349">
                  <c:v>1.590573203824127E-2</c:v>
                </c:pt>
                <c:pt idx="2350">
                  <c:v>1.5901571664195629E-2</c:v>
                </c:pt>
                <c:pt idx="2351">
                  <c:v>1.58974206285456E-2</c:v>
                </c:pt>
                <c:pt idx="2352">
                  <c:v>1.5893278931291187E-2</c:v>
                </c:pt>
                <c:pt idx="2353">
                  <c:v>1.5889146572567459E-2</c:v>
                </c:pt>
                <c:pt idx="2354">
                  <c:v>1.588502355221233E-2</c:v>
                </c:pt>
                <c:pt idx="2355">
                  <c:v>1.5880909870387892E-2</c:v>
                </c:pt>
                <c:pt idx="2356">
                  <c:v>1.5876805526959064E-2</c:v>
                </c:pt>
                <c:pt idx="2357">
                  <c:v>1.5872710521979881E-2</c:v>
                </c:pt>
                <c:pt idx="2358">
                  <c:v>1.5868624855423324E-2</c:v>
                </c:pt>
                <c:pt idx="2359">
                  <c:v>1.5864548527316412E-2</c:v>
                </c:pt>
                <c:pt idx="2360">
                  <c:v>1.5860481537632126E-2</c:v>
                </c:pt>
                <c:pt idx="2361">
                  <c:v>1.5853999050025047E-2</c:v>
                </c:pt>
                <c:pt idx="2362">
                  <c:v>1.5849955090722068E-2</c:v>
                </c:pt>
                <c:pt idx="2363">
                  <c:v>1.5845920468842145E-2</c:v>
                </c:pt>
                <c:pt idx="2364">
                  <c:v>1.5841895184628418E-2</c:v>
                </c:pt>
                <c:pt idx="2365">
                  <c:v>1.5837879237918795E-2</c:v>
                </c:pt>
                <c:pt idx="2366">
                  <c:v>1.5833872628794321E-2</c:v>
                </c:pt>
                <c:pt idx="2367">
                  <c:v>1.5829875357011858E-2</c:v>
                </c:pt>
                <c:pt idx="2368">
                  <c:v>1.582588742289559E-2</c:v>
                </c:pt>
                <c:pt idx="2369">
                  <c:v>1.5821908826283426E-2</c:v>
                </c:pt>
                <c:pt idx="2370">
                  <c:v>1.5817939567256412E-2</c:v>
                </c:pt>
                <c:pt idx="2371">
                  <c:v>1.5813979645814547E-2</c:v>
                </c:pt>
                <c:pt idx="2372">
                  <c:v>1.5810029061714692E-2</c:v>
                </c:pt>
                <c:pt idx="2373">
                  <c:v>1.580608781536208E-2</c:v>
                </c:pt>
                <c:pt idx="2374">
                  <c:v>1.5802155906432525E-2</c:v>
                </c:pt>
                <c:pt idx="2375">
                  <c:v>1.5798233335007072E-2</c:v>
                </c:pt>
                <c:pt idx="2376">
                  <c:v>1.5794320101004677E-2</c:v>
                </c:pt>
                <c:pt idx="2377">
                  <c:v>1.5790416204830571E-2</c:v>
                </c:pt>
                <c:pt idx="2378">
                  <c:v>1.5786521645998475E-2</c:v>
                </c:pt>
                <c:pt idx="2379">
                  <c:v>1.5782636424670482E-2</c:v>
                </c:pt>
                <c:pt idx="2380">
                  <c:v>1.5778760540846593E-2</c:v>
                </c:pt>
                <c:pt idx="2381">
                  <c:v>1.5774893994688899E-2</c:v>
                </c:pt>
                <c:pt idx="2382">
                  <c:v>1.5771036786035308E-2</c:v>
                </c:pt>
                <c:pt idx="2383">
                  <c:v>1.5767188914885821E-2</c:v>
                </c:pt>
                <c:pt idx="2384">
                  <c:v>1.5763350381240437E-2</c:v>
                </c:pt>
                <c:pt idx="2385">
                  <c:v>1.5759521185099157E-2</c:v>
                </c:pt>
                <c:pt idx="2386">
                  <c:v>1.5755701326624072E-2</c:v>
                </c:pt>
                <c:pt idx="2387">
                  <c:v>1.5751890805490998E-2</c:v>
                </c:pt>
                <c:pt idx="2388">
                  <c:v>1.5748089622105166E-2</c:v>
                </c:pt>
                <c:pt idx="2389">
                  <c:v>1.5744297776061345E-2</c:v>
                </c:pt>
                <c:pt idx="2390">
                  <c:v>1.5740515267521626E-2</c:v>
                </c:pt>
                <c:pt idx="2391">
                  <c:v>1.5736742096648104E-2</c:v>
                </c:pt>
                <c:pt idx="2392">
                  <c:v>1.5732978263197639E-2</c:v>
                </c:pt>
                <c:pt idx="2393">
                  <c:v>1.5729223767332323E-2</c:v>
                </c:pt>
                <c:pt idx="2394">
                  <c:v>1.5725478609052157E-2</c:v>
                </c:pt>
                <c:pt idx="2395">
                  <c:v>1.5721742788195048E-2</c:v>
                </c:pt>
                <c:pt idx="2396">
                  <c:v>1.5718016304923088E-2</c:v>
                </c:pt>
                <c:pt idx="2397">
                  <c:v>1.5714299159074185E-2</c:v>
                </c:pt>
                <c:pt idx="2398">
                  <c:v>1.5710591350891479E-2</c:v>
                </c:pt>
                <c:pt idx="2399">
                  <c:v>1.5706892880131829E-2</c:v>
                </c:pt>
                <c:pt idx="2400">
                  <c:v>1.5703203746957328E-2</c:v>
                </c:pt>
                <c:pt idx="2401">
                  <c:v>1.5699523951205885E-2</c:v>
                </c:pt>
                <c:pt idx="2402">
                  <c:v>1.5695853493120637E-2</c:v>
                </c:pt>
                <c:pt idx="2403">
                  <c:v>1.5692192372458447E-2</c:v>
                </c:pt>
                <c:pt idx="2404">
                  <c:v>1.5688540589381406E-2</c:v>
                </c:pt>
                <c:pt idx="2405">
                  <c:v>1.5684898143808468E-2</c:v>
                </c:pt>
                <c:pt idx="2406">
                  <c:v>1.5681265035739633E-2</c:v>
                </c:pt>
                <c:pt idx="2407">
                  <c:v>1.5677641265255948E-2</c:v>
                </c:pt>
                <c:pt idx="2408">
                  <c:v>1.567402683219532E-2</c:v>
                </c:pt>
                <c:pt idx="2409">
                  <c:v>1.5670421736719842E-2</c:v>
                </c:pt>
                <c:pt idx="2410">
                  <c:v>1.566682597866742E-2</c:v>
                </c:pt>
                <c:pt idx="2411">
                  <c:v>1.5663239558281195E-2</c:v>
                </c:pt>
                <c:pt idx="2412">
                  <c:v>1.5659662475318026E-2</c:v>
                </c:pt>
                <c:pt idx="2413">
                  <c:v>1.5656094729940007E-2</c:v>
                </c:pt>
                <c:pt idx="2414">
                  <c:v>1.5652536322066091E-2</c:v>
                </c:pt>
                <c:pt idx="2415">
                  <c:v>1.5648987251696278E-2</c:v>
                </c:pt>
                <c:pt idx="2416">
                  <c:v>1.5645447518830569E-2</c:v>
                </c:pt>
                <c:pt idx="2417">
                  <c:v>1.5641917123468962E-2</c:v>
                </c:pt>
                <c:pt idx="2418">
                  <c:v>1.5638396065773552E-2</c:v>
                </c:pt>
                <c:pt idx="2419">
                  <c:v>1.5634884345420152E-2</c:v>
                </c:pt>
                <c:pt idx="2420">
                  <c:v>1.5631381962651902E-2</c:v>
                </c:pt>
                <c:pt idx="2421">
                  <c:v>1.5627888917468802E-2</c:v>
                </c:pt>
                <c:pt idx="2422">
                  <c:v>1.5624405209708758E-2</c:v>
                </c:pt>
                <c:pt idx="2423">
                  <c:v>1.5620930839452818E-2</c:v>
                </c:pt>
                <c:pt idx="2424">
                  <c:v>1.5617465806782027E-2</c:v>
                </c:pt>
                <c:pt idx="2425">
                  <c:v>1.561401011161534E-2</c:v>
                </c:pt>
                <c:pt idx="2426">
                  <c:v>1.5610563753952755E-2</c:v>
                </c:pt>
                <c:pt idx="2427">
                  <c:v>1.5607126733794274E-2</c:v>
                </c:pt>
                <c:pt idx="2428">
                  <c:v>1.5603699051220943E-2</c:v>
                </c:pt>
                <c:pt idx="2429">
                  <c:v>1.5600280706070668E-2</c:v>
                </c:pt>
                <c:pt idx="2430">
                  <c:v>1.5596871698505543E-2</c:v>
                </c:pt>
                <c:pt idx="2431">
                  <c:v>1.5593472028444522E-2</c:v>
                </c:pt>
                <c:pt idx="2432">
                  <c:v>1.5590081695887603E-2</c:v>
                </c:pt>
                <c:pt idx="2433">
                  <c:v>1.5586700700753742E-2</c:v>
                </c:pt>
                <c:pt idx="2434">
                  <c:v>1.5583329043286076E-2</c:v>
                </c:pt>
                <c:pt idx="2435">
                  <c:v>1.5579966723322514E-2</c:v>
                </c:pt>
                <c:pt idx="2436">
                  <c:v>1.5576613740782008E-2</c:v>
                </c:pt>
                <c:pt idx="2437">
                  <c:v>1.5573270095745606E-2</c:v>
                </c:pt>
                <c:pt idx="2438">
                  <c:v>1.5569935788294353E-2</c:v>
                </c:pt>
                <c:pt idx="2439">
                  <c:v>1.556661081842825E-2</c:v>
                </c:pt>
                <c:pt idx="2440">
                  <c:v>1.5563295185904158E-2</c:v>
                </c:pt>
                <c:pt idx="2441">
                  <c:v>1.5559988890965215E-2</c:v>
                </c:pt>
                <c:pt idx="2442">
                  <c:v>1.5556691933530375E-2</c:v>
                </c:pt>
                <c:pt idx="2443">
                  <c:v>1.5553404313680685E-2</c:v>
                </c:pt>
                <c:pt idx="2444">
                  <c:v>1.5550126031254052E-2</c:v>
                </c:pt>
                <c:pt idx="2445">
                  <c:v>1.5546857086331523E-2</c:v>
                </c:pt>
                <c:pt idx="2446">
                  <c:v>1.5543597479075189E-2</c:v>
                </c:pt>
                <c:pt idx="2447">
                  <c:v>1.5540347209160865E-2</c:v>
                </c:pt>
                <c:pt idx="2448">
                  <c:v>1.5537106276831691E-2</c:v>
                </c:pt>
                <c:pt idx="2449">
                  <c:v>1.5533874682006621E-2</c:v>
                </c:pt>
                <c:pt idx="2450">
                  <c:v>1.55306524247667E-2</c:v>
                </c:pt>
                <c:pt idx="2451">
                  <c:v>1.552743950486879E-2</c:v>
                </c:pt>
                <c:pt idx="2452">
                  <c:v>1.5524235922556029E-2</c:v>
                </c:pt>
                <c:pt idx="2453">
                  <c:v>1.5521041677828418E-2</c:v>
                </c:pt>
                <c:pt idx="2454">
                  <c:v>1.5517856770523863E-2</c:v>
                </c:pt>
                <c:pt idx="2455">
                  <c:v>1.5514681200723413E-2</c:v>
                </c:pt>
                <c:pt idx="2456">
                  <c:v>1.5511514968508111E-2</c:v>
                </c:pt>
                <c:pt idx="2457">
                  <c:v>1.5508358073715867E-2</c:v>
                </c:pt>
                <c:pt idx="2458">
                  <c:v>1.5505210516508772E-2</c:v>
                </c:pt>
                <c:pt idx="2459">
                  <c:v>1.550207229680578E-2</c:v>
                </c:pt>
                <c:pt idx="2460">
                  <c:v>1.5498943414606892E-2</c:v>
                </c:pt>
                <c:pt idx="2461">
                  <c:v>1.549582386983106E-2</c:v>
                </c:pt>
                <c:pt idx="2462">
                  <c:v>1.5492713662559332E-2</c:v>
                </c:pt>
                <c:pt idx="2463">
                  <c:v>1.5489612792872753E-2</c:v>
                </c:pt>
                <c:pt idx="2464">
                  <c:v>1.5486521260771324E-2</c:v>
                </c:pt>
                <c:pt idx="2465">
                  <c:v>1.5483439066092952E-2</c:v>
                </c:pt>
                <c:pt idx="2466">
                  <c:v>1.5480366208837637E-2</c:v>
                </c:pt>
                <c:pt idx="2467">
                  <c:v>1.5477302689248518E-2</c:v>
                </c:pt>
                <c:pt idx="2468">
                  <c:v>1.5474248507082455E-2</c:v>
                </c:pt>
                <c:pt idx="2469">
                  <c:v>1.5471203662420496E-2</c:v>
                </c:pt>
                <c:pt idx="2470">
                  <c:v>1.546816815526264E-2</c:v>
                </c:pt>
                <c:pt idx="2471">
                  <c:v>1.5465141985689934E-2</c:v>
                </c:pt>
                <c:pt idx="2472">
                  <c:v>1.5462125153540285E-2</c:v>
                </c:pt>
                <c:pt idx="2473">
                  <c:v>1.5459117658894739E-2</c:v>
                </c:pt>
                <c:pt idx="2474">
                  <c:v>1.5456119501753296E-2</c:v>
                </c:pt>
                <c:pt idx="2475">
                  <c:v>1.5453130682197003E-2</c:v>
                </c:pt>
                <c:pt idx="2476">
                  <c:v>1.5450151200063766E-2</c:v>
                </c:pt>
                <c:pt idx="2477">
                  <c:v>1.5447181055434633E-2</c:v>
                </c:pt>
                <c:pt idx="2478">
                  <c:v>1.5444220248309604E-2</c:v>
                </c:pt>
                <c:pt idx="2479">
                  <c:v>1.5441268778769723E-2</c:v>
                </c:pt>
                <c:pt idx="2480">
                  <c:v>1.5438326646571854E-2</c:v>
                </c:pt>
                <c:pt idx="2481">
                  <c:v>1.543539385204018E-2</c:v>
                </c:pt>
                <c:pt idx="2482">
                  <c:v>1.5432470394931563E-2</c:v>
                </c:pt>
                <c:pt idx="2483">
                  <c:v>1.5429556275408096E-2</c:v>
                </c:pt>
                <c:pt idx="2484">
                  <c:v>1.5426651493307686E-2</c:v>
                </c:pt>
                <c:pt idx="2485">
                  <c:v>1.5423756048711379E-2</c:v>
                </c:pt>
                <c:pt idx="2486">
                  <c:v>1.5420869941781268E-2</c:v>
                </c:pt>
                <c:pt idx="2487">
                  <c:v>1.5417993172112121E-2</c:v>
                </c:pt>
                <c:pt idx="2488">
                  <c:v>1.5415125740028124E-2</c:v>
                </c:pt>
                <c:pt idx="2489">
                  <c:v>1.541226764544823E-2</c:v>
                </c:pt>
                <c:pt idx="2490">
                  <c:v>1.5409418888453486E-2</c:v>
                </c:pt>
                <c:pt idx="2491">
                  <c:v>1.5406581795477381E-2</c:v>
                </c:pt>
                <c:pt idx="2492">
                  <c:v>1.5403764528771902E-2</c:v>
                </c:pt>
                <c:pt idx="2493">
                  <c:v>1.5400967813214983E-2</c:v>
                </c:pt>
                <c:pt idx="2494">
                  <c:v>1.5398191648563486E-2</c:v>
                </c:pt>
                <c:pt idx="2495">
                  <c:v>1.5395436034817411E-2</c:v>
                </c:pt>
                <c:pt idx="2496">
                  <c:v>1.5392700972219897E-2</c:v>
                </c:pt>
                <c:pt idx="2497">
                  <c:v>1.5389986460446758E-2</c:v>
                </c:pt>
                <c:pt idx="2498">
                  <c:v>1.5387292499822181E-2</c:v>
                </c:pt>
                <c:pt idx="2499">
                  <c:v>1.5384619090103024E-2</c:v>
                </c:pt>
                <c:pt idx="2500">
                  <c:v>1.5381966231451383E-2</c:v>
                </c:pt>
                <c:pt idx="2501">
                  <c:v>1.5379333923705163E-2</c:v>
                </c:pt>
                <c:pt idx="2502">
                  <c:v>1.5376722166945411E-2</c:v>
                </c:pt>
                <c:pt idx="2503">
                  <c:v>1.5373762466588392E-2</c:v>
                </c:pt>
                <c:pt idx="2504">
                  <c:v>1.5371194747703099E-2</c:v>
                </c:pt>
                <c:pt idx="2505">
                  <c:v>1.5368647579885319E-2</c:v>
                </c:pt>
                <c:pt idx="2506">
                  <c:v>1.5366120962972962E-2</c:v>
                </c:pt>
                <c:pt idx="2507">
                  <c:v>1.5363614896966027E-2</c:v>
                </c:pt>
                <c:pt idx="2508">
                  <c:v>1.5361129382026606E-2</c:v>
                </c:pt>
                <c:pt idx="2509">
                  <c:v>1.5358664418073653E-2</c:v>
                </c:pt>
                <c:pt idx="2510">
                  <c:v>1.5356220005107168E-2</c:v>
                </c:pt>
                <c:pt idx="2511">
                  <c:v>1.5353796143046106E-2</c:v>
                </c:pt>
                <c:pt idx="2512">
                  <c:v>1.5351392832052557E-2</c:v>
                </c:pt>
                <c:pt idx="2513">
                  <c:v>1.5349010072126523E-2</c:v>
                </c:pt>
                <c:pt idx="2514">
                  <c:v>1.5346647863024865E-2</c:v>
                </c:pt>
                <c:pt idx="2515">
                  <c:v>1.5344306204909675E-2</c:v>
                </c:pt>
                <c:pt idx="2516">
                  <c:v>1.5341985097943045E-2</c:v>
                </c:pt>
                <c:pt idx="2517">
                  <c:v>1.5339684541881837E-2</c:v>
                </c:pt>
                <c:pt idx="2518">
                  <c:v>1.5337404536726051E-2</c:v>
                </c:pt>
                <c:pt idx="2519">
                  <c:v>1.533514508263778E-2</c:v>
                </c:pt>
                <c:pt idx="2520">
                  <c:v>1.533290617945493E-2</c:v>
                </c:pt>
                <c:pt idx="2521">
                  <c:v>1.5330687827258549E-2</c:v>
                </c:pt>
                <c:pt idx="2522">
                  <c:v>1.5328490026129682E-2</c:v>
                </c:pt>
                <c:pt idx="2523">
                  <c:v>1.5326312775987283E-2</c:v>
                </c:pt>
                <c:pt idx="2524">
                  <c:v>1.5324156076750306E-2</c:v>
                </c:pt>
                <c:pt idx="2525">
                  <c:v>1.5322019928499797E-2</c:v>
                </c:pt>
                <c:pt idx="2526">
                  <c:v>1.5319904331235756E-2</c:v>
                </c:pt>
                <c:pt idx="2527">
                  <c:v>1.531780928503923E-2</c:v>
                </c:pt>
                <c:pt idx="2528">
                  <c:v>1.5315734789667079E-2</c:v>
                </c:pt>
                <c:pt idx="2529">
                  <c:v>1.5313680845281397E-2</c:v>
                </c:pt>
                <c:pt idx="2530">
                  <c:v>1.5311647451963228E-2</c:v>
                </c:pt>
                <c:pt idx="2531">
                  <c:v>1.5309634609631528E-2</c:v>
                </c:pt>
                <c:pt idx="2532">
                  <c:v>1.530764231820525E-2</c:v>
                </c:pt>
                <c:pt idx="2533">
                  <c:v>1.5305670577846486E-2</c:v>
                </c:pt>
                <c:pt idx="2534">
                  <c:v>1.5303719388474191E-2</c:v>
                </c:pt>
                <c:pt idx="2535">
                  <c:v>1.5301788750007317E-2</c:v>
                </c:pt>
                <c:pt idx="2536">
                  <c:v>1.5299878662445865E-2</c:v>
                </c:pt>
                <c:pt idx="2537">
                  <c:v>1.5297989126032974E-2</c:v>
                </c:pt>
                <c:pt idx="2538">
                  <c:v>1.5296120140525504E-2</c:v>
                </c:pt>
                <c:pt idx="2539">
                  <c:v>1.5294271705923457E-2</c:v>
                </c:pt>
                <c:pt idx="2540">
                  <c:v>1.5292443822307877E-2</c:v>
                </c:pt>
                <c:pt idx="2541">
                  <c:v>1.5290636489759812E-2</c:v>
                </c:pt>
                <c:pt idx="2542">
                  <c:v>1.5288849708117169E-2</c:v>
                </c:pt>
                <c:pt idx="2543">
                  <c:v>1.5287083477460994E-2</c:v>
                </c:pt>
                <c:pt idx="2544">
                  <c:v>1.5285337797791287E-2</c:v>
                </c:pt>
                <c:pt idx="2545">
                  <c:v>1.5283612669108049E-2</c:v>
                </c:pt>
                <c:pt idx="2546">
                  <c:v>1.5281908091411278E-2</c:v>
                </c:pt>
                <c:pt idx="2547">
                  <c:v>1.5280224064538883E-2</c:v>
                </c:pt>
                <c:pt idx="2548">
                  <c:v>1.5278560588815049E-2</c:v>
                </c:pt>
                <c:pt idx="2549">
                  <c:v>1.5276917663996636E-2</c:v>
                </c:pt>
                <c:pt idx="2550">
                  <c:v>1.5275295290164692E-2</c:v>
                </c:pt>
                <c:pt idx="2551">
                  <c:v>1.5273693467319216E-2</c:v>
                </c:pt>
                <c:pt idx="2552">
                  <c:v>1.5272112195460208E-2</c:v>
                </c:pt>
                <c:pt idx="2553">
                  <c:v>1.5270551474425575E-2</c:v>
                </c:pt>
                <c:pt idx="2554">
                  <c:v>1.5269011304539504E-2</c:v>
                </c:pt>
                <c:pt idx="2555">
                  <c:v>1.5267491685558854E-2</c:v>
                </c:pt>
                <c:pt idx="2556">
                  <c:v>1.5265992617483626E-2</c:v>
                </c:pt>
                <c:pt idx="2557">
                  <c:v>1.5264514100394866E-2</c:v>
                </c:pt>
                <c:pt idx="2558">
                  <c:v>1.526305613437362E-2</c:v>
                </c:pt>
                <c:pt idx="2559">
                  <c:v>1.5261618719257797E-2</c:v>
                </c:pt>
                <c:pt idx="2560">
                  <c:v>1.5260201855128441E-2</c:v>
                </c:pt>
                <c:pt idx="2561">
                  <c:v>1.5258805541904508E-2</c:v>
                </c:pt>
                <c:pt idx="2562">
                  <c:v>1.5257429779748088E-2</c:v>
                </c:pt>
                <c:pt idx="2563">
                  <c:v>1.5256074568578137E-2</c:v>
                </c:pt>
                <c:pt idx="2564">
                  <c:v>1.5254739908313608E-2</c:v>
                </c:pt>
                <c:pt idx="2565">
                  <c:v>1.5253425798954501E-2</c:v>
                </c:pt>
                <c:pt idx="2566">
                  <c:v>1.5252132240662908E-2</c:v>
                </c:pt>
                <c:pt idx="2567">
                  <c:v>1.5250859233357783E-2</c:v>
                </c:pt>
                <c:pt idx="2568">
                  <c:v>1.5249606776877034E-2</c:v>
                </c:pt>
                <c:pt idx="2569">
                  <c:v>1.5248374871382753E-2</c:v>
                </c:pt>
                <c:pt idx="2570">
                  <c:v>1.5247163517037032E-2</c:v>
                </c:pt>
                <c:pt idx="2571">
                  <c:v>1.5245972713515688E-2</c:v>
                </c:pt>
                <c:pt idx="2572">
                  <c:v>1.5244802460980811E-2</c:v>
                </c:pt>
                <c:pt idx="2573">
                  <c:v>1.5243652759432402E-2</c:v>
                </c:pt>
                <c:pt idx="2574">
                  <c:v>1.5242523608951508E-2</c:v>
                </c:pt>
                <c:pt idx="2575">
                  <c:v>1.524141500929499E-2</c:v>
                </c:pt>
                <c:pt idx="2576">
                  <c:v>1.5240326960543893E-2</c:v>
                </c:pt>
                <c:pt idx="2577">
                  <c:v>1.5239259462941357E-2</c:v>
                </c:pt>
                <c:pt idx="2578">
                  <c:v>1.5238212516163196E-2</c:v>
                </c:pt>
                <c:pt idx="2579">
                  <c:v>1.523718612045255E-2</c:v>
                </c:pt>
                <c:pt idx="2580">
                  <c:v>1.523618027556628E-2</c:v>
                </c:pt>
                <c:pt idx="2581">
                  <c:v>1.523519498182857E-2</c:v>
                </c:pt>
                <c:pt idx="2582">
                  <c:v>1.5234230238915236E-2</c:v>
                </c:pt>
                <c:pt idx="2583">
                  <c:v>1.5233286047069416E-2</c:v>
                </c:pt>
                <c:pt idx="2584">
                  <c:v>1.5232362406129019E-2</c:v>
                </c:pt>
                <c:pt idx="2585">
                  <c:v>1.5231459316094043E-2</c:v>
                </c:pt>
                <c:pt idx="2586">
                  <c:v>1.5230576777126581E-2</c:v>
                </c:pt>
                <c:pt idx="2587">
                  <c:v>1.5229714789064541E-2</c:v>
                </c:pt>
                <c:pt idx="2588">
                  <c:v>1.522887335198897E-2</c:v>
                </c:pt>
                <c:pt idx="2589">
                  <c:v>1.5228052465980912E-2</c:v>
                </c:pt>
                <c:pt idx="2590">
                  <c:v>1.5227252130716185E-2</c:v>
                </c:pt>
                <c:pt idx="2591">
                  <c:v>1.5226472346518971E-2</c:v>
                </c:pt>
                <c:pt idx="2592">
                  <c:v>1.5225713113308226E-2</c:v>
                </c:pt>
                <c:pt idx="2593">
                  <c:v>1.5224974431083949E-2</c:v>
                </c:pt>
                <c:pt idx="2594">
                  <c:v>1.5224256299765093E-2</c:v>
                </c:pt>
                <c:pt idx="2595">
                  <c:v>1.5223558719432706E-2</c:v>
                </c:pt>
                <c:pt idx="2596">
                  <c:v>1.5222881690086787E-2</c:v>
                </c:pt>
                <c:pt idx="2597">
                  <c:v>1.522222521164629E-2</c:v>
                </c:pt>
                <c:pt idx="2598">
                  <c:v>1.5221589284192261E-2</c:v>
                </c:pt>
                <c:pt idx="2599">
                  <c:v>1.52209739077247E-2</c:v>
                </c:pt>
                <c:pt idx="2600">
                  <c:v>1.5220379082243607E-2</c:v>
                </c:pt>
                <c:pt idx="2601">
                  <c:v>1.521980480758689E-2</c:v>
                </c:pt>
                <c:pt idx="2602">
                  <c:v>1.5219251083997687E-2</c:v>
                </c:pt>
                <c:pt idx="2603">
                  <c:v>1.5218717911394952E-2</c:v>
                </c:pt>
                <c:pt idx="2604">
                  <c:v>1.5218205289778686E-2</c:v>
                </c:pt>
                <c:pt idx="2605">
                  <c:v>1.5217713219067841E-2</c:v>
                </c:pt>
                <c:pt idx="2606">
                  <c:v>1.5217241699343464E-2</c:v>
                </c:pt>
                <c:pt idx="2607">
                  <c:v>1.5216727984007639E-2</c:v>
                </c:pt>
                <c:pt idx="2608">
                  <c:v>1.5216300502076674E-2</c:v>
                </c:pt>
                <c:pt idx="2609">
                  <c:v>1.5215893571051131E-2</c:v>
                </c:pt>
                <c:pt idx="2610">
                  <c:v>1.521550719093101E-2</c:v>
                </c:pt>
                <c:pt idx="2611">
                  <c:v>1.5215141361878404E-2</c:v>
                </c:pt>
                <c:pt idx="2612">
                  <c:v>1.5214796083812265E-2</c:v>
                </c:pt>
                <c:pt idx="2613">
                  <c:v>1.5214471356570503E-2</c:v>
                </c:pt>
                <c:pt idx="2614">
                  <c:v>1.5214167180396254E-2</c:v>
                </c:pt>
                <c:pt idx="2615">
                  <c:v>1.5213883555127428E-2</c:v>
                </c:pt>
                <c:pt idx="2616">
                  <c:v>1.5213620480926116E-2</c:v>
                </c:pt>
                <c:pt idx="2617">
                  <c:v>1.5213377957549179E-2</c:v>
                </c:pt>
                <c:pt idx="2618">
                  <c:v>1.5213155985239757E-2</c:v>
                </c:pt>
                <c:pt idx="2619">
                  <c:v>1.5212954563916803E-2</c:v>
                </c:pt>
                <c:pt idx="2620">
                  <c:v>1.5212773693418224E-2</c:v>
                </c:pt>
                <c:pt idx="2621">
                  <c:v>1.5212613373906114E-2</c:v>
                </c:pt>
                <c:pt idx="2622">
                  <c:v>1.521370596377758E-2</c:v>
                </c:pt>
                <c:pt idx="2623">
                  <c:v>1.5212354387841298E-2</c:v>
                </c:pt>
                <c:pt idx="2624">
                  <c:v>1.5212255721207546E-2</c:v>
                </c:pt>
                <c:pt idx="2625">
                  <c:v>1.5212177605641308E-2</c:v>
                </c:pt>
                <c:pt idx="2626">
                  <c:v>1.5212120041061539E-2</c:v>
                </c:pt>
                <c:pt idx="2627">
                  <c:v>1.5212083027306145E-2</c:v>
                </c:pt>
                <c:pt idx="2628">
                  <c:v>1.5212066564537219E-2</c:v>
                </c:pt>
                <c:pt idx="2629">
                  <c:v>1.5212070652754761E-2</c:v>
                </c:pt>
                <c:pt idx="2630">
                  <c:v>1.5212095291958772E-2</c:v>
                </c:pt>
                <c:pt idx="2631">
                  <c:v>1.5212140482068204E-2</c:v>
                </c:pt>
                <c:pt idx="2632">
                  <c:v>1.5212206223164104E-2</c:v>
                </c:pt>
                <c:pt idx="2633">
                  <c:v>1.5212292515246473E-2</c:v>
                </c:pt>
                <c:pt idx="2634">
                  <c:v>1.5212399358234263E-2</c:v>
                </c:pt>
                <c:pt idx="2635">
                  <c:v>1.5212526752208522E-2</c:v>
                </c:pt>
                <c:pt idx="2636">
                  <c:v>1.5212674697169248E-2</c:v>
                </c:pt>
                <c:pt idx="2637">
                  <c:v>1.5212843193116443E-2</c:v>
                </c:pt>
                <c:pt idx="2638">
                  <c:v>1.521303223996906E-2</c:v>
                </c:pt>
                <c:pt idx="2639">
                  <c:v>1.5213241837727098E-2</c:v>
                </c:pt>
                <c:pt idx="2640">
                  <c:v>1.5213471986552651E-2</c:v>
                </c:pt>
                <c:pt idx="2641">
                  <c:v>1.5213722686364672E-2</c:v>
                </c:pt>
                <c:pt idx="2642">
                  <c:v>1.5213993937001069E-2</c:v>
                </c:pt>
                <c:pt idx="2643">
                  <c:v>1.521428573870498E-2</c:v>
                </c:pt>
                <c:pt idx="2644">
                  <c:v>1.5214598091395359E-2</c:v>
                </c:pt>
                <c:pt idx="2645">
                  <c:v>1.521493099499116E-2</c:v>
                </c:pt>
                <c:pt idx="2646">
                  <c:v>1.5215284449492383E-2</c:v>
                </c:pt>
                <c:pt idx="2647">
                  <c:v>1.5215658454980074E-2</c:v>
                </c:pt>
                <c:pt idx="2648">
                  <c:v>1.521605301153528E-2</c:v>
                </c:pt>
                <c:pt idx="2649">
                  <c:v>1.5216468118914861E-2</c:v>
                </c:pt>
                <c:pt idx="2650">
                  <c:v>1.5216903777361956E-2</c:v>
                </c:pt>
                <c:pt idx="2651">
                  <c:v>1.5217359986714474E-2</c:v>
                </c:pt>
                <c:pt idx="2652">
                  <c:v>1.5217836747053459E-2</c:v>
                </c:pt>
                <c:pt idx="2653">
                  <c:v>1.5218334058297867E-2</c:v>
                </c:pt>
                <c:pt idx="2654">
                  <c:v>1.5218851920528742E-2</c:v>
                </c:pt>
                <c:pt idx="2655">
                  <c:v>1.5219390333827132E-2</c:v>
                </c:pt>
                <c:pt idx="2656">
                  <c:v>1.5219949297949897E-2</c:v>
                </c:pt>
                <c:pt idx="2657">
                  <c:v>1.5220528813059131E-2</c:v>
                </c:pt>
                <c:pt idx="2658">
                  <c:v>1.5221128879235879E-2</c:v>
                </c:pt>
                <c:pt idx="2659">
                  <c:v>1.5222565552913313E-2</c:v>
                </c:pt>
                <c:pt idx="2660">
                  <c:v>1.5223212646572708E-2</c:v>
                </c:pt>
                <c:pt idx="2661">
                  <c:v>1.5223880292974577E-2</c:v>
                </c:pt>
                <c:pt idx="2662">
                  <c:v>1.522456849203787E-2</c:v>
                </c:pt>
                <c:pt idx="2663">
                  <c:v>1.5225277243762585E-2</c:v>
                </c:pt>
                <c:pt idx="2664">
                  <c:v>1.5226006548202758E-2</c:v>
                </c:pt>
                <c:pt idx="2665">
                  <c:v>1.5226756405304355E-2</c:v>
                </c:pt>
                <c:pt idx="2666">
                  <c:v>1.5227526815094393E-2</c:v>
                </c:pt>
                <c:pt idx="2667">
                  <c:v>1.5228317777545854E-2</c:v>
                </c:pt>
                <c:pt idx="2668">
                  <c:v>1.5229129292685755E-2</c:v>
                </c:pt>
                <c:pt idx="2669">
                  <c:v>1.5229961360514098E-2</c:v>
                </c:pt>
                <c:pt idx="2670">
                  <c:v>1.5230813981030879E-2</c:v>
                </c:pt>
                <c:pt idx="2671">
                  <c:v>1.52316871542361E-2</c:v>
                </c:pt>
                <c:pt idx="2672">
                  <c:v>1.5232334366223066E-2</c:v>
                </c:pt>
                <c:pt idx="2673">
                  <c:v>1.5233257376056075E-2</c:v>
                </c:pt>
                <c:pt idx="2674">
                  <c:v>1.5234200936875553E-2</c:v>
                </c:pt>
                <c:pt idx="2675">
                  <c:v>1.5235165048600452E-2</c:v>
                </c:pt>
                <c:pt idx="2676">
                  <c:v>1.5236149711311819E-2</c:v>
                </c:pt>
                <c:pt idx="2677">
                  <c:v>1.5237154924928609E-2</c:v>
                </c:pt>
                <c:pt idx="2678">
                  <c:v>1.5238180689531866E-2</c:v>
                </c:pt>
                <c:pt idx="2679">
                  <c:v>1.5239227005202638E-2</c:v>
                </c:pt>
                <c:pt idx="2680">
                  <c:v>1.5240293871778832E-2</c:v>
                </c:pt>
                <c:pt idx="2681">
                  <c:v>1.5241381289341493E-2</c:v>
                </c:pt>
                <c:pt idx="2682">
                  <c:v>1.5242489257809577E-2</c:v>
                </c:pt>
                <c:pt idx="2683">
                  <c:v>1.5243617777264129E-2</c:v>
                </c:pt>
                <c:pt idx="2684">
                  <c:v>1.5244766847705149E-2</c:v>
                </c:pt>
                <c:pt idx="2685">
                  <c:v>1.5245936469051591E-2</c:v>
                </c:pt>
                <c:pt idx="2686">
                  <c:v>1.5247126641465547E-2</c:v>
                </c:pt>
                <c:pt idx="2687">
                  <c:v>1.5248337364784925E-2</c:v>
                </c:pt>
                <c:pt idx="2688">
                  <c:v>1.5249568639090771E-2</c:v>
                </c:pt>
                <c:pt idx="2689">
                  <c:v>1.5250820464383086E-2</c:v>
                </c:pt>
                <c:pt idx="2690">
                  <c:v>1.5252092840580822E-2</c:v>
                </c:pt>
                <c:pt idx="2691">
                  <c:v>1.5253385767846073E-2</c:v>
                </c:pt>
                <c:pt idx="2692">
                  <c:v>1.5254699246016745E-2</c:v>
                </c:pt>
                <c:pt idx="2693">
                  <c:v>1.525603327509284E-2</c:v>
                </c:pt>
                <c:pt idx="2694">
                  <c:v>1.5257387855236448E-2</c:v>
                </c:pt>
                <c:pt idx="2695">
                  <c:v>1.5258762986285479E-2</c:v>
                </c:pt>
                <c:pt idx="2696">
                  <c:v>1.5260158668320978E-2</c:v>
                </c:pt>
                <c:pt idx="2697">
                  <c:v>1.5261574901342945E-2</c:v>
                </c:pt>
                <c:pt idx="2698">
                  <c:v>1.526301168535138E-2</c:v>
                </c:pt>
                <c:pt idx="2699">
                  <c:v>1.5264469020346283E-2</c:v>
                </c:pt>
                <c:pt idx="2700">
                  <c:v>1.5265946906165562E-2</c:v>
                </c:pt>
                <c:pt idx="2701">
                  <c:v>1.5267445343133401E-2</c:v>
                </c:pt>
                <c:pt idx="2702">
                  <c:v>1.5268964330925616E-2</c:v>
                </c:pt>
                <c:pt idx="2703">
                  <c:v>1.5270503869785346E-2</c:v>
                </c:pt>
                <c:pt idx="2704">
                  <c:v>1.5272063959631543E-2</c:v>
                </c:pt>
                <c:pt idx="2705">
                  <c:v>1.5273644600383163E-2</c:v>
                </c:pt>
                <c:pt idx="2706">
                  <c:v>1.527524579212125E-2</c:v>
                </c:pt>
                <c:pt idx="2707">
                  <c:v>1.5276867534926852E-2</c:v>
                </c:pt>
                <c:pt idx="2708">
                  <c:v>1.527850982855683E-2</c:v>
                </c:pt>
                <c:pt idx="2709">
                  <c:v>1.5280172673254322E-2</c:v>
                </c:pt>
                <c:pt idx="2710">
                  <c:v>1.5281856068857236E-2</c:v>
                </c:pt>
                <c:pt idx="2711">
                  <c:v>1.5283560015446618E-2</c:v>
                </c:pt>
                <c:pt idx="2712">
                  <c:v>1.5285284513022468E-2</c:v>
                </c:pt>
                <c:pt idx="2713">
                  <c:v>1.5287029561665832E-2</c:v>
                </c:pt>
                <c:pt idx="2714">
                  <c:v>1.5288795161133573E-2</c:v>
                </c:pt>
                <c:pt idx="2715">
                  <c:v>1.5290581311587781E-2</c:v>
                </c:pt>
                <c:pt idx="2716">
                  <c:v>1.5292388013109504E-2</c:v>
                </c:pt>
                <c:pt idx="2717">
                  <c:v>1.5294215265617694E-2</c:v>
                </c:pt>
                <c:pt idx="2718">
                  <c:v>1.5296063069031307E-2</c:v>
                </c:pt>
                <c:pt idx="2719">
                  <c:v>1.5297931423431388E-2</c:v>
                </c:pt>
                <c:pt idx="2720">
                  <c:v>1.5299820328736891E-2</c:v>
                </c:pt>
                <c:pt idx="2721">
                  <c:v>1.5301729785190954E-2</c:v>
                </c:pt>
                <c:pt idx="2722">
                  <c:v>1.5303659792469393E-2</c:v>
                </c:pt>
                <c:pt idx="2723">
                  <c:v>1.5305610350815346E-2</c:v>
                </c:pt>
                <c:pt idx="2724">
                  <c:v>1.5307581460066721E-2</c:v>
                </c:pt>
                <c:pt idx="2725">
                  <c:v>1.5309573120223519E-2</c:v>
                </c:pt>
                <c:pt idx="2726">
                  <c:v>1.531158533144783E-2</c:v>
                </c:pt>
                <c:pt idx="2727">
                  <c:v>1.5313618093739656E-2</c:v>
                </c:pt>
                <c:pt idx="2728">
                  <c:v>1.531567140701795E-2</c:v>
                </c:pt>
                <c:pt idx="2729">
                  <c:v>1.531774527112062E-2</c:v>
                </c:pt>
                <c:pt idx="2730">
                  <c:v>1.531983968637185E-2</c:v>
                </c:pt>
                <c:pt idx="2731">
                  <c:v>1.5321954652447456E-2</c:v>
                </c:pt>
                <c:pt idx="2732">
                  <c:v>1.5324090169428484E-2</c:v>
                </c:pt>
                <c:pt idx="2733">
                  <c:v>1.5326246237639118E-2</c:v>
                </c:pt>
                <c:pt idx="2734">
                  <c:v>1.5328422856674129E-2</c:v>
                </c:pt>
                <c:pt idx="2735">
                  <c:v>1.5330620026776653E-2</c:v>
                </c:pt>
                <c:pt idx="2736">
                  <c:v>1.53328377477846E-2</c:v>
                </c:pt>
                <c:pt idx="2737">
                  <c:v>1.5335076019779015E-2</c:v>
                </c:pt>
                <c:pt idx="2738">
                  <c:v>1.5337334842840944E-2</c:v>
                </c:pt>
                <c:pt idx="2739">
                  <c:v>1.5339614216808295E-2</c:v>
                </c:pt>
                <c:pt idx="2740">
                  <c:v>1.5341914141681068E-2</c:v>
                </c:pt>
                <c:pt idx="2741">
                  <c:v>1.5344234617702401E-2</c:v>
                </c:pt>
                <c:pt idx="2742">
                  <c:v>1.5346575644629157E-2</c:v>
                </c:pt>
                <c:pt idx="2743">
                  <c:v>1.534893722254238E-2</c:v>
                </c:pt>
                <c:pt idx="2744">
                  <c:v>1.5351319351361026E-2</c:v>
                </c:pt>
                <c:pt idx="2745">
                  <c:v>1.5353722031328232E-2</c:v>
                </c:pt>
                <c:pt idx="2746">
                  <c:v>1.5356145262119814E-2</c:v>
                </c:pt>
                <c:pt idx="2747">
                  <c:v>1.535858904397891E-2</c:v>
                </c:pt>
                <c:pt idx="2748">
                  <c:v>1.5361053376824474E-2</c:v>
                </c:pt>
                <c:pt idx="2749">
                  <c:v>1.5363538260656506E-2</c:v>
                </c:pt>
                <c:pt idx="2750">
                  <c:v>1.5366043695475007E-2</c:v>
                </c:pt>
                <c:pt idx="2751">
                  <c:v>1.5368569681279975E-2</c:v>
                </c:pt>
                <c:pt idx="2752">
                  <c:v>1.5371116218071412E-2</c:v>
                </c:pt>
                <c:pt idx="2753">
                  <c:v>1.5373683305849317E-2</c:v>
                </c:pt>
                <c:pt idx="2754">
                  <c:v>1.537627094461369E-2</c:v>
                </c:pt>
                <c:pt idx="2755">
                  <c:v>1.5378879134283485E-2</c:v>
                </c:pt>
                <c:pt idx="2756">
                  <c:v>1.5381507875020795E-2</c:v>
                </c:pt>
                <c:pt idx="2757">
                  <c:v>1.5384157166825618E-2</c:v>
                </c:pt>
                <c:pt idx="2758">
                  <c:v>1.5386827009535864E-2</c:v>
                </c:pt>
                <c:pt idx="2759">
                  <c:v>1.5389517403313624E-2</c:v>
                </c:pt>
                <c:pt idx="2760">
                  <c:v>1.539222834791576E-2</c:v>
                </c:pt>
                <c:pt idx="2761">
                  <c:v>1.539495984358541E-2</c:v>
                </c:pt>
                <c:pt idx="2762">
                  <c:v>1.5397711890322574E-2</c:v>
                </c:pt>
                <c:pt idx="2763">
                  <c:v>1.5400882250954373E-2</c:v>
                </c:pt>
                <c:pt idx="2764">
                  <c:v>1.5403678335484949E-2</c:v>
                </c:pt>
                <c:pt idx="2765">
                  <c:v>1.5406494971001994E-2</c:v>
                </c:pt>
                <c:pt idx="2766">
                  <c:v>1.5409332157505506E-2</c:v>
                </c:pt>
                <c:pt idx="2767">
                  <c:v>1.5412189894995487E-2</c:v>
                </c:pt>
                <c:pt idx="2768">
                  <c:v>1.5415068183552982E-2</c:v>
                </c:pt>
                <c:pt idx="2769">
                  <c:v>1.5417967023015899E-2</c:v>
                </c:pt>
                <c:pt idx="2770">
                  <c:v>1.5420886413465285E-2</c:v>
                </c:pt>
                <c:pt idx="2771">
                  <c:v>1.5423826354982184E-2</c:v>
                </c:pt>
                <c:pt idx="2772">
                  <c:v>1.5426786847485552E-2</c:v>
                </c:pt>
                <c:pt idx="2773">
                  <c:v>1.5429767890975388E-2</c:v>
                </c:pt>
                <c:pt idx="2774">
                  <c:v>1.5432769485451692E-2</c:v>
                </c:pt>
                <c:pt idx="2775">
                  <c:v>1.543579163099551E-2</c:v>
                </c:pt>
                <c:pt idx="2776">
                  <c:v>1.543883432744475E-2</c:v>
                </c:pt>
                <c:pt idx="2777">
                  <c:v>1.5441897574880459E-2</c:v>
                </c:pt>
                <c:pt idx="2778">
                  <c:v>1.5444981373302635E-2</c:v>
                </c:pt>
                <c:pt idx="2779">
                  <c:v>1.5448085722873373E-2</c:v>
                </c:pt>
                <c:pt idx="2780">
                  <c:v>1.5451210623349532E-2</c:v>
                </c:pt>
                <c:pt idx="2781">
                  <c:v>1.5454356074812159E-2</c:v>
                </c:pt>
                <c:pt idx="2782">
                  <c:v>1.5457522077261254E-2</c:v>
                </c:pt>
                <c:pt idx="2783">
                  <c:v>1.5460708630777864E-2</c:v>
                </c:pt>
                <c:pt idx="2784">
                  <c:v>1.5463915735280942E-2</c:v>
                </c:pt>
                <c:pt idx="2785">
                  <c:v>1.5467143390770488E-2</c:v>
                </c:pt>
                <c:pt idx="2786">
                  <c:v>1.5470391597246502E-2</c:v>
                </c:pt>
                <c:pt idx="2787">
                  <c:v>1.5473660354790031E-2</c:v>
                </c:pt>
                <c:pt idx="2788">
                  <c:v>1.5476949663238981E-2</c:v>
                </c:pt>
                <c:pt idx="2789">
                  <c:v>1.5480259522836493E-2</c:v>
                </c:pt>
                <c:pt idx="2790">
                  <c:v>1.5483589933258379E-2</c:v>
                </c:pt>
                <c:pt idx="2791">
                  <c:v>1.5486940894828827E-2</c:v>
                </c:pt>
                <c:pt idx="2792">
                  <c:v>1.5490312407304696E-2</c:v>
                </c:pt>
                <c:pt idx="2793">
                  <c:v>1.549370447084808E-2</c:v>
                </c:pt>
                <c:pt idx="2794">
                  <c:v>1.5497117085458978E-2</c:v>
                </c:pt>
                <c:pt idx="2795">
                  <c:v>1.5500550250894252E-2</c:v>
                </c:pt>
                <c:pt idx="2796">
                  <c:v>1.5504003967559132E-2</c:v>
                </c:pt>
                <c:pt idx="2797">
                  <c:v>1.5507478235129435E-2</c:v>
                </c:pt>
                <c:pt idx="2798">
                  <c:v>1.5510973053767252E-2</c:v>
                </c:pt>
                <c:pt idx="2799">
                  <c:v>1.5514488423310491E-2</c:v>
                </c:pt>
                <c:pt idx="2800">
                  <c:v>1.5518024343921244E-2</c:v>
                </c:pt>
                <c:pt idx="2801">
                  <c:v>1.5521580815518465E-2</c:v>
                </c:pt>
                <c:pt idx="2802">
                  <c:v>1.5525157838183201E-2</c:v>
                </c:pt>
                <c:pt idx="2803">
                  <c:v>1.5528755411753359E-2</c:v>
                </c:pt>
                <c:pt idx="2804">
                  <c:v>1.5532373536553123E-2</c:v>
                </c:pt>
                <c:pt idx="2805">
                  <c:v>1.5536012212177264E-2</c:v>
                </c:pt>
                <c:pt idx="2806">
                  <c:v>1.5539671438868918E-2</c:v>
                </c:pt>
                <c:pt idx="2807">
                  <c:v>1.5543351216547041E-2</c:v>
                </c:pt>
                <c:pt idx="2808">
                  <c:v>1.5547051545292678E-2</c:v>
                </c:pt>
                <c:pt idx="2809">
                  <c:v>1.555077242510583E-2</c:v>
                </c:pt>
                <c:pt idx="2810">
                  <c:v>1.5554513855824403E-2</c:v>
                </c:pt>
                <c:pt idx="2811">
                  <c:v>1.5558275837610491E-2</c:v>
                </c:pt>
                <c:pt idx="2812">
                  <c:v>1.5562058370383047E-2</c:v>
                </c:pt>
                <c:pt idx="2813">
                  <c:v>1.5565861454223118E-2</c:v>
                </c:pt>
                <c:pt idx="2814">
                  <c:v>1.5569685089049656E-2</c:v>
                </c:pt>
                <c:pt idx="2815">
                  <c:v>1.5573529274943709E-2</c:v>
                </c:pt>
                <c:pt idx="2816">
                  <c:v>1.557739401182423E-2</c:v>
                </c:pt>
                <c:pt idx="2817">
                  <c:v>1.5581279299772266E-2</c:v>
                </c:pt>
                <c:pt idx="2818">
                  <c:v>1.558518513870677E-2</c:v>
                </c:pt>
                <c:pt idx="2819">
                  <c:v>1.5589111528708788E-2</c:v>
                </c:pt>
                <c:pt idx="2820">
                  <c:v>1.5593058469697274E-2</c:v>
                </c:pt>
                <c:pt idx="2821">
                  <c:v>1.5597025961591182E-2</c:v>
                </c:pt>
                <c:pt idx="2822">
                  <c:v>1.5601014004714697E-2</c:v>
                </c:pt>
                <c:pt idx="2823">
                  <c:v>1.5605022598743634E-2</c:v>
                </c:pt>
                <c:pt idx="2824">
                  <c:v>1.5609051743840086E-2</c:v>
                </c:pt>
                <c:pt idx="2825">
                  <c:v>1.5613101439923005E-2</c:v>
                </c:pt>
                <c:pt idx="2826">
                  <c:v>1.5617171687154485E-2</c:v>
                </c:pt>
                <c:pt idx="2827">
                  <c:v>1.5621262485291387E-2</c:v>
                </c:pt>
                <c:pt idx="2828">
                  <c:v>1.5625373834495804E-2</c:v>
                </c:pt>
                <c:pt idx="2829">
                  <c:v>1.5629505734767735E-2</c:v>
                </c:pt>
                <c:pt idx="2830">
                  <c:v>1.5633658185945087E-2</c:v>
                </c:pt>
                <c:pt idx="2831">
                  <c:v>1.5637831188271001E-2</c:v>
                </c:pt>
                <c:pt idx="2832">
                  <c:v>1.5642024741583382E-2</c:v>
                </c:pt>
                <c:pt idx="2833">
                  <c:v>1.5646238845963278E-2</c:v>
                </c:pt>
                <c:pt idx="2834">
                  <c:v>1.5650473501410689E-2</c:v>
                </c:pt>
                <c:pt idx="2835">
                  <c:v>1.5654728707763521E-2</c:v>
                </c:pt>
                <c:pt idx="2836">
                  <c:v>1.565900446534596E-2</c:v>
                </c:pt>
                <c:pt idx="2837">
                  <c:v>1.5663300773833821E-2</c:v>
                </c:pt>
                <c:pt idx="2838">
                  <c:v>1.5667617633389197E-2</c:v>
                </c:pt>
                <c:pt idx="2839">
                  <c:v>1.5671955043849994E-2</c:v>
                </c:pt>
                <c:pt idx="2840">
                  <c:v>1.5676313005540399E-2</c:v>
                </c:pt>
                <c:pt idx="2841">
                  <c:v>1.5680691518217271E-2</c:v>
                </c:pt>
                <c:pt idx="2842">
                  <c:v>1.5685090581880612E-2</c:v>
                </c:pt>
                <c:pt idx="2843">
                  <c:v>1.5689510196611467E-2</c:v>
                </c:pt>
                <c:pt idx="2844">
                  <c:v>1.5693950362490883E-2</c:v>
                </c:pt>
                <c:pt idx="2845">
                  <c:v>1.5698411079356767E-2</c:v>
                </c:pt>
                <c:pt idx="2846">
                  <c:v>1.5702892347128072E-2</c:v>
                </c:pt>
                <c:pt idx="2847">
                  <c:v>1.5707394166128985E-2</c:v>
                </c:pt>
                <c:pt idx="2848">
                  <c:v>1.571191653603532E-2</c:v>
                </c:pt>
                <c:pt idx="2849">
                  <c:v>1.5716459457009169E-2</c:v>
                </c:pt>
                <c:pt idx="2850">
                  <c:v>1.5721022929050532E-2</c:v>
                </c:pt>
                <c:pt idx="2851">
                  <c:v>1.572560695215941E-2</c:v>
                </c:pt>
                <c:pt idx="2852">
                  <c:v>1.5730211526335802E-2</c:v>
                </c:pt>
                <c:pt idx="2853">
                  <c:v>1.5734836651498663E-2</c:v>
                </c:pt>
                <c:pt idx="2854">
                  <c:v>1.5739482327729037E-2</c:v>
                </c:pt>
                <c:pt idx="2855">
                  <c:v>1.5744148555026927E-2</c:v>
                </c:pt>
                <c:pt idx="2856">
                  <c:v>1.5748835333473377E-2</c:v>
                </c:pt>
                <c:pt idx="2857">
                  <c:v>1.5753542662825248E-2</c:v>
                </c:pt>
                <c:pt idx="2858">
                  <c:v>1.5758270543325681E-2</c:v>
                </c:pt>
                <c:pt idx="2859">
                  <c:v>1.5763018974731535E-2</c:v>
                </c:pt>
                <c:pt idx="2860">
                  <c:v>1.576778795728595E-2</c:v>
                </c:pt>
                <c:pt idx="2861">
                  <c:v>1.577257749090788E-2</c:v>
                </c:pt>
                <c:pt idx="2862">
                  <c:v>1.5777387575597324E-2</c:v>
                </c:pt>
                <c:pt idx="2863">
                  <c:v>1.5782218211354282E-2</c:v>
                </c:pt>
                <c:pt idx="2864">
                  <c:v>1.5787069398097708E-2</c:v>
                </c:pt>
                <c:pt idx="2865">
                  <c:v>1.5791941135908649E-2</c:v>
                </c:pt>
                <c:pt idx="2866">
                  <c:v>1.5796833424868151E-2</c:v>
                </c:pt>
                <c:pt idx="2867">
                  <c:v>1.580174626481412E-2</c:v>
                </c:pt>
                <c:pt idx="2868">
                  <c:v>1.5806679655827605E-2</c:v>
                </c:pt>
                <c:pt idx="2869">
                  <c:v>1.5811633597908603E-2</c:v>
                </c:pt>
                <c:pt idx="2870">
                  <c:v>1.5816608091057116E-2</c:v>
                </c:pt>
                <c:pt idx="2871">
                  <c:v>1.5821603135273143E-2</c:v>
                </c:pt>
                <c:pt idx="2872">
                  <c:v>1.5826618730475639E-2</c:v>
                </c:pt>
                <c:pt idx="2873">
                  <c:v>1.5831654876907741E-2</c:v>
                </c:pt>
                <c:pt idx="2874">
                  <c:v>1.5836711574245266E-2</c:v>
                </c:pt>
                <c:pt idx="2875">
                  <c:v>1.5841788822650305E-2</c:v>
                </c:pt>
                <c:pt idx="2876">
                  <c:v>1.584688662228495E-2</c:v>
                </c:pt>
                <c:pt idx="2877">
                  <c:v>1.5852004972906064E-2</c:v>
                </c:pt>
                <c:pt idx="2878">
                  <c:v>1.5857143874513646E-2</c:v>
                </c:pt>
                <c:pt idx="2879">
                  <c:v>1.5862303327188743E-2</c:v>
                </c:pt>
                <c:pt idx="2880">
                  <c:v>1.5867483331093446E-2</c:v>
                </c:pt>
                <c:pt idx="2881">
                  <c:v>1.5872683885903571E-2</c:v>
                </c:pt>
                <c:pt idx="2882">
                  <c:v>1.5877904991943304E-2</c:v>
                </c:pt>
                <c:pt idx="2883">
                  <c:v>1.5883146648969504E-2</c:v>
                </c:pt>
                <c:pt idx="2884">
                  <c:v>1.5888408857063219E-2</c:v>
                </c:pt>
                <c:pt idx="2885">
                  <c:v>1.5893691616224448E-2</c:v>
                </c:pt>
                <c:pt idx="2886">
                  <c:v>1.5898994926453192E-2</c:v>
                </c:pt>
                <c:pt idx="2887">
                  <c:v>1.5904318787830496E-2</c:v>
                </c:pt>
                <c:pt idx="2888">
                  <c:v>1.5909663200275315E-2</c:v>
                </c:pt>
                <c:pt idx="2889">
                  <c:v>1.5915028163706602E-2</c:v>
                </c:pt>
                <c:pt idx="2890">
                  <c:v>1.5920413678286449E-2</c:v>
                </c:pt>
                <c:pt idx="2891">
                  <c:v>1.5925819744014857E-2</c:v>
                </c:pt>
                <c:pt idx="2892">
                  <c:v>1.5931246360648688E-2</c:v>
                </c:pt>
                <c:pt idx="2893">
                  <c:v>1.5936693528431078E-2</c:v>
                </c:pt>
                <c:pt idx="2894">
                  <c:v>1.5942161247443076E-2</c:v>
                </c:pt>
                <c:pt idx="2895">
                  <c:v>1.5947649517360496E-2</c:v>
                </c:pt>
                <c:pt idx="2896">
                  <c:v>1.5953158338426476E-2</c:v>
                </c:pt>
                <c:pt idx="2897">
                  <c:v>1.5958687710559971E-2</c:v>
                </c:pt>
                <c:pt idx="2898">
                  <c:v>1.5964237633842027E-2</c:v>
                </c:pt>
                <c:pt idx="2899">
                  <c:v>1.5969808108191597E-2</c:v>
                </c:pt>
                <c:pt idx="2900">
                  <c:v>1.5975399133608681E-2</c:v>
                </c:pt>
                <c:pt idx="2901">
                  <c:v>1.5981010710174326E-2</c:v>
                </c:pt>
                <c:pt idx="2902">
                  <c:v>1.5986642837726439E-2</c:v>
                </c:pt>
                <c:pt idx="2903">
                  <c:v>1.5992295516427113E-2</c:v>
                </c:pt>
                <c:pt idx="2904">
                  <c:v>1.5997968746195301E-2</c:v>
                </c:pt>
                <c:pt idx="2905">
                  <c:v>1.600366252711205E-2</c:v>
                </c:pt>
                <c:pt idx="2906">
                  <c:v>1.6009376859015267E-2</c:v>
                </c:pt>
                <c:pt idx="2907">
                  <c:v>1.6015111742067045E-2</c:v>
                </c:pt>
                <c:pt idx="2908">
                  <c:v>1.6020867176267384E-2</c:v>
                </c:pt>
                <c:pt idx="2909">
                  <c:v>1.6026643161535237E-2</c:v>
                </c:pt>
                <c:pt idx="2910">
                  <c:v>1.6032439697870604E-2</c:v>
                </c:pt>
                <c:pt idx="2911">
                  <c:v>1.6038256785354532E-2</c:v>
                </c:pt>
                <c:pt idx="2912">
                  <c:v>1.6044094423905975E-2</c:v>
                </c:pt>
                <c:pt idx="2913">
                  <c:v>1.6049952613605978E-2</c:v>
                </c:pt>
                <c:pt idx="2914">
                  <c:v>1.6055831354373495E-2</c:v>
                </c:pt>
                <c:pt idx="2915">
                  <c:v>1.6061730646127481E-2</c:v>
                </c:pt>
                <c:pt idx="2916">
                  <c:v>1.606765048919212E-2</c:v>
                </c:pt>
                <c:pt idx="2917">
                  <c:v>1.6073590883243227E-2</c:v>
                </c:pt>
                <c:pt idx="2918">
                  <c:v>1.6079551828361849E-2</c:v>
                </c:pt>
                <c:pt idx="2919">
                  <c:v>1.608638950183483E-2</c:v>
                </c:pt>
                <c:pt idx="2920">
                  <c:v>1.6092394485071049E-2</c:v>
                </c:pt>
                <c:pt idx="2921">
                  <c:v>1.6098420019536874E-2</c:v>
                </c:pt>
                <c:pt idx="2922">
                  <c:v>1.6104466104989168E-2</c:v>
                </c:pt>
                <c:pt idx="2923">
                  <c:v>1.6110532741590022E-2</c:v>
                </c:pt>
                <c:pt idx="2924">
                  <c:v>1.6116619929258391E-2</c:v>
                </c:pt>
                <c:pt idx="2925">
                  <c:v>1.6122727668156367E-2</c:v>
                </c:pt>
                <c:pt idx="2926">
                  <c:v>1.6128855958121857E-2</c:v>
                </c:pt>
                <c:pt idx="2927">
                  <c:v>1.6135004799154862E-2</c:v>
                </c:pt>
                <c:pt idx="2928">
                  <c:v>1.6141174191336427E-2</c:v>
                </c:pt>
                <c:pt idx="2929">
                  <c:v>1.6147364134666553E-2</c:v>
                </c:pt>
                <c:pt idx="2930">
                  <c:v>1.6153574629064194E-2</c:v>
                </c:pt>
                <c:pt idx="2931">
                  <c:v>1.6159805674529348E-2</c:v>
                </c:pt>
                <c:pt idx="2932">
                  <c:v>1.6166057271305156E-2</c:v>
                </c:pt>
                <c:pt idx="2933">
                  <c:v>1.6175559156392794E-2</c:v>
                </c:pt>
                <c:pt idx="2934">
                  <c:v>1.617862211797827E-2</c:v>
                </c:pt>
                <c:pt idx="2935">
                  <c:v>1.6184935367956621E-2</c:v>
                </c:pt>
                <c:pt idx="2936">
                  <c:v>1.6191269169164579E-2</c:v>
                </c:pt>
                <c:pt idx="2937">
                  <c:v>1.6197623521440052E-2</c:v>
                </c:pt>
                <c:pt idx="2938">
                  <c:v>1.6203998424783039E-2</c:v>
                </c:pt>
                <c:pt idx="2939">
                  <c:v>1.621039387943668E-2</c:v>
                </c:pt>
                <c:pt idx="2940">
                  <c:v>1.6216809885076788E-2</c:v>
                </c:pt>
                <c:pt idx="2941">
                  <c:v>1.6223246441784411E-2</c:v>
                </c:pt>
                <c:pt idx="2942">
                  <c:v>1.6229703549721641E-2</c:v>
                </c:pt>
                <c:pt idx="2943">
                  <c:v>1.6236181208807432E-2</c:v>
                </c:pt>
                <c:pt idx="2944">
                  <c:v>1.6242679419041783E-2</c:v>
                </c:pt>
                <c:pt idx="2945">
                  <c:v>1.6249198180343649E-2</c:v>
                </c:pt>
                <c:pt idx="2946">
                  <c:v>1.6255737492875122E-2</c:v>
                </c:pt>
                <c:pt idx="2947">
                  <c:v>1.6262297356474109E-2</c:v>
                </c:pt>
                <c:pt idx="2948">
                  <c:v>1.6268877771140611E-2</c:v>
                </c:pt>
                <c:pt idx="2949">
                  <c:v>1.6275478737036719E-2</c:v>
                </c:pt>
                <c:pt idx="2950">
                  <c:v>1.6282100254081389E-2</c:v>
                </c:pt>
                <c:pt idx="2951">
                  <c:v>1.6288742322193572E-2</c:v>
                </c:pt>
                <c:pt idx="2952">
                  <c:v>1.6295404941535363E-2</c:v>
                </c:pt>
                <c:pt idx="2953">
                  <c:v>1.6302088112025714E-2</c:v>
                </c:pt>
                <c:pt idx="2954">
                  <c:v>1.630879183358358E-2</c:v>
                </c:pt>
                <c:pt idx="2955">
                  <c:v>1.6315516106452099E-2</c:v>
                </c:pt>
                <c:pt idx="2956">
                  <c:v>1.632226093022604E-2</c:v>
                </c:pt>
                <c:pt idx="2957">
                  <c:v>1.6329026305229588E-2</c:v>
                </c:pt>
                <c:pt idx="2958">
                  <c:v>1.6335812231462743E-2</c:v>
                </c:pt>
                <c:pt idx="2959">
                  <c:v>1.6342618708844459E-2</c:v>
                </c:pt>
                <c:pt idx="2960">
                  <c:v>1.6349445737293689E-2</c:v>
                </c:pt>
                <c:pt idx="2961">
                  <c:v>1.6356293316972526E-2</c:v>
                </c:pt>
                <c:pt idx="2962">
                  <c:v>1.6363161447799923E-2</c:v>
                </c:pt>
                <c:pt idx="2963">
                  <c:v>1.6370050129694835E-2</c:v>
                </c:pt>
                <c:pt idx="2964">
                  <c:v>1.6376959362819354E-2</c:v>
                </c:pt>
                <c:pt idx="2965">
                  <c:v>1.6383889147092434E-2</c:v>
                </c:pt>
                <c:pt idx="2966">
                  <c:v>1.6390839482595121E-2</c:v>
                </c:pt>
                <c:pt idx="2967">
                  <c:v>1.6397810369084276E-2</c:v>
                </c:pt>
                <c:pt idx="2968">
                  <c:v>1.6404801806803038E-2</c:v>
                </c:pt>
                <c:pt idx="2969">
                  <c:v>1.6411813795751407E-2</c:v>
                </c:pt>
                <c:pt idx="2970">
                  <c:v>1.6418846335848336E-2</c:v>
                </c:pt>
                <c:pt idx="2971">
                  <c:v>1.6429938992067461E-2</c:v>
                </c:pt>
                <c:pt idx="2972">
                  <c:v>1.6437024377905507E-2</c:v>
                </c:pt>
                <c:pt idx="2973">
                  <c:v>1.644413031497316E-2</c:v>
                </c:pt>
                <c:pt idx="2974">
                  <c:v>1.6451256803351466E-2</c:v>
                </c:pt>
                <c:pt idx="2975">
                  <c:v>1.645840384271624E-2</c:v>
                </c:pt>
                <c:pt idx="2976">
                  <c:v>1.6465571433310622E-2</c:v>
                </c:pt>
                <c:pt idx="2977">
                  <c:v>1.647275957513461E-2</c:v>
                </c:pt>
                <c:pt idx="2978">
                  <c:v>1.6479968268107159E-2</c:v>
                </c:pt>
                <c:pt idx="2979">
                  <c:v>1.6487197512147223E-2</c:v>
                </c:pt>
                <c:pt idx="2980">
                  <c:v>1.6494447307497939E-2</c:v>
                </c:pt>
                <c:pt idx="2981">
                  <c:v>1.6501717653997217E-2</c:v>
                </c:pt>
                <c:pt idx="2982">
                  <c:v>1.6509008551726101E-2</c:v>
                </c:pt>
                <c:pt idx="2983">
                  <c:v>1.65163200005225E-2</c:v>
                </c:pt>
                <c:pt idx="2984">
                  <c:v>1.6524701106804818E-2</c:v>
                </c:pt>
                <c:pt idx="2985">
                  <c:v>1.6532056593880906E-2</c:v>
                </c:pt>
                <c:pt idx="2986">
                  <c:v>1.6539432632105555E-2</c:v>
                </c:pt>
                <c:pt idx="2987">
                  <c:v>1.6546829221640857E-2</c:v>
                </c:pt>
                <c:pt idx="2988">
                  <c:v>1.6554246362243674E-2</c:v>
                </c:pt>
                <c:pt idx="2989">
                  <c:v>1.6561684054076098E-2</c:v>
                </c:pt>
                <c:pt idx="2990">
                  <c:v>1.6569142297138129E-2</c:v>
                </c:pt>
                <c:pt idx="2991">
                  <c:v>1.6576621091267674E-2</c:v>
                </c:pt>
                <c:pt idx="2992">
                  <c:v>1.6584120436707872E-2</c:v>
                </c:pt>
                <c:pt idx="2993">
                  <c:v>1.6591640333377677E-2</c:v>
                </c:pt>
                <c:pt idx="2994">
                  <c:v>1.6599180781196043E-2</c:v>
                </c:pt>
                <c:pt idx="2995">
                  <c:v>1.6606741780081924E-2</c:v>
                </c:pt>
                <c:pt idx="2996">
                  <c:v>1.6614323330278458E-2</c:v>
                </c:pt>
                <c:pt idx="2997">
                  <c:v>1.6621925431785645E-2</c:v>
                </c:pt>
                <c:pt idx="2998">
                  <c:v>1.6629548084198253E-2</c:v>
                </c:pt>
                <c:pt idx="2999">
                  <c:v>1.6637191288083608E-2</c:v>
                </c:pt>
                <c:pt idx="3000">
                  <c:v>1.6644855043036477E-2</c:v>
                </c:pt>
                <c:pt idx="3001">
                  <c:v>1.6652539349218953E-2</c:v>
                </c:pt>
                <c:pt idx="3002">
                  <c:v>1.6660244206631036E-2</c:v>
                </c:pt>
                <c:pt idx="3003">
                  <c:v>1.666796961519168E-2</c:v>
                </c:pt>
                <c:pt idx="3004">
                  <c:v>1.6675715575062977E-2</c:v>
                </c:pt>
                <c:pt idx="3005">
                  <c:v>1.6683482086082835E-2</c:v>
                </c:pt>
                <c:pt idx="3006">
                  <c:v>1.6691269148251253E-2</c:v>
                </c:pt>
                <c:pt idx="3007">
                  <c:v>1.6699076761730325E-2</c:v>
                </c:pt>
                <c:pt idx="3008">
                  <c:v>1.6706904926357957E-2</c:v>
                </c:pt>
                <c:pt idx="3009">
                  <c:v>1.6714753642215197E-2</c:v>
                </c:pt>
                <c:pt idx="3010">
                  <c:v>1.6722622909220997E-2</c:v>
                </c:pt>
                <c:pt idx="3011">
                  <c:v>1.6730501689196098E-2</c:v>
                </c:pt>
                <c:pt idx="3012">
                  <c:v>1.6738366206646704E-2</c:v>
                </c:pt>
                <c:pt idx="3013">
                  <c:v>1.6746215612694071E-2</c:v>
                </c:pt>
                <c:pt idx="3014">
                  <c:v>1.6754049907257151E-2</c:v>
                </c:pt>
                <c:pt idx="3015">
                  <c:v>1.6761869090498038E-2</c:v>
                </c:pt>
                <c:pt idx="3016">
                  <c:v>1.6769673162254639E-2</c:v>
                </c:pt>
                <c:pt idx="3017">
                  <c:v>1.6777462122445908E-2</c:v>
                </c:pt>
                <c:pt idx="3018">
                  <c:v>1.6785235971233936E-2</c:v>
                </c:pt>
                <c:pt idx="3019">
                  <c:v>1.6792994708618725E-2</c:v>
                </c:pt>
                <c:pt idx="3020">
                  <c:v>1.6800738334519227E-2</c:v>
                </c:pt>
                <c:pt idx="3021">
                  <c:v>1.6808466848854398E-2</c:v>
                </c:pt>
                <c:pt idx="3022">
                  <c:v>1.681618025194842E-2</c:v>
                </c:pt>
                <c:pt idx="3023">
                  <c:v>1.6823878543477111E-2</c:v>
                </c:pt>
                <c:pt idx="3024">
                  <c:v>1.6831561723521515E-2</c:v>
                </c:pt>
                <c:pt idx="3025">
                  <c:v>1.6839229792081634E-2</c:v>
                </c:pt>
                <c:pt idx="3026">
                  <c:v>1.6846882749238512E-2</c:v>
                </c:pt>
                <c:pt idx="3027">
                  <c:v>1.6854520594992151E-2</c:v>
                </c:pt>
                <c:pt idx="3028">
                  <c:v>1.686214332909941E-2</c:v>
                </c:pt>
                <c:pt idx="3029">
                  <c:v>1.6869750951965523E-2</c:v>
                </c:pt>
                <c:pt idx="3030">
                  <c:v>1.6877343463185257E-2</c:v>
                </c:pt>
                <c:pt idx="3031">
                  <c:v>1.6884920862920705E-2</c:v>
                </c:pt>
                <c:pt idx="3032">
                  <c:v>1.6892483151333959E-2</c:v>
                </c:pt>
                <c:pt idx="3033">
                  <c:v>1.6900030328262927E-2</c:v>
                </c:pt>
                <c:pt idx="3034">
                  <c:v>1.6907562393626563E-2</c:v>
                </c:pt>
                <c:pt idx="3035">
                  <c:v>1.6915079347586959E-2</c:v>
                </c:pt>
                <c:pt idx="3036">
                  <c:v>1.6922581190144115E-2</c:v>
                </c:pt>
                <c:pt idx="3037">
                  <c:v>1.6930067921135938E-2</c:v>
                </c:pt>
                <c:pt idx="3038">
                  <c:v>1.6937539540643476E-2</c:v>
                </c:pt>
                <c:pt idx="3039">
                  <c:v>1.6944996048747774E-2</c:v>
                </c:pt>
                <c:pt idx="3040">
                  <c:v>1.6952437445367785E-2</c:v>
                </c:pt>
                <c:pt idx="3041">
                  <c:v>1.6959863730422464E-2</c:v>
                </c:pt>
                <c:pt idx="3042">
                  <c:v>1.6967274904073903E-2</c:v>
                </c:pt>
                <c:pt idx="3043">
                  <c:v>1.697467096616001E-2</c:v>
                </c:pt>
                <c:pt idx="3044">
                  <c:v>1.6982051916923924E-2</c:v>
                </c:pt>
                <c:pt idx="3045">
                  <c:v>1.6989417756122505E-2</c:v>
                </c:pt>
                <c:pt idx="3046">
                  <c:v>1.6996768483836799E-2</c:v>
                </c:pt>
                <c:pt idx="3047">
                  <c:v>1.7004104100147854E-2</c:v>
                </c:pt>
                <c:pt idx="3048">
                  <c:v>1.7011424604893577E-2</c:v>
                </c:pt>
                <c:pt idx="3049">
                  <c:v>1.7018729998155013E-2</c:v>
                </c:pt>
                <c:pt idx="3050">
                  <c:v>1.7026020279932164E-2</c:v>
                </c:pt>
                <c:pt idx="3051">
                  <c:v>1.7033295450306074E-2</c:v>
                </c:pt>
                <c:pt idx="3052">
                  <c:v>1.7040555509033606E-2</c:v>
                </c:pt>
                <c:pt idx="3053">
                  <c:v>1.7047800456357898E-2</c:v>
                </c:pt>
                <c:pt idx="3054">
                  <c:v>1.705503029227895E-2</c:v>
                </c:pt>
                <c:pt idx="3055">
                  <c:v>1.706224501663467E-2</c:v>
                </c:pt>
                <c:pt idx="3056">
                  <c:v>1.7069444629506103E-2</c:v>
                </c:pt>
                <c:pt idx="3057">
                  <c:v>1.7076629130893251E-2</c:v>
                </c:pt>
                <c:pt idx="3058">
                  <c:v>1.7083798520796112E-2</c:v>
                </c:pt>
                <c:pt idx="3059">
                  <c:v>1.7090952799214687E-2</c:v>
                </c:pt>
                <c:pt idx="3060">
                  <c:v>1.7098091966148976E-2</c:v>
                </c:pt>
                <c:pt idx="3061">
                  <c:v>1.7105216021517933E-2</c:v>
                </c:pt>
                <c:pt idx="3062">
                  <c:v>1.711232496548365E-2</c:v>
                </c:pt>
                <c:pt idx="3063">
                  <c:v>1.7119418797884034E-2</c:v>
                </c:pt>
                <c:pt idx="3064">
                  <c:v>1.7126497518800132E-2</c:v>
                </c:pt>
                <c:pt idx="3065">
                  <c:v>1.7133561128312991E-2</c:v>
                </c:pt>
                <c:pt idx="3066">
                  <c:v>1.7140609626260517E-2</c:v>
                </c:pt>
                <c:pt idx="3067">
                  <c:v>1.714764301264271E-2</c:v>
                </c:pt>
                <c:pt idx="3068">
                  <c:v>1.7154661287540618E-2</c:v>
                </c:pt>
                <c:pt idx="3069">
                  <c:v>1.7161664451035286E-2</c:v>
                </c:pt>
                <c:pt idx="3070">
                  <c:v>1.7168652502964621E-2</c:v>
                </c:pt>
                <c:pt idx="3071">
                  <c:v>1.7175625443328624E-2</c:v>
                </c:pt>
                <c:pt idx="3072">
                  <c:v>1.7182583272289387E-2</c:v>
                </c:pt>
                <c:pt idx="3073">
                  <c:v>1.7189525989765864E-2</c:v>
                </c:pt>
                <c:pt idx="3074">
                  <c:v>1.7196453595677008E-2</c:v>
                </c:pt>
                <c:pt idx="3075">
                  <c:v>1.7204352355748576E-2</c:v>
                </c:pt>
                <c:pt idx="3076">
                  <c:v>1.721124757978032E-2</c:v>
                </c:pt>
                <c:pt idx="3077">
                  <c:v>1.7218127692408824E-2</c:v>
                </c:pt>
                <c:pt idx="3078">
                  <c:v>1.7224992693553043E-2</c:v>
                </c:pt>
                <c:pt idx="3079">
                  <c:v>1.7231842583294021E-2</c:v>
                </c:pt>
                <c:pt idx="3080">
                  <c:v>1.7238677361307575E-2</c:v>
                </c:pt>
                <c:pt idx="3081">
                  <c:v>1.7245497027917889E-2</c:v>
                </c:pt>
                <c:pt idx="3082">
                  <c:v>1.725230158296287E-2</c:v>
                </c:pt>
                <c:pt idx="3083">
                  <c:v>1.7259091026442519E-2</c:v>
                </c:pt>
                <c:pt idx="3084">
                  <c:v>1.7265865358518928E-2</c:v>
                </c:pt>
                <c:pt idx="3085">
                  <c:v>1.7272624579030005E-2</c:v>
                </c:pt>
                <c:pt idx="3086">
                  <c:v>1.7279368688137842E-2</c:v>
                </c:pt>
                <c:pt idx="3087">
                  <c:v>1.72860976855993E-2</c:v>
                </c:pt>
                <c:pt idx="3088">
                  <c:v>1.7292811571576472E-2</c:v>
                </c:pt>
                <c:pt idx="3089">
                  <c:v>1.7299510346069358E-2</c:v>
                </c:pt>
                <c:pt idx="3090">
                  <c:v>1.7306194009077958E-2</c:v>
                </c:pt>
                <c:pt idx="3091">
                  <c:v>1.7312862560359132E-2</c:v>
                </c:pt>
                <c:pt idx="3092">
                  <c:v>1.731951600039916E-2</c:v>
                </c:pt>
                <c:pt idx="3093">
                  <c:v>1.7326154328792809E-2</c:v>
                </c:pt>
                <c:pt idx="3094">
                  <c:v>1.7332777545621125E-2</c:v>
                </c:pt>
                <c:pt idx="3095">
                  <c:v>1.7339385650965156E-2</c:v>
                </c:pt>
                <c:pt idx="3096">
                  <c:v>1.73459786448249E-2</c:v>
                </c:pt>
                <c:pt idx="3097">
                  <c:v>1.7352556527119312E-2</c:v>
                </c:pt>
                <c:pt idx="3098">
                  <c:v>1.7359119297848391E-2</c:v>
                </c:pt>
                <c:pt idx="3099">
                  <c:v>1.7365666957174231E-2</c:v>
                </c:pt>
                <c:pt idx="3100">
                  <c:v>1.7372199504853691E-2</c:v>
                </c:pt>
                <c:pt idx="3101">
                  <c:v>1.737871694096782E-2</c:v>
                </c:pt>
                <c:pt idx="3102">
                  <c:v>1.7385219265678709E-2</c:v>
                </c:pt>
                <c:pt idx="3103">
                  <c:v>1.7391706478824265E-2</c:v>
                </c:pt>
                <c:pt idx="3104">
                  <c:v>1.7398178580485535E-2</c:v>
                </c:pt>
                <c:pt idx="3105">
                  <c:v>1.7404635570500426E-2</c:v>
                </c:pt>
                <c:pt idx="3106">
                  <c:v>1.7411077449031032E-2</c:v>
                </c:pt>
                <c:pt idx="3107">
                  <c:v>1.7417504216077351E-2</c:v>
                </c:pt>
                <c:pt idx="3108">
                  <c:v>1.7423915871558338E-2</c:v>
                </c:pt>
                <c:pt idx="3109">
                  <c:v>1.7430312415473992E-2</c:v>
                </c:pt>
                <c:pt idx="3110">
                  <c:v>1.7436693847986406E-2</c:v>
                </c:pt>
                <c:pt idx="3111">
                  <c:v>1.7443060168852442E-2</c:v>
                </c:pt>
                <c:pt idx="3112">
                  <c:v>1.7449411378072099E-2</c:v>
                </c:pt>
                <c:pt idx="3113">
                  <c:v>1.7455747475888517E-2</c:v>
                </c:pt>
                <c:pt idx="3114">
                  <c:v>1.7462068462220648E-2</c:v>
                </c:pt>
                <c:pt idx="3115">
                  <c:v>1.7468374336987447E-2</c:v>
                </c:pt>
                <c:pt idx="3116">
                  <c:v>1.7474665100107867E-2</c:v>
                </c:pt>
                <c:pt idx="3117">
                  <c:v>1.7480940751825047E-2</c:v>
                </c:pt>
                <c:pt idx="3118">
                  <c:v>1.7487201291895849E-2</c:v>
                </c:pt>
                <c:pt idx="3119">
                  <c:v>1.749344672056341E-2</c:v>
                </c:pt>
                <c:pt idx="3120">
                  <c:v>1.7499677037422501E-2</c:v>
                </c:pt>
                <c:pt idx="3121">
                  <c:v>1.7505892243040444E-2</c:v>
                </c:pt>
                <c:pt idx="3122">
                  <c:v>1.7512092336930962E-2</c:v>
                </c:pt>
                <c:pt idx="3123">
                  <c:v>1.7518277319256148E-2</c:v>
                </c:pt>
                <c:pt idx="3124">
                  <c:v>1.7524447190178094E-2</c:v>
                </c:pt>
                <c:pt idx="3125">
                  <c:v>1.7530601949453661E-2</c:v>
                </c:pt>
                <c:pt idx="3126">
                  <c:v>1.7536741597244943E-2</c:v>
                </c:pt>
                <c:pt idx="3127">
                  <c:v>1.7542866133389845E-2</c:v>
                </c:pt>
                <c:pt idx="3128">
                  <c:v>1.7548975558131508E-2</c:v>
                </c:pt>
                <c:pt idx="3129">
                  <c:v>1.7555069871226792E-2</c:v>
                </c:pt>
                <c:pt idx="3130">
                  <c:v>1.7561149072756743E-2</c:v>
                </c:pt>
                <c:pt idx="3131">
                  <c:v>1.7567213162802409E-2</c:v>
                </c:pt>
                <c:pt idx="3132">
                  <c:v>1.7573262141282742E-2</c:v>
                </c:pt>
                <c:pt idx="3133">
                  <c:v>1.7579296008197742E-2</c:v>
                </c:pt>
                <c:pt idx="3134">
                  <c:v>1.7585314763466364E-2</c:v>
                </c:pt>
                <c:pt idx="3135">
                  <c:v>1.7591318407331746E-2</c:v>
                </c:pt>
                <c:pt idx="3136">
                  <c:v>1.759730693955075E-2</c:v>
                </c:pt>
                <c:pt idx="3137">
                  <c:v>1.7603280360204421E-2</c:v>
                </c:pt>
                <c:pt idx="3138">
                  <c:v>1.7609238669373806E-2</c:v>
                </c:pt>
                <c:pt idx="3139">
                  <c:v>1.7615181866977858E-2</c:v>
                </c:pt>
                <c:pt idx="3140">
                  <c:v>1.7621109952935532E-2</c:v>
                </c:pt>
                <c:pt idx="3141">
                  <c:v>1.762702292740892E-2</c:v>
                </c:pt>
                <c:pt idx="3142">
                  <c:v>1.7632920790316975E-2</c:v>
                </c:pt>
                <c:pt idx="3143">
                  <c:v>1.7638803541659698E-2</c:v>
                </c:pt>
                <c:pt idx="3144">
                  <c:v>1.7644671181437088E-2</c:v>
                </c:pt>
                <c:pt idx="3145">
                  <c:v>1.7650523709730193E-2</c:v>
                </c:pt>
                <c:pt idx="3146">
                  <c:v>1.7656361126295872E-2</c:v>
                </c:pt>
                <c:pt idx="3147">
                  <c:v>1.7662183431377265E-2</c:v>
                </c:pt>
                <c:pt idx="3148">
                  <c:v>1.7667990624974372E-2</c:v>
                </c:pt>
                <c:pt idx="3149">
                  <c:v>1.7673782706925101E-2</c:v>
                </c:pt>
                <c:pt idx="3150">
                  <c:v>1.7679559677310497E-2</c:v>
                </c:pt>
                <c:pt idx="3151">
                  <c:v>1.7685321536211607E-2</c:v>
                </c:pt>
                <c:pt idx="3152">
                  <c:v>1.7691068283385292E-2</c:v>
                </c:pt>
                <c:pt idx="3153">
                  <c:v>1.7696799919155737E-2</c:v>
                </c:pt>
                <c:pt idx="3154">
                  <c:v>1.7702516443279803E-2</c:v>
                </c:pt>
                <c:pt idx="3155">
                  <c:v>1.7708217855838537E-2</c:v>
                </c:pt>
                <c:pt idx="3156">
                  <c:v>1.7713904156831939E-2</c:v>
                </c:pt>
                <c:pt idx="3157">
                  <c:v>1.7719575346341054E-2</c:v>
                </c:pt>
                <c:pt idx="3158">
                  <c:v>1.7725231424203791E-2</c:v>
                </c:pt>
                <c:pt idx="3159">
                  <c:v>1.7730872390420149E-2</c:v>
                </c:pt>
                <c:pt idx="3160">
                  <c:v>1.7736498245071175E-2</c:v>
                </c:pt>
                <c:pt idx="3161">
                  <c:v>1.7742108988318961E-2</c:v>
                </c:pt>
                <c:pt idx="3162">
                  <c:v>1.7747704619920368E-2</c:v>
                </c:pt>
                <c:pt idx="3163">
                  <c:v>1.775328513979435E-2</c:v>
                </c:pt>
                <c:pt idx="3164">
                  <c:v>1.7758850548346139E-2</c:v>
                </c:pt>
                <c:pt idx="3165">
                  <c:v>1.7764400845170503E-2</c:v>
                </c:pt>
                <c:pt idx="3166">
                  <c:v>1.7769936030429534E-2</c:v>
                </c:pt>
                <c:pt idx="3167">
                  <c:v>1.7775456104042187E-2</c:v>
                </c:pt>
                <c:pt idx="3168">
                  <c:v>1.7780961066251599E-2</c:v>
                </c:pt>
                <c:pt idx="3169">
                  <c:v>1.7786450916814633E-2</c:v>
                </c:pt>
                <c:pt idx="3170">
                  <c:v>1.7791925655650243E-2</c:v>
                </c:pt>
                <c:pt idx="3171">
                  <c:v>1.7797385283082612E-2</c:v>
                </c:pt>
                <c:pt idx="3172">
                  <c:v>1.7802829798949649E-2</c:v>
                </c:pt>
                <c:pt idx="3173">
                  <c:v>1.7808259203170307E-2</c:v>
                </c:pt>
                <c:pt idx="3174">
                  <c:v>1.7813673495744586E-2</c:v>
                </c:pt>
                <c:pt idx="3175">
                  <c:v>1.781907267683458E-2</c:v>
                </c:pt>
                <c:pt idx="3176">
                  <c:v>1.7824456746359241E-2</c:v>
                </c:pt>
                <c:pt idx="3177">
                  <c:v>1.7829825704237523E-2</c:v>
                </c:pt>
                <c:pt idx="3178">
                  <c:v>1.7835179550550473E-2</c:v>
                </c:pt>
                <c:pt idx="3179">
                  <c:v>1.7841279728073589E-2</c:v>
                </c:pt>
                <c:pt idx="3180">
                  <c:v>1.7846601192426093E-2</c:v>
                </c:pt>
                <c:pt idx="3181">
                  <c:v>1.7851907545132217E-2</c:v>
                </c:pt>
                <c:pt idx="3182">
                  <c:v>1.785719878627301E-2</c:v>
                </c:pt>
                <c:pt idx="3183">
                  <c:v>1.786247491584847E-2</c:v>
                </c:pt>
                <c:pt idx="3184">
                  <c:v>1.7867735933858597E-2</c:v>
                </c:pt>
                <c:pt idx="3185">
                  <c:v>1.7872981840303392E-2</c:v>
                </c:pt>
                <c:pt idx="3186">
                  <c:v>1.7878212635020763E-2</c:v>
                </c:pt>
                <c:pt idx="3187">
                  <c:v>1.7883428318334893E-2</c:v>
                </c:pt>
                <c:pt idx="3188">
                  <c:v>1.7888628889921598E-2</c:v>
                </c:pt>
                <c:pt idx="3189">
                  <c:v>1.7893814349942971E-2</c:v>
                </c:pt>
                <c:pt idx="3190">
                  <c:v>1.7898984698399012E-2</c:v>
                </c:pt>
                <c:pt idx="3191">
                  <c:v>1.790413993528972E-2</c:v>
                </c:pt>
                <c:pt idx="3192">
                  <c:v>1.790928006053405E-2</c:v>
                </c:pt>
                <c:pt idx="3193">
                  <c:v>1.7914405074213047E-2</c:v>
                </c:pt>
                <c:pt idx="3194">
                  <c:v>1.79227317382884E-2</c:v>
                </c:pt>
                <c:pt idx="3195">
                  <c:v>1.7924609766793997E-2</c:v>
                </c:pt>
                <c:pt idx="3196">
                  <c:v>1.7929689445695951E-2</c:v>
                </c:pt>
                <c:pt idx="3197">
                  <c:v>1.793475401287048E-2</c:v>
                </c:pt>
                <c:pt idx="3198">
                  <c:v>1.7939803468641768E-2</c:v>
                </c:pt>
                <c:pt idx="3199">
                  <c:v>1.7944837812766679E-2</c:v>
                </c:pt>
                <c:pt idx="3200">
                  <c:v>1.7949857045164164E-2</c:v>
                </c:pt>
                <c:pt idx="3201">
                  <c:v>1.7954861166077363E-2</c:v>
                </c:pt>
                <c:pt idx="3202">
                  <c:v>1.7959850175425229E-2</c:v>
                </c:pt>
                <c:pt idx="3203">
                  <c:v>1.7964824073126717E-2</c:v>
                </c:pt>
                <c:pt idx="3204">
                  <c:v>1.796978285910078E-2</c:v>
                </c:pt>
                <c:pt idx="3205">
                  <c:v>1.7974726533671603E-2</c:v>
                </c:pt>
                <c:pt idx="3206">
                  <c:v>1.7979655096677094E-2</c:v>
                </c:pt>
                <c:pt idx="3207">
                  <c:v>1.7984568547874114E-2</c:v>
                </c:pt>
                <c:pt idx="3208">
                  <c:v>1.7989466887505801E-2</c:v>
                </c:pt>
                <c:pt idx="3209">
                  <c:v>1.7994350115572155E-2</c:v>
                </c:pt>
                <c:pt idx="3210">
                  <c:v>1.7999218232073178E-2</c:v>
                </c:pt>
                <c:pt idx="3211">
                  <c:v>1.8004071236927821E-2</c:v>
                </c:pt>
                <c:pt idx="3212">
                  <c:v>1.8008909130217132E-2</c:v>
                </c:pt>
                <c:pt idx="3213">
                  <c:v>1.8013731911941111E-2</c:v>
                </c:pt>
                <c:pt idx="3214">
                  <c:v>1.8018539581937665E-2</c:v>
                </c:pt>
                <c:pt idx="3215">
                  <c:v>1.8023332140368886E-2</c:v>
                </c:pt>
                <c:pt idx="3216">
                  <c:v>1.8028109587234775E-2</c:v>
                </c:pt>
                <c:pt idx="3217">
                  <c:v>1.8032871922373239E-2</c:v>
                </c:pt>
                <c:pt idx="3218">
                  <c:v>1.8037619146027417E-2</c:v>
                </c:pt>
                <c:pt idx="3219">
                  <c:v>1.8042351258035216E-2</c:v>
                </c:pt>
                <c:pt idx="3220">
                  <c:v>1.8047068258477683E-2</c:v>
                </c:pt>
                <c:pt idx="3221">
                  <c:v>1.8051770147273771E-2</c:v>
                </c:pt>
                <c:pt idx="3222">
                  <c:v>1.8056456924423481E-2</c:v>
                </c:pt>
                <c:pt idx="3223">
                  <c:v>1.8061128589926811E-2</c:v>
                </c:pt>
                <c:pt idx="3224">
                  <c:v>1.8065785143945856E-2</c:v>
                </c:pt>
                <c:pt idx="3225">
                  <c:v>1.8070426586318522E-2</c:v>
                </c:pt>
                <c:pt idx="3226">
                  <c:v>1.8075052916882717E-2</c:v>
                </c:pt>
                <c:pt idx="3227">
                  <c:v>1.8079664136124718E-2</c:v>
                </c:pt>
                <c:pt idx="3228">
                  <c:v>1.8084260243558248E-2</c:v>
                </c:pt>
                <c:pt idx="3229">
                  <c:v>1.8088841239426445E-2</c:v>
                </c:pt>
                <c:pt idx="3230">
                  <c:v>1.8093407123648264E-2</c:v>
                </c:pt>
                <c:pt idx="3231">
                  <c:v>1.8100152741324559E-2</c:v>
                </c:pt>
                <c:pt idx="3232">
                  <c:v>1.8104684534211806E-2</c:v>
                </c:pt>
                <c:pt idx="3233">
                  <c:v>1.8109201214101905E-2</c:v>
                </c:pt>
                <c:pt idx="3234">
                  <c:v>1.8113702780913808E-2</c:v>
                </c:pt>
                <c:pt idx="3235">
                  <c:v>1.8118189234809606E-2</c:v>
                </c:pt>
                <c:pt idx="3236">
                  <c:v>1.8122660575654224E-2</c:v>
                </c:pt>
                <c:pt idx="3237">
                  <c:v>1.8127116803501691E-2</c:v>
                </c:pt>
                <c:pt idx="3238">
                  <c:v>1.8131557918297979E-2</c:v>
                </c:pt>
                <c:pt idx="3239">
                  <c:v>1.8135983920124131E-2</c:v>
                </c:pt>
                <c:pt idx="3240">
                  <c:v>1.8140394808926118E-2</c:v>
                </c:pt>
                <c:pt idx="3241">
                  <c:v>1.8144790584703939E-2</c:v>
                </c:pt>
                <c:pt idx="3242">
                  <c:v>1.8149171247430578E-2</c:v>
                </c:pt>
                <c:pt idx="3243">
                  <c:v>1.8153536797187085E-2</c:v>
                </c:pt>
                <c:pt idx="3244">
                  <c:v>1.815884376100918E-2</c:v>
                </c:pt>
                <c:pt idx="3245">
                  <c:v>1.8163172176953735E-2</c:v>
                </c:pt>
                <c:pt idx="3246">
                  <c:v>1.816748548125191E-2</c:v>
                </c:pt>
                <c:pt idx="3247">
                  <c:v>1.8171783673903708E-2</c:v>
                </c:pt>
                <c:pt idx="3248">
                  <c:v>1.8176066754909126E-2</c:v>
                </c:pt>
                <c:pt idx="3249">
                  <c:v>1.8180334724430258E-2</c:v>
                </c:pt>
                <c:pt idx="3250">
                  <c:v>1.8184587582223966E-2</c:v>
                </c:pt>
                <c:pt idx="3251">
                  <c:v>1.8188825328371294E-2</c:v>
                </c:pt>
                <c:pt idx="3252">
                  <c:v>1.819304796295329E-2</c:v>
                </c:pt>
                <c:pt idx="3253">
                  <c:v>1.8197255485807862E-2</c:v>
                </c:pt>
                <c:pt idx="3254">
                  <c:v>1.8201447897016054E-2</c:v>
                </c:pt>
                <c:pt idx="3255">
                  <c:v>1.8205625196739961E-2</c:v>
                </c:pt>
                <c:pt idx="3256">
                  <c:v>1.8209787384817488E-2</c:v>
                </c:pt>
                <c:pt idx="3257">
                  <c:v>1.8213934461167591E-2</c:v>
                </c:pt>
                <c:pt idx="3258">
                  <c:v>1.8218066425871315E-2</c:v>
                </c:pt>
                <c:pt idx="3259">
                  <c:v>1.8222183279090753E-2</c:v>
                </c:pt>
                <c:pt idx="3260">
                  <c:v>1.8226285020582766E-2</c:v>
                </c:pt>
                <c:pt idx="3261">
                  <c:v>1.8230371650347355E-2</c:v>
                </c:pt>
                <c:pt idx="3262">
                  <c:v>1.8234443168627656E-2</c:v>
                </c:pt>
                <c:pt idx="3263">
                  <c:v>1.823849957526158E-2</c:v>
                </c:pt>
                <c:pt idx="3264">
                  <c:v>1.8242540870168078E-2</c:v>
                </c:pt>
                <c:pt idx="3265">
                  <c:v>1.8246567053428198E-2</c:v>
                </c:pt>
                <c:pt idx="3266">
                  <c:v>1.8250578125122985E-2</c:v>
                </c:pt>
                <c:pt idx="3267">
                  <c:v>1.825457408525244E-2</c:v>
                </c:pt>
                <c:pt idx="3268">
                  <c:v>1.8258554933654469E-2</c:v>
                </c:pt>
                <c:pt idx="3269">
                  <c:v>1.8262520670329074E-2</c:v>
                </c:pt>
                <c:pt idx="3270">
                  <c:v>1.8266471295519393E-2</c:v>
                </c:pt>
                <c:pt idx="3271">
                  <c:v>1.8270406809063333E-2</c:v>
                </c:pt>
                <c:pt idx="3272">
                  <c:v>1.8274327210879848E-2</c:v>
                </c:pt>
                <c:pt idx="3273">
                  <c:v>1.8278232501131031E-2</c:v>
                </c:pt>
                <c:pt idx="3274">
                  <c:v>1.8282122679735835E-2</c:v>
                </c:pt>
                <c:pt idx="3275">
                  <c:v>1.828599774669426E-2</c:v>
                </c:pt>
                <c:pt idx="3276">
                  <c:v>1.8289857701925261E-2</c:v>
                </c:pt>
                <c:pt idx="3277">
                  <c:v>1.8293702545590929E-2</c:v>
                </c:pt>
                <c:pt idx="3278">
                  <c:v>1.8297532277691264E-2</c:v>
                </c:pt>
                <c:pt idx="3279">
                  <c:v>1.8301346897983128E-2</c:v>
                </c:pt>
                <c:pt idx="3280">
                  <c:v>1.8305146406628614E-2</c:v>
                </c:pt>
                <c:pt idx="3281">
                  <c:v>1.830893080387086E-2</c:v>
                </c:pt>
                <c:pt idx="3282">
                  <c:v>1.8312700089304634E-2</c:v>
                </c:pt>
                <c:pt idx="3283">
                  <c:v>1.8316454263010984E-2</c:v>
                </c:pt>
                <c:pt idx="3284">
                  <c:v>1.8320193325233047E-2</c:v>
                </c:pt>
                <c:pt idx="3285">
                  <c:v>1.8323917275727686E-2</c:v>
                </c:pt>
                <c:pt idx="3286">
                  <c:v>1.8327626114575946E-2</c:v>
                </c:pt>
                <c:pt idx="3287">
                  <c:v>1.8331319841777827E-2</c:v>
                </c:pt>
                <c:pt idx="3288">
                  <c:v>1.8334998457414375E-2</c:v>
                </c:pt>
                <c:pt idx="3289">
                  <c:v>1.8338661961323499E-2</c:v>
                </c:pt>
                <c:pt idx="3290">
                  <c:v>1.8342310353586244E-2</c:v>
                </c:pt>
                <c:pt idx="3291">
                  <c:v>1.8345943634202611E-2</c:v>
                </c:pt>
                <c:pt idx="3292">
                  <c:v>1.8349561803172598E-2</c:v>
                </c:pt>
                <c:pt idx="3293">
                  <c:v>1.8353164860577253E-2</c:v>
                </c:pt>
                <c:pt idx="3294">
                  <c:v>1.8356752806173438E-2</c:v>
                </c:pt>
                <c:pt idx="3295">
                  <c:v>1.8360325640204289E-2</c:v>
                </c:pt>
                <c:pt idx="3296">
                  <c:v>1.8363883362669808E-2</c:v>
                </c:pt>
                <c:pt idx="3297">
                  <c:v>1.8367425973407903E-2</c:v>
                </c:pt>
                <c:pt idx="3298">
                  <c:v>1.8370953472499618E-2</c:v>
                </c:pt>
                <c:pt idx="3299">
                  <c:v>1.8374465859863909E-2</c:v>
                </c:pt>
                <c:pt idx="3300">
                  <c:v>1.8377963135743913E-2</c:v>
                </c:pt>
                <c:pt idx="3301">
                  <c:v>1.8381445299815447E-2</c:v>
                </c:pt>
                <c:pt idx="3302">
                  <c:v>1.8384912352240601E-2</c:v>
                </c:pt>
                <c:pt idx="3303">
                  <c:v>1.8388364293100423E-2</c:v>
                </c:pt>
                <c:pt idx="3304">
                  <c:v>1.8391801122313867E-2</c:v>
                </c:pt>
                <c:pt idx="3305">
                  <c:v>1.8395222839799885E-2</c:v>
                </c:pt>
                <c:pt idx="3306">
                  <c:v>1.8398629445639525E-2</c:v>
                </c:pt>
                <c:pt idx="3307">
                  <c:v>1.8402020939913832E-2</c:v>
                </c:pt>
                <c:pt idx="3308">
                  <c:v>1.8405397322379669E-2</c:v>
                </c:pt>
                <c:pt idx="3309">
                  <c:v>1.8408758593280172E-2</c:v>
                </c:pt>
                <c:pt idx="3310">
                  <c:v>1.8412104752615344E-2</c:v>
                </c:pt>
                <c:pt idx="3311">
                  <c:v>1.8415435800142044E-2</c:v>
                </c:pt>
                <c:pt idx="3312">
                  <c:v>1.8418751736103411E-2</c:v>
                </c:pt>
                <c:pt idx="3313">
                  <c:v>1.8422052560256308E-2</c:v>
                </c:pt>
                <c:pt idx="3314">
                  <c:v>1.8425338273005964E-2</c:v>
                </c:pt>
                <c:pt idx="3315">
                  <c:v>1.842860887394715E-2</c:v>
                </c:pt>
                <c:pt idx="3316">
                  <c:v>1.843186436316091E-2</c:v>
                </c:pt>
                <c:pt idx="3317">
                  <c:v>1.8435104740809338E-2</c:v>
                </c:pt>
                <c:pt idx="3318">
                  <c:v>1.8438330006892434E-2</c:v>
                </c:pt>
                <c:pt idx="3319">
                  <c:v>1.8441540161086012E-2</c:v>
                </c:pt>
                <c:pt idx="3320">
                  <c:v>1.8444735203795304E-2</c:v>
                </c:pt>
                <c:pt idx="3321">
                  <c:v>1.8447915134858217E-2</c:v>
                </c:pt>
                <c:pt idx="3322">
                  <c:v>1.8451079954193705E-2</c:v>
                </c:pt>
                <c:pt idx="3323">
                  <c:v>1.8454229661801769E-2</c:v>
                </c:pt>
                <c:pt idx="3324">
                  <c:v>1.8457364257763453E-2</c:v>
                </c:pt>
                <c:pt idx="3325">
                  <c:v>1.8460483742159806E-2</c:v>
                </c:pt>
                <c:pt idx="3326">
                  <c:v>1.8463588114909779E-2</c:v>
                </c:pt>
                <c:pt idx="3327">
                  <c:v>1.8466677375851281E-2</c:v>
                </c:pt>
                <c:pt idx="3328">
                  <c:v>1.8469751525308498E-2</c:v>
                </c:pt>
                <c:pt idx="3329">
                  <c:v>1.8472810562957243E-2</c:v>
                </c:pt>
                <c:pt idx="3330">
                  <c:v>1.8475854488959609E-2</c:v>
                </c:pt>
                <c:pt idx="3331">
                  <c:v>1.8478883303315596E-2</c:v>
                </c:pt>
                <c:pt idx="3332">
                  <c:v>1.8481897006025205E-2</c:v>
                </c:pt>
                <c:pt idx="3333">
                  <c:v>1.8484895597169482E-2</c:v>
                </c:pt>
                <c:pt idx="3334">
                  <c:v>1.8487879076424241E-2</c:v>
                </c:pt>
                <c:pt idx="3335">
                  <c:v>1.8490847444194713E-2</c:v>
                </c:pt>
                <c:pt idx="3336">
                  <c:v>1.8493800700237761E-2</c:v>
                </c:pt>
                <c:pt idx="3337">
                  <c:v>1.8496738844553384E-2</c:v>
                </c:pt>
                <c:pt idx="3338">
                  <c:v>1.8499661877303675E-2</c:v>
                </c:pt>
                <c:pt idx="3339">
                  <c:v>1.850256979832654E-2</c:v>
                </c:pt>
                <c:pt idx="3340">
                  <c:v>1.8505462607703027E-2</c:v>
                </c:pt>
                <c:pt idx="3341">
                  <c:v>1.8508340305433135E-2</c:v>
                </c:pt>
                <c:pt idx="3342">
                  <c:v>1.8511202891435818E-2</c:v>
                </c:pt>
                <c:pt idx="3343">
                  <c:v>1.8514050365873169E-2</c:v>
                </c:pt>
                <c:pt idx="3344">
                  <c:v>1.8516882728583095E-2</c:v>
                </c:pt>
                <c:pt idx="3345">
                  <c:v>1.8519699979565596E-2</c:v>
                </c:pt>
                <c:pt idx="3346">
                  <c:v>1.8522502118901718E-2</c:v>
                </c:pt>
                <c:pt idx="3347">
                  <c:v>1.8525289146672508E-2</c:v>
                </c:pt>
                <c:pt idx="3348">
                  <c:v>1.852806106255378E-2</c:v>
                </c:pt>
                <c:pt idx="3349">
                  <c:v>1.8530817867031812E-2</c:v>
                </c:pt>
                <c:pt idx="3350">
                  <c:v>1.8533559559701374E-2</c:v>
                </c:pt>
                <c:pt idx="3351">
                  <c:v>1.8536286140724556E-2</c:v>
                </c:pt>
                <c:pt idx="3352">
                  <c:v>1.8538997609939267E-2</c:v>
                </c:pt>
                <c:pt idx="3353">
                  <c:v>1.8541693967750739E-2</c:v>
                </c:pt>
                <c:pt idx="3354">
                  <c:v>1.8544375213753739E-2</c:v>
                </c:pt>
                <c:pt idx="3355">
                  <c:v>1.8547041348029314E-2</c:v>
                </c:pt>
                <c:pt idx="3356">
                  <c:v>1.8549692370577464E-2</c:v>
                </c:pt>
                <c:pt idx="3357">
                  <c:v>1.8552328281641328E-2</c:v>
                </c:pt>
                <c:pt idx="3358">
                  <c:v>1.8554949080896721E-2</c:v>
                </c:pt>
                <c:pt idx="3359">
                  <c:v>1.8557554768505735E-2</c:v>
                </c:pt>
                <c:pt idx="3360">
                  <c:v>1.8560145344468371E-2</c:v>
                </c:pt>
                <c:pt idx="3361">
                  <c:v>1.8562720808784627E-2</c:v>
                </c:pt>
                <c:pt idx="3362">
                  <c:v>1.8565281161373459E-2</c:v>
                </c:pt>
                <c:pt idx="3363">
                  <c:v>1.8567826402234866E-2</c:v>
                </c:pt>
                <c:pt idx="3364">
                  <c:v>1.857035653153094E-2</c:v>
                </c:pt>
                <c:pt idx="3365">
                  <c:v>1.8572871549180636E-2</c:v>
                </c:pt>
                <c:pt idx="3366">
                  <c:v>1.8575371454940814E-2</c:v>
                </c:pt>
                <c:pt idx="3367">
                  <c:v>1.857785624913566E-2</c:v>
                </c:pt>
                <c:pt idx="3368">
                  <c:v>1.858032593184622E-2</c:v>
                </c:pt>
                <c:pt idx="3369">
                  <c:v>1.8582780502667262E-2</c:v>
                </c:pt>
                <c:pt idx="3370">
                  <c:v>1.8585219961760879E-2</c:v>
                </c:pt>
                <c:pt idx="3371">
                  <c:v>1.8587644309289164E-2</c:v>
                </c:pt>
                <c:pt idx="3372">
                  <c:v>1.8590053545090024E-2</c:v>
                </c:pt>
                <c:pt idx="3373">
                  <c:v>1.8592447669325551E-2</c:v>
                </c:pt>
                <c:pt idx="3374">
                  <c:v>1.8594826681833654E-2</c:v>
                </c:pt>
                <c:pt idx="3375">
                  <c:v>1.8597190582533285E-2</c:v>
                </c:pt>
                <c:pt idx="3376">
                  <c:v>1.859953937174863E-2</c:v>
                </c:pt>
                <c:pt idx="3377">
                  <c:v>1.8601873049155504E-2</c:v>
                </c:pt>
                <c:pt idx="3378">
                  <c:v>1.8604191614834953E-2</c:v>
                </c:pt>
                <c:pt idx="3379">
                  <c:v>1.8606495068949069E-2</c:v>
                </c:pt>
                <c:pt idx="3380">
                  <c:v>1.8608783411335761E-2</c:v>
                </c:pt>
                <c:pt idx="3381">
                  <c:v>1.8611056642076074E-2</c:v>
                </c:pt>
                <c:pt idx="3382">
                  <c:v>1.8613314761088962E-2</c:v>
                </c:pt>
                <c:pt idx="3383">
                  <c:v>1.8615557768455471E-2</c:v>
                </c:pt>
                <c:pt idx="3384">
                  <c:v>1.8617785664175601E-2</c:v>
                </c:pt>
                <c:pt idx="3385">
                  <c:v>1.861999844808726E-2</c:v>
                </c:pt>
                <c:pt idx="3386">
                  <c:v>1.8622196120433587E-2</c:v>
                </c:pt>
                <c:pt idx="3387">
                  <c:v>1.8624689241890646E-2</c:v>
                </c:pt>
                <c:pt idx="3388">
                  <c:v>1.8626854531952342E-2</c:v>
                </c:pt>
                <c:pt idx="3389">
                  <c:v>1.8629004710367658E-2</c:v>
                </c:pt>
                <c:pt idx="3390">
                  <c:v>1.8631139777136596E-2</c:v>
                </c:pt>
                <c:pt idx="3391">
                  <c:v>1.8633259732178109E-2</c:v>
                </c:pt>
                <c:pt idx="3392">
                  <c:v>1.863536457565429E-2</c:v>
                </c:pt>
                <c:pt idx="3393">
                  <c:v>1.8637454307240953E-2</c:v>
                </c:pt>
                <c:pt idx="3394">
                  <c:v>1.863952892734333E-2</c:v>
                </c:pt>
                <c:pt idx="3395">
                  <c:v>1.8641588435718282E-2</c:v>
                </c:pt>
                <c:pt idx="3396">
                  <c:v>1.8643632832365808E-2</c:v>
                </c:pt>
                <c:pt idx="3397">
                  <c:v>1.864566211728591E-2</c:v>
                </c:pt>
                <c:pt idx="3398">
                  <c:v>1.8647676290559634E-2</c:v>
                </c:pt>
                <c:pt idx="3399">
                  <c:v>1.8649675352105932E-2</c:v>
                </c:pt>
                <c:pt idx="3400">
                  <c:v>1.8651659302005852E-2</c:v>
                </c:pt>
                <c:pt idx="3401">
                  <c:v>1.8653628140259393E-2</c:v>
                </c:pt>
                <c:pt idx="3402">
                  <c:v>1.8655581866947601E-2</c:v>
                </c:pt>
                <c:pt idx="3403">
                  <c:v>1.8657520481665246E-2</c:v>
                </c:pt>
                <c:pt idx="3404">
                  <c:v>1.8659443984898605E-2</c:v>
                </c:pt>
                <c:pt idx="3405">
                  <c:v>1.8661352376404539E-2</c:v>
                </c:pt>
                <c:pt idx="3406">
                  <c:v>1.8663245656183047E-2</c:v>
                </c:pt>
                <c:pt idx="3407">
                  <c:v>1.8665123824234131E-2</c:v>
                </c:pt>
                <c:pt idx="3408">
                  <c:v>1.8666986880638836E-2</c:v>
                </c:pt>
                <c:pt idx="3409">
                  <c:v>1.8668834825478209E-2</c:v>
                </c:pt>
                <c:pt idx="3410">
                  <c:v>1.867066765850911E-2</c:v>
                </c:pt>
                <c:pt idx="3411">
                  <c:v>1.8672485379812587E-2</c:v>
                </c:pt>
                <c:pt idx="3412">
                  <c:v>1.8674287989388638E-2</c:v>
                </c:pt>
                <c:pt idx="3413">
                  <c:v>1.8676075487399357E-2</c:v>
                </c:pt>
                <c:pt idx="3414">
                  <c:v>1.8677847873763698E-2</c:v>
                </c:pt>
                <c:pt idx="3415">
                  <c:v>1.8679605148319567E-2</c:v>
                </c:pt>
                <c:pt idx="3416">
                  <c:v>1.8681347311229057E-2</c:v>
                </c:pt>
                <c:pt idx="3417">
                  <c:v>1.8683074362411123E-2</c:v>
                </c:pt>
                <c:pt idx="3418">
                  <c:v>1.868478630194681E-2</c:v>
                </c:pt>
                <c:pt idx="3419">
                  <c:v>1.8686483129755072E-2</c:v>
                </c:pt>
                <c:pt idx="3420">
                  <c:v>1.8688164845916955E-2</c:v>
                </c:pt>
                <c:pt idx="3421">
                  <c:v>1.8689831450513505E-2</c:v>
                </c:pt>
                <c:pt idx="3422">
                  <c:v>1.8691482943139492E-2</c:v>
                </c:pt>
                <c:pt idx="3423">
                  <c:v>1.8693119324281193E-2</c:v>
                </c:pt>
                <c:pt idx="3424">
                  <c:v>1.8694740593614423E-2</c:v>
                </c:pt>
                <c:pt idx="3425">
                  <c:v>1.8696346751301274E-2</c:v>
                </c:pt>
                <c:pt idx="3426">
                  <c:v>1.86979377972607E-2</c:v>
                </c:pt>
                <c:pt idx="3427">
                  <c:v>1.8699513731573747E-2</c:v>
                </c:pt>
                <c:pt idx="3428">
                  <c:v>1.8701074554240416E-2</c:v>
                </c:pt>
                <c:pt idx="3429">
                  <c:v>1.8702620265098613E-2</c:v>
                </c:pt>
                <c:pt idx="3430">
                  <c:v>1.8704150864391478E-2</c:v>
                </c:pt>
                <c:pt idx="3431">
                  <c:v>1.8705666351956918E-2</c:v>
                </c:pt>
                <c:pt idx="3432">
                  <c:v>1.8707166727713886E-2</c:v>
                </c:pt>
                <c:pt idx="3433">
                  <c:v>1.8708651991905523E-2</c:v>
                </c:pt>
                <c:pt idx="3434">
                  <c:v>1.8710122144369734E-2</c:v>
                </c:pt>
                <c:pt idx="3435">
                  <c:v>1.8711577185187567E-2</c:v>
                </c:pt>
                <c:pt idx="3436">
                  <c:v>1.8713017114277974E-2</c:v>
                </c:pt>
                <c:pt idx="3437">
                  <c:v>1.8714441931559911E-2</c:v>
                </c:pt>
                <c:pt idx="3438">
                  <c:v>1.8715851637276515E-2</c:v>
                </c:pt>
                <c:pt idx="3439">
                  <c:v>1.8717246231265694E-2</c:v>
                </c:pt>
                <c:pt idx="3440">
                  <c:v>1.8718625713446402E-2</c:v>
                </c:pt>
                <c:pt idx="3441">
                  <c:v>1.8719990084061777E-2</c:v>
                </c:pt>
                <c:pt idx="3442">
                  <c:v>1.8721339343030774E-2</c:v>
                </c:pt>
                <c:pt idx="3443">
                  <c:v>1.8722673490272346E-2</c:v>
                </c:pt>
                <c:pt idx="3444">
                  <c:v>1.8723992525705446E-2</c:v>
                </c:pt>
                <c:pt idx="3445">
                  <c:v>1.8725296449654261E-2</c:v>
                </c:pt>
                <c:pt idx="3446">
                  <c:v>1.8726585261713558E-2</c:v>
                </c:pt>
                <c:pt idx="3447">
                  <c:v>1.8727858962126476E-2</c:v>
                </c:pt>
                <c:pt idx="3448">
                  <c:v>1.8729117550893015E-2</c:v>
                </c:pt>
                <c:pt idx="3449">
                  <c:v>1.8730361028013176E-2</c:v>
                </c:pt>
                <c:pt idx="3450">
                  <c:v>1.8731589393324866E-2</c:v>
                </c:pt>
                <c:pt idx="3451">
                  <c:v>1.8732802646828084E-2</c:v>
                </c:pt>
                <c:pt idx="3452">
                  <c:v>1.8734000788928062E-2</c:v>
                </c:pt>
                <c:pt idx="3453">
                  <c:v>1.8735183819057477E-2</c:v>
                </c:pt>
                <c:pt idx="3454">
                  <c:v>1.8736351737621559E-2</c:v>
                </c:pt>
                <c:pt idx="3455">
                  <c:v>1.8737504544620309E-2</c:v>
                </c:pt>
                <c:pt idx="3456">
                  <c:v>1.8738642239729542E-2</c:v>
                </c:pt>
                <c:pt idx="3457">
                  <c:v>1.8739764823192395E-2</c:v>
                </c:pt>
                <c:pt idx="3458">
                  <c:v>1.8740872294846778E-2</c:v>
                </c:pt>
                <c:pt idx="3459">
                  <c:v>1.8741964655016874E-2</c:v>
                </c:pt>
                <c:pt idx="3460">
                  <c:v>1.8743041903378499E-2</c:v>
                </c:pt>
                <c:pt idx="3461">
                  <c:v>1.8744104040093745E-2</c:v>
                </c:pt>
                <c:pt idx="3462">
                  <c:v>1.8745151065081567E-2</c:v>
                </c:pt>
                <c:pt idx="3463">
                  <c:v>1.8746182978423009E-2</c:v>
                </c:pt>
                <c:pt idx="3464">
                  <c:v>1.8747199779955981E-2</c:v>
                </c:pt>
                <c:pt idx="3465">
                  <c:v>1.8748201469761527E-2</c:v>
                </c:pt>
                <c:pt idx="3466">
                  <c:v>1.8749188048001741E-2</c:v>
                </c:pt>
                <c:pt idx="3467">
                  <c:v>1.8750159514433484E-2</c:v>
                </c:pt>
                <c:pt idx="3468">
                  <c:v>1.8751115869299895E-2</c:v>
                </c:pt>
                <c:pt idx="3469">
                  <c:v>1.8752057112276788E-2</c:v>
                </c:pt>
                <c:pt idx="3470">
                  <c:v>1.8752983243688348E-2</c:v>
                </c:pt>
                <c:pt idx="3471">
                  <c:v>1.875389426345353E-2</c:v>
                </c:pt>
                <c:pt idx="3472">
                  <c:v>1.8754790171491287E-2</c:v>
                </c:pt>
                <c:pt idx="3473">
                  <c:v>1.8755670967720572E-2</c:v>
                </c:pt>
                <c:pt idx="3474">
                  <c:v>1.8756536652303479E-2</c:v>
                </c:pt>
                <c:pt idx="3475">
                  <c:v>1.8757387225158961E-2</c:v>
                </c:pt>
                <c:pt idx="3476">
                  <c:v>1.8758222686368065E-2</c:v>
                </c:pt>
                <c:pt idx="3477">
                  <c:v>1.8759043035849743E-2</c:v>
                </c:pt>
                <c:pt idx="3478">
                  <c:v>1.8759848273685042E-2</c:v>
                </c:pt>
                <c:pt idx="3479">
                  <c:v>1.8760638399792917E-2</c:v>
                </c:pt>
                <c:pt idx="3480">
                  <c:v>1.8761413414173367E-2</c:v>
                </c:pt>
                <c:pt idx="3481">
                  <c:v>1.8762173316988484E-2</c:v>
                </c:pt>
                <c:pt idx="3482">
                  <c:v>1.8762918107914084E-2</c:v>
                </c:pt>
                <c:pt idx="3483">
                  <c:v>1.8763647787193305E-2</c:v>
                </c:pt>
                <c:pt idx="3484">
                  <c:v>1.8764362354745101E-2</c:v>
                </c:pt>
                <c:pt idx="3485">
                  <c:v>1.8765061810650518E-2</c:v>
                </c:pt>
                <c:pt idx="3486">
                  <c:v>1.8765746154909557E-2</c:v>
                </c:pt>
                <c:pt idx="3487">
                  <c:v>1.8766415387360125E-2</c:v>
                </c:pt>
                <c:pt idx="3488">
                  <c:v>1.8767069508164314E-2</c:v>
                </c:pt>
                <c:pt idx="3489">
                  <c:v>1.8767708517241077E-2</c:v>
                </c:pt>
                <c:pt idx="3490">
                  <c:v>1.8768332414752509E-2</c:v>
                </c:pt>
                <c:pt idx="3491">
                  <c:v>1.876902693615512E-2</c:v>
                </c:pt>
                <c:pt idx="3492">
                  <c:v>1.876961845138192E-2</c:v>
                </c:pt>
                <c:pt idx="3493">
                  <c:v>1.8770194854719202E-2</c:v>
                </c:pt>
                <c:pt idx="3494">
                  <c:v>1.8770756146653245E-2</c:v>
                </c:pt>
                <c:pt idx="3495">
                  <c:v>1.8771302326778816E-2</c:v>
                </c:pt>
                <c:pt idx="3496">
                  <c:v>1.8771833395095916E-2</c:v>
                </c:pt>
                <c:pt idx="3497">
                  <c:v>1.8772349351847684E-2</c:v>
                </c:pt>
                <c:pt idx="3498">
                  <c:v>1.877285019679098E-2</c:v>
                </c:pt>
                <c:pt idx="3499">
                  <c:v>1.8773335930006851E-2</c:v>
                </c:pt>
                <c:pt idx="3500">
                  <c:v>1.8773806551576344E-2</c:v>
                </c:pt>
                <c:pt idx="3501">
                  <c:v>1.8774262061580504E-2</c:v>
                </c:pt>
                <c:pt idx="3502">
                  <c:v>1.8774702459695147E-2</c:v>
                </c:pt>
                <c:pt idx="3503">
                  <c:v>1.8775127746163411E-2</c:v>
                </c:pt>
                <c:pt idx="3504">
                  <c:v>1.8775537920904251E-2</c:v>
                </c:pt>
                <c:pt idx="3505">
                  <c:v>1.8777974599299974E-2</c:v>
                </c:pt>
                <c:pt idx="3506">
                  <c:v>1.87763129352847E-2</c:v>
                </c:pt>
                <c:pt idx="3507">
                  <c:v>1.8776677774924311E-2</c:v>
                </c:pt>
                <c:pt idx="3508">
                  <c:v>1.8777027502998589E-2</c:v>
                </c:pt>
                <c:pt idx="3509">
                  <c:v>1.8777362119264396E-2</c:v>
                </c:pt>
                <c:pt idx="3510">
                  <c:v>1.8777681623721731E-2</c:v>
                </c:pt>
                <c:pt idx="3511">
                  <c:v>1.8777986016613735E-2</c:v>
                </c:pt>
                <c:pt idx="3512">
                  <c:v>1.8778275297778313E-2</c:v>
                </c:pt>
                <c:pt idx="3513">
                  <c:v>1.8778549467296513E-2</c:v>
                </c:pt>
                <c:pt idx="3514">
                  <c:v>1.8778808524925195E-2</c:v>
                </c:pt>
                <c:pt idx="3515">
                  <c:v>1.8779052471069591E-2</c:v>
                </c:pt>
                <c:pt idx="3516">
                  <c:v>1.8779281305486561E-2</c:v>
                </c:pt>
                <c:pt idx="3517">
                  <c:v>1.8779495027932969E-2</c:v>
                </c:pt>
                <c:pt idx="3518">
                  <c:v>1.877969363889509E-2</c:v>
                </c:pt>
                <c:pt idx="3519">
                  <c:v>1.8779877138291878E-2</c:v>
                </c:pt>
                <c:pt idx="3520">
                  <c:v>1.8780045525799149E-2</c:v>
                </c:pt>
                <c:pt idx="3521">
                  <c:v>1.8780198801497949E-2</c:v>
                </c:pt>
                <c:pt idx="3522">
                  <c:v>1.8780336965712463E-2</c:v>
                </c:pt>
                <c:pt idx="3523">
                  <c:v>1.8780460018199552E-2</c:v>
                </c:pt>
                <c:pt idx="3524">
                  <c:v>1.8780567958878169E-2</c:v>
                </c:pt>
                <c:pt idx="3525">
                  <c:v>1.8780660787829362E-2</c:v>
                </c:pt>
                <c:pt idx="3526">
                  <c:v>1.8780738505215222E-2</c:v>
                </c:pt>
                <c:pt idx="3527">
                  <c:v>1.8780801110873657E-2</c:v>
                </c:pt>
                <c:pt idx="3528">
                  <c:v>1.8780848604723621E-2</c:v>
                </c:pt>
                <c:pt idx="3529">
                  <c:v>1.8780880986927206E-2</c:v>
                </c:pt>
                <c:pt idx="3530">
                  <c:v>1.8780898257565459E-2</c:v>
                </c:pt>
                <c:pt idx="3531">
                  <c:v>1.8780901393002924E-2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666752"/>
        <c:axId val="539537792"/>
      </c:lineChart>
      <c:dateAx>
        <c:axId val="418666752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53779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39537792"/>
        <c:scaling>
          <c:orientation val="minMax"/>
          <c:max val="0.01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1866675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42278</c:v>
                </c:pt>
                <c:pt idx="1">
                  <c:v>42279</c:v>
                </c:pt>
                <c:pt idx="2">
                  <c:v>42282</c:v>
                </c:pt>
                <c:pt idx="3">
                  <c:v>42283</c:v>
                </c:pt>
                <c:pt idx="4">
                  <c:v>42284</c:v>
                </c:pt>
                <c:pt idx="5">
                  <c:v>42285</c:v>
                </c:pt>
                <c:pt idx="6">
                  <c:v>42286</c:v>
                </c:pt>
                <c:pt idx="7">
                  <c:v>42289</c:v>
                </c:pt>
                <c:pt idx="8">
                  <c:v>42290</c:v>
                </c:pt>
                <c:pt idx="9">
                  <c:v>42291</c:v>
                </c:pt>
                <c:pt idx="10">
                  <c:v>42292</c:v>
                </c:pt>
                <c:pt idx="11">
                  <c:v>42293</c:v>
                </c:pt>
                <c:pt idx="12">
                  <c:v>42296</c:v>
                </c:pt>
                <c:pt idx="13">
                  <c:v>42297</c:v>
                </c:pt>
                <c:pt idx="14">
                  <c:v>42298</c:v>
                </c:pt>
                <c:pt idx="15">
                  <c:v>42299</c:v>
                </c:pt>
                <c:pt idx="16">
                  <c:v>42300</c:v>
                </c:pt>
                <c:pt idx="17">
                  <c:v>42303</c:v>
                </c:pt>
                <c:pt idx="18">
                  <c:v>42304</c:v>
                </c:pt>
                <c:pt idx="19">
                  <c:v>42305</c:v>
                </c:pt>
                <c:pt idx="20">
                  <c:v>42306</c:v>
                </c:pt>
                <c:pt idx="21">
                  <c:v>42307</c:v>
                </c:pt>
                <c:pt idx="22">
                  <c:v>42310</c:v>
                </c:pt>
                <c:pt idx="23">
                  <c:v>42311</c:v>
                </c:pt>
                <c:pt idx="24">
                  <c:v>42312</c:v>
                </c:pt>
                <c:pt idx="25">
                  <c:v>42313</c:v>
                </c:pt>
                <c:pt idx="26">
                  <c:v>42314</c:v>
                </c:pt>
                <c:pt idx="27">
                  <c:v>42317</c:v>
                </c:pt>
                <c:pt idx="28">
                  <c:v>42318</c:v>
                </c:pt>
                <c:pt idx="29">
                  <c:v>42319</c:v>
                </c:pt>
                <c:pt idx="30">
                  <c:v>42320</c:v>
                </c:pt>
                <c:pt idx="31">
                  <c:v>42321</c:v>
                </c:pt>
                <c:pt idx="32">
                  <c:v>42324</c:v>
                </c:pt>
                <c:pt idx="33">
                  <c:v>42325</c:v>
                </c:pt>
                <c:pt idx="34">
                  <c:v>42326</c:v>
                </c:pt>
                <c:pt idx="35">
                  <c:v>42327</c:v>
                </c:pt>
                <c:pt idx="36">
                  <c:v>42328</c:v>
                </c:pt>
                <c:pt idx="37">
                  <c:v>42331</c:v>
                </c:pt>
                <c:pt idx="38">
                  <c:v>42332</c:v>
                </c:pt>
                <c:pt idx="39">
                  <c:v>42333</c:v>
                </c:pt>
                <c:pt idx="40">
                  <c:v>42334</c:v>
                </c:pt>
                <c:pt idx="41">
                  <c:v>42335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42345</c:v>
                </c:pt>
                <c:pt idx="48">
                  <c:v>42346</c:v>
                </c:pt>
                <c:pt idx="49">
                  <c:v>42347</c:v>
                </c:pt>
                <c:pt idx="50">
                  <c:v>42348</c:v>
                </c:pt>
                <c:pt idx="51">
                  <c:v>42349</c:v>
                </c:pt>
                <c:pt idx="52">
                  <c:v>42352</c:v>
                </c:pt>
                <c:pt idx="53">
                  <c:v>42353</c:v>
                </c:pt>
                <c:pt idx="54">
                  <c:v>42354</c:v>
                </c:pt>
                <c:pt idx="55">
                  <c:v>42355</c:v>
                </c:pt>
                <c:pt idx="56">
                  <c:v>42356</c:v>
                </c:pt>
                <c:pt idx="57">
                  <c:v>42359</c:v>
                </c:pt>
                <c:pt idx="58">
                  <c:v>42360</c:v>
                </c:pt>
                <c:pt idx="59">
                  <c:v>42361</c:v>
                </c:pt>
                <c:pt idx="60">
                  <c:v>42362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42493</c:v>
                </c:pt>
                <c:pt idx="148">
                  <c:v>42494</c:v>
                </c:pt>
                <c:pt idx="149">
                  <c:v>42495</c:v>
                </c:pt>
                <c:pt idx="150">
                  <c:v>42496</c:v>
                </c:pt>
                <c:pt idx="151">
                  <c:v>42499</c:v>
                </c:pt>
                <c:pt idx="152">
                  <c:v>42500</c:v>
                </c:pt>
                <c:pt idx="153">
                  <c:v>42501</c:v>
                </c:pt>
                <c:pt idx="154">
                  <c:v>42502</c:v>
                </c:pt>
                <c:pt idx="155">
                  <c:v>42503</c:v>
                </c:pt>
                <c:pt idx="156">
                  <c:v>42506</c:v>
                </c:pt>
                <c:pt idx="157">
                  <c:v>42507</c:v>
                </c:pt>
                <c:pt idx="158">
                  <c:v>42508</c:v>
                </c:pt>
                <c:pt idx="159">
                  <c:v>42509</c:v>
                </c:pt>
                <c:pt idx="160">
                  <c:v>42510</c:v>
                </c:pt>
                <c:pt idx="161">
                  <c:v>42513</c:v>
                </c:pt>
                <c:pt idx="162">
                  <c:v>42514</c:v>
                </c:pt>
                <c:pt idx="163">
                  <c:v>42515</c:v>
                </c:pt>
                <c:pt idx="164">
                  <c:v>42516</c:v>
                </c:pt>
                <c:pt idx="165">
                  <c:v>42517</c:v>
                </c:pt>
                <c:pt idx="166">
                  <c:v>42521</c:v>
                </c:pt>
                <c:pt idx="167">
                  <c:v>42522</c:v>
                </c:pt>
                <c:pt idx="168">
                  <c:v>42523</c:v>
                </c:pt>
                <c:pt idx="169">
                  <c:v>42524</c:v>
                </c:pt>
                <c:pt idx="170">
                  <c:v>42527</c:v>
                </c:pt>
                <c:pt idx="171">
                  <c:v>42528</c:v>
                </c:pt>
                <c:pt idx="172">
                  <c:v>42529</c:v>
                </c:pt>
                <c:pt idx="173">
                  <c:v>42530</c:v>
                </c:pt>
                <c:pt idx="174">
                  <c:v>42531</c:v>
                </c:pt>
                <c:pt idx="175">
                  <c:v>42534</c:v>
                </c:pt>
                <c:pt idx="176">
                  <c:v>42535</c:v>
                </c:pt>
                <c:pt idx="177">
                  <c:v>42536</c:v>
                </c:pt>
                <c:pt idx="178">
                  <c:v>42537</c:v>
                </c:pt>
                <c:pt idx="179">
                  <c:v>42538</c:v>
                </c:pt>
                <c:pt idx="180">
                  <c:v>42541</c:v>
                </c:pt>
                <c:pt idx="181">
                  <c:v>42542</c:v>
                </c:pt>
                <c:pt idx="182">
                  <c:v>42543</c:v>
                </c:pt>
                <c:pt idx="183">
                  <c:v>42544</c:v>
                </c:pt>
                <c:pt idx="184">
                  <c:v>42545</c:v>
                </c:pt>
                <c:pt idx="185">
                  <c:v>42548</c:v>
                </c:pt>
                <c:pt idx="186">
                  <c:v>42549</c:v>
                </c:pt>
                <c:pt idx="187">
                  <c:v>42550</c:v>
                </c:pt>
                <c:pt idx="188">
                  <c:v>42551</c:v>
                </c:pt>
                <c:pt idx="189">
                  <c:v>42552</c:v>
                </c:pt>
                <c:pt idx="190">
                  <c:v>42555</c:v>
                </c:pt>
                <c:pt idx="191">
                  <c:v>42556</c:v>
                </c:pt>
                <c:pt idx="192">
                  <c:v>42557</c:v>
                </c:pt>
                <c:pt idx="193">
                  <c:v>42558</c:v>
                </c:pt>
                <c:pt idx="194">
                  <c:v>42559</c:v>
                </c:pt>
                <c:pt idx="195">
                  <c:v>42562</c:v>
                </c:pt>
                <c:pt idx="196">
                  <c:v>42563</c:v>
                </c:pt>
                <c:pt idx="197">
                  <c:v>42564</c:v>
                </c:pt>
                <c:pt idx="198">
                  <c:v>42565</c:v>
                </c:pt>
                <c:pt idx="199">
                  <c:v>42566</c:v>
                </c:pt>
                <c:pt idx="200">
                  <c:v>42569</c:v>
                </c:pt>
                <c:pt idx="201">
                  <c:v>42570</c:v>
                </c:pt>
                <c:pt idx="202">
                  <c:v>42571</c:v>
                </c:pt>
                <c:pt idx="203">
                  <c:v>42572</c:v>
                </c:pt>
                <c:pt idx="204">
                  <c:v>42573</c:v>
                </c:pt>
                <c:pt idx="205">
                  <c:v>42576</c:v>
                </c:pt>
                <c:pt idx="206">
                  <c:v>42577</c:v>
                </c:pt>
                <c:pt idx="207">
                  <c:v>42578</c:v>
                </c:pt>
                <c:pt idx="208">
                  <c:v>42579</c:v>
                </c:pt>
                <c:pt idx="209">
                  <c:v>42580</c:v>
                </c:pt>
                <c:pt idx="210">
                  <c:v>42583</c:v>
                </c:pt>
                <c:pt idx="211">
                  <c:v>42584</c:v>
                </c:pt>
                <c:pt idx="212">
                  <c:v>42585</c:v>
                </c:pt>
                <c:pt idx="213">
                  <c:v>42586</c:v>
                </c:pt>
                <c:pt idx="214">
                  <c:v>42587</c:v>
                </c:pt>
                <c:pt idx="215">
                  <c:v>42590</c:v>
                </c:pt>
                <c:pt idx="216">
                  <c:v>42591</c:v>
                </c:pt>
                <c:pt idx="217">
                  <c:v>42592</c:v>
                </c:pt>
                <c:pt idx="218">
                  <c:v>42593</c:v>
                </c:pt>
                <c:pt idx="219">
                  <c:v>42594</c:v>
                </c:pt>
                <c:pt idx="220">
                  <c:v>42597</c:v>
                </c:pt>
                <c:pt idx="221">
                  <c:v>42598</c:v>
                </c:pt>
                <c:pt idx="222">
                  <c:v>42599</c:v>
                </c:pt>
                <c:pt idx="223">
                  <c:v>42600</c:v>
                </c:pt>
                <c:pt idx="224">
                  <c:v>42601</c:v>
                </c:pt>
                <c:pt idx="225">
                  <c:v>42604</c:v>
                </c:pt>
                <c:pt idx="226">
                  <c:v>42605</c:v>
                </c:pt>
                <c:pt idx="227">
                  <c:v>42606</c:v>
                </c:pt>
                <c:pt idx="228">
                  <c:v>42607</c:v>
                </c:pt>
                <c:pt idx="229">
                  <c:v>42608</c:v>
                </c:pt>
                <c:pt idx="230">
                  <c:v>42612</c:v>
                </c:pt>
                <c:pt idx="231">
                  <c:v>42613</c:v>
                </c:pt>
                <c:pt idx="232">
                  <c:v>42614</c:v>
                </c:pt>
                <c:pt idx="233">
                  <c:v>42615</c:v>
                </c:pt>
                <c:pt idx="234">
                  <c:v>42618</c:v>
                </c:pt>
                <c:pt idx="235">
                  <c:v>42619</c:v>
                </c:pt>
                <c:pt idx="236">
                  <c:v>42620</c:v>
                </c:pt>
                <c:pt idx="237">
                  <c:v>42621</c:v>
                </c:pt>
                <c:pt idx="238">
                  <c:v>42622</c:v>
                </c:pt>
                <c:pt idx="239">
                  <c:v>42625</c:v>
                </c:pt>
                <c:pt idx="240">
                  <c:v>42626</c:v>
                </c:pt>
                <c:pt idx="241">
                  <c:v>42627</c:v>
                </c:pt>
                <c:pt idx="242">
                  <c:v>42628</c:v>
                </c:pt>
                <c:pt idx="243">
                  <c:v>42629</c:v>
                </c:pt>
                <c:pt idx="244">
                  <c:v>42632</c:v>
                </c:pt>
                <c:pt idx="245">
                  <c:v>42633</c:v>
                </c:pt>
                <c:pt idx="246">
                  <c:v>42634</c:v>
                </c:pt>
                <c:pt idx="247">
                  <c:v>42635</c:v>
                </c:pt>
                <c:pt idx="248">
                  <c:v>42636</c:v>
                </c:pt>
                <c:pt idx="249">
                  <c:v>42639</c:v>
                </c:pt>
                <c:pt idx="250">
                  <c:v>42640</c:v>
                </c:pt>
                <c:pt idx="251">
                  <c:v>42641</c:v>
                </c:pt>
                <c:pt idx="252">
                  <c:v>42642</c:v>
                </c:pt>
                <c:pt idx="253">
                  <c:v>42643</c:v>
                </c:pt>
                <c:pt idx="254">
                  <c:v>42646</c:v>
                </c:pt>
                <c:pt idx="255">
                  <c:v>42647</c:v>
                </c:pt>
                <c:pt idx="256">
                  <c:v>42648</c:v>
                </c:pt>
                <c:pt idx="257">
                  <c:v>42649</c:v>
                </c:pt>
                <c:pt idx="258">
                  <c:v>42650</c:v>
                </c:pt>
                <c:pt idx="259">
                  <c:v>42653</c:v>
                </c:pt>
                <c:pt idx="260">
                  <c:v>42654</c:v>
                </c:pt>
                <c:pt idx="261">
                  <c:v>42655</c:v>
                </c:pt>
                <c:pt idx="262">
                  <c:v>42656</c:v>
                </c:pt>
                <c:pt idx="263">
                  <c:v>42657</c:v>
                </c:pt>
                <c:pt idx="264">
                  <c:v>42660</c:v>
                </c:pt>
                <c:pt idx="265">
                  <c:v>42661</c:v>
                </c:pt>
                <c:pt idx="266">
                  <c:v>42662</c:v>
                </c:pt>
                <c:pt idx="267">
                  <c:v>42663</c:v>
                </c:pt>
                <c:pt idx="268">
                  <c:v>42664</c:v>
                </c:pt>
                <c:pt idx="269">
                  <c:v>42667</c:v>
                </c:pt>
                <c:pt idx="270">
                  <c:v>42668</c:v>
                </c:pt>
                <c:pt idx="271">
                  <c:v>42669</c:v>
                </c:pt>
                <c:pt idx="272">
                  <c:v>42670</c:v>
                </c:pt>
                <c:pt idx="273">
                  <c:v>42671</c:v>
                </c:pt>
                <c:pt idx="274">
                  <c:v>42674</c:v>
                </c:pt>
                <c:pt idx="275">
                  <c:v>42675</c:v>
                </c:pt>
                <c:pt idx="276">
                  <c:v>42676</c:v>
                </c:pt>
                <c:pt idx="277">
                  <c:v>42677</c:v>
                </c:pt>
                <c:pt idx="278">
                  <c:v>42678</c:v>
                </c:pt>
                <c:pt idx="279">
                  <c:v>42681</c:v>
                </c:pt>
                <c:pt idx="280">
                  <c:v>42682</c:v>
                </c:pt>
                <c:pt idx="281">
                  <c:v>42683</c:v>
                </c:pt>
                <c:pt idx="282">
                  <c:v>42684</c:v>
                </c:pt>
                <c:pt idx="283">
                  <c:v>42685</c:v>
                </c:pt>
                <c:pt idx="284">
                  <c:v>42688</c:v>
                </c:pt>
                <c:pt idx="285">
                  <c:v>42689</c:v>
                </c:pt>
                <c:pt idx="286">
                  <c:v>42690</c:v>
                </c:pt>
                <c:pt idx="287">
                  <c:v>42691</c:v>
                </c:pt>
                <c:pt idx="288">
                  <c:v>42692</c:v>
                </c:pt>
                <c:pt idx="289">
                  <c:v>42695</c:v>
                </c:pt>
                <c:pt idx="290">
                  <c:v>42696</c:v>
                </c:pt>
                <c:pt idx="291">
                  <c:v>42697</c:v>
                </c:pt>
                <c:pt idx="292">
                  <c:v>42698</c:v>
                </c:pt>
                <c:pt idx="293">
                  <c:v>42699</c:v>
                </c:pt>
                <c:pt idx="294">
                  <c:v>42702</c:v>
                </c:pt>
                <c:pt idx="295">
                  <c:v>42703</c:v>
                </c:pt>
                <c:pt idx="296">
                  <c:v>42704</c:v>
                </c:pt>
                <c:pt idx="297">
                  <c:v>42705</c:v>
                </c:pt>
                <c:pt idx="298">
                  <c:v>42706</c:v>
                </c:pt>
                <c:pt idx="299">
                  <c:v>42709</c:v>
                </c:pt>
                <c:pt idx="300">
                  <c:v>42710</c:v>
                </c:pt>
                <c:pt idx="301">
                  <c:v>42711</c:v>
                </c:pt>
                <c:pt idx="302">
                  <c:v>42712</c:v>
                </c:pt>
                <c:pt idx="303">
                  <c:v>42713</c:v>
                </c:pt>
                <c:pt idx="304">
                  <c:v>42716</c:v>
                </c:pt>
                <c:pt idx="305">
                  <c:v>42717</c:v>
                </c:pt>
                <c:pt idx="306">
                  <c:v>42718</c:v>
                </c:pt>
                <c:pt idx="307">
                  <c:v>42719</c:v>
                </c:pt>
                <c:pt idx="308">
                  <c:v>42720</c:v>
                </c:pt>
                <c:pt idx="309">
                  <c:v>42723</c:v>
                </c:pt>
                <c:pt idx="310">
                  <c:v>42724</c:v>
                </c:pt>
                <c:pt idx="311">
                  <c:v>42725</c:v>
                </c:pt>
                <c:pt idx="312">
                  <c:v>42726</c:v>
                </c:pt>
                <c:pt idx="313">
                  <c:v>42727</c:v>
                </c:pt>
                <c:pt idx="314">
                  <c:v>42732</c:v>
                </c:pt>
                <c:pt idx="315">
                  <c:v>42733</c:v>
                </c:pt>
                <c:pt idx="316">
                  <c:v>42734</c:v>
                </c:pt>
                <c:pt idx="317">
                  <c:v>42738</c:v>
                </c:pt>
                <c:pt idx="318">
                  <c:v>42739</c:v>
                </c:pt>
                <c:pt idx="319">
                  <c:v>42740</c:v>
                </c:pt>
                <c:pt idx="320">
                  <c:v>42741</c:v>
                </c:pt>
                <c:pt idx="321">
                  <c:v>42744</c:v>
                </c:pt>
                <c:pt idx="322">
                  <c:v>42745</c:v>
                </c:pt>
                <c:pt idx="323">
                  <c:v>42746</c:v>
                </c:pt>
                <c:pt idx="324">
                  <c:v>42747</c:v>
                </c:pt>
                <c:pt idx="325">
                  <c:v>42748</c:v>
                </c:pt>
                <c:pt idx="326">
                  <c:v>42751</c:v>
                </c:pt>
                <c:pt idx="327">
                  <c:v>42752</c:v>
                </c:pt>
                <c:pt idx="328">
                  <c:v>42753</c:v>
                </c:pt>
                <c:pt idx="329">
                  <c:v>42754</c:v>
                </c:pt>
                <c:pt idx="330">
                  <c:v>42755</c:v>
                </c:pt>
                <c:pt idx="331">
                  <c:v>42758</c:v>
                </c:pt>
                <c:pt idx="332">
                  <c:v>42759</c:v>
                </c:pt>
                <c:pt idx="333">
                  <c:v>42760</c:v>
                </c:pt>
                <c:pt idx="334">
                  <c:v>42761</c:v>
                </c:pt>
                <c:pt idx="335">
                  <c:v>42762</c:v>
                </c:pt>
                <c:pt idx="336">
                  <c:v>42765</c:v>
                </c:pt>
                <c:pt idx="337">
                  <c:v>42766</c:v>
                </c:pt>
                <c:pt idx="338">
                  <c:v>42767</c:v>
                </c:pt>
                <c:pt idx="339">
                  <c:v>42768</c:v>
                </c:pt>
                <c:pt idx="340">
                  <c:v>42769</c:v>
                </c:pt>
                <c:pt idx="341">
                  <c:v>42772</c:v>
                </c:pt>
                <c:pt idx="342">
                  <c:v>42773</c:v>
                </c:pt>
                <c:pt idx="343">
                  <c:v>42774</c:v>
                </c:pt>
                <c:pt idx="344">
                  <c:v>42775</c:v>
                </c:pt>
                <c:pt idx="345">
                  <c:v>42776</c:v>
                </c:pt>
                <c:pt idx="346">
                  <c:v>42779</c:v>
                </c:pt>
                <c:pt idx="347">
                  <c:v>42780</c:v>
                </c:pt>
                <c:pt idx="348">
                  <c:v>42781</c:v>
                </c:pt>
                <c:pt idx="349">
                  <c:v>42782</c:v>
                </c:pt>
                <c:pt idx="350">
                  <c:v>42783</c:v>
                </c:pt>
                <c:pt idx="351">
                  <c:v>42786</c:v>
                </c:pt>
                <c:pt idx="352">
                  <c:v>42787</c:v>
                </c:pt>
                <c:pt idx="353">
                  <c:v>42788</c:v>
                </c:pt>
                <c:pt idx="354">
                  <c:v>42789</c:v>
                </c:pt>
                <c:pt idx="355">
                  <c:v>42790</c:v>
                </c:pt>
                <c:pt idx="356">
                  <c:v>42793</c:v>
                </c:pt>
                <c:pt idx="357">
                  <c:v>42794</c:v>
                </c:pt>
                <c:pt idx="358">
                  <c:v>42795</c:v>
                </c:pt>
                <c:pt idx="359">
                  <c:v>42796</c:v>
                </c:pt>
                <c:pt idx="360">
                  <c:v>42797</c:v>
                </c:pt>
                <c:pt idx="361">
                  <c:v>42800</c:v>
                </c:pt>
                <c:pt idx="362">
                  <c:v>42801</c:v>
                </c:pt>
                <c:pt idx="363">
                  <c:v>42802</c:v>
                </c:pt>
                <c:pt idx="364">
                  <c:v>42803</c:v>
                </c:pt>
                <c:pt idx="365">
                  <c:v>42804</c:v>
                </c:pt>
                <c:pt idx="366">
                  <c:v>42807</c:v>
                </c:pt>
                <c:pt idx="367">
                  <c:v>42808</c:v>
                </c:pt>
                <c:pt idx="368">
                  <c:v>42809</c:v>
                </c:pt>
                <c:pt idx="369">
                  <c:v>42810</c:v>
                </c:pt>
                <c:pt idx="370">
                  <c:v>42811</c:v>
                </c:pt>
                <c:pt idx="371">
                  <c:v>42814</c:v>
                </c:pt>
                <c:pt idx="372">
                  <c:v>42815</c:v>
                </c:pt>
                <c:pt idx="373">
                  <c:v>42816</c:v>
                </c:pt>
                <c:pt idx="374">
                  <c:v>42817</c:v>
                </c:pt>
                <c:pt idx="375">
                  <c:v>42818</c:v>
                </c:pt>
                <c:pt idx="376">
                  <c:v>42821</c:v>
                </c:pt>
                <c:pt idx="377">
                  <c:v>42822</c:v>
                </c:pt>
                <c:pt idx="378">
                  <c:v>42823</c:v>
                </c:pt>
                <c:pt idx="379">
                  <c:v>42824</c:v>
                </c:pt>
                <c:pt idx="380">
                  <c:v>42825</c:v>
                </c:pt>
                <c:pt idx="381">
                  <c:v>42828</c:v>
                </c:pt>
                <c:pt idx="382">
                  <c:v>42829</c:v>
                </c:pt>
                <c:pt idx="383">
                  <c:v>42830</c:v>
                </c:pt>
                <c:pt idx="384">
                  <c:v>42831</c:v>
                </c:pt>
                <c:pt idx="385">
                  <c:v>42832</c:v>
                </c:pt>
                <c:pt idx="386">
                  <c:v>42835</c:v>
                </c:pt>
                <c:pt idx="387">
                  <c:v>42836</c:v>
                </c:pt>
                <c:pt idx="388">
                  <c:v>42837</c:v>
                </c:pt>
                <c:pt idx="389">
                  <c:v>42838</c:v>
                </c:pt>
                <c:pt idx="390">
                  <c:v>42843</c:v>
                </c:pt>
                <c:pt idx="391">
                  <c:v>42844</c:v>
                </c:pt>
                <c:pt idx="392">
                  <c:v>42845</c:v>
                </c:pt>
                <c:pt idx="393">
                  <c:v>42846</c:v>
                </c:pt>
                <c:pt idx="394">
                  <c:v>42849</c:v>
                </c:pt>
                <c:pt idx="395">
                  <c:v>42850</c:v>
                </c:pt>
                <c:pt idx="396">
                  <c:v>42851</c:v>
                </c:pt>
                <c:pt idx="397">
                  <c:v>42852</c:v>
                </c:pt>
                <c:pt idx="398">
                  <c:v>42853</c:v>
                </c:pt>
                <c:pt idx="399">
                  <c:v>42857</c:v>
                </c:pt>
                <c:pt idx="400">
                  <c:v>42858</c:v>
                </c:pt>
                <c:pt idx="401">
                  <c:v>42859</c:v>
                </c:pt>
                <c:pt idx="402">
                  <c:v>42860</c:v>
                </c:pt>
                <c:pt idx="403">
                  <c:v>42863</c:v>
                </c:pt>
                <c:pt idx="404">
                  <c:v>42864</c:v>
                </c:pt>
                <c:pt idx="405">
                  <c:v>42865</c:v>
                </c:pt>
                <c:pt idx="406">
                  <c:v>42866</c:v>
                </c:pt>
                <c:pt idx="407">
                  <c:v>42867</c:v>
                </c:pt>
                <c:pt idx="408">
                  <c:v>42870</c:v>
                </c:pt>
                <c:pt idx="409">
                  <c:v>42871</c:v>
                </c:pt>
                <c:pt idx="410">
                  <c:v>42872</c:v>
                </c:pt>
                <c:pt idx="411">
                  <c:v>42873</c:v>
                </c:pt>
                <c:pt idx="412">
                  <c:v>42874</c:v>
                </c:pt>
                <c:pt idx="413">
                  <c:v>42877</c:v>
                </c:pt>
                <c:pt idx="414">
                  <c:v>42878</c:v>
                </c:pt>
                <c:pt idx="415">
                  <c:v>42879</c:v>
                </c:pt>
                <c:pt idx="416">
                  <c:v>42880</c:v>
                </c:pt>
                <c:pt idx="417">
                  <c:v>42881</c:v>
                </c:pt>
                <c:pt idx="418">
                  <c:v>42885</c:v>
                </c:pt>
                <c:pt idx="419">
                  <c:v>42886</c:v>
                </c:pt>
                <c:pt idx="420">
                  <c:v>42887</c:v>
                </c:pt>
                <c:pt idx="421">
                  <c:v>42888</c:v>
                </c:pt>
                <c:pt idx="422">
                  <c:v>42891</c:v>
                </c:pt>
                <c:pt idx="423">
                  <c:v>42892</c:v>
                </c:pt>
                <c:pt idx="424">
                  <c:v>42893</c:v>
                </c:pt>
                <c:pt idx="425">
                  <c:v>42894</c:v>
                </c:pt>
                <c:pt idx="426">
                  <c:v>42895</c:v>
                </c:pt>
                <c:pt idx="427">
                  <c:v>42898</c:v>
                </c:pt>
                <c:pt idx="428">
                  <c:v>42899</c:v>
                </c:pt>
                <c:pt idx="429">
                  <c:v>42900</c:v>
                </c:pt>
                <c:pt idx="430">
                  <c:v>42901</c:v>
                </c:pt>
                <c:pt idx="431">
                  <c:v>42902</c:v>
                </c:pt>
                <c:pt idx="432">
                  <c:v>42905</c:v>
                </c:pt>
                <c:pt idx="433">
                  <c:v>42906</c:v>
                </c:pt>
                <c:pt idx="434">
                  <c:v>42907</c:v>
                </c:pt>
                <c:pt idx="435">
                  <c:v>42908</c:v>
                </c:pt>
                <c:pt idx="436">
                  <c:v>42909</c:v>
                </c:pt>
                <c:pt idx="437">
                  <c:v>42912</c:v>
                </c:pt>
                <c:pt idx="438">
                  <c:v>42913</c:v>
                </c:pt>
                <c:pt idx="439">
                  <c:v>42914</c:v>
                </c:pt>
                <c:pt idx="440">
                  <c:v>42915</c:v>
                </c:pt>
                <c:pt idx="441">
                  <c:v>42916</c:v>
                </c:pt>
                <c:pt idx="442">
                  <c:v>42919</c:v>
                </c:pt>
                <c:pt idx="443">
                  <c:v>42920</c:v>
                </c:pt>
                <c:pt idx="444">
                  <c:v>42921</c:v>
                </c:pt>
                <c:pt idx="445">
                  <c:v>42922</c:v>
                </c:pt>
                <c:pt idx="446">
                  <c:v>42923</c:v>
                </c:pt>
                <c:pt idx="447">
                  <c:v>42926</c:v>
                </c:pt>
                <c:pt idx="448">
                  <c:v>42927</c:v>
                </c:pt>
                <c:pt idx="449">
                  <c:v>42928</c:v>
                </c:pt>
                <c:pt idx="450">
                  <c:v>42929</c:v>
                </c:pt>
                <c:pt idx="451">
                  <c:v>42930</c:v>
                </c:pt>
                <c:pt idx="452">
                  <c:v>42933</c:v>
                </c:pt>
                <c:pt idx="453">
                  <c:v>42934</c:v>
                </c:pt>
                <c:pt idx="454">
                  <c:v>42935</c:v>
                </c:pt>
                <c:pt idx="455">
                  <c:v>42936</c:v>
                </c:pt>
                <c:pt idx="456">
                  <c:v>42937</c:v>
                </c:pt>
                <c:pt idx="457">
                  <c:v>42940</c:v>
                </c:pt>
                <c:pt idx="458">
                  <c:v>42941</c:v>
                </c:pt>
                <c:pt idx="459">
                  <c:v>42942</c:v>
                </c:pt>
                <c:pt idx="460">
                  <c:v>42943</c:v>
                </c:pt>
                <c:pt idx="461">
                  <c:v>42944</c:v>
                </c:pt>
                <c:pt idx="462">
                  <c:v>42947</c:v>
                </c:pt>
                <c:pt idx="463">
                  <c:v>42948</c:v>
                </c:pt>
                <c:pt idx="464">
                  <c:v>42949</c:v>
                </c:pt>
                <c:pt idx="465">
                  <c:v>42950</c:v>
                </c:pt>
                <c:pt idx="466">
                  <c:v>42951</c:v>
                </c:pt>
                <c:pt idx="467">
                  <c:v>42954</c:v>
                </c:pt>
                <c:pt idx="468">
                  <c:v>42955</c:v>
                </c:pt>
                <c:pt idx="469">
                  <c:v>42956</c:v>
                </c:pt>
                <c:pt idx="470">
                  <c:v>42957</c:v>
                </c:pt>
                <c:pt idx="471">
                  <c:v>42958</c:v>
                </c:pt>
                <c:pt idx="472">
                  <c:v>42961</c:v>
                </c:pt>
                <c:pt idx="473">
                  <c:v>42962</c:v>
                </c:pt>
                <c:pt idx="474">
                  <c:v>42963</c:v>
                </c:pt>
                <c:pt idx="475">
                  <c:v>42964</c:v>
                </c:pt>
                <c:pt idx="476">
                  <c:v>42965</c:v>
                </c:pt>
                <c:pt idx="477">
                  <c:v>42968</c:v>
                </c:pt>
                <c:pt idx="478">
                  <c:v>42969</c:v>
                </c:pt>
                <c:pt idx="479">
                  <c:v>42970</c:v>
                </c:pt>
                <c:pt idx="480">
                  <c:v>42971</c:v>
                </c:pt>
                <c:pt idx="481">
                  <c:v>42972</c:v>
                </c:pt>
                <c:pt idx="482">
                  <c:v>42976</c:v>
                </c:pt>
                <c:pt idx="483">
                  <c:v>42977</c:v>
                </c:pt>
                <c:pt idx="484">
                  <c:v>42978</c:v>
                </c:pt>
                <c:pt idx="485">
                  <c:v>42979</c:v>
                </c:pt>
                <c:pt idx="486">
                  <c:v>42982</c:v>
                </c:pt>
                <c:pt idx="487">
                  <c:v>42983</c:v>
                </c:pt>
                <c:pt idx="488">
                  <c:v>42984</c:v>
                </c:pt>
                <c:pt idx="489">
                  <c:v>42985</c:v>
                </c:pt>
                <c:pt idx="490">
                  <c:v>42986</c:v>
                </c:pt>
                <c:pt idx="491">
                  <c:v>42989</c:v>
                </c:pt>
                <c:pt idx="492">
                  <c:v>42990</c:v>
                </c:pt>
                <c:pt idx="493">
                  <c:v>42991</c:v>
                </c:pt>
                <c:pt idx="494">
                  <c:v>42992</c:v>
                </c:pt>
                <c:pt idx="495">
                  <c:v>42993</c:v>
                </c:pt>
                <c:pt idx="496">
                  <c:v>42996</c:v>
                </c:pt>
                <c:pt idx="497">
                  <c:v>42997</c:v>
                </c:pt>
                <c:pt idx="498">
                  <c:v>42998</c:v>
                </c:pt>
                <c:pt idx="499">
                  <c:v>42999</c:v>
                </c:pt>
                <c:pt idx="500">
                  <c:v>43000</c:v>
                </c:pt>
                <c:pt idx="501">
                  <c:v>43003</c:v>
                </c:pt>
                <c:pt idx="502">
                  <c:v>43004</c:v>
                </c:pt>
                <c:pt idx="503">
                  <c:v>43005</c:v>
                </c:pt>
                <c:pt idx="504">
                  <c:v>43006</c:v>
                </c:pt>
                <c:pt idx="505">
                  <c:v>43007</c:v>
                </c:pt>
                <c:pt idx="506">
                  <c:v>43010</c:v>
                </c:pt>
                <c:pt idx="507">
                  <c:v>43011</c:v>
                </c:pt>
                <c:pt idx="508">
                  <c:v>43012</c:v>
                </c:pt>
                <c:pt idx="509">
                  <c:v>43013</c:v>
                </c:pt>
                <c:pt idx="510">
                  <c:v>43014</c:v>
                </c:pt>
                <c:pt idx="511">
                  <c:v>43017</c:v>
                </c:pt>
                <c:pt idx="512">
                  <c:v>43018</c:v>
                </c:pt>
                <c:pt idx="513">
                  <c:v>43019</c:v>
                </c:pt>
                <c:pt idx="514">
                  <c:v>43020</c:v>
                </c:pt>
                <c:pt idx="515">
                  <c:v>43021</c:v>
                </c:pt>
                <c:pt idx="516">
                  <c:v>43024</c:v>
                </c:pt>
                <c:pt idx="517">
                  <c:v>43025</c:v>
                </c:pt>
                <c:pt idx="518">
                  <c:v>43032</c:v>
                </c:pt>
                <c:pt idx="519">
                  <c:v>43039</c:v>
                </c:pt>
                <c:pt idx="520">
                  <c:v>43046</c:v>
                </c:pt>
                <c:pt idx="521">
                  <c:v>43053</c:v>
                </c:pt>
                <c:pt idx="522">
                  <c:v>43060</c:v>
                </c:pt>
                <c:pt idx="523">
                  <c:v>43067</c:v>
                </c:pt>
                <c:pt idx="524">
                  <c:v>43074</c:v>
                </c:pt>
                <c:pt idx="525">
                  <c:v>43081</c:v>
                </c:pt>
                <c:pt idx="526">
                  <c:v>43088</c:v>
                </c:pt>
                <c:pt idx="527">
                  <c:v>43096</c:v>
                </c:pt>
                <c:pt idx="528">
                  <c:v>43103</c:v>
                </c:pt>
                <c:pt idx="529">
                  <c:v>43110</c:v>
                </c:pt>
                <c:pt idx="530">
                  <c:v>43117</c:v>
                </c:pt>
                <c:pt idx="531">
                  <c:v>43124</c:v>
                </c:pt>
                <c:pt idx="532">
                  <c:v>43131</c:v>
                </c:pt>
                <c:pt idx="533">
                  <c:v>43138</c:v>
                </c:pt>
                <c:pt idx="534">
                  <c:v>43145</c:v>
                </c:pt>
                <c:pt idx="535">
                  <c:v>43152</c:v>
                </c:pt>
                <c:pt idx="536">
                  <c:v>43159</c:v>
                </c:pt>
                <c:pt idx="537">
                  <c:v>43166</c:v>
                </c:pt>
                <c:pt idx="538">
                  <c:v>43173</c:v>
                </c:pt>
                <c:pt idx="539">
                  <c:v>43180</c:v>
                </c:pt>
                <c:pt idx="540">
                  <c:v>43187</c:v>
                </c:pt>
                <c:pt idx="541">
                  <c:v>43194</c:v>
                </c:pt>
                <c:pt idx="542">
                  <c:v>43201</c:v>
                </c:pt>
                <c:pt idx="543">
                  <c:v>43208</c:v>
                </c:pt>
                <c:pt idx="544">
                  <c:v>43215</c:v>
                </c:pt>
                <c:pt idx="545">
                  <c:v>43222</c:v>
                </c:pt>
                <c:pt idx="546">
                  <c:v>43229</c:v>
                </c:pt>
                <c:pt idx="547">
                  <c:v>43236</c:v>
                </c:pt>
                <c:pt idx="548">
                  <c:v>43243</c:v>
                </c:pt>
                <c:pt idx="549">
                  <c:v>43250</c:v>
                </c:pt>
                <c:pt idx="550">
                  <c:v>43257</c:v>
                </c:pt>
                <c:pt idx="551">
                  <c:v>43264</c:v>
                </c:pt>
                <c:pt idx="552">
                  <c:v>43271</c:v>
                </c:pt>
                <c:pt idx="553">
                  <c:v>43278</c:v>
                </c:pt>
                <c:pt idx="554">
                  <c:v>43285</c:v>
                </c:pt>
                <c:pt idx="555">
                  <c:v>43292</c:v>
                </c:pt>
                <c:pt idx="556">
                  <c:v>43299</c:v>
                </c:pt>
                <c:pt idx="557">
                  <c:v>43306</c:v>
                </c:pt>
                <c:pt idx="558">
                  <c:v>43313</c:v>
                </c:pt>
                <c:pt idx="559">
                  <c:v>43320</c:v>
                </c:pt>
                <c:pt idx="560">
                  <c:v>43327</c:v>
                </c:pt>
                <c:pt idx="561">
                  <c:v>43334</c:v>
                </c:pt>
                <c:pt idx="562">
                  <c:v>43341</c:v>
                </c:pt>
                <c:pt idx="563">
                  <c:v>43348</c:v>
                </c:pt>
                <c:pt idx="564">
                  <c:v>43355</c:v>
                </c:pt>
                <c:pt idx="565">
                  <c:v>43362</c:v>
                </c:pt>
                <c:pt idx="566">
                  <c:v>43369</c:v>
                </c:pt>
                <c:pt idx="567">
                  <c:v>43376</c:v>
                </c:pt>
                <c:pt idx="568">
                  <c:v>43383</c:v>
                </c:pt>
                <c:pt idx="569">
                  <c:v>43390</c:v>
                </c:pt>
                <c:pt idx="570">
                  <c:v>43397</c:v>
                </c:pt>
                <c:pt idx="571">
                  <c:v>43404</c:v>
                </c:pt>
                <c:pt idx="572">
                  <c:v>43411</c:v>
                </c:pt>
                <c:pt idx="573">
                  <c:v>43418</c:v>
                </c:pt>
                <c:pt idx="574">
                  <c:v>43425</c:v>
                </c:pt>
                <c:pt idx="575">
                  <c:v>43432</c:v>
                </c:pt>
                <c:pt idx="576">
                  <c:v>43439</c:v>
                </c:pt>
                <c:pt idx="577">
                  <c:v>43446</c:v>
                </c:pt>
                <c:pt idx="578">
                  <c:v>43453</c:v>
                </c:pt>
                <c:pt idx="579">
                  <c:v>43461</c:v>
                </c:pt>
                <c:pt idx="580">
                  <c:v>43468</c:v>
                </c:pt>
                <c:pt idx="581">
                  <c:v>43475</c:v>
                </c:pt>
                <c:pt idx="582">
                  <c:v>43482</c:v>
                </c:pt>
                <c:pt idx="583">
                  <c:v>43489</c:v>
                </c:pt>
                <c:pt idx="584">
                  <c:v>43496</c:v>
                </c:pt>
                <c:pt idx="585">
                  <c:v>43503</c:v>
                </c:pt>
                <c:pt idx="586">
                  <c:v>43510</c:v>
                </c:pt>
                <c:pt idx="587">
                  <c:v>43517</c:v>
                </c:pt>
                <c:pt idx="588">
                  <c:v>43524</c:v>
                </c:pt>
                <c:pt idx="589">
                  <c:v>43531</c:v>
                </c:pt>
                <c:pt idx="590">
                  <c:v>43538</c:v>
                </c:pt>
                <c:pt idx="591">
                  <c:v>43545</c:v>
                </c:pt>
                <c:pt idx="592">
                  <c:v>43552</c:v>
                </c:pt>
                <c:pt idx="593">
                  <c:v>43559</c:v>
                </c:pt>
                <c:pt idx="594">
                  <c:v>43566</c:v>
                </c:pt>
                <c:pt idx="595">
                  <c:v>43573</c:v>
                </c:pt>
                <c:pt idx="596">
                  <c:v>43580</c:v>
                </c:pt>
                <c:pt idx="597">
                  <c:v>43587</c:v>
                </c:pt>
                <c:pt idx="598">
                  <c:v>43594</c:v>
                </c:pt>
                <c:pt idx="599">
                  <c:v>43601</c:v>
                </c:pt>
                <c:pt idx="600">
                  <c:v>43608</c:v>
                </c:pt>
                <c:pt idx="601">
                  <c:v>43615</c:v>
                </c:pt>
                <c:pt idx="602">
                  <c:v>43622</c:v>
                </c:pt>
                <c:pt idx="603">
                  <c:v>43629</c:v>
                </c:pt>
                <c:pt idx="604">
                  <c:v>43636</c:v>
                </c:pt>
                <c:pt idx="605">
                  <c:v>43643</c:v>
                </c:pt>
                <c:pt idx="606">
                  <c:v>43650</c:v>
                </c:pt>
                <c:pt idx="607">
                  <c:v>43657</c:v>
                </c:pt>
                <c:pt idx="608">
                  <c:v>43664</c:v>
                </c:pt>
                <c:pt idx="609">
                  <c:v>43671</c:v>
                </c:pt>
                <c:pt idx="610">
                  <c:v>43678</c:v>
                </c:pt>
                <c:pt idx="611">
                  <c:v>43685</c:v>
                </c:pt>
                <c:pt idx="612">
                  <c:v>43692</c:v>
                </c:pt>
                <c:pt idx="613">
                  <c:v>43699</c:v>
                </c:pt>
                <c:pt idx="614">
                  <c:v>43706</c:v>
                </c:pt>
                <c:pt idx="615">
                  <c:v>43713</c:v>
                </c:pt>
                <c:pt idx="616">
                  <c:v>43720</c:v>
                </c:pt>
                <c:pt idx="617">
                  <c:v>43727</c:v>
                </c:pt>
                <c:pt idx="618">
                  <c:v>43734</c:v>
                </c:pt>
                <c:pt idx="619">
                  <c:v>43741</c:v>
                </c:pt>
                <c:pt idx="620">
                  <c:v>43748</c:v>
                </c:pt>
                <c:pt idx="621">
                  <c:v>43755</c:v>
                </c:pt>
                <c:pt idx="622">
                  <c:v>43762</c:v>
                </c:pt>
                <c:pt idx="623">
                  <c:v>43769</c:v>
                </c:pt>
                <c:pt idx="624">
                  <c:v>43776</c:v>
                </c:pt>
                <c:pt idx="625">
                  <c:v>43783</c:v>
                </c:pt>
                <c:pt idx="626">
                  <c:v>43790</c:v>
                </c:pt>
                <c:pt idx="627">
                  <c:v>43797</c:v>
                </c:pt>
                <c:pt idx="628">
                  <c:v>43804</c:v>
                </c:pt>
                <c:pt idx="629">
                  <c:v>43811</c:v>
                </c:pt>
                <c:pt idx="630">
                  <c:v>43818</c:v>
                </c:pt>
                <c:pt idx="631">
                  <c:v>43826</c:v>
                </c:pt>
                <c:pt idx="632">
                  <c:v>43833</c:v>
                </c:pt>
                <c:pt idx="633">
                  <c:v>43840</c:v>
                </c:pt>
                <c:pt idx="634">
                  <c:v>43847</c:v>
                </c:pt>
                <c:pt idx="635">
                  <c:v>43854</c:v>
                </c:pt>
                <c:pt idx="636">
                  <c:v>43861</c:v>
                </c:pt>
                <c:pt idx="637">
                  <c:v>43868</c:v>
                </c:pt>
                <c:pt idx="638">
                  <c:v>43875</c:v>
                </c:pt>
                <c:pt idx="639">
                  <c:v>43882</c:v>
                </c:pt>
                <c:pt idx="640">
                  <c:v>43889</c:v>
                </c:pt>
                <c:pt idx="641">
                  <c:v>43896</c:v>
                </c:pt>
                <c:pt idx="642">
                  <c:v>43903</c:v>
                </c:pt>
                <c:pt idx="643">
                  <c:v>43910</c:v>
                </c:pt>
                <c:pt idx="644">
                  <c:v>43917</c:v>
                </c:pt>
                <c:pt idx="645">
                  <c:v>43924</c:v>
                </c:pt>
                <c:pt idx="646">
                  <c:v>43935</c:v>
                </c:pt>
                <c:pt idx="647">
                  <c:v>43942</c:v>
                </c:pt>
                <c:pt idx="648">
                  <c:v>43949</c:v>
                </c:pt>
                <c:pt idx="649">
                  <c:v>43956</c:v>
                </c:pt>
                <c:pt idx="650">
                  <c:v>43963</c:v>
                </c:pt>
                <c:pt idx="651">
                  <c:v>43970</c:v>
                </c:pt>
                <c:pt idx="652">
                  <c:v>43977</c:v>
                </c:pt>
                <c:pt idx="653">
                  <c:v>43984</c:v>
                </c:pt>
                <c:pt idx="654">
                  <c:v>43991</c:v>
                </c:pt>
                <c:pt idx="655">
                  <c:v>43998</c:v>
                </c:pt>
                <c:pt idx="656">
                  <c:v>44005</c:v>
                </c:pt>
                <c:pt idx="657">
                  <c:v>44012</c:v>
                </c:pt>
                <c:pt idx="658">
                  <c:v>44019</c:v>
                </c:pt>
                <c:pt idx="659">
                  <c:v>44026</c:v>
                </c:pt>
                <c:pt idx="660">
                  <c:v>44033</c:v>
                </c:pt>
                <c:pt idx="661">
                  <c:v>44040</c:v>
                </c:pt>
                <c:pt idx="662">
                  <c:v>44047</c:v>
                </c:pt>
                <c:pt idx="663">
                  <c:v>44054</c:v>
                </c:pt>
                <c:pt idx="664">
                  <c:v>44061</c:v>
                </c:pt>
                <c:pt idx="665">
                  <c:v>44068</c:v>
                </c:pt>
                <c:pt idx="666">
                  <c:v>44075</c:v>
                </c:pt>
                <c:pt idx="667">
                  <c:v>44082</c:v>
                </c:pt>
                <c:pt idx="668">
                  <c:v>44089</c:v>
                </c:pt>
                <c:pt idx="669">
                  <c:v>44096</c:v>
                </c:pt>
                <c:pt idx="670">
                  <c:v>44103</c:v>
                </c:pt>
                <c:pt idx="671">
                  <c:v>44110</c:v>
                </c:pt>
                <c:pt idx="672">
                  <c:v>44117</c:v>
                </c:pt>
                <c:pt idx="673">
                  <c:v>44124</c:v>
                </c:pt>
                <c:pt idx="674">
                  <c:v>44131</c:v>
                </c:pt>
                <c:pt idx="675">
                  <c:v>44138</c:v>
                </c:pt>
                <c:pt idx="676">
                  <c:v>44145</c:v>
                </c:pt>
                <c:pt idx="677">
                  <c:v>44152</c:v>
                </c:pt>
                <c:pt idx="678">
                  <c:v>44159</c:v>
                </c:pt>
                <c:pt idx="679">
                  <c:v>44166</c:v>
                </c:pt>
                <c:pt idx="680">
                  <c:v>44173</c:v>
                </c:pt>
                <c:pt idx="681">
                  <c:v>44180</c:v>
                </c:pt>
                <c:pt idx="682">
                  <c:v>44187</c:v>
                </c:pt>
                <c:pt idx="683">
                  <c:v>44194</c:v>
                </c:pt>
                <c:pt idx="684">
                  <c:v>44201</c:v>
                </c:pt>
                <c:pt idx="685">
                  <c:v>44208</c:v>
                </c:pt>
                <c:pt idx="686">
                  <c:v>44215</c:v>
                </c:pt>
                <c:pt idx="687">
                  <c:v>44222</c:v>
                </c:pt>
                <c:pt idx="688">
                  <c:v>44229</c:v>
                </c:pt>
                <c:pt idx="689">
                  <c:v>44236</c:v>
                </c:pt>
                <c:pt idx="690">
                  <c:v>44243</c:v>
                </c:pt>
                <c:pt idx="691">
                  <c:v>44250</c:v>
                </c:pt>
                <c:pt idx="692">
                  <c:v>44257</c:v>
                </c:pt>
                <c:pt idx="693">
                  <c:v>44264</c:v>
                </c:pt>
                <c:pt idx="694">
                  <c:v>44271</c:v>
                </c:pt>
                <c:pt idx="695">
                  <c:v>44278</c:v>
                </c:pt>
                <c:pt idx="696">
                  <c:v>44285</c:v>
                </c:pt>
                <c:pt idx="697">
                  <c:v>44292</c:v>
                </c:pt>
                <c:pt idx="698">
                  <c:v>44299</c:v>
                </c:pt>
                <c:pt idx="699">
                  <c:v>44306</c:v>
                </c:pt>
                <c:pt idx="700">
                  <c:v>44313</c:v>
                </c:pt>
                <c:pt idx="701">
                  <c:v>44320</c:v>
                </c:pt>
                <c:pt idx="702">
                  <c:v>44327</c:v>
                </c:pt>
                <c:pt idx="703">
                  <c:v>44334</c:v>
                </c:pt>
                <c:pt idx="704">
                  <c:v>44341</c:v>
                </c:pt>
                <c:pt idx="705">
                  <c:v>44348</c:v>
                </c:pt>
                <c:pt idx="706">
                  <c:v>44355</c:v>
                </c:pt>
                <c:pt idx="707">
                  <c:v>44362</c:v>
                </c:pt>
                <c:pt idx="708">
                  <c:v>44369</c:v>
                </c:pt>
                <c:pt idx="709">
                  <c:v>44376</c:v>
                </c:pt>
                <c:pt idx="710">
                  <c:v>44383</c:v>
                </c:pt>
                <c:pt idx="711">
                  <c:v>44390</c:v>
                </c:pt>
                <c:pt idx="712">
                  <c:v>44397</c:v>
                </c:pt>
                <c:pt idx="713">
                  <c:v>44404</c:v>
                </c:pt>
                <c:pt idx="714">
                  <c:v>44411</c:v>
                </c:pt>
                <c:pt idx="715">
                  <c:v>44418</c:v>
                </c:pt>
                <c:pt idx="716">
                  <c:v>44425</c:v>
                </c:pt>
                <c:pt idx="717">
                  <c:v>44432</c:v>
                </c:pt>
                <c:pt idx="718">
                  <c:v>44439</c:v>
                </c:pt>
                <c:pt idx="719">
                  <c:v>44446</c:v>
                </c:pt>
                <c:pt idx="720">
                  <c:v>44453</c:v>
                </c:pt>
                <c:pt idx="721">
                  <c:v>44460</c:v>
                </c:pt>
                <c:pt idx="722">
                  <c:v>44467</c:v>
                </c:pt>
                <c:pt idx="723">
                  <c:v>44474</c:v>
                </c:pt>
                <c:pt idx="724">
                  <c:v>44481</c:v>
                </c:pt>
                <c:pt idx="725">
                  <c:v>44488</c:v>
                </c:pt>
                <c:pt idx="726">
                  <c:v>44495</c:v>
                </c:pt>
                <c:pt idx="727">
                  <c:v>44502</c:v>
                </c:pt>
                <c:pt idx="728">
                  <c:v>44509</c:v>
                </c:pt>
                <c:pt idx="729">
                  <c:v>44516</c:v>
                </c:pt>
                <c:pt idx="730">
                  <c:v>44523</c:v>
                </c:pt>
                <c:pt idx="731">
                  <c:v>44530</c:v>
                </c:pt>
                <c:pt idx="732">
                  <c:v>44537</c:v>
                </c:pt>
                <c:pt idx="733">
                  <c:v>44544</c:v>
                </c:pt>
                <c:pt idx="734">
                  <c:v>44551</c:v>
                </c:pt>
                <c:pt idx="735">
                  <c:v>44559</c:v>
                </c:pt>
                <c:pt idx="736">
                  <c:v>44566</c:v>
                </c:pt>
                <c:pt idx="737">
                  <c:v>44573</c:v>
                </c:pt>
                <c:pt idx="738">
                  <c:v>44580</c:v>
                </c:pt>
                <c:pt idx="739">
                  <c:v>44587</c:v>
                </c:pt>
                <c:pt idx="740">
                  <c:v>44594</c:v>
                </c:pt>
                <c:pt idx="741">
                  <c:v>44601</c:v>
                </c:pt>
                <c:pt idx="742">
                  <c:v>44608</c:v>
                </c:pt>
                <c:pt idx="743">
                  <c:v>44615</c:v>
                </c:pt>
                <c:pt idx="744">
                  <c:v>44622</c:v>
                </c:pt>
                <c:pt idx="745">
                  <c:v>44629</c:v>
                </c:pt>
                <c:pt idx="746">
                  <c:v>44636</c:v>
                </c:pt>
                <c:pt idx="747">
                  <c:v>44643</c:v>
                </c:pt>
                <c:pt idx="748">
                  <c:v>44650</c:v>
                </c:pt>
                <c:pt idx="749">
                  <c:v>44657</c:v>
                </c:pt>
                <c:pt idx="750">
                  <c:v>44664</c:v>
                </c:pt>
                <c:pt idx="751">
                  <c:v>44671</c:v>
                </c:pt>
                <c:pt idx="752">
                  <c:v>44678</c:v>
                </c:pt>
                <c:pt idx="753">
                  <c:v>44685</c:v>
                </c:pt>
                <c:pt idx="754">
                  <c:v>44692</c:v>
                </c:pt>
                <c:pt idx="755">
                  <c:v>44699</c:v>
                </c:pt>
                <c:pt idx="756">
                  <c:v>44706</c:v>
                </c:pt>
                <c:pt idx="757">
                  <c:v>44713</c:v>
                </c:pt>
                <c:pt idx="758">
                  <c:v>44720</c:v>
                </c:pt>
                <c:pt idx="759">
                  <c:v>44727</c:v>
                </c:pt>
                <c:pt idx="760">
                  <c:v>44734</c:v>
                </c:pt>
                <c:pt idx="761">
                  <c:v>44741</c:v>
                </c:pt>
                <c:pt idx="762">
                  <c:v>44748</c:v>
                </c:pt>
                <c:pt idx="763">
                  <c:v>44755</c:v>
                </c:pt>
                <c:pt idx="764">
                  <c:v>44762</c:v>
                </c:pt>
                <c:pt idx="765">
                  <c:v>44769</c:v>
                </c:pt>
                <c:pt idx="766">
                  <c:v>44776</c:v>
                </c:pt>
                <c:pt idx="767">
                  <c:v>44783</c:v>
                </c:pt>
                <c:pt idx="768">
                  <c:v>44790</c:v>
                </c:pt>
                <c:pt idx="769">
                  <c:v>44797</c:v>
                </c:pt>
                <c:pt idx="770">
                  <c:v>44804</c:v>
                </c:pt>
                <c:pt idx="771">
                  <c:v>44811</c:v>
                </c:pt>
                <c:pt idx="772">
                  <c:v>44818</c:v>
                </c:pt>
                <c:pt idx="773">
                  <c:v>44825</c:v>
                </c:pt>
                <c:pt idx="774">
                  <c:v>44832</c:v>
                </c:pt>
                <c:pt idx="775">
                  <c:v>44839</c:v>
                </c:pt>
                <c:pt idx="776">
                  <c:v>44846</c:v>
                </c:pt>
                <c:pt idx="777">
                  <c:v>44853</c:v>
                </c:pt>
                <c:pt idx="778">
                  <c:v>44860</c:v>
                </c:pt>
                <c:pt idx="779">
                  <c:v>44867</c:v>
                </c:pt>
                <c:pt idx="780">
                  <c:v>44874</c:v>
                </c:pt>
                <c:pt idx="781">
                  <c:v>44881</c:v>
                </c:pt>
                <c:pt idx="782">
                  <c:v>44888</c:v>
                </c:pt>
                <c:pt idx="783">
                  <c:v>44895</c:v>
                </c:pt>
                <c:pt idx="784">
                  <c:v>44902</c:v>
                </c:pt>
                <c:pt idx="785">
                  <c:v>44909</c:v>
                </c:pt>
                <c:pt idx="786">
                  <c:v>44916</c:v>
                </c:pt>
                <c:pt idx="787">
                  <c:v>44923</c:v>
                </c:pt>
                <c:pt idx="788">
                  <c:v>44930</c:v>
                </c:pt>
                <c:pt idx="789">
                  <c:v>44937</c:v>
                </c:pt>
                <c:pt idx="790">
                  <c:v>44944</c:v>
                </c:pt>
                <c:pt idx="791">
                  <c:v>44951</c:v>
                </c:pt>
                <c:pt idx="792">
                  <c:v>44958</c:v>
                </c:pt>
                <c:pt idx="793">
                  <c:v>44965</c:v>
                </c:pt>
                <c:pt idx="794">
                  <c:v>44972</c:v>
                </c:pt>
                <c:pt idx="795">
                  <c:v>44979</c:v>
                </c:pt>
                <c:pt idx="796">
                  <c:v>44986</c:v>
                </c:pt>
                <c:pt idx="797">
                  <c:v>44993</c:v>
                </c:pt>
                <c:pt idx="798">
                  <c:v>45000</c:v>
                </c:pt>
                <c:pt idx="799">
                  <c:v>45007</c:v>
                </c:pt>
                <c:pt idx="800">
                  <c:v>45014</c:v>
                </c:pt>
                <c:pt idx="801">
                  <c:v>45021</c:v>
                </c:pt>
                <c:pt idx="802">
                  <c:v>45028</c:v>
                </c:pt>
                <c:pt idx="803">
                  <c:v>45035</c:v>
                </c:pt>
                <c:pt idx="804">
                  <c:v>45042</c:v>
                </c:pt>
                <c:pt idx="805">
                  <c:v>45049</c:v>
                </c:pt>
                <c:pt idx="806">
                  <c:v>45056</c:v>
                </c:pt>
                <c:pt idx="807">
                  <c:v>45063</c:v>
                </c:pt>
                <c:pt idx="808">
                  <c:v>45070</c:v>
                </c:pt>
                <c:pt idx="809">
                  <c:v>45077</c:v>
                </c:pt>
                <c:pt idx="810">
                  <c:v>45084</c:v>
                </c:pt>
                <c:pt idx="811">
                  <c:v>45091</c:v>
                </c:pt>
                <c:pt idx="812">
                  <c:v>45098</c:v>
                </c:pt>
                <c:pt idx="813">
                  <c:v>45105</c:v>
                </c:pt>
                <c:pt idx="814">
                  <c:v>45112</c:v>
                </c:pt>
                <c:pt idx="815">
                  <c:v>45119</c:v>
                </c:pt>
                <c:pt idx="816">
                  <c:v>45126</c:v>
                </c:pt>
                <c:pt idx="817">
                  <c:v>45133</c:v>
                </c:pt>
                <c:pt idx="818">
                  <c:v>45140</c:v>
                </c:pt>
                <c:pt idx="819">
                  <c:v>45147</c:v>
                </c:pt>
                <c:pt idx="820">
                  <c:v>45154</c:v>
                </c:pt>
                <c:pt idx="821">
                  <c:v>45161</c:v>
                </c:pt>
                <c:pt idx="822">
                  <c:v>45168</c:v>
                </c:pt>
                <c:pt idx="823">
                  <c:v>45175</c:v>
                </c:pt>
                <c:pt idx="824">
                  <c:v>45182</c:v>
                </c:pt>
                <c:pt idx="825">
                  <c:v>45189</c:v>
                </c:pt>
                <c:pt idx="826">
                  <c:v>45196</c:v>
                </c:pt>
                <c:pt idx="827">
                  <c:v>45203</c:v>
                </c:pt>
                <c:pt idx="828">
                  <c:v>45210</c:v>
                </c:pt>
                <c:pt idx="829">
                  <c:v>45217</c:v>
                </c:pt>
                <c:pt idx="830">
                  <c:v>45224</c:v>
                </c:pt>
                <c:pt idx="831">
                  <c:v>45231</c:v>
                </c:pt>
                <c:pt idx="832">
                  <c:v>45238</c:v>
                </c:pt>
                <c:pt idx="833">
                  <c:v>45245</c:v>
                </c:pt>
                <c:pt idx="834">
                  <c:v>45252</c:v>
                </c:pt>
                <c:pt idx="835">
                  <c:v>45259</c:v>
                </c:pt>
                <c:pt idx="836">
                  <c:v>45266</c:v>
                </c:pt>
                <c:pt idx="837">
                  <c:v>45273</c:v>
                </c:pt>
                <c:pt idx="838">
                  <c:v>45280</c:v>
                </c:pt>
                <c:pt idx="839">
                  <c:v>45287</c:v>
                </c:pt>
                <c:pt idx="840">
                  <c:v>45294</c:v>
                </c:pt>
                <c:pt idx="841">
                  <c:v>45301</c:v>
                </c:pt>
                <c:pt idx="842">
                  <c:v>45308</c:v>
                </c:pt>
                <c:pt idx="843">
                  <c:v>45315</c:v>
                </c:pt>
                <c:pt idx="844">
                  <c:v>45322</c:v>
                </c:pt>
                <c:pt idx="845">
                  <c:v>45329</c:v>
                </c:pt>
                <c:pt idx="846">
                  <c:v>45336</c:v>
                </c:pt>
                <c:pt idx="847">
                  <c:v>45343</c:v>
                </c:pt>
                <c:pt idx="848">
                  <c:v>45350</c:v>
                </c:pt>
                <c:pt idx="849">
                  <c:v>45357</c:v>
                </c:pt>
                <c:pt idx="850">
                  <c:v>45364</c:v>
                </c:pt>
                <c:pt idx="851">
                  <c:v>45371</c:v>
                </c:pt>
                <c:pt idx="852">
                  <c:v>45378</c:v>
                </c:pt>
                <c:pt idx="853">
                  <c:v>45385</c:v>
                </c:pt>
                <c:pt idx="854">
                  <c:v>45392</c:v>
                </c:pt>
                <c:pt idx="855">
                  <c:v>45399</c:v>
                </c:pt>
                <c:pt idx="856">
                  <c:v>45406</c:v>
                </c:pt>
                <c:pt idx="857">
                  <c:v>45413</c:v>
                </c:pt>
                <c:pt idx="858">
                  <c:v>45420</c:v>
                </c:pt>
                <c:pt idx="859">
                  <c:v>45427</c:v>
                </c:pt>
                <c:pt idx="860">
                  <c:v>45434</c:v>
                </c:pt>
                <c:pt idx="861">
                  <c:v>45441</c:v>
                </c:pt>
                <c:pt idx="862">
                  <c:v>45448</c:v>
                </c:pt>
                <c:pt idx="863">
                  <c:v>45455</c:v>
                </c:pt>
                <c:pt idx="864">
                  <c:v>45462</c:v>
                </c:pt>
                <c:pt idx="865">
                  <c:v>45469</c:v>
                </c:pt>
                <c:pt idx="866">
                  <c:v>45476</c:v>
                </c:pt>
                <c:pt idx="867">
                  <c:v>45483</c:v>
                </c:pt>
                <c:pt idx="868">
                  <c:v>45490</c:v>
                </c:pt>
                <c:pt idx="869">
                  <c:v>45497</c:v>
                </c:pt>
                <c:pt idx="870">
                  <c:v>45504</c:v>
                </c:pt>
                <c:pt idx="871">
                  <c:v>45511</c:v>
                </c:pt>
                <c:pt idx="872">
                  <c:v>45518</c:v>
                </c:pt>
                <c:pt idx="873">
                  <c:v>45525</c:v>
                </c:pt>
                <c:pt idx="874">
                  <c:v>45532</c:v>
                </c:pt>
                <c:pt idx="875">
                  <c:v>45539</c:v>
                </c:pt>
                <c:pt idx="876">
                  <c:v>45546</c:v>
                </c:pt>
                <c:pt idx="877">
                  <c:v>45553</c:v>
                </c:pt>
                <c:pt idx="878">
                  <c:v>45560</c:v>
                </c:pt>
                <c:pt idx="879">
                  <c:v>45567</c:v>
                </c:pt>
                <c:pt idx="880">
                  <c:v>45574</c:v>
                </c:pt>
                <c:pt idx="881">
                  <c:v>45581</c:v>
                </c:pt>
                <c:pt idx="882">
                  <c:v>45588</c:v>
                </c:pt>
                <c:pt idx="883">
                  <c:v>45595</c:v>
                </c:pt>
                <c:pt idx="884">
                  <c:v>45602</c:v>
                </c:pt>
                <c:pt idx="885">
                  <c:v>45609</c:v>
                </c:pt>
                <c:pt idx="886">
                  <c:v>45616</c:v>
                </c:pt>
                <c:pt idx="887">
                  <c:v>45623</c:v>
                </c:pt>
                <c:pt idx="888">
                  <c:v>45630</c:v>
                </c:pt>
                <c:pt idx="889">
                  <c:v>45637</c:v>
                </c:pt>
                <c:pt idx="890">
                  <c:v>45644</c:v>
                </c:pt>
                <c:pt idx="891">
                  <c:v>45653</c:v>
                </c:pt>
                <c:pt idx="892">
                  <c:v>45660</c:v>
                </c:pt>
                <c:pt idx="893">
                  <c:v>45667</c:v>
                </c:pt>
                <c:pt idx="894">
                  <c:v>45674</c:v>
                </c:pt>
                <c:pt idx="895">
                  <c:v>45681</c:v>
                </c:pt>
                <c:pt idx="896">
                  <c:v>45688</c:v>
                </c:pt>
                <c:pt idx="897">
                  <c:v>45695</c:v>
                </c:pt>
                <c:pt idx="898">
                  <c:v>45702</c:v>
                </c:pt>
                <c:pt idx="899">
                  <c:v>45709</c:v>
                </c:pt>
                <c:pt idx="900">
                  <c:v>45716</c:v>
                </c:pt>
                <c:pt idx="901">
                  <c:v>45723</c:v>
                </c:pt>
                <c:pt idx="902">
                  <c:v>45730</c:v>
                </c:pt>
                <c:pt idx="903">
                  <c:v>45737</c:v>
                </c:pt>
                <c:pt idx="904">
                  <c:v>45744</c:v>
                </c:pt>
                <c:pt idx="905">
                  <c:v>45751</c:v>
                </c:pt>
                <c:pt idx="906">
                  <c:v>45758</c:v>
                </c:pt>
                <c:pt idx="907">
                  <c:v>45769</c:v>
                </c:pt>
                <c:pt idx="908">
                  <c:v>45776</c:v>
                </c:pt>
                <c:pt idx="909">
                  <c:v>45783</c:v>
                </c:pt>
                <c:pt idx="910">
                  <c:v>45790</c:v>
                </c:pt>
                <c:pt idx="911">
                  <c:v>45797</c:v>
                </c:pt>
                <c:pt idx="912">
                  <c:v>45804</c:v>
                </c:pt>
                <c:pt idx="913">
                  <c:v>45811</c:v>
                </c:pt>
                <c:pt idx="914">
                  <c:v>45818</c:v>
                </c:pt>
                <c:pt idx="915">
                  <c:v>45825</c:v>
                </c:pt>
                <c:pt idx="916">
                  <c:v>45832</c:v>
                </c:pt>
                <c:pt idx="917">
                  <c:v>45839</c:v>
                </c:pt>
                <c:pt idx="918">
                  <c:v>45846</c:v>
                </c:pt>
                <c:pt idx="919">
                  <c:v>45853</c:v>
                </c:pt>
                <c:pt idx="920">
                  <c:v>45860</c:v>
                </c:pt>
                <c:pt idx="921">
                  <c:v>45867</c:v>
                </c:pt>
                <c:pt idx="922">
                  <c:v>45874</c:v>
                </c:pt>
                <c:pt idx="923">
                  <c:v>45881</c:v>
                </c:pt>
                <c:pt idx="924">
                  <c:v>45888</c:v>
                </c:pt>
                <c:pt idx="925">
                  <c:v>45895</c:v>
                </c:pt>
                <c:pt idx="926">
                  <c:v>45902</c:v>
                </c:pt>
                <c:pt idx="927">
                  <c:v>45909</c:v>
                </c:pt>
                <c:pt idx="928">
                  <c:v>45916</c:v>
                </c:pt>
                <c:pt idx="929">
                  <c:v>45923</c:v>
                </c:pt>
                <c:pt idx="930">
                  <c:v>45930</c:v>
                </c:pt>
                <c:pt idx="931">
                  <c:v>45937</c:v>
                </c:pt>
                <c:pt idx="932">
                  <c:v>45944</c:v>
                </c:pt>
                <c:pt idx="933">
                  <c:v>45951</c:v>
                </c:pt>
                <c:pt idx="934">
                  <c:v>45958</c:v>
                </c:pt>
                <c:pt idx="935">
                  <c:v>45965</c:v>
                </c:pt>
                <c:pt idx="936">
                  <c:v>45972</c:v>
                </c:pt>
                <c:pt idx="937">
                  <c:v>45979</c:v>
                </c:pt>
                <c:pt idx="938">
                  <c:v>45986</c:v>
                </c:pt>
                <c:pt idx="939">
                  <c:v>45993</c:v>
                </c:pt>
                <c:pt idx="940">
                  <c:v>46000</c:v>
                </c:pt>
                <c:pt idx="941">
                  <c:v>46007</c:v>
                </c:pt>
                <c:pt idx="942">
                  <c:v>46014</c:v>
                </c:pt>
                <c:pt idx="943">
                  <c:v>46021</c:v>
                </c:pt>
                <c:pt idx="944">
                  <c:v>46028</c:v>
                </c:pt>
                <c:pt idx="945">
                  <c:v>46035</c:v>
                </c:pt>
                <c:pt idx="946">
                  <c:v>46042</c:v>
                </c:pt>
                <c:pt idx="947">
                  <c:v>46049</c:v>
                </c:pt>
                <c:pt idx="948">
                  <c:v>46056</c:v>
                </c:pt>
                <c:pt idx="949">
                  <c:v>46063</c:v>
                </c:pt>
                <c:pt idx="950">
                  <c:v>46070</c:v>
                </c:pt>
                <c:pt idx="951">
                  <c:v>46077</c:v>
                </c:pt>
                <c:pt idx="952">
                  <c:v>46084</c:v>
                </c:pt>
                <c:pt idx="953">
                  <c:v>46091</c:v>
                </c:pt>
                <c:pt idx="954">
                  <c:v>46098</c:v>
                </c:pt>
                <c:pt idx="955">
                  <c:v>46105</c:v>
                </c:pt>
                <c:pt idx="956">
                  <c:v>46112</c:v>
                </c:pt>
                <c:pt idx="957">
                  <c:v>46119</c:v>
                </c:pt>
                <c:pt idx="958">
                  <c:v>46126</c:v>
                </c:pt>
                <c:pt idx="959">
                  <c:v>46133</c:v>
                </c:pt>
                <c:pt idx="960">
                  <c:v>46140</c:v>
                </c:pt>
                <c:pt idx="961">
                  <c:v>46147</c:v>
                </c:pt>
                <c:pt idx="962">
                  <c:v>46154</c:v>
                </c:pt>
                <c:pt idx="963">
                  <c:v>46161</c:v>
                </c:pt>
                <c:pt idx="964">
                  <c:v>46168</c:v>
                </c:pt>
                <c:pt idx="965">
                  <c:v>46175</c:v>
                </c:pt>
                <c:pt idx="966">
                  <c:v>46182</c:v>
                </c:pt>
                <c:pt idx="967">
                  <c:v>46189</c:v>
                </c:pt>
                <c:pt idx="968">
                  <c:v>46196</c:v>
                </c:pt>
                <c:pt idx="969">
                  <c:v>46203</c:v>
                </c:pt>
                <c:pt idx="970">
                  <c:v>46210</c:v>
                </c:pt>
                <c:pt idx="971">
                  <c:v>46217</c:v>
                </c:pt>
                <c:pt idx="972">
                  <c:v>46224</c:v>
                </c:pt>
                <c:pt idx="973">
                  <c:v>46231</c:v>
                </c:pt>
                <c:pt idx="974">
                  <c:v>46238</c:v>
                </c:pt>
                <c:pt idx="975">
                  <c:v>46245</c:v>
                </c:pt>
                <c:pt idx="976">
                  <c:v>46252</c:v>
                </c:pt>
                <c:pt idx="977">
                  <c:v>46259</c:v>
                </c:pt>
                <c:pt idx="978">
                  <c:v>46266</c:v>
                </c:pt>
                <c:pt idx="979">
                  <c:v>46273</c:v>
                </c:pt>
                <c:pt idx="980">
                  <c:v>46280</c:v>
                </c:pt>
                <c:pt idx="981">
                  <c:v>46287</c:v>
                </c:pt>
                <c:pt idx="982">
                  <c:v>46294</c:v>
                </c:pt>
                <c:pt idx="983">
                  <c:v>46301</c:v>
                </c:pt>
                <c:pt idx="984">
                  <c:v>46308</c:v>
                </c:pt>
                <c:pt idx="985">
                  <c:v>46315</c:v>
                </c:pt>
                <c:pt idx="986">
                  <c:v>46322</c:v>
                </c:pt>
                <c:pt idx="987">
                  <c:v>46329</c:v>
                </c:pt>
                <c:pt idx="988">
                  <c:v>46336</c:v>
                </c:pt>
                <c:pt idx="989">
                  <c:v>46343</c:v>
                </c:pt>
                <c:pt idx="990">
                  <c:v>46350</c:v>
                </c:pt>
                <c:pt idx="991">
                  <c:v>46357</c:v>
                </c:pt>
                <c:pt idx="992">
                  <c:v>46364</c:v>
                </c:pt>
                <c:pt idx="993">
                  <c:v>46371</c:v>
                </c:pt>
                <c:pt idx="994">
                  <c:v>46378</c:v>
                </c:pt>
                <c:pt idx="995">
                  <c:v>46385</c:v>
                </c:pt>
                <c:pt idx="996">
                  <c:v>46392</c:v>
                </c:pt>
                <c:pt idx="997">
                  <c:v>46399</c:v>
                </c:pt>
                <c:pt idx="998">
                  <c:v>46406</c:v>
                </c:pt>
                <c:pt idx="999">
                  <c:v>46413</c:v>
                </c:pt>
                <c:pt idx="1000">
                  <c:v>46420</c:v>
                </c:pt>
                <c:pt idx="1001">
                  <c:v>46427</c:v>
                </c:pt>
                <c:pt idx="1002">
                  <c:v>46434</c:v>
                </c:pt>
                <c:pt idx="1003">
                  <c:v>46441</c:v>
                </c:pt>
                <c:pt idx="1004">
                  <c:v>46448</c:v>
                </c:pt>
                <c:pt idx="1005">
                  <c:v>46455</c:v>
                </c:pt>
                <c:pt idx="1006">
                  <c:v>46462</c:v>
                </c:pt>
                <c:pt idx="1007">
                  <c:v>46469</c:v>
                </c:pt>
                <c:pt idx="1008">
                  <c:v>46476</c:v>
                </c:pt>
                <c:pt idx="1009">
                  <c:v>46483</c:v>
                </c:pt>
                <c:pt idx="1010">
                  <c:v>46490</c:v>
                </c:pt>
                <c:pt idx="1011">
                  <c:v>46497</c:v>
                </c:pt>
                <c:pt idx="1012">
                  <c:v>46504</c:v>
                </c:pt>
                <c:pt idx="1013">
                  <c:v>46511</c:v>
                </c:pt>
                <c:pt idx="1014">
                  <c:v>46518</c:v>
                </c:pt>
                <c:pt idx="1015">
                  <c:v>46525</c:v>
                </c:pt>
                <c:pt idx="1016">
                  <c:v>46532</c:v>
                </c:pt>
                <c:pt idx="1017">
                  <c:v>46539</c:v>
                </c:pt>
                <c:pt idx="1018">
                  <c:v>46546</c:v>
                </c:pt>
                <c:pt idx="1019">
                  <c:v>46553</c:v>
                </c:pt>
                <c:pt idx="1020">
                  <c:v>46560</c:v>
                </c:pt>
                <c:pt idx="1021">
                  <c:v>46567</c:v>
                </c:pt>
                <c:pt idx="1022">
                  <c:v>46574</c:v>
                </c:pt>
                <c:pt idx="1023">
                  <c:v>46581</c:v>
                </c:pt>
                <c:pt idx="1024">
                  <c:v>46588</c:v>
                </c:pt>
                <c:pt idx="1025">
                  <c:v>46595</c:v>
                </c:pt>
                <c:pt idx="1026">
                  <c:v>46602</c:v>
                </c:pt>
                <c:pt idx="1027">
                  <c:v>46609</c:v>
                </c:pt>
                <c:pt idx="1028">
                  <c:v>46616</c:v>
                </c:pt>
                <c:pt idx="1029">
                  <c:v>46623</c:v>
                </c:pt>
                <c:pt idx="1030">
                  <c:v>46630</c:v>
                </c:pt>
                <c:pt idx="1031">
                  <c:v>46637</c:v>
                </c:pt>
                <c:pt idx="1032">
                  <c:v>46644</c:v>
                </c:pt>
                <c:pt idx="1033">
                  <c:v>46651</c:v>
                </c:pt>
                <c:pt idx="1034">
                  <c:v>46658</c:v>
                </c:pt>
                <c:pt idx="1035">
                  <c:v>46665</c:v>
                </c:pt>
                <c:pt idx="1036">
                  <c:v>46672</c:v>
                </c:pt>
                <c:pt idx="1037">
                  <c:v>46679</c:v>
                </c:pt>
                <c:pt idx="1038">
                  <c:v>46686</c:v>
                </c:pt>
                <c:pt idx="1039">
                  <c:v>46693</c:v>
                </c:pt>
                <c:pt idx="1040">
                  <c:v>46700</c:v>
                </c:pt>
                <c:pt idx="1041">
                  <c:v>46707</c:v>
                </c:pt>
                <c:pt idx="1042">
                  <c:v>46714</c:v>
                </c:pt>
                <c:pt idx="1043">
                  <c:v>46721</c:v>
                </c:pt>
                <c:pt idx="1044">
                  <c:v>46728</c:v>
                </c:pt>
                <c:pt idx="1045">
                  <c:v>46735</c:v>
                </c:pt>
                <c:pt idx="1046">
                  <c:v>46742</c:v>
                </c:pt>
                <c:pt idx="1047">
                  <c:v>46750</c:v>
                </c:pt>
                <c:pt idx="1048">
                  <c:v>46757</c:v>
                </c:pt>
                <c:pt idx="1049">
                  <c:v>46764</c:v>
                </c:pt>
                <c:pt idx="1050">
                  <c:v>46771</c:v>
                </c:pt>
                <c:pt idx="1051">
                  <c:v>46778</c:v>
                </c:pt>
                <c:pt idx="1052">
                  <c:v>46785</c:v>
                </c:pt>
                <c:pt idx="1053">
                  <c:v>46792</c:v>
                </c:pt>
                <c:pt idx="1054">
                  <c:v>46799</c:v>
                </c:pt>
                <c:pt idx="1055">
                  <c:v>46806</c:v>
                </c:pt>
                <c:pt idx="1056">
                  <c:v>46813</c:v>
                </c:pt>
                <c:pt idx="1057">
                  <c:v>46820</c:v>
                </c:pt>
                <c:pt idx="1058">
                  <c:v>46827</c:v>
                </c:pt>
                <c:pt idx="1059">
                  <c:v>46834</c:v>
                </c:pt>
                <c:pt idx="1060">
                  <c:v>46841</c:v>
                </c:pt>
                <c:pt idx="1061">
                  <c:v>46848</c:v>
                </c:pt>
                <c:pt idx="1062">
                  <c:v>46855</c:v>
                </c:pt>
                <c:pt idx="1063">
                  <c:v>46862</c:v>
                </c:pt>
                <c:pt idx="1064">
                  <c:v>46869</c:v>
                </c:pt>
                <c:pt idx="1065">
                  <c:v>46876</c:v>
                </c:pt>
                <c:pt idx="1066">
                  <c:v>46883</c:v>
                </c:pt>
                <c:pt idx="1067">
                  <c:v>46890</c:v>
                </c:pt>
                <c:pt idx="1068">
                  <c:v>46897</c:v>
                </c:pt>
                <c:pt idx="1069">
                  <c:v>46904</c:v>
                </c:pt>
                <c:pt idx="1070">
                  <c:v>46911</c:v>
                </c:pt>
                <c:pt idx="1071">
                  <c:v>46918</c:v>
                </c:pt>
                <c:pt idx="1072">
                  <c:v>46925</c:v>
                </c:pt>
                <c:pt idx="1073">
                  <c:v>46932</c:v>
                </c:pt>
                <c:pt idx="1074">
                  <c:v>46939</c:v>
                </c:pt>
                <c:pt idx="1075">
                  <c:v>46946</c:v>
                </c:pt>
                <c:pt idx="1076">
                  <c:v>46953</c:v>
                </c:pt>
                <c:pt idx="1077">
                  <c:v>46960</c:v>
                </c:pt>
                <c:pt idx="1078">
                  <c:v>46967</c:v>
                </c:pt>
                <c:pt idx="1079">
                  <c:v>46974</c:v>
                </c:pt>
                <c:pt idx="1080">
                  <c:v>46981</c:v>
                </c:pt>
                <c:pt idx="1081">
                  <c:v>46988</c:v>
                </c:pt>
                <c:pt idx="1082">
                  <c:v>46995</c:v>
                </c:pt>
                <c:pt idx="1083">
                  <c:v>47002</c:v>
                </c:pt>
                <c:pt idx="1084">
                  <c:v>47009</c:v>
                </c:pt>
                <c:pt idx="1085">
                  <c:v>47016</c:v>
                </c:pt>
                <c:pt idx="1086">
                  <c:v>47023</c:v>
                </c:pt>
                <c:pt idx="1087">
                  <c:v>47030</c:v>
                </c:pt>
                <c:pt idx="1088">
                  <c:v>47037</c:v>
                </c:pt>
                <c:pt idx="1089">
                  <c:v>47044</c:v>
                </c:pt>
                <c:pt idx="1090">
                  <c:v>47051</c:v>
                </c:pt>
                <c:pt idx="1091">
                  <c:v>47058</c:v>
                </c:pt>
                <c:pt idx="1092">
                  <c:v>47065</c:v>
                </c:pt>
                <c:pt idx="1093">
                  <c:v>47072</c:v>
                </c:pt>
                <c:pt idx="1094">
                  <c:v>47079</c:v>
                </c:pt>
                <c:pt idx="1095">
                  <c:v>47086</c:v>
                </c:pt>
                <c:pt idx="1096">
                  <c:v>47093</c:v>
                </c:pt>
                <c:pt idx="1097">
                  <c:v>47100</c:v>
                </c:pt>
                <c:pt idx="1098">
                  <c:v>47107</c:v>
                </c:pt>
                <c:pt idx="1099">
                  <c:v>47114</c:v>
                </c:pt>
                <c:pt idx="1100">
                  <c:v>47121</c:v>
                </c:pt>
                <c:pt idx="1101">
                  <c:v>47128</c:v>
                </c:pt>
                <c:pt idx="1102">
                  <c:v>47135</c:v>
                </c:pt>
                <c:pt idx="1103">
                  <c:v>47142</c:v>
                </c:pt>
                <c:pt idx="1104">
                  <c:v>47149</c:v>
                </c:pt>
                <c:pt idx="1105">
                  <c:v>47156</c:v>
                </c:pt>
                <c:pt idx="1106">
                  <c:v>47163</c:v>
                </c:pt>
                <c:pt idx="1107">
                  <c:v>47170</c:v>
                </c:pt>
                <c:pt idx="1108">
                  <c:v>47177</c:v>
                </c:pt>
                <c:pt idx="1109">
                  <c:v>47184</c:v>
                </c:pt>
                <c:pt idx="1110">
                  <c:v>47191</c:v>
                </c:pt>
                <c:pt idx="1111">
                  <c:v>47198</c:v>
                </c:pt>
                <c:pt idx="1112">
                  <c:v>47205</c:v>
                </c:pt>
                <c:pt idx="1113">
                  <c:v>47212</c:v>
                </c:pt>
                <c:pt idx="1114">
                  <c:v>47219</c:v>
                </c:pt>
                <c:pt idx="1115">
                  <c:v>47226</c:v>
                </c:pt>
                <c:pt idx="1116">
                  <c:v>47233</c:v>
                </c:pt>
                <c:pt idx="1117">
                  <c:v>47240</c:v>
                </c:pt>
                <c:pt idx="1118">
                  <c:v>47247</c:v>
                </c:pt>
                <c:pt idx="1119">
                  <c:v>47254</c:v>
                </c:pt>
                <c:pt idx="1120">
                  <c:v>47261</c:v>
                </c:pt>
                <c:pt idx="1121">
                  <c:v>47268</c:v>
                </c:pt>
                <c:pt idx="1122">
                  <c:v>47275</c:v>
                </c:pt>
                <c:pt idx="1123">
                  <c:v>47282</c:v>
                </c:pt>
                <c:pt idx="1124">
                  <c:v>47289</c:v>
                </c:pt>
                <c:pt idx="1125">
                  <c:v>47296</c:v>
                </c:pt>
                <c:pt idx="1126">
                  <c:v>47303</c:v>
                </c:pt>
                <c:pt idx="1127">
                  <c:v>47310</c:v>
                </c:pt>
                <c:pt idx="1128">
                  <c:v>47317</c:v>
                </c:pt>
                <c:pt idx="1129">
                  <c:v>47324</c:v>
                </c:pt>
                <c:pt idx="1130">
                  <c:v>47331</c:v>
                </c:pt>
                <c:pt idx="1131">
                  <c:v>47338</c:v>
                </c:pt>
                <c:pt idx="1132">
                  <c:v>47345</c:v>
                </c:pt>
                <c:pt idx="1133">
                  <c:v>47352</c:v>
                </c:pt>
                <c:pt idx="1134">
                  <c:v>47359</c:v>
                </c:pt>
                <c:pt idx="1135">
                  <c:v>47366</c:v>
                </c:pt>
                <c:pt idx="1136">
                  <c:v>47373</c:v>
                </c:pt>
                <c:pt idx="1137">
                  <c:v>47380</c:v>
                </c:pt>
                <c:pt idx="1138">
                  <c:v>47387</c:v>
                </c:pt>
                <c:pt idx="1139">
                  <c:v>47394</c:v>
                </c:pt>
                <c:pt idx="1140">
                  <c:v>47401</c:v>
                </c:pt>
                <c:pt idx="1141">
                  <c:v>47408</c:v>
                </c:pt>
                <c:pt idx="1142">
                  <c:v>47415</c:v>
                </c:pt>
                <c:pt idx="1143">
                  <c:v>47422</c:v>
                </c:pt>
                <c:pt idx="1144">
                  <c:v>47429</c:v>
                </c:pt>
                <c:pt idx="1145">
                  <c:v>47436</c:v>
                </c:pt>
                <c:pt idx="1146">
                  <c:v>47443</c:v>
                </c:pt>
                <c:pt idx="1147">
                  <c:v>47450</c:v>
                </c:pt>
                <c:pt idx="1148">
                  <c:v>47457</c:v>
                </c:pt>
                <c:pt idx="1149">
                  <c:v>47464</c:v>
                </c:pt>
                <c:pt idx="1150">
                  <c:v>47471</c:v>
                </c:pt>
                <c:pt idx="1151">
                  <c:v>47479</c:v>
                </c:pt>
                <c:pt idx="1152">
                  <c:v>47486</c:v>
                </c:pt>
                <c:pt idx="1153">
                  <c:v>47493</c:v>
                </c:pt>
                <c:pt idx="1154">
                  <c:v>47500</c:v>
                </c:pt>
                <c:pt idx="1155">
                  <c:v>47507</c:v>
                </c:pt>
                <c:pt idx="1156">
                  <c:v>47514</c:v>
                </c:pt>
                <c:pt idx="1157">
                  <c:v>47521</c:v>
                </c:pt>
                <c:pt idx="1158">
                  <c:v>47528</c:v>
                </c:pt>
                <c:pt idx="1159">
                  <c:v>47535</c:v>
                </c:pt>
                <c:pt idx="1160">
                  <c:v>47542</c:v>
                </c:pt>
                <c:pt idx="1161">
                  <c:v>47549</c:v>
                </c:pt>
                <c:pt idx="1162">
                  <c:v>47556</c:v>
                </c:pt>
                <c:pt idx="1163">
                  <c:v>47563</c:v>
                </c:pt>
                <c:pt idx="1164">
                  <c:v>47570</c:v>
                </c:pt>
                <c:pt idx="1165">
                  <c:v>47577</c:v>
                </c:pt>
                <c:pt idx="1166">
                  <c:v>47584</c:v>
                </c:pt>
                <c:pt idx="1167">
                  <c:v>47591</c:v>
                </c:pt>
                <c:pt idx="1168">
                  <c:v>47598</c:v>
                </c:pt>
                <c:pt idx="1169">
                  <c:v>47605</c:v>
                </c:pt>
                <c:pt idx="1170">
                  <c:v>47612</c:v>
                </c:pt>
                <c:pt idx="1171">
                  <c:v>47619</c:v>
                </c:pt>
                <c:pt idx="1172">
                  <c:v>47626</c:v>
                </c:pt>
                <c:pt idx="1173">
                  <c:v>47633</c:v>
                </c:pt>
                <c:pt idx="1174">
                  <c:v>47640</c:v>
                </c:pt>
                <c:pt idx="1175">
                  <c:v>47647</c:v>
                </c:pt>
                <c:pt idx="1176">
                  <c:v>47654</c:v>
                </c:pt>
                <c:pt idx="1177">
                  <c:v>47661</c:v>
                </c:pt>
                <c:pt idx="1178">
                  <c:v>47668</c:v>
                </c:pt>
                <c:pt idx="1179">
                  <c:v>47675</c:v>
                </c:pt>
                <c:pt idx="1180">
                  <c:v>47682</c:v>
                </c:pt>
                <c:pt idx="1181">
                  <c:v>47689</c:v>
                </c:pt>
                <c:pt idx="1182">
                  <c:v>47696</c:v>
                </c:pt>
                <c:pt idx="1183">
                  <c:v>47703</c:v>
                </c:pt>
                <c:pt idx="1184">
                  <c:v>47710</c:v>
                </c:pt>
                <c:pt idx="1185">
                  <c:v>47717</c:v>
                </c:pt>
                <c:pt idx="1186">
                  <c:v>47724</c:v>
                </c:pt>
                <c:pt idx="1187">
                  <c:v>47731</c:v>
                </c:pt>
                <c:pt idx="1188">
                  <c:v>47738</c:v>
                </c:pt>
                <c:pt idx="1189">
                  <c:v>47745</c:v>
                </c:pt>
                <c:pt idx="1190">
                  <c:v>47752</c:v>
                </c:pt>
                <c:pt idx="1191">
                  <c:v>47759</c:v>
                </c:pt>
                <c:pt idx="1192">
                  <c:v>47766</c:v>
                </c:pt>
                <c:pt idx="1193">
                  <c:v>47773</c:v>
                </c:pt>
                <c:pt idx="1194">
                  <c:v>47780</c:v>
                </c:pt>
                <c:pt idx="1195">
                  <c:v>47787</c:v>
                </c:pt>
                <c:pt idx="1196">
                  <c:v>47794</c:v>
                </c:pt>
                <c:pt idx="1197">
                  <c:v>47801</c:v>
                </c:pt>
                <c:pt idx="1198">
                  <c:v>47808</c:v>
                </c:pt>
                <c:pt idx="1199">
                  <c:v>47815</c:v>
                </c:pt>
                <c:pt idx="1200">
                  <c:v>47822</c:v>
                </c:pt>
                <c:pt idx="1201">
                  <c:v>47829</c:v>
                </c:pt>
                <c:pt idx="1202">
                  <c:v>47836</c:v>
                </c:pt>
                <c:pt idx="1203">
                  <c:v>47844</c:v>
                </c:pt>
                <c:pt idx="1204">
                  <c:v>47851</c:v>
                </c:pt>
                <c:pt idx="1205">
                  <c:v>47858</c:v>
                </c:pt>
                <c:pt idx="1206">
                  <c:v>47865</c:v>
                </c:pt>
                <c:pt idx="1207">
                  <c:v>47872</c:v>
                </c:pt>
                <c:pt idx="1208">
                  <c:v>47879</c:v>
                </c:pt>
                <c:pt idx="1209">
                  <c:v>47886</c:v>
                </c:pt>
                <c:pt idx="1210">
                  <c:v>47893</c:v>
                </c:pt>
                <c:pt idx="1211">
                  <c:v>47900</c:v>
                </c:pt>
                <c:pt idx="1212">
                  <c:v>47907</c:v>
                </c:pt>
                <c:pt idx="1213">
                  <c:v>47914</c:v>
                </c:pt>
                <c:pt idx="1214">
                  <c:v>47921</c:v>
                </c:pt>
                <c:pt idx="1215">
                  <c:v>47928</c:v>
                </c:pt>
                <c:pt idx="1216">
                  <c:v>47935</c:v>
                </c:pt>
                <c:pt idx="1217">
                  <c:v>47942</c:v>
                </c:pt>
                <c:pt idx="1218">
                  <c:v>47953</c:v>
                </c:pt>
                <c:pt idx="1219">
                  <c:v>47960</c:v>
                </c:pt>
                <c:pt idx="1220">
                  <c:v>47967</c:v>
                </c:pt>
                <c:pt idx="1221">
                  <c:v>47974</c:v>
                </c:pt>
                <c:pt idx="1222">
                  <c:v>47981</c:v>
                </c:pt>
                <c:pt idx="1223">
                  <c:v>47988</c:v>
                </c:pt>
                <c:pt idx="1224">
                  <c:v>47995</c:v>
                </c:pt>
                <c:pt idx="1225">
                  <c:v>48002</c:v>
                </c:pt>
                <c:pt idx="1226">
                  <c:v>48009</c:v>
                </c:pt>
                <c:pt idx="1227">
                  <c:v>48016</c:v>
                </c:pt>
                <c:pt idx="1228">
                  <c:v>48023</c:v>
                </c:pt>
                <c:pt idx="1229">
                  <c:v>48030</c:v>
                </c:pt>
                <c:pt idx="1230">
                  <c:v>48037</c:v>
                </c:pt>
                <c:pt idx="1231">
                  <c:v>48044</c:v>
                </c:pt>
                <c:pt idx="1232">
                  <c:v>48051</c:v>
                </c:pt>
                <c:pt idx="1233">
                  <c:v>48058</c:v>
                </c:pt>
                <c:pt idx="1234">
                  <c:v>48065</c:v>
                </c:pt>
                <c:pt idx="1235">
                  <c:v>48072</c:v>
                </c:pt>
                <c:pt idx="1236">
                  <c:v>48079</c:v>
                </c:pt>
                <c:pt idx="1237">
                  <c:v>48086</c:v>
                </c:pt>
                <c:pt idx="1238">
                  <c:v>48093</c:v>
                </c:pt>
                <c:pt idx="1239">
                  <c:v>48100</c:v>
                </c:pt>
                <c:pt idx="1240">
                  <c:v>48107</c:v>
                </c:pt>
                <c:pt idx="1241">
                  <c:v>48114</c:v>
                </c:pt>
                <c:pt idx="1242">
                  <c:v>48121</c:v>
                </c:pt>
                <c:pt idx="1243">
                  <c:v>48128</c:v>
                </c:pt>
                <c:pt idx="1244">
                  <c:v>48135</c:v>
                </c:pt>
                <c:pt idx="1245">
                  <c:v>48142</c:v>
                </c:pt>
                <c:pt idx="1246">
                  <c:v>48149</c:v>
                </c:pt>
                <c:pt idx="1247">
                  <c:v>48156</c:v>
                </c:pt>
                <c:pt idx="1248">
                  <c:v>48163</c:v>
                </c:pt>
                <c:pt idx="1249">
                  <c:v>48170</c:v>
                </c:pt>
                <c:pt idx="1250">
                  <c:v>48177</c:v>
                </c:pt>
                <c:pt idx="1251">
                  <c:v>48184</c:v>
                </c:pt>
                <c:pt idx="1252">
                  <c:v>48191</c:v>
                </c:pt>
                <c:pt idx="1253">
                  <c:v>48198</c:v>
                </c:pt>
                <c:pt idx="1254">
                  <c:v>48205</c:v>
                </c:pt>
                <c:pt idx="1255">
                  <c:v>48212</c:v>
                </c:pt>
                <c:pt idx="1256">
                  <c:v>48219</c:v>
                </c:pt>
                <c:pt idx="1257">
                  <c:v>48226</c:v>
                </c:pt>
                <c:pt idx="1258">
                  <c:v>48233</c:v>
                </c:pt>
                <c:pt idx="1259">
                  <c:v>48240</c:v>
                </c:pt>
                <c:pt idx="1260">
                  <c:v>48247</c:v>
                </c:pt>
                <c:pt idx="1261">
                  <c:v>48254</c:v>
                </c:pt>
                <c:pt idx="1262">
                  <c:v>48261</c:v>
                </c:pt>
                <c:pt idx="1263">
                  <c:v>48268</c:v>
                </c:pt>
                <c:pt idx="1264">
                  <c:v>48275</c:v>
                </c:pt>
                <c:pt idx="1265">
                  <c:v>48282</c:v>
                </c:pt>
                <c:pt idx="1266">
                  <c:v>48289</c:v>
                </c:pt>
                <c:pt idx="1267">
                  <c:v>48296</c:v>
                </c:pt>
                <c:pt idx="1268">
                  <c:v>48303</c:v>
                </c:pt>
                <c:pt idx="1269">
                  <c:v>48310</c:v>
                </c:pt>
                <c:pt idx="1270">
                  <c:v>48317</c:v>
                </c:pt>
                <c:pt idx="1271">
                  <c:v>48324</c:v>
                </c:pt>
                <c:pt idx="1272">
                  <c:v>48331</c:v>
                </c:pt>
                <c:pt idx="1273">
                  <c:v>48338</c:v>
                </c:pt>
                <c:pt idx="1274">
                  <c:v>48345</c:v>
                </c:pt>
                <c:pt idx="1275">
                  <c:v>48352</c:v>
                </c:pt>
                <c:pt idx="1276">
                  <c:v>48359</c:v>
                </c:pt>
                <c:pt idx="1277">
                  <c:v>48366</c:v>
                </c:pt>
                <c:pt idx="1278">
                  <c:v>48373</c:v>
                </c:pt>
                <c:pt idx="1279">
                  <c:v>48380</c:v>
                </c:pt>
                <c:pt idx="1280">
                  <c:v>48387</c:v>
                </c:pt>
                <c:pt idx="1281">
                  <c:v>48394</c:v>
                </c:pt>
                <c:pt idx="1282">
                  <c:v>48401</c:v>
                </c:pt>
                <c:pt idx="1283">
                  <c:v>48408</c:v>
                </c:pt>
                <c:pt idx="1284">
                  <c:v>48415</c:v>
                </c:pt>
                <c:pt idx="1285">
                  <c:v>48422</c:v>
                </c:pt>
                <c:pt idx="1286">
                  <c:v>48429</c:v>
                </c:pt>
                <c:pt idx="1287">
                  <c:v>48436</c:v>
                </c:pt>
                <c:pt idx="1288">
                  <c:v>48443</c:v>
                </c:pt>
                <c:pt idx="1289">
                  <c:v>48450</c:v>
                </c:pt>
                <c:pt idx="1290">
                  <c:v>48457</c:v>
                </c:pt>
                <c:pt idx="1291">
                  <c:v>48464</c:v>
                </c:pt>
                <c:pt idx="1292">
                  <c:v>48471</c:v>
                </c:pt>
                <c:pt idx="1293">
                  <c:v>48478</c:v>
                </c:pt>
                <c:pt idx="1294">
                  <c:v>48485</c:v>
                </c:pt>
                <c:pt idx="1295">
                  <c:v>48492</c:v>
                </c:pt>
                <c:pt idx="1296">
                  <c:v>48499</c:v>
                </c:pt>
                <c:pt idx="1297">
                  <c:v>48506</c:v>
                </c:pt>
                <c:pt idx="1298">
                  <c:v>48513</c:v>
                </c:pt>
                <c:pt idx="1299">
                  <c:v>48520</c:v>
                </c:pt>
                <c:pt idx="1300">
                  <c:v>48527</c:v>
                </c:pt>
                <c:pt idx="1301">
                  <c:v>48534</c:v>
                </c:pt>
                <c:pt idx="1302">
                  <c:v>48541</c:v>
                </c:pt>
                <c:pt idx="1303">
                  <c:v>48548</c:v>
                </c:pt>
                <c:pt idx="1304">
                  <c:v>48555</c:v>
                </c:pt>
                <c:pt idx="1305">
                  <c:v>48562</c:v>
                </c:pt>
                <c:pt idx="1306">
                  <c:v>48569</c:v>
                </c:pt>
                <c:pt idx="1307">
                  <c:v>48577</c:v>
                </c:pt>
                <c:pt idx="1308">
                  <c:v>48584</c:v>
                </c:pt>
                <c:pt idx="1309">
                  <c:v>48591</c:v>
                </c:pt>
                <c:pt idx="1310">
                  <c:v>48598</c:v>
                </c:pt>
                <c:pt idx="1311">
                  <c:v>48605</c:v>
                </c:pt>
                <c:pt idx="1312">
                  <c:v>48612</c:v>
                </c:pt>
                <c:pt idx="1313">
                  <c:v>48619</c:v>
                </c:pt>
                <c:pt idx="1314">
                  <c:v>48626</c:v>
                </c:pt>
                <c:pt idx="1315">
                  <c:v>48633</c:v>
                </c:pt>
                <c:pt idx="1316">
                  <c:v>48640</c:v>
                </c:pt>
                <c:pt idx="1317">
                  <c:v>48647</c:v>
                </c:pt>
                <c:pt idx="1318">
                  <c:v>48654</c:v>
                </c:pt>
                <c:pt idx="1319">
                  <c:v>48661</c:v>
                </c:pt>
                <c:pt idx="1320">
                  <c:v>48668</c:v>
                </c:pt>
                <c:pt idx="1321">
                  <c:v>48675</c:v>
                </c:pt>
                <c:pt idx="1322">
                  <c:v>48682</c:v>
                </c:pt>
                <c:pt idx="1323">
                  <c:v>48689</c:v>
                </c:pt>
                <c:pt idx="1324">
                  <c:v>48696</c:v>
                </c:pt>
                <c:pt idx="1325">
                  <c:v>48703</c:v>
                </c:pt>
                <c:pt idx="1326">
                  <c:v>48710</c:v>
                </c:pt>
                <c:pt idx="1327">
                  <c:v>48717</c:v>
                </c:pt>
                <c:pt idx="1328">
                  <c:v>48724</c:v>
                </c:pt>
                <c:pt idx="1329">
                  <c:v>48731</c:v>
                </c:pt>
                <c:pt idx="1330">
                  <c:v>48738</c:v>
                </c:pt>
                <c:pt idx="1331">
                  <c:v>48745</c:v>
                </c:pt>
                <c:pt idx="1332">
                  <c:v>48752</c:v>
                </c:pt>
                <c:pt idx="1333">
                  <c:v>48759</c:v>
                </c:pt>
                <c:pt idx="1334">
                  <c:v>48766</c:v>
                </c:pt>
                <c:pt idx="1335">
                  <c:v>48773</c:v>
                </c:pt>
                <c:pt idx="1336">
                  <c:v>48780</c:v>
                </c:pt>
                <c:pt idx="1337">
                  <c:v>48787</c:v>
                </c:pt>
                <c:pt idx="1338">
                  <c:v>48794</c:v>
                </c:pt>
                <c:pt idx="1339">
                  <c:v>48801</c:v>
                </c:pt>
                <c:pt idx="1340">
                  <c:v>48808</c:v>
                </c:pt>
                <c:pt idx="1341">
                  <c:v>48815</c:v>
                </c:pt>
                <c:pt idx="1342">
                  <c:v>48822</c:v>
                </c:pt>
                <c:pt idx="1343">
                  <c:v>48829</c:v>
                </c:pt>
                <c:pt idx="1344">
                  <c:v>48836</c:v>
                </c:pt>
                <c:pt idx="1345">
                  <c:v>48843</c:v>
                </c:pt>
                <c:pt idx="1346">
                  <c:v>48850</c:v>
                </c:pt>
                <c:pt idx="1347">
                  <c:v>48857</c:v>
                </c:pt>
                <c:pt idx="1348">
                  <c:v>48864</c:v>
                </c:pt>
                <c:pt idx="1349">
                  <c:v>48871</c:v>
                </c:pt>
                <c:pt idx="1350">
                  <c:v>48878</c:v>
                </c:pt>
                <c:pt idx="1351">
                  <c:v>48885</c:v>
                </c:pt>
                <c:pt idx="1352">
                  <c:v>48892</c:v>
                </c:pt>
                <c:pt idx="1353">
                  <c:v>48899</c:v>
                </c:pt>
                <c:pt idx="1354">
                  <c:v>48906</c:v>
                </c:pt>
                <c:pt idx="1355">
                  <c:v>48913</c:v>
                </c:pt>
                <c:pt idx="1356">
                  <c:v>48920</c:v>
                </c:pt>
                <c:pt idx="1357">
                  <c:v>48927</c:v>
                </c:pt>
                <c:pt idx="1358">
                  <c:v>48934</c:v>
                </c:pt>
                <c:pt idx="1359">
                  <c:v>48941</c:v>
                </c:pt>
                <c:pt idx="1360">
                  <c:v>48948</c:v>
                </c:pt>
                <c:pt idx="1361">
                  <c:v>48955</c:v>
                </c:pt>
                <c:pt idx="1362">
                  <c:v>48962</c:v>
                </c:pt>
                <c:pt idx="1363">
                  <c:v>48969</c:v>
                </c:pt>
                <c:pt idx="1364">
                  <c:v>48976</c:v>
                </c:pt>
                <c:pt idx="1365">
                  <c:v>48983</c:v>
                </c:pt>
                <c:pt idx="1366">
                  <c:v>48990</c:v>
                </c:pt>
                <c:pt idx="1367">
                  <c:v>48997</c:v>
                </c:pt>
                <c:pt idx="1368">
                  <c:v>49004</c:v>
                </c:pt>
                <c:pt idx="1369">
                  <c:v>49011</c:v>
                </c:pt>
                <c:pt idx="1370">
                  <c:v>49018</c:v>
                </c:pt>
                <c:pt idx="1371">
                  <c:v>49025</c:v>
                </c:pt>
                <c:pt idx="1372">
                  <c:v>49032</c:v>
                </c:pt>
                <c:pt idx="1373">
                  <c:v>49039</c:v>
                </c:pt>
                <c:pt idx="1374">
                  <c:v>49046</c:v>
                </c:pt>
                <c:pt idx="1375">
                  <c:v>49053</c:v>
                </c:pt>
                <c:pt idx="1376">
                  <c:v>49060</c:v>
                </c:pt>
                <c:pt idx="1377">
                  <c:v>49067</c:v>
                </c:pt>
                <c:pt idx="1378">
                  <c:v>49074</c:v>
                </c:pt>
                <c:pt idx="1379">
                  <c:v>49081</c:v>
                </c:pt>
                <c:pt idx="1380">
                  <c:v>49088</c:v>
                </c:pt>
                <c:pt idx="1381">
                  <c:v>49095</c:v>
                </c:pt>
                <c:pt idx="1382">
                  <c:v>49102</c:v>
                </c:pt>
                <c:pt idx="1383">
                  <c:v>49109</c:v>
                </c:pt>
                <c:pt idx="1384">
                  <c:v>49116</c:v>
                </c:pt>
                <c:pt idx="1385">
                  <c:v>49123</c:v>
                </c:pt>
                <c:pt idx="1386">
                  <c:v>49130</c:v>
                </c:pt>
                <c:pt idx="1387">
                  <c:v>49137</c:v>
                </c:pt>
                <c:pt idx="1388">
                  <c:v>49144</c:v>
                </c:pt>
                <c:pt idx="1389">
                  <c:v>49151</c:v>
                </c:pt>
                <c:pt idx="1390">
                  <c:v>49158</c:v>
                </c:pt>
                <c:pt idx="1391">
                  <c:v>49165</c:v>
                </c:pt>
                <c:pt idx="1392">
                  <c:v>49172</c:v>
                </c:pt>
                <c:pt idx="1393">
                  <c:v>49179</c:v>
                </c:pt>
                <c:pt idx="1394">
                  <c:v>49186</c:v>
                </c:pt>
                <c:pt idx="1395">
                  <c:v>49193</c:v>
                </c:pt>
                <c:pt idx="1396">
                  <c:v>49200</c:v>
                </c:pt>
                <c:pt idx="1397">
                  <c:v>49207</c:v>
                </c:pt>
                <c:pt idx="1398">
                  <c:v>49214</c:v>
                </c:pt>
                <c:pt idx="1399">
                  <c:v>49221</c:v>
                </c:pt>
                <c:pt idx="1400">
                  <c:v>49228</c:v>
                </c:pt>
                <c:pt idx="1401">
                  <c:v>49235</c:v>
                </c:pt>
                <c:pt idx="1402">
                  <c:v>49242</c:v>
                </c:pt>
                <c:pt idx="1403">
                  <c:v>49249</c:v>
                </c:pt>
                <c:pt idx="1404">
                  <c:v>49256</c:v>
                </c:pt>
                <c:pt idx="1405">
                  <c:v>49263</c:v>
                </c:pt>
                <c:pt idx="1406">
                  <c:v>49270</c:v>
                </c:pt>
                <c:pt idx="1407">
                  <c:v>49277</c:v>
                </c:pt>
                <c:pt idx="1408">
                  <c:v>49284</c:v>
                </c:pt>
                <c:pt idx="1409">
                  <c:v>49291</c:v>
                </c:pt>
                <c:pt idx="1410">
                  <c:v>49298</c:v>
                </c:pt>
                <c:pt idx="1411">
                  <c:v>49305</c:v>
                </c:pt>
                <c:pt idx="1412">
                  <c:v>49312</c:v>
                </c:pt>
                <c:pt idx="1413">
                  <c:v>49319</c:v>
                </c:pt>
                <c:pt idx="1414">
                  <c:v>49326</c:v>
                </c:pt>
                <c:pt idx="1415">
                  <c:v>49333</c:v>
                </c:pt>
                <c:pt idx="1416">
                  <c:v>49340</c:v>
                </c:pt>
                <c:pt idx="1417">
                  <c:v>49347</c:v>
                </c:pt>
                <c:pt idx="1418">
                  <c:v>49354</c:v>
                </c:pt>
                <c:pt idx="1419">
                  <c:v>49361</c:v>
                </c:pt>
                <c:pt idx="1420">
                  <c:v>49368</c:v>
                </c:pt>
                <c:pt idx="1421">
                  <c:v>49375</c:v>
                </c:pt>
                <c:pt idx="1422">
                  <c:v>49382</c:v>
                </c:pt>
                <c:pt idx="1423">
                  <c:v>49389</c:v>
                </c:pt>
                <c:pt idx="1424">
                  <c:v>49396</c:v>
                </c:pt>
                <c:pt idx="1425">
                  <c:v>49403</c:v>
                </c:pt>
                <c:pt idx="1426">
                  <c:v>49410</c:v>
                </c:pt>
                <c:pt idx="1427">
                  <c:v>49417</c:v>
                </c:pt>
                <c:pt idx="1428">
                  <c:v>49424</c:v>
                </c:pt>
                <c:pt idx="1429">
                  <c:v>49431</c:v>
                </c:pt>
                <c:pt idx="1430">
                  <c:v>49438</c:v>
                </c:pt>
                <c:pt idx="1431">
                  <c:v>49445</c:v>
                </c:pt>
                <c:pt idx="1432">
                  <c:v>49452</c:v>
                </c:pt>
                <c:pt idx="1433">
                  <c:v>49459</c:v>
                </c:pt>
                <c:pt idx="1434">
                  <c:v>49466</c:v>
                </c:pt>
                <c:pt idx="1435">
                  <c:v>49473</c:v>
                </c:pt>
                <c:pt idx="1436">
                  <c:v>49480</c:v>
                </c:pt>
                <c:pt idx="1437">
                  <c:v>49487</c:v>
                </c:pt>
                <c:pt idx="1438">
                  <c:v>49494</c:v>
                </c:pt>
                <c:pt idx="1439">
                  <c:v>49501</c:v>
                </c:pt>
                <c:pt idx="1440">
                  <c:v>49508</c:v>
                </c:pt>
                <c:pt idx="1441">
                  <c:v>49515</c:v>
                </c:pt>
                <c:pt idx="1442">
                  <c:v>49522</c:v>
                </c:pt>
                <c:pt idx="1443">
                  <c:v>49529</c:v>
                </c:pt>
                <c:pt idx="1444">
                  <c:v>49536</c:v>
                </c:pt>
                <c:pt idx="1445">
                  <c:v>49543</c:v>
                </c:pt>
                <c:pt idx="1446">
                  <c:v>49550</c:v>
                </c:pt>
                <c:pt idx="1447">
                  <c:v>49557</c:v>
                </c:pt>
                <c:pt idx="1448">
                  <c:v>49564</c:v>
                </c:pt>
                <c:pt idx="1449">
                  <c:v>49571</c:v>
                </c:pt>
                <c:pt idx="1450">
                  <c:v>49578</c:v>
                </c:pt>
                <c:pt idx="1451">
                  <c:v>49585</c:v>
                </c:pt>
                <c:pt idx="1452">
                  <c:v>49592</c:v>
                </c:pt>
                <c:pt idx="1453">
                  <c:v>49599</c:v>
                </c:pt>
                <c:pt idx="1454">
                  <c:v>49606</c:v>
                </c:pt>
                <c:pt idx="1455">
                  <c:v>49613</c:v>
                </c:pt>
                <c:pt idx="1456">
                  <c:v>49620</c:v>
                </c:pt>
                <c:pt idx="1457">
                  <c:v>49627</c:v>
                </c:pt>
                <c:pt idx="1458">
                  <c:v>49634</c:v>
                </c:pt>
                <c:pt idx="1459">
                  <c:v>49641</c:v>
                </c:pt>
                <c:pt idx="1460">
                  <c:v>49648</c:v>
                </c:pt>
                <c:pt idx="1461">
                  <c:v>49655</c:v>
                </c:pt>
                <c:pt idx="1462">
                  <c:v>49662</c:v>
                </c:pt>
                <c:pt idx="1463">
                  <c:v>49670</c:v>
                </c:pt>
                <c:pt idx="1464">
                  <c:v>49677</c:v>
                </c:pt>
                <c:pt idx="1465">
                  <c:v>49684</c:v>
                </c:pt>
                <c:pt idx="1466">
                  <c:v>49691</c:v>
                </c:pt>
                <c:pt idx="1467">
                  <c:v>49698</c:v>
                </c:pt>
                <c:pt idx="1468">
                  <c:v>49705</c:v>
                </c:pt>
                <c:pt idx="1469">
                  <c:v>49712</c:v>
                </c:pt>
                <c:pt idx="1470">
                  <c:v>49719</c:v>
                </c:pt>
                <c:pt idx="1471">
                  <c:v>49726</c:v>
                </c:pt>
                <c:pt idx="1472">
                  <c:v>49733</c:v>
                </c:pt>
                <c:pt idx="1473">
                  <c:v>49740</c:v>
                </c:pt>
                <c:pt idx="1474">
                  <c:v>49747</c:v>
                </c:pt>
                <c:pt idx="1475">
                  <c:v>49754</c:v>
                </c:pt>
                <c:pt idx="1476">
                  <c:v>49761</c:v>
                </c:pt>
                <c:pt idx="1477">
                  <c:v>49768</c:v>
                </c:pt>
                <c:pt idx="1478">
                  <c:v>49775</c:v>
                </c:pt>
                <c:pt idx="1479">
                  <c:v>49782</c:v>
                </c:pt>
                <c:pt idx="1480">
                  <c:v>49789</c:v>
                </c:pt>
                <c:pt idx="1481">
                  <c:v>49796</c:v>
                </c:pt>
                <c:pt idx="1482">
                  <c:v>49803</c:v>
                </c:pt>
                <c:pt idx="1483">
                  <c:v>49810</c:v>
                </c:pt>
                <c:pt idx="1484">
                  <c:v>49817</c:v>
                </c:pt>
                <c:pt idx="1485">
                  <c:v>49824</c:v>
                </c:pt>
                <c:pt idx="1486">
                  <c:v>49831</c:v>
                </c:pt>
                <c:pt idx="1487">
                  <c:v>49838</c:v>
                </c:pt>
                <c:pt idx="1488">
                  <c:v>49845</c:v>
                </c:pt>
                <c:pt idx="1489">
                  <c:v>49852</c:v>
                </c:pt>
                <c:pt idx="1490">
                  <c:v>49859</c:v>
                </c:pt>
                <c:pt idx="1491">
                  <c:v>49866</c:v>
                </c:pt>
                <c:pt idx="1492">
                  <c:v>49873</c:v>
                </c:pt>
                <c:pt idx="1493">
                  <c:v>49880</c:v>
                </c:pt>
                <c:pt idx="1494">
                  <c:v>49887</c:v>
                </c:pt>
                <c:pt idx="1495">
                  <c:v>49894</c:v>
                </c:pt>
                <c:pt idx="1496">
                  <c:v>49901</c:v>
                </c:pt>
                <c:pt idx="1497">
                  <c:v>49908</c:v>
                </c:pt>
                <c:pt idx="1498">
                  <c:v>49915</c:v>
                </c:pt>
                <c:pt idx="1499">
                  <c:v>49922</c:v>
                </c:pt>
                <c:pt idx="1500">
                  <c:v>49929</c:v>
                </c:pt>
                <c:pt idx="1501">
                  <c:v>49936</c:v>
                </c:pt>
                <c:pt idx="1502">
                  <c:v>49943</c:v>
                </c:pt>
                <c:pt idx="1503">
                  <c:v>49950</c:v>
                </c:pt>
                <c:pt idx="1504">
                  <c:v>49957</c:v>
                </c:pt>
                <c:pt idx="1505">
                  <c:v>49964</c:v>
                </c:pt>
                <c:pt idx="1506">
                  <c:v>49971</c:v>
                </c:pt>
                <c:pt idx="1507">
                  <c:v>49978</c:v>
                </c:pt>
                <c:pt idx="1508">
                  <c:v>49985</c:v>
                </c:pt>
                <c:pt idx="1509">
                  <c:v>49992</c:v>
                </c:pt>
                <c:pt idx="1510">
                  <c:v>49999</c:v>
                </c:pt>
                <c:pt idx="1511">
                  <c:v>50006</c:v>
                </c:pt>
                <c:pt idx="1512">
                  <c:v>50013</c:v>
                </c:pt>
                <c:pt idx="1513">
                  <c:v>50020</c:v>
                </c:pt>
                <c:pt idx="1514">
                  <c:v>50027</c:v>
                </c:pt>
                <c:pt idx="1515">
                  <c:v>50038</c:v>
                </c:pt>
                <c:pt idx="1516">
                  <c:v>50045</c:v>
                </c:pt>
                <c:pt idx="1517">
                  <c:v>50052</c:v>
                </c:pt>
                <c:pt idx="1518">
                  <c:v>50059</c:v>
                </c:pt>
                <c:pt idx="1519">
                  <c:v>50066</c:v>
                </c:pt>
                <c:pt idx="1520">
                  <c:v>50073</c:v>
                </c:pt>
                <c:pt idx="1521">
                  <c:v>50080</c:v>
                </c:pt>
                <c:pt idx="1522">
                  <c:v>50087</c:v>
                </c:pt>
                <c:pt idx="1523">
                  <c:v>50094</c:v>
                </c:pt>
                <c:pt idx="1524">
                  <c:v>50101</c:v>
                </c:pt>
                <c:pt idx="1525">
                  <c:v>50108</c:v>
                </c:pt>
                <c:pt idx="1526">
                  <c:v>50115</c:v>
                </c:pt>
                <c:pt idx="1527">
                  <c:v>50122</c:v>
                </c:pt>
                <c:pt idx="1528">
                  <c:v>50129</c:v>
                </c:pt>
                <c:pt idx="1529">
                  <c:v>50137</c:v>
                </c:pt>
                <c:pt idx="1530">
                  <c:v>50144</c:v>
                </c:pt>
                <c:pt idx="1531">
                  <c:v>50151</c:v>
                </c:pt>
                <c:pt idx="1532">
                  <c:v>50158</c:v>
                </c:pt>
                <c:pt idx="1533">
                  <c:v>50165</c:v>
                </c:pt>
                <c:pt idx="1534">
                  <c:v>50172</c:v>
                </c:pt>
                <c:pt idx="1535">
                  <c:v>50179</c:v>
                </c:pt>
                <c:pt idx="1536">
                  <c:v>50186</c:v>
                </c:pt>
                <c:pt idx="1537">
                  <c:v>50193</c:v>
                </c:pt>
                <c:pt idx="1538">
                  <c:v>50200</c:v>
                </c:pt>
                <c:pt idx="1539">
                  <c:v>50207</c:v>
                </c:pt>
                <c:pt idx="1540">
                  <c:v>50214</c:v>
                </c:pt>
                <c:pt idx="1541">
                  <c:v>50221</c:v>
                </c:pt>
                <c:pt idx="1542">
                  <c:v>50228</c:v>
                </c:pt>
                <c:pt idx="1543">
                  <c:v>50235</c:v>
                </c:pt>
                <c:pt idx="1544">
                  <c:v>50242</c:v>
                </c:pt>
                <c:pt idx="1545">
                  <c:v>50249</c:v>
                </c:pt>
                <c:pt idx="1546">
                  <c:v>50256</c:v>
                </c:pt>
                <c:pt idx="1547">
                  <c:v>50263</c:v>
                </c:pt>
                <c:pt idx="1548">
                  <c:v>50270</c:v>
                </c:pt>
                <c:pt idx="1549">
                  <c:v>50277</c:v>
                </c:pt>
                <c:pt idx="1550">
                  <c:v>50284</c:v>
                </c:pt>
                <c:pt idx="1551">
                  <c:v>50291</c:v>
                </c:pt>
                <c:pt idx="1552">
                  <c:v>50298</c:v>
                </c:pt>
                <c:pt idx="1553">
                  <c:v>50305</c:v>
                </c:pt>
                <c:pt idx="1554">
                  <c:v>50312</c:v>
                </c:pt>
                <c:pt idx="1555">
                  <c:v>50319</c:v>
                </c:pt>
                <c:pt idx="1556">
                  <c:v>50326</c:v>
                </c:pt>
                <c:pt idx="1557">
                  <c:v>50333</c:v>
                </c:pt>
                <c:pt idx="1558">
                  <c:v>50340</c:v>
                </c:pt>
                <c:pt idx="1559">
                  <c:v>50347</c:v>
                </c:pt>
                <c:pt idx="1560">
                  <c:v>50354</c:v>
                </c:pt>
                <c:pt idx="1561">
                  <c:v>50361</c:v>
                </c:pt>
                <c:pt idx="1562">
                  <c:v>50368</c:v>
                </c:pt>
                <c:pt idx="1563">
                  <c:v>50375</c:v>
                </c:pt>
                <c:pt idx="1564">
                  <c:v>50382</c:v>
                </c:pt>
                <c:pt idx="1565">
                  <c:v>50389</c:v>
                </c:pt>
                <c:pt idx="1566">
                  <c:v>50396</c:v>
                </c:pt>
                <c:pt idx="1567">
                  <c:v>50403</c:v>
                </c:pt>
                <c:pt idx="1568">
                  <c:v>50410</c:v>
                </c:pt>
                <c:pt idx="1569">
                  <c:v>50417</c:v>
                </c:pt>
                <c:pt idx="1570">
                  <c:v>50424</c:v>
                </c:pt>
                <c:pt idx="1571">
                  <c:v>50431</c:v>
                </c:pt>
                <c:pt idx="1572">
                  <c:v>50438</c:v>
                </c:pt>
                <c:pt idx="1573">
                  <c:v>50445</c:v>
                </c:pt>
                <c:pt idx="1574">
                  <c:v>50452</c:v>
                </c:pt>
                <c:pt idx="1575">
                  <c:v>50459</c:v>
                </c:pt>
                <c:pt idx="1576">
                  <c:v>50466</c:v>
                </c:pt>
                <c:pt idx="1577">
                  <c:v>50473</c:v>
                </c:pt>
                <c:pt idx="1578">
                  <c:v>50480</c:v>
                </c:pt>
                <c:pt idx="1579">
                  <c:v>50487</c:v>
                </c:pt>
                <c:pt idx="1580">
                  <c:v>50494</c:v>
                </c:pt>
                <c:pt idx="1581">
                  <c:v>50501</c:v>
                </c:pt>
                <c:pt idx="1582">
                  <c:v>50508</c:v>
                </c:pt>
                <c:pt idx="1583">
                  <c:v>50515</c:v>
                </c:pt>
                <c:pt idx="1584">
                  <c:v>50522</c:v>
                </c:pt>
                <c:pt idx="1585">
                  <c:v>50529</c:v>
                </c:pt>
                <c:pt idx="1586">
                  <c:v>50536</c:v>
                </c:pt>
                <c:pt idx="1587">
                  <c:v>50543</c:v>
                </c:pt>
                <c:pt idx="1588">
                  <c:v>50550</c:v>
                </c:pt>
                <c:pt idx="1589">
                  <c:v>50557</c:v>
                </c:pt>
                <c:pt idx="1590">
                  <c:v>50564</c:v>
                </c:pt>
                <c:pt idx="1591">
                  <c:v>50571</c:v>
                </c:pt>
                <c:pt idx="1592">
                  <c:v>50578</c:v>
                </c:pt>
                <c:pt idx="1593">
                  <c:v>50585</c:v>
                </c:pt>
                <c:pt idx="1594">
                  <c:v>50592</c:v>
                </c:pt>
                <c:pt idx="1595">
                  <c:v>50599</c:v>
                </c:pt>
                <c:pt idx="1596">
                  <c:v>50606</c:v>
                </c:pt>
                <c:pt idx="1597">
                  <c:v>50613</c:v>
                </c:pt>
                <c:pt idx="1598">
                  <c:v>50620</c:v>
                </c:pt>
                <c:pt idx="1599">
                  <c:v>50627</c:v>
                </c:pt>
                <c:pt idx="1600">
                  <c:v>50634</c:v>
                </c:pt>
                <c:pt idx="1601">
                  <c:v>50641</c:v>
                </c:pt>
                <c:pt idx="1602">
                  <c:v>50648</c:v>
                </c:pt>
                <c:pt idx="1603">
                  <c:v>50655</c:v>
                </c:pt>
                <c:pt idx="1604">
                  <c:v>50662</c:v>
                </c:pt>
                <c:pt idx="1605">
                  <c:v>50669</c:v>
                </c:pt>
                <c:pt idx="1606">
                  <c:v>50676</c:v>
                </c:pt>
                <c:pt idx="1607">
                  <c:v>50683</c:v>
                </c:pt>
                <c:pt idx="1608">
                  <c:v>50690</c:v>
                </c:pt>
                <c:pt idx="1609">
                  <c:v>50697</c:v>
                </c:pt>
                <c:pt idx="1610">
                  <c:v>50704</c:v>
                </c:pt>
                <c:pt idx="1611">
                  <c:v>50711</c:v>
                </c:pt>
                <c:pt idx="1612">
                  <c:v>50718</c:v>
                </c:pt>
                <c:pt idx="1613">
                  <c:v>50725</c:v>
                </c:pt>
                <c:pt idx="1614">
                  <c:v>50732</c:v>
                </c:pt>
                <c:pt idx="1615">
                  <c:v>50739</c:v>
                </c:pt>
                <c:pt idx="1616">
                  <c:v>50746</c:v>
                </c:pt>
                <c:pt idx="1617">
                  <c:v>50753</c:v>
                </c:pt>
                <c:pt idx="1618">
                  <c:v>50760</c:v>
                </c:pt>
                <c:pt idx="1619">
                  <c:v>50768</c:v>
                </c:pt>
                <c:pt idx="1620">
                  <c:v>50775</c:v>
                </c:pt>
                <c:pt idx="1621">
                  <c:v>50782</c:v>
                </c:pt>
                <c:pt idx="1622">
                  <c:v>50789</c:v>
                </c:pt>
                <c:pt idx="1623">
                  <c:v>50796</c:v>
                </c:pt>
                <c:pt idx="1624">
                  <c:v>50803</c:v>
                </c:pt>
                <c:pt idx="1625">
                  <c:v>50810</c:v>
                </c:pt>
                <c:pt idx="1626">
                  <c:v>50817</c:v>
                </c:pt>
                <c:pt idx="1627">
                  <c:v>50824</c:v>
                </c:pt>
                <c:pt idx="1628">
                  <c:v>50831</c:v>
                </c:pt>
                <c:pt idx="1629">
                  <c:v>50838</c:v>
                </c:pt>
                <c:pt idx="1630">
                  <c:v>50845</c:v>
                </c:pt>
                <c:pt idx="1631">
                  <c:v>50852</c:v>
                </c:pt>
                <c:pt idx="1632">
                  <c:v>50859</c:v>
                </c:pt>
                <c:pt idx="1633">
                  <c:v>50866</c:v>
                </c:pt>
                <c:pt idx="1634">
                  <c:v>50873</c:v>
                </c:pt>
                <c:pt idx="1635">
                  <c:v>50880</c:v>
                </c:pt>
                <c:pt idx="1636">
                  <c:v>50887</c:v>
                </c:pt>
                <c:pt idx="1637">
                  <c:v>50894</c:v>
                </c:pt>
                <c:pt idx="1638">
                  <c:v>50901</c:v>
                </c:pt>
                <c:pt idx="1639">
                  <c:v>50908</c:v>
                </c:pt>
                <c:pt idx="1640">
                  <c:v>50915</c:v>
                </c:pt>
                <c:pt idx="1641">
                  <c:v>50922</c:v>
                </c:pt>
                <c:pt idx="1642">
                  <c:v>50929</c:v>
                </c:pt>
                <c:pt idx="1643">
                  <c:v>50936</c:v>
                </c:pt>
                <c:pt idx="1644">
                  <c:v>50943</c:v>
                </c:pt>
                <c:pt idx="1645">
                  <c:v>50950</c:v>
                </c:pt>
                <c:pt idx="1646">
                  <c:v>50957</c:v>
                </c:pt>
                <c:pt idx="1647">
                  <c:v>50964</c:v>
                </c:pt>
                <c:pt idx="1648">
                  <c:v>50971</c:v>
                </c:pt>
                <c:pt idx="1649">
                  <c:v>50978</c:v>
                </c:pt>
                <c:pt idx="1650">
                  <c:v>50985</c:v>
                </c:pt>
                <c:pt idx="1651">
                  <c:v>50992</c:v>
                </c:pt>
                <c:pt idx="1652">
                  <c:v>50999</c:v>
                </c:pt>
                <c:pt idx="1653">
                  <c:v>51006</c:v>
                </c:pt>
                <c:pt idx="1654">
                  <c:v>51013</c:v>
                </c:pt>
                <c:pt idx="1655">
                  <c:v>51020</c:v>
                </c:pt>
                <c:pt idx="1656">
                  <c:v>51027</c:v>
                </c:pt>
                <c:pt idx="1657">
                  <c:v>51034</c:v>
                </c:pt>
                <c:pt idx="1658">
                  <c:v>51041</c:v>
                </c:pt>
                <c:pt idx="1659">
                  <c:v>51048</c:v>
                </c:pt>
                <c:pt idx="1660">
                  <c:v>51055</c:v>
                </c:pt>
                <c:pt idx="1661">
                  <c:v>51062</c:v>
                </c:pt>
                <c:pt idx="1662">
                  <c:v>51069</c:v>
                </c:pt>
                <c:pt idx="1663">
                  <c:v>51076</c:v>
                </c:pt>
                <c:pt idx="1664">
                  <c:v>51083</c:v>
                </c:pt>
                <c:pt idx="1665">
                  <c:v>51090</c:v>
                </c:pt>
                <c:pt idx="1666">
                  <c:v>51097</c:v>
                </c:pt>
                <c:pt idx="1667">
                  <c:v>51104</c:v>
                </c:pt>
                <c:pt idx="1668">
                  <c:v>51111</c:v>
                </c:pt>
                <c:pt idx="1669">
                  <c:v>51118</c:v>
                </c:pt>
                <c:pt idx="1670">
                  <c:v>51125</c:v>
                </c:pt>
                <c:pt idx="1671">
                  <c:v>51132</c:v>
                </c:pt>
                <c:pt idx="1672">
                  <c:v>51139</c:v>
                </c:pt>
                <c:pt idx="1673">
                  <c:v>51146</c:v>
                </c:pt>
                <c:pt idx="1674">
                  <c:v>51153</c:v>
                </c:pt>
                <c:pt idx="1675">
                  <c:v>51160</c:v>
                </c:pt>
                <c:pt idx="1676">
                  <c:v>51167</c:v>
                </c:pt>
                <c:pt idx="1677">
                  <c:v>51174</c:v>
                </c:pt>
                <c:pt idx="1678">
                  <c:v>51181</c:v>
                </c:pt>
                <c:pt idx="1679">
                  <c:v>51188</c:v>
                </c:pt>
                <c:pt idx="1680">
                  <c:v>51195</c:v>
                </c:pt>
                <c:pt idx="1681">
                  <c:v>51202</c:v>
                </c:pt>
                <c:pt idx="1682">
                  <c:v>51209</c:v>
                </c:pt>
                <c:pt idx="1683">
                  <c:v>51216</c:v>
                </c:pt>
                <c:pt idx="1684">
                  <c:v>51223</c:v>
                </c:pt>
                <c:pt idx="1685">
                  <c:v>51230</c:v>
                </c:pt>
                <c:pt idx="1686">
                  <c:v>51237</c:v>
                </c:pt>
                <c:pt idx="1687">
                  <c:v>51244</c:v>
                </c:pt>
                <c:pt idx="1688">
                  <c:v>51251</c:v>
                </c:pt>
                <c:pt idx="1689">
                  <c:v>51258</c:v>
                </c:pt>
                <c:pt idx="1690">
                  <c:v>51265</c:v>
                </c:pt>
                <c:pt idx="1691">
                  <c:v>51272</c:v>
                </c:pt>
                <c:pt idx="1692">
                  <c:v>51279</c:v>
                </c:pt>
                <c:pt idx="1693">
                  <c:v>51286</c:v>
                </c:pt>
                <c:pt idx="1694">
                  <c:v>51293</c:v>
                </c:pt>
                <c:pt idx="1695">
                  <c:v>51300</c:v>
                </c:pt>
                <c:pt idx="1696">
                  <c:v>51307</c:v>
                </c:pt>
                <c:pt idx="1697">
                  <c:v>51314</c:v>
                </c:pt>
                <c:pt idx="1698">
                  <c:v>51321</c:v>
                </c:pt>
                <c:pt idx="1699">
                  <c:v>51328</c:v>
                </c:pt>
                <c:pt idx="1700">
                  <c:v>51335</c:v>
                </c:pt>
                <c:pt idx="1701">
                  <c:v>51342</c:v>
                </c:pt>
                <c:pt idx="1702">
                  <c:v>51349</c:v>
                </c:pt>
                <c:pt idx="1703">
                  <c:v>51356</c:v>
                </c:pt>
                <c:pt idx="1704">
                  <c:v>51363</c:v>
                </c:pt>
                <c:pt idx="1705">
                  <c:v>51370</c:v>
                </c:pt>
                <c:pt idx="1706">
                  <c:v>51377</c:v>
                </c:pt>
                <c:pt idx="1707">
                  <c:v>51384</c:v>
                </c:pt>
                <c:pt idx="1708">
                  <c:v>51391</c:v>
                </c:pt>
                <c:pt idx="1709">
                  <c:v>51398</c:v>
                </c:pt>
                <c:pt idx="1710">
                  <c:v>51405</c:v>
                </c:pt>
                <c:pt idx="1711">
                  <c:v>51412</c:v>
                </c:pt>
                <c:pt idx="1712">
                  <c:v>51419</c:v>
                </c:pt>
                <c:pt idx="1713">
                  <c:v>51426</c:v>
                </c:pt>
                <c:pt idx="1714">
                  <c:v>51433</c:v>
                </c:pt>
                <c:pt idx="1715">
                  <c:v>51440</c:v>
                </c:pt>
                <c:pt idx="1716">
                  <c:v>51447</c:v>
                </c:pt>
                <c:pt idx="1717">
                  <c:v>51454</c:v>
                </c:pt>
                <c:pt idx="1718">
                  <c:v>51461</c:v>
                </c:pt>
                <c:pt idx="1719">
                  <c:v>51468</c:v>
                </c:pt>
                <c:pt idx="1720">
                  <c:v>51475</c:v>
                </c:pt>
                <c:pt idx="1721">
                  <c:v>51482</c:v>
                </c:pt>
                <c:pt idx="1722">
                  <c:v>51489</c:v>
                </c:pt>
                <c:pt idx="1723">
                  <c:v>51497</c:v>
                </c:pt>
                <c:pt idx="1724">
                  <c:v>51504</c:v>
                </c:pt>
                <c:pt idx="1725">
                  <c:v>51511</c:v>
                </c:pt>
                <c:pt idx="1726">
                  <c:v>51518</c:v>
                </c:pt>
                <c:pt idx="1727">
                  <c:v>51525</c:v>
                </c:pt>
                <c:pt idx="1728">
                  <c:v>51532</c:v>
                </c:pt>
                <c:pt idx="1729">
                  <c:v>51539</c:v>
                </c:pt>
                <c:pt idx="1730">
                  <c:v>51546</c:v>
                </c:pt>
                <c:pt idx="1731">
                  <c:v>51553</c:v>
                </c:pt>
                <c:pt idx="1732">
                  <c:v>51560</c:v>
                </c:pt>
                <c:pt idx="1733">
                  <c:v>51567</c:v>
                </c:pt>
                <c:pt idx="1734">
                  <c:v>51574</c:v>
                </c:pt>
                <c:pt idx="1735">
                  <c:v>51581</c:v>
                </c:pt>
                <c:pt idx="1736">
                  <c:v>51588</c:v>
                </c:pt>
                <c:pt idx="1737">
                  <c:v>51595</c:v>
                </c:pt>
                <c:pt idx="1738">
                  <c:v>51602</c:v>
                </c:pt>
                <c:pt idx="1739">
                  <c:v>51609</c:v>
                </c:pt>
                <c:pt idx="1740">
                  <c:v>51616</c:v>
                </c:pt>
                <c:pt idx="1741">
                  <c:v>51623</c:v>
                </c:pt>
                <c:pt idx="1742">
                  <c:v>51630</c:v>
                </c:pt>
                <c:pt idx="1743">
                  <c:v>51637</c:v>
                </c:pt>
                <c:pt idx="1744">
                  <c:v>51644</c:v>
                </c:pt>
                <c:pt idx="1745">
                  <c:v>51651</c:v>
                </c:pt>
                <c:pt idx="1746">
                  <c:v>51658</c:v>
                </c:pt>
                <c:pt idx="1747">
                  <c:v>51665</c:v>
                </c:pt>
                <c:pt idx="1748">
                  <c:v>51672</c:v>
                </c:pt>
                <c:pt idx="1749">
                  <c:v>51679</c:v>
                </c:pt>
                <c:pt idx="1750">
                  <c:v>51686</c:v>
                </c:pt>
                <c:pt idx="1751">
                  <c:v>51693</c:v>
                </c:pt>
                <c:pt idx="1752">
                  <c:v>51700</c:v>
                </c:pt>
                <c:pt idx="1753">
                  <c:v>51707</c:v>
                </c:pt>
                <c:pt idx="1754">
                  <c:v>51714</c:v>
                </c:pt>
                <c:pt idx="1755">
                  <c:v>51721</c:v>
                </c:pt>
                <c:pt idx="1756">
                  <c:v>51728</c:v>
                </c:pt>
                <c:pt idx="1757">
                  <c:v>51735</c:v>
                </c:pt>
                <c:pt idx="1758">
                  <c:v>51742</c:v>
                </c:pt>
                <c:pt idx="1759">
                  <c:v>51749</c:v>
                </c:pt>
                <c:pt idx="1760">
                  <c:v>51756</c:v>
                </c:pt>
                <c:pt idx="1761">
                  <c:v>51763</c:v>
                </c:pt>
                <c:pt idx="1762">
                  <c:v>51770</c:v>
                </c:pt>
                <c:pt idx="1763">
                  <c:v>51777</c:v>
                </c:pt>
                <c:pt idx="1764">
                  <c:v>51784</c:v>
                </c:pt>
                <c:pt idx="1765">
                  <c:v>51791</c:v>
                </c:pt>
                <c:pt idx="1766">
                  <c:v>51798</c:v>
                </c:pt>
                <c:pt idx="1767">
                  <c:v>51805</c:v>
                </c:pt>
                <c:pt idx="1768">
                  <c:v>51812</c:v>
                </c:pt>
                <c:pt idx="1769">
                  <c:v>51819</c:v>
                </c:pt>
                <c:pt idx="1770">
                  <c:v>51826</c:v>
                </c:pt>
                <c:pt idx="1771">
                  <c:v>51833</c:v>
                </c:pt>
                <c:pt idx="1772">
                  <c:v>51840</c:v>
                </c:pt>
                <c:pt idx="1773">
                  <c:v>51847</c:v>
                </c:pt>
                <c:pt idx="1774">
                  <c:v>51854</c:v>
                </c:pt>
                <c:pt idx="1775">
                  <c:v>51862</c:v>
                </c:pt>
                <c:pt idx="1776">
                  <c:v>51869</c:v>
                </c:pt>
                <c:pt idx="1777">
                  <c:v>51876</c:v>
                </c:pt>
                <c:pt idx="1778">
                  <c:v>51883</c:v>
                </c:pt>
                <c:pt idx="1779">
                  <c:v>51890</c:v>
                </c:pt>
                <c:pt idx="1780">
                  <c:v>51897</c:v>
                </c:pt>
                <c:pt idx="1781">
                  <c:v>51904</c:v>
                </c:pt>
                <c:pt idx="1782">
                  <c:v>51911</c:v>
                </c:pt>
                <c:pt idx="1783">
                  <c:v>51918</c:v>
                </c:pt>
                <c:pt idx="1784">
                  <c:v>51925</c:v>
                </c:pt>
                <c:pt idx="1785">
                  <c:v>51932</c:v>
                </c:pt>
                <c:pt idx="1786">
                  <c:v>51939</c:v>
                </c:pt>
                <c:pt idx="1787">
                  <c:v>51946</c:v>
                </c:pt>
                <c:pt idx="1788">
                  <c:v>51953</c:v>
                </c:pt>
                <c:pt idx="1789">
                  <c:v>51964</c:v>
                </c:pt>
                <c:pt idx="1790">
                  <c:v>51971</c:v>
                </c:pt>
                <c:pt idx="1791">
                  <c:v>51978</c:v>
                </c:pt>
                <c:pt idx="1792">
                  <c:v>51985</c:v>
                </c:pt>
                <c:pt idx="1793">
                  <c:v>51992</c:v>
                </c:pt>
                <c:pt idx="1794">
                  <c:v>51999</c:v>
                </c:pt>
                <c:pt idx="1795">
                  <c:v>52006</c:v>
                </c:pt>
                <c:pt idx="1796">
                  <c:v>52013</c:v>
                </c:pt>
                <c:pt idx="1797">
                  <c:v>52020</c:v>
                </c:pt>
                <c:pt idx="1798">
                  <c:v>52027</c:v>
                </c:pt>
                <c:pt idx="1799">
                  <c:v>52034</c:v>
                </c:pt>
                <c:pt idx="1800">
                  <c:v>52041</c:v>
                </c:pt>
                <c:pt idx="1801">
                  <c:v>52048</c:v>
                </c:pt>
                <c:pt idx="1802">
                  <c:v>52055</c:v>
                </c:pt>
                <c:pt idx="1803">
                  <c:v>52062</c:v>
                </c:pt>
                <c:pt idx="1804">
                  <c:v>52069</c:v>
                </c:pt>
                <c:pt idx="1805">
                  <c:v>52076</c:v>
                </c:pt>
                <c:pt idx="1806">
                  <c:v>52083</c:v>
                </c:pt>
                <c:pt idx="1807">
                  <c:v>52090</c:v>
                </c:pt>
                <c:pt idx="1808">
                  <c:v>52097</c:v>
                </c:pt>
                <c:pt idx="1809">
                  <c:v>52104</c:v>
                </c:pt>
                <c:pt idx="1810">
                  <c:v>52111</c:v>
                </c:pt>
                <c:pt idx="1811">
                  <c:v>52118</c:v>
                </c:pt>
                <c:pt idx="1812">
                  <c:v>52125</c:v>
                </c:pt>
                <c:pt idx="1813">
                  <c:v>52132</c:v>
                </c:pt>
                <c:pt idx="1814">
                  <c:v>52139</c:v>
                </c:pt>
                <c:pt idx="1815">
                  <c:v>52146</c:v>
                </c:pt>
                <c:pt idx="1816">
                  <c:v>52153</c:v>
                </c:pt>
                <c:pt idx="1817">
                  <c:v>52160</c:v>
                </c:pt>
                <c:pt idx="1818">
                  <c:v>52167</c:v>
                </c:pt>
                <c:pt idx="1819">
                  <c:v>52174</c:v>
                </c:pt>
                <c:pt idx="1820">
                  <c:v>52181</c:v>
                </c:pt>
                <c:pt idx="1821">
                  <c:v>52188</c:v>
                </c:pt>
                <c:pt idx="1822">
                  <c:v>52195</c:v>
                </c:pt>
                <c:pt idx="1823">
                  <c:v>52202</c:v>
                </c:pt>
                <c:pt idx="1824">
                  <c:v>52209</c:v>
                </c:pt>
                <c:pt idx="1825">
                  <c:v>52216</c:v>
                </c:pt>
                <c:pt idx="1826">
                  <c:v>52223</c:v>
                </c:pt>
                <c:pt idx="1827">
                  <c:v>52230</c:v>
                </c:pt>
                <c:pt idx="1828">
                  <c:v>52237</c:v>
                </c:pt>
                <c:pt idx="1829">
                  <c:v>52244</c:v>
                </c:pt>
                <c:pt idx="1830">
                  <c:v>52251</c:v>
                </c:pt>
                <c:pt idx="1831">
                  <c:v>52258</c:v>
                </c:pt>
                <c:pt idx="1832">
                  <c:v>52265</c:v>
                </c:pt>
                <c:pt idx="1833">
                  <c:v>52272</c:v>
                </c:pt>
                <c:pt idx="1834">
                  <c:v>52279</c:v>
                </c:pt>
                <c:pt idx="1835">
                  <c:v>52286</c:v>
                </c:pt>
                <c:pt idx="1836">
                  <c:v>52293</c:v>
                </c:pt>
                <c:pt idx="1837">
                  <c:v>52300</c:v>
                </c:pt>
                <c:pt idx="1838">
                  <c:v>52307</c:v>
                </c:pt>
                <c:pt idx="1839">
                  <c:v>52314</c:v>
                </c:pt>
                <c:pt idx="1840">
                  <c:v>52321</c:v>
                </c:pt>
                <c:pt idx="1841">
                  <c:v>52328</c:v>
                </c:pt>
                <c:pt idx="1842">
                  <c:v>52335</c:v>
                </c:pt>
                <c:pt idx="1843">
                  <c:v>52342</c:v>
                </c:pt>
                <c:pt idx="1844">
                  <c:v>52349</c:v>
                </c:pt>
                <c:pt idx="1845">
                  <c:v>52356</c:v>
                </c:pt>
                <c:pt idx="1846">
                  <c:v>52363</c:v>
                </c:pt>
                <c:pt idx="1847">
                  <c:v>52370</c:v>
                </c:pt>
                <c:pt idx="1848">
                  <c:v>52377</c:v>
                </c:pt>
                <c:pt idx="1849">
                  <c:v>52384</c:v>
                </c:pt>
                <c:pt idx="1850">
                  <c:v>52391</c:v>
                </c:pt>
                <c:pt idx="1851">
                  <c:v>52398</c:v>
                </c:pt>
                <c:pt idx="1852">
                  <c:v>52405</c:v>
                </c:pt>
                <c:pt idx="1853">
                  <c:v>52412</c:v>
                </c:pt>
                <c:pt idx="1854">
                  <c:v>52419</c:v>
                </c:pt>
                <c:pt idx="1855">
                  <c:v>52426</c:v>
                </c:pt>
                <c:pt idx="1856">
                  <c:v>52433</c:v>
                </c:pt>
                <c:pt idx="1857">
                  <c:v>52440</c:v>
                </c:pt>
                <c:pt idx="1858">
                  <c:v>52447</c:v>
                </c:pt>
                <c:pt idx="1859">
                  <c:v>52454</c:v>
                </c:pt>
                <c:pt idx="1860">
                  <c:v>52461</c:v>
                </c:pt>
                <c:pt idx="1861">
                  <c:v>52468</c:v>
                </c:pt>
                <c:pt idx="1862">
                  <c:v>52475</c:v>
                </c:pt>
                <c:pt idx="1863">
                  <c:v>52482</c:v>
                </c:pt>
                <c:pt idx="1864">
                  <c:v>52489</c:v>
                </c:pt>
                <c:pt idx="1865">
                  <c:v>52496</c:v>
                </c:pt>
                <c:pt idx="1866">
                  <c:v>52503</c:v>
                </c:pt>
                <c:pt idx="1867">
                  <c:v>52510</c:v>
                </c:pt>
                <c:pt idx="1868">
                  <c:v>52517</c:v>
                </c:pt>
                <c:pt idx="1869">
                  <c:v>52524</c:v>
                </c:pt>
                <c:pt idx="1870">
                  <c:v>52531</c:v>
                </c:pt>
                <c:pt idx="1871">
                  <c:v>52538</c:v>
                </c:pt>
                <c:pt idx="1872">
                  <c:v>52545</c:v>
                </c:pt>
                <c:pt idx="1873">
                  <c:v>52552</c:v>
                </c:pt>
                <c:pt idx="1874">
                  <c:v>52559</c:v>
                </c:pt>
                <c:pt idx="1875">
                  <c:v>52566</c:v>
                </c:pt>
                <c:pt idx="1876">
                  <c:v>52573</c:v>
                </c:pt>
                <c:pt idx="1877">
                  <c:v>52580</c:v>
                </c:pt>
                <c:pt idx="1878">
                  <c:v>52587</c:v>
                </c:pt>
                <c:pt idx="1879">
                  <c:v>52594</c:v>
                </c:pt>
                <c:pt idx="1880">
                  <c:v>52601</c:v>
                </c:pt>
                <c:pt idx="1881">
                  <c:v>52608</c:v>
                </c:pt>
                <c:pt idx="1882">
                  <c:v>52615</c:v>
                </c:pt>
                <c:pt idx="1883">
                  <c:v>52622</c:v>
                </c:pt>
                <c:pt idx="1884">
                  <c:v>52629</c:v>
                </c:pt>
                <c:pt idx="1885">
                  <c:v>52636</c:v>
                </c:pt>
                <c:pt idx="1886">
                  <c:v>52643</c:v>
                </c:pt>
                <c:pt idx="1887">
                  <c:v>52650</c:v>
                </c:pt>
                <c:pt idx="1888">
                  <c:v>52657</c:v>
                </c:pt>
                <c:pt idx="1889">
                  <c:v>52664</c:v>
                </c:pt>
                <c:pt idx="1890">
                  <c:v>52671</c:v>
                </c:pt>
                <c:pt idx="1891">
                  <c:v>52678</c:v>
                </c:pt>
                <c:pt idx="1892">
                  <c:v>52685</c:v>
                </c:pt>
                <c:pt idx="1893">
                  <c:v>52692</c:v>
                </c:pt>
                <c:pt idx="1894">
                  <c:v>52699</c:v>
                </c:pt>
                <c:pt idx="1895">
                  <c:v>52706</c:v>
                </c:pt>
                <c:pt idx="1896">
                  <c:v>52713</c:v>
                </c:pt>
                <c:pt idx="1897">
                  <c:v>52720</c:v>
                </c:pt>
                <c:pt idx="1898">
                  <c:v>52727</c:v>
                </c:pt>
                <c:pt idx="1899">
                  <c:v>52734</c:v>
                </c:pt>
                <c:pt idx="1900">
                  <c:v>52741</c:v>
                </c:pt>
                <c:pt idx="1901">
                  <c:v>52748</c:v>
                </c:pt>
                <c:pt idx="1902">
                  <c:v>52755</c:v>
                </c:pt>
                <c:pt idx="1903">
                  <c:v>52762</c:v>
                </c:pt>
                <c:pt idx="1904">
                  <c:v>52769</c:v>
                </c:pt>
                <c:pt idx="1905">
                  <c:v>52776</c:v>
                </c:pt>
                <c:pt idx="1906">
                  <c:v>52783</c:v>
                </c:pt>
                <c:pt idx="1907">
                  <c:v>52790</c:v>
                </c:pt>
                <c:pt idx="1908">
                  <c:v>52797</c:v>
                </c:pt>
                <c:pt idx="1909">
                  <c:v>52804</c:v>
                </c:pt>
                <c:pt idx="1910">
                  <c:v>52811</c:v>
                </c:pt>
                <c:pt idx="1911">
                  <c:v>52818</c:v>
                </c:pt>
                <c:pt idx="1912">
                  <c:v>52825</c:v>
                </c:pt>
                <c:pt idx="1913">
                  <c:v>52832</c:v>
                </c:pt>
                <c:pt idx="1914">
                  <c:v>52839</c:v>
                </c:pt>
                <c:pt idx="1915">
                  <c:v>52846</c:v>
                </c:pt>
                <c:pt idx="1916">
                  <c:v>52853</c:v>
                </c:pt>
                <c:pt idx="1917">
                  <c:v>52860</c:v>
                </c:pt>
                <c:pt idx="1918">
                  <c:v>52867</c:v>
                </c:pt>
                <c:pt idx="1919">
                  <c:v>52874</c:v>
                </c:pt>
                <c:pt idx="1920">
                  <c:v>52881</c:v>
                </c:pt>
                <c:pt idx="1921">
                  <c:v>52888</c:v>
                </c:pt>
                <c:pt idx="1922">
                  <c:v>52895</c:v>
                </c:pt>
                <c:pt idx="1923">
                  <c:v>52902</c:v>
                </c:pt>
                <c:pt idx="1924">
                  <c:v>52909</c:v>
                </c:pt>
                <c:pt idx="1925">
                  <c:v>52916</c:v>
                </c:pt>
                <c:pt idx="1926">
                  <c:v>52923</c:v>
                </c:pt>
                <c:pt idx="1927">
                  <c:v>52930</c:v>
                </c:pt>
                <c:pt idx="1928">
                  <c:v>52937</c:v>
                </c:pt>
                <c:pt idx="1929">
                  <c:v>52944</c:v>
                </c:pt>
                <c:pt idx="1930">
                  <c:v>52951</c:v>
                </c:pt>
                <c:pt idx="1931">
                  <c:v>52959</c:v>
                </c:pt>
                <c:pt idx="1932">
                  <c:v>52966</c:v>
                </c:pt>
                <c:pt idx="1933">
                  <c:v>52973</c:v>
                </c:pt>
                <c:pt idx="1934">
                  <c:v>52980</c:v>
                </c:pt>
                <c:pt idx="1935">
                  <c:v>52987</c:v>
                </c:pt>
                <c:pt idx="1936">
                  <c:v>52994</c:v>
                </c:pt>
                <c:pt idx="1937">
                  <c:v>53001</c:v>
                </c:pt>
                <c:pt idx="1938">
                  <c:v>53008</c:v>
                </c:pt>
                <c:pt idx="1939">
                  <c:v>53015</c:v>
                </c:pt>
                <c:pt idx="1940">
                  <c:v>53022</c:v>
                </c:pt>
                <c:pt idx="1941">
                  <c:v>53029</c:v>
                </c:pt>
                <c:pt idx="1942">
                  <c:v>53036</c:v>
                </c:pt>
                <c:pt idx="1943">
                  <c:v>53043</c:v>
                </c:pt>
                <c:pt idx="1944">
                  <c:v>53050</c:v>
                </c:pt>
                <c:pt idx="1945">
                  <c:v>53057</c:v>
                </c:pt>
                <c:pt idx="1946">
                  <c:v>53064</c:v>
                </c:pt>
                <c:pt idx="1947">
                  <c:v>53071</c:v>
                </c:pt>
                <c:pt idx="1948">
                  <c:v>53078</c:v>
                </c:pt>
                <c:pt idx="1949">
                  <c:v>53085</c:v>
                </c:pt>
                <c:pt idx="1950">
                  <c:v>53092</c:v>
                </c:pt>
                <c:pt idx="1951">
                  <c:v>53099</c:v>
                </c:pt>
                <c:pt idx="1952">
                  <c:v>53106</c:v>
                </c:pt>
                <c:pt idx="1953">
                  <c:v>53113</c:v>
                </c:pt>
                <c:pt idx="1954">
                  <c:v>53120</c:v>
                </c:pt>
                <c:pt idx="1955">
                  <c:v>53127</c:v>
                </c:pt>
                <c:pt idx="1956">
                  <c:v>53134</c:v>
                </c:pt>
                <c:pt idx="1957">
                  <c:v>53141</c:v>
                </c:pt>
                <c:pt idx="1958">
                  <c:v>53148</c:v>
                </c:pt>
                <c:pt idx="1959">
                  <c:v>53155</c:v>
                </c:pt>
                <c:pt idx="1960">
                  <c:v>53162</c:v>
                </c:pt>
                <c:pt idx="1961">
                  <c:v>53169</c:v>
                </c:pt>
                <c:pt idx="1962">
                  <c:v>53176</c:v>
                </c:pt>
                <c:pt idx="1963">
                  <c:v>53183</c:v>
                </c:pt>
                <c:pt idx="1964">
                  <c:v>53190</c:v>
                </c:pt>
                <c:pt idx="1965">
                  <c:v>53197</c:v>
                </c:pt>
                <c:pt idx="1966">
                  <c:v>53204</c:v>
                </c:pt>
                <c:pt idx="1967">
                  <c:v>53211</c:v>
                </c:pt>
                <c:pt idx="1968">
                  <c:v>53218</c:v>
                </c:pt>
                <c:pt idx="1969">
                  <c:v>53225</c:v>
                </c:pt>
                <c:pt idx="1970">
                  <c:v>53232</c:v>
                </c:pt>
                <c:pt idx="1971">
                  <c:v>53239</c:v>
                </c:pt>
                <c:pt idx="1972">
                  <c:v>53246</c:v>
                </c:pt>
                <c:pt idx="1973">
                  <c:v>53253</c:v>
                </c:pt>
                <c:pt idx="1974">
                  <c:v>53260</c:v>
                </c:pt>
                <c:pt idx="1975">
                  <c:v>53267</c:v>
                </c:pt>
                <c:pt idx="1976">
                  <c:v>53274</c:v>
                </c:pt>
                <c:pt idx="1977">
                  <c:v>53281</c:v>
                </c:pt>
                <c:pt idx="1978">
                  <c:v>53288</c:v>
                </c:pt>
                <c:pt idx="1979">
                  <c:v>53295</c:v>
                </c:pt>
                <c:pt idx="1980">
                  <c:v>53302</c:v>
                </c:pt>
                <c:pt idx="1981">
                  <c:v>53309</c:v>
                </c:pt>
                <c:pt idx="1982">
                  <c:v>53316</c:v>
                </c:pt>
                <c:pt idx="1983">
                  <c:v>53323</c:v>
                </c:pt>
                <c:pt idx="1984">
                  <c:v>53330</c:v>
                </c:pt>
                <c:pt idx="1985">
                  <c:v>53337</c:v>
                </c:pt>
                <c:pt idx="1986">
                  <c:v>53344</c:v>
                </c:pt>
                <c:pt idx="1987">
                  <c:v>53351</c:v>
                </c:pt>
                <c:pt idx="1988">
                  <c:v>53358</c:v>
                </c:pt>
                <c:pt idx="1989">
                  <c:v>53365</c:v>
                </c:pt>
                <c:pt idx="1990">
                  <c:v>53372</c:v>
                </c:pt>
                <c:pt idx="1991">
                  <c:v>53379</c:v>
                </c:pt>
                <c:pt idx="1992">
                  <c:v>53386</c:v>
                </c:pt>
                <c:pt idx="1993">
                  <c:v>53393</c:v>
                </c:pt>
                <c:pt idx="1994">
                  <c:v>53400</c:v>
                </c:pt>
                <c:pt idx="1995">
                  <c:v>53407</c:v>
                </c:pt>
                <c:pt idx="1996">
                  <c:v>53414</c:v>
                </c:pt>
                <c:pt idx="1997">
                  <c:v>53421</c:v>
                </c:pt>
                <c:pt idx="1998">
                  <c:v>53428</c:v>
                </c:pt>
                <c:pt idx="1999">
                  <c:v>53435</c:v>
                </c:pt>
                <c:pt idx="2000">
                  <c:v>53442</c:v>
                </c:pt>
                <c:pt idx="2001">
                  <c:v>53449</c:v>
                </c:pt>
                <c:pt idx="2002">
                  <c:v>53456</c:v>
                </c:pt>
                <c:pt idx="2003">
                  <c:v>53463</c:v>
                </c:pt>
                <c:pt idx="2004">
                  <c:v>53470</c:v>
                </c:pt>
                <c:pt idx="2005">
                  <c:v>53477</c:v>
                </c:pt>
                <c:pt idx="2006">
                  <c:v>53484</c:v>
                </c:pt>
                <c:pt idx="2007">
                  <c:v>53491</c:v>
                </c:pt>
                <c:pt idx="2008">
                  <c:v>53498</c:v>
                </c:pt>
                <c:pt idx="2009">
                  <c:v>53505</c:v>
                </c:pt>
                <c:pt idx="2010">
                  <c:v>53512</c:v>
                </c:pt>
                <c:pt idx="2011">
                  <c:v>53519</c:v>
                </c:pt>
                <c:pt idx="2012">
                  <c:v>53526</c:v>
                </c:pt>
                <c:pt idx="2013">
                  <c:v>53533</c:v>
                </c:pt>
                <c:pt idx="2014">
                  <c:v>53540</c:v>
                </c:pt>
                <c:pt idx="2015">
                  <c:v>53547</c:v>
                </c:pt>
                <c:pt idx="2016">
                  <c:v>53554</c:v>
                </c:pt>
                <c:pt idx="2017">
                  <c:v>53561</c:v>
                </c:pt>
                <c:pt idx="2018">
                  <c:v>53568</c:v>
                </c:pt>
                <c:pt idx="2019">
                  <c:v>53575</c:v>
                </c:pt>
                <c:pt idx="2020">
                  <c:v>53582</c:v>
                </c:pt>
                <c:pt idx="2021">
                  <c:v>53589</c:v>
                </c:pt>
                <c:pt idx="2022">
                  <c:v>53596</c:v>
                </c:pt>
                <c:pt idx="2023">
                  <c:v>53603</c:v>
                </c:pt>
                <c:pt idx="2024">
                  <c:v>53610</c:v>
                </c:pt>
                <c:pt idx="2025">
                  <c:v>53617</c:v>
                </c:pt>
                <c:pt idx="2026">
                  <c:v>53624</c:v>
                </c:pt>
                <c:pt idx="2027">
                  <c:v>53631</c:v>
                </c:pt>
                <c:pt idx="2028">
                  <c:v>53638</c:v>
                </c:pt>
                <c:pt idx="2029">
                  <c:v>53645</c:v>
                </c:pt>
                <c:pt idx="2030">
                  <c:v>53652</c:v>
                </c:pt>
                <c:pt idx="2031">
                  <c:v>53659</c:v>
                </c:pt>
                <c:pt idx="2032">
                  <c:v>53666</c:v>
                </c:pt>
                <c:pt idx="2033">
                  <c:v>53673</c:v>
                </c:pt>
                <c:pt idx="2034">
                  <c:v>53680</c:v>
                </c:pt>
                <c:pt idx="2035">
                  <c:v>53688</c:v>
                </c:pt>
                <c:pt idx="2036">
                  <c:v>53695</c:v>
                </c:pt>
                <c:pt idx="2037">
                  <c:v>53702</c:v>
                </c:pt>
                <c:pt idx="2038">
                  <c:v>53709</c:v>
                </c:pt>
                <c:pt idx="2039">
                  <c:v>53716</c:v>
                </c:pt>
                <c:pt idx="2040">
                  <c:v>53723</c:v>
                </c:pt>
                <c:pt idx="2041">
                  <c:v>53730</c:v>
                </c:pt>
                <c:pt idx="2042">
                  <c:v>53737</c:v>
                </c:pt>
                <c:pt idx="2043">
                  <c:v>53744</c:v>
                </c:pt>
                <c:pt idx="2044">
                  <c:v>53751</c:v>
                </c:pt>
                <c:pt idx="2045">
                  <c:v>53758</c:v>
                </c:pt>
                <c:pt idx="2046">
                  <c:v>53765</c:v>
                </c:pt>
                <c:pt idx="2047">
                  <c:v>53772</c:v>
                </c:pt>
                <c:pt idx="2048">
                  <c:v>53779</c:v>
                </c:pt>
                <c:pt idx="2049">
                  <c:v>53786</c:v>
                </c:pt>
                <c:pt idx="2050">
                  <c:v>53793</c:v>
                </c:pt>
                <c:pt idx="2051">
                  <c:v>53800</c:v>
                </c:pt>
                <c:pt idx="2052">
                  <c:v>53807</c:v>
                </c:pt>
                <c:pt idx="2053">
                  <c:v>53814</c:v>
                </c:pt>
                <c:pt idx="2054">
                  <c:v>53821</c:v>
                </c:pt>
                <c:pt idx="2055">
                  <c:v>53828</c:v>
                </c:pt>
                <c:pt idx="2056">
                  <c:v>53835</c:v>
                </c:pt>
                <c:pt idx="2057">
                  <c:v>53842</c:v>
                </c:pt>
                <c:pt idx="2058">
                  <c:v>53849</c:v>
                </c:pt>
                <c:pt idx="2059">
                  <c:v>53856</c:v>
                </c:pt>
                <c:pt idx="2060">
                  <c:v>53863</c:v>
                </c:pt>
                <c:pt idx="2061">
                  <c:v>53870</c:v>
                </c:pt>
                <c:pt idx="2062">
                  <c:v>53877</c:v>
                </c:pt>
                <c:pt idx="2063">
                  <c:v>53884</c:v>
                </c:pt>
                <c:pt idx="2064">
                  <c:v>53891</c:v>
                </c:pt>
                <c:pt idx="2065">
                  <c:v>53898</c:v>
                </c:pt>
                <c:pt idx="2066">
                  <c:v>53905</c:v>
                </c:pt>
                <c:pt idx="2067">
                  <c:v>53912</c:v>
                </c:pt>
                <c:pt idx="2068">
                  <c:v>53919</c:v>
                </c:pt>
                <c:pt idx="2069">
                  <c:v>53926</c:v>
                </c:pt>
                <c:pt idx="2070">
                  <c:v>53933</c:v>
                </c:pt>
                <c:pt idx="2071">
                  <c:v>53940</c:v>
                </c:pt>
                <c:pt idx="2072">
                  <c:v>53947</c:v>
                </c:pt>
                <c:pt idx="2073">
                  <c:v>53954</c:v>
                </c:pt>
                <c:pt idx="2074">
                  <c:v>53961</c:v>
                </c:pt>
                <c:pt idx="2075">
                  <c:v>53968</c:v>
                </c:pt>
                <c:pt idx="2076">
                  <c:v>53975</c:v>
                </c:pt>
                <c:pt idx="2077">
                  <c:v>53982</c:v>
                </c:pt>
                <c:pt idx="2078">
                  <c:v>53989</c:v>
                </c:pt>
                <c:pt idx="2079">
                  <c:v>53996</c:v>
                </c:pt>
                <c:pt idx="2080">
                  <c:v>54003</c:v>
                </c:pt>
                <c:pt idx="2081">
                  <c:v>54010</c:v>
                </c:pt>
                <c:pt idx="2082">
                  <c:v>54017</c:v>
                </c:pt>
                <c:pt idx="2083">
                  <c:v>54024</c:v>
                </c:pt>
                <c:pt idx="2084">
                  <c:v>54031</c:v>
                </c:pt>
                <c:pt idx="2085">
                  <c:v>54038</c:v>
                </c:pt>
                <c:pt idx="2086">
                  <c:v>54045</c:v>
                </c:pt>
                <c:pt idx="2087">
                  <c:v>54053</c:v>
                </c:pt>
                <c:pt idx="2088">
                  <c:v>54060</c:v>
                </c:pt>
                <c:pt idx="2089">
                  <c:v>54067</c:v>
                </c:pt>
                <c:pt idx="2090">
                  <c:v>54074</c:v>
                </c:pt>
                <c:pt idx="2091">
                  <c:v>54081</c:v>
                </c:pt>
                <c:pt idx="2092">
                  <c:v>54088</c:v>
                </c:pt>
                <c:pt idx="2093">
                  <c:v>54095</c:v>
                </c:pt>
                <c:pt idx="2094">
                  <c:v>54102</c:v>
                </c:pt>
                <c:pt idx="2095">
                  <c:v>54109</c:v>
                </c:pt>
                <c:pt idx="2096">
                  <c:v>54116</c:v>
                </c:pt>
                <c:pt idx="2097">
                  <c:v>54123</c:v>
                </c:pt>
                <c:pt idx="2098">
                  <c:v>54130</c:v>
                </c:pt>
                <c:pt idx="2099">
                  <c:v>54137</c:v>
                </c:pt>
                <c:pt idx="2100">
                  <c:v>54144</c:v>
                </c:pt>
                <c:pt idx="2101">
                  <c:v>54155</c:v>
                </c:pt>
                <c:pt idx="2102">
                  <c:v>54162</c:v>
                </c:pt>
                <c:pt idx="2103">
                  <c:v>54169</c:v>
                </c:pt>
                <c:pt idx="2104">
                  <c:v>54176</c:v>
                </c:pt>
                <c:pt idx="2105">
                  <c:v>54183</c:v>
                </c:pt>
                <c:pt idx="2106">
                  <c:v>54190</c:v>
                </c:pt>
                <c:pt idx="2107">
                  <c:v>54197</c:v>
                </c:pt>
                <c:pt idx="2108">
                  <c:v>54204</c:v>
                </c:pt>
                <c:pt idx="2109">
                  <c:v>54211</c:v>
                </c:pt>
                <c:pt idx="2110">
                  <c:v>54218</c:v>
                </c:pt>
                <c:pt idx="2111">
                  <c:v>54225</c:v>
                </c:pt>
                <c:pt idx="2112">
                  <c:v>54232</c:v>
                </c:pt>
                <c:pt idx="2113">
                  <c:v>54239</c:v>
                </c:pt>
                <c:pt idx="2114">
                  <c:v>54246</c:v>
                </c:pt>
                <c:pt idx="2115">
                  <c:v>54253</c:v>
                </c:pt>
                <c:pt idx="2116">
                  <c:v>54260</c:v>
                </c:pt>
                <c:pt idx="2117">
                  <c:v>54267</c:v>
                </c:pt>
                <c:pt idx="2118">
                  <c:v>54274</c:v>
                </c:pt>
                <c:pt idx="2119">
                  <c:v>54281</c:v>
                </c:pt>
                <c:pt idx="2120">
                  <c:v>54288</c:v>
                </c:pt>
                <c:pt idx="2121">
                  <c:v>54295</c:v>
                </c:pt>
                <c:pt idx="2122">
                  <c:v>54302</c:v>
                </c:pt>
                <c:pt idx="2123">
                  <c:v>54309</c:v>
                </c:pt>
                <c:pt idx="2124">
                  <c:v>54316</c:v>
                </c:pt>
                <c:pt idx="2125">
                  <c:v>54323</c:v>
                </c:pt>
                <c:pt idx="2126">
                  <c:v>54330</c:v>
                </c:pt>
                <c:pt idx="2127">
                  <c:v>54337</c:v>
                </c:pt>
                <c:pt idx="2128">
                  <c:v>54344</c:v>
                </c:pt>
                <c:pt idx="2129">
                  <c:v>54351</c:v>
                </c:pt>
                <c:pt idx="2130">
                  <c:v>54358</c:v>
                </c:pt>
                <c:pt idx="2131">
                  <c:v>54365</c:v>
                </c:pt>
                <c:pt idx="2132">
                  <c:v>54372</c:v>
                </c:pt>
                <c:pt idx="2133">
                  <c:v>54379</c:v>
                </c:pt>
                <c:pt idx="2134">
                  <c:v>54386</c:v>
                </c:pt>
                <c:pt idx="2135">
                  <c:v>54393</c:v>
                </c:pt>
                <c:pt idx="2136">
                  <c:v>54400</c:v>
                </c:pt>
                <c:pt idx="2137">
                  <c:v>54407</c:v>
                </c:pt>
                <c:pt idx="2138">
                  <c:v>54414</c:v>
                </c:pt>
                <c:pt idx="2139">
                  <c:v>54421</c:v>
                </c:pt>
                <c:pt idx="2140">
                  <c:v>54428</c:v>
                </c:pt>
                <c:pt idx="2141">
                  <c:v>54435</c:v>
                </c:pt>
                <c:pt idx="2142">
                  <c:v>54442</c:v>
                </c:pt>
                <c:pt idx="2143">
                  <c:v>54449</c:v>
                </c:pt>
                <c:pt idx="2144">
                  <c:v>54456</c:v>
                </c:pt>
                <c:pt idx="2145">
                  <c:v>54463</c:v>
                </c:pt>
                <c:pt idx="2146">
                  <c:v>54470</c:v>
                </c:pt>
                <c:pt idx="2147">
                  <c:v>54477</c:v>
                </c:pt>
                <c:pt idx="2148">
                  <c:v>54484</c:v>
                </c:pt>
                <c:pt idx="2149">
                  <c:v>54491</c:v>
                </c:pt>
                <c:pt idx="2150">
                  <c:v>54498</c:v>
                </c:pt>
                <c:pt idx="2151">
                  <c:v>54505</c:v>
                </c:pt>
                <c:pt idx="2152">
                  <c:v>54512</c:v>
                </c:pt>
                <c:pt idx="2153">
                  <c:v>54519</c:v>
                </c:pt>
                <c:pt idx="2154">
                  <c:v>54526</c:v>
                </c:pt>
                <c:pt idx="2155">
                  <c:v>54533</c:v>
                </c:pt>
                <c:pt idx="2156">
                  <c:v>54540</c:v>
                </c:pt>
                <c:pt idx="2157">
                  <c:v>54547</c:v>
                </c:pt>
                <c:pt idx="2158">
                  <c:v>54554</c:v>
                </c:pt>
                <c:pt idx="2159">
                  <c:v>54561</c:v>
                </c:pt>
                <c:pt idx="2160">
                  <c:v>54568</c:v>
                </c:pt>
                <c:pt idx="2161">
                  <c:v>54575</c:v>
                </c:pt>
                <c:pt idx="2162">
                  <c:v>54582</c:v>
                </c:pt>
                <c:pt idx="2163">
                  <c:v>54589</c:v>
                </c:pt>
                <c:pt idx="2164">
                  <c:v>54596</c:v>
                </c:pt>
                <c:pt idx="2165">
                  <c:v>54603</c:v>
                </c:pt>
                <c:pt idx="2166">
                  <c:v>54610</c:v>
                </c:pt>
                <c:pt idx="2167">
                  <c:v>54617</c:v>
                </c:pt>
                <c:pt idx="2168">
                  <c:v>54624</c:v>
                </c:pt>
                <c:pt idx="2169">
                  <c:v>54631</c:v>
                </c:pt>
                <c:pt idx="2170">
                  <c:v>54638</c:v>
                </c:pt>
                <c:pt idx="2171">
                  <c:v>54645</c:v>
                </c:pt>
                <c:pt idx="2172">
                  <c:v>54652</c:v>
                </c:pt>
                <c:pt idx="2173">
                  <c:v>54659</c:v>
                </c:pt>
                <c:pt idx="2174">
                  <c:v>54666</c:v>
                </c:pt>
                <c:pt idx="2175">
                  <c:v>54673</c:v>
                </c:pt>
                <c:pt idx="2176">
                  <c:v>54680</c:v>
                </c:pt>
                <c:pt idx="2177">
                  <c:v>54687</c:v>
                </c:pt>
                <c:pt idx="2178">
                  <c:v>54694</c:v>
                </c:pt>
                <c:pt idx="2179">
                  <c:v>54701</c:v>
                </c:pt>
                <c:pt idx="2180">
                  <c:v>54708</c:v>
                </c:pt>
                <c:pt idx="2181">
                  <c:v>54715</c:v>
                </c:pt>
                <c:pt idx="2182">
                  <c:v>54722</c:v>
                </c:pt>
                <c:pt idx="2183">
                  <c:v>54729</c:v>
                </c:pt>
                <c:pt idx="2184">
                  <c:v>54736</c:v>
                </c:pt>
                <c:pt idx="2185">
                  <c:v>54743</c:v>
                </c:pt>
                <c:pt idx="2186">
                  <c:v>54750</c:v>
                </c:pt>
                <c:pt idx="2187">
                  <c:v>54757</c:v>
                </c:pt>
                <c:pt idx="2188">
                  <c:v>54764</c:v>
                </c:pt>
                <c:pt idx="2189">
                  <c:v>54771</c:v>
                </c:pt>
                <c:pt idx="2190">
                  <c:v>54778</c:v>
                </c:pt>
                <c:pt idx="2191">
                  <c:v>54786</c:v>
                </c:pt>
                <c:pt idx="2192">
                  <c:v>54793</c:v>
                </c:pt>
                <c:pt idx="2193">
                  <c:v>54800</c:v>
                </c:pt>
                <c:pt idx="2194">
                  <c:v>54807</c:v>
                </c:pt>
                <c:pt idx="2195">
                  <c:v>54814</c:v>
                </c:pt>
                <c:pt idx="2196">
                  <c:v>54821</c:v>
                </c:pt>
                <c:pt idx="2197">
                  <c:v>54828</c:v>
                </c:pt>
                <c:pt idx="2198">
                  <c:v>54835</c:v>
                </c:pt>
                <c:pt idx="2199">
                  <c:v>54842</c:v>
                </c:pt>
                <c:pt idx="2200">
                  <c:v>54849</c:v>
                </c:pt>
                <c:pt idx="2201">
                  <c:v>54856</c:v>
                </c:pt>
                <c:pt idx="2202">
                  <c:v>54863</c:v>
                </c:pt>
                <c:pt idx="2203">
                  <c:v>54870</c:v>
                </c:pt>
                <c:pt idx="2204">
                  <c:v>54877</c:v>
                </c:pt>
                <c:pt idx="2205">
                  <c:v>54884</c:v>
                </c:pt>
                <c:pt idx="2206">
                  <c:v>54891</c:v>
                </c:pt>
                <c:pt idx="2207">
                  <c:v>54898</c:v>
                </c:pt>
                <c:pt idx="2208">
                  <c:v>54905</c:v>
                </c:pt>
                <c:pt idx="2209">
                  <c:v>54912</c:v>
                </c:pt>
                <c:pt idx="2210">
                  <c:v>54919</c:v>
                </c:pt>
                <c:pt idx="2211">
                  <c:v>54926</c:v>
                </c:pt>
                <c:pt idx="2212">
                  <c:v>54933</c:v>
                </c:pt>
                <c:pt idx="2213">
                  <c:v>54940</c:v>
                </c:pt>
                <c:pt idx="2214">
                  <c:v>54947</c:v>
                </c:pt>
                <c:pt idx="2215">
                  <c:v>54954</c:v>
                </c:pt>
                <c:pt idx="2216">
                  <c:v>54961</c:v>
                </c:pt>
                <c:pt idx="2217">
                  <c:v>54968</c:v>
                </c:pt>
                <c:pt idx="2218">
                  <c:v>54975</c:v>
                </c:pt>
                <c:pt idx="2219">
                  <c:v>54982</c:v>
                </c:pt>
                <c:pt idx="2220">
                  <c:v>54989</c:v>
                </c:pt>
                <c:pt idx="2221">
                  <c:v>54996</c:v>
                </c:pt>
                <c:pt idx="2222">
                  <c:v>55003</c:v>
                </c:pt>
                <c:pt idx="2223">
                  <c:v>55010</c:v>
                </c:pt>
                <c:pt idx="2224">
                  <c:v>55017</c:v>
                </c:pt>
                <c:pt idx="2225">
                  <c:v>55024</c:v>
                </c:pt>
                <c:pt idx="2226">
                  <c:v>55031</c:v>
                </c:pt>
                <c:pt idx="2227">
                  <c:v>55038</c:v>
                </c:pt>
                <c:pt idx="2228">
                  <c:v>55045</c:v>
                </c:pt>
                <c:pt idx="2229">
                  <c:v>55052</c:v>
                </c:pt>
                <c:pt idx="2230">
                  <c:v>55059</c:v>
                </c:pt>
                <c:pt idx="2231">
                  <c:v>55066</c:v>
                </c:pt>
                <c:pt idx="2232">
                  <c:v>55073</c:v>
                </c:pt>
                <c:pt idx="2233">
                  <c:v>55080</c:v>
                </c:pt>
                <c:pt idx="2234">
                  <c:v>55087</c:v>
                </c:pt>
                <c:pt idx="2235">
                  <c:v>55094</c:v>
                </c:pt>
                <c:pt idx="2236">
                  <c:v>55101</c:v>
                </c:pt>
                <c:pt idx="2237">
                  <c:v>55108</c:v>
                </c:pt>
                <c:pt idx="2238">
                  <c:v>55115</c:v>
                </c:pt>
                <c:pt idx="2239">
                  <c:v>55122</c:v>
                </c:pt>
                <c:pt idx="2240">
                  <c:v>55129</c:v>
                </c:pt>
                <c:pt idx="2241">
                  <c:v>55136</c:v>
                </c:pt>
                <c:pt idx="2242">
                  <c:v>55143</c:v>
                </c:pt>
                <c:pt idx="2243">
                  <c:v>55150</c:v>
                </c:pt>
                <c:pt idx="2244">
                  <c:v>55157</c:v>
                </c:pt>
                <c:pt idx="2245">
                  <c:v>55164</c:v>
                </c:pt>
                <c:pt idx="2246">
                  <c:v>55171</c:v>
                </c:pt>
                <c:pt idx="2247">
                  <c:v>55178</c:v>
                </c:pt>
                <c:pt idx="2248">
                  <c:v>55185</c:v>
                </c:pt>
                <c:pt idx="2249">
                  <c:v>55192</c:v>
                </c:pt>
                <c:pt idx="2250">
                  <c:v>55199</c:v>
                </c:pt>
                <c:pt idx="2251">
                  <c:v>55206</c:v>
                </c:pt>
                <c:pt idx="2252">
                  <c:v>55213</c:v>
                </c:pt>
                <c:pt idx="2253">
                  <c:v>55220</c:v>
                </c:pt>
                <c:pt idx="2254">
                  <c:v>55227</c:v>
                </c:pt>
                <c:pt idx="2255">
                  <c:v>55234</c:v>
                </c:pt>
                <c:pt idx="2256">
                  <c:v>55241</c:v>
                </c:pt>
                <c:pt idx="2257">
                  <c:v>55248</c:v>
                </c:pt>
                <c:pt idx="2258">
                  <c:v>55255</c:v>
                </c:pt>
                <c:pt idx="2259">
                  <c:v>55262</c:v>
                </c:pt>
                <c:pt idx="2260">
                  <c:v>55269</c:v>
                </c:pt>
                <c:pt idx="2261">
                  <c:v>55276</c:v>
                </c:pt>
                <c:pt idx="2262">
                  <c:v>55283</c:v>
                </c:pt>
                <c:pt idx="2263">
                  <c:v>55290</c:v>
                </c:pt>
                <c:pt idx="2264">
                  <c:v>55297</c:v>
                </c:pt>
                <c:pt idx="2265">
                  <c:v>55304</c:v>
                </c:pt>
                <c:pt idx="2266">
                  <c:v>55311</c:v>
                </c:pt>
                <c:pt idx="2267">
                  <c:v>55318</c:v>
                </c:pt>
                <c:pt idx="2268">
                  <c:v>55325</c:v>
                </c:pt>
                <c:pt idx="2269">
                  <c:v>55332</c:v>
                </c:pt>
                <c:pt idx="2270">
                  <c:v>55339</c:v>
                </c:pt>
                <c:pt idx="2271">
                  <c:v>55346</c:v>
                </c:pt>
                <c:pt idx="2272">
                  <c:v>55353</c:v>
                </c:pt>
                <c:pt idx="2273">
                  <c:v>55360</c:v>
                </c:pt>
                <c:pt idx="2274">
                  <c:v>55367</c:v>
                </c:pt>
                <c:pt idx="2275">
                  <c:v>55374</c:v>
                </c:pt>
                <c:pt idx="2276">
                  <c:v>55381</c:v>
                </c:pt>
                <c:pt idx="2277">
                  <c:v>55388</c:v>
                </c:pt>
                <c:pt idx="2278">
                  <c:v>55395</c:v>
                </c:pt>
                <c:pt idx="2279">
                  <c:v>55402</c:v>
                </c:pt>
                <c:pt idx="2280">
                  <c:v>55409</c:v>
                </c:pt>
                <c:pt idx="2281">
                  <c:v>55416</c:v>
                </c:pt>
                <c:pt idx="2282">
                  <c:v>55423</c:v>
                </c:pt>
                <c:pt idx="2283">
                  <c:v>55430</c:v>
                </c:pt>
                <c:pt idx="2284">
                  <c:v>55437</c:v>
                </c:pt>
                <c:pt idx="2285">
                  <c:v>55444</c:v>
                </c:pt>
                <c:pt idx="2286">
                  <c:v>55451</c:v>
                </c:pt>
                <c:pt idx="2287">
                  <c:v>55458</c:v>
                </c:pt>
                <c:pt idx="2288">
                  <c:v>55465</c:v>
                </c:pt>
                <c:pt idx="2289">
                  <c:v>55472</c:v>
                </c:pt>
                <c:pt idx="2290">
                  <c:v>55479</c:v>
                </c:pt>
                <c:pt idx="2291">
                  <c:v>55486</c:v>
                </c:pt>
                <c:pt idx="2292">
                  <c:v>55493</c:v>
                </c:pt>
                <c:pt idx="2293">
                  <c:v>55500</c:v>
                </c:pt>
                <c:pt idx="2294">
                  <c:v>55507</c:v>
                </c:pt>
                <c:pt idx="2295">
                  <c:v>55514</c:v>
                </c:pt>
                <c:pt idx="2296">
                  <c:v>55521</c:v>
                </c:pt>
                <c:pt idx="2297">
                  <c:v>55528</c:v>
                </c:pt>
                <c:pt idx="2298">
                  <c:v>55535</c:v>
                </c:pt>
                <c:pt idx="2299">
                  <c:v>55542</c:v>
                </c:pt>
                <c:pt idx="2300">
                  <c:v>55549</c:v>
                </c:pt>
                <c:pt idx="2301">
                  <c:v>55556</c:v>
                </c:pt>
                <c:pt idx="2302">
                  <c:v>55563</c:v>
                </c:pt>
                <c:pt idx="2303">
                  <c:v>55570</c:v>
                </c:pt>
                <c:pt idx="2304">
                  <c:v>55577</c:v>
                </c:pt>
                <c:pt idx="2305">
                  <c:v>55584</c:v>
                </c:pt>
                <c:pt idx="2306">
                  <c:v>55591</c:v>
                </c:pt>
                <c:pt idx="2307">
                  <c:v>55598</c:v>
                </c:pt>
                <c:pt idx="2308">
                  <c:v>55605</c:v>
                </c:pt>
                <c:pt idx="2309">
                  <c:v>55612</c:v>
                </c:pt>
                <c:pt idx="2310">
                  <c:v>55619</c:v>
                </c:pt>
                <c:pt idx="2311">
                  <c:v>55626</c:v>
                </c:pt>
                <c:pt idx="2312">
                  <c:v>55633</c:v>
                </c:pt>
                <c:pt idx="2313">
                  <c:v>55640</c:v>
                </c:pt>
                <c:pt idx="2314">
                  <c:v>55647</c:v>
                </c:pt>
                <c:pt idx="2315">
                  <c:v>55654</c:v>
                </c:pt>
                <c:pt idx="2316">
                  <c:v>55661</c:v>
                </c:pt>
                <c:pt idx="2317">
                  <c:v>55668</c:v>
                </c:pt>
                <c:pt idx="2318">
                  <c:v>55675</c:v>
                </c:pt>
                <c:pt idx="2319">
                  <c:v>55682</c:v>
                </c:pt>
                <c:pt idx="2320">
                  <c:v>55689</c:v>
                </c:pt>
                <c:pt idx="2321">
                  <c:v>55696</c:v>
                </c:pt>
                <c:pt idx="2322">
                  <c:v>55703</c:v>
                </c:pt>
                <c:pt idx="2323">
                  <c:v>55710</c:v>
                </c:pt>
                <c:pt idx="2324">
                  <c:v>55717</c:v>
                </c:pt>
                <c:pt idx="2325">
                  <c:v>55724</c:v>
                </c:pt>
                <c:pt idx="2326">
                  <c:v>55731</c:v>
                </c:pt>
                <c:pt idx="2327">
                  <c:v>55738</c:v>
                </c:pt>
                <c:pt idx="2328">
                  <c:v>55745</c:v>
                </c:pt>
                <c:pt idx="2329">
                  <c:v>55752</c:v>
                </c:pt>
                <c:pt idx="2330">
                  <c:v>55759</c:v>
                </c:pt>
                <c:pt idx="2331">
                  <c:v>55766</c:v>
                </c:pt>
                <c:pt idx="2332">
                  <c:v>55773</c:v>
                </c:pt>
                <c:pt idx="2333">
                  <c:v>55780</c:v>
                </c:pt>
                <c:pt idx="2334">
                  <c:v>55787</c:v>
                </c:pt>
                <c:pt idx="2335">
                  <c:v>55794</c:v>
                </c:pt>
                <c:pt idx="2336">
                  <c:v>55801</c:v>
                </c:pt>
                <c:pt idx="2337">
                  <c:v>55808</c:v>
                </c:pt>
                <c:pt idx="2338">
                  <c:v>55815</c:v>
                </c:pt>
                <c:pt idx="2339">
                  <c:v>55822</c:v>
                </c:pt>
                <c:pt idx="2340">
                  <c:v>55829</c:v>
                </c:pt>
                <c:pt idx="2341">
                  <c:v>55836</c:v>
                </c:pt>
                <c:pt idx="2342">
                  <c:v>55843</c:v>
                </c:pt>
                <c:pt idx="2343">
                  <c:v>55850</c:v>
                </c:pt>
                <c:pt idx="2344">
                  <c:v>55857</c:v>
                </c:pt>
                <c:pt idx="2345">
                  <c:v>55864</c:v>
                </c:pt>
                <c:pt idx="2346">
                  <c:v>55871</c:v>
                </c:pt>
                <c:pt idx="2347">
                  <c:v>55880</c:v>
                </c:pt>
                <c:pt idx="2348">
                  <c:v>55887</c:v>
                </c:pt>
                <c:pt idx="2349">
                  <c:v>55894</c:v>
                </c:pt>
                <c:pt idx="2350">
                  <c:v>55901</c:v>
                </c:pt>
                <c:pt idx="2351">
                  <c:v>55908</c:v>
                </c:pt>
                <c:pt idx="2352">
                  <c:v>55915</c:v>
                </c:pt>
                <c:pt idx="2353">
                  <c:v>55922</c:v>
                </c:pt>
                <c:pt idx="2354">
                  <c:v>55929</c:v>
                </c:pt>
                <c:pt idx="2355">
                  <c:v>55936</c:v>
                </c:pt>
                <c:pt idx="2356">
                  <c:v>55943</c:v>
                </c:pt>
                <c:pt idx="2357">
                  <c:v>55950</c:v>
                </c:pt>
                <c:pt idx="2358">
                  <c:v>55957</c:v>
                </c:pt>
                <c:pt idx="2359">
                  <c:v>55964</c:v>
                </c:pt>
                <c:pt idx="2360">
                  <c:v>55971</c:v>
                </c:pt>
                <c:pt idx="2361">
                  <c:v>55982</c:v>
                </c:pt>
                <c:pt idx="2362">
                  <c:v>55989</c:v>
                </c:pt>
                <c:pt idx="2363">
                  <c:v>55996</c:v>
                </c:pt>
                <c:pt idx="2364">
                  <c:v>56003</c:v>
                </c:pt>
                <c:pt idx="2365">
                  <c:v>56010</c:v>
                </c:pt>
                <c:pt idx="2366">
                  <c:v>56017</c:v>
                </c:pt>
                <c:pt idx="2367">
                  <c:v>56024</c:v>
                </c:pt>
                <c:pt idx="2368">
                  <c:v>56031</c:v>
                </c:pt>
                <c:pt idx="2369">
                  <c:v>56038</c:v>
                </c:pt>
                <c:pt idx="2370">
                  <c:v>56045</c:v>
                </c:pt>
                <c:pt idx="2371">
                  <c:v>56052</c:v>
                </c:pt>
                <c:pt idx="2372">
                  <c:v>56059</c:v>
                </c:pt>
                <c:pt idx="2373">
                  <c:v>56066</c:v>
                </c:pt>
                <c:pt idx="2374">
                  <c:v>56073</c:v>
                </c:pt>
                <c:pt idx="2375">
                  <c:v>56080</c:v>
                </c:pt>
                <c:pt idx="2376">
                  <c:v>56087</c:v>
                </c:pt>
                <c:pt idx="2377">
                  <c:v>56094</c:v>
                </c:pt>
                <c:pt idx="2378">
                  <c:v>56101</c:v>
                </c:pt>
                <c:pt idx="2379">
                  <c:v>56108</c:v>
                </c:pt>
                <c:pt idx="2380">
                  <c:v>56115</c:v>
                </c:pt>
                <c:pt idx="2381">
                  <c:v>56122</c:v>
                </c:pt>
                <c:pt idx="2382">
                  <c:v>56129</c:v>
                </c:pt>
                <c:pt idx="2383">
                  <c:v>56136</c:v>
                </c:pt>
                <c:pt idx="2384">
                  <c:v>56143</c:v>
                </c:pt>
                <c:pt idx="2385">
                  <c:v>56150</c:v>
                </c:pt>
                <c:pt idx="2386">
                  <c:v>56157</c:v>
                </c:pt>
                <c:pt idx="2387">
                  <c:v>56164</c:v>
                </c:pt>
                <c:pt idx="2388">
                  <c:v>56171</c:v>
                </c:pt>
                <c:pt idx="2389">
                  <c:v>56178</c:v>
                </c:pt>
                <c:pt idx="2390">
                  <c:v>56185</c:v>
                </c:pt>
                <c:pt idx="2391">
                  <c:v>56192</c:v>
                </c:pt>
                <c:pt idx="2392">
                  <c:v>56199</c:v>
                </c:pt>
                <c:pt idx="2393">
                  <c:v>56206</c:v>
                </c:pt>
                <c:pt idx="2394">
                  <c:v>56213</c:v>
                </c:pt>
                <c:pt idx="2395">
                  <c:v>56220</c:v>
                </c:pt>
                <c:pt idx="2396">
                  <c:v>56227</c:v>
                </c:pt>
                <c:pt idx="2397">
                  <c:v>56234</c:v>
                </c:pt>
                <c:pt idx="2398">
                  <c:v>56241</c:v>
                </c:pt>
                <c:pt idx="2399">
                  <c:v>56248</c:v>
                </c:pt>
                <c:pt idx="2400">
                  <c:v>56255</c:v>
                </c:pt>
                <c:pt idx="2401">
                  <c:v>56262</c:v>
                </c:pt>
                <c:pt idx="2402">
                  <c:v>56269</c:v>
                </c:pt>
                <c:pt idx="2403">
                  <c:v>56276</c:v>
                </c:pt>
                <c:pt idx="2404">
                  <c:v>56283</c:v>
                </c:pt>
                <c:pt idx="2405">
                  <c:v>56290</c:v>
                </c:pt>
                <c:pt idx="2406">
                  <c:v>56297</c:v>
                </c:pt>
                <c:pt idx="2407">
                  <c:v>56304</c:v>
                </c:pt>
                <c:pt idx="2408">
                  <c:v>56311</c:v>
                </c:pt>
                <c:pt idx="2409">
                  <c:v>56318</c:v>
                </c:pt>
                <c:pt idx="2410">
                  <c:v>56325</c:v>
                </c:pt>
                <c:pt idx="2411">
                  <c:v>56332</c:v>
                </c:pt>
                <c:pt idx="2412">
                  <c:v>56339</c:v>
                </c:pt>
                <c:pt idx="2413">
                  <c:v>56346</c:v>
                </c:pt>
                <c:pt idx="2414">
                  <c:v>56353</c:v>
                </c:pt>
                <c:pt idx="2415">
                  <c:v>56360</c:v>
                </c:pt>
                <c:pt idx="2416">
                  <c:v>56367</c:v>
                </c:pt>
                <c:pt idx="2417">
                  <c:v>56374</c:v>
                </c:pt>
                <c:pt idx="2418">
                  <c:v>56381</c:v>
                </c:pt>
                <c:pt idx="2419">
                  <c:v>56388</c:v>
                </c:pt>
                <c:pt idx="2420">
                  <c:v>56395</c:v>
                </c:pt>
                <c:pt idx="2421">
                  <c:v>56402</c:v>
                </c:pt>
                <c:pt idx="2422">
                  <c:v>56409</c:v>
                </c:pt>
                <c:pt idx="2423">
                  <c:v>56416</c:v>
                </c:pt>
                <c:pt idx="2424">
                  <c:v>56423</c:v>
                </c:pt>
                <c:pt idx="2425">
                  <c:v>56430</c:v>
                </c:pt>
                <c:pt idx="2426">
                  <c:v>56437</c:v>
                </c:pt>
                <c:pt idx="2427">
                  <c:v>56444</c:v>
                </c:pt>
                <c:pt idx="2428">
                  <c:v>56451</c:v>
                </c:pt>
                <c:pt idx="2429">
                  <c:v>56458</c:v>
                </c:pt>
                <c:pt idx="2430">
                  <c:v>56465</c:v>
                </c:pt>
                <c:pt idx="2431">
                  <c:v>56472</c:v>
                </c:pt>
                <c:pt idx="2432">
                  <c:v>56479</c:v>
                </c:pt>
                <c:pt idx="2433">
                  <c:v>56486</c:v>
                </c:pt>
                <c:pt idx="2434">
                  <c:v>56493</c:v>
                </c:pt>
                <c:pt idx="2435">
                  <c:v>56500</c:v>
                </c:pt>
                <c:pt idx="2436">
                  <c:v>56507</c:v>
                </c:pt>
                <c:pt idx="2437">
                  <c:v>56514</c:v>
                </c:pt>
                <c:pt idx="2438">
                  <c:v>56521</c:v>
                </c:pt>
                <c:pt idx="2439">
                  <c:v>56528</c:v>
                </c:pt>
                <c:pt idx="2440">
                  <c:v>56535</c:v>
                </c:pt>
                <c:pt idx="2441">
                  <c:v>56542</c:v>
                </c:pt>
                <c:pt idx="2442">
                  <c:v>56549</c:v>
                </c:pt>
                <c:pt idx="2443">
                  <c:v>56556</c:v>
                </c:pt>
                <c:pt idx="2444">
                  <c:v>56563</c:v>
                </c:pt>
                <c:pt idx="2445">
                  <c:v>56570</c:v>
                </c:pt>
                <c:pt idx="2446">
                  <c:v>56577</c:v>
                </c:pt>
                <c:pt idx="2447">
                  <c:v>56584</c:v>
                </c:pt>
                <c:pt idx="2448">
                  <c:v>56591</c:v>
                </c:pt>
                <c:pt idx="2449">
                  <c:v>56598</c:v>
                </c:pt>
                <c:pt idx="2450">
                  <c:v>56605</c:v>
                </c:pt>
                <c:pt idx="2451">
                  <c:v>56612</c:v>
                </c:pt>
                <c:pt idx="2452">
                  <c:v>56619</c:v>
                </c:pt>
                <c:pt idx="2453">
                  <c:v>56626</c:v>
                </c:pt>
                <c:pt idx="2454">
                  <c:v>56633</c:v>
                </c:pt>
                <c:pt idx="2455">
                  <c:v>56640</c:v>
                </c:pt>
                <c:pt idx="2456">
                  <c:v>56647</c:v>
                </c:pt>
                <c:pt idx="2457">
                  <c:v>56654</c:v>
                </c:pt>
                <c:pt idx="2458">
                  <c:v>56661</c:v>
                </c:pt>
                <c:pt idx="2459">
                  <c:v>56668</c:v>
                </c:pt>
                <c:pt idx="2460">
                  <c:v>56675</c:v>
                </c:pt>
                <c:pt idx="2461">
                  <c:v>56682</c:v>
                </c:pt>
                <c:pt idx="2462">
                  <c:v>56689</c:v>
                </c:pt>
                <c:pt idx="2463">
                  <c:v>56696</c:v>
                </c:pt>
                <c:pt idx="2464">
                  <c:v>56703</c:v>
                </c:pt>
                <c:pt idx="2465">
                  <c:v>56710</c:v>
                </c:pt>
                <c:pt idx="2466">
                  <c:v>56717</c:v>
                </c:pt>
                <c:pt idx="2467">
                  <c:v>56724</c:v>
                </c:pt>
                <c:pt idx="2468">
                  <c:v>56731</c:v>
                </c:pt>
                <c:pt idx="2469">
                  <c:v>56738</c:v>
                </c:pt>
                <c:pt idx="2470">
                  <c:v>56745</c:v>
                </c:pt>
                <c:pt idx="2471">
                  <c:v>56752</c:v>
                </c:pt>
                <c:pt idx="2472">
                  <c:v>56759</c:v>
                </c:pt>
                <c:pt idx="2473">
                  <c:v>56766</c:v>
                </c:pt>
                <c:pt idx="2474">
                  <c:v>56773</c:v>
                </c:pt>
                <c:pt idx="2475">
                  <c:v>56780</c:v>
                </c:pt>
                <c:pt idx="2476">
                  <c:v>56787</c:v>
                </c:pt>
                <c:pt idx="2477">
                  <c:v>56794</c:v>
                </c:pt>
                <c:pt idx="2478">
                  <c:v>56801</c:v>
                </c:pt>
                <c:pt idx="2479">
                  <c:v>56808</c:v>
                </c:pt>
                <c:pt idx="2480">
                  <c:v>56815</c:v>
                </c:pt>
                <c:pt idx="2481">
                  <c:v>56822</c:v>
                </c:pt>
                <c:pt idx="2482">
                  <c:v>56829</c:v>
                </c:pt>
                <c:pt idx="2483">
                  <c:v>56836</c:v>
                </c:pt>
                <c:pt idx="2484">
                  <c:v>56843</c:v>
                </c:pt>
                <c:pt idx="2485">
                  <c:v>56850</c:v>
                </c:pt>
                <c:pt idx="2486">
                  <c:v>56857</c:v>
                </c:pt>
                <c:pt idx="2487">
                  <c:v>56864</c:v>
                </c:pt>
                <c:pt idx="2488">
                  <c:v>56871</c:v>
                </c:pt>
                <c:pt idx="2489">
                  <c:v>56878</c:v>
                </c:pt>
                <c:pt idx="2490">
                  <c:v>56885</c:v>
                </c:pt>
                <c:pt idx="2491">
                  <c:v>56892</c:v>
                </c:pt>
                <c:pt idx="2492">
                  <c:v>56899</c:v>
                </c:pt>
                <c:pt idx="2493">
                  <c:v>56906</c:v>
                </c:pt>
                <c:pt idx="2494">
                  <c:v>56913</c:v>
                </c:pt>
                <c:pt idx="2495">
                  <c:v>56920</c:v>
                </c:pt>
                <c:pt idx="2496">
                  <c:v>56927</c:v>
                </c:pt>
                <c:pt idx="2497">
                  <c:v>56934</c:v>
                </c:pt>
                <c:pt idx="2498">
                  <c:v>56941</c:v>
                </c:pt>
                <c:pt idx="2499">
                  <c:v>56948</c:v>
                </c:pt>
                <c:pt idx="2500">
                  <c:v>56955</c:v>
                </c:pt>
                <c:pt idx="2501">
                  <c:v>56962</c:v>
                </c:pt>
                <c:pt idx="2502">
                  <c:v>56969</c:v>
                </c:pt>
                <c:pt idx="2503">
                  <c:v>56977</c:v>
                </c:pt>
                <c:pt idx="2504">
                  <c:v>56984</c:v>
                </c:pt>
                <c:pt idx="2505">
                  <c:v>56991</c:v>
                </c:pt>
                <c:pt idx="2506">
                  <c:v>56998</c:v>
                </c:pt>
                <c:pt idx="2507">
                  <c:v>57005</c:v>
                </c:pt>
                <c:pt idx="2508">
                  <c:v>57012</c:v>
                </c:pt>
                <c:pt idx="2509">
                  <c:v>57019</c:v>
                </c:pt>
                <c:pt idx="2510">
                  <c:v>57026</c:v>
                </c:pt>
                <c:pt idx="2511">
                  <c:v>57033</c:v>
                </c:pt>
                <c:pt idx="2512">
                  <c:v>57040</c:v>
                </c:pt>
                <c:pt idx="2513">
                  <c:v>57047</c:v>
                </c:pt>
                <c:pt idx="2514">
                  <c:v>57054</c:v>
                </c:pt>
                <c:pt idx="2515">
                  <c:v>57061</c:v>
                </c:pt>
                <c:pt idx="2516">
                  <c:v>57068</c:v>
                </c:pt>
                <c:pt idx="2517">
                  <c:v>57075</c:v>
                </c:pt>
                <c:pt idx="2518">
                  <c:v>57082</c:v>
                </c:pt>
                <c:pt idx="2519">
                  <c:v>57089</c:v>
                </c:pt>
                <c:pt idx="2520">
                  <c:v>57096</c:v>
                </c:pt>
                <c:pt idx="2521">
                  <c:v>57103</c:v>
                </c:pt>
                <c:pt idx="2522">
                  <c:v>57110</c:v>
                </c:pt>
                <c:pt idx="2523">
                  <c:v>57117</c:v>
                </c:pt>
                <c:pt idx="2524">
                  <c:v>57124</c:v>
                </c:pt>
                <c:pt idx="2525">
                  <c:v>57131</c:v>
                </c:pt>
                <c:pt idx="2526">
                  <c:v>57138</c:v>
                </c:pt>
                <c:pt idx="2527">
                  <c:v>57145</c:v>
                </c:pt>
                <c:pt idx="2528">
                  <c:v>57152</c:v>
                </c:pt>
                <c:pt idx="2529">
                  <c:v>57159</c:v>
                </c:pt>
                <c:pt idx="2530">
                  <c:v>57166</c:v>
                </c:pt>
                <c:pt idx="2531">
                  <c:v>57173</c:v>
                </c:pt>
                <c:pt idx="2532">
                  <c:v>57180</c:v>
                </c:pt>
                <c:pt idx="2533">
                  <c:v>57187</c:v>
                </c:pt>
                <c:pt idx="2534">
                  <c:v>57194</c:v>
                </c:pt>
                <c:pt idx="2535">
                  <c:v>57201</c:v>
                </c:pt>
                <c:pt idx="2536">
                  <c:v>57208</c:v>
                </c:pt>
                <c:pt idx="2537">
                  <c:v>57215</c:v>
                </c:pt>
                <c:pt idx="2538">
                  <c:v>57222</c:v>
                </c:pt>
                <c:pt idx="2539">
                  <c:v>57229</c:v>
                </c:pt>
                <c:pt idx="2540">
                  <c:v>57236</c:v>
                </c:pt>
                <c:pt idx="2541">
                  <c:v>57243</c:v>
                </c:pt>
                <c:pt idx="2542">
                  <c:v>57250</c:v>
                </c:pt>
                <c:pt idx="2543">
                  <c:v>57257</c:v>
                </c:pt>
                <c:pt idx="2544">
                  <c:v>57264</c:v>
                </c:pt>
                <c:pt idx="2545">
                  <c:v>57271</c:v>
                </c:pt>
                <c:pt idx="2546">
                  <c:v>57278</c:v>
                </c:pt>
                <c:pt idx="2547">
                  <c:v>57285</c:v>
                </c:pt>
                <c:pt idx="2548">
                  <c:v>57292</c:v>
                </c:pt>
                <c:pt idx="2549">
                  <c:v>57299</c:v>
                </c:pt>
                <c:pt idx="2550">
                  <c:v>57306</c:v>
                </c:pt>
                <c:pt idx="2551">
                  <c:v>57313</c:v>
                </c:pt>
                <c:pt idx="2552">
                  <c:v>57320</c:v>
                </c:pt>
                <c:pt idx="2553">
                  <c:v>57327</c:v>
                </c:pt>
                <c:pt idx="2554">
                  <c:v>57334</c:v>
                </c:pt>
                <c:pt idx="2555">
                  <c:v>57341</c:v>
                </c:pt>
                <c:pt idx="2556">
                  <c:v>57348</c:v>
                </c:pt>
                <c:pt idx="2557">
                  <c:v>57355</c:v>
                </c:pt>
                <c:pt idx="2558">
                  <c:v>57362</c:v>
                </c:pt>
                <c:pt idx="2559">
                  <c:v>57369</c:v>
                </c:pt>
                <c:pt idx="2560">
                  <c:v>57376</c:v>
                </c:pt>
                <c:pt idx="2561">
                  <c:v>57383</c:v>
                </c:pt>
                <c:pt idx="2562">
                  <c:v>57390</c:v>
                </c:pt>
                <c:pt idx="2563">
                  <c:v>57397</c:v>
                </c:pt>
                <c:pt idx="2564">
                  <c:v>57404</c:v>
                </c:pt>
                <c:pt idx="2565">
                  <c:v>57411</c:v>
                </c:pt>
                <c:pt idx="2566">
                  <c:v>57418</c:v>
                </c:pt>
                <c:pt idx="2567">
                  <c:v>57425</c:v>
                </c:pt>
                <c:pt idx="2568">
                  <c:v>57432</c:v>
                </c:pt>
                <c:pt idx="2569">
                  <c:v>57439</c:v>
                </c:pt>
                <c:pt idx="2570">
                  <c:v>57446</c:v>
                </c:pt>
                <c:pt idx="2571">
                  <c:v>57453</c:v>
                </c:pt>
                <c:pt idx="2572">
                  <c:v>57460</c:v>
                </c:pt>
                <c:pt idx="2573">
                  <c:v>57467</c:v>
                </c:pt>
                <c:pt idx="2574">
                  <c:v>57474</c:v>
                </c:pt>
                <c:pt idx="2575">
                  <c:v>57481</c:v>
                </c:pt>
                <c:pt idx="2576">
                  <c:v>57488</c:v>
                </c:pt>
                <c:pt idx="2577">
                  <c:v>57495</c:v>
                </c:pt>
                <c:pt idx="2578">
                  <c:v>57502</c:v>
                </c:pt>
                <c:pt idx="2579">
                  <c:v>57509</c:v>
                </c:pt>
                <c:pt idx="2580">
                  <c:v>57516</c:v>
                </c:pt>
                <c:pt idx="2581">
                  <c:v>57523</c:v>
                </c:pt>
                <c:pt idx="2582">
                  <c:v>57530</c:v>
                </c:pt>
                <c:pt idx="2583">
                  <c:v>57537</c:v>
                </c:pt>
                <c:pt idx="2584">
                  <c:v>57544</c:v>
                </c:pt>
                <c:pt idx="2585">
                  <c:v>57551</c:v>
                </c:pt>
                <c:pt idx="2586">
                  <c:v>57558</c:v>
                </c:pt>
                <c:pt idx="2587">
                  <c:v>57565</c:v>
                </c:pt>
                <c:pt idx="2588">
                  <c:v>57572</c:v>
                </c:pt>
                <c:pt idx="2589">
                  <c:v>57579</c:v>
                </c:pt>
                <c:pt idx="2590">
                  <c:v>57586</c:v>
                </c:pt>
                <c:pt idx="2591">
                  <c:v>57593</c:v>
                </c:pt>
                <c:pt idx="2592">
                  <c:v>57600</c:v>
                </c:pt>
                <c:pt idx="2593">
                  <c:v>57607</c:v>
                </c:pt>
                <c:pt idx="2594">
                  <c:v>57614</c:v>
                </c:pt>
                <c:pt idx="2595">
                  <c:v>57621</c:v>
                </c:pt>
                <c:pt idx="2596">
                  <c:v>57628</c:v>
                </c:pt>
                <c:pt idx="2597">
                  <c:v>57635</c:v>
                </c:pt>
                <c:pt idx="2598">
                  <c:v>57642</c:v>
                </c:pt>
                <c:pt idx="2599">
                  <c:v>57649</c:v>
                </c:pt>
                <c:pt idx="2600">
                  <c:v>57656</c:v>
                </c:pt>
                <c:pt idx="2601">
                  <c:v>57663</c:v>
                </c:pt>
                <c:pt idx="2602">
                  <c:v>57670</c:v>
                </c:pt>
                <c:pt idx="2603">
                  <c:v>57677</c:v>
                </c:pt>
                <c:pt idx="2604">
                  <c:v>57684</c:v>
                </c:pt>
                <c:pt idx="2605">
                  <c:v>57691</c:v>
                </c:pt>
                <c:pt idx="2606">
                  <c:v>57698</c:v>
                </c:pt>
                <c:pt idx="2607">
                  <c:v>57706</c:v>
                </c:pt>
                <c:pt idx="2608">
                  <c:v>57713</c:v>
                </c:pt>
                <c:pt idx="2609">
                  <c:v>57720</c:v>
                </c:pt>
                <c:pt idx="2610">
                  <c:v>57727</c:v>
                </c:pt>
                <c:pt idx="2611">
                  <c:v>57734</c:v>
                </c:pt>
                <c:pt idx="2612">
                  <c:v>57741</c:v>
                </c:pt>
                <c:pt idx="2613">
                  <c:v>57748</c:v>
                </c:pt>
                <c:pt idx="2614">
                  <c:v>57755</c:v>
                </c:pt>
                <c:pt idx="2615">
                  <c:v>57762</c:v>
                </c:pt>
                <c:pt idx="2616">
                  <c:v>57769</c:v>
                </c:pt>
                <c:pt idx="2617">
                  <c:v>57776</c:v>
                </c:pt>
                <c:pt idx="2618">
                  <c:v>57783</c:v>
                </c:pt>
                <c:pt idx="2619">
                  <c:v>57790</c:v>
                </c:pt>
                <c:pt idx="2620">
                  <c:v>57797</c:v>
                </c:pt>
                <c:pt idx="2621">
                  <c:v>57804</c:v>
                </c:pt>
                <c:pt idx="2622">
                  <c:v>57811</c:v>
                </c:pt>
                <c:pt idx="2623">
                  <c:v>57818</c:v>
                </c:pt>
                <c:pt idx="2624">
                  <c:v>57825</c:v>
                </c:pt>
                <c:pt idx="2625">
                  <c:v>57832</c:v>
                </c:pt>
                <c:pt idx="2626">
                  <c:v>57839</c:v>
                </c:pt>
                <c:pt idx="2627">
                  <c:v>57846</c:v>
                </c:pt>
                <c:pt idx="2628">
                  <c:v>57853</c:v>
                </c:pt>
                <c:pt idx="2629">
                  <c:v>57860</c:v>
                </c:pt>
                <c:pt idx="2630">
                  <c:v>57867</c:v>
                </c:pt>
                <c:pt idx="2631">
                  <c:v>57874</c:v>
                </c:pt>
                <c:pt idx="2632">
                  <c:v>57881</c:v>
                </c:pt>
                <c:pt idx="2633">
                  <c:v>57888</c:v>
                </c:pt>
                <c:pt idx="2634">
                  <c:v>57895</c:v>
                </c:pt>
                <c:pt idx="2635">
                  <c:v>57902</c:v>
                </c:pt>
                <c:pt idx="2636">
                  <c:v>57909</c:v>
                </c:pt>
                <c:pt idx="2637">
                  <c:v>57916</c:v>
                </c:pt>
                <c:pt idx="2638">
                  <c:v>57923</c:v>
                </c:pt>
                <c:pt idx="2639">
                  <c:v>57930</c:v>
                </c:pt>
                <c:pt idx="2640">
                  <c:v>57937</c:v>
                </c:pt>
                <c:pt idx="2641">
                  <c:v>57944</c:v>
                </c:pt>
                <c:pt idx="2642">
                  <c:v>57951</c:v>
                </c:pt>
                <c:pt idx="2643">
                  <c:v>57958</c:v>
                </c:pt>
                <c:pt idx="2644">
                  <c:v>57965</c:v>
                </c:pt>
                <c:pt idx="2645">
                  <c:v>57972</c:v>
                </c:pt>
                <c:pt idx="2646">
                  <c:v>57979</c:v>
                </c:pt>
                <c:pt idx="2647">
                  <c:v>57986</c:v>
                </c:pt>
                <c:pt idx="2648">
                  <c:v>57993</c:v>
                </c:pt>
                <c:pt idx="2649">
                  <c:v>58000</c:v>
                </c:pt>
                <c:pt idx="2650">
                  <c:v>58007</c:v>
                </c:pt>
                <c:pt idx="2651">
                  <c:v>58014</c:v>
                </c:pt>
                <c:pt idx="2652">
                  <c:v>58021</c:v>
                </c:pt>
                <c:pt idx="2653">
                  <c:v>58028</c:v>
                </c:pt>
                <c:pt idx="2654">
                  <c:v>58035</c:v>
                </c:pt>
                <c:pt idx="2655">
                  <c:v>58042</c:v>
                </c:pt>
                <c:pt idx="2656">
                  <c:v>58049</c:v>
                </c:pt>
                <c:pt idx="2657">
                  <c:v>58056</c:v>
                </c:pt>
                <c:pt idx="2658">
                  <c:v>58063</c:v>
                </c:pt>
                <c:pt idx="2659">
                  <c:v>58071</c:v>
                </c:pt>
                <c:pt idx="2660">
                  <c:v>58078</c:v>
                </c:pt>
                <c:pt idx="2661">
                  <c:v>58085</c:v>
                </c:pt>
                <c:pt idx="2662">
                  <c:v>58092</c:v>
                </c:pt>
                <c:pt idx="2663">
                  <c:v>58099</c:v>
                </c:pt>
                <c:pt idx="2664">
                  <c:v>58106</c:v>
                </c:pt>
                <c:pt idx="2665">
                  <c:v>58113</c:v>
                </c:pt>
                <c:pt idx="2666">
                  <c:v>58120</c:v>
                </c:pt>
                <c:pt idx="2667">
                  <c:v>58127</c:v>
                </c:pt>
                <c:pt idx="2668">
                  <c:v>58134</c:v>
                </c:pt>
                <c:pt idx="2669">
                  <c:v>58141</c:v>
                </c:pt>
                <c:pt idx="2670">
                  <c:v>58148</c:v>
                </c:pt>
                <c:pt idx="2671">
                  <c:v>58155</c:v>
                </c:pt>
                <c:pt idx="2672">
                  <c:v>58166</c:v>
                </c:pt>
                <c:pt idx="2673">
                  <c:v>58173</c:v>
                </c:pt>
                <c:pt idx="2674">
                  <c:v>58180</c:v>
                </c:pt>
                <c:pt idx="2675">
                  <c:v>58187</c:v>
                </c:pt>
                <c:pt idx="2676">
                  <c:v>58194</c:v>
                </c:pt>
                <c:pt idx="2677">
                  <c:v>58201</c:v>
                </c:pt>
                <c:pt idx="2678">
                  <c:v>58208</c:v>
                </c:pt>
                <c:pt idx="2679">
                  <c:v>58215</c:v>
                </c:pt>
                <c:pt idx="2680">
                  <c:v>58222</c:v>
                </c:pt>
                <c:pt idx="2681">
                  <c:v>58229</c:v>
                </c:pt>
                <c:pt idx="2682">
                  <c:v>58236</c:v>
                </c:pt>
                <c:pt idx="2683">
                  <c:v>58243</c:v>
                </c:pt>
                <c:pt idx="2684">
                  <c:v>58250</c:v>
                </c:pt>
                <c:pt idx="2685">
                  <c:v>58257</c:v>
                </c:pt>
                <c:pt idx="2686">
                  <c:v>58264</c:v>
                </c:pt>
                <c:pt idx="2687">
                  <c:v>58271</c:v>
                </c:pt>
                <c:pt idx="2688">
                  <c:v>58278</c:v>
                </c:pt>
                <c:pt idx="2689">
                  <c:v>58285</c:v>
                </c:pt>
                <c:pt idx="2690">
                  <c:v>58292</c:v>
                </c:pt>
                <c:pt idx="2691">
                  <c:v>58299</c:v>
                </c:pt>
                <c:pt idx="2692">
                  <c:v>58306</c:v>
                </c:pt>
                <c:pt idx="2693">
                  <c:v>58313</c:v>
                </c:pt>
                <c:pt idx="2694">
                  <c:v>58320</c:v>
                </c:pt>
                <c:pt idx="2695">
                  <c:v>58327</c:v>
                </c:pt>
                <c:pt idx="2696">
                  <c:v>58334</c:v>
                </c:pt>
                <c:pt idx="2697">
                  <c:v>58341</c:v>
                </c:pt>
                <c:pt idx="2698">
                  <c:v>58348</c:v>
                </c:pt>
                <c:pt idx="2699">
                  <c:v>58355</c:v>
                </c:pt>
                <c:pt idx="2700">
                  <c:v>58362</c:v>
                </c:pt>
                <c:pt idx="2701">
                  <c:v>58369</c:v>
                </c:pt>
                <c:pt idx="2702">
                  <c:v>58376</c:v>
                </c:pt>
                <c:pt idx="2703">
                  <c:v>58383</c:v>
                </c:pt>
                <c:pt idx="2704">
                  <c:v>58390</c:v>
                </c:pt>
                <c:pt idx="2705">
                  <c:v>58397</c:v>
                </c:pt>
                <c:pt idx="2706">
                  <c:v>58404</c:v>
                </c:pt>
                <c:pt idx="2707">
                  <c:v>58411</c:v>
                </c:pt>
                <c:pt idx="2708">
                  <c:v>58418</c:v>
                </c:pt>
                <c:pt idx="2709">
                  <c:v>58425</c:v>
                </c:pt>
                <c:pt idx="2710">
                  <c:v>58432</c:v>
                </c:pt>
                <c:pt idx="2711">
                  <c:v>58439</c:v>
                </c:pt>
                <c:pt idx="2712">
                  <c:v>58446</c:v>
                </c:pt>
                <c:pt idx="2713">
                  <c:v>58453</c:v>
                </c:pt>
                <c:pt idx="2714">
                  <c:v>58460</c:v>
                </c:pt>
                <c:pt idx="2715">
                  <c:v>58467</c:v>
                </c:pt>
                <c:pt idx="2716">
                  <c:v>58474</c:v>
                </c:pt>
                <c:pt idx="2717">
                  <c:v>58481</c:v>
                </c:pt>
                <c:pt idx="2718">
                  <c:v>58488</c:v>
                </c:pt>
                <c:pt idx="2719">
                  <c:v>58495</c:v>
                </c:pt>
                <c:pt idx="2720">
                  <c:v>58502</c:v>
                </c:pt>
                <c:pt idx="2721">
                  <c:v>58509</c:v>
                </c:pt>
                <c:pt idx="2722">
                  <c:v>58516</c:v>
                </c:pt>
                <c:pt idx="2723">
                  <c:v>58523</c:v>
                </c:pt>
                <c:pt idx="2724">
                  <c:v>58530</c:v>
                </c:pt>
                <c:pt idx="2725">
                  <c:v>58537</c:v>
                </c:pt>
                <c:pt idx="2726">
                  <c:v>58544</c:v>
                </c:pt>
                <c:pt idx="2727">
                  <c:v>58551</c:v>
                </c:pt>
                <c:pt idx="2728">
                  <c:v>58558</c:v>
                </c:pt>
                <c:pt idx="2729">
                  <c:v>58565</c:v>
                </c:pt>
                <c:pt idx="2730">
                  <c:v>58572</c:v>
                </c:pt>
                <c:pt idx="2731">
                  <c:v>58579</c:v>
                </c:pt>
                <c:pt idx="2732">
                  <c:v>58586</c:v>
                </c:pt>
                <c:pt idx="2733">
                  <c:v>58593</c:v>
                </c:pt>
                <c:pt idx="2734">
                  <c:v>58600</c:v>
                </c:pt>
                <c:pt idx="2735">
                  <c:v>58607</c:v>
                </c:pt>
                <c:pt idx="2736">
                  <c:v>58614</c:v>
                </c:pt>
                <c:pt idx="2737">
                  <c:v>58621</c:v>
                </c:pt>
                <c:pt idx="2738">
                  <c:v>58628</c:v>
                </c:pt>
                <c:pt idx="2739">
                  <c:v>58635</c:v>
                </c:pt>
                <c:pt idx="2740">
                  <c:v>58642</c:v>
                </c:pt>
                <c:pt idx="2741">
                  <c:v>58649</c:v>
                </c:pt>
                <c:pt idx="2742">
                  <c:v>58656</c:v>
                </c:pt>
                <c:pt idx="2743">
                  <c:v>58663</c:v>
                </c:pt>
                <c:pt idx="2744">
                  <c:v>58670</c:v>
                </c:pt>
                <c:pt idx="2745">
                  <c:v>58677</c:v>
                </c:pt>
                <c:pt idx="2746">
                  <c:v>58684</c:v>
                </c:pt>
                <c:pt idx="2747">
                  <c:v>58691</c:v>
                </c:pt>
                <c:pt idx="2748">
                  <c:v>58698</c:v>
                </c:pt>
                <c:pt idx="2749">
                  <c:v>58705</c:v>
                </c:pt>
                <c:pt idx="2750">
                  <c:v>58712</c:v>
                </c:pt>
                <c:pt idx="2751">
                  <c:v>58719</c:v>
                </c:pt>
                <c:pt idx="2752">
                  <c:v>58726</c:v>
                </c:pt>
                <c:pt idx="2753">
                  <c:v>58733</c:v>
                </c:pt>
                <c:pt idx="2754">
                  <c:v>58740</c:v>
                </c:pt>
                <c:pt idx="2755">
                  <c:v>58747</c:v>
                </c:pt>
                <c:pt idx="2756">
                  <c:v>58754</c:v>
                </c:pt>
                <c:pt idx="2757">
                  <c:v>58761</c:v>
                </c:pt>
                <c:pt idx="2758">
                  <c:v>58768</c:v>
                </c:pt>
                <c:pt idx="2759">
                  <c:v>58775</c:v>
                </c:pt>
                <c:pt idx="2760">
                  <c:v>58782</c:v>
                </c:pt>
                <c:pt idx="2761">
                  <c:v>58789</c:v>
                </c:pt>
                <c:pt idx="2762">
                  <c:v>58796</c:v>
                </c:pt>
                <c:pt idx="2763">
                  <c:v>58804</c:v>
                </c:pt>
                <c:pt idx="2764">
                  <c:v>58811</c:v>
                </c:pt>
                <c:pt idx="2765">
                  <c:v>58818</c:v>
                </c:pt>
                <c:pt idx="2766">
                  <c:v>58825</c:v>
                </c:pt>
                <c:pt idx="2767">
                  <c:v>58832</c:v>
                </c:pt>
                <c:pt idx="2768">
                  <c:v>58839</c:v>
                </c:pt>
                <c:pt idx="2769">
                  <c:v>58846</c:v>
                </c:pt>
                <c:pt idx="2770">
                  <c:v>58853</c:v>
                </c:pt>
                <c:pt idx="2771">
                  <c:v>58860</c:v>
                </c:pt>
                <c:pt idx="2772">
                  <c:v>58867</c:v>
                </c:pt>
                <c:pt idx="2773">
                  <c:v>58874</c:v>
                </c:pt>
                <c:pt idx="2774">
                  <c:v>58881</c:v>
                </c:pt>
                <c:pt idx="2775">
                  <c:v>58888</c:v>
                </c:pt>
                <c:pt idx="2776">
                  <c:v>58895</c:v>
                </c:pt>
                <c:pt idx="2777">
                  <c:v>58902</c:v>
                </c:pt>
                <c:pt idx="2778">
                  <c:v>58909</c:v>
                </c:pt>
                <c:pt idx="2779">
                  <c:v>58916</c:v>
                </c:pt>
                <c:pt idx="2780">
                  <c:v>58923</c:v>
                </c:pt>
                <c:pt idx="2781">
                  <c:v>58930</c:v>
                </c:pt>
                <c:pt idx="2782">
                  <c:v>58937</c:v>
                </c:pt>
                <c:pt idx="2783">
                  <c:v>58944</c:v>
                </c:pt>
                <c:pt idx="2784">
                  <c:v>58951</c:v>
                </c:pt>
                <c:pt idx="2785">
                  <c:v>58958</c:v>
                </c:pt>
                <c:pt idx="2786">
                  <c:v>58965</c:v>
                </c:pt>
                <c:pt idx="2787">
                  <c:v>58972</c:v>
                </c:pt>
                <c:pt idx="2788">
                  <c:v>58979</c:v>
                </c:pt>
                <c:pt idx="2789">
                  <c:v>58986</c:v>
                </c:pt>
                <c:pt idx="2790">
                  <c:v>58993</c:v>
                </c:pt>
                <c:pt idx="2791">
                  <c:v>59000</c:v>
                </c:pt>
                <c:pt idx="2792">
                  <c:v>59007</c:v>
                </c:pt>
                <c:pt idx="2793">
                  <c:v>59014</c:v>
                </c:pt>
                <c:pt idx="2794">
                  <c:v>59021</c:v>
                </c:pt>
                <c:pt idx="2795">
                  <c:v>59028</c:v>
                </c:pt>
                <c:pt idx="2796">
                  <c:v>59035</c:v>
                </c:pt>
                <c:pt idx="2797">
                  <c:v>59042</c:v>
                </c:pt>
                <c:pt idx="2798">
                  <c:v>59049</c:v>
                </c:pt>
                <c:pt idx="2799">
                  <c:v>59056</c:v>
                </c:pt>
                <c:pt idx="2800">
                  <c:v>59063</c:v>
                </c:pt>
                <c:pt idx="2801">
                  <c:v>59070</c:v>
                </c:pt>
                <c:pt idx="2802">
                  <c:v>59077</c:v>
                </c:pt>
                <c:pt idx="2803">
                  <c:v>59084</c:v>
                </c:pt>
                <c:pt idx="2804">
                  <c:v>59091</c:v>
                </c:pt>
                <c:pt idx="2805">
                  <c:v>59098</c:v>
                </c:pt>
                <c:pt idx="2806">
                  <c:v>59105</c:v>
                </c:pt>
                <c:pt idx="2807">
                  <c:v>59112</c:v>
                </c:pt>
                <c:pt idx="2808">
                  <c:v>59119</c:v>
                </c:pt>
                <c:pt idx="2809">
                  <c:v>59126</c:v>
                </c:pt>
                <c:pt idx="2810">
                  <c:v>59133</c:v>
                </c:pt>
                <c:pt idx="2811">
                  <c:v>59140</c:v>
                </c:pt>
                <c:pt idx="2812">
                  <c:v>59147</c:v>
                </c:pt>
                <c:pt idx="2813">
                  <c:v>59154</c:v>
                </c:pt>
                <c:pt idx="2814">
                  <c:v>59161</c:v>
                </c:pt>
                <c:pt idx="2815">
                  <c:v>59168</c:v>
                </c:pt>
                <c:pt idx="2816">
                  <c:v>59175</c:v>
                </c:pt>
                <c:pt idx="2817">
                  <c:v>59182</c:v>
                </c:pt>
                <c:pt idx="2818">
                  <c:v>59189</c:v>
                </c:pt>
                <c:pt idx="2819">
                  <c:v>59196</c:v>
                </c:pt>
                <c:pt idx="2820">
                  <c:v>59203</c:v>
                </c:pt>
                <c:pt idx="2821">
                  <c:v>59210</c:v>
                </c:pt>
                <c:pt idx="2822">
                  <c:v>59217</c:v>
                </c:pt>
                <c:pt idx="2823">
                  <c:v>59224</c:v>
                </c:pt>
                <c:pt idx="2824">
                  <c:v>59231</c:v>
                </c:pt>
                <c:pt idx="2825">
                  <c:v>59238</c:v>
                </c:pt>
                <c:pt idx="2826">
                  <c:v>59245</c:v>
                </c:pt>
                <c:pt idx="2827">
                  <c:v>59252</c:v>
                </c:pt>
                <c:pt idx="2828">
                  <c:v>59259</c:v>
                </c:pt>
                <c:pt idx="2829">
                  <c:v>59266</c:v>
                </c:pt>
                <c:pt idx="2830">
                  <c:v>59273</c:v>
                </c:pt>
                <c:pt idx="2831">
                  <c:v>59280</c:v>
                </c:pt>
                <c:pt idx="2832">
                  <c:v>59287</c:v>
                </c:pt>
                <c:pt idx="2833">
                  <c:v>59294</c:v>
                </c:pt>
                <c:pt idx="2834">
                  <c:v>59301</c:v>
                </c:pt>
                <c:pt idx="2835">
                  <c:v>59308</c:v>
                </c:pt>
                <c:pt idx="2836">
                  <c:v>59315</c:v>
                </c:pt>
                <c:pt idx="2837">
                  <c:v>59322</c:v>
                </c:pt>
                <c:pt idx="2838">
                  <c:v>59329</c:v>
                </c:pt>
                <c:pt idx="2839">
                  <c:v>59336</c:v>
                </c:pt>
                <c:pt idx="2840">
                  <c:v>59343</c:v>
                </c:pt>
                <c:pt idx="2841">
                  <c:v>59350</c:v>
                </c:pt>
                <c:pt idx="2842">
                  <c:v>59357</c:v>
                </c:pt>
                <c:pt idx="2843">
                  <c:v>59364</c:v>
                </c:pt>
                <c:pt idx="2844">
                  <c:v>59371</c:v>
                </c:pt>
                <c:pt idx="2845">
                  <c:v>59378</c:v>
                </c:pt>
                <c:pt idx="2846">
                  <c:v>59385</c:v>
                </c:pt>
                <c:pt idx="2847">
                  <c:v>59392</c:v>
                </c:pt>
                <c:pt idx="2848">
                  <c:v>59399</c:v>
                </c:pt>
                <c:pt idx="2849">
                  <c:v>59406</c:v>
                </c:pt>
                <c:pt idx="2850">
                  <c:v>59413</c:v>
                </c:pt>
                <c:pt idx="2851">
                  <c:v>59420</c:v>
                </c:pt>
                <c:pt idx="2852">
                  <c:v>59427</c:v>
                </c:pt>
                <c:pt idx="2853">
                  <c:v>59434</c:v>
                </c:pt>
                <c:pt idx="2854">
                  <c:v>59441</c:v>
                </c:pt>
                <c:pt idx="2855">
                  <c:v>59448</c:v>
                </c:pt>
                <c:pt idx="2856">
                  <c:v>59455</c:v>
                </c:pt>
                <c:pt idx="2857">
                  <c:v>59462</c:v>
                </c:pt>
                <c:pt idx="2858">
                  <c:v>59469</c:v>
                </c:pt>
                <c:pt idx="2859">
                  <c:v>59476</c:v>
                </c:pt>
                <c:pt idx="2860">
                  <c:v>59483</c:v>
                </c:pt>
                <c:pt idx="2861">
                  <c:v>59490</c:v>
                </c:pt>
                <c:pt idx="2862">
                  <c:v>59497</c:v>
                </c:pt>
                <c:pt idx="2863">
                  <c:v>59504</c:v>
                </c:pt>
                <c:pt idx="2864">
                  <c:v>59511</c:v>
                </c:pt>
                <c:pt idx="2865">
                  <c:v>59518</c:v>
                </c:pt>
                <c:pt idx="2866">
                  <c:v>59525</c:v>
                </c:pt>
                <c:pt idx="2867">
                  <c:v>59532</c:v>
                </c:pt>
                <c:pt idx="2868">
                  <c:v>59539</c:v>
                </c:pt>
                <c:pt idx="2869">
                  <c:v>59546</c:v>
                </c:pt>
                <c:pt idx="2870">
                  <c:v>59553</c:v>
                </c:pt>
                <c:pt idx="2871">
                  <c:v>59560</c:v>
                </c:pt>
                <c:pt idx="2872">
                  <c:v>59567</c:v>
                </c:pt>
                <c:pt idx="2873">
                  <c:v>59574</c:v>
                </c:pt>
                <c:pt idx="2874">
                  <c:v>59581</c:v>
                </c:pt>
                <c:pt idx="2875">
                  <c:v>59588</c:v>
                </c:pt>
                <c:pt idx="2876">
                  <c:v>59595</c:v>
                </c:pt>
                <c:pt idx="2877">
                  <c:v>59602</c:v>
                </c:pt>
                <c:pt idx="2878">
                  <c:v>59609</c:v>
                </c:pt>
                <c:pt idx="2879">
                  <c:v>59616</c:v>
                </c:pt>
                <c:pt idx="2880">
                  <c:v>59623</c:v>
                </c:pt>
                <c:pt idx="2881">
                  <c:v>59630</c:v>
                </c:pt>
                <c:pt idx="2882">
                  <c:v>59637</c:v>
                </c:pt>
                <c:pt idx="2883">
                  <c:v>59644</c:v>
                </c:pt>
                <c:pt idx="2884">
                  <c:v>59651</c:v>
                </c:pt>
                <c:pt idx="2885">
                  <c:v>59658</c:v>
                </c:pt>
                <c:pt idx="2886">
                  <c:v>59665</c:v>
                </c:pt>
                <c:pt idx="2887">
                  <c:v>59672</c:v>
                </c:pt>
                <c:pt idx="2888">
                  <c:v>59679</c:v>
                </c:pt>
                <c:pt idx="2889">
                  <c:v>59686</c:v>
                </c:pt>
                <c:pt idx="2890">
                  <c:v>59693</c:v>
                </c:pt>
                <c:pt idx="2891">
                  <c:v>59700</c:v>
                </c:pt>
                <c:pt idx="2892">
                  <c:v>59707</c:v>
                </c:pt>
                <c:pt idx="2893">
                  <c:v>59714</c:v>
                </c:pt>
                <c:pt idx="2894">
                  <c:v>59721</c:v>
                </c:pt>
                <c:pt idx="2895">
                  <c:v>59728</c:v>
                </c:pt>
                <c:pt idx="2896">
                  <c:v>59735</c:v>
                </c:pt>
                <c:pt idx="2897">
                  <c:v>59742</c:v>
                </c:pt>
                <c:pt idx="2898">
                  <c:v>59749</c:v>
                </c:pt>
                <c:pt idx="2899">
                  <c:v>59756</c:v>
                </c:pt>
                <c:pt idx="2900">
                  <c:v>59763</c:v>
                </c:pt>
                <c:pt idx="2901">
                  <c:v>59770</c:v>
                </c:pt>
                <c:pt idx="2902">
                  <c:v>59777</c:v>
                </c:pt>
                <c:pt idx="2903">
                  <c:v>59784</c:v>
                </c:pt>
                <c:pt idx="2904">
                  <c:v>59791</c:v>
                </c:pt>
                <c:pt idx="2905">
                  <c:v>59798</c:v>
                </c:pt>
                <c:pt idx="2906">
                  <c:v>59805</c:v>
                </c:pt>
                <c:pt idx="2907">
                  <c:v>59812</c:v>
                </c:pt>
                <c:pt idx="2908">
                  <c:v>59819</c:v>
                </c:pt>
                <c:pt idx="2909">
                  <c:v>59826</c:v>
                </c:pt>
                <c:pt idx="2910">
                  <c:v>59833</c:v>
                </c:pt>
                <c:pt idx="2911">
                  <c:v>59840</c:v>
                </c:pt>
                <c:pt idx="2912">
                  <c:v>59847</c:v>
                </c:pt>
                <c:pt idx="2913">
                  <c:v>59854</c:v>
                </c:pt>
                <c:pt idx="2914">
                  <c:v>59861</c:v>
                </c:pt>
                <c:pt idx="2915">
                  <c:v>59868</c:v>
                </c:pt>
                <c:pt idx="2916">
                  <c:v>59875</c:v>
                </c:pt>
                <c:pt idx="2917">
                  <c:v>59882</c:v>
                </c:pt>
                <c:pt idx="2918">
                  <c:v>59889</c:v>
                </c:pt>
                <c:pt idx="2919">
                  <c:v>59897</c:v>
                </c:pt>
                <c:pt idx="2920">
                  <c:v>59904</c:v>
                </c:pt>
                <c:pt idx="2921">
                  <c:v>59911</c:v>
                </c:pt>
                <c:pt idx="2922">
                  <c:v>59918</c:v>
                </c:pt>
                <c:pt idx="2923">
                  <c:v>59925</c:v>
                </c:pt>
                <c:pt idx="2924">
                  <c:v>59932</c:v>
                </c:pt>
                <c:pt idx="2925">
                  <c:v>59939</c:v>
                </c:pt>
                <c:pt idx="2926">
                  <c:v>59946</c:v>
                </c:pt>
                <c:pt idx="2927">
                  <c:v>59953</c:v>
                </c:pt>
                <c:pt idx="2928">
                  <c:v>59960</c:v>
                </c:pt>
                <c:pt idx="2929">
                  <c:v>59967</c:v>
                </c:pt>
                <c:pt idx="2930">
                  <c:v>59974</c:v>
                </c:pt>
                <c:pt idx="2931">
                  <c:v>59981</c:v>
                </c:pt>
                <c:pt idx="2932">
                  <c:v>59988</c:v>
                </c:pt>
                <c:pt idx="2933">
                  <c:v>59995</c:v>
                </c:pt>
                <c:pt idx="2934">
                  <c:v>60002</c:v>
                </c:pt>
                <c:pt idx="2935">
                  <c:v>60009</c:v>
                </c:pt>
                <c:pt idx="2936">
                  <c:v>60016</c:v>
                </c:pt>
                <c:pt idx="2937">
                  <c:v>60023</c:v>
                </c:pt>
                <c:pt idx="2938">
                  <c:v>60030</c:v>
                </c:pt>
                <c:pt idx="2939">
                  <c:v>60037</c:v>
                </c:pt>
                <c:pt idx="2940">
                  <c:v>60044</c:v>
                </c:pt>
                <c:pt idx="2941">
                  <c:v>60051</c:v>
                </c:pt>
                <c:pt idx="2942">
                  <c:v>60058</c:v>
                </c:pt>
                <c:pt idx="2943">
                  <c:v>60065</c:v>
                </c:pt>
                <c:pt idx="2944">
                  <c:v>60072</c:v>
                </c:pt>
                <c:pt idx="2945">
                  <c:v>60079</c:v>
                </c:pt>
                <c:pt idx="2946">
                  <c:v>60086</c:v>
                </c:pt>
                <c:pt idx="2947">
                  <c:v>60093</c:v>
                </c:pt>
                <c:pt idx="2948">
                  <c:v>60100</c:v>
                </c:pt>
                <c:pt idx="2949">
                  <c:v>60107</c:v>
                </c:pt>
                <c:pt idx="2950">
                  <c:v>60114</c:v>
                </c:pt>
                <c:pt idx="2951">
                  <c:v>60121</c:v>
                </c:pt>
                <c:pt idx="2952">
                  <c:v>60128</c:v>
                </c:pt>
                <c:pt idx="2953">
                  <c:v>60135</c:v>
                </c:pt>
                <c:pt idx="2954">
                  <c:v>60142</c:v>
                </c:pt>
                <c:pt idx="2955">
                  <c:v>60149</c:v>
                </c:pt>
                <c:pt idx="2956">
                  <c:v>60156</c:v>
                </c:pt>
                <c:pt idx="2957">
                  <c:v>60163</c:v>
                </c:pt>
                <c:pt idx="2958">
                  <c:v>60170</c:v>
                </c:pt>
                <c:pt idx="2959">
                  <c:v>60177</c:v>
                </c:pt>
                <c:pt idx="2960">
                  <c:v>60184</c:v>
                </c:pt>
                <c:pt idx="2961">
                  <c:v>60191</c:v>
                </c:pt>
                <c:pt idx="2962">
                  <c:v>60198</c:v>
                </c:pt>
                <c:pt idx="2963">
                  <c:v>60205</c:v>
                </c:pt>
                <c:pt idx="2964">
                  <c:v>60212</c:v>
                </c:pt>
                <c:pt idx="2965">
                  <c:v>60219</c:v>
                </c:pt>
                <c:pt idx="2966">
                  <c:v>60226</c:v>
                </c:pt>
                <c:pt idx="2967">
                  <c:v>60233</c:v>
                </c:pt>
                <c:pt idx="2968">
                  <c:v>60240</c:v>
                </c:pt>
                <c:pt idx="2969">
                  <c:v>60247</c:v>
                </c:pt>
                <c:pt idx="2970">
                  <c:v>60254</c:v>
                </c:pt>
                <c:pt idx="2971">
                  <c:v>60265</c:v>
                </c:pt>
                <c:pt idx="2972">
                  <c:v>60272</c:v>
                </c:pt>
                <c:pt idx="2973">
                  <c:v>60279</c:v>
                </c:pt>
                <c:pt idx="2974">
                  <c:v>60286</c:v>
                </c:pt>
                <c:pt idx="2975">
                  <c:v>60293</c:v>
                </c:pt>
                <c:pt idx="2976">
                  <c:v>60300</c:v>
                </c:pt>
                <c:pt idx="2977">
                  <c:v>60307</c:v>
                </c:pt>
                <c:pt idx="2978">
                  <c:v>60314</c:v>
                </c:pt>
                <c:pt idx="2979">
                  <c:v>60321</c:v>
                </c:pt>
                <c:pt idx="2980">
                  <c:v>60328</c:v>
                </c:pt>
                <c:pt idx="2981">
                  <c:v>60335</c:v>
                </c:pt>
                <c:pt idx="2982">
                  <c:v>60342</c:v>
                </c:pt>
                <c:pt idx="2983">
                  <c:v>60349</c:v>
                </c:pt>
                <c:pt idx="2984">
                  <c:v>60357</c:v>
                </c:pt>
                <c:pt idx="2985">
                  <c:v>60364</c:v>
                </c:pt>
                <c:pt idx="2986">
                  <c:v>60371</c:v>
                </c:pt>
                <c:pt idx="2987">
                  <c:v>60378</c:v>
                </c:pt>
                <c:pt idx="2988">
                  <c:v>60385</c:v>
                </c:pt>
                <c:pt idx="2989">
                  <c:v>60392</c:v>
                </c:pt>
                <c:pt idx="2990">
                  <c:v>60399</c:v>
                </c:pt>
                <c:pt idx="2991">
                  <c:v>60406</c:v>
                </c:pt>
                <c:pt idx="2992">
                  <c:v>60413</c:v>
                </c:pt>
                <c:pt idx="2993">
                  <c:v>60420</c:v>
                </c:pt>
                <c:pt idx="2994">
                  <c:v>60427</c:v>
                </c:pt>
                <c:pt idx="2995">
                  <c:v>60434</c:v>
                </c:pt>
                <c:pt idx="2996">
                  <c:v>60441</c:v>
                </c:pt>
                <c:pt idx="2997">
                  <c:v>60448</c:v>
                </c:pt>
                <c:pt idx="2998">
                  <c:v>60455</c:v>
                </c:pt>
                <c:pt idx="2999">
                  <c:v>60462</c:v>
                </c:pt>
                <c:pt idx="3000">
                  <c:v>60469</c:v>
                </c:pt>
                <c:pt idx="3001">
                  <c:v>60476</c:v>
                </c:pt>
                <c:pt idx="3002">
                  <c:v>60483</c:v>
                </c:pt>
                <c:pt idx="3003">
                  <c:v>60490</c:v>
                </c:pt>
                <c:pt idx="3004">
                  <c:v>60497</c:v>
                </c:pt>
                <c:pt idx="3005">
                  <c:v>60504</c:v>
                </c:pt>
                <c:pt idx="3006">
                  <c:v>60511</c:v>
                </c:pt>
                <c:pt idx="3007">
                  <c:v>60518</c:v>
                </c:pt>
                <c:pt idx="3008">
                  <c:v>60525</c:v>
                </c:pt>
                <c:pt idx="3009">
                  <c:v>60532</c:v>
                </c:pt>
                <c:pt idx="3010">
                  <c:v>60539</c:v>
                </c:pt>
                <c:pt idx="3011">
                  <c:v>60546</c:v>
                </c:pt>
                <c:pt idx="3012">
                  <c:v>60553</c:v>
                </c:pt>
                <c:pt idx="3013">
                  <c:v>60560</c:v>
                </c:pt>
                <c:pt idx="3014">
                  <c:v>60567</c:v>
                </c:pt>
                <c:pt idx="3015">
                  <c:v>60574</c:v>
                </c:pt>
                <c:pt idx="3016">
                  <c:v>60581</c:v>
                </c:pt>
                <c:pt idx="3017">
                  <c:v>60588</c:v>
                </c:pt>
                <c:pt idx="3018">
                  <c:v>60595</c:v>
                </c:pt>
                <c:pt idx="3019">
                  <c:v>60602</c:v>
                </c:pt>
                <c:pt idx="3020">
                  <c:v>60609</c:v>
                </c:pt>
                <c:pt idx="3021">
                  <c:v>60616</c:v>
                </c:pt>
                <c:pt idx="3022">
                  <c:v>60623</c:v>
                </c:pt>
                <c:pt idx="3023">
                  <c:v>60630</c:v>
                </c:pt>
                <c:pt idx="3024">
                  <c:v>60637</c:v>
                </c:pt>
                <c:pt idx="3025">
                  <c:v>60644</c:v>
                </c:pt>
                <c:pt idx="3026">
                  <c:v>60651</c:v>
                </c:pt>
                <c:pt idx="3027">
                  <c:v>60658</c:v>
                </c:pt>
                <c:pt idx="3028">
                  <c:v>60665</c:v>
                </c:pt>
                <c:pt idx="3029">
                  <c:v>60672</c:v>
                </c:pt>
                <c:pt idx="3030">
                  <c:v>60679</c:v>
                </c:pt>
                <c:pt idx="3031">
                  <c:v>60686</c:v>
                </c:pt>
                <c:pt idx="3032">
                  <c:v>60693</c:v>
                </c:pt>
                <c:pt idx="3033">
                  <c:v>60700</c:v>
                </c:pt>
                <c:pt idx="3034">
                  <c:v>60707</c:v>
                </c:pt>
                <c:pt idx="3035">
                  <c:v>60714</c:v>
                </c:pt>
                <c:pt idx="3036">
                  <c:v>60721</c:v>
                </c:pt>
                <c:pt idx="3037">
                  <c:v>60728</c:v>
                </c:pt>
                <c:pt idx="3038">
                  <c:v>60735</c:v>
                </c:pt>
                <c:pt idx="3039">
                  <c:v>60742</c:v>
                </c:pt>
                <c:pt idx="3040">
                  <c:v>60749</c:v>
                </c:pt>
                <c:pt idx="3041">
                  <c:v>60756</c:v>
                </c:pt>
                <c:pt idx="3042">
                  <c:v>60763</c:v>
                </c:pt>
                <c:pt idx="3043">
                  <c:v>60770</c:v>
                </c:pt>
                <c:pt idx="3044">
                  <c:v>60777</c:v>
                </c:pt>
                <c:pt idx="3045">
                  <c:v>60784</c:v>
                </c:pt>
                <c:pt idx="3046">
                  <c:v>60791</c:v>
                </c:pt>
                <c:pt idx="3047">
                  <c:v>60798</c:v>
                </c:pt>
                <c:pt idx="3048">
                  <c:v>60805</c:v>
                </c:pt>
                <c:pt idx="3049">
                  <c:v>60812</c:v>
                </c:pt>
                <c:pt idx="3050">
                  <c:v>60819</c:v>
                </c:pt>
                <c:pt idx="3051">
                  <c:v>60826</c:v>
                </c:pt>
                <c:pt idx="3052">
                  <c:v>60833</c:v>
                </c:pt>
                <c:pt idx="3053">
                  <c:v>60840</c:v>
                </c:pt>
                <c:pt idx="3054">
                  <c:v>60847</c:v>
                </c:pt>
                <c:pt idx="3055">
                  <c:v>60854</c:v>
                </c:pt>
                <c:pt idx="3056">
                  <c:v>60861</c:v>
                </c:pt>
                <c:pt idx="3057">
                  <c:v>60868</c:v>
                </c:pt>
                <c:pt idx="3058">
                  <c:v>60875</c:v>
                </c:pt>
                <c:pt idx="3059">
                  <c:v>60882</c:v>
                </c:pt>
                <c:pt idx="3060">
                  <c:v>60889</c:v>
                </c:pt>
                <c:pt idx="3061">
                  <c:v>60896</c:v>
                </c:pt>
                <c:pt idx="3062">
                  <c:v>60903</c:v>
                </c:pt>
                <c:pt idx="3063">
                  <c:v>60910</c:v>
                </c:pt>
                <c:pt idx="3064">
                  <c:v>60917</c:v>
                </c:pt>
                <c:pt idx="3065">
                  <c:v>60924</c:v>
                </c:pt>
                <c:pt idx="3066">
                  <c:v>60931</c:v>
                </c:pt>
                <c:pt idx="3067">
                  <c:v>60938</c:v>
                </c:pt>
                <c:pt idx="3068">
                  <c:v>60945</c:v>
                </c:pt>
                <c:pt idx="3069">
                  <c:v>60952</c:v>
                </c:pt>
                <c:pt idx="3070">
                  <c:v>60959</c:v>
                </c:pt>
                <c:pt idx="3071">
                  <c:v>60966</c:v>
                </c:pt>
                <c:pt idx="3072">
                  <c:v>60973</c:v>
                </c:pt>
                <c:pt idx="3073">
                  <c:v>60980</c:v>
                </c:pt>
                <c:pt idx="3074">
                  <c:v>60987</c:v>
                </c:pt>
                <c:pt idx="3075">
                  <c:v>60995</c:v>
                </c:pt>
                <c:pt idx="3076">
                  <c:v>61002</c:v>
                </c:pt>
                <c:pt idx="3077">
                  <c:v>61009</c:v>
                </c:pt>
                <c:pt idx="3078">
                  <c:v>61016</c:v>
                </c:pt>
                <c:pt idx="3079">
                  <c:v>61023</c:v>
                </c:pt>
                <c:pt idx="3080">
                  <c:v>61030</c:v>
                </c:pt>
                <c:pt idx="3081">
                  <c:v>61037</c:v>
                </c:pt>
                <c:pt idx="3082">
                  <c:v>61044</c:v>
                </c:pt>
                <c:pt idx="3083">
                  <c:v>61051</c:v>
                </c:pt>
                <c:pt idx="3084">
                  <c:v>61058</c:v>
                </c:pt>
                <c:pt idx="3085">
                  <c:v>61065</c:v>
                </c:pt>
                <c:pt idx="3086">
                  <c:v>61072</c:v>
                </c:pt>
                <c:pt idx="3087">
                  <c:v>61079</c:v>
                </c:pt>
                <c:pt idx="3088">
                  <c:v>61086</c:v>
                </c:pt>
                <c:pt idx="3089">
                  <c:v>61093</c:v>
                </c:pt>
                <c:pt idx="3090">
                  <c:v>61100</c:v>
                </c:pt>
                <c:pt idx="3091">
                  <c:v>61107</c:v>
                </c:pt>
                <c:pt idx="3092">
                  <c:v>61114</c:v>
                </c:pt>
                <c:pt idx="3093">
                  <c:v>61121</c:v>
                </c:pt>
                <c:pt idx="3094">
                  <c:v>61128</c:v>
                </c:pt>
                <c:pt idx="3095">
                  <c:v>61135</c:v>
                </c:pt>
                <c:pt idx="3096">
                  <c:v>61142</c:v>
                </c:pt>
                <c:pt idx="3097">
                  <c:v>61149</c:v>
                </c:pt>
                <c:pt idx="3098">
                  <c:v>61156</c:v>
                </c:pt>
                <c:pt idx="3099">
                  <c:v>61163</c:v>
                </c:pt>
                <c:pt idx="3100">
                  <c:v>61170</c:v>
                </c:pt>
                <c:pt idx="3101">
                  <c:v>61177</c:v>
                </c:pt>
                <c:pt idx="3102">
                  <c:v>61184</c:v>
                </c:pt>
                <c:pt idx="3103">
                  <c:v>61191</c:v>
                </c:pt>
                <c:pt idx="3104">
                  <c:v>61198</c:v>
                </c:pt>
                <c:pt idx="3105">
                  <c:v>61205</c:v>
                </c:pt>
                <c:pt idx="3106">
                  <c:v>61212</c:v>
                </c:pt>
                <c:pt idx="3107">
                  <c:v>61219</c:v>
                </c:pt>
                <c:pt idx="3108">
                  <c:v>61226</c:v>
                </c:pt>
                <c:pt idx="3109">
                  <c:v>61233</c:v>
                </c:pt>
                <c:pt idx="3110">
                  <c:v>61240</c:v>
                </c:pt>
                <c:pt idx="3111">
                  <c:v>61247</c:v>
                </c:pt>
                <c:pt idx="3112">
                  <c:v>61254</c:v>
                </c:pt>
                <c:pt idx="3113">
                  <c:v>61261</c:v>
                </c:pt>
                <c:pt idx="3114">
                  <c:v>61268</c:v>
                </c:pt>
                <c:pt idx="3115">
                  <c:v>61275</c:v>
                </c:pt>
                <c:pt idx="3116">
                  <c:v>61282</c:v>
                </c:pt>
                <c:pt idx="3117">
                  <c:v>61289</c:v>
                </c:pt>
                <c:pt idx="3118">
                  <c:v>61296</c:v>
                </c:pt>
                <c:pt idx="3119">
                  <c:v>61303</c:v>
                </c:pt>
                <c:pt idx="3120">
                  <c:v>61310</c:v>
                </c:pt>
                <c:pt idx="3121">
                  <c:v>61317</c:v>
                </c:pt>
                <c:pt idx="3122">
                  <c:v>61324</c:v>
                </c:pt>
                <c:pt idx="3123">
                  <c:v>61331</c:v>
                </c:pt>
                <c:pt idx="3124">
                  <c:v>61338</c:v>
                </c:pt>
                <c:pt idx="3125">
                  <c:v>61345</c:v>
                </c:pt>
                <c:pt idx="3126">
                  <c:v>61352</c:v>
                </c:pt>
                <c:pt idx="3127">
                  <c:v>61359</c:v>
                </c:pt>
                <c:pt idx="3128">
                  <c:v>61366</c:v>
                </c:pt>
                <c:pt idx="3129">
                  <c:v>61373</c:v>
                </c:pt>
                <c:pt idx="3130">
                  <c:v>61380</c:v>
                </c:pt>
                <c:pt idx="3131">
                  <c:v>61387</c:v>
                </c:pt>
                <c:pt idx="3132">
                  <c:v>61394</c:v>
                </c:pt>
                <c:pt idx="3133">
                  <c:v>61401</c:v>
                </c:pt>
                <c:pt idx="3134">
                  <c:v>61408</c:v>
                </c:pt>
                <c:pt idx="3135">
                  <c:v>61415</c:v>
                </c:pt>
                <c:pt idx="3136">
                  <c:v>61422</c:v>
                </c:pt>
                <c:pt idx="3137">
                  <c:v>61429</c:v>
                </c:pt>
                <c:pt idx="3138">
                  <c:v>61436</c:v>
                </c:pt>
                <c:pt idx="3139">
                  <c:v>61443</c:v>
                </c:pt>
                <c:pt idx="3140">
                  <c:v>61450</c:v>
                </c:pt>
                <c:pt idx="3141">
                  <c:v>61457</c:v>
                </c:pt>
                <c:pt idx="3142">
                  <c:v>61464</c:v>
                </c:pt>
                <c:pt idx="3143">
                  <c:v>61471</c:v>
                </c:pt>
                <c:pt idx="3144">
                  <c:v>61478</c:v>
                </c:pt>
                <c:pt idx="3145">
                  <c:v>61485</c:v>
                </c:pt>
                <c:pt idx="3146">
                  <c:v>61492</c:v>
                </c:pt>
                <c:pt idx="3147">
                  <c:v>61499</c:v>
                </c:pt>
                <c:pt idx="3148">
                  <c:v>61506</c:v>
                </c:pt>
                <c:pt idx="3149">
                  <c:v>61513</c:v>
                </c:pt>
                <c:pt idx="3150">
                  <c:v>61520</c:v>
                </c:pt>
                <c:pt idx="3151">
                  <c:v>61527</c:v>
                </c:pt>
                <c:pt idx="3152">
                  <c:v>61534</c:v>
                </c:pt>
                <c:pt idx="3153">
                  <c:v>61541</c:v>
                </c:pt>
                <c:pt idx="3154">
                  <c:v>61548</c:v>
                </c:pt>
                <c:pt idx="3155">
                  <c:v>61555</c:v>
                </c:pt>
                <c:pt idx="3156">
                  <c:v>61562</c:v>
                </c:pt>
                <c:pt idx="3157">
                  <c:v>61569</c:v>
                </c:pt>
                <c:pt idx="3158">
                  <c:v>61576</c:v>
                </c:pt>
                <c:pt idx="3159">
                  <c:v>61583</c:v>
                </c:pt>
                <c:pt idx="3160">
                  <c:v>61590</c:v>
                </c:pt>
                <c:pt idx="3161">
                  <c:v>61597</c:v>
                </c:pt>
                <c:pt idx="3162">
                  <c:v>61604</c:v>
                </c:pt>
                <c:pt idx="3163">
                  <c:v>61611</c:v>
                </c:pt>
                <c:pt idx="3164">
                  <c:v>61618</c:v>
                </c:pt>
                <c:pt idx="3165">
                  <c:v>61625</c:v>
                </c:pt>
                <c:pt idx="3166">
                  <c:v>61632</c:v>
                </c:pt>
                <c:pt idx="3167">
                  <c:v>61639</c:v>
                </c:pt>
                <c:pt idx="3168">
                  <c:v>61646</c:v>
                </c:pt>
                <c:pt idx="3169">
                  <c:v>61653</c:v>
                </c:pt>
                <c:pt idx="3170">
                  <c:v>61660</c:v>
                </c:pt>
                <c:pt idx="3171">
                  <c:v>61667</c:v>
                </c:pt>
                <c:pt idx="3172">
                  <c:v>61674</c:v>
                </c:pt>
                <c:pt idx="3173">
                  <c:v>61681</c:v>
                </c:pt>
                <c:pt idx="3174">
                  <c:v>61688</c:v>
                </c:pt>
                <c:pt idx="3175">
                  <c:v>61695</c:v>
                </c:pt>
                <c:pt idx="3176">
                  <c:v>61702</c:v>
                </c:pt>
                <c:pt idx="3177">
                  <c:v>61709</c:v>
                </c:pt>
                <c:pt idx="3178">
                  <c:v>61716</c:v>
                </c:pt>
                <c:pt idx="3179">
                  <c:v>61724</c:v>
                </c:pt>
                <c:pt idx="3180">
                  <c:v>61731</c:v>
                </c:pt>
                <c:pt idx="3181">
                  <c:v>61738</c:v>
                </c:pt>
                <c:pt idx="3182">
                  <c:v>61745</c:v>
                </c:pt>
                <c:pt idx="3183">
                  <c:v>61752</c:v>
                </c:pt>
                <c:pt idx="3184">
                  <c:v>61759</c:v>
                </c:pt>
                <c:pt idx="3185">
                  <c:v>61766</c:v>
                </c:pt>
                <c:pt idx="3186">
                  <c:v>61773</c:v>
                </c:pt>
                <c:pt idx="3187">
                  <c:v>61780</c:v>
                </c:pt>
                <c:pt idx="3188">
                  <c:v>61787</c:v>
                </c:pt>
                <c:pt idx="3189">
                  <c:v>61794</c:v>
                </c:pt>
                <c:pt idx="3190">
                  <c:v>61801</c:v>
                </c:pt>
                <c:pt idx="3191">
                  <c:v>61808</c:v>
                </c:pt>
                <c:pt idx="3192">
                  <c:v>61815</c:v>
                </c:pt>
                <c:pt idx="3193">
                  <c:v>61822</c:v>
                </c:pt>
                <c:pt idx="3194">
                  <c:v>61829</c:v>
                </c:pt>
                <c:pt idx="3195">
                  <c:v>61836</c:v>
                </c:pt>
                <c:pt idx="3196">
                  <c:v>61843</c:v>
                </c:pt>
                <c:pt idx="3197">
                  <c:v>61850</c:v>
                </c:pt>
                <c:pt idx="3198">
                  <c:v>61857</c:v>
                </c:pt>
                <c:pt idx="3199">
                  <c:v>61864</c:v>
                </c:pt>
                <c:pt idx="3200">
                  <c:v>61871</c:v>
                </c:pt>
                <c:pt idx="3201">
                  <c:v>61878</c:v>
                </c:pt>
                <c:pt idx="3202">
                  <c:v>61885</c:v>
                </c:pt>
                <c:pt idx="3203">
                  <c:v>61892</c:v>
                </c:pt>
                <c:pt idx="3204">
                  <c:v>61899</c:v>
                </c:pt>
                <c:pt idx="3205">
                  <c:v>61906</c:v>
                </c:pt>
                <c:pt idx="3206">
                  <c:v>61913</c:v>
                </c:pt>
                <c:pt idx="3207">
                  <c:v>61920</c:v>
                </c:pt>
                <c:pt idx="3208">
                  <c:v>61927</c:v>
                </c:pt>
                <c:pt idx="3209">
                  <c:v>61934</c:v>
                </c:pt>
                <c:pt idx="3210">
                  <c:v>61941</c:v>
                </c:pt>
                <c:pt idx="3211">
                  <c:v>61948</c:v>
                </c:pt>
                <c:pt idx="3212">
                  <c:v>61955</c:v>
                </c:pt>
                <c:pt idx="3213">
                  <c:v>61962</c:v>
                </c:pt>
                <c:pt idx="3214">
                  <c:v>61969</c:v>
                </c:pt>
                <c:pt idx="3215">
                  <c:v>61976</c:v>
                </c:pt>
                <c:pt idx="3216">
                  <c:v>61983</c:v>
                </c:pt>
                <c:pt idx="3217">
                  <c:v>61990</c:v>
                </c:pt>
                <c:pt idx="3218">
                  <c:v>61997</c:v>
                </c:pt>
                <c:pt idx="3219">
                  <c:v>62004</c:v>
                </c:pt>
                <c:pt idx="3220">
                  <c:v>62011</c:v>
                </c:pt>
                <c:pt idx="3221">
                  <c:v>62018</c:v>
                </c:pt>
                <c:pt idx="3222">
                  <c:v>62025</c:v>
                </c:pt>
                <c:pt idx="3223">
                  <c:v>62032</c:v>
                </c:pt>
                <c:pt idx="3224">
                  <c:v>62039</c:v>
                </c:pt>
                <c:pt idx="3225">
                  <c:v>62046</c:v>
                </c:pt>
                <c:pt idx="3226">
                  <c:v>62053</c:v>
                </c:pt>
                <c:pt idx="3227">
                  <c:v>62060</c:v>
                </c:pt>
                <c:pt idx="3228">
                  <c:v>62067</c:v>
                </c:pt>
                <c:pt idx="3229">
                  <c:v>62074</c:v>
                </c:pt>
                <c:pt idx="3230">
                  <c:v>62081</c:v>
                </c:pt>
                <c:pt idx="3231">
                  <c:v>62089</c:v>
                </c:pt>
                <c:pt idx="3232">
                  <c:v>62096</c:v>
                </c:pt>
                <c:pt idx="3233">
                  <c:v>62103</c:v>
                </c:pt>
                <c:pt idx="3234">
                  <c:v>62110</c:v>
                </c:pt>
                <c:pt idx="3235">
                  <c:v>62117</c:v>
                </c:pt>
                <c:pt idx="3236">
                  <c:v>62124</c:v>
                </c:pt>
                <c:pt idx="3237">
                  <c:v>62131</c:v>
                </c:pt>
                <c:pt idx="3238">
                  <c:v>62138</c:v>
                </c:pt>
                <c:pt idx="3239">
                  <c:v>62145</c:v>
                </c:pt>
                <c:pt idx="3240">
                  <c:v>62152</c:v>
                </c:pt>
                <c:pt idx="3241">
                  <c:v>62159</c:v>
                </c:pt>
                <c:pt idx="3242">
                  <c:v>62166</c:v>
                </c:pt>
                <c:pt idx="3243">
                  <c:v>62173</c:v>
                </c:pt>
                <c:pt idx="3244">
                  <c:v>62184</c:v>
                </c:pt>
                <c:pt idx="3245">
                  <c:v>62191</c:v>
                </c:pt>
                <c:pt idx="3246">
                  <c:v>62198</c:v>
                </c:pt>
                <c:pt idx="3247">
                  <c:v>62205</c:v>
                </c:pt>
                <c:pt idx="3248">
                  <c:v>62212</c:v>
                </c:pt>
                <c:pt idx="3249">
                  <c:v>62219</c:v>
                </c:pt>
                <c:pt idx="3250">
                  <c:v>62226</c:v>
                </c:pt>
                <c:pt idx="3251">
                  <c:v>62233</c:v>
                </c:pt>
                <c:pt idx="3252">
                  <c:v>62240</c:v>
                </c:pt>
                <c:pt idx="3253">
                  <c:v>62247</c:v>
                </c:pt>
                <c:pt idx="3254">
                  <c:v>62254</c:v>
                </c:pt>
                <c:pt idx="3255">
                  <c:v>62261</c:v>
                </c:pt>
                <c:pt idx="3256">
                  <c:v>62268</c:v>
                </c:pt>
                <c:pt idx="3257">
                  <c:v>62275</c:v>
                </c:pt>
                <c:pt idx="3258">
                  <c:v>62282</c:v>
                </c:pt>
                <c:pt idx="3259">
                  <c:v>62289</c:v>
                </c:pt>
                <c:pt idx="3260">
                  <c:v>62296</c:v>
                </c:pt>
                <c:pt idx="3261">
                  <c:v>62303</c:v>
                </c:pt>
                <c:pt idx="3262">
                  <c:v>62310</c:v>
                </c:pt>
                <c:pt idx="3263">
                  <c:v>62317</c:v>
                </c:pt>
                <c:pt idx="3264">
                  <c:v>62324</c:v>
                </c:pt>
                <c:pt idx="3265">
                  <c:v>62331</c:v>
                </c:pt>
                <c:pt idx="3266">
                  <c:v>62338</c:v>
                </c:pt>
                <c:pt idx="3267">
                  <c:v>62345</c:v>
                </c:pt>
                <c:pt idx="3268">
                  <c:v>62352</c:v>
                </c:pt>
                <c:pt idx="3269">
                  <c:v>62359</c:v>
                </c:pt>
                <c:pt idx="3270">
                  <c:v>62366</c:v>
                </c:pt>
                <c:pt idx="3271">
                  <c:v>62373</c:v>
                </c:pt>
                <c:pt idx="3272">
                  <c:v>62380</c:v>
                </c:pt>
                <c:pt idx="3273">
                  <c:v>62387</c:v>
                </c:pt>
                <c:pt idx="3274">
                  <c:v>62394</c:v>
                </c:pt>
                <c:pt idx="3275">
                  <c:v>62401</c:v>
                </c:pt>
                <c:pt idx="3276">
                  <c:v>62408</c:v>
                </c:pt>
                <c:pt idx="3277">
                  <c:v>62415</c:v>
                </c:pt>
                <c:pt idx="3278">
                  <c:v>62422</c:v>
                </c:pt>
                <c:pt idx="3279">
                  <c:v>62429</c:v>
                </c:pt>
                <c:pt idx="3280">
                  <c:v>62436</c:v>
                </c:pt>
                <c:pt idx="3281">
                  <c:v>62443</c:v>
                </c:pt>
                <c:pt idx="3282">
                  <c:v>62450</c:v>
                </c:pt>
                <c:pt idx="3283">
                  <c:v>62457</c:v>
                </c:pt>
                <c:pt idx="3284">
                  <c:v>62464</c:v>
                </c:pt>
                <c:pt idx="3285">
                  <c:v>62471</c:v>
                </c:pt>
                <c:pt idx="3286">
                  <c:v>62478</c:v>
                </c:pt>
                <c:pt idx="3287">
                  <c:v>62485</c:v>
                </c:pt>
                <c:pt idx="3288">
                  <c:v>62492</c:v>
                </c:pt>
                <c:pt idx="3289">
                  <c:v>62499</c:v>
                </c:pt>
                <c:pt idx="3290">
                  <c:v>62506</c:v>
                </c:pt>
                <c:pt idx="3291">
                  <c:v>62513</c:v>
                </c:pt>
                <c:pt idx="3292">
                  <c:v>62520</c:v>
                </c:pt>
                <c:pt idx="3293">
                  <c:v>62527</c:v>
                </c:pt>
                <c:pt idx="3294">
                  <c:v>62534</c:v>
                </c:pt>
                <c:pt idx="3295">
                  <c:v>62541</c:v>
                </c:pt>
                <c:pt idx="3296">
                  <c:v>62548</c:v>
                </c:pt>
                <c:pt idx="3297">
                  <c:v>62555</c:v>
                </c:pt>
                <c:pt idx="3298">
                  <c:v>62562</c:v>
                </c:pt>
                <c:pt idx="3299">
                  <c:v>62569</c:v>
                </c:pt>
                <c:pt idx="3300">
                  <c:v>62576</c:v>
                </c:pt>
                <c:pt idx="3301">
                  <c:v>62583</c:v>
                </c:pt>
                <c:pt idx="3302">
                  <c:v>62590</c:v>
                </c:pt>
                <c:pt idx="3303">
                  <c:v>62597</c:v>
                </c:pt>
                <c:pt idx="3304">
                  <c:v>62604</c:v>
                </c:pt>
                <c:pt idx="3305">
                  <c:v>62611</c:v>
                </c:pt>
                <c:pt idx="3306">
                  <c:v>62618</c:v>
                </c:pt>
                <c:pt idx="3307">
                  <c:v>62625</c:v>
                </c:pt>
                <c:pt idx="3308">
                  <c:v>62632</c:v>
                </c:pt>
                <c:pt idx="3309">
                  <c:v>62639</c:v>
                </c:pt>
                <c:pt idx="3310">
                  <c:v>62646</c:v>
                </c:pt>
                <c:pt idx="3311">
                  <c:v>62653</c:v>
                </c:pt>
                <c:pt idx="3312">
                  <c:v>62660</c:v>
                </c:pt>
                <c:pt idx="3313">
                  <c:v>62667</c:v>
                </c:pt>
                <c:pt idx="3314">
                  <c:v>62674</c:v>
                </c:pt>
                <c:pt idx="3315">
                  <c:v>62681</c:v>
                </c:pt>
                <c:pt idx="3316">
                  <c:v>62688</c:v>
                </c:pt>
                <c:pt idx="3317">
                  <c:v>62695</c:v>
                </c:pt>
                <c:pt idx="3318">
                  <c:v>62702</c:v>
                </c:pt>
                <c:pt idx="3319">
                  <c:v>62709</c:v>
                </c:pt>
                <c:pt idx="3320">
                  <c:v>62716</c:v>
                </c:pt>
                <c:pt idx="3321">
                  <c:v>62723</c:v>
                </c:pt>
                <c:pt idx="3322">
                  <c:v>62730</c:v>
                </c:pt>
                <c:pt idx="3323">
                  <c:v>62737</c:v>
                </c:pt>
                <c:pt idx="3324">
                  <c:v>62744</c:v>
                </c:pt>
                <c:pt idx="3325">
                  <c:v>62751</c:v>
                </c:pt>
                <c:pt idx="3326">
                  <c:v>62758</c:v>
                </c:pt>
                <c:pt idx="3327">
                  <c:v>62765</c:v>
                </c:pt>
                <c:pt idx="3328">
                  <c:v>62772</c:v>
                </c:pt>
                <c:pt idx="3329">
                  <c:v>62779</c:v>
                </c:pt>
                <c:pt idx="3330">
                  <c:v>62786</c:v>
                </c:pt>
                <c:pt idx="3331">
                  <c:v>62793</c:v>
                </c:pt>
                <c:pt idx="3332">
                  <c:v>62800</c:v>
                </c:pt>
                <c:pt idx="3333">
                  <c:v>62807</c:v>
                </c:pt>
                <c:pt idx="3334">
                  <c:v>62814</c:v>
                </c:pt>
                <c:pt idx="3335">
                  <c:v>62821</c:v>
                </c:pt>
                <c:pt idx="3336">
                  <c:v>62828</c:v>
                </c:pt>
                <c:pt idx="3337">
                  <c:v>62835</c:v>
                </c:pt>
                <c:pt idx="3338">
                  <c:v>62842</c:v>
                </c:pt>
                <c:pt idx="3339">
                  <c:v>62849</c:v>
                </c:pt>
                <c:pt idx="3340">
                  <c:v>62856</c:v>
                </c:pt>
                <c:pt idx="3341">
                  <c:v>62863</c:v>
                </c:pt>
                <c:pt idx="3342">
                  <c:v>62870</c:v>
                </c:pt>
                <c:pt idx="3343">
                  <c:v>62877</c:v>
                </c:pt>
                <c:pt idx="3344">
                  <c:v>62884</c:v>
                </c:pt>
                <c:pt idx="3345">
                  <c:v>62891</c:v>
                </c:pt>
                <c:pt idx="3346">
                  <c:v>62898</c:v>
                </c:pt>
                <c:pt idx="3347">
                  <c:v>62905</c:v>
                </c:pt>
                <c:pt idx="3348">
                  <c:v>62912</c:v>
                </c:pt>
                <c:pt idx="3349">
                  <c:v>62919</c:v>
                </c:pt>
                <c:pt idx="3350">
                  <c:v>62926</c:v>
                </c:pt>
                <c:pt idx="3351">
                  <c:v>62933</c:v>
                </c:pt>
                <c:pt idx="3352">
                  <c:v>62940</c:v>
                </c:pt>
                <c:pt idx="3353">
                  <c:v>62947</c:v>
                </c:pt>
                <c:pt idx="3354">
                  <c:v>62954</c:v>
                </c:pt>
                <c:pt idx="3355">
                  <c:v>62961</c:v>
                </c:pt>
                <c:pt idx="3356">
                  <c:v>62968</c:v>
                </c:pt>
                <c:pt idx="3357">
                  <c:v>62975</c:v>
                </c:pt>
                <c:pt idx="3358">
                  <c:v>62982</c:v>
                </c:pt>
                <c:pt idx="3359">
                  <c:v>62989</c:v>
                </c:pt>
                <c:pt idx="3360">
                  <c:v>62996</c:v>
                </c:pt>
                <c:pt idx="3361">
                  <c:v>63003</c:v>
                </c:pt>
                <c:pt idx="3362">
                  <c:v>63010</c:v>
                </c:pt>
                <c:pt idx="3363">
                  <c:v>63017</c:v>
                </c:pt>
                <c:pt idx="3364">
                  <c:v>63024</c:v>
                </c:pt>
                <c:pt idx="3365">
                  <c:v>63031</c:v>
                </c:pt>
                <c:pt idx="3366">
                  <c:v>63038</c:v>
                </c:pt>
                <c:pt idx="3367">
                  <c:v>63045</c:v>
                </c:pt>
                <c:pt idx="3368">
                  <c:v>63052</c:v>
                </c:pt>
                <c:pt idx="3369">
                  <c:v>63059</c:v>
                </c:pt>
                <c:pt idx="3370">
                  <c:v>63066</c:v>
                </c:pt>
                <c:pt idx="3371">
                  <c:v>63073</c:v>
                </c:pt>
                <c:pt idx="3372">
                  <c:v>63080</c:v>
                </c:pt>
                <c:pt idx="3373">
                  <c:v>63087</c:v>
                </c:pt>
                <c:pt idx="3374">
                  <c:v>63094</c:v>
                </c:pt>
                <c:pt idx="3375">
                  <c:v>63101</c:v>
                </c:pt>
                <c:pt idx="3376">
                  <c:v>63108</c:v>
                </c:pt>
                <c:pt idx="3377">
                  <c:v>63115</c:v>
                </c:pt>
                <c:pt idx="3378">
                  <c:v>63122</c:v>
                </c:pt>
                <c:pt idx="3379">
                  <c:v>63129</c:v>
                </c:pt>
                <c:pt idx="3380">
                  <c:v>63136</c:v>
                </c:pt>
                <c:pt idx="3381">
                  <c:v>63143</c:v>
                </c:pt>
                <c:pt idx="3382">
                  <c:v>63150</c:v>
                </c:pt>
                <c:pt idx="3383">
                  <c:v>63157</c:v>
                </c:pt>
                <c:pt idx="3384">
                  <c:v>63164</c:v>
                </c:pt>
                <c:pt idx="3385">
                  <c:v>63171</c:v>
                </c:pt>
                <c:pt idx="3386">
                  <c:v>63178</c:v>
                </c:pt>
                <c:pt idx="3387">
                  <c:v>63186</c:v>
                </c:pt>
                <c:pt idx="3388">
                  <c:v>63193</c:v>
                </c:pt>
                <c:pt idx="3389">
                  <c:v>63200</c:v>
                </c:pt>
                <c:pt idx="3390">
                  <c:v>63207</c:v>
                </c:pt>
                <c:pt idx="3391">
                  <c:v>63214</c:v>
                </c:pt>
                <c:pt idx="3392">
                  <c:v>63221</c:v>
                </c:pt>
                <c:pt idx="3393">
                  <c:v>63228</c:v>
                </c:pt>
                <c:pt idx="3394">
                  <c:v>63235</c:v>
                </c:pt>
                <c:pt idx="3395">
                  <c:v>63242</c:v>
                </c:pt>
                <c:pt idx="3396">
                  <c:v>63249</c:v>
                </c:pt>
                <c:pt idx="3397">
                  <c:v>63256</c:v>
                </c:pt>
                <c:pt idx="3398">
                  <c:v>63263</c:v>
                </c:pt>
                <c:pt idx="3399">
                  <c:v>63270</c:v>
                </c:pt>
                <c:pt idx="3400">
                  <c:v>63277</c:v>
                </c:pt>
                <c:pt idx="3401">
                  <c:v>63284</c:v>
                </c:pt>
                <c:pt idx="3402">
                  <c:v>63291</c:v>
                </c:pt>
                <c:pt idx="3403">
                  <c:v>63298</c:v>
                </c:pt>
                <c:pt idx="3404">
                  <c:v>63305</c:v>
                </c:pt>
                <c:pt idx="3405">
                  <c:v>63312</c:v>
                </c:pt>
                <c:pt idx="3406">
                  <c:v>63319</c:v>
                </c:pt>
                <c:pt idx="3407">
                  <c:v>63326</c:v>
                </c:pt>
                <c:pt idx="3408">
                  <c:v>63333</c:v>
                </c:pt>
                <c:pt idx="3409">
                  <c:v>63340</c:v>
                </c:pt>
                <c:pt idx="3410">
                  <c:v>63347</c:v>
                </c:pt>
                <c:pt idx="3411">
                  <c:v>63354</c:v>
                </c:pt>
                <c:pt idx="3412">
                  <c:v>63361</c:v>
                </c:pt>
                <c:pt idx="3413">
                  <c:v>63368</c:v>
                </c:pt>
                <c:pt idx="3414">
                  <c:v>63375</c:v>
                </c:pt>
                <c:pt idx="3415">
                  <c:v>63382</c:v>
                </c:pt>
                <c:pt idx="3416">
                  <c:v>63389</c:v>
                </c:pt>
                <c:pt idx="3417">
                  <c:v>63396</c:v>
                </c:pt>
                <c:pt idx="3418">
                  <c:v>63403</c:v>
                </c:pt>
                <c:pt idx="3419">
                  <c:v>63410</c:v>
                </c:pt>
                <c:pt idx="3420">
                  <c:v>63417</c:v>
                </c:pt>
                <c:pt idx="3421">
                  <c:v>63424</c:v>
                </c:pt>
                <c:pt idx="3422">
                  <c:v>63431</c:v>
                </c:pt>
                <c:pt idx="3423">
                  <c:v>63438</c:v>
                </c:pt>
                <c:pt idx="3424">
                  <c:v>63445</c:v>
                </c:pt>
                <c:pt idx="3425">
                  <c:v>63452</c:v>
                </c:pt>
                <c:pt idx="3426">
                  <c:v>63459</c:v>
                </c:pt>
                <c:pt idx="3427">
                  <c:v>63466</c:v>
                </c:pt>
                <c:pt idx="3428">
                  <c:v>63473</c:v>
                </c:pt>
                <c:pt idx="3429">
                  <c:v>63480</c:v>
                </c:pt>
                <c:pt idx="3430">
                  <c:v>63487</c:v>
                </c:pt>
                <c:pt idx="3431">
                  <c:v>63494</c:v>
                </c:pt>
                <c:pt idx="3432">
                  <c:v>63501</c:v>
                </c:pt>
                <c:pt idx="3433">
                  <c:v>63508</c:v>
                </c:pt>
                <c:pt idx="3434">
                  <c:v>63515</c:v>
                </c:pt>
                <c:pt idx="3435">
                  <c:v>63522</c:v>
                </c:pt>
                <c:pt idx="3436">
                  <c:v>63529</c:v>
                </c:pt>
                <c:pt idx="3437">
                  <c:v>63536</c:v>
                </c:pt>
                <c:pt idx="3438">
                  <c:v>63543</c:v>
                </c:pt>
                <c:pt idx="3439">
                  <c:v>63550</c:v>
                </c:pt>
                <c:pt idx="3440">
                  <c:v>63557</c:v>
                </c:pt>
                <c:pt idx="3441">
                  <c:v>63564</c:v>
                </c:pt>
                <c:pt idx="3442">
                  <c:v>63571</c:v>
                </c:pt>
                <c:pt idx="3443">
                  <c:v>63578</c:v>
                </c:pt>
                <c:pt idx="3444">
                  <c:v>63585</c:v>
                </c:pt>
                <c:pt idx="3445">
                  <c:v>63592</c:v>
                </c:pt>
                <c:pt idx="3446">
                  <c:v>63599</c:v>
                </c:pt>
                <c:pt idx="3447">
                  <c:v>63606</c:v>
                </c:pt>
                <c:pt idx="3448">
                  <c:v>63613</c:v>
                </c:pt>
                <c:pt idx="3449">
                  <c:v>63620</c:v>
                </c:pt>
                <c:pt idx="3450">
                  <c:v>63627</c:v>
                </c:pt>
                <c:pt idx="3451">
                  <c:v>63634</c:v>
                </c:pt>
                <c:pt idx="3452">
                  <c:v>63641</c:v>
                </c:pt>
                <c:pt idx="3453">
                  <c:v>63648</c:v>
                </c:pt>
                <c:pt idx="3454">
                  <c:v>63655</c:v>
                </c:pt>
                <c:pt idx="3455">
                  <c:v>63662</c:v>
                </c:pt>
                <c:pt idx="3456">
                  <c:v>63669</c:v>
                </c:pt>
                <c:pt idx="3457">
                  <c:v>63676</c:v>
                </c:pt>
                <c:pt idx="3458">
                  <c:v>63683</c:v>
                </c:pt>
                <c:pt idx="3459">
                  <c:v>63690</c:v>
                </c:pt>
                <c:pt idx="3460">
                  <c:v>63697</c:v>
                </c:pt>
                <c:pt idx="3461">
                  <c:v>63704</c:v>
                </c:pt>
                <c:pt idx="3462">
                  <c:v>63711</c:v>
                </c:pt>
                <c:pt idx="3463">
                  <c:v>63718</c:v>
                </c:pt>
                <c:pt idx="3464">
                  <c:v>63725</c:v>
                </c:pt>
                <c:pt idx="3465">
                  <c:v>63732</c:v>
                </c:pt>
                <c:pt idx="3466">
                  <c:v>63739</c:v>
                </c:pt>
                <c:pt idx="3467">
                  <c:v>63746</c:v>
                </c:pt>
                <c:pt idx="3468">
                  <c:v>63753</c:v>
                </c:pt>
                <c:pt idx="3469">
                  <c:v>63760</c:v>
                </c:pt>
                <c:pt idx="3470">
                  <c:v>63767</c:v>
                </c:pt>
                <c:pt idx="3471">
                  <c:v>63774</c:v>
                </c:pt>
                <c:pt idx="3472">
                  <c:v>63781</c:v>
                </c:pt>
                <c:pt idx="3473">
                  <c:v>63788</c:v>
                </c:pt>
                <c:pt idx="3474">
                  <c:v>63795</c:v>
                </c:pt>
                <c:pt idx="3475">
                  <c:v>63802</c:v>
                </c:pt>
                <c:pt idx="3476">
                  <c:v>63809</c:v>
                </c:pt>
                <c:pt idx="3477">
                  <c:v>63816</c:v>
                </c:pt>
                <c:pt idx="3478">
                  <c:v>63823</c:v>
                </c:pt>
                <c:pt idx="3479">
                  <c:v>63830</c:v>
                </c:pt>
                <c:pt idx="3480">
                  <c:v>63837</c:v>
                </c:pt>
                <c:pt idx="3481">
                  <c:v>63844</c:v>
                </c:pt>
                <c:pt idx="3482">
                  <c:v>63851</c:v>
                </c:pt>
                <c:pt idx="3483">
                  <c:v>63858</c:v>
                </c:pt>
                <c:pt idx="3484">
                  <c:v>63865</c:v>
                </c:pt>
                <c:pt idx="3485">
                  <c:v>63872</c:v>
                </c:pt>
                <c:pt idx="3486">
                  <c:v>63879</c:v>
                </c:pt>
                <c:pt idx="3487">
                  <c:v>63886</c:v>
                </c:pt>
                <c:pt idx="3488">
                  <c:v>63893</c:v>
                </c:pt>
                <c:pt idx="3489">
                  <c:v>63900</c:v>
                </c:pt>
                <c:pt idx="3490">
                  <c:v>63907</c:v>
                </c:pt>
                <c:pt idx="3491">
                  <c:v>63915</c:v>
                </c:pt>
                <c:pt idx="3492">
                  <c:v>63922</c:v>
                </c:pt>
                <c:pt idx="3493">
                  <c:v>63929</c:v>
                </c:pt>
                <c:pt idx="3494">
                  <c:v>63936</c:v>
                </c:pt>
                <c:pt idx="3495">
                  <c:v>63943</c:v>
                </c:pt>
                <c:pt idx="3496">
                  <c:v>63950</c:v>
                </c:pt>
                <c:pt idx="3497">
                  <c:v>63957</c:v>
                </c:pt>
                <c:pt idx="3498">
                  <c:v>63964</c:v>
                </c:pt>
                <c:pt idx="3499">
                  <c:v>63971</c:v>
                </c:pt>
                <c:pt idx="3500">
                  <c:v>63978</c:v>
                </c:pt>
                <c:pt idx="3501">
                  <c:v>63985</c:v>
                </c:pt>
                <c:pt idx="3502">
                  <c:v>63992</c:v>
                </c:pt>
                <c:pt idx="3503">
                  <c:v>63999</c:v>
                </c:pt>
                <c:pt idx="3504">
                  <c:v>64006</c:v>
                </c:pt>
                <c:pt idx="3505">
                  <c:v>64013</c:v>
                </c:pt>
                <c:pt idx="3506">
                  <c:v>64020</c:v>
                </c:pt>
                <c:pt idx="3507">
                  <c:v>64027</c:v>
                </c:pt>
                <c:pt idx="3508">
                  <c:v>64034</c:v>
                </c:pt>
                <c:pt idx="3509">
                  <c:v>64041</c:v>
                </c:pt>
                <c:pt idx="3510">
                  <c:v>64048</c:v>
                </c:pt>
                <c:pt idx="3511">
                  <c:v>64055</c:v>
                </c:pt>
                <c:pt idx="3512">
                  <c:v>64062</c:v>
                </c:pt>
                <c:pt idx="3513">
                  <c:v>64069</c:v>
                </c:pt>
                <c:pt idx="3514">
                  <c:v>64076</c:v>
                </c:pt>
                <c:pt idx="3515">
                  <c:v>64083</c:v>
                </c:pt>
                <c:pt idx="3516">
                  <c:v>64090</c:v>
                </c:pt>
                <c:pt idx="3517">
                  <c:v>64097</c:v>
                </c:pt>
                <c:pt idx="3518">
                  <c:v>64104</c:v>
                </c:pt>
                <c:pt idx="3519">
                  <c:v>64111</c:v>
                </c:pt>
                <c:pt idx="3520">
                  <c:v>64118</c:v>
                </c:pt>
                <c:pt idx="3521">
                  <c:v>64125</c:v>
                </c:pt>
                <c:pt idx="3522">
                  <c:v>64132</c:v>
                </c:pt>
                <c:pt idx="3523">
                  <c:v>64139</c:v>
                </c:pt>
                <c:pt idx="3524">
                  <c:v>64146</c:v>
                </c:pt>
                <c:pt idx="3525">
                  <c:v>64153</c:v>
                </c:pt>
                <c:pt idx="3526">
                  <c:v>64160</c:v>
                </c:pt>
                <c:pt idx="3527">
                  <c:v>64167</c:v>
                </c:pt>
                <c:pt idx="3528">
                  <c:v>64174</c:v>
                </c:pt>
                <c:pt idx="3529">
                  <c:v>64181</c:v>
                </c:pt>
                <c:pt idx="3530">
                  <c:v>64188</c:v>
                </c:pt>
                <c:pt idx="3531">
                  <c:v>64195</c:v>
                </c:pt>
                <c:pt idx="3532">
                  <c:v>64202</c:v>
                </c:pt>
                <c:pt idx="3533">
                  <c:v>64209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5.0790000000004373E-3</c:v>
                </c:pt>
                <c:pt idx="1">
                  <c:v>5.079517075404198E-3</c:v>
                </c:pt>
                <c:pt idx="2">
                  <c:v>5.0849135306933885E-3</c:v>
                </c:pt>
                <c:pt idx="3">
                  <c:v>5.0868850369355911E-3</c:v>
                </c:pt>
                <c:pt idx="4">
                  <c:v>5.0915505941113784E-3</c:v>
                </c:pt>
                <c:pt idx="5">
                  <c:v>5.0923754236630731E-3</c:v>
                </c:pt>
                <c:pt idx="6">
                  <c:v>5.0932330548873524E-3</c:v>
                </c:pt>
                <c:pt idx="7">
                  <c:v>5.1001044752394965E-3</c:v>
                </c:pt>
                <c:pt idx="8">
                  <c:v>5.1024830721997875E-3</c:v>
                </c:pt>
                <c:pt idx="9">
                  <c:v>5.1075600812483021E-3</c:v>
                </c:pt>
                <c:pt idx="10">
                  <c:v>5.1086652671914964E-3</c:v>
                </c:pt>
                <c:pt idx="11">
                  <c:v>5.1097986690467985E-3</c:v>
                </c:pt>
                <c:pt idx="12">
                  <c:v>5.1172571277808259E-3</c:v>
                </c:pt>
                <c:pt idx="13">
                  <c:v>5.1197468394901316E-3</c:v>
                </c:pt>
                <c:pt idx="14">
                  <c:v>5.1245985322363862E-3</c:v>
                </c:pt>
                <c:pt idx="15">
                  <c:v>5.1258624163113414E-3</c:v>
                </c:pt>
                <c:pt idx="16">
                  <c:v>5.1271420859813708E-3</c:v>
                </c:pt>
                <c:pt idx="17">
                  <c:v>5.1342996516972267E-3</c:v>
                </c:pt>
                <c:pt idx="18">
                  <c:v>5.1366045005394037E-3</c:v>
                </c:pt>
                <c:pt idx="19">
                  <c:v>5.1407196171523754E-3</c:v>
                </c:pt>
                <c:pt idx="20">
                  <c:v>5.1419597455334629E-3</c:v>
                </c:pt>
                <c:pt idx="21">
                  <c:v>5.1431914623728354E-3</c:v>
                </c:pt>
                <c:pt idx="22">
                  <c:v>5.1483998656972991E-3</c:v>
                </c:pt>
                <c:pt idx="23">
                  <c:v>5.1502709399106061E-3</c:v>
                </c:pt>
                <c:pt idx="24">
                  <c:v>5.1520597976077633E-3</c:v>
                </c:pt>
                <c:pt idx="25">
                  <c:v>5.1550539977933754E-3</c:v>
                </c:pt>
                <c:pt idx="26">
                  <c:v>5.1560194218488202E-3</c:v>
                </c:pt>
                <c:pt idx="27">
                  <c:v>5.1598512538326702E-3</c:v>
                </c:pt>
                <c:pt idx="28">
                  <c:v>5.1611950617611963E-3</c:v>
                </c:pt>
                <c:pt idx="29">
                  <c:v>5.1624727363082101E-3</c:v>
                </c:pt>
                <c:pt idx="30">
                  <c:v>5.1645904266496914E-3</c:v>
                </c:pt>
                <c:pt idx="31">
                  <c:v>5.165274811753196E-3</c:v>
                </c:pt>
                <c:pt idx="32">
                  <c:v>5.1679495243666107E-3</c:v>
                </c:pt>
                <c:pt idx="33">
                  <c:v>5.1688786482797146E-3</c:v>
                </c:pt>
                <c:pt idx="34">
                  <c:v>5.1697577220459019E-3</c:v>
                </c:pt>
                <c:pt idx="35">
                  <c:v>5.1712450960149023E-3</c:v>
                </c:pt>
                <c:pt idx="36">
                  <c:v>5.1716927444751684E-3</c:v>
                </c:pt>
                <c:pt idx="37">
                  <c:v>5.1734827551216389E-3</c:v>
                </c:pt>
                <c:pt idx="38">
                  <c:v>5.1741097778857199E-3</c:v>
                </c:pt>
                <c:pt idx="39">
                  <c:v>5.1757037594035715E-3</c:v>
                </c:pt>
                <c:pt idx="40">
                  <c:v>5.1759940978119709E-3</c:v>
                </c:pt>
                <c:pt idx="41">
                  <c:v>5.1762695373353679E-3</c:v>
                </c:pt>
                <c:pt idx="42">
                  <c:v>5.1774510971494634E-3</c:v>
                </c:pt>
                <c:pt idx="43">
                  <c:v>5.1784532805717659E-3</c:v>
                </c:pt>
                <c:pt idx="44">
                  <c:v>5.178660458226317E-3</c:v>
                </c:pt>
                <c:pt idx="45">
                  <c:v>5.1788616679708174E-3</c:v>
                </c:pt>
                <c:pt idx="46">
                  <c:v>5.1790569100602073E-3</c:v>
                </c:pt>
                <c:pt idx="47">
                  <c:v>5.1801387663996312E-3</c:v>
                </c:pt>
                <c:pt idx="48">
                  <c:v>5.1805315997226703E-3</c:v>
                </c:pt>
                <c:pt idx="49">
                  <c:v>5.181689038528013E-3</c:v>
                </c:pt>
                <c:pt idx="50">
                  <c:v>5.1818520587434969E-3</c:v>
                </c:pt>
                <c:pt idx="51">
                  <c:v>5.1820106896099411E-3</c:v>
                </c:pt>
                <c:pt idx="52">
                  <c:v>5.1842465839731459E-3</c:v>
                </c:pt>
                <c:pt idx="53">
                  <c:v>5.1852280430452957E-3</c:v>
                </c:pt>
                <c:pt idx="54">
                  <c:v>5.1885352785535797E-3</c:v>
                </c:pt>
                <c:pt idx="55">
                  <c:v>5.1888067401250487E-3</c:v>
                </c:pt>
                <c:pt idx="56">
                  <c:v>5.1890848499184846E-3</c:v>
                </c:pt>
                <c:pt idx="57">
                  <c:v>5.1946162221120969E-3</c:v>
                </c:pt>
                <c:pt idx="58">
                  <c:v>5.1969001210318685E-3</c:v>
                </c:pt>
                <c:pt idx="59">
                  <c:v>5.2038931812002009E-3</c:v>
                </c:pt>
                <c:pt idx="60">
                  <c:v>5.2045663338480888E-3</c:v>
                </c:pt>
                <c:pt idx="61">
                  <c:v>5.2205445533211195E-3</c:v>
                </c:pt>
                <c:pt idx="62">
                  <c:v>5.2217742269802621E-3</c:v>
                </c:pt>
                <c:pt idx="63">
                  <c:v>5.2230851117723272E-3</c:v>
                </c:pt>
                <c:pt idx="64">
                  <c:v>5.2540113733004221E-3</c:v>
                </c:pt>
                <c:pt idx="65">
                  <c:v>5.2608795452784157E-3</c:v>
                </c:pt>
                <c:pt idx="66">
                  <c:v>5.2775116255012206E-3</c:v>
                </c:pt>
                <c:pt idx="67">
                  <c:v>5.2803657040071186E-3</c:v>
                </c:pt>
                <c:pt idx="68">
                  <c:v>5.2833614686336756E-3</c:v>
                </c:pt>
                <c:pt idx="69">
                  <c:v>5.3081158337672353E-3</c:v>
                </c:pt>
                <c:pt idx="70">
                  <c:v>5.3167514599675621E-3</c:v>
                </c:pt>
                <c:pt idx="71">
                  <c:v>5.3351920752473725E-3</c:v>
                </c:pt>
                <c:pt idx="72">
                  <c:v>5.3392592238732384E-3</c:v>
                </c:pt>
                <c:pt idx="73">
                  <c:v>5.3434484020799299E-3</c:v>
                </c:pt>
                <c:pt idx="74">
                  <c:v>5.3707867607148459E-3</c:v>
                </c:pt>
                <c:pt idx="75">
                  <c:v>5.3799212657070702E-3</c:v>
                </c:pt>
                <c:pt idx="76">
                  <c:v>5.3974411839526519E-3</c:v>
                </c:pt>
                <c:pt idx="77">
                  <c:v>5.4021999567516535E-3</c:v>
                </c:pt>
                <c:pt idx="78">
                  <c:v>5.4070274795609179E-3</c:v>
                </c:pt>
                <c:pt idx="79">
                  <c:v>5.4331440514029132E-3</c:v>
                </c:pt>
                <c:pt idx="80">
                  <c:v>5.4415088341329011E-3</c:v>
                </c:pt>
                <c:pt idx="81">
                  <c:v>5.4559167201853522E-3</c:v>
                </c:pt>
                <c:pt idx="82">
                  <c:v>5.4605850889478599E-3</c:v>
                </c:pt>
                <c:pt idx="83">
                  <c:v>5.465218493977444E-3</c:v>
                </c:pt>
                <c:pt idx="84">
                  <c:v>5.4813698404204882E-3</c:v>
                </c:pt>
                <c:pt idx="85">
                  <c:v>5.4880715076954792E-3</c:v>
                </c:pt>
                <c:pt idx="86">
                  <c:v>5.4944178425207239E-3</c:v>
                </c:pt>
                <c:pt idx="87">
                  <c:v>5.5004223653414052E-3</c:v>
                </c:pt>
                <c:pt idx="88">
                  <c:v>5.5098725951309479E-3</c:v>
                </c:pt>
                <c:pt idx="89">
                  <c:v>5.5212927471422531E-3</c:v>
                </c:pt>
                <c:pt idx="90">
                  <c:v>5.5257910182863303E-3</c:v>
                </c:pt>
                <c:pt idx="91">
                  <c:v>5.530028601080688E-3</c:v>
                </c:pt>
                <c:pt idx="92">
                  <c:v>5.5340190162695441E-3</c:v>
                </c:pt>
                <c:pt idx="93">
                  <c:v>5.5402896937837721E-3</c:v>
                </c:pt>
                <c:pt idx="94">
                  <c:v>5.547779417075592E-3</c:v>
                </c:pt>
                <c:pt idx="95">
                  <c:v>5.5507368065404435E-3</c:v>
                </c:pt>
                <c:pt idx="96">
                  <c:v>5.5535281534911133E-3</c:v>
                </c:pt>
                <c:pt idx="97">
                  <c:v>5.5561669788562681E-3</c:v>
                </c:pt>
                <c:pt idx="98">
                  <c:v>5.5606897066413424E-3</c:v>
                </c:pt>
                <c:pt idx="99">
                  <c:v>5.5654674835241705E-3</c:v>
                </c:pt>
                <c:pt idx="100">
                  <c:v>5.5675465153920212E-3</c:v>
                </c:pt>
                <c:pt idx="101">
                  <c:v>5.5695541515398085E-3</c:v>
                </c:pt>
                <c:pt idx="102">
                  <c:v>5.5755077632737033E-3</c:v>
                </c:pt>
                <c:pt idx="103">
                  <c:v>5.5764234163582088E-3</c:v>
                </c:pt>
                <c:pt idx="104">
                  <c:v>5.5810573076480758E-3</c:v>
                </c:pt>
                <c:pt idx="105">
                  <c:v>5.5829436750912571E-3</c:v>
                </c:pt>
                <c:pt idx="106">
                  <c:v>5.5870233101323382E-3</c:v>
                </c:pt>
                <c:pt idx="107">
                  <c:v>5.5878926939274473E-3</c:v>
                </c:pt>
                <c:pt idx="108">
                  <c:v>5.5887698651940947E-3</c:v>
                </c:pt>
                <c:pt idx="109">
                  <c:v>5.5950087164278618E-3</c:v>
                </c:pt>
                <c:pt idx="110">
                  <c:v>5.5972151898852473E-3</c:v>
                </c:pt>
                <c:pt idx="111">
                  <c:v>5.6023377526932608E-3</c:v>
                </c:pt>
                <c:pt idx="112">
                  <c:v>5.6033241482969856E-3</c:v>
                </c:pt>
                <c:pt idx="113">
                  <c:v>5.6043206413549582E-3</c:v>
                </c:pt>
                <c:pt idx="114">
                  <c:v>5.6123133327823016E-3</c:v>
                </c:pt>
                <c:pt idx="115">
                  <c:v>5.615209881848565E-3</c:v>
                </c:pt>
                <c:pt idx="116">
                  <c:v>5.6222591604923348E-3</c:v>
                </c:pt>
                <c:pt idx="117">
                  <c:v>5.6234708566122935E-3</c:v>
                </c:pt>
                <c:pt idx="118">
                  <c:v>5.6247019476511756E-3</c:v>
                </c:pt>
                <c:pt idx="119">
                  <c:v>5.6355558362616767E-3</c:v>
                </c:pt>
                <c:pt idx="120">
                  <c:v>5.6395115809808466E-3</c:v>
                </c:pt>
                <c:pt idx="121">
                  <c:v>5.6492148537249072E-3</c:v>
                </c:pt>
                <c:pt idx="122">
                  <c:v>5.6508359537782438E-3</c:v>
                </c:pt>
                <c:pt idx="123">
                  <c:v>5.6727041465394349E-3</c:v>
                </c:pt>
                <c:pt idx="124">
                  <c:v>5.6747960189701407E-3</c:v>
                </c:pt>
                <c:pt idx="125">
                  <c:v>5.6769589324320944E-3</c:v>
                </c:pt>
                <c:pt idx="126">
                  <c:v>5.694160259853559E-3</c:v>
                </c:pt>
                <c:pt idx="127">
                  <c:v>5.7059859420844541E-3</c:v>
                </c:pt>
                <c:pt idx="128">
                  <c:v>5.7129809509589942E-3</c:v>
                </c:pt>
                <c:pt idx="129">
                  <c:v>5.7202129252726577E-3</c:v>
                </c:pt>
                <c:pt idx="130">
                  <c:v>5.7366370087067256E-3</c:v>
                </c:pt>
                <c:pt idx="131">
                  <c:v>5.7398919146775442E-3</c:v>
                </c:pt>
                <c:pt idx="132">
                  <c:v>5.7595806012138064E-3</c:v>
                </c:pt>
                <c:pt idx="133">
                  <c:v>5.7680263616371281E-3</c:v>
                </c:pt>
                <c:pt idx="134">
                  <c:v>5.7766397518444297E-3</c:v>
                </c:pt>
                <c:pt idx="135">
                  <c:v>5.7952008716353337E-3</c:v>
                </c:pt>
                <c:pt idx="136">
                  <c:v>5.7992546853407262E-3</c:v>
                </c:pt>
                <c:pt idx="137">
                  <c:v>5.8218744681122576E-3</c:v>
                </c:pt>
                <c:pt idx="138">
                  <c:v>5.8312856277589944E-3</c:v>
                </c:pt>
                <c:pt idx="139">
                  <c:v>5.8407950805403992E-3</c:v>
                </c:pt>
                <c:pt idx="140">
                  <c:v>5.8604317480831156E-3</c:v>
                </c:pt>
                <c:pt idx="141">
                  <c:v>5.8650935385722164E-3</c:v>
                </c:pt>
                <c:pt idx="142">
                  <c:v>5.889470053306793E-3</c:v>
                </c:pt>
                <c:pt idx="143">
                  <c:v>5.8993612516064688E-3</c:v>
                </c:pt>
                <c:pt idx="144">
                  <c:v>5.9092814050002076E-3</c:v>
                </c:pt>
                <c:pt idx="145">
                  <c:v>5.9340868788753378E-3</c:v>
                </c:pt>
                <c:pt idx="146">
                  <c:v>5.9390589459846349E-3</c:v>
                </c:pt>
                <c:pt idx="147">
                  <c:v>5.973720757599066E-3</c:v>
                </c:pt>
                <c:pt idx="148">
                  <c:v>5.9930843462428817E-3</c:v>
                </c:pt>
                <c:pt idx="149">
                  <c:v>5.9980183814114379E-3</c:v>
                </c:pt>
                <c:pt idx="150">
                  <c:v>6.0029385029962906E-3</c:v>
                </c:pt>
                <c:pt idx="151">
                  <c:v>6.0314641581518755E-3</c:v>
                </c:pt>
                <c:pt idx="152">
                  <c:v>6.0407848317818461E-3</c:v>
                </c:pt>
                <c:pt idx="153">
                  <c:v>6.0586299281928718E-3</c:v>
                </c:pt>
                <c:pt idx="154">
                  <c:v>6.0633642546169958E-3</c:v>
                </c:pt>
                <c:pt idx="155">
                  <c:v>6.0680809768757834E-3</c:v>
                </c:pt>
                <c:pt idx="156">
                  <c:v>6.0942249449724706E-3</c:v>
                </c:pt>
                <c:pt idx="157">
                  <c:v>6.1026494807723333E-3</c:v>
                </c:pt>
                <c:pt idx="158">
                  <c:v>6.1181626191105076E-3</c:v>
                </c:pt>
                <c:pt idx="159">
                  <c:v>6.1225712631510915E-3</c:v>
                </c:pt>
                <c:pt idx="160">
                  <c:v>6.1269504841954979E-3</c:v>
                </c:pt>
                <c:pt idx="161">
                  <c:v>6.1496392160487546E-3</c:v>
                </c:pt>
                <c:pt idx="162">
                  <c:v>6.1568097627460973E-3</c:v>
                </c:pt>
                <c:pt idx="163">
                  <c:v>6.1693291897409984E-3</c:v>
                </c:pt>
                <c:pt idx="164">
                  <c:v>6.173212684026548E-3</c:v>
                </c:pt>
                <c:pt idx="165">
                  <c:v>6.1770420667021349E-3</c:v>
                </c:pt>
                <c:pt idx="166">
                  <c:v>6.1986359226923566E-3</c:v>
                </c:pt>
                <c:pt idx="167">
                  <c:v>6.2040684060665399E-3</c:v>
                </c:pt>
                <c:pt idx="168">
                  <c:v>6.2129590208191005E-3</c:v>
                </c:pt>
                <c:pt idx="169">
                  <c:v>6.2159596489186697E-3</c:v>
                </c:pt>
                <c:pt idx="170">
                  <c:v>6.2277099091316108E-3</c:v>
                </c:pt>
                <c:pt idx="171">
                  <c:v>6.2318883790260333E-3</c:v>
                </c:pt>
                <c:pt idx="172">
                  <c:v>6.2359367072557514E-3</c:v>
                </c:pt>
                <c:pt idx="173">
                  <c:v>6.243253787296156E-3</c:v>
                </c:pt>
                <c:pt idx="174">
                  <c:v>6.2454318509629026E-3</c:v>
                </c:pt>
                <c:pt idx="175">
                  <c:v>6.2550232558383403E-3</c:v>
                </c:pt>
                <c:pt idx="176">
                  <c:v>6.2587689539407671E-3</c:v>
                </c:pt>
                <c:pt idx="177">
                  <c:v>6.2625439172743587E-3</c:v>
                </c:pt>
                <c:pt idx="178">
                  <c:v>6.2709375179429219E-3</c:v>
                </c:pt>
                <c:pt idx="179">
                  <c:v>6.272630516411231E-3</c:v>
                </c:pt>
                <c:pt idx="180">
                  <c:v>6.2826547519166942E-3</c:v>
                </c:pt>
                <c:pt idx="181">
                  <c:v>6.2870835307936579E-3</c:v>
                </c:pt>
                <c:pt idx="182">
                  <c:v>6.2917009832672939E-3</c:v>
                </c:pt>
                <c:pt idx="183">
                  <c:v>6.3033332488413377E-3</c:v>
                </c:pt>
                <c:pt idx="184">
                  <c:v>6.3051147828511074E-3</c:v>
                </c:pt>
                <c:pt idx="185">
                  <c:v>6.3184153983182334E-3</c:v>
                </c:pt>
                <c:pt idx="186">
                  <c:v>6.3246431223663215E-3</c:v>
                </c:pt>
                <c:pt idx="187">
                  <c:v>6.33121893055133E-3</c:v>
                </c:pt>
                <c:pt idx="188">
                  <c:v>6.3335747767312815E-3</c:v>
                </c:pt>
                <c:pt idx="189">
                  <c:v>6.350443876427427E-3</c:v>
                </c:pt>
                <c:pt idx="190">
                  <c:v>6.3754541269075175E-3</c:v>
                </c:pt>
                <c:pt idx="191">
                  <c:v>6.3844964319957932E-3</c:v>
                </c:pt>
                <c:pt idx="192">
                  <c:v>6.4053261887518009E-3</c:v>
                </c:pt>
                <c:pt idx="193">
                  <c:v>6.40927434074786E-3</c:v>
                </c:pt>
                <c:pt idx="194">
                  <c:v>6.4133582043707765E-3</c:v>
                </c:pt>
                <c:pt idx="195">
                  <c:v>6.44424954742459E-3</c:v>
                </c:pt>
                <c:pt idx="196">
                  <c:v>6.4548704067489016E-3</c:v>
                </c:pt>
                <c:pt idx="197">
                  <c:v>6.4770394268450059E-3</c:v>
                </c:pt>
                <c:pt idx="198">
                  <c:v>6.4821234148361093E-3</c:v>
                </c:pt>
                <c:pt idx="199">
                  <c:v>6.48732240432188E-3</c:v>
                </c:pt>
                <c:pt idx="200">
                  <c:v>6.5200858032378505E-3</c:v>
                </c:pt>
                <c:pt idx="201">
                  <c:v>6.5309488626716285E-3</c:v>
                </c:pt>
                <c:pt idx="202">
                  <c:v>6.5515820560862522E-3</c:v>
                </c:pt>
                <c:pt idx="203">
                  <c:v>6.5572525881596802E-3</c:v>
                </c:pt>
                <c:pt idx="204">
                  <c:v>6.5629819953319964E-3</c:v>
                </c:pt>
                <c:pt idx="205">
                  <c:v>6.5936083169247251E-3</c:v>
                </c:pt>
                <c:pt idx="206">
                  <c:v>6.6033771891254971E-3</c:v>
                </c:pt>
                <c:pt idx="207">
                  <c:v>6.6235959018902954E-3</c:v>
                </c:pt>
                <c:pt idx="208">
                  <c:v>6.628964892393968E-3</c:v>
                </c:pt>
                <c:pt idx="209">
                  <c:v>6.6374371715940874E-3</c:v>
                </c:pt>
                <c:pt idx="210">
                  <c:v>6.65546228264546E-3</c:v>
                </c:pt>
                <c:pt idx="211">
                  <c:v>6.662809433912874E-3</c:v>
                </c:pt>
                <c:pt idx="212">
                  <c:v>6.6742980799258745E-3</c:v>
                </c:pt>
                <c:pt idx="213">
                  <c:v>6.6784887862049794E-3</c:v>
                </c:pt>
                <c:pt idx="214">
                  <c:v>6.6825368459710877E-3</c:v>
                </c:pt>
                <c:pt idx="215">
                  <c:v>6.6993397601714053E-3</c:v>
                </c:pt>
                <c:pt idx="216">
                  <c:v>6.7044123027496412E-3</c:v>
                </c:pt>
                <c:pt idx="217">
                  <c:v>6.7128419553295947E-3</c:v>
                </c:pt>
                <c:pt idx="218">
                  <c:v>6.7156915851996138E-3</c:v>
                </c:pt>
                <c:pt idx="219">
                  <c:v>6.718409025122018E-3</c:v>
                </c:pt>
                <c:pt idx="220">
                  <c:v>6.7311209638875446E-3</c:v>
                </c:pt>
                <c:pt idx="221">
                  <c:v>6.735194230743969E-3</c:v>
                </c:pt>
                <c:pt idx="222">
                  <c:v>6.743540406420956E-3</c:v>
                </c:pt>
                <c:pt idx="223">
                  <c:v>6.7454609313355798E-3</c:v>
                </c:pt>
                <c:pt idx="224">
                  <c:v>6.7472862787013484E-3</c:v>
                </c:pt>
                <c:pt idx="225">
                  <c:v>6.7597332780167827E-3</c:v>
                </c:pt>
                <c:pt idx="226">
                  <c:v>6.7640826184927278E-3</c:v>
                </c:pt>
                <c:pt idx="227">
                  <c:v>6.7747801123719037E-3</c:v>
                </c:pt>
                <c:pt idx="228">
                  <c:v>6.7764454374948102E-3</c:v>
                </c:pt>
                <c:pt idx="229">
                  <c:v>6.7780960513166939E-3</c:v>
                </c:pt>
                <c:pt idx="230">
                  <c:v>6.8000049647136901E-3</c:v>
                </c:pt>
                <c:pt idx="231">
                  <c:v>6.80206243187087E-3</c:v>
                </c:pt>
                <c:pt idx="232">
                  <c:v>6.8172938155724658E-3</c:v>
                </c:pt>
                <c:pt idx="233">
                  <c:v>6.8197615477780518E-3</c:v>
                </c:pt>
                <c:pt idx="234">
                  <c:v>6.8377523808074159E-3</c:v>
                </c:pt>
                <c:pt idx="235">
                  <c:v>6.8459854833461398E-3</c:v>
                </c:pt>
                <c:pt idx="236">
                  <c:v>6.8545577136945503E-3</c:v>
                </c:pt>
                <c:pt idx="237">
                  <c:v>6.8745225939643301E-3</c:v>
                </c:pt>
                <c:pt idx="238">
                  <c:v>6.8782892831564801E-3</c:v>
                </c:pt>
                <c:pt idx="239">
                  <c:v>6.9020546466698196E-3</c:v>
                </c:pt>
                <c:pt idx="240">
                  <c:v>6.9123909621091979E-3</c:v>
                </c:pt>
                <c:pt idx="241">
                  <c:v>6.9229761779224432E-3</c:v>
                </c:pt>
                <c:pt idx="242">
                  <c:v>6.9461191333697672E-3</c:v>
                </c:pt>
                <c:pt idx="243">
                  <c:v>6.951050802164899E-3</c:v>
                </c:pt>
                <c:pt idx="244">
                  <c:v>6.9791846210897068E-3</c:v>
                </c:pt>
                <c:pt idx="245">
                  <c:v>6.9909925537319229E-3</c:v>
                </c:pt>
                <c:pt idx="246">
                  <c:v>7.0029591579289976E-3</c:v>
                </c:pt>
                <c:pt idx="247">
                  <c:v>7.0279384504993991E-3</c:v>
                </c:pt>
                <c:pt idx="248">
                  <c:v>7.0337674772099736E-3</c:v>
                </c:pt>
                <c:pt idx="249">
                  <c:v>7.064721100758879E-3</c:v>
                </c:pt>
                <c:pt idx="250">
                  <c:v>7.077369042746473E-3</c:v>
                </c:pt>
                <c:pt idx="251">
                  <c:v>7.0900854253221901E-3</c:v>
                </c:pt>
                <c:pt idx="252">
                  <c:v>7.1158354795941917E-3</c:v>
                </c:pt>
                <c:pt idx="253">
                  <c:v>7.1221605945461716E-3</c:v>
                </c:pt>
                <c:pt idx="254">
                  <c:v>7.1607206989672415E-3</c:v>
                </c:pt>
                <c:pt idx="255">
                  <c:v>7.1735749756581925E-3</c:v>
                </c:pt>
                <c:pt idx="256">
                  <c:v>7.1993512398093812E-3</c:v>
                </c:pt>
                <c:pt idx="257">
                  <c:v>7.2057194274635986E-3</c:v>
                </c:pt>
                <c:pt idx="258">
                  <c:v>7.2120843935025696E-3</c:v>
                </c:pt>
                <c:pt idx="259">
                  <c:v>7.2505136923976948E-3</c:v>
                </c:pt>
                <c:pt idx="260">
                  <c:v>7.2633056543471427E-3</c:v>
                </c:pt>
                <c:pt idx="261">
                  <c:v>7.2889608437729375E-3</c:v>
                </c:pt>
                <c:pt idx="262">
                  <c:v>7.295296097033846E-3</c:v>
                </c:pt>
                <c:pt idx="263">
                  <c:v>7.3016281267487019E-3</c:v>
                </c:pt>
                <c:pt idx="264">
                  <c:v>7.3398704783683173E-3</c:v>
                </c:pt>
                <c:pt idx="265">
                  <c:v>7.3526001241540307E-3</c:v>
                </c:pt>
                <c:pt idx="266">
                  <c:v>7.3781342623559527E-3</c:v>
                </c:pt>
                <c:pt idx="267">
                  <c:v>7.3844365673225026E-3</c:v>
                </c:pt>
                <c:pt idx="268">
                  <c:v>7.3907356468513067E-3</c:v>
                </c:pt>
                <c:pt idx="269">
                  <c:v>7.4287910469470189E-3</c:v>
                </c:pt>
                <c:pt idx="270">
                  <c:v>7.4414583751546094E-3</c:v>
                </c:pt>
                <c:pt idx="271">
                  <c:v>7.4668714850052173E-3</c:v>
                </c:pt>
                <c:pt idx="272">
                  <c:v>7.473140828094943E-3</c:v>
                </c:pt>
                <c:pt idx="273">
                  <c:v>7.4794069439044373E-3</c:v>
                </c:pt>
                <c:pt idx="274">
                  <c:v>7.5109149434489843E-3</c:v>
                </c:pt>
                <c:pt idx="275">
                  <c:v>7.5235241444849832E-3</c:v>
                </c:pt>
                <c:pt idx="276">
                  <c:v>7.5361244424573632E-3</c:v>
                </c:pt>
                <c:pt idx="277">
                  <c:v>7.5614088691722606E-3</c:v>
                </c:pt>
                <c:pt idx="278">
                  <c:v>7.5676420080518191E-3</c:v>
                </c:pt>
                <c:pt idx="279">
                  <c:v>7.5989923853924113E-3</c:v>
                </c:pt>
                <c:pt idx="280">
                  <c:v>7.6115392643995401E-3</c:v>
                </c:pt>
                <c:pt idx="281">
                  <c:v>7.6240772401485381E-3</c:v>
                </c:pt>
                <c:pt idx="282">
                  <c:v>7.6492406804262031E-3</c:v>
                </c:pt>
                <c:pt idx="283">
                  <c:v>7.6554408294816243E-3</c:v>
                </c:pt>
                <c:pt idx="284">
                  <c:v>7.6866335690706222E-3</c:v>
                </c:pt>
                <c:pt idx="285">
                  <c:v>7.6991181246954072E-3</c:v>
                </c:pt>
                <c:pt idx="286">
                  <c:v>7.7115937768702514E-3</c:v>
                </c:pt>
                <c:pt idx="287">
                  <c:v>7.7366362517665085E-3</c:v>
                </c:pt>
                <c:pt idx="288">
                  <c:v>7.7428033984264684E-3</c:v>
                </c:pt>
                <c:pt idx="289">
                  <c:v>7.7738384850471283E-3</c:v>
                </c:pt>
                <c:pt idx="290">
                  <c:v>7.7862607159469022E-3</c:v>
                </c:pt>
                <c:pt idx="291">
                  <c:v>7.7986740432076287E-3</c:v>
                </c:pt>
                <c:pt idx="292">
                  <c:v>7.8361018667164866E-3</c:v>
                </c:pt>
                <c:pt idx="293">
                  <c:v>7.8422330329414539E-3</c:v>
                </c:pt>
                <c:pt idx="294">
                  <c:v>7.8606071239394719E-3</c:v>
                </c:pt>
                <c:pt idx="295">
                  <c:v>7.8729670287796729E-3</c:v>
                </c:pt>
                <c:pt idx="296">
                  <c:v>7.8853180297890173E-3</c:v>
                </c:pt>
                <c:pt idx="297">
                  <c:v>7.9163438359795193E-3</c:v>
                </c:pt>
                <c:pt idx="298">
                  <c:v>7.922443458374985E-3</c:v>
                </c:pt>
                <c:pt idx="299">
                  <c:v>7.953153342879403E-3</c:v>
                </c:pt>
                <c:pt idx="300">
                  <c:v>7.9654467362768894E-3</c:v>
                </c:pt>
                <c:pt idx="301">
                  <c:v>7.9901341217297923E-3</c:v>
                </c:pt>
                <c:pt idx="302">
                  <c:v>7.996205426286894E-3</c:v>
                </c:pt>
                <c:pt idx="303">
                  <c:v>8.0022734934747843E-3</c:v>
                </c:pt>
                <c:pt idx="304">
                  <c:v>8.0390201155795329E-3</c:v>
                </c:pt>
                <c:pt idx="305">
                  <c:v>8.051251181686413E-3</c:v>
                </c:pt>
                <c:pt idx="306">
                  <c:v>8.0758176816459748E-3</c:v>
                </c:pt>
                <c:pt idx="307">
                  <c:v>8.0818559381869506E-3</c:v>
                </c:pt>
                <c:pt idx="308">
                  <c:v>8.0878909558360166E-3</c:v>
                </c:pt>
                <c:pt idx="309">
                  <c:v>8.1244505931460549E-3</c:v>
                </c:pt>
                <c:pt idx="310">
                  <c:v>8.1366193306002307E-3</c:v>
                </c:pt>
                <c:pt idx="311">
                  <c:v>8.1610649630471602E-3</c:v>
                </c:pt>
                <c:pt idx="312">
                  <c:v>8.1670701605223925E-3</c:v>
                </c:pt>
                <c:pt idx="313">
                  <c:v>8.1730721176309275E-3</c:v>
                </c:pt>
                <c:pt idx="314">
                  <c:v>8.2458759558418585E-3</c:v>
                </c:pt>
                <c:pt idx="315">
                  <c:v>8.2518480835144792E-3</c:v>
                </c:pt>
                <c:pt idx="316">
                  <c:v>8.263923598529517E-3</c:v>
                </c:pt>
                <c:pt idx="317">
                  <c:v>8.3060467010267775E-3</c:v>
                </c:pt>
                <c:pt idx="318">
                  <c:v>8.3302506499950638E-3</c:v>
                </c:pt>
                <c:pt idx="319">
                  <c:v>8.3361896974325916E-3</c:v>
                </c:pt>
                <c:pt idx="320">
                  <c:v>8.3421255016784043E-3</c:v>
                </c:pt>
                <c:pt idx="321">
                  <c:v>8.3781241602956611E-3</c:v>
                </c:pt>
                <c:pt idx="322">
                  <c:v>8.3901059037001652E-3</c:v>
                </c:pt>
                <c:pt idx="323">
                  <c:v>8.4141890355184396E-3</c:v>
                </c:pt>
                <c:pt idx="324">
                  <c:v>8.4200949925916993E-3</c:v>
                </c:pt>
                <c:pt idx="325">
                  <c:v>8.4259977051334613E-3</c:v>
                </c:pt>
                <c:pt idx="326">
                  <c:v>8.4618093628199571E-3</c:v>
                </c:pt>
                <c:pt idx="327">
                  <c:v>8.4737287721991707E-3</c:v>
                </c:pt>
                <c:pt idx="328">
                  <c:v>8.4976911024752175E-3</c:v>
                </c:pt>
                <c:pt idx="329">
                  <c:v>8.5035639593675563E-3</c:v>
                </c:pt>
                <c:pt idx="330">
                  <c:v>8.5094335704245655E-3</c:v>
                </c:pt>
                <c:pt idx="331">
                  <c:v>8.5450582231959595E-3</c:v>
                </c:pt>
                <c:pt idx="332">
                  <c:v>8.5569152972270017E-3</c:v>
                </c:pt>
                <c:pt idx="333">
                  <c:v>8.5807568409777529E-3</c:v>
                </c:pt>
                <c:pt idx="334">
                  <c:v>8.5865965881713746E-3</c:v>
                </c:pt>
                <c:pt idx="335">
                  <c:v>8.5924330882706131E-3</c:v>
                </c:pt>
                <c:pt idx="336">
                  <c:v>8.6159083378215262E-3</c:v>
                </c:pt>
                <c:pt idx="337">
                  <c:v>8.621730364782627E-3</c:v>
                </c:pt>
                <c:pt idx="338">
                  <c:v>8.6335287184780788E-3</c:v>
                </c:pt>
                <c:pt idx="339">
                  <c:v>8.6453181663277093E-3</c:v>
                </c:pt>
                <c:pt idx="340">
                  <c:v>8.6570987083141506E-3</c:v>
                </c:pt>
                <c:pt idx="341">
                  <c:v>8.6923868988251444E-3</c:v>
                </c:pt>
                <c:pt idx="342">
                  <c:v>8.7041318170983217E-3</c:v>
                </c:pt>
                <c:pt idx="343">
                  <c:v>8.7158678293867368E-3</c:v>
                </c:pt>
                <c:pt idx="344">
                  <c:v>8.7275949356643446E-3</c:v>
                </c:pt>
                <c:pt idx="345">
                  <c:v>8.7393131359050913E-3</c:v>
                </c:pt>
                <c:pt idx="346">
                  <c:v>8.7744143001688181E-3</c:v>
                </c:pt>
                <c:pt idx="347">
                  <c:v>8.7860968760247737E-3</c:v>
                </c:pt>
                <c:pt idx="348">
                  <c:v>8.7977705457280876E-3</c:v>
                </c:pt>
                <c:pt idx="349">
                  <c:v>8.8094353092469223E-3</c:v>
                </c:pt>
                <c:pt idx="350">
                  <c:v>8.8210911665668034E-3</c:v>
                </c:pt>
                <c:pt idx="351">
                  <c:v>8.8560053010606436E-3</c:v>
                </c:pt>
                <c:pt idx="352">
                  <c:v>8.8676255333271017E-3</c:v>
                </c:pt>
                <c:pt idx="353">
                  <c:v>8.8792368592701433E-3</c:v>
                </c:pt>
                <c:pt idx="354">
                  <c:v>8.8908392788666114E-3</c:v>
                </c:pt>
                <c:pt idx="355">
                  <c:v>8.9024327920904558E-3</c:v>
                </c:pt>
                <c:pt idx="356">
                  <c:v>8.9371598933091611E-3</c:v>
                </c:pt>
                <c:pt idx="357">
                  <c:v>8.9663024482284342E-3</c:v>
                </c:pt>
                <c:pt idx="358">
                  <c:v>8.9895402644232531E-3</c:v>
                </c:pt>
                <c:pt idx="359">
                  <c:v>8.995214330852E-3</c:v>
                </c:pt>
                <c:pt idx="360">
                  <c:v>9.0008851445470602E-3</c:v>
                </c:pt>
                <c:pt idx="361">
                  <c:v>9.0353876853776337E-3</c:v>
                </c:pt>
                <c:pt idx="362">
                  <c:v>9.0468707198684741E-3</c:v>
                </c:pt>
                <c:pt idx="363">
                  <c:v>9.0699878275535602E-3</c:v>
                </c:pt>
                <c:pt idx="364">
                  <c:v>9.0756287334552155E-3</c:v>
                </c:pt>
                <c:pt idx="365">
                  <c:v>9.0812663856221585E-3</c:v>
                </c:pt>
                <c:pt idx="366">
                  <c:v>9.1155818942459475E-3</c:v>
                </c:pt>
                <c:pt idx="367">
                  <c:v>9.1501777740264131E-3</c:v>
                </c:pt>
                <c:pt idx="368">
                  <c:v>9.1557872826174037E-3</c:v>
                </c:pt>
                <c:pt idx="369">
                  <c:v>9.1613935364635735E-3</c:v>
                </c:pt>
                <c:pt idx="370">
                  <c:v>9.1669965355237193E-3</c:v>
                </c:pt>
                <c:pt idx="371">
                  <c:v>9.1953396882674572E-3</c:v>
                </c:pt>
                <c:pt idx="372">
                  <c:v>9.206698032623915E-3</c:v>
                </c:pt>
                <c:pt idx="373">
                  <c:v>9.2295737557614461E-3</c:v>
                </c:pt>
                <c:pt idx="374">
                  <c:v>9.2351483185789882E-3</c:v>
                </c:pt>
                <c:pt idx="375">
                  <c:v>9.2407196257914305E-3</c:v>
                </c:pt>
                <c:pt idx="376">
                  <c:v>9.2746610585741299E-3</c:v>
                </c:pt>
                <c:pt idx="377">
                  <c:v>9.2859570559614222E-3</c:v>
                </c:pt>
                <c:pt idx="378">
                  <c:v>9.2915061462211339E-3</c:v>
                </c:pt>
                <c:pt idx="379">
                  <c:v>9.297051980310389E-3</c:v>
                </c:pt>
                <c:pt idx="380">
                  <c:v>9.3025945581972393E-3</c:v>
                </c:pt>
                <c:pt idx="381">
                  <c:v>9.3478288258015407E-3</c:v>
                </c:pt>
                <c:pt idx="382">
                  <c:v>9.3590666406021539E-3</c:v>
                </c:pt>
                <c:pt idx="383">
                  <c:v>9.3702955483084462E-3</c:v>
                </c:pt>
                <c:pt idx="384">
                  <c:v>9.3929222159765471E-3</c:v>
                </c:pt>
                <c:pt idx="385">
                  <c:v>9.3984271509600474E-3</c:v>
                </c:pt>
                <c:pt idx="386">
                  <c:v>9.4263064795470832E-3</c:v>
                </c:pt>
                <c:pt idx="387">
                  <c:v>9.4374819441633475E-3</c:v>
                </c:pt>
                <c:pt idx="388">
                  <c:v>9.4486485015123911E-3</c:v>
                </c:pt>
                <c:pt idx="389">
                  <c:v>9.4711545091125809E-3</c:v>
                </c:pt>
                <c:pt idx="390">
                  <c:v>9.5154607916118454E-3</c:v>
                </c:pt>
                <c:pt idx="391">
                  <c:v>9.5265649974014543E-3</c:v>
                </c:pt>
                <c:pt idx="392">
                  <c:v>9.5489503532102463E-3</c:v>
                </c:pt>
                <c:pt idx="393">
                  <c:v>9.5543888909837577E-3</c:v>
                </c:pt>
                <c:pt idx="394">
                  <c:v>9.5819524139075431E-3</c:v>
                </c:pt>
                <c:pt idx="395">
                  <c:v>9.5930031745539539E-3</c:v>
                </c:pt>
                <c:pt idx="396">
                  <c:v>9.6040450275873459E-3</c:v>
                </c:pt>
                <c:pt idx="397">
                  <c:v>9.6319216046427143E-3</c:v>
                </c:pt>
                <c:pt idx="398">
                  <c:v>9.6429331526199317E-3</c:v>
                </c:pt>
                <c:pt idx="399">
                  <c:v>9.6757054912040147E-3</c:v>
                </c:pt>
                <c:pt idx="400">
                  <c:v>9.6978572805407563E-3</c:v>
                </c:pt>
                <c:pt idx="401">
                  <c:v>9.7032326586301079E-3</c:v>
                </c:pt>
                <c:pt idx="402">
                  <c:v>9.7086047764843326E-3</c:v>
                </c:pt>
                <c:pt idx="403">
                  <c:v>9.7414238918242142E-3</c:v>
                </c:pt>
                <c:pt idx="404">
                  <c:v>9.752345781278704E-3</c:v>
                </c:pt>
                <c:pt idx="405">
                  <c:v>9.7743769413012396E-3</c:v>
                </c:pt>
                <c:pt idx="406">
                  <c:v>9.7797191022436919E-3</c:v>
                </c:pt>
                <c:pt idx="407">
                  <c:v>9.7850580023206568E-3</c:v>
                </c:pt>
                <c:pt idx="408">
                  <c:v>9.817690051858766E-3</c:v>
                </c:pt>
                <c:pt idx="409">
                  <c:v>9.8285495857008964E-3</c:v>
                </c:pt>
                <c:pt idx="410">
                  <c:v>9.8504601224856363E-3</c:v>
                </c:pt>
                <c:pt idx="411">
                  <c:v>9.8557690614016827E-3</c:v>
                </c:pt>
                <c:pt idx="412">
                  <c:v>9.8610747388626317E-3</c:v>
                </c:pt>
                <c:pt idx="413">
                  <c:v>9.8935197189701837E-3</c:v>
                </c:pt>
                <c:pt idx="414">
                  <c:v>9.9043168959894907E-3</c:v>
                </c:pt>
                <c:pt idx="415">
                  <c:v>9.9261068150855308E-3</c:v>
                </c:pt>
                <c:pt idx="416">
                  <c:v>9.9313825273738762E-3</c:v>
                </c:pt>
                <c:pt idx="417">
                  <c:v>9.9366549776579126E-3</c:v>
                </c:pt>
                <c:pt idx="418">
                  <c:v>9.9796477037209039E-3</c:v>
                </c:pt>
                <c:pt idx="419">
                  <c:v>9.9848979028127251E-3</c:v>
                </c:pt>
                <c:pt idx="420">
                  <c:v>1.0006559491480722E-2</c:v>
                </c:pt>
                <c:pt idx="421">
                  <c:v>1.0011798710298602E-2</c:v>
                </c:pt>
                <c:pt idx="422">
                  <c:v>1.0038414633149695E-2</c:v>
                </c:pt>
                <c:pt idx="423">
                  <c:v>1.004909125354736E-2</c:v>
                </c:pt>
                <c:pt idx="424">
                  <c:v>1.0059758965335138E-2</c:v>
                </c:pt>
                <c:pt idx="425">
                  <c:v>1.0081299945093325E-2</c:v>
                </c:pt>
                <c:pt idx="426">
                  <c:v>1.0086505928426475E-2</c:v>
                </c:pt>
                <c:pt idx="427">
                  <c:v>1.0112963894285548E-2</c:v>
                </c:pt>
                <c:pt idx="428">
                  <c:v>1.012357815391692E-2</c:v>
                </c:pt>
                <c:pt idx="429">
                  <c:v>1.0134183504770911E-2</c:v>
                </c:pt>
                <c:pt idx="430">
                  <c:v>1.0155603879630909E-2</c:v>
                </c:pt>
                <c:pt idx="431">
                  <c:v>1.0160776623740826E-2</c:v>
                </c:pt>
                <c:pt idx="432">
                  <c:v>1.0187076626615593E-2</c:v>
                </c:pt>
                <c:pt idx="433">
                  <c:v>1.0197628524332519E-2</c:v>
                </c:pt>
                <c:pt idx="434">
                  <c:v>1.0208171513115372E-2</c:v>
                </c:pt>
                <c:pt idx="435">
                  <c:v>1.0229471286563353E-2</c:v>
                </c:pt>
                <c:pt idx="436">
                  <c:v>1.0234610787977548E-2</c:v>
                </c:pt>
                <c:pt idx="437">
                  <c:v>1.0260752822156771E-2</c:v>
                </c:pt>
                <c:pt idx="438">
                  <c:v>1.0271242356830006E-2</c:v>
                </c:pt>
                <c:pt idx="439">
                  <c:v>1.0281722982404373E-2</c:v>
                </c:pt>
                <c:pt idx="440">
                  <c:v>1.0302902157411191E-2</c:v>
                </c:pt>
                <c:pt idx="441">
                  <c:v>1.0308008412924822E-2</c:v>
                </c:pt>
                <c:pt idx="442">
                  <c:v>1.03393309014028E-2</c:v>
                </c:pt>
                <c:pt idx="443">
                  <c:v>1.0349753912520297E-2</c:v>
                </c:pt>
                <c:pt idx="444">
                  <c:v>1.0370820212589716E-2</c:v>
                </c:pt>
                <c:pt idx="445">
                  <c:v>1.0375896483748141E-2</c:v>
                </c:pt>
                <c:pt idx="446">
                  <c:v>1.0380969490420501E-2</c:v>
                </c:pt>
                <c:pt idx="447">
                  <c:v>1.0412104884646847E-2</c:v>
                </c:pt>
                <c:pt idx="448">
                  <c:v>1.0422465530682644E-2</c:v>
                </c:pt>
                <c:pt idx="449">
                  <c:v>1.0443411237263481E-2</c:v>
                </c:pt>
                <c:pt idx="450">
                  <c:v>1.0448454257188447E-2</c:v>
                </c:pt>
                <c:pt idx="451">
                  <c:v>1.0453494012352118E-2</c:v>
                </c:pt>
                <c:pt idx="452">
                  <c:v>1.0484442308862757E-2</c:v>
                </c:pt>
                <c:pt idx="453">
                  <c:v>1.0494740588669131E-2</c:v>
                </c:pt>
                <c:pt idx="454">
                  <c:v>1.0515565703161754E-2</c:v>
                </c:pt>
                <c:pt idx="455">
                  <c:v>1.0520575469409668E-2</c:v>
                </c:pt>
                <c:pt idx="456">
                  <c:v>1.0525581970654259E-2</c:v>
                </c:pt>
                <c:pt idx="457">
                  <c:v>1.0556343166008645E-2</c:v>
                </c:pt>
                <c:pt idx="458">
                  <c:v>1.0566579078435265E-2</c:v>
                </c:pt>
                <c:pt idx="459">
                  <c:v>1.0592518352510965E-2</c:v>
                </c:pt>
                <c:pt idx="460">
                  <c:v>1.0597493377180491E-2</c:v>
                </c:pt>
                <c:pt idx="461">
                  <c:v>1.0602465136564966E-2</c:v>
                </c:pt>
                <c:pt idx="462">
                  <c:v>1.0627807448087072E-2</c:v>
                </c:pt>
                <c:pt idx="463">
                  <c:v>1.0637980991994062E-2</c:v>
                </c:pt>
                <c:pt idx="464">
                  <c:v>1.0658564924511334E-2</c:v>
                </c:pt>
                <c:pt idx="465">
                  <c:v>1.0663508177112778E-2</c:v>
                </c:pt>
                <c:pt idx="466">
                  <c:v>1.0668448164343758E-2</c:v>
                </c:pt>
                <c:pt idx="467">
                  <c:v>1.0698835147147662E-2</c:v>
                </c:pt>
                <c:pt idx="468">
                  <c:v>1.07089463214056E-2</c:v>
                </c:pt>
                <c:pt idx="469">
                  <c:v>1.0729409663033793E-2</c:v>
                </c:pt>
                <c:pt idx="470">
                  <c:v>1.0734319656190393E-2</c:v>
                </c:pt>
                <c:pt idx="471">
                  <c:v>1.073922638384866E-2</c:v>
                </c:pt>
                <c:pt idx="472">
                  <c:v>1.0769426255292324E-2</c:v>
                </c:pt>
                <c:pt idx="473">
                  <c:v>1.0779475058779634E-2</c:v>
                </c:pt>
                <c:pt idx="474">
                  <c:v>1.0799817808923062E-2</c:v>
                </c:pt>
                <c:pt idx="475">
                  <c:v>1.0804694541227712E-2</c:v>
                </c:pt>
                <c:pt idx="476">
                  <c:v>1.0809568007943486E-2</c:v>
                </c:pt>
                <c:pt idx="477">
                  <c:v>1.0839580764672641E-2</c:v>
                </c:pt>
                <c:pt idx="478">
                  <c:v>1.0849567196270362E-2</c:v>
                </c:pt>
                <c:pt idx="479">
                  <c:v>1.0869789353841197E-2</c:v>
                </c:pt>
                <c:pt idx="480">
                  <c:v>1.0874632824145435E-2</c:v>
                </c:pt>
                <c:pt idx="481">
                  <c:v>1.0879473028805965E-2</c:v>
                </c:pt>
                <c:pt idx="482">
                  <c:v>1.0919222726081651E-2</c:v>
                </c:pt>
                <c:pt idx="483">
                  <c:v>1.0924040657869302E-2</c:v>
                </c:pt>
                <c:pt idx="484">
                  <c:v>1.0928855324139838E-2</c:v>
                </c:pt>
                <c:pt idx="485">
                  <c:v>1.0948941438668721E-2</c:v>
                </c:pt>
                <c:pt idx="486">
                  <c:v>1.0973503719334626E-2</c:v>
                </c:pt>
                <c:pt idx="487">
                  <c:v>1.0983370004664058E-2</c:v>
                </c:pt>
                <c:pt idx="488">
                  <c:v>1.0993227798169507E-2</c:v>
                </c:pt>
                <c:pt idx="489">
                  <c:v>1.1013207034361178E-2</c:v>
                </c:pt>
                <c:pt idx="490">
                  <c:v>1.1017980953746846E-2</c:v>
                </c:pt>
                <c:pt idx="491">
                  <c:v>1.1042394274017505E-2</c:v>
                </c:pt>
                <c:pt idx="492">
                  <c:v>1.1052204048004111E-2</c:v>
                </c:pt>
                <c:pt idx="493">
                  <c:v>1.1062006307314725E-2</c:v>
                </c:pt>
                <c:pt idx="494">
                  <c:v>1.1081887842891124E-2</c:v>
                </c:pt>
                <c:pt idx="495">
                  <c:v>1.1086630186462377E-2</c:v>
                </c:pt>
                <c:pt idx="496">
                  <c:v>1.1110909769562416E-2</c:v>
                </c:pt>
                <c:pt idx="497">
                  <c:v>1.1120669872325888E-2</c:v>
                </c:pt>
                <c:pt idx="498">
                  <c:v>1.1130423437585673E-2</c:v>
                </c:pt>
                <c:pt idx="499">
                  <c:v>1.1150221812750542E-2</c:v>
                </c:pt>
                <c:pt idx="500">
                  <c:v>1.1154935474215899E-2</c:v>
                </c:pt>
                <c:pt idx="501">
                  <c:v>1.1179098087298889E-2</c:v>
                </c:pt>
                <c:pt idx="502">
                  <c:v>1.1188815359118309E-2</c:v>
                </c:pt>
                <c:pt idx="503">
                  <c:v>1.1198527070630664E-2</c:v>
                </c:pt>
                <c:pt idx="504">
                  <c:v>1.1218253835297079E-2</c:v>
                </c:pt>
                <c:pt idx="505">
                  <c:v>1.1227950664521834E-2</c:v>
                </c:pt>
                <c:pt idx="506">
                  <c:v>1.1252009684159084E-2</c:v>
                </c:pt>
                <c:pt idx="507">
                  <c:v>1.1261688879209635E-2</c:v>
                </c:pt>
                <c:pt idx="508">
                  <c:v>1.1281356428421379E-2</c:v>
                </c:pt>
                <c:pt idx="509">
                  <c:v>1.1286028213940667E-2</c:v>
                </c:pt>
                <c:pt idx="510">
                  <c:v>1.1290698128717453E-2</c:v>
                </c:pt>
                <c:pt idx="511">
                  <c:v>1.1319664874522921E-2</c:v>
                </c:pt>
                <c:pt idx="512">
                  <c:v>1.1329311011132792E-2</c:v>
                </c:pt>
                <c:pt idx="513">
                  <c:v>1.1348916629593656E-2</c:v>
                </c:pt>
                <c:pt idx="514">
                  <c:v>1.1353569792947604E-2</c:v>
                </c:pt>
                <c:pt idx="515">
                  <c:v>1.1358221084840135E-2</c:v>
                </c:pt>
                <c:pt idx="516">
                  <c:v>1.1387088654110483E-2</c:v>
                </c:pt>
                <c:pt idx="517">
                  <c:v>1.1396701731717578E-2</c:v>
                </c:pt>
                <c:pt idx="518">
                  <c:v>1.1463861036984881E-2</c:v>
                </c:pt>
                <c:pt idx="519">
                  <c:v>1.1525846134029332E-2</c:v>
                </c:pt>
                <c:pt idx="520">
                  <c:v>1.1592557015526455E-2</c:v>
                </c:pt>
                <c:pt idx="521">
                  <c:v>1.165903646535967E-2</c:v>
                </c:pt>
                <c:pt idx="522">
                  <c:v>1.1725284479727909E-2</c:v>
                </c:pt>
                <c:pt idx="523">
                  <c:v>1.1791301054854413E-2</c:v>
                </c:pt>
                <c:pt idx="524">
                  <c:v>1.1861956926146279E-2</c:v>
                </c:pt>
                <c:pt idx="525">
                  <c:v>1.192749621407807E-2</c:v>
                </c:pt>
                <c:pt idx="526">
                  <c:v>1.1992804055395443E-2</c:v>
                </c:pt>
                <c:pt idx="527">
                  <c:v>1.2076805390371217E-2</c:v>
                </c:pt>
                <c:pt idx="528">
                  <c:v>1.2141588492246641E-2</c:v>
                </c:pt>
                <c:pt idx="529">
                  <c:v>1.2206140142401414E-2</c:v>
                </c:pt>
                <c:pt idx="530">
                  <c:v>1.2270460336780765E-2</c:v>
                </c:pt>
                <c:pt idx="531">
                  <c:v>1.2334549071349572E-2</c:v>
                </c:pt>
                <c:pt idx="532">
                  <c:v>1.2374638297835732E-2</c:v>
                </c:pt>
                <c:pt idx="533">
                  <c:v>1.2438335947312838E-2</c:v>
                </c:pt>
                <c:pt idx="534">
                  <c:v>1.2501802110463405E-2</c:v>
                </c:pt>
                <c:pt idx="535">
                  <c:v>1.2565036783909545E-2</c:v>
                </c:pt>
                <c:pt idx="536">
                  <c:v>1.2632738633480094E-2</c:v>
                </c:pt>
                <c:pt idx="537">
                  <c:v>1.2714220598409808E-2</c:v>
                </c:pt>
                <c:pt idx="538">
                  <c:v>1.2776689002456031E-2</c:v>
                </c:pt>
                <c:pt idx="539">
                  <c:v>1.2838925914904377E-2</c:v>
                </c:pt>
                <c:pt idx="540">
                  <c:v>1.2900931331857256E-2</c:v>
                </c:pt>
                <c:pt idx="541">
                  <c:v>1.294883588648732E-2</c:v>
                </c:pt>
                <c:pt idx="542">
                  <c:v>1.3010421342255349E-2</c:v>
                </c:pt>
                <c:pt idx="543">
                  <c:v>1.3071775285429355E-2</c:v>
                </c:pt>
                <c:pt idx="544">
                  <c:v>1.3132897712516245E-2</c:v>
                </c:pt>
                <c:pt idx="545">
                  <c:v>1.320748584839047E-2</c:v>
                </c:pt>
                <c:pt idx="546">
                  <c:v>1.3268102211108147E-2</c:v>
                </c:pt>
                <c:pt idx="547">
                  <c:v>1.332848705138124E-2</c:v>
                </c:pt>
                <c:pt idx="548">
                  <c:v>1.3388640365422677E-2</c:v>
                </c:pt>
                <c:pt idx="549">
                  <c:v>1.343503698492865E-2</c:v>
                </c:pt>
                <c:pt idx="550">
                  <c:v>1.3494770242667358E-2</c:v>
                </c:pt>
                <c:pt idx="551">
                  <c:v>1.3554271960172559E-2</c:v>
                </c:pt>
                <c:pt idx="552">
                  <c:v>1.3613542134045717E-2</c:v>
                </c:pt>
                <c:pt idx="553">
                  <c:v>1.3672580760904496E-2</c:v>
                </c:pt>
                <c:pt idx="554">
                  <c:v>1.3744697988282706E-2</c:v>
                </c:pt>
                <c:pt idx="555">
                  <c:v>1.380323051375254E-2</c:v>
                </c:pt>
                <c:pt idx="556">
                  <c:v>1.3861531483185335E-2</c:v>
                </c:pt>
                <c:pt idx="557">
                  <c:v>1.3923992104579043E-2</c:v>
                </c:pt>
                <c:pt idx="558">
                  <c:v>1.3977438739309732E-2</c:v>
                </c:pt>
                <c:pt idx="559">
                  <c:v>1.4035045018719446E-2</c:v>
                </c:pt>
                <c:pt idx="560">
                  <c:v>1.4092419727538174E-2</c:v>
                </c:pt>
                <c:pt idx="561">
                  <c:v>1.4149562862158129E-2</c:v>
                </c:pt>
                <c:pt idx="562">
                  <c:v>1.4193508235385566E-2</c:v>
                </c:pt>
                <c:pt idx="563">
                  <c:v>1.4250229393874807E-2</c:v>
                </c:pt>
                <c:pt idx="564">
                  <c:v>1.4306684851023229E-2</c:v>
                </c:pt>
                <c:pt idx="565">
                  <c:v>1.4362817002200694E-2</c:v>
                </c:pt>
                <c:pt idx="566">
                  <c:v>1.4418567475998198E-2</c:v>
                </c:pt>
                <c:pt idx="567">
                  <c:v>1.4486453046021995E-2</c:v>
                </c:pt>
                <c:pt idx="568">
                  <c:v>1.4541188787352151E-2</c:v>
                </c:pt>
                <c:pt idx="569">
                  <c:v>1.4595442740787104E-2</c:v>
                </c:pt>
                <c:pt idx="570">
                  <c:v>1.464921489923899E-2</c:v>
                </c:pt>
                <c:pt idx="571">
                  <c:v>1.4690317377602957E-2</c:v>
                </c:pt>
                <c:pt idx="572">
                  <c:v>1.4743222774882122E-2</c:v>
                </c:pt>
                <c:pt idx="573">
                  <c:v>1.4795646393355549E-2</c:v>
                </c:pt>
                <c:pt idx="574">
                  <c:v>1.484758822679888E-2</c:v>
                </c:pt>
                <c:pt idx="575">
                  <c:v>1.4899048269047199E-2</c:v>
                </c:pt>
                <c:pt idx="576">
                  <c:v>1.4961729766627567E-2</c:v>
                </c:pt>
                <c:pt idx="577">
                  <c:v>1.5012129167170297E-2</c:v>
                </c:pt>
                <c:pt idx="578">
                  <c:v>1.5062046718330715E-2</c:v>
                </c:pt>
                <c:pt idx="579">
                  <c:v>1.5114708924340858E-2</c:v>
                </c:pt>
                <c:pt idx="580">
                  <c:v>1.5163626310728782E-2</c:v>
                </c:pt>
                <c:pt idx="581">
                  <c:v>1.5212061841443636E-2</c:v>
                </c:pt>
                <c:pt idx="582">
                  <c:v>1.5260015510346163E-2</c:v>
                </c:pt>
                <c:pt idx="583">
                  <c:v>1.5307487311368023E-2</c:v>
                </c:pt>
                <c:pt idx="584">
                  <c:v>1.5339910145782476E-2</c:v>
                </c:pt>
                <c:pt idx="585">
                  <c:v>1.5386548025848323E-2</c:v>
                </c:pt>
                <c:pt idx="586">
                  <c:v>1.5432704079496633E-2</c:v>
                </c:pt>
                <c:pt idx="587">
                  <c:v>1.5478378301612812E-2</c:v>
                </c:pt>
                <c:pt idx="588">
                  <c:v>1.5527087035300658E-2</c:v>
                </c:pt>
                <c:pt idx="589">
                  <c:v>1.5582198559715432E-2</c:v>
                </c:pt>
                <c:pt idx="590">
                  <c:v>1.5626297120706761E-2</c:v>
                </c:pt>
                <c:pt idx="591">
                  <c:v>1.5673320502907095E-2</c:v>
                </c:pt>
                <c:pt idx="592">
                  <c:v>1.5713048494402602E-2</c:v>
                </c:pt>
                <c:pt idx="593">
                  <c:v>1.5759042873242098E-2</c:v>
                </c:pt>
                <c:pt idx="594">
                  <c:v>1.5797872167214802E-2</c:v>
                </c:pt>
                <c:pt idx="595">
                  <c:v>1.5839561102326989E-2</c:v>
                </c:pt>
                <c:pt idx="596">
                  <c:v>1.5884011813404746E-2</c:v>
                </c:pt>
                <c:pt idx="597">
                  <c:v>1.5921493143567778E-2</c:v>
                </c:pt>
                <c:pt idx="598">
                  <c:v>1.5961736239324988E-2</c:v>
                </c:pt>
                <c:pt idx="599">
                  <c:v>1.6001497378359611E-2</c:v>
                </c:pt>
                <c:pt idx="600">
                  <c:v>1.604077655563918E-2</c:v>
                </c:pt>
                <c:pt idx="601">
                  <c:v>1.6070314755823226E-2</c:v>
                </c:pt>
                <c:pt idx="602">
                  <c:v>1.6117889005092013E-2</c:v>
                </c:pt>
                <c:pt idx="603">
                  <c:v>1.6155722267504266E-2</c:v>
                </c:pt>
                <c:pt idx="604">
                  <c:v>1.6193073548634376E-2</c:v>
                </c:pt>
                <c:pt idx="605">
                  <c:v>1.6229942843751267E-2</c:v>
                </c:pt>
                <c:pt idx="606">
                  <c:v>1.6266330148189713E-2</c:v>
                </c:pt>
                <c:pt idx="607">
                  <c:v>1.6302235457340206E-2</c:v>
                </c:pt>
                <c:pt idx="608">
                  <c:v>1.6337658766656556E-2</c:v>
                </c:pt>
                <c:pt idx="609">
                  <c:v>1.6375417935564091E-2</c:v>
                </c:pt>
                <c:pt idx="610">
                  <c:v>1.640705936791359E-2</c:v>
                </c:pt>
                <c:pt idx="611">
                  <c:v>1.6441036651063286E-2</c:v>
                </c:pt>
                <c:pt idx="612">
                  <c:v>1.6474531916809525E-2</c:v>
                </c:pt>
                <c:pt idx="613">
                  <c:v>1.6507545160902443E-2</c:v>
                </c:pt>
                <c:pt idx="614">
                  <c:v>1.6540076379170689E-2</c:v>
                </c:pt>
                <c:pt idx="615">
                  <c:v>1.6572138474432903E-2</c:v>
                </c:pt>
                <c:pt idx="616">
                  <c:v>1.6603824002471256E-2</c:v>
                </c:pt>
                <c:pt idx="617">
                  <c:v>1.6635255875529845E-2</c:v>
                </c:pt>
                <c:pt idx="618">
                  <c:v>1.6666557066966729E-2</c:v>
                </c:pt>
                <c:pt idx="619">
                  <c:v>1.6697850073468801E-2</c:v>
                </c:pt>
                <c:pt idx="620">
                  <c:v>1.6729215743710828E-2</c:v>
                </c:pt>
                <c:pt idx="621">
                  <c:v>1.676066154770825E-2</c:v>
                </c:pt>
                <c:pt idx="622">
                  <c:v>1.6792187486122101E-2</c:v>
                </c:pt>
                <c:pt idx="623">
                  <c:v>1.6815840012062842E-2</c:v>
                </c:pt>
                <c:pt idx="624">
                  <c:v>1.6855479768845757E-2</c:v>
                </c:pt>
                <c:pt idx="625">
                  <c:v>1.6887246114492827E-2</c:v>
                </c:pt>
                <c:pt idx="626">
                  <c:v>1.6919092597213123E-2</c:v>
                </c:pt>
                <c:pt idx="627">
                  <c:v>1.6951019217682876E-2</c:v>
                </c:pt>
                <c:pt idx="628">
                  <c:v>1.6983025976573252E-2</c:v>
                </c:pt>
                <c:pt idx="629">
                  <c:v>1.701511287455288E-2</c:v>
                </c:pt>
                <c:pt idx="630">
                  <c:v>1.7047279912300525E-2</c:v>
                </c:pt>
                <c:pt idx="631">
                  <c:v>1.7081429733397907E-2</c:v>
                </c:pt>
                <c:pt idx="632">
                  <c:v>1.7113761263656234E-2</c:v>
                </c:pt>
                <c:pt idx="633">
                  <c:v>1.714617292914104E-2</c:v>
                </c:pt>
                <c:pt idx="634">
                  <c:v>1.717866473051639E-2</c:v>
                </c:pt>
                <c:pt idx="635">
                  <c:v>1.7211236668441106E-2</c:v>
                </c:pt>
                <c:pt idx="636">
                  <c:v>1.7235652729978804E-2</c:v>
                </c:pt>
                <c:pt idx="637">
                  <c:v>1.727662095660271E-2</c:v>
                </c:pt>
                <c:pt idx="638">
                  <c:v>1.7309433308167709E-2</c:v>
                </c:pt>
                <c:pt idx="639">
                  <c:v>1.7342325798948763E-2</c:v>
                </c:pt>
                <c:pt idx="640">
                  <c:v>1.7378074451079931E-2</c:v>
                </c:pt>
                <c:pt idx="641">
                  <c:v>1.7408351200838782E-2</c:v>
                </c:pt>
                <c:pt idx="642">
                  <c:v>1.7444274738924632E-2</c:v>
                </c:pt>
                <c:pt idx="643">
                  <c:v>1.7474697167650575E-2</c:v>
                </c:pt>
                <c:pt idx="644">
                  <c:v>1.7507990364587771E-2</c:v>
                </c:pt>
                <c:pt idx="645">
                  <c:v>1.7544176288384408E-2</c:v>
                </c:pt>
                <c:pt idx="646">
                  <c:v>1.7591146128357587E-2</c:v>
                </c:pt>
                <c:pt idx="647">
                  <c:v>1.7624718211258328E-2</c:v>
                </c:pt>
                <c:pt idx="648">
                  <c:v>1.7658370432851199E-2</c:v>
                </c:pt>
                <c:pt idx="649">
                  <c:v>1.7694948164597372E-2</c:v>
                </c:pt>
                <c:pt idx="650">
                  <c:v>1.7728768029741892E-2</c:v>
                </c:pt>
                <c:pt idx="651">
                  <c:v>1.7762668042641084E-2</c:v>
                </c:pt>
                <c:pt idx="652">
                  <c:v>1.7796648203992984E-2</c:v>
                </c:pt>
                <c:pt idx="653">
                  <c:v>1.7827833644417201E-2</c:v>
                </c:pt>
                <c:pt idx="654">
                  <c:v>1.7861966712132509E-2</c:v>
                </c:pt>
                <c:pt idx="655">
                  <c:v>1.7896179923213611E-2</c:v>
                </c:pt>
                <c:pt idx="656">
                  <c:v>1.7930473278338598E-2</c:v>
                </c:pt>
                <c:pt idx="657">
                  <c:v>1.7967751261762966E-2</c:v>
                </c:pt>
                <c:pt idx="658">
                  <c:v>1.8002212328403794E-2</c:v>
                </c:pt>
                <c:pt idx="659">
                  <c:v>1.8036753548373183E-2</c:v>
                </c:pt>
                <c:pt idx="660">
                  <c:v>1.8071374922374407E-2</c:v>
                </c:pt>
                <c:pt idx="661">
                  <c:v>1.8106076451115966E-2</c:v>
                </c:pt>
                <c:pt idx="662">
                  <c:v>1.814085813530375E-2</c:v>
                </c:pt>
                <c:pt idx="663">
                  <c:v>1.8175719975643646E-2</c:v>
                </c:pt>
                <c:pt idx="664">
                  <c:v>1.8210661972849377E-2</c:v>
                </c:pt>
                <c:pt idx="665">
                  <c:v>1.8245684127632066E-2</c:v>
                </c:pt>
                <c:pt idx="666">
                  <c:v>1.827781490138921E-2</c:v>
                </c:pt>
                <c:pt idx="667">
                  <c:v>1.8312970778487519E-2</c:v>
                </c:pt>
                <c:pt idx="668">
                  <c:v>1.8348092162656131E-2</c:v>
                </c:pt>
                <c:pt idx="669">
                  <c:v>1.8383064408200887E-2</c:v>
                </c:pt>
                <c:pt idx="670">
                  <c:v>1.8417772868101166E-2</c:v>
                </c:pt>
                <c:pt idx="671">
                  <c:v>1.8454991768890101E-2</c:v>
                </c:pt>
                <c:pt idx="672">
                  <c:v>1.8488890353740753E-2</c:v>
                </c:pt>
                <c:pt idx="673">
                  <c:v>1.8522377723987564E-2</c:v>
                </c:pt>
                <c:pt idx="674">
                  <c:v>1.8555453876132475E-2</c:v>
                </c:pt>
                <c:pt idx="675">
                  <c:v>1.8585347631381643E-2</c:v>
                </c:pt>
                <c:pt idx="676">
                  <c:v>1.8617629066416768E-2</c:v>
                </c:pt>
                <c:pt idx="677">
                  <c:v>1.8649499291479892E-2</c:v>
                </c:pt>
                <c:pt idx="678">
                  <c:v>1.8680958303339972E-2</c:v>
                </c:pt>
                <c:pt idx="679">
                  <c:v>1.8722631336745368E-2</c:v>
                </c:pt>
                <c:pt idx="680">
                  <c:v>1.8745275018016365E-2</c:v>
                </c:pt>
                <c:pt idx="681">
                  <c:v>1.8775472548937557E-2</c:v>
                </c:pt>
                <c:pt idx="682">
                  <c:v>1.8805258835273019E-2</c:v>
                </c:pt>
                <c:pt idx="683">
                  <c:v>1.8834633873906385E-2</c:v>
                </c:pt>
                <c:pt idx="684">
                  <c:v>1.8863597661765742E-2</c:v>
                </c:pt>
                <c:pt idx="685">
                  <c:v>1.8892150195818393E-2</c:v>
                </c:pt>
                <c:pt idx="686">
                  <c:v>1.8920291473078697E-2</c:v>
                </c:pt>
                <c:pt idx="687">
                  <c:v>1.8948021490600226E-2</c:v>
                </c:pt>
                <c:pt idx="688">
                  <c:v>1.8968104812273543E-2</c:v>
                </c:pt>
                <c:pt idx="689">
                  <c:v>1.899509622207763E-2</c:v>
                </c:pt>
                <c:pt idx="690">
                  <c:v>1.9021676422437486E-2</c:v>
                </c:pt>
                <c:pt idx="691">
                  <c:v>1.9047845410834881E-2</c:v>
                </c:pt>
                <c:pt idx="692">
                  <c:v>1.9089665477893245E-2</c:v>
                </c:pt>
                <c:pt idx="693">
                  <c:v>1.9105764981763147E-2</c:v>
                </c:pt>
                <c:pt idx="694">
                  <c:v>1.9130616102291834E-2</c:v>
                </c:pt>
                <c:pt idx="695">
                  <c:v>1.9155055941073765E-2</c:v>
                </c:pt>
                <c:pt idx="696">
                  <c:v>1.9179084495554669E-2</c:v>
                </c:pt>
                <c:pt idx="697">
                  <c:v>1.9200545033120447E-2</c:v>
                </c:pt>
                <c:pt idx="698">
                  <c:v>1.92237791674074E-2</c:v>
                </c:pt>
                <c:pt idx="699">
                  <c:v>1.9246602030346005E-2</c:v>
                </c:pt>
                <c:pt idx="700">
                  <c:v>1.9269013619621043E-2</c:v>
                </c:pt>
                <c:pt idx="701">
                  <c:v>1.929305791695175E-2</c:v>
                </c:pt>
                <c:pt idx="702">
                  <c:v>1.9314618714332051E-2</c:v>
                </c:pt>
                <c:pt idx="703">
                  <c:v>1.9335768210715795E-2</c:v>
                </c:pt>
                <c:pt idx="704">
                  <c:v>1.9356506403893817E-2</c:v>
                </c:pt>
                <c:pt idx="705">
                  <c:v>1.9374902383116677E-2</c:v>
                </c:pt>
                <c:pt idx="706">
                  <c:v>1.9394846284230126E-2</c:v>
                </c:pt>
                <c:pt idx="707">
                  <c:v>1.9414378896670231E-2</c:v>
                </c:pt>
                <c:pt idx="708">
                  <c:v>1.9433500218459465E-2</c:v>
                </c:pt>
                <c:pt idx="709">
                  <c:v>1.9452210247666229E-2</c:v>
                </c:pt>
                <c:pt idx="710">
                  <c:v>1.9472298077039665E-2</c:v>
                </c:pt>
                <c:pt idx="711">
                  <c:v>1.9490157089400773E-2</c:v>
                </c:pt>
                <c:pt idx="712">
                  <c:v>1.9507604782396569E-2</c:v>
                </c:pt>
                <c:pt idx="713">
                  <c:v>1.9524641154204828E-2</c:v>
                </c:pt>
                <c:pt idx="714">
                  <c:v>1.9541266203039916E-2</c:v>
                </c:pt>
                <c:pt idx="715">
                  <c:v>1.9557479927163255E-2</c:v>
                </c:pt>
                <c:pt idx="716">
                  <c:v>1.957328232488072E-2</c:v>
                </c:pt>
                <c:pt idx="717">
                  <c:v>1.9588673394534784E-2</c:v>
                </c:pt>
                <c:pt idx="718">
                  <c:v>1.9602092045295543E-2</c:v>
                </c:pt>
                <c:pt idx="719">
                  <c:v>1.9616698651624152E-2</c:v>
                </c:pt>
                <c:pt idx="720">
                  <c:v>1.9630972393907542E-2</c:v>
                </c:pt>
                <c:pt idx="721">
                  <c:v>1.9645004696359547E-2</c:v>
                </c:pt>
                <c:pt idx="722">
                  <c:v>1.9658887028077426E-2</c:v>
                </c:pt>
                <c:pt idx="723">
                  <c:v>1.9674223336381962E-2</c:v>
                </c:pt>
                <c:pt idx="724">
                  <c:v>1.9688023187265011E-2</c:v>
                </c:pt>
                <c:pt idx="725">
                  <c:v>1.9701803737627276E-2</c:v>
                </c:pt>
                <c:pt idx="726">
                  <c:v>1.9715564987411234E-2</c:v>
                </c:pt>
                <c:pt idx="727">
                  <c:v>1.9727794157794541E-2</c:v>
                </c:pt>
                <c:pt idx="728">
                  <c:v>1.9741517443426487E-2</c:v>
                </c:pt>
                <c:pt idx="729">
                  <c:v>1.9755221428805186E-2</c:v>
                </c:pt>
                <c:pt idx="730">
                  <c:v>1.9768906113865801E-2</c:v>
                </c:pt>
                <c:pt idx="731">
                  <c:v>1.9784081725183256E-2</c:v>
                </c:pt>
                <c:pt idx="732">
                  <c:v>1.9797727170038557E-2</c:v>
                </c:pt>
                <c:pt idx="733">
                  <c:v>1.9811353313839736E-2</c:v>
                </c:pt>
                <c:pt idx="734">
                  <c:v>1.9824960156518814E-2</c:v>
                </c:pt>
                <c:pt idx="735">
                  <c:v>1.9843502328537918E-2</c:v>
                </c:pt>
                <c:pt idx="736">
                  <c:v>1.9857066528069175E-2</c:v>
                </c:pt>
                <c:pt idx="737">
                  <c:v>1.9870611425166301E-2</c:v>
                </c:pt>
                <c:pt idx="738">
                  <c:v>1.9884137019753164E-2</c:v>
                </c:pt>
                <c:pt idx="739">
                  <c:v>1.9897643311768368E-2</c:v>
                </c:pt>
                <c:pt idx="740">
                  <c:v>1.9903608498117453E-2</c:v>
                </c:pt>
                <c:pt idx="741">
                  <c:v>1.9917079406795553E-2</c:v>
                </c:pt>
                <c:pt idx="742">
                  <c:v>1.9930531015491526E-2</c:v>
                </c:pt>
                <c:pt idx="743">
                  <c:v>1.9943963324150372E-2</c:v>
                </c:pt>
                <c:pt idx="744">
                  <c:v>1.9964885230712798E-2</c:v>
                </c:pt>
                <c:pt idx="745">
                  <c:v>1.9978275705785163E-2</c:v>
                </c:pt>
                <c:pt idx="746">
                  <c:v>1.9993147342378798E-2</c:v>
                </c:pt>
                <c:pt idx="747">
                  <c:v>2.0004998746655376E-2</c:v>
                </c:pt>
                <c:pt idx="748">
                  <c:v>2.001383376512008E-2</c:v>
                </c:pt>
                <c:pt idx="749">
                  <c:v>2.0027148974499309E-2</c:v>
                </c:pt>
                <c:pt idx="750">
                  <c:v>2.004044488226912E-2</c:v>
                </c:pt>
                <c:pt idx="751">
                  <c:v>2.0053721488364672E-2</c:v>
                </c:pt>
                <c:pt idx="752">
                  <c:v>2.0066978792718425E-2</c:v>
                </c:pt>
                <c:pt idx="753">
                  <c:v>2.0084704590018022E-2</c:v>
                </c:pt>
                <c:pt idx="754">
                  <c:v>2.0097921334960713E-2</c:v>
                </c:pt>
                <c:pt idx="755">
                  <c:v>2.0111118776204456E-2</c:v>
                </c:pt>
                <c:pt idx="756">
                  <c:v>2.0124296913687861E-2</c:v>
                </c:pt>
                <c:pt idx="757">
                  <c:v>2.0132975786231411E-2</c:v>
                </c:pt>
                <c:pt idx="758">
                  <c:v>2.0146117278840341E-2</c:v>
                </c:pt>
                <c:pt idx="759">
                  <c:v>2.0159239469275225E-2</c:v>
                </c:pt>
                <c:pt idx="760">
                  <c:v>2.017234235746853E-2</c:v>
                </c:pt>
                <c:pt idx="761">
                  <c:v>2.0185425943358114E-2</c:v>
                </c:pt>
                <c:pt idx="762">
                  <c:v>2.020296035569652E-2</c:v>
                </c:pt>
                <c:pt idx="763">
                  <c:v>2.0216003364912426E-2</c:v>
                </c:pt>
                <c:pt idx="764">
                  <c:v>2.0229027069812947E-2</c:v>
                </c:pt>
                <c:pt idx="765">
                  <c:v>2.024351952378476E-2</c:v>
                </c:pt>
                <c:pt idx="766">
                  <c:v>2.0255016566405049E-2</c:v>
                </c:pt>
                <c:pt idx="767">
                  <c:v>2.0267982357959093E-2</c:v>
                </c:pt>
                <c:pt idx="768">
                  <c:v>2.0280928844932513E-2</c:v>
                </c:pt>
                <c:pt idx="769">
                  <c:v>2.0293856027251624E-2</c:v>
                </c:pt>
                <c:pt idx="770">
                  <c:v>2.0302309602574363E-2</c:v>
                </c:pt>
                <c:pt idx="771">
                  <c:v>2.0315200065828987E-2</c:v>
                </c:pt>
                <c:pt idx="772">
                  <c:v>2.0328069417518933E-2</c:v>
                </c:pt>
                <c:pt idx="773">
                  <c:v>2.0340914604185044E-2</c:v>
                </c:pt>
                <c:pt idx="774">
                  <c:v>2.0353732531769385E-2</c:v>
                </c:pt>
                <c:pt idx="775">
                  <c:v>2.0370955122517128E-2</c:v>
                </c:pt>
                <c:pt idx="776">
                  <c:v>2.03837054891273E-2</c:v>
                </c:pt>
                <c:pt idx="777">
                  <c:v>2.0396423288239981E-2</c:v>
                </c:pt>
                <c:pt idx="778">
                  <c:v>2.0409108519742203E-2</c:v>
                </c:pt>
                <c:pt idx="779">
                  <c:v>2.0417345582156281E-2</c:v>
                </c:pt>
                <c:pt idx="780">
                  <c:v>2.0429970539240339E-2</c:v>
                </c:pt>
                <c:pt idx="781">
                  <c:v>2.0442562932566338E-2</c:v>
                </c:pt>
                <c:pt idx="782">
                  <c:v>2.0455122762028915E-2</c:v>
                </c:pt>
                <c:pt idx="783">
                  <c:v>2.046765002752271E-2</c:v>
                </c:pt>
                <c:pt idx="784">
                  <c:v>2.0484535982702671E-2</c:v>
                </c:pt>
                <c:pt idx="785">
                  <c:v>2.0496993237815075E-2</c:v>
                </c:pt>
                <c:pt idx="786">
                  <c:v>2.0509417924432873E-2</c:v>
                </c:pt>
                <c:pt idx="787">
                  <c:v>2.0521810042443099E-2</c:v>
                </c:pt>
                <c:pt idx="788">
                  <c:v>2.0534169591737688E-2</c:v>
                </c:pt>
                <c:pt idx="789">
                  <c:v>2.054649657220612E-2</c:v>
                </c:pt>
                <c:pt idx="790">
                  <c:v>2.0558790983742796E-2</c:v>
                </c:pt>
                <c:pt idx="791">
                  <c:v>2.0571052826234736E-2</c:v>
                </c:pt>
                <c:pt idx="792">
                  <c:v>2.0576028128972967E-2</c:v>
                </c:pt>
                <c:pt idx="793">
                  <c:v>2.0588233026052494E-2</c:v>
                </c:pt>
                <c:pt idx="794">
                  <c:v>2.0600405360947805E-2</c:v>
                </c:pt>
                <c:pt idx="795">
                  <c:v>2.0612545133572063E-2</c:v>
                </c:pt>
                <c:pt idx="796">
                  <c:v>2.0631873499290385E-2</c:v>
                </c:pt>
                <c:pt idx="797">
                  <c:v>2.064538220446907E-2</c:v>
                </c:pt>
                <c:pt idx="798">
                  <c:v>2.0655973781454187E-2</c:v>
                </c:pt>
                <c:pt idx="799">
                  <c:v>2.0667975067737331E-2</c:v>
                </c:pt>
                <c:pt idx="800">
                  <c:v>2.0675631158210472E-2</c:v>
                </c:pt>
                <c:pt idx="801">
                  <c:v>2.068757225544101E-2</c:v>
                </c:pt>
                <c:pt idx="802">
                  <c:v>2.06994807868414E-2</c:v>
                </c:pt>
                <c:pt idx="803">
                  <c:v>2.0711356752317094E-2</c:v>
                </c:pt>
                <c:pt idx="804">
                  <c:v>2.0723200151773535E-2</c:v>
                </c:pt>
                <c:pt idx="805">
                  <c:v>2.0739298811651975E-2</c:v>
                </c:pt>
                <c:pt idx="806">
                  <c:v>2.0751072105692155E-2</c:v>
                </c:pt>
                <c:pt idx="807">
                  <c:v>2.0762812828995451E-2</c:v>
                </c:pt>
                <c:pt idx="808">
                  <c:v>2.0774520981456261E-2</c:v>
                </c:pt>
                <c:pt idx="809">
                  <c:v>2.0781928655479197E-2</c:v>
                </c:pt>
                <c:pt idx="810">
                  <c:v>2.0793576656842599E-2</c:v>
                </c:pt>
                <c:pt idx="811">
                  <c:v>2.0805192091530277E-2</c:v>
                </c:pt>
                <c:pt idx="812">
                  <c:v>2.0816774959444971E-2</c:v>
                </c:pt>
                <c:pt idx="813">
                  <c:v>2.0828325260497531E-2</c:v>
                </c:pt>
                <c:pt idx="814">
                  <c:v>2.0844085902784412E-2</c:v>
                </c:pt>
                <c:pt idx="815">
                  <c:v>2.0855566056474348E-2</c:v>
                </c:pt>
                <c:pt idx="816">
                  <c:v>2.0867013638508878E-2</c:v>
                </c:pt>
                <c:pt idx="817">
                  <c:v>2.0879837721646873E-2</c:v>
                </c:pt>
                <c:pt idx="818">
                  <c:v>2.0889811087191748E-2</c:v>
                </c:pt>
                <c:pt idx="819">
                  <c:v>2.0901160953641161E-2</c:v>
                </c:pt>
                <c:pt idx="820">
                  <c:v>2.0912478248029932E-2</c:v>
                </c:pt>
                <c:pt idx="821">
                  <c:v>2.092376297025492E-2</c:v>
                </c:pt>
                <c:pt idx="822">
                  <c:v>2.0930812445913587E-2</c:v>
                </c:pt>
                <c:pt idx="823">
                  <c:v>2.0942036122571433E-2</c:v>
                </c:pt>
                <c:pt idx="824">
                  <c:v>2.0953209360970636E-2</c:v>
                </c:pt>
                <c:pt idx="825">
                  <c:v>2.0964301990744359E-2</c:v>
                </c:pt>
                <c:pt idx="826">
                  <c:v>2.0975283440325065E-2</c:v>
                </c:pt>
                <c:pt idx="827">
                  <c:v>2.0990208287584508E-2</c:v>
                </c:pt>
                <c:pt idx="828">
                  <c:v>2.1000853152249394E-2</c:v>
                </c:pt>
                <c:pt idx="829">
                  <c:v>2.1011334400152119E-2</c:v>
                </c:pt>
                <c:pt idx="830">
                  <c:v>2.1021652030826055E-2</c:v>
                </c:pt>
                <c:pt idx="831">
                  <c:v>2.1027854056849593E-2</c:v>
                </c:pt>
                <c:pt idx="832">
                  <c:v>2.103787778131172E-2</c:v>
                </c:pt>
                <c:pt idx="833">
                  <c:v>2.1047737914742164E-2</c:v>
                </c:pt>
                <c:pt idx="834">
                  <c:v>2.1057434456749201E-2</c:v>
                </c:pt>
                <c:pt idx="835">
                  <c:v>2.1066967406938402E-2</c:v>
                </c:pt>
                <c:pt idx="836">
                  <c:v>2.1080121827999697E-2</c:v>
                </c:pt>
                <c:pt idx="837">
                  <c:v>2.1089294125686761E-2</c:v>
                </c:pt>
                <c:pt idx="838">
                  <c:v>2.1098302802694435E-2</c:v>
                </c:pt>
                <c:pt idx="839">
                  <c:v>2.1107147858622388E-2</c:v>
                </c:pt>
                <c:pt idx="840">
                  <c:v>2.1115829293077679E-2</c:v>
                </c:pt>
                <c:pt idx="841">
                  <c:v>2.1124347105674714E-2</c:v>
                </c:pt>
                <c:pt idx="842">
                  <c:v>2.11327012960402E-2</c:v>
                </c:pt>
                <c:pt idx="843">
                  <c:v>2.1140891863800821E-2</c:v>
                </c:pt>
                <c:pt idx="844">
                  <c:v>2.1144228035966765E-2</c:v>
                </c:pt>
                <c:pt idx="845">
                  <c:v>2.1152136275524341E-2</c:v>
                </c:pt>
                <c:pt idx="846">
                  <c:v>2.1159880928733964E-2</c:v>
                </c:pt>
                <c:pt idx="847">
                  <c:v>2.1167461995288211E-2</c:v>
                </c:pt>
                <c:pt idx="848">
                  <c:v>2.1174879474899239E-2</c:v>
                </c:pt>
                <c:pt idx="849">
                  <c:v>2.118659917587495E-2</c:v>
                </c:pt>
                <c:pt idx="850">
                  <c:v>2.1193644375656358E-2</c:v>
                </c:pt>
                <c:pt idx="851">
                  <c:v>2.120052595013382E-2</c:v>
                </c:pt>
                <c:pt idx="852">
                  <c:v>2.12072438990028E-2</c:v>
                </c:pt>
                <c:pt idx="853">
                  <c:v>2.1210585903944423E-2</c:v>
                </c:pt>
                <c:pt idx="854">
                  <c:v>2.1217010544185049E-2</c:v>
                </c:pt>
                <c:pt idx="855">
                  <c:v>2.1223271586183572E-2</c:v>
                </c:pt>
                <c:pt idx="856">
                  <c:v>2.122936902968605E-2</c:v>
                </c:pt>
                <c:pt idx="857">
                  <c:v>2.1238379249065104E-2</c:v>
                </c:pt>
                <c:pt idx="858">
                  <c:v>2.1244115438288216E-2</c:v>
                </c:pt>
                <c:pt idx="859">
                  <c:v>2.1249687999972466E-2</c:v>
                </c:pt>
                <c:pt idx="860">
                  <c:v>2.1255096933872265E-2</c:v>
                </c:pt>
                <c:pt idx="861">
                  <c:v>2.1257402261409968E-2</c:v>
                </c:pt>
                <c:pt idx="862">
                  <c:v>2.1262518109019357E-2</c:v>
                </c:pt>
                <c:pt idx="863">
                  <c:v>2.1267470356549599E-2</c:v>
                </c:pt>
                <c:pt idx="864">
                  <c:v>2.1272259003806176E-2</c:v>
                </c:pt>
                <c:pt idx="865">
                  <c:v>2.1276884050597283E-2</c:v>
                </c:pt>
                <c:pt idx="866">
                  <c:v>2.1284114340852239E-2</c:v>
                </c:pt>
                <c:pt idx="867">
                  <c:v>2.128837787394908E-2</c:v>
                </c:pt>
                <c:pt idx="868">
                  <c:v>2.1292477777542305E-2</c:v>
                </c:pt>
                <c:pt idx="869">
                  <c:v>2.1297300543098634E-2</c:v>
                </c:pt>
                <c:pt idx="870">
                  <c:v>2.1297555271238333E-2</c:v>
                </c:pt>
                <c:pt idx="871">
                  <c:v>2.1303795709546727E-2</c:v>
                </c:pt>
                <c:pt idx="872">
                  <c:v>2.1307241093401409E-2</c:v>
                </c:pt>
                <c:pt idx="873">
                  <c:v>2.1310522846914995E-2</c:v>
                </c:pt>
                <c:pt idx="874">
                  <c:v>2.1313640969952408E-2</c:v>
                </c:pt>
                <c:pt idx="875">
                  <c:v>2.1314137897569162E-2</c:v>
                </c:pt>
                <c:pt idx="876">
                  <c:v>2.1317015312409926E-2</c:v>
                </c:pt>
                <c:pt idx="877">
                  <c:v>2.1319886199126763E-2</c:v>
                </c:pt>
                <c:pt idx="878">
                  <c:v>2.1322860509621178E-2</c:v>
                </c:pt>
                <c:pt idx="879">
                  <c:v>2.1328686389996375E-2</c:v>
                </c:pt>
                <c:pt idx="880">
                  <c:v>2.1332236643713112E-2</c:v>
                </c:pt>
                <c:pt idx="881">
                  <c:v>2.1336094572251694E-2</c:v>
                </c:pt>
                <c:pt idx="882">
                  <c:v>2.134026017593631E-2</c:v>
                </c:pt>
                <c:pt idx="883">
                  <c:v>2.1341828721091954E-2</c:v>
                </c:pt>
                <c:pt idx="884">
                  <c:v>2.1346542919172855E-2</c:v>
                </c:pt>
                <c:pt idx="885">
                  <c:v>2.1351564739307848E-2</c:v>
                </c:pt>
                <c:pt idx="886">
                  <c:v>2.1356894181869739E-2</c:v>
                </c:pt>
                <c:pt idx="887">
                  <c:v>2.1362531247269168E-2</c:v>
                </c:pt>
                <c:pt idx="888">
                  <c:v>2.1371714997354685E-2</c:v>
                </c:pt>
                <c:pt idx="889">
                  <c:v>2.1378034338216455E-2</c:v>
                </c:pt>
                <c:pt idx="890">
                  <c:v>2.1384661357716619E-2</c:v>
                </c:pt>
                <c:pt idx="891">
                  <c:v>2.1391325397553486E-2</c:v>
                </c:pt>
                <c:pt idx="892">
                  <c:v>2.1398610876922811E-2</c:v>
                </c:pt>
                <c:pt idx="893">
                  <c:v>2.1406204000407981E-2</c:v>
                </c:pt>
                <c:pt idx="894">
                  <c:v>2.1414104768605075E-2</c:v>
                </c:pt>
                <c:pt idx="895">
                  <c:v>2.1422313182128484E-2</c:v>
                </c:pt>
                <c:pt idx="896">
                  <c:v>2.1427046304649134E-2</c:v>
                </c:pt>
                <c:pt idx="897">
                  <c:v>2.1435802545139118E-2</c:v>
                </c:pt>
                <c:pt idx="898">
                  <c:v>2.144486637799671E-2</c:v>
                </c:pt>
                <c:pt idx="899">
                  <c:v>2.1454237803867387E-2</c:v>
                </c:pt>
                <c:pt idx="900">
                  <c:v>2.1467969952978901E-2</c:v>
                </c:pt>
                <c:pt idx="901">
                  <c:v>2.1478024252794905E-2</c:v>
                </c:pt>
                <c:pt idx="902">
                  <c:v>2.1488386202943792E-2</c:v>
                </c:pt>
                <c:pt idx="903">
                  <c:v>2.1500479009288476E-2</c:v>
                </c:pt>
                <c:pt idx="904">
                  <c:v>2.1510033057492512E-2</c:v>
                </c:pt>
                <c:pt idx="905">
                  <c:v>2.1522786432521882E-2</c:v>
                </c:pt>
                <c:pt idx="906">
                  <c:v>2.1532910523398958E-2</c:v>
                </c:pt>
                <c:pt idx="907">
                  <c:v>2.155022443985255E-2</c:v>
                </c:pt>
                <c:pt idx="908">
                  <c:v>2.1562585408562967E-2</c:v>
                </c:pt>
                <c:pt idx="909">
                  <c:v>2.1576823995625279E-2</c:v>
                </c:pt>
                <c:pt idx="910">
                  <c:v>2.1589822984340815E-2</c:v>
                </c:pt>
                <c:pt idx="911">
                  <c:v>2.1603129632137001E-2</c:v>
                </c:pt>
                <c:pt idx="912">
                  <c:v>2.1616743940049137E-2</c:v>
                </c:pt>
                <c:pt idx="913">
                  <c:v>2.1629004847782927E-2</c:v>
                </c:pt>
                <c:pt idx="914">
                  <c:v>2.1643211661801796E-2</c:v>
                </c:pt>
                <c:pt idx="915">
                  <c:v>2.1657726120338082E-2</c:v>
                </c:pt>
                <c:pt idx="916">
                  <c:v>2.1672548224485909E-2</c:v>
                </c:pt>
                <c:pt idx="917">
                  <c:v>2.1689430419498328E-2</c:v>
                </c:pt>
                <c:pt idx="918">
                  <c:v>2.1704890711327227E-2</c:v>
                </c:pt>
                <c:pt idx="919">
                  <c:v>2.1720658671238145E-2</c:v>
                </c:pt>
                <c:pt idx="920">
                  <c:v>2.1736734300462458E-2</c:v>
                </c:pt>
                <c:pt idx="921">
                  <c:v>2.1753117600257686E-2</c:v>
                </c:pt>
                <c:pt idx="922">
                  <c:v>2.1769808571907506E-2</c:v>
                </c:pt>
                <c:pt idx="923">
                  <c:v>2.1786807216713885E-2</c:v>
                </c:pt>
                <c:pt idx="924">
                  <c:v>2.1804113536010163E-2</c:v>
                </c:pt>
                <c:pt idx="925">
                  <c:v>2.1821727531155827E-2</c:v>
                </c:pt>
                <c:pt idx="926">
                  <c:v>2.1837689981229147E-2</c:v>
                </c:pt>
                <c:pt idx="927">
                  <c:v>2.1855869743544958E-2</c:v>
                </c:pt>
                <c:pt idx="928">
                  <c:v>2.1874235088779136E-2</c:v>
                </c:pt>
                <c:pt idx="929">
                  <c:v>2.1892679199692289E-2</c:v>
                </c:pt>
                <c:pt idx="930">
                  <c:v>2.1913056413168579E-2</c:v>
                </c:pt>
                <c:pt idx="931">
                  <c:v>2.1931339187462505E-2</c:v>
                </c:pt>
                <c:pt idx="932">
                  <c:v>2.1949471872732031E-2</c:v>
                </c:pt>
                <c:pt idx="933">
                  <c:v>2.196745441805395E-2</c:v>
                </c:pt>
                <c:pt idx="934">
                  <c:v>2.198528682274329E-2</c:v>
                </c:pt>
                <c:pt idx="935">
                  <c:v>2.2001056144493252E-2</c:v>
                </c:pt>
                <c:pt idx="936">
                  <c:v>2.2018597933476752E-2</c:v>
                </c:pt>
                <c:pt idx="937">
                  <c:v>2.2035989588061265E-2</c:v>
                </c:pt>
                <c:pt idx="938">
                  <c:v>2.2060761677306018E-2</c:v>
                </c:pt>
                <c:pt idx="939">
                  <c:v>2.2072196713038408E-2</c:v>
                </c:pt>
                <c:pt idx="940">
                  <c:v>2.2089128259822378E-2</c:v>
                </c:pt>
                <c:pt idx="941">
                  <c:v>2.2105909661325376E-2</c:v>
                </c:pt>
                <c:pt idx="942">
                  <c:v>2.2122540916904253E-2</c:v>
                </c:pt>
                <c:pt idx="943">
                  <c:v>2.2139022025928948E-2</c:v>
                </c:pt>
                <c:pt idx="944">
                  <c:v>2.2155352987764155E-2</c:v>
                </c:pt>
                <c:pt idx="945">
                  <c:v>2.2171533801792882E-2</c:v>
                </c:pt>
                <c:pt idx="946">
                  <c:v>2.2187564467392899E-2</c:v>
                </c:pt>
                <c:pt idx="947">
                  <c:v>2.220344498395244E-2</c:v>
                </c:pt>
                <c:pt idx="948">
                  <c:v>2.2213812937009705E-2</c:v>
                </c:pt>
                <c:pt idx="949">
                  <c:v>2.2229422479995351E-2</c:v>
                </c:pt>
                <c:pt idx="950">
                  <c:v>2.2244881897692959E-2</c:v>
                </c:pt>
                <c:pt idx="951">
                  <c:v>2.2260191189572842E-2</c:v>
                </c:pt>
                <c:pt idx="952">
                  <c:v>2.2287576491588825E-2</c:v>
                </c:pt>
                <c:pt idx="953">
                  <c:v>2.2295574919911739E-2</c:v>
                </c:pt>
                <c:pt idx="954">
                  <c:v>2.2310404376531624E-2</c:v>
                </c:pt>
                <c:pt idx="955">
                  <c:v>2.2325083679418191E-2</c:v>
                </c:pt>
                <c:pt idx="956">
                  <c:v>2.2337904667917595E-2</c:v>
                </c:pt>
                <c:pt idx="957">
                  <c:v>2.2352293506947417E-2</c:v>
                </c:pt>
                <c:pt idx="958">
                  <c:v>2.2366532199243006E-2</c:v>
                </c:pt>
                <c:pt idx="959">
                  <c:v>2.2380620744288371E-2</c:v>
                </c:pt>
                <c:pt idx="960">
                  <c:v>2.2394559141551307E-2</c:v>
                </c:pt>
                <c:pt idx="961">
                  <c:v>2.2410006237409606E-2</c:v>
                </c:pt>
                <c:pt idx="962">
                  <c:v>2.2423634448805983E-2</c:v>
                </c:pt>
                <c:pt idx="963">
                  <c:v>2.2437112502144831E-2</c:v>
                </c:pt>
                <c:pt idx="964">
                  <c:v>2.245044039691373E-2</c:v>
                </c:pt>
                <c:pt idx="965">
                  <c:v>2.2461998893380408E-2</c:v>
                </c:pt>
                <c:pt idx="966">
                  <c:v>2.2475036393356018E-2</c:v>
                </c:pt>
                <c:pt idx="967">
                  <c:v>2.2487923742066911E-2</c:v>
                </c:pt>
                <c:pt idx="968">
                  <c:v>2.2500660939034911E-2</c:v>
                </c:pt>
                <c:pt idx="969">
                  <c:v>2.2514827474603608E-2</c:v>
                </c:pt>
                <c:pt idx="970">
                  <c:v>2.252725440746384E-2</c:v>
                </c:pt>
                <c:pt idx="971">
                  <c:v>2.2539531178316193E-2</c:v>
                </c:pt>
                <c:pt idx="972">
                  <c:v>2.2551657786684845E-2</c:v>
                </c:pt>
                <c:pt idx="973">
                  <c:v>2.2563634232107044E-2</c:v>
                </c:pt>
                <c:pt idx="974">
                  <c:v>2.2575460514130504E-2</c:v>
                </c:pt>
                <c:pt idx="975">
                  <c:v>2.258713663230032E-2</c:v>
                </c:pt>
                <c:pt idx="976">
                  <c:v>2.2598662586169427E-2</c:v>
                </c:pt>
                <c:pt idx="977">
                  <c:v>2.2610038375298607E-2</c:v>
                </c:pt>
                <c:pt idx="978">
                  <c:v>2.2619774462037039E-2</c:v>
                </c:pt>
                <c:pt idx="979">
                  <c:v>2.2630859959983894E-2</c:v>
                </c:pt>
                <c:pt idx="980">
                  <c:v>2.2641795300906341E-2</c:v>
                </c:pt>
                <c:pt idx="981">
                  <c:v>2.2652580484399148E-2</c:v>
                </c:pt>
                <c:pt idx="982">
                  <c:v>2.2663215510062489E-2</c:v>
                </c:pt>
                <c:pt idx="983">
                  <c:v>2.2675139626623986E-2</c:v>
                </c:pt>
                <c:pt idx="984">
                  <c:v>2.2685464250733086E-2</c:v>
                </c:pt>
                <c:pt idx="985">
                  <c:v>2.2695638706789818E-2</c:v>
                </c:pt>
                <c:pt idx="986">
                  <c:v>2.2705662994402027E-2</c:v>
                </c:pt>
                <c:pt idx="987">
                  <c:v>2.2714138257394361E-2</c:v>
                </c:pt>
                <c:pt idx="988">
                  <c:v>2.2723872328030303E-2</c:v>
                </c:pt>
                <c:pt idx="989">
                  <c:v>2.2733456238200077E-2</c:v>
                </c:pt>
                <c:pt idx="990">
                  <c:v>2.2742889987557878E-2</c:v>
                </c:pt>
                <c:pt idx="991">
                  <c:v>2.275760137474224E-2</c:v>
                </c:pt>
                <c:pt idx="992">
                  <c:v>2.276265516173881E-2</c:v>
                </c:pt>
                <c:pt idx="993">
                  <c:v>2.2771628259852347E-2</c:v>
                </c:pt>
                <c:pt idx="994">
                  <c:v>2.278045118661938E-2</c:v>
                </c:pt>
                <c:pt idx="995">
                  <c:v>2.2789123941705264E-2</c:v>
                </c:pt>
                <c:pt idx="996">
                  <c:v>2.2797646524780585E-2</c:v>
                </c:pt>
                <c:pt idx="997">
                  <c:v>2.280601893551332E-2</c:v>
                </c:pt>
                <c:pt idx="998">
                  <c:v>2.2814241173589735E-2</c:v>
                </c:pt>
                <c:pt idx="999">
                  <c:v>2.2822313238693492E-2</c:v>
                </c:pt>
                <c:pt idx="1000">
                  <c:v>2.2826432657823612E-2</c:v>
                </c:pt>
                <c:pt idx="1001">
                  <c:v>2.2834235093200806E-2</c:v>
                </c:pt>
                <c:pt idx="1002">
                  <c:v>2.2841887382429236E-2</c:v>
                </c:pt>
                <c:pt idx="1003">
                  <c:v>2.2849389525239707E-2</c:v>
                </c:pt>
                <c:pt idx="1004">
                  <c:v>2.2860420959036693E-2</c:v>
                </c:pt>
                <c:pt idx="1005">
                  <c:v>2.2867591980029942E-2</c:v>
                </c:pt>
                <c:pt idx="1006">
                  <c:v>2.2874612826016532E-2</c:v>
                </c:pt>
                <c:pt idx="1007">
                  <c:v>2.2881483496721949E-2</c:v>
                </c:pt>
                <c:pt idx="1008">
                  <c:v>2.2888203991889986E-2</c:v>
                </c:pt>
                <c:pt idx="1009">
                  <c:v>2.2893600239502265E-2</c:v>
                </c:pt>
                <c:pt idx="1010">
                  <c:v>2.2900030706673312E-2</c:v>
                </c:pt>
                <c:pt idx="1011">
                  <c:v>2.2906311006872869E-2</c:v>
                </c:pt>
                <c:pt idx="1012">
                  <c:v>2.2912441139863203E-2</c:v>
                </c:pt>
                <c:pt idx="1013">
                  <c:v>2.2919553825838011E-2</c:v>
                </c:pt>
                <c:pt idx="1014">
                  <c:v>2.2925373262573882E-2</c:v>
                </c:pt>
                <c:pt idx="1015">
                  <c:v>2.293104252209131E-2</c:v>
                </c:pt>
                <c:pt idx="1016">
                  <c:v>2.2936561604175919E-2</c:v>
                </c:pt>
                <c:pt idx="1017">
                  <c:v>2.2940839289006847E-2</c:v>
                </c:pt>
                <c:pt idx="1018">
                  <c:v>2.2946068414200549E-2</c:v>
                </c:pt>
                <c:pt idx="1019">
                  <c:v>2.2951147370718093E-2</c:v>
                </c:pt>
                <c:pt idx="1020">
                  <c:v>2.295607615837577E-2</c:v>
                </c:pt>
                <c:pt idx="1021">
                  <c:v>2.2960854776989875E-2</c:v>
                </c:pt>
                <c:pt idx="1022">
                  <c:v>2.2966522359190382E-2</c:v>
                </c:pt>
                <c:pt idx="1023">
                  <c:v>2.2970990193663523E-2</c:v>
                </c:pt>
                <c:pt idx="1024">
                  <c:v>2.2975307849177035E-2</c:v>
                </c:pt>
                <c:pt idx="1025">
                  <c:v>2.2979475325568832E-2</c:v>
                </c:pt>
                <c:pt idx="1026">
                  <c:v>2.2983492622676814E-2</c:v>
                </c:pt>
                <c:pt idx="1027">
                  <c:v>2.2987359740346734E-2</c:v>
                </c:pt>
                <c:pt idx="1028">
                  <c:v>2.2991076678432192E-2</c:v>
                </c:pt>
                <c:pt idx="1029">
                  <c:v>2.2994643436794613E-2</c:v>
                </c:pt>
                <c:pt idx="1030">
                  <c:v>2.299710471015981E-2</c:v>
                </c:pt>
                <c:pt idx="1031">
                  <c:v>2.3000384163189207E-2</c:v>
                </c:pt>
                <c:pt idx="1032">
                  <c:v>2.3003534148845449E-2</c:v>
                </c:pt>
                <c:pt idx="1033">
                  <c:v>2.3006578795495135E-2</c:v>
                </c:pt>
                <c:pt idx="1034">
                  <c:v>2.3009542243243069E-2</c:v>
                </c:pt>
                <c:pt idx="1035">
                  <c:v>2.3013376207148203E-2</c:v>
                </c:pt>
                <c:pt idx="1036">
                  <c:v>2.3016231658936983E-2</c:v>
                </c:pt>
                <c:pt idx="1037">
                  <c:v>2.3019040394771078E-2</c:v>
                </c:pt>
                <c:pt idx="1038">
                  <c:v>2.3021802414616495E-2</c:v>
                </c:pt>
                <c:pt idx="1039">
                  <c:v>2.3023602037463418E-2</c:v>
                </c:pt>
                <c:pt idx="1040">
                  <c:v>2.3026273793711471E-2</c:v>
                </c:pt>
                <c:pt idx="1041">
                  <c:v>2.302889883680137E-2</c:v>
                </c:pt>
                <c:pt idx="1042">
                  <c:v>2.3031477166700697E-2</c:v>
                </c:pt>
                <c:pt idx="1043">
                  <c:v>2.3034911772886638E-2</c:v>
                </c:pt>
                <c:pt idx="1044">
                  <c:v>2.3037393496130716E-2</c:v>
                </c:pt>
                <c:pt idx="1045">
                  <c:v>2.3039828503169119E-2</c:v>
                </c:pt>
                <c:pt idx="1046">
                  <c:v>2.304221679397048E-2</c:v>
                </c:pt>
                <c:pt idx="1047">
                  <c:v>2.3046667856084242E-2</c:v>
                </c:pt>
                <c:pt idx="1048">
                  <c:v>2.3048949654661598E-2</c:v>
                </c:pt>
                <c:pt idx="1049">
                  <c:v>2.3051184731047825E-2</c:v>
                </c:pt>
                <c:pt idx="1050">
                  <c:v>2.305337308521099E-2</c:v>
                </c:pt>
                <c:pt idx="1051">
                  <c:v>2.3055514717124082E-2</c:v>
                </c:pt>
                <c:pt idx="1052">
                  <c:v>2.3054114947279065E-2</c:v>
                </c:pt>
                <c:pt idx="1053">
                  <c:v>2.305617596352566E-2</c:v>
                </c:pt>
                <c:pt idx="1054">
                  <c:v>2.3058190269195471E-2</c:v>
                </c:pt>
                <c:pt idx="1055">
                  <c:v>2.3060157864271725E-2</c:v>
                </c:pt>
                <c:pt idx="1056">
                  <c:v>2.3065522042037066E-2</c:v>
                </c:pt>
                <c:pt idx="1057">
                  <c:v>2.3067383339909393E-2</c:v>
                </c:pt>
                <c:pt idx="1058">
                  <c:v>2.3070051619545177E-2</c:v>
                </c:pt>
                <c:pt idx="1059">
                  <c:v>2.3070965768353689E-2</c:v>
                </c:pt>
                <c:pt idx="1060">
                  <c:v>2.3070143517755159E-2</c:v>
                </c:pt>
                <c:pt idx="1061">
                  <c:v>2.3071827618679541E-2</c:v>
                </c:pt>
                <c:pt idx="1062">
                  <c:v>2.3073465005921667E-2</c:v>
                </c:pt>
                <c:pt idx="1063">
                  <c:v>2.3075055679462629E-2</c:v>
                </c:pt>
                <c:pt idx="1064">
                  <c:v>2.3076599639283511E-2</c:v>
                </c:pt>
                <c:pt idx="1065">
                  <c:v>2.3080591713697168E-2</c:v>
                </c:pt>
                <c:pt idx="1066">
                  <c:v>2.3082032508958648E-2</c:v>
                </c:pt>
                <c:pt idx="1067">
                  <c:v>2.3083426581606576E-2</c:v>
                </c:pt>
                <c:pt idx="1068">
                  <c:v>2.308477393162621E-2</c:v>
                </c:pt>
                <c:pt idx="1069">
                  <c:v>2.3083618732011334E-2</c:v>
                </c:pt>
                <c:pt idx="1070">
                  <c:v>2.3084882409171358E-2</c:v>
                </c:pt>
                <c:pt idx="1071">
                  <c:v>2.3086099372492435E-2</c:v>
                </c:pt>
                <c:pt idx="1072">
                  <c:v>2.3087269621969164E-2</c:v>
                </c:pt>
                <c:pt idx="1073">
                  <c:v>2.3088393157588039E-2</c:v>
                </c:pt>
                <c:pt idx="1074">
                  <c:v>2.3091876855626456E-2</c:v>
                </c:pt>
                <c:pt idx="1075">
                  <c:v>2.3092897146798613E-2</c:v>
                </c:pt>
                <c:pt idx="1076">
                  <c:v>2.3093870715222134E-2</c:v>
                </c:pt>
                <c:pt idx="1077">
                  <c:v>2.3095589469031595E-2</c:v>
                </c:pt>
                <c:pt idx="1078">
                  <c:v>2.3095677683776617E-2</c:v>
                </c:pt>
                <c:pt idx="1079">
                  <c:v>2.3096511083883019E-2</c:v>
                </c:pt>
                <c:pt idx="1080">
                  <c:v>2.3097297761196577E-2</c:v>
                </c:pt>
                <c:pt idx="1081">
                  <c:v>2.3098037715702562E-2</c:v>
                </c:pt>
                <c:pt idx="1082">
                  <c:v>2.3096402852536335E-2</c:v>
                </c:pt>
                <c:pt idx="1083">
                  <c:v>2.3097059248939088E-2</c:v>
                </c:pt>
                <c:pt idx="1084">
                  <c:v>2.3097668931370517E-2</c:v>
                </c:pt>
                <c:pt idx="1085">
                  <c:v>2.3098231899825222E-2</c:v>
                </c:pt>
                <c:pt idx="1086">
                  <c:v>2.3098748154292397E-2</c:v>
                </c:pt>
                <c:pt idx="1087">
                  <c:v>2.3101496263371692E-2</c:v>
                </c:pt>
                <c:pt idx="1088">
                  <c:v>2.3101909158015892E-2</c:v>
                </c:pt>
                <c:pt idx="1089">
                  <c:v>2.3102275329800942E-2</c:v>
                </c:pt>
                <c:pt idx="1090">
                  <c:v>2.3102594778719471E-2</c:v>
                </c:pt>
                <c:pt idx="1091">
                  <c:v>2.3100628716666738E-2</c:v>
                </c:pt>
                <c:pt idx="1092">
                  <c:v>2.310086468711418E-2</c:v>
                </c:pt>
                <c:pt idx="1093">
                  <c:v>2.3101053943549776E-2</c:v>
                </c:pt>
                <c:pt idx="1094">
                  <c:v>2.3101196485968128E-2</c:v>
                </c:pt>
                <c:pt idx="1095">
                  <c:v>2.3101292314363829E-2</c:v>
                </c:pt>
                <c:pt idx="1096">
                  <c:v>2.3103530291820093E-2</c:v>
                </c:pt>
                <c:pt idx="1097">
                  <c:v>2.310352268058458E-2</c:v>
                </c:pt>
                <c:pt idx="1098">
                  <c:v>2.3103468346467811E-2</c:v>
                </c:pt>
                <c:pt idx="1099">
                  <c:v>2.3103367289467332E-2</c:v>
                </c:pt>
                <c:pt idx="1100">
                  <c:v>2.3103219509585601E-2</c:v>
                </c:pt>
                <c:pt idx="1101">
                  <c:v>2.3103025006822615E-2</c:v>
                </c:pt>
                <c:pt idx="1102">
                  <c:v>2.3102783781185739E-2</c:v>
                </c:pt>
                <c:pt idx="1103">
                  <c:v>2.3102495832674982E-2</c:v>
                </c:pt>
                <c:pt idx="1104">
                  <c:v>2.3098645505340416E-2</c:v>
                </c:pt>
                <c:pt idx="1105">
                  <c:v>2.3098280913109049E-2</c:v>
                </c:pt>
                <c:pt idx="1106">
                  <c:v>2.3097869612780098E-2</c:v>
                </c:pt>
                <c:pt idx="1107">
                  <c:v>2.3097411604359342E-2</c:v>
                </c:pt>
                <c:pt idx="1108">
                  <c:v>2.3097597143960109E-2</c:v>
                </c:pt>
                <c:pt idx="1109">
                  <c:v>2.3099786961497039E-2</c:v>
                </c:pt>
                <c:pt idx="1110">
                  <c:v>2.3099171953001697E-2</c:v>
                </c:pt>
                <c:pt idx="1111">
                  <c:v>2.3098510221681585E-2</c:v>
                </c:pt>
                <c:pt idx="1112">
                  <c:v>2.3097801767539165E-2</c:v>
                </c:pt>
                <c:pt idx="1113">
                  <c:v>2.3095029129555671E-2</c:v>
                </c:pt>
                <c:pt idx="1114">
                  <c:v>2.3094237391985684E-2</c:v>
                </c:pt>
                <c:pt idx="1115">
                  <c:v>2.3093398940479497E-2</c:v>
                </c:pt>
                <c:pt idx="1116">
                  <c:v>2.3092513775042511E-2</c:v>
                </c:pt>
                <c:pt idx="1117">
                  <c:v>2.3093558654870602E-2</c:v>
                </c:pt>
                <c:pt idx="1118">
                  <c:v>2.3092569864017802E-2</c:v>
                </c:pt>
                <c:pt idx="1119">
                  <c:v>2.3091534350421283E-2</c:v>
                </c:pt>
                <c:pt idx="1120">
                  <c:v>2.3090452114093322E-2</c:v>
                </c:pt>
                <c:pt idx="1121">
                  <c:v>2.3087387239287348E-2</c:v>
                </c:pt>
                <c:pt idx="1122">
                  <c:v>2.3086221790506012E-2</c:v>
                </c:pt>
                <c:pt idx="1123">
                  <c:v>2.3085009627874929E-2</c:v>
                </c:pt>
                <c:pt idx="1124">
                  <c:v>2.3083750751410302E-2</c:v>
                </c:pt>
                <c:pt idx="1125">
                  <c:v>2.3082445161131043E-2</c:v>
                </c:pt>
                <c:pt idx="1126">
                  <c:v>2.3082977519573292E-2</c:v>
                </c:pt>
                <c:pt idx="1127">
                  <c:v>2.3081568224540296E-2</c:v>
                </c:pt>
                <c:pt idx="1128">
                  <c:v>2.3080112206901114E-2</c:v>
                </c:pt>
                <c:pt idx="1129">
                  <c:v>2.3079226799134767E-2</c:v>
                </c:pt>
                <c:pt idx="1130">
                  <c:v>2.3077060003882773E-2</c:v>
                </c:pt>
                <c:pt idx="1131">
                  <c:v>2.3075463818540452E-2</c:v>
                </c:pt>
                <c:pt idx="1132">
                  <c:v>2.3073820910670537E-2</c:v>
                </c:pt>
                <c:pt idx="1133">
                  <c:v>2.307213128029267E-2</c:v>
                </c:pt>
                <c:pt idx="1134">
                  <c:v>2.3068592729396098E-2</c:v>
                </c:pt>
                <c:pt idx="1135">
                  <c:v>2.3066820001840425E-2</c:v>
                </c:pt>
                <c:pt idx="1136">
                  <c:v>2.3065000560659226E-2</c:v>
                </c:pt>
                <c:pt idx="1137">
                  <c:v>2.3063134405876817E-2</c:v>
                </c:pt>
                <c:pt idx="1138">
                  <c:v>2.3061221537512111E-2</c:v>
                </c:pt>
                <c:pt idx="1139">
                  <c:v>2.3061012326606144E-2</c:v>
                </c:pt>
                <c:pt idx="1140">
                  <c:v>2.3058995639306263E-2</c:v>
                </c:pt>
                <c:pt idx="1141">
                  <c:v>2.3056932229685082E-2</c:v>
                </c:pt>
                <c:pt idx="1142">
                  <c:v>2.3054822097774531E-2</c:v>
                </c:pt>
                <c:pt idx="1143">
                  <c:v>2.3050956492745654E-2</c:v>
                </c:pt>
                <c:pt idx="1144">
                  <c:v>2.3048763343370731E-2</c:v>
                </c:pt>
                <c:pt idx="1145">
                  <c:v>2.3046523480578306E-2</c:v>
                </c:pt>
                <c:pt idx="1146">
                  <c:v>2.3044236904395388E-2</c:v>
                </c:pt>
                <c:pt idx="1147">
                  <c:v>2.3041903614849001E-2</c:v>
                </c:pt>
                <c:pt idx="1148">
                  <c:v>2.3041180139653977E-2</c:v>
                </c:pt>
                <c:pt idx="1149">
                  <c:v>2.3038742952461982E-2</c:v>
                </c:pt>
                <c:pt idx="1150">
                  <c:v>2.303625904320902E-2</c:v>
                </c:pt>
                <c:pt idx="1151">
                  <c:v>2.3032822193316572E-2</c:v>
                </c:pt>
                <c:pt idx="1152">
                  <c:v>2.3030241665418644E-2</c:v>
                </c:pt>
                <c:pt idx="1153">
                  <c:v>2.3027614418475728E-2</c:v>
                </c:pt>
                <c:pt idx="1154">
                  <c:v>2.3024940452530882E-2</c:v>
                </c:pt>
                <c:pt idx="1155">
                  <c:v>2.3022219767609431E-2</c:v>
                </c:pt>
                <c:pt idx="1156">
                  <c:v>2.3017355809347041E-2</c:v>
                </c:pt>
                <c:pt idx="1157">
                  <c:v>2.3014555740561039E-2</c:v>
                </c:pt>
                <c:pt idx="1158">
                  <c:v>2.3011708964574749E-2</c:v>
                </c:pt>
                <c:pt idx="1159">
                  <c:v>2.3008815481417113E-2</c:v>
                </c:pt>
                <c:pt idx="1160">
                  <c:v>2.3006385829768567E-2</c:v>
                </c:pt>
                <c:pt idx="1161">
                  <c:v>2.300491456153235E-2</c:v>
                </c:pt>
                <c:pt idx="1162">
                  <c:v>2.3001866844757357E-2</c:v>
                </c:pt>
                <c:pt idx="1163">
                  <c:v>2.2999271102880223E-2</c:v>
                </c:pt>
                <c:pt idx="1164">
                  <c:v>2.2995631255174134E-2</c:v>
                </c:pt>
                <c:pt idx="1165">
                  <c:v>2.2992935003175181E-2</c:v>
                </c:pt>
                <c:pt idx="1166">
                  <c:v>2.2989208791130665E-2</c:v>
                </c:pt>
                <c:pt idx="1167">
                  <c:v>2.2985927481286063E-2</c:v>
                </c:pt>
                <c:pt idx="1168">
                  <c:v>2.2983080442585981E-2</c:v>
                </c:pt>
                <c:pt idx="1169">
                  <c:v>2.2979224706151206E-2</c:v>
                </c:pt>
                <c:pt idx="1170">
                  <c:v>2.2975803240939466E-2</c:v>
                </c:pt>
                <c:pt idx="1171">
                  <c:v>2.2972335057358968E-2</c:v>
                </c:pt>
                <c:pt idx="1172">
                  <c:v>2.2968820155447704E-2</c:v>
                </c:pt>
                <c:pt idx="1173">
                  <c:v>2.2963866975895614E-2</c:v>
                </c:pt>
                <c:pt idx="1174">
                  <c:v>2.2961650196812698E-2</c:v>
                </c:pt>
                <c:pt idx="1175">
                  <c:v>2.2957995140175068E-2</c:v>
                </c:pt>
                <c:pt idx="1176">
                  <c:v>2.2954293365386493E-2</c:v>
                </c:pt>
                <c:pt idx="1177">
                  <c:v>2.2950544872490028E-2</c:v>
                </c:pt>
                <c:pt idx="1178">
                  <c:v>2.294674966152873E-2</c:v>
                </c:pt>
                <c:pt idx="1179">
                  <c:v>2.294290773255072E-2</c:v>
                </c:pt>
                <c:pt idx="1180">
                  <c:v>2.2939019085609184E-2</c:v>
                </c:pt>
                <c:pt idx="1181">
                  <c:v>2.2935518340675521E-2</c:v>
                </c:pt>
                <c:pt idx="1182">
                  <c:v>2.293110163800776E-2</c:v>
                </c:pt>
                <c:pt idx="1183">
                  <c:v>2.2927072837449179E-2</c:v>
                </c:pt>
                <c:pt idx="1184">
                  <c:v>2.2922997319117025E-2</c:v>
                </c:pt>
                <c:pt idx="1185">
                  <c:v>2.2918875083056886E-2</c:v>
                </c:pt>
                <c:pt idx="1186">
                  <c:v>2.2914706129327014E-2</c:v>
                </c:pt>
                <c:pt idx="1187">
                  <c:v>2.2910490987696555E-2</c:v>
                </c:pt>
                <c:pt idx="1188">
                  <c:v>2.2906233457030099E-2</c:v>
                </c:pt>
                <c:pt idx="1189">
                  <c:v>2.2901938582007807E-2</c:v>
                </c:pt>
                <c:pt idx="1190">
                  <c:v>2.2897611409766552E-2</c:v>
                </c:pt>
                <c:pt idx="1191">
                  <c:v>2.289325696780975E-2</c:v>
                </c:pt>
                <c:pt idx="1192">
                  <c:v>2.2888878574293704E-2</c:v>
                </c:pt>
                <c:pt idx="1193">
                  <c:v>2.2884476535803833E-2</c:v>
                </c:pt>
                <c:pt idx="1194">
                  <c:v>2.2880050852362929E-2</c:v>
                </c:pt>
                <c:pt idx="1195">
                  <c:v>2.287441149259372E-2</c:v>
                </c:pt>
                <c:pt idx="1196">
                  <c:v>2.2871128550744531E-2</c:v>
                </c:pt>
                <c:pt idx="1197">
                  <c:v>2.2866631932620222E-2</c:v>
                </c:pt>
                <c:pt idx="1198">
                  <c:v>2.2862111669656321E-2</c:v>
                </c:pt>
                <c:pt idx="1199">
                  <c:v>2.2857567761883218E-2</c:v>
                </c:pt>
                <c:pt idx="1200">
                  <c:v>2.2853000209328775E-2</c:v>
                </c:pt>
                <c:pt idx="1201">
                  <c:v>2.2848409012018317E-2</c:v>
                </c:pt>
                <c:pt idx="1202">
                  <c:v>2.2843794169982237E-2</c:v>
                </c:pt>
                <c:pt idx="1203">
                  <c:v>2.2838110679220421E-2</c:v>
                </c:pt>
                <c:pt idx="1204">
                  <c:v>2.2833447150410739E-2</c:v>
                </c:pt>
                <c:pt idx="1205">
                  <c:v>2.282875997838002E-2</c:v>
                </c:pt>
                <c:pt idx="1206">
                  <c:v>2.2824049163159634E-2</c:v>
                </c:pt>
                <c:pt idx="1207">
                  <c:v>2.2819314704775731E-2</c:v>
                </c:pt>
                <c:pt idx="1208">
                  <c:v>2.2813444009852437E-2</c:v>
                </c:pt>
                <c:pt idx="1209">
                  <c:v>2.2808668226308049E-2</c:v>
                </c:pt>
                <c:pt idx="1210">
                  <c:v>2.2803868803919689E-2</c:v>
                </c:pt>
                <c:pt idx="1211">
                  <c:v>2.2799045742716295E-2</c:v>
                </c:pt>
                <c:pt idx="1212">
                  <c:v>2.2795287766417798E-2</c:v>
                </c:pt>
                <c:pt idx="1213">
                  <c:v>2.2790411449659313E-2</c:v>
                </c:pt>
                <c:pt idx="1214">
                  <c:v>2.2785870060740565E-2</c:v>
                </c:pt>
                <c:pt idx="1215">
                  <c:v>2.2780587887292311E-2</c:v>
                </c:pt>
                <c:pt idx="1216">
                  <c:v>2.2775640641741309E-2</c:v>
                </c:pt>
                <c:pt idx="1217">
                  <c:v>2.2771022332143537E-2</c:v>
                </c:pt>
                <c:pt idx="1218">
                  <c:v>2.2762460977713655E-2</c:v>
                </c:pt>
                <c:pt idx="1219">
                  <c:v>2.2757431295589641E-2</c:v>
                </c:pt>
                <c:pt idx="1220">
                  <c:v>2.2752377972100724E-2</c:v>
                </c:pt>
                <c:pt idx="1221">
                  <c:v>2.2747644608062004E-2</c:v>
                </c:pt>
                <c:pt idx="1222">
                  <c:v>2.2742541995619467E-2</c:v>
                </c:pt>
                <c:pt idx="1223">
                  <c:v>2.2737415740504911E-2</c:v>
                </c:pt>
                <c:pt idx="1224">
                  <c:v>2.2732265842749719E-2</c:v>
                </c:pt>
                <c:pt idx="1225">
                  <c:v>2.2726756735255114E-2</c:v>
                </c:pt>
                <c:pt idx="1226">
                  <c:v>2.2721561564208941E-2</c:v>
                </c:pt>
                <c:pt idx="1227">
                  <c:v>2.2716342752011287E-2</c:v>
                </c:pt>
                <c:pt idx="1228">
                  <c:v>2.2711100298686469E-2</c:v>
                </c:pt>
                <c:pt idx="1229">
                  <c:v>2.2706161715422959E-2</c:v>
                </c:pt>
                <c:pt idx="1230">
                  <c:v>2.2700869962472291E-2</c:v>
                </c:pt>
                <c:pt idx="1231">
                  <c:v>2.269555456709536E-2</c:v>
                </c:pt>
                <c:pt idx="1232">
                  <c:v>2.2690215529331384E-2</c:v>
                </c:pt>
                <c:pt idx="1233">
                  <c:v>2.2684852849209125E-2</c:v>
                </c:pt>
                <c:pt idx="1234">
                  <c:v>2.2679466526757334E-2</c:v>
                </c:pt>
                <c:pt idx="1235">
                  <c:v>2.2674056562012618E-2</c:v>
                </c:pt>
                <c:pt idx="1236">
                  <c:v>2.266862295501158E-2</c:v>
                </c:pt>
                <c:pt idx="1237">
                  <c:v>2.266316570578036E-2</c:v>
                </c:pt>
                <c:pt idx="1238">
                  <c:v>2.2657375510403255E-2</c:v>
                </c:pt>
                <c:pt idx="1239">
                  <c:v>2.2651873006757084E-2</c:v>
                </c:pt>
                <c:pt idx="1240">
                  <c:v>2.2646346862361964E-2</c:v>
                </c:pt>
                <c:pt idx="1241">
                  <c:v>2.2640797077250308E-2</c:v>
                </c:pt>
                <c:pt idx="1242">
                  <c:v>2.2635524827350637E-2</c:v>
                </c:pt>
                <c:pt idx="1243">
                  <c:v>2.2629925725444217E-2</c:v>
                </c:pt>
                <c:pt idx="1244">
                  <c:v>2.2624302981540299E-2</c:v>
                </c:pt>
                <c:pt idx="1245">
                  <c:v>2.2618656595678098E-2</c:v>
                </c:pt>
                <c:pt idx="1246">
                  <c:v>2.2612986567883759E-2</c:v>
                </c:pt>
                <c:pt idx="1247">
                  <c:v>2.260700191334053E-2</c:v>
                </c:pt>
                <c:pt idx="1248">
                  <c:v>2.2601286644118167E-2</c:v>
                </c:pt>
                <c:pt idx="1249">
                  <c:v>2.259554773444402E-2</c:v>
                </c:pt>
                <c:pt idx="1250">
                  <c:v>2.2590923500043505E-2</c:v>
                </c:pt>
                <c:pt idx="1251">
                  <c:v>2.2584281801203171E-2</c:v>
                </c:pt>
                <c:pt idx="1252">
                  <c:v>2.257846992256371E-2</c:v>
                </c:pt>
                <c:pt idx="1253">
                  <c:v>2.2572634402240475E-2</c:v>
                </c:pt>
                <c:pt idx="1254">
                  <c:v>2.2566775240264843E-2</c:v>
                </c:pt>
                <c:pt idx="1255">
                  <c:v>2.2560892436673415E-2</c:v>
                </c:pt>
                <c:pt idx="1256">
                  <c:v>2.2554985991500173E-2</c:v>
                </c:pt>
                <c:pt idx="1257">
                  <c:v>2.254905590478434E-2</c:v>
                </c:pt>
                <c:pt idx="1258">
                  <c:v>2.2543102176554666E-2</c:v>
                </c:pt>
                <c:pt idx="1259">
                  <c:v>2.2537124806855605E-2</c:v>
                </c:pt>
                <c:pt idx="1260">
                  <c:v>2.2530594954281769E-2</c:v>
                </c:pt>
                <c:pt idx="1261">
                  <c:v>2.2524574421631881E-2</c:v>
                </c:pt>
                <c:pt idx="1262">
                  <c:v>2.2518530250325054E-2</c:v>
                </c:pt>
                <c:pt idx="1263">
                  <c:v>2.2512462440400425E-2</c:v>
                </c:pt>
                <c:pt idx="1264">
                  <c:v>2.2506883337516811E-2</c:v>
                </c:pt>
                <c:pt idx="1265">
                  <c:v>2.2500764119736047E-2</c:v>
                </c:pt>
                <c:pt idx="1266">
                  <c:v>2.2494621260736869E-2</c:v>
                </c:pt>
                <c:pt idx="1267">
                  <c:v>2.2488454760553271E-2</c:v>
                </c:pt>
                <c:pt idx="1268">
                  <c:v>2.2482264619227081E-2</c:v>
                </c:pt>
                <c:pt idx="1269">
                  <c:v>2.2475805097913398E-2</c:v>
                </c:pt>
                <c:pt idx="1270">
                  <c:v>2.2469569746618734E-2</c:v>
                </c:pt>
                <c:pt idx="1271">
                  <c:v>2.2463310755631426E-2</c:v>
                </c:pt>
                <c:pt idx="1272">
                  <c:v>2.2457028124994692E-2</c:v>
                </c:pt>
                <c:pt idx="1273">
                  <c:v>2.2450959296722618E-2</c:v>
                </c:pt>
                <c:pt idx="1274">
                  <c:v>2.2444627309312126E-2</c:v>
                </c:pt>
                <c:pt idx="1275">
                  <c:v>2.2438271681023091E-2</c:v>
                </c:pt>
                <c:pt idx="1276">
                  <c:v>2.2431892411886895E-2</c:v>
                </c:pt>
                <c:pt idx="1277">
                  <c:v>2.2425260378312384E-2</c:v>
                </c:pt>
                <c:pt idx="1278">
                  <c:v>2.2418835910535544E-2</c:v>
                </c:pt>
                <c:pt idx="1279">
                  <c:v>2.2412387803368627E-2</c:v>
                </c:pt>
                <c:pt idx="1280">
                  <c:v>2.2405916056841356E-2</c:v>
                </c:pt>
                <c:pt idx="1281">
                  <c:v>2.2399420671002351E-2</c:v>
                </c:pt>
                <c:pt idx="1282">
                  <c:v>2.2393120341527618E-2</c:v>
                </c:pt>
                <c:pt idx="1283">
                  <c:v>2.2386575587572382E-2</c:v>
                </c:pt>
                <c:pt idx="1284">
                  <c:v>2.2380007193083709E-2</c:v>
                </c:pt>
                <c:pt idx="1285">
                  <c:v>2.2373415158100814E-2</c:v>
                </c:pt>
                <c:pt idx="1286">
                  <c:v>2.2366799482670754E-2</c:v>
                </c:pt>
                <c:pt idx="1287">
                  <c:v>2.236016016681968E-2</c:v>
                </c:pt>
                <c:pt idx="1288">
                  <c:v>2.2353497210602487E-2</c:v>
                </c:pt>
                <c:pt idx="1289">
                  <c:v>2.2346810614047936E-2</c:v>
                </c:pt>
                <c:pt idx="1290">
                  <c:v>2.2339898435388455E-2</c:v>
                </c:pt>
                <c:pt idx="1291">
                  <c:v>2.2333166658466408E-2</c:v>
                </c:pt>
                <c:pt idx="1292">
                  <c:v>2.2326411242654075E-2</c:v>
                </c:pt>
                <c:pt idx="1293">
                  <c:v>2.2319632187983867E-2</c:v>
                </c:pt>
                <c:pt idx="1294">
                  <c:v>2.2312829494496311E-2</c:v>
                </c:pt>
                <c:pt idx="1295">
                  <c:v>2.2306194589978613E-2</c:v>
                </c:pt>
                <c:pt idx="1296">
                  <c:v>2.2299342512220734E-2</c:v>
                </c:pt>
                <c:pt idx="1297">
                  <c:v>2.229246679446014E-2</c:v>
                </c:pt>
                <c:pt idx="1298">
                  <c:v>2.2285567436730817E-2</c:v>
                </c:pt>
                <c:pt idx="1299">
                  <c:v>2.2278461446216629E-2</c:v>
                </c:pt>
                <c:pt idx="1300">
                  <c:v>2.2271516920670569E-2</c:v>
                </c:pt>
                <c:pt idx="1301">
                  <c:v>2.2264548756588121E-2</c:v>
                </c:pt>
                <c:pt idx="1302">
                  <c:v>2.2257556954012513E-2</c:v>
                </c:pt>
                <c:pt idx="1303">
                  <c:v>2.2250716050040878E-2</c:v>
                </c:pt>
                <c:pt idx="1304">
                  <c:v>2.224367485338808E-2</c:v>
                </c:pt>
                <c:pt idx="1305">
                  <c:v>2.2236610017061984E-2</c:v>
                </c:pt>
                <c:pt idx="1306">
                  <c:v>2.2229521541104417E-2</c:v>
                </c:pt>
                <c:pt idx="1307">
                  <c:v>2.2221722407430519E-2</c:v>
                </c:pt>
                <c:pt idx="1308">
                  <c:v>2.2214579029464103E-2</c:v>
                </c:pt>
                <c:pt idx="1309">
                  <c:v>2.2207412009408522E-2</c:v>
                </c:pt>
                <c:pt idx="1310">
                  <c:v>2.2200221347315356E-2</c:v>
                </c:pt>
                <c:pt idx="1311">
                  <c:v>2.2193007043226354E-2</c:v>
                </c:pt>
                <c:pt idx="1312">
                  <c:v>2.2184993440068357E-2</c:v>
                </c:pt>
                <c:pt idx="1313">
                  <c:v>2.2177742497354127E-2</c:v>
                </c:pt>
                <c:pt idx="1314">
                  <c:v>2.2170467919225913E-2</c:v>
                </c:pt>
                <c:pt idx="1315">
                  <c:v>2.2163169705715555E-2</c:v>
                </c:pt>
                <c:pt idx="1316">
                  <c:v>2.2156580894523673E-2</c:v>
                </c:pt>
                <c:pt idx="1317">
                  <c:v>2.2149224739454312E-2</c:v>
                </c:pt>
                <c:pt idx="1318">
                  <c:v>2.2141986687111589E-2</c:v>
                </c:pt>
                <c:pt idx="1319">
                  <c:v>2.2134441504359587E-2</c:v>
                </c:pt>
                <c:pt idx="1320">
                  <c:v>2.2126600829730135E-2</c:v>
                </c:pt>
                <c:pt idx="1321">
                  <c:v>2.2119156526817507E-2</c:v>
                </c:pt>
                <c:pt idx="1322">
                  <c:v>2.2111688586257304E-2</c:v>
                </c:pt>
                <c:pt idx="1323">
                  <c:v>2.2104197008087339E-2</c:v>
                </c:pt>
                <c:pt idx="1324">
                  <c:v>2.2096681792358946E-2</c:v>
                </c:pt>
                <c:pt idx="1325">
                  <c:v>2.2089524402882851E-2</c:v>
                </c:pt>
                <c:pt idx="1326">
                  <c:v>2.2081955474529551E-2</c:v>
                </c:pt>
                <c:pt idx="1327">
                  <c:v>2.2074362904934391E-2</c:v>
                </c:pt>
                <c:pt idx="1328">
                  <c:v>2.2066746694153861E-2</c:v>
                </c:pt>
                <c:pt idx="1329">
                  <c:v>2.2058751151810184E-2</c:v>
                </c:pt>
                <c:pt idx="1330">
                  <c:v>2.2051094111628127E-2</c:v>
                </c:pt>
                <c:pt idx="1331">
                  <c:v>2.2043413434195618E-2</c:v>
                </c:pt>
                <c:pt idx="1332">
                  <c:v>2.2035709119547775E-2</c:v>
                </c:pt>
                <c:pt idx="1333">
                  <c:v>2.2027981167744036E-2</c:v>
                </c:pt>
                <c:pt idx="1334">
                  <c:v>2.2020552967279373E-2</c:v>
                </c:pt>
                <c:pt idx="1335">
                  <c:v>2.2012771269561828E-2</c:v>
                </c:pt>
                <c:pt idx="1336">
                  <c:v>2.2004965931049402E-2</c:v>
                </c:pt>
                <c:pt idx="1337">
                  <c:v>2.1997237868835024E-2</c:v>
                </c:pt>
                <c:pt idx="1338">
                  <c:v>2.1989284331846218E-2</c:v>
                </c:pt>
                <c:pt idx="1339">
                  <c:v>2.1981408071253698E-2</c:v>
                </c:pt>
                <c:pt idx="1340">
                  <c:v>2.1973508170070145E-2</c:v>
                </c:pt>
                <c:pt idx="1341">
                  <c:v>2.1965584628344675E-2</c:v>
                </c:pt>
                <c:pt idx="1342">
                  <c:v>2.1957365936578342E-2</c:v>
                </c:pt>
                <c:pt idx="1343">
                  <c:v>2.1949401615628084E-2</c:v>
                </c:pt>
                <c:pt idx="1344">
                  <c:v>2.1941413658019014E-2</c:v>
                </c:pt>
                <c:pt idx="1345">
                  <c:v>2.193340206379165E-2</c:v>
                </c:pt>
                <c:pt idx="1346">
                  <c:v>2.1925366832997322E-2</c:v>
                </c:pt>
                <c:pt idx="1347">
                  <c:v>2.1917546929458104E-2</c:v>
                </c:pt>
                <c:pt idx="1348">
                  <c:v>2.1909457905368596E-2</c:v>
                </c:pt>
                <c:pt idx="1349">
                  <c:v>2.190134524114486E-2</c:v>
                </c:pt>
                <c:pt idx="1350">
                  <c:v>2.1893208936840925E-2</c:v>
                </c:pt>
                <c:pt idx="1351">
                  <c:v>2.1884836132139467E-2</c:v>
                </c:pt>
                <c:pt idx="1352">
                  <c:v>2.1876659082921322E-2</c:v>
                </c:pt>
                <c:pt idx="1353">
                  <c:v>2.18684583974658E-2</c:v>
                </c:pt>
                <c:pt idx="1354">
                  <c:v>2.186023407581613E-2</c:v>
                </c:pt>
                <c:pt idx="1355">
                  <c:v>2.1851986118023636E-2</c:v>
                </c:pt>
                <c:pt idx="1356">
                  <c:v>2.1843894672268063E-2</c:v>
                </c:pt>
                <c:pt idx="1357">
                  <c:v>2.1835592888871411E-2</c:v>
                </c:pt>
                <c:pt idx="1358">
                  <c:v>2.182726746581699E-2</c:v>
                </c:pt>
                <c:pt idx="1359">
                  <c:v>2.1818918403151453E-2</c:v>
                </c:pt>
                <c:pt idx="1360">
                  <c:v>2.1810545700938665E-2</c:v>
                </c:pt>
                <c:pt idx="1361">
                  <c:v>2.1802149359225281E-2</c:v>
                </c:pt>
                <c:pt idx="1362">
                  <c:v>2.1793729378065337E-2</c:v>
                </c:pt>
                <c:pt idx="1363">
                  <c:v>2.1785285757515316E-2</c:v>
                </c:pt>
                <c:pt idx="1364">
                  <c:v>2.1776604764185373E-2</c:v>
                </c:pt>
                <c:pt idx="1365">
                  <c:v>2.1768124835023651E-2</c:v>
                </c:pt>
                <c:pt idx="1366">
                  <c:v>2.1759621272668037E-2</c:v>
                </c:pt>
                <c:pt idx="1367">
                  <c:v>2.175109407717063E-2</c:v>
                </c:pt>
                <c:pt idx="1368">
                  <c:v>2.1742713065790436E-2</c:v>
                </c:pt>
                <c:pt idx="1369">
                  <c:v>2.1734158749608379E-2</c:v>
                </c:pt>
                <c:pt idx="1370">
                  <c:v>2.1725518515264476E-2</c:v>
                </c:pt>
                <c:pt idx="1371">
                  <c:v>2.1716885781541424E-2</c:v>
                </c:pt>
                <c:pt idx="1372">
                  <c:v>2.1708154552771385E-2</c:v>
                </c:pt>
                <c:pt idx="1373">
                  <c:v>2.1699481152750482E-2</c:v>
                </c:pt>
                <c:pt idx="1374">
                  <c:v>2.1690784117524196E-2</c:v>
                </c:pt>
                <c:pt idx="1375">
                  <c:v>2.1682063447135747E-2</c:v>
                </c:pt>
                <c:pt idx="1376">
                  <c:v>2.1673319141644574E-2</c:v>
                </c:pt>
                <c:pt idx="1377">
                  <c:v>2.1664592964261792E-2</c:v>
                </c:pt>
                <c:pt idx="1378">
                  <c:v>2.1655794759410658E-2</c:v>
                </c:pt>
                <c:pt idx="1379">
                  <c:v>2.1646972916051138E-2</c:v>
                </c:pt>
                <c:pt idx="1380">
                  <c:v>2.1638127434242167E-2</c:v>
                </c:pt>
                <c:pt idx="1381">
                  <c:v>2.1629243089379489E-2</c:v>
                </c:pt>
                <c:pt idx="1382">
                  <c:v>2.1620356974322852E-2</c:v>
                </c:pt>
                <c:pt idx="1383">
                  <c:v>2.1611447224520096E-2</c:v>
                </c:pt>
                <c:pt idx="1384">
                  <c:v>2.1602513840025244E-2</c:v>
                </c:pt>
                <c:pt idx="1385">
                  <c:v>2.1593556820881526E-2</c:v>
                </c:pt>
                <c:pt idx="1386">
                  <c:v>2.1584558139064104E-2</c:v>
                </c:pt>
                <c:pt idx="1387">
                  <c:v>2.1575547189685722E-2</c:v>
                </c:pt>
                <c:pt idx="1388">
                  <c:v>2.1566512602307335E-2</c:v>
                </c:pt>
                <c:pt idx="1389">
                  <c:v>2.155744127826999E-2</c:v>
                </c:pt>
                <c:pt idx="1390">
                  <c:v>2.1548372513803496E-2</c:v>
                </c:pt>
                <c:pt idx="1391">
                  <c:v>2.1539267012788559E-2</c:v>
                </c:pt>
                <c:pt idx="1392">
                  <c:v>2.15301378740143E-2</c:v>
                </c:pt>
                <c:pt idx="1393">
                  <c:v>2.1520985097534747E-2</c:v>
                </c:pt>
                <c:pt idx="1394">
                  <c:v>2.1511880098314916E-2</c:v>
                </c:pt>
                <c:pt idx="1395">
                  <c:v>2.1502686735629904E-2</c:v>
                </c:pt>
                <c:pt idx="1396">
                  <c:v>2.1493469738884961E-2</c:v>
                </c:pt>
                <c:pt idx="1397">
                  <c:v>2.1484229108128715E-2</c:v>
                </c:pt>
                <c:pt idx="1398">
                  <c:v>2.1474964843420596E-2</c:v>
                </c:pt>
                <c:pt idx="1399">
                  <c:v>2.146557205015439E-2</c:v>
                </c:pt>
                <c:pt idx="1400">
                  <c:v>2.1456253811390626E-2</c:v>
                </c:pt>
                <c:pt idx="1401">
                  <c:v>2.1446911935400475E-2</c:v>
                </c:pt>
                <c:pt idx="1402">
                  <c:v>2.1437546422235516E-2</c:v>
                </c:pt>
                <c:pt idx="1403">
                  <c:v>2.1428289012436319E-2</c:v>
                </c:pt>
                <c:pt idx="1404">
                  <c:v>2.1418882945130023E-2</c:v>
                </c:pt>
                <c:pt idx="1405">
                  <c:v>2.1409453244252773E-2</c:v>
                </c:pt>
                <c:pt idx="1406">
                  <c:v>2.1399999909853196E-2</c:v>
                </c:pt>
                <c:pt idx="1407">
                  <c:v>2.1390522941990731E-2</c:v>
                </c:pt>
                <c:pt idx="1408">
                  <c:v>2.1380856966013068E-2</c:v>
                </c:pt>
                <c:pt idx="1409">
                  <c:v>2.1371325994336235E-2</c:v>
                </c:pt>
                <c:pt idx="1410">
                  <c:v>2.1361771385970868E-2</c:v>
                </c:pt>
                <c:pt idx="1411">
                  <c:v>2.1352193140978366E-2</c:v>
                </c:pt>
                <c:pt idx="1412">
                  <c:v>2.1342591259420129E-2</c:v>
                </c:pt>
                <c:pt idx="1413">
                  <c:v>2.1332965741355101E-2</c:v>
                </c:pt>
                <c:pt idx="1414">
                  <c:v>2.1323316586852048E-2</c:v>
                </c:pt>
                <c:pt idx="1415">
                  <c:v>2.1313643795967455E-2</c:v>
                </c:pt>
                <c:pt idx="1416">
                  <c:v>2.1304311890259893E-2</c:v>
                </c:pt>
                <c:pt idx="1417">
                  <c:v>2.1294603099175396E-2</c:v>
                </c:pt>
                <c:pt idx="1418">
                  <c:v>2.1284870677470227E-2</c:v>
                </c:pt>
                <c:pt idx="1419">
                  <c:v>2.1275114625196479E-2</c:v>
                </c:pt>
                <c:pt idx="1420">
                  <c:v>2.1265171739734079E-2</c:v>
                </c:pt>
                <c:pt idx="1421">
                  <c:v>2.1255110690142395E-2</c:v>
                </c:pt>
                <c:pt idx="1422">
                  <c:v>2.1245272446335665E-2</c:v>
                </c:pt>
                <c:pt idx="1423">
                  <c:v>2.1235410566645952E-2</c:v>
                </c:pt>
                <c:pt idx="1424">
                  <c:v>2.122552505113957E-2</c:v>
                </c:pt>
                <c:pt idx="1425">
                  <c:v>2.121589626147417E-2</c:v>
                </c:pt>
                <c:pt idx="1426">
                  <c:v>2.1205970268409535E-2</c:v>
                </c:pt>
                <c:pt idx="1427">
                  <c:v>2.1196020643008556E-2</c:v>
                </c:pt>
                <c:pt idx="1428">
                  <c:v>2.1186047385330663E-2</c:v>
                </c:pt>
                <c:pt idx="1429">
                  <c:v>2.1175742938560581E-2</c:v>
                </c:pt>
                <c:pt idx="1430">
                  <c:v>2.1165715609480384E-2</c:v>
                </c:pt>
                <c:pt idx="1431">
                  <c:v>2.1155664645030502E-2</c:v>
                </c:pt>
                <c:pt idx="1432">
                  <c:v>2.114559004526987E-2</c:v>
                </c:pt>
                <c:pt idx="1433">
                  <c:v>2.1135826614805547E-2</c:v>
                </c:pt>
                <c:pt idx="1434">
                  <c:v>2.1125711564684568E-2</c:v>
                </c:pt>
                <c:pt idx="1435">
                  <c:v>2.1115572882691912E-2</c:v>
                </c:pt>
                <c:pt idx="1436">
                  <c:v>2.1105410568892407E-2</c:v>
                </c:pt>
                <c:pt idx="1437">
                  <c:v>2.1095224623337388E-2</c:v>
                </c:pt>
                <c:pt idx="1438">
                  <c:v>2.1084646108876639E-2</c:v>
                </c:pt>
                <c:pt idx="1439">
                  <c:v>2.1074406063777838E-2</c:v>
                </c:pt>
                <c:pt idx="1440">
                  <c:v>2.1064142383893866E-2</c:v>
                </c:pt>
                <c:pt idx="1441">
                  <c:v>2.1053724805978662E-2</c:v>
                </c:pt>
                <c:pt idx="1442">
                  <c:v>2.1043544120018451E-2</c:v>
                </c:pt>
                <c:pt idx="1443">
                  <c:v>2.1033209536167E-2</c:v>
                </c:pt>
                <c:pt idx="1444">
                  <c:v>2.1022851317790709E-2</c:v>
                </c:pt>
                <c:pt idx="1445">
                  <c:v>2.1012469464955882E-2</c:v>
                </c:pt>
                <c:pt idx="1446">
                  <c:v>2.1002487694393761E-2</c:v>
                </c:pt>
                <c:pt idx="1447">
                  <c:v>2.0992065905836577E-2</c:v>
                </c:pt>
                <c:pt idx="1448">
                  <c:v>2.098162934365274E-2</c:v>
                </c:pt>
                <c:pt idx="1449">
                  <c:v>2.0971192961745544E-2</c:v>
                </c:pt>
                <c:pt idx="1450">
                  <c:v>2.0960771912765391E-2</c:v>
                </c:pt>
                <c:pt idx="1451">
                  <c:v>2.0949969005558358E-2</c:v>
                </c:pt>
                <c:pt idx="1452">
                  <c:v>2.0939625844723909E-2</c:v>
                </c:pt>
                <c:pt idx="1453">
                  <c:v>2.0929324000487685E-2</c:v>
                </c:pt>
                <c:pt idx="1454">
                  <c:v>2.09190634727318E-2</c:v>
                </c:pt>
                <c:pt idx="1455">
                  <c:v>2.0909228205992947E-2</c:v>
                </c:pt>
                <c:pt idx="1456">
                  <c:v>2.089904320597517E-2</c:v>
                </c:pt>
                <c:pt idx="1457">
                  <c:v>2.0888899514179604E-2</c:v>
                </c:pt>
                <c:pt idx="1458">
                  <c:v>2.08787971305117E-2</c:v>
                </c:pt>
                <c:pt idx="1459">
                  <c:v>2.0868736054860691E-2</c:v>
                </c:pt>
                <c:pt idx="1460">
                  <c:v>2.0858367945939874E-2</c:v>
                </c:pt>
                <c:pt idx="1461">
                  <c:v>2.0848396630373269E-2</c:v>
                </c:pt>
                <c:pt idx="1462">
                  <c:v>2.0838466630388127E-2</c:v>
                </c:pt>
                <c:pt idx="1463">
                  <c:v>2.0827277046183736E-2</c:v>
                </c:pt>
                <c:pt idx="1464">
                  <c:v>2.081743318918635E-2</c:v>
                </c:pt>
                <c:pt idx="1465">
                  <c:v>2.0807630644808783E-2</c:v>
                </c:pt>
                <c:pt idx="1466">
                  <c:v>2.0797869412942128E-2</c:v>
                </c:pt>
                <c:pt idx="1467">
                  <c:v>2.0788149493482545E-2</c:v>
                </c:pt>
                <c:pt idx="1468">
                  <c:v>2.0778761499537137E-2</c:v>
                </c:pt>
                <c:pt idx="1469">
                  <c:v>2.0769116997510398E-2</c:v>
                </c:pt>
                <c:pt idx="1470">
                  <c:v>2.0759513799795622E-2</c:v>
                </c:pt>
                <c:pt idx="1471">
                  <c:v>2.0749951906289407E-2</c:v>
                </c:pt>
                <c:pt idx="1472">
                  <c:v>2.0740431316907906E-2</c:v>
                </c:pt>
                <c:pt idx="1473">
                  <c:v>2.0730697531428088E-2</c:v>
                </c:pt>
                <c:pt idx="1474">
                  <c:v>2.0721184832271349E-2</c:v>
                </c:pt>
                <c:pt idx="1475">
                  <c:v>2.0711877371943875E-2</c:v>
                </c:pt>
                <c:pt idx="1476">
                  <c:v>2.0702529259467514E-2</c:v>
                </c:pt>
                <c:pt idx="1477">
                  <c:v>2.0693147758110101E-2</c:v>
                </c:pt>
                <c:pt idx="1478">
                  <c:v>2.0683956968532147E-2</c:v>
                </c:pt>
                <c:pt idx="1479">
                  <c:v>2.0674732789873057E-2</c:v>
                </c:pt>
                <c:pt idx="1480">
                  <c:v>2.0665482508525335E-2</c:v>
                </c:pt>
                <c:pt idx="1481">
                  <c:v>2.0656408365670592E-2</c:v>
                </c:pt>
                <c:pt idx="1482">
                  <c:v>2.0647308119929667E-2</c:v>
                </c:pt>
                <c:pt idx="1483">
                  <c:v>2.0638249184967289E-2</c:v>
                </c:pt>
                <c:pt idx="1484">
                  <c:v>2.0629231560674553E-2</c:v>
                </c:pt>
                <c:pt idx="1485">
                  <c:v>2.0620255246965348E-2</c:v>
                </c:pt>
                <c:pt idx="1486">
                  <c:v>2.0611320243735833E-2</c:v>
                </c:pt>
                <c:pt idx="1487">
                  <c:v>2.0602426550892297E-2</c:v>
                </c:pt>
                <c:pt idx="1488">
                  <c:v>2.0593574168333434E-2</c:v>
                </c:pt>
                <c:pt idx="1489">
                  <c:v>2.0584763095970599E-2</c:v>
                </c:pt>
                <c:pt idx="1490">
                  <c:v>2.0575993333705016E-2</c:v>
                </c:pt>
                <c:pt idx="1491">
                  <c:v>2.0567264881440443E-2</c:v>
                </c:pt>
                <c:pt idx="1492">
                  <c:v>2.0558577739080638E-2</c:v>
                </c:pt>
                <c:pt idx="1493">
                  <c:v>2.0549896332675496E-2</c:v>
                </c:pt>
                <c:pt idx="1494">
                  <c:v>2.0541428108056259E-2</c:v>
                </c:pt>
                <c:pt idx="1495">
                  <c:v>2.0532764170505396E-2</c:v>
                </c:pt>
                <c:pt idx="1496">
                  <c:v>2.052424226683263E-2</c:v>
                </c:pt>
                <c:pt idx="1497">
                  <c:v>2.0515761672606214E-2</c:v>
                </c:pt>
                <c:pt idx="1498">
                  <c:v>2.050732238772484E-2</c:v>
                </c:pt>
                <c:pt idx="1499">
                  <c:v>2.0498924412102396E-2</c:v>
                </c:pt>
                <c:pt idx="1500">
                  <c:v>2.0490567745642639E-2</c:v>
                </c:pt>
                <c:pt idx="1501">
                  <c:v>2.0482252388261991E-2</c:v>
                </c:pt>
                <c:pt idx="1502">
                  <c:v>2.047397833986421E-2</c:v>
                </c:pt>
                <c:pt idx="1503">
                  <c:v>2.0465745600360651E-2</c:v>
                </c:pt>
                <c:pt idx="1504">
                  <c:v>2.0457554169662669E-2</c:v>
                </c:pt>
                <c:pt idx="1505">
                  <c:v>2.0449404047686685E-2</c:v>
                </c:pt>
                <c:pt idx="1506">
                  <c:v>2.0441295234333925E-2</c:v>
                </c:pt>
                <c:pt idx="1507">
                  <c:v>2.0433231584568463E-2</c:v>
                </c:pt>
                <c:pt idx="1508">
                  <c:v>2.0425201533166293E-2</c:v>
                </c:pt>
                <c:pt idx="1509">
                  <c:v>2.0417216645176664E-2</c:v>
                </c:pt>
                <c:pt idx="1510">
                  <c:v>2.0409273065465812E-2</c:v>
                </c:pt>
                <c:pt idx="1511">
                  <c:v>2.0401370793950158E-2</c:v>
                </c:pt>
                <c:pt idx="1512">
                  <c:v>2.0393509830541057E-2</c:v>
                </c:pt>
                <c:pt idx="1513">
                  <c:v>2.038569017515493E-2</c:v>
                </c:pt>
                <c:pt idx="1514">
                  <c:v>2.0377911827705666E-2</c:v>
                </c:pt>
                <c:pt idx="1515">
                  <c:v>2.0365751693199981E-2</c:v>
                </c:pt>
                <c:pt idx="1516">
                  <c:v>2.035807704300735E-2</c:v>
                </c:pt>
                <c:pt idx="1517">
                  <c:v>2.0350443698002051E-2</c:v>
                </c:pt>
                <c:pt idx="1518">
                  <c:v>2.0342851658095198E-2</c:v>
                </c:pt>
                <c:pt idx="1519">
                  <c:v>2.0335300923210974E-2</c:v>
                </c:pt>
                <c:pt idx="1520">
                  <c:v>2.03276936067153E-2</c:v>
                </c:pt>
                <c:pt idx="1521">
                  <c:v>2.0320217878534719E-2</c:v>
                </c:pt>
                <c:pt idx="1522">
                  <c:v>2.0312783447802019E-2</c:v>
                </c:pt>
                <c:pt idx="1523">
                  <c:v>2.0305390314456415E-2</c:v>
                </c:pt>
                <c:pt idx="1524">
                  <c:v>2.0298166821373698E-2</c:v>
                </c:pt>
                <c:pt idx="1525">
                  <c:v>2.029086391497294E-2</c:v>
                </c:pt>
                <c:pt idx="1526">
                  <c:v>2.0283602313053633E-2</c:v>
                </c:pt>
                <c:pt idx="1527">
                  <c:v>2.02763820155295E-2</c:v>
                </c:pt>
                <c:pt idx="1528">
                  <c:v>2.0269203022332566E-2</c:v>
                </c:pt>
                <c:pt idx="1529">
                  <c:v>2.0260992898722002E-2</c:v>
                </c:pt>
                <c:pt idx="1530">
                  <c:v>2.0253899857587264E-2</c:v>
                </c:pt>
                <c:pt idx="1531">
                  <c:v>2.0246848118123495E-2</c:v>
                </c:pt>
                <c:pt idx="1532">
                  <c:v>2.0239837680252358E-2</c:v>
                </c:pt>
                <c:pt idx="1533">
                  <c:v>2.0232934922797919E-2</c:v>
                </c:pt>
                <c:pt idx="1534">
                  <c:v>2.0226009654522949E-2</c:v>
                </c:pt>
                <c:pt idx="1535">
                  <c:v>2.021912569004446E-2</c:v>
                </c:pt>
                <c:pt idx="1536">
                  <c:v>2.021228302928663E-2</c:v>
                </c:pt>
                <c:pt idx="1537">
                  <c:v>2.0205405012351983E-2</c:v>
                </c:pt>
                <c:pt idx="1538">
                  <c:v>2.0198642382572372E-2</c:v>
                </c:pt>
                <c:pt idx="1539">
                  <c:v>2.019192105389641E-2</c:v>
                </c:pt>
                <c:pt idx="1540">
                  <c:v>2.0185241026261957E-2</c:v>
                </c:pt>
                <c:pt idx="1541">
                  <c:v>2.0178689278847205E-2</c:v>
                </c:pt>
                <c:pt idx="1542">
                  <c:v>2.0172094438933579E-2</c:v>
                </c:pt>
                <c:pt idx="1543">
                  <c:v>2.0165540902246488E-2</c:v>
                </c:pt>
                <c:pt idx="1544">
                  <c:v>2.015902866872319E-2</c:v>
                </c:pt>
                <c:pt idx="1545">
                  <c:v>2.0152557738285254E-2</c:v>
                </c:pt>
                <c:pt idx="1546">
                  <c:v>2.0146128110875159E-2</c:v>
                </c:pt>
                <c:pt idx="1547">
                  <c:v>2.0139739786419707E-2</c:v>
                </c:pt>
                <c:pt idx="1548">
                  <c:v>2.0133392764850922E-2</c:v>
                </c:pt>
                <c:pt idx="1549">
                  <c:v>2.0127087046106058E-2</c:v>
                </c:pt>
                <c:pt idx="1550">
                  <c:v>2.0120712292185483E-2</c:v>
                </c:pt>
                <c:pt idx="1551">
                  <c:v>2.0114486571566337E-2</c:v>
                </c:pt>
                <c:pt idx="1552">
                  <c:v>2.0108302151191748E-2</c:v>
                </c:pt>
                <c:pt idx="1553">
                  <c:v>2.0102159031013089E-2</c:v>
                </c:pt>
                <c:pt idx="1554">
                  <c:v>2.0096057210952017E-2</c:v>
                </c:pt>
                <c:pt idx="1555">
                  <c:v>2.0090120089224148E-2</c:v>
                </c:pt>
                <c:pt idx="1556">
                  <c:v>2.008410348840358E-2</c:v>
                </c:pt>
                <c:pt idx="1557">
                  <c:v>2.0078128189884054E-2</c:v>
                </c:pt>
                <c:pt idx="1558">
                  <c:v>2.0072194193610667E-2</c:v>
                </c:pt>
                <c:pt idx="1559">
                  <c:v>2.0066167610365358E-2</c:v>
                </c:pt>
                <c:pt idx="1560">
                  <c:v>2.0060313589767086E-2</c:v>
                </c:pt>
                <c:pt idx="1561">
                  <c:v>2.0054500868862256E-2</c:v>
                </c:pt>
                <c:pt idx="1562">
                  <c:v>2.0048729447602241E-2</c:v>
                </c:pt>
                <c:pt idx="1563">
                  <c:v>2.0043578536717271E-2</c:v>
                </c:pt>
                <c:pt idx="1564">
                  <c:v>2.0037457559570617E-2</c:v>
                </c:pt>
                <c:pt idx="1565">
                  <c:v>2.0031812677265944E-2</c:v>
                </c:pt>
                <c:pt idx="1566">
                  <c:v>2.002620909671329E-2</c:v>
                </c:pt>
                <c:pt idx="1567">
                  <c:v>2.0020646817857753E-2</c:v>
                </c:pt>
                <c:pt idx="1568">
                  <c:v>2.0015125840641815E-2</c:v>
                </c:pt>
                <c:pt idx="1569">
                  <c:v>2.0009646165005345E-2</c:v>
                </c:pt>
                <c:pt idx="1570">
                  <c:v>2.0004207790888212E-2</c:v>
                </c:pt>
                <c:pt idx="1571">
                  <c:v>1.9998810718238131E-2</c:v>
                </c:pt>
                <c:pt idx="1572">
                  <c:v>1.9992950991640977E-2</c:v>
                </c:pt>
                <c:pt idx="1573">
                  <c:v>1.9987628545372258E-2</c:v>
                </c:pt>
                <c:pt idx="1574">
                  <c:v>1.998234739339351E-2</c:v>
                </c:pt>
                <c:pt idx="1575">
                  <c:v>1.9977107535667105E-2</c:v>
                </c:pt>
                <c:pt idx="1576">
                  <c:v>1.9972444874993441E-2</c:v>
                </c:pt>
                <c:pt idx="1577">
                  <c:v>1.9967295609953487E-2</c:v>
                </c:pt>
                <c:pt idx="1578">
                  <c:v>1.996218764599627E-2</c:v>
                </c:pt>
                <c:pt idx="1579">
                  <c:v>1.9957871229121581E-2</c:v>
                </c:pt>
                <c:pt idx="1580">
                  <c:v>1.9952095621094734E-2</c:v>
                </c:pt>
                <c:pt idx="1581">
                  <c:v>1.994691929970157E-2</c:v>
                </c:pt>
                <c:pt idx="1582">
                  <c:v>1.9941973859475381E-2</c:v>
                </c:pt>
                <c:pt idx="1583">
                  <c:v>1.9937069717745858E-2</c:v>
                </c:pt>
                <c:pt idx="1584">
                  <c:v>1.993220687446166E-2</c:v>
                </c:pt>
                <c:pt idx="1585">
                  <c:v>1.9927588323990005E-2</c:v>
                </c:pt>
                <c:pt idx="1586">
                  <c:v>1.9922810766752154E-2</c:v>
                </c:pt>
                <c:pt idx="1587">
                  <c:v>1.9918074510123829E-2</c:v>
                </c:pt>
                <c:pt idx="1588">
                  <c:v>1.9913379554055359E-2</c:v>
                </c:pt>
                <c:pt idx="1589">
                  <c:v>1.9908512133021361E-2</c:v>
                </c:pt>
                <c:pt idx="1590">
                  <c:v>1.9903897079387965E-2</c:v>
                </c:pt>
                <c:pt idx="1591">
                  <c:v>1.9899323323867606E-2</c:v>
                </c:pt>
                <c:pt idx="1592">
                  <c:v>1.989479086641166E-2</c:v>
                </c:pt>
                <c:pt idx="1593">
                  <c:v>1.98902997069688E-2</c:v>
                </c:pt>
                <c:pt idx="1594">
                  <c:v>1.9886077126682496E-2</c:v>
                </c:pt>
                <c:pt idx="1595">
                  <c:v>1.9881671273178744E-2</c:v>
                </c:pt>
                <c:pt idx="1596">
                  <c:v>1.9877306719853143E-2</c:v>
                </c:pt>
                <c:pt idx="1597">
                  <c:v>1.9872983466658639E-2</c:v>
                </c:pt>
                <c:pt idx="1598">
                  <c:v>1.9868701513550781E-2</c:v>
                </c:pt>
                <c:pt idx="1599">
                  <c:v>1.9864460860485125E-2</c:v>
                </c:pt>
                <c:pt idx="1600">
                  <c:v>1.986026150741723E-2</c:v>
                </c:pt>
                <c:pt idx="1601">
                  <c:v>1.9856103454297419E-2</c:v>
                </c:pt>
                <c:pt idx="1602">
                  <c:v>1.9851737675320856E-2</c:v>
                </c:pt>
                <c:pt idx="1603">
                  <c:v>1.9847659493596348E-2</c:v>
                </c:pt>
                <c:pt idx="1604">
                  <c:v>1.9843622609414857E-2</c:v>
                </c:pt>
                <c:pt idx="1605">
                  <c:v>1.9839627022725053E-2</c:v>
                </c:pt>
                <c:pt idx="1606">
                  <c:v>1.9835672733491815E-2</c:v>
                </c:pt>
                <c:pt idx="1607">
                  <c:v>1.9832022432195513E-2</c:v>
                </c:pt>
                <c:pt idx="1608">
                  <c:v>1.9828153477548894E-2</c:v>
                </c:pt>
                <c:pt idx="1609">
                  <c:v>1.9824325822518328E-2</c:v>
                </c:pt>
                <c:pt idx="1610">
                  <c:v>1.9820539467061988E-2</c:v>
                </c:pt>
                <c:pt idx="1611">
                  <c:v>1.9816520747769295E-2</c:v>
                </c:pt>
                <c:pt idx="1612">
                  <c:v>1.9812814242437971E-2</c:v>
                </c:pt>
                <c:pt idx="1613">
                  <c:v>1.980914903429306E-2</c:v>
                </c:pt>
                <c:pt idx="1614">
                  <c:v>1.9805525123291333E-2</c:v>
                </c:pt>
                <c:pt idx="1615">
                  <c:v>1.9802227182039438E-2</c:v>
                </c:pt>
                <c:pt idx="1616">
                  <c:v>1.9798688623217993E-2</c:v>
                </c:pt>
                <c:pt idx="1617">
                  <c:v>1.979519136369888E-2</c:v>
                </c:pt>
                <c:pt idx="1618">
                  <c:v>1.9791735403453338E-2</c:v>
                </c:pt>
                <c:pt idx="1619">
                  <c:v>1.9788429354893264E-2</c:v>
                </c:pt>
                <c:pt idx="1620">
                  <c:v>1.9785067428682006E-2</c:v>
                </c:pt>
                <c:pt idx="1621">
                  <c:v>1.978174680615314E-2</c:v>
                </c:pt>
                <c:pt idx="1622">
                  <c:v>1.9778467487274742E-2</c:v>
                </c:pt>
                <c:pt idx="1623">
                  <c:v>1.9775229472012424E-2</c:v>
                </c:pt>
                <c:pt idx="1624">
                  <c:v>1.9770482895156861E-2</c:v>
                </c:pt>
                <c:pt idx="1625">
                  <c:v>1.9767313593487348E-2</c:v>
                </c:pt>
                <c:pt idx="1626">
                  <c:v>1.9764185584023753E-2</c:v>
                </c:pt>
                <c:pt idx="1627">
                  <c:v>1.9761098866737142E-2</c:v>
                </c:pt>
                <c:pt idx="1628">
                  <c:v>1.9759658948623242E-2</c:v>
                </c:pt>
                <c:pt idx="1629">
                  <c:v>1.9756993475903754E-2</c:v>
                </c:pt>
                <c:pt idx="1630">
                  <c:v>1.9753719863322215E-2</c:v>
                </c:pt>
                <c:pt idx="1631">
                  <c:v>1.975081227569182E-2</c:v>
                </c:pt>
                <c:pt idx="1632">
                  <c:v>1.9746948358609167E-2</c:v>
                </c:pt>
                <c:pt idx="1633">
                  <c:v>1.9744114986354349E-2</c:v>
                </c:pt>
                <c:pt idx="1634">
                  <c:v>1.9741322910583541E-2</c:v>
                </c:pt>
                <c:pt idx="1635">
                  <c:v>1.9738572131269727E-2</c:v>
                </c:pt>
                <c:pt idx="1636">
                  <c:v>1.9735862648385893E-2</c:v>
                </c:pt>
                <c:pt idx="1637">
                  <c:v>1.9734234118169908E-2</c:v>
                </c:pt>
                <c:pt idx="1638">
                  <c:v>1.9731615653003194E-2</c:v>
                </c:pt>
                <c:pt idx="1639">
                  <c:v>1.9729038490926991E-2</c:v>
                </c:pt>
                <c:pt idx="1640">
                  <c:v>1.9726502631906916E-2</c:v>
                </c:pt>
                <c:pt idx="1641">
                  <c:v>1.9722934679430353E-2</c:v>
                </c:pt>
                <c:pt idx="1642">
                  <c:v>1.9720472974548264E-2</c:v>
                </c:pt>
                <c:pt idx="1643">
                  <c:v>1.9718052565912452E-2</c:v>
                </c:pt>
                <c:pt idx="1644">
                  <c:v>1.9715673453495897E-2</c:v>
                </c:pt>
                <c:pt idx="1645">
                  <c:v>1.9713335637274287E-2</c:v>
                </c:pt>
                <c:pt idx="1646">
                  <c:v>1.971215484049892E-2</c:v>
                </c:pt>
                <c:pt idx="1647">
                  <c:v>1.9709908102130035E-2</c:v>
                </c:pt>
                <c:pt idx="1648">
                  <c:v>1.9707702666608519E-2</c:v>
                </c:pt>
                <c:pt idx="1649">
                  <c:v>1.970591950150519E-2</c:v>
                </c:pt>
                <c:pt idx="1650">
                  <c:v>1.9703415704002001E-2</c:v>
                </c:pt>
                <c:pt idx="1651">
                  <c:v>1.9701334176870332E-2</c:v>
                </c:pt>
                <c:pt idx="1652">
                  <c:v>1.969929395248534E-2</c:v>
                </c:pt>
                <c:pt idx="1653">
                  <c:v>1.9697295030832292E-2</c:v>
                </c:pt>
                <c:pt idx="1654">
                  <c:v>1.9694153616291787E-2</c:v>
                </c:pt>
                <c:pt idx="1655">
                  <c:v>1.9692228760785024E-2</c:v>
                </c:pt>
                <c:pt idx="1656">
                  <c:v>1.9690345201232771E-2</c:v>
                </c:pt>
                <c:pt idx="1657">
                  <c:v>1.9688502937624218E-2</c:v>
                </c:pt>
                <c:pt idx="1658">
                  <c:v>1.9686701969932351E-2</c:v>
                </c:pt>
                <c:pt idx="1659">
                  <c:v>1.9686168856948731E-2</c:v>
                </c:pt>
                <c:pt idx="1660">
                  <c:v>1.9684459053783181E-2</c:v>
                </c:pt>
                <c:pt idx="1661">
                  <c:v>1.9682790553177659E-2</c:v>
                </c:pt>
                <c:pt idx="1662">
                  <c:v>1.968116335511497E-2</c:v>
                </c:pt>
                <c:pt idx="1663">
                  <c:v>1.9678316569637071E-2</c:v>
                </c:pt>
                <c:pt idx="1664">
                  <c:v>1.967676337709142E-2</c:v>
                </c:pt>
                <c:pt idx="1665">
                  <c:v>1.9675251480343586E-2</c:v>
                </c:pt>
                <c:pt idx="1666">
                  <c:v>1.9673780879380064E-2</c:v>
                </c:pt>
                <c:pt idx="1667">
                  <c:v>1.9672351574187341E-2</c:v>
                </c:pt>
                <c:pt idx="1668">
                  <c:v>1.9672267519143676E-2</c:v>
                </c:pt>
                <c:pt idx="1669">
                  <c:v>1.9670929438394547E-2</c:v>
                </c:pt>
                <c:pt idx="1670">
                  <c:v>1.9669632660055628E-2</c:v>
                </c:pt>
                <c:pt idx="1671">
                  <c:v>1.9668377184109728E-2</c:v>
                </c:pt>
                <c:pt idx="1672">
                  <c:v>1.9667163010549483E-2</c:v>
                </c:pt>
                <c:pt idx="1673">
                  <c:v>1.9665990139352788E-2</c:v>
                </c:pt>
                <c:pt idx="1674">
                  <c:v>1.9664858570512273E-2</c:v>
                </c:pt>
                <c:pt idx="1675">
                  <c:v>1.9663768304010749E-2</c:v>
                </c:pt>
                <c:pt idx="1676">
                  <c:v>1.9660888984212414E-2</c:v>
                </c:pt>
                <c:pt idx="1677">
                  <c:v>1.9659869741157437E-2</c:v>
                </c:pt>
                <c:pt idx="1678">
                  <c:v>1.9658891791509508E-2</c:v>
                </c:pt>
                <c:pt idx="1679">
                  <c:v>1.9657955135257449E-2</c:v>
                </c:pt>
                <c:pt idx="1680">
                  <c:v>1.9657059772398459E-2</c:v>
                </c:pt>
                <c:pt idx="1681">
                  <c:v>1.9658094053550609E-2</c:v>
                </c:pt>
                <c:pt idx="1682">
                  <c:v>1.9657292903129758E-2</c:v>
                </c:pt>
                <c:pt idx="1683">
                  <c:v>1.9656533054966851E-2</c:v>
                </c:pt>
                <c:pt idx="1684">
                  <c:v>1.9655814509049605E-2</c:v>
                </c:pt>
                <c:pt idx="1685">
                  <c:v>1.9653685642769852E-2</c:v>
                </c:pt>
                <c:pt idx="1686">
                  <c:v>1.9653040954915268E-2</c:v>
                </c:pt>
                <c:pt idx="1687">
                  <c:v>1.9652437562618068E-2</c:v>
                </c:pt>
                <c:pt idx="1688">
                  <c:v>1.9651875465875546E-2</c:v>
                </c:pt>
                <c:pt idx="1689">
                  <c:v>1.9652841312944497E-2</c:v>
                </c:pt>
                <c:pt idx="1690">
                  <c:v>1.9652370580371073E-2</c:v>
                </c:pt>
                <c:pt idx="1691">
                  <c:v>1.9651941149996646E-2</c:v>
                </c:pt>
                <c:pt idx="1692">
                  <c:v>1.9651553021823677E-2</c:v>
                </c:pt>
                <c:pt idx="1693">
                  <c:v>1.9649684415261603E-2</c:v>
                </c:pt>
                <c:pt idx="1694">
                  <c:v>1.9649370091728291E-2</c:v>
                </c:pt>
                <c:pt idx="1695">
                  <c:v>1.9649097063714538E-2</c:v>
                </c:pt>
                <c:pt idx="1696">
                  <c:v>1.9648865331220344E-2</c:v>
                </c:pt>
                <c:pt idx="1697">
                  <c:v>1.9648674894243011E-2</c:v>
                </c:pt>
                <c:pt idx="1698">
                  <c:v>1.9650091598709472E-2</c:v>
                </c:pt>
                <c:pt idx="1699">
                  <c:v>1.9649992585823905E-2</c:v>
                </c:pt>
                <c:pt idx="1700">
                  <c:v>1.9649934875107865E-2</c:v>
                </c:pt>
                <c:pt idx="1701">
                  <c:v>1.9650449855294495E-2</c:v>
                </c:pt>
                <c:pt idx="1702">
                  <c:v>1.9649943360206482E-2</c:v>
                </c:pt>
                <c:pt idx="1703">
                  <c:v>1.9650009556021138E-2</c:v>
                </c:pt>
                <c:pt idx="1704">
                  <c:v>1.9650117054010235E-2</c:v>
                </c:pt>
                <c:pt idx="1705">
                  <c:v>1.965026585417377E-2</c:v>
                </c:pt>
                <c:pt idx="1706">
                  <c:v>1.9648819259492172E-2</c:v>
                </c:pt>
                <c:pt idx="1707">
                  <c:v>1.9649041248783493E-2</c:v>
                </c:pt>
                <c:pt idx="1708">
                  <c:v>1.9649294592768245E-2</c:v>
                </c:pt>
                <c:pt idx="1709">
                  <c:v>1.9649562508552803E-2</c:v>
                </c:pt>
                <c:pt idx="1710">
                  <c:v>1.9649827990128526E-2</c:v>
                </c:pt>
                <c:pt idx="1711">
                  <c:v>1.9651703925710438E-2</c:v>
                </c:pt>
                <c:pt idx="1712">
                  <c:v>1.9651912743732035E-2</c:v>
                </c:pt>
                <c:pt idx="1713">
                  <c:v>1.9652089969299385E-2</c:v>
                </c:pt>
                <c:pt idx="1714">
                  <c:v>1.9652235602410043E-2</c:v>
                </c:pt>
                <c:pt idx="1715">
                  <c:v>1.9650746785638683E-2</c:v>
                </c:pt>
                <c:pt idx="1716">
                  <c:v>1.9650835989246551E-2</c:v>
                </c:pt>
                <c:pt idx="1717">
                  <c:v>1.9650893605493325E-2</c:v>
                </c:pt>
                <c:pt idx="1718">
                  <c:v>1.9650919634381703E-2</c:v>
                </c:pt>
                <c:pt idx="1719">
                  <c:v>1.9650914075906283E-2</c:v>
                </c:pt>
                <c:pt idx="1720">
                  <c:v>1.9652445959434196E-2</c:v>
                </c:pt>
                <c:pt idx="1721">
                  <c:v>1.9652370445325865E-2</c:v>
                </c:pt>
                <c:pt idx="1722">
                  <c:v>1.9652263338765744E-2</c:v>
                </c:pt>
                <c:pt idx="1723">
                  <c:v>1.9651586543680648E-2</c:v>
                </c:pt>
                <c:pt idx="1724">
                  <c:v>1.9651414004881566E-2</c:v>
                </c:pt>
                <c:pt idx="1725">
                  <c:v>1.9651209875326224E-2</c:v>
                </c:pt>
                <c:pt idx="1726">
                  <c:v>1.9650974155014621E-2</c:v>
                </c:pt>
                <c:pt idx="1727">
                  <c:v>1.9650706843949289E-2</c:v>
                </c:pt>
                <c:pt idx="1728">
                  <c:v>1.9648388530930174E-2</c:v>
                </c:pt>
                <c:pt idx="1729">
                  <c:v>1.964806713345749E-2</c:v>
                </c:pt>
                <c:pt idx="1730">
                  <c:v>1.9647714152034985E-2</c:v>
                </c:pt>
                <c:pt idx="1731">
                  <c:v>1.9647329586665555E-2</c:v>
                </c:pt>
                <c:pt idx="1732">
                  <c:v>1.9647409484036173E-2</c:v>
                </c:pt>
                <c:pt idx="1733">
                  <c:v>1.9648439571929091E-2</c:v>
                </c:pt>
                <c:pt idx="1734">
                  <c:v>1.9647951125681372E-2</c:v>
                </c:pt>
                <c:pt idx="1735">
                  <c:v>1.9647919488890591E-2</c:v>
                </c:pt>
                <c:pt idx="1736">
                  <c:v>1.9646879461003262E-2</c:v>
                </c:pt>
                <c:pt idx="1737">
                  <c:v>1.9646780068536901E-2</c:v>
                </c:pt>
                <c:pt idx="1738">
                  <c:v>1.9645681433454604E-2</c:v>
                </c:pt>
                <c:pt idx="1739">
                  <c:v>1.9645035033618065E-2</c:v>
                </c:pt>
                <c:pt idx="1740">
                  <c:v>1.9644833994940925E-2</c:v>
                </c:pt>
                <c:pt idx="1741">
                  <c:v>1.9643647461835764E-2</c:v>
                </c:pt>
                <c:pt idx="1742">
                  <c:v>1.9642906289905199E-2</c:v>
                </c:pt>
                <c:pt idx="1743">
                  <c:v>1.9642133527289288E-2</c:v>
                </c:pt>
                <c:pt idx="1744">
                  <c:v>1.9641329173995629E-2</c:v>
                </c:pt>
                <c:pt idx="1745">
                  <c:v>1.9639095630633978E-2</c:v>
                </c:pt>
                <c:pt idx="1746">
                  <c:v>1.9639625695395332E-2</c:v>
                </c:pt>
                <c:pt idx="1747">
                  <c:v>1.9638726570106423E-2</c:v>
                </c:pt>
                <c:pt idx="1748">
                  <c:v>1.9637795854167625E-2</c:v>
                </c:pt>
                <c:pt idx="1749">
                  <c:v>1.9636833547581473E-2</c:v>
                </c:pt>
                <c:pt idx="1750">
                  <c:v>1.9635839650365694E-2</c:v>
                </c:pt>
                <c:pt idx="1751">
                  <c:v>1.9634814162522822E-2</c:v>
                </c:pt>
                <c:pt idx="1752">
                  <c:v>1.9633757084057922E-2</c:v>
                </c:pt>
                <c:pt idx="1753">
                  <c:v>1.9633115402731858E-2</c:v>
                </c:pt>
                <c:pt idx="1754">
                  <c:v>1.9631548155315225E-2</c:v>
                </c:pt>
                <c:pt idx="1755">
                  <c:v>1.9630396305055156E-2</c:v>
                </c:pt>
                <c:pt idx="1756">
                  <c:v>1.9629212864208517E-2</c:v>
                </c:pt>
                <c:pt idx="1757">
                  <c:v>1.9627997832793037E-2</c:v>
                </c:pt>
                <c:pt idx="1758">
                  <c:v>1.9626751210816314E-2</c:v>
                </c:pt>
                <c:pt idx="1759">
                  <c:v>1.9625472998283412E-2</c:v>
                </c:pt>
                <c:pt idx="1760">
                  <c:v>1.962416319521966E-2</c:v>
                </c:pt>
                <c:pt idx="1761">
                  <c:v>1.9622821801619991E-2</c:v>
                </c:pt>
                <c:pt idx="1762">
                  <c:v>1.9621448817502135E-2</c:v>
                </c:pt>
                <c:pt idx="1763">
                  <c:v>1.9620044242876222E-2</c:v>
                </c:pt>
                <c:pt idx="1764">
                  <c:v>1.9618608077754916E-2</c:v>
                </c:pt>
                <c:pt idx="1765">
                  <c:v>1.9617140322150881E-2</c:v>
                </c:pt>
                <c:pt idx="1766">
                  <c:v>1.9615640976076779E-2</c:v>
                </c:pt>
                <c:pt idx="1767">
                  <c:v>1.9612865595297048E-2</c:v>
                </c:pt>
                <c:pt idx="1768">
                  <c:v>1.9612547512561432E-2</c:v>
                </c:pt>
                <c:pt idx="1769">
                  <c:v>1.9610953395145514E-2</c:v>
                </c:pt>
                <c:pt idx="1770">
                  <c:v>1.9609327687312716E-2</c:v>
                </c:pt>
                <c:pt idx="1771">
                  <c:v>1.960767038907317E-2</c:v>
                </c:pt>
                <c:pt idx="1772">
                  <c:v>1.9605981500439539E-2</c:v>
                </c:pt>
                <c:pt idx="1773">
                  <c:v>1.9604261021427018E-2</c:v>
                </c:pt>
                <c:pt idx="1774">
                  <c:v>1.9602508952048271E-2</c:v>
                </c:pt>
                <c:pt idx="1775">
                  <c:v>1.9600072403491386E-2</c:v>
                </c:pt>
                <c:pt idx="1776">
                  <c:v>1.9598254994487987E-2</c:v>
                </c:pt>
                <c:pt idx="1777">
                  <c:v>1.9596405996849586E-2</c:v>
                </c:pt>
                <c:pt idx="1778">
                  <c:v>1.9594525410589248E-2</c:v>
                </c:pt>
                <c:pt idx="1779">
                  <c:v>1.9592613235727894E-2</c:v>
                </c:pt>
                <c:pt idx="1780">
                  <c:v>1.9589517060127706E-2</c:v>
                </c:pt>
                <c:pt idx="1781">
                  <c:v>1.9587548793762771E-2</c:v>
                </c:pt>
                <c:pt idx="1782">
                  <c:v>1.9585548943890876E-2</c:v>
                </c:pt>
                <c:pt idx="1783">
                  <c:v>1.9583517510523601E-2</c:v>
                </c:pt>
                <c:pt idx="1784">
                  <c:v>1.9582578532915656E-2</c:v>
                </c:pt>
                <c:pt idx="1785">
                  <c:v>1.9580848712905871E-2</c:v>
                </c:pt>
                <c:pt idx="1786">
                  <c:v>1.9578343532122199E-2</c:v>
                </c:pt>
                <c:pt idx="1787">
                  <c:v>1.9576178649004339E-2</c:v>
                </c:pt>
                <c:pt idx="1788">
                  <c:v>1.9573982177434477E-2</c:v>
                </c:pt>
                <c:pt idx="1789">
                  <c:v>1.957010550949375E-2</c:v>
                </c:pt>
                <c:pt idx="1790">
                  <c:v>1.9567830188753559E-2</c:v>
                </c:pt>
                <c:pt idx="1791">
                  <c:v>1.9565523281292539E-2</c:v>
                </c:pt>
                <c:pt idx="1792">
                  <c:v>1.9563184787140402E-2</c:v>
                </c:pt>
                <c:pt idx="1793">
                  <c:v>1.956116643163824E-2</c:v>
                </c:pt>
                <c:pt idx="1794">
                  <c:v>1.9558762379235928E-2</c:v>
                </c:pt>
                <c:pt idx="1795">
                  <c:v>1.955632673851234E-2</c:v>
                </c:pt>
                <c:pt idx="1796">
                  <c:v>1.9553859509496233E-2</c:v>
                </c:pt>
                <c:pt idx="1797">
                  <c:v>1.9551018516542507E-2</c:v>
                </c:pt>
                <c:pt idx="1798">
                  <c:v>1.9548490502592185E-2</c:v>
                </c:pt>
                <c:pt idx="1799">
                  <c:v>1.9545930902075015E-2</c:v>
                </c:pt>
                <c:pt idx="1800">
                  <c:v>1.9543339715012618E-2</c:v>
                </c:pt>
                <c:pt idx="1801">
                  <c:v>1.9541049540657971E-2</c:v>
                </c:pt>
                <c:pt idx="1802">
                  <c:v>1.9538392782284138E-2</c:v>
                </c:pt>
                <c:pt idx="1803">
                  <c:v>1.9535704435756345E-2</c:v>
                </c:pt>
                <c:pt idx="1804">
                  <c:v>1.9532984501105969E-2</c:v>
                </c:pt>
                <c:pt idx="1805">
                  <c:v>1.9530232978338238E-2</c:v>
                </c:pt>
                <c:pt idx="1806">
                  <c:v>1.9527449867484527E-2</c:v>
                </c:pt>
                <c:pt idx="1807">
                  <c:v>1.9524635168565747E-2</c:v>
                </c:pt>
                <c:pt idx="1808">
                  <c:v>1.9521788881602817E-2</c:v>
                </c:pt>
                <c:pt idx="1809">
                  <c:v>1.9518911006627108E-2</c:v>
                </c:pt>
                <c:pt idx="1810">
                  <c:v>1.9515690588958412E-2</c:v>
                </c:pt>
                <c:pt idx="1811">
                  <c:v>1.9512751951284362E-2</c:v>
                </c:pt>
                <c:pt idx="1812">
                  <c:v>1.9509781727319025E-2</c:v>
                </c:pt>
                <c:pt idx="1813">
                  <c:v>1.9506779917092119E-2</c:v>
                </c:pt>
                <c:pt idx="1814">
                  <c:v>1.9504047812262761E-2</c:v>
                </c:pt>
                <c:pt idx="1815">
                  <c:v>1.9500980409662666E-2</c:v>
                </c:pt>
                <c:pt idx="1816">
                  <c:v>1.9497881419211889E-2</c:v>
                </c:pt>
                <c:pt idx="1817">
                  <c:v>1.9494750840933953E-2</c:v>
                </c:pt>
                <c:pt idx="1818">
                  <c:v>1.9491588674855002E-2</c:v>
                </c:pt>
                <c:pt idx="1819">
                  <c:v>1.9488105745496642E-2</c:v>
                </c:pt>
                <c:pt idx="1820">
                  <c:v>1.9484882832087123E-2</c:v>
                </c:pt>
                <c:pt idx="1821">
                  <c:v>1.9481628332602439E-2</c:v>
                </c:pt>
                <c:pt idx="1822">
                  <c:v>1.9479468460140245E-2</c:v>
                </c:pt>
                <c:pt idx="1823">
                  <c:v>1.9475304028318274E-2</c:v>
                </c:pt>
                <c:pt idx="1824">
                  <c:v>1.9471952335969198E-2</c:v>
                </c:pt>
                <c:pt idx="1825">
                  <c:v>1.9468569056002118E-2</c:v>
                </c:pt>
                <c:pt idx="1826">
                  <c:v>1.9465154188443176E-2</c:v>
                </c:pt>
                <c:pt idx="1827">
                  <c:v>1.9461707733318519E-2</c:v>
                </c:pt>
                <c:pt idx="1828">
                  <c:v>1.9458229690659516E-2</c:v>
                </c:pt>
                <c:pt idx="1829">
                  <c:v>1.9454720060489698E-2</c:v>
                </c:pt>
                <c:pt idx="1830">
                  <c:v>1.9451178842840436E-2</c:v>
                </c:pt>
                <c:pt idx="1831">
                  <c:v>1.9447606037737878E-2</c:v>
                </c:pt>
                <c:pt idx="1832">
                  <c:v>1.9443228532252266E-2</c:v>
                </c:pt>
                <c:pt idx="1833">
                  <c:v>1.9439599900499774E-2</c:v>
                </c:pt>
                <c:pt idx="1834">
                  <c:v>1.9435939686311288E-2</c:v>
                </c:pt>
                <c:pt idx="1835">
                  <c:v>1.9432247889707075E-2</c:v>
                </c:pt>
                <c:pt idx="1836">
                  <c:v>1.9429268201468758E-2</c:v>
                </c:pt>
                <c:pt idx="1837">
                  <c:v>1.9425505872268638E-2</c:v>
                </c:pt>
                <c:pt idx="1838">
                  <c:v>1.9421711955824372E-2</c:v>
                </c:pt>
                <c:pt idx="1839">
                  <c:v>1.9417886452164714E-2</c:v>
                </c:pt>
                <c:pt idx="1840">
                  <c:v>1.9413791524172701E-2</c:v>
                </c:pt>
                <c:pt idx="1841">
                  <c:v>1.9409905308917435E-2</c:v>
                </c:pt>
                <c:pt idx="1842">
                  <c:v>1.9405987508175942E-2</c:v>
                </c:pt>
                <c:pt idx="1843">
                  <c:v>1.9402038121980641E-2</c:v>
                </c:pt>
                <c:pt idx="1844">
                  <c:v>1.9398057150355846E-2</c:v>
                </c:pt>
                <c:pt idx="1845">
                  <c:v>1.9394270100422207E-2</c:v>
                </c:pt>
                <c:pt idx="1846">
                  <c:v>1.9390223487130657E-2</c:v>
                </c:pt>
                <c:pt idx="1847">
                  <c:v>1.938614528687993E-2</c:v>
                </c:pt>
                <c:pt idx="1848">
                  <c:v>1.9382035499696169E-2</c:v>
                </c:pt>
                <c:pt idx="1849">
                  <c:v>1.9377678511932211E-2</c:v>
                </c:pt>
                <c:pt idx="1850">
                  <c:v>1.9373508028408537E-2</c:v>
                </c:pt>
                <c:pt idx="1851">
                  <c:v>1.93693059596796E-2</c:v>
                </c:pt>
                <c:pt idx="1852">
                  <c:v>1.9365072305777813E-2</c:v>
                </c:pt>
                <c:pt idx="1853">
                  <c:v>1.9361012761008017E-2</c:v>
                </c:pt>
                <c:pt idx="1854">
                  <c:v>1.935671345295286E-2</c:v>
                </c:pt>
                <c:pt idx="1855">
                  <c:v>1.9352382558205195E-2</c:v>
                </c:pt>
                <c:pt idx="1856">
                  <c:v>1.9348020076799005E-2</c:v>
                </c:pt>
                <c:pt idx="1857">
                  <c:v>1.934362600876828E-2</c:v>
                </c:pt>
                <c:pt idx="1858">
                  <c:v>1.933920035415224E-2</c:v>
                </c:pt>
                <c:pt idx="1859">
                  <c:v>1.9334743112984866E-2</c:v>
                </c:pt>
                <c:pt idx="1860">
                  <c:v>1.9330254285300146E-2</c:v>
                </c:pt>
                <c:pt idx="1861">
                  <c:v>1.9325733871132074E-2</c:v>
                </c:pt>
                <c:pt idx="1862">
                  <c:v>1.9320998589685279E-2</c:v>
                </c:pt>
                <c:pt idx="1863">
                  <c:v>1.9316417501121751E-2</c:v>
                </c:pt>
                <c:pt idx="1864">
                  <c:v>1.9311804827796007E-2</c:v>
                </c:pt>
                <c:pt idx="1865">
                  <c:v>1.930716056974317E-2</c:v>
                </c:pt>
                <c:pt idx="1866">
                  <c:v>1.9302484727009166E-2</c:v>
                </c:pt>
                <c:pt idx="1867">
                  <c:v>1.9297948072111697E-2</c:v>
                </c:pt>
                <c:pt idx="1868">
                  <c:v>1.9293206553616337E-2</c:v>
                </c:pt>
                <c:pt idx="1869">
                  <c:v>1.9288433448935664E-2</c:v>
                </c:pt>
                <c:pt idx="1870">
                  <c:v>1.928362875811673E-2</c:v>
                </c:pt>
                <c:pt idx="1871">
                  <c:v>1.9278631744264401E-2</c:v>
                </c:pt>
                <c:pt idx="1872">
                  <c:v>1.9273766394167412E-2</c:v>
                </c:pt>
                <c:pt idx="1873">
                  <c:v>1.9268869459640497E-2</c:v>
                </c:pt>
                <c:pt idx="1874">
                  <c:v>1.9263940940718781E-2</c:v>
                </c:pt>
                <c:pt idx="1875">
                  <c:v>1.9259582132164662E-2</c:v>
                </c:pt>
                <c:pt idx="1876">
                  <c:v>1.9254137306336357E-2</c:v>
                </c:pt>
                <c:pt idx="1877">
                  <c:v>1.9249111513603225E-2</c:v>
                </c:pt>
                <c:pt idx="1878">
                  <c:v>1.9244054135037724E-2</c:v>
                </c:pt>
                <c:pt idx="1879">
                  <c:v>1.9238965170689525E-2</c:v>
                </c:pt>
                <c:pt idx="1880">
                  <c:v>1.9233844620587384E-2</c:v>
                </c:pt>
                <c:pt idx="1881">
                  <c:v>1.9228692484786203E-2</c:v>
                </c:pt>
                <c:pt idx="1882">
                  <c:v>1.9223508763317358E-2</c:v>
                </c:pt>
                <c:pt idx="1883">
                  <c:v>1.9218293456225291E-2</c:v>
                </c:pt>
                <c:pt idx="1884">
                  <c:v>1.9212790436792592E-2</c:v>
                </c:pt>
                <c:pt idx="1885">
                  <c:v>1.9207517025489826E-2</c:v>
                </c:pt>
                <c:pt idx="1886">
                  <c:v>1.920221203185158E-2</c:v>
                </c:pt>
                <c:pt idx="1887">
                  <c:v>1.9196875455925359E-2</c:v>
                </c:pt>
                <c:pt idx="1888">
                  <c:v>1.9191743137914698E-2</c:v>
                </c:pt>
                <c:pt idx="1889">
                  <c:v>1.918633831797743E-2</c:v>
                </c:pt>
                <c:pt idx="1890">
                  <c:v>1.9181350408636222E-2</c:v>
                </c:pt>
                <c:pt idx="1891">
                  <c:v>1.9175433922179644E-2</c:v>
                </c:pt>
                <c:pt idx="1892">
                  <c:v>1.91699343464054E-2</c:v>
                </c:pt>
                <c:pt idx="1893">
                  <c:v>1.9164298099435539E-2</c:v>
                </c:pt>
                <c:pt idx="1894">
                  <c:v>1.9158737901073586E-2</c:v>
                </c:pt>
                <c:pt idx="1895">
                  <c:v>1.9153146119175922E-2</c:v>
                </c:pt>
                <c:pt idx="1896">
                  <c:v>1.9147522753788469E-2</c:v>
                </c:pt>
                <c:pt idx="1897">
                  <c:v>1.9141962690534933E-2</c:v>
                </c:pt>
                <c:pt idx="1898">
                  <c:v>1.9136273604281516E-2</c:v>
                </c:pt>
                <c:pt idx="1899">
                  <c:v>1.9130552933105536E-2</c:v>
                </c:pt>
                <c:pt idx="1900">
                  <c:v>1.912480067705144E-2</c:v>
                </c:pt>
                <c:pt idx="1901">
                  <c:v>1.9118932176022674E-2</c:v>
                </c:pt>
                <c:pt idx="1902">
                  <c:v>1.9113119310615028E-2</c:v>
                </c:pt>
                <c:pt idx="1903">
                  <c:v>1.9107274862025569E-2</c:v>
                </c:pt>
                <c:pt idx="1904">
                  <c:v>1.9101398830308335E-2</c:v>
                </c:pt>
                <c:pt idx="1905">
                  <c:v>1.9095491215498438E-2</c:v>
                </c:pt>
                <c:pt idx="1906">
                  <c:v>1.9089623860950446E-2</c:v>
                </c:pt>
                <c:pt idx="1907">
                  <c:v>1.908365051208025E-2</c:v>
                </c:pt>
                <c:pt idx="1908">
                  <c:v>1.9077645578708408E-2</c:v>
                </c:pt>
                <c:pt idx="1909">
                  <c:v>1.9071609060881983E-2</c:v>
                </c:pt>
                <c:pt idx="1910">
                  <c:v>1.9065540958658488E-2</c:v>
                </c:pt>
                <c:pt idx="1911">
                  <c:v>1.9059441272082367E-2</c:v>
                </c:pt>
                <c:pt idx="1912">
                  <c:v>1.9053310001198066E-2</c:v>
                </c:pt>
                <c:pt idx="1913">
                  <c:v>1.9047147146063106E-2</c:v>
                </c:pt>
                <c:pt idx="1914">
                  <c:v>1.9040952706721924E-2</c:v>
                </c:pt>
                <c:pt idx="1915">
                  <c:v>1.9034678007744648E-2</c:v>
                </c:pt>
                <c:pt idx="1916">
                  <c:v>1.9028422982046583E-2</c:v>
                </c:pt>
                <c:pt idx="1917">
                  <c:v>1.9022136373825882E-2</c:v>
                </c:pt>
                <c:pt idx="1918">
                  <c:v>1.9015818183128474E-2</c:v>
                </c:pt>
                <c:pt idx="1919">
                  <c:v>1.9009506748679624E-2</c:v>
                </c:pt>
                <c:pt idx="1920">
                  <c:v>1.900312280516258E-2</c:v>
                </c:pt>
                <c:pt idx="1921">
                  <c:v>1.8996707277784419E-2</c:v>
                </c:pt>
                <c:pt idx="1922">
                  <c:v>1.8990260166615727E-2</c:v>
                </c:pt>
                <c:pt idx="1923">
                  <c:v>1.8983753494303555E-2</c:v>
                </c:pt>
                <c:pt idx="1924">
                  <c:v>1.897724580981841E-2</c:v>
                </c:pt>
                <c:pt idx="1925">
                  <c:v>1.897070654320776E-2</c:v>
                </c:pt>
                <c:pt idx="1926">
                  <c:v>1.8964135694525635E-2</c:v>
                </c:pt>
                <c:pt idx="1927">
                  <c:v>1.8957533263820658E-2</c:v>
                </c:pt>
                <c:pt idx="1928">
                  <c:v>1.8950914242703135E-2</c:v>
                </c:pt>
                <c:pt idx="1929">
                  <c:v>1.8944246046396829E-2</c:v>
                </c:pt>
                <c:pt idx="1930">
                  <c:v>1.8937546266707836E-2</c:v>
                </c:pt>
                <c:pt idx="1931">
                  <c:v>1.8929863577255821E-2</c:v>
                </c:pt>
                <c:pt idx="1932">
                  <c:v>1.8923090905456678E-2</c:v>
                </c:pt>
                <c:pt idx="1933">
                  <c:v>1.8916286647441407E-2</c:v>
                </c:pt>
                <c:pt idx="1934">
                  <c:v>1.8909450803261573E-2</c:v>
                </c:pt>
                <c:pt idx="1935">
                  <c:v>1.8902583372973666E-2</c:v>
                </c:pt>
                <c:pt idx="1936">
                  <c:v>1.8895715545345755E-2</c:v>
                </c:pt>
                <c:pt idx="1937">
                  <c:v>1.8888798012905519E-2</c:v>
                </c:pt>
                <c:pt idx="1938">
                  <c:v>1.8881848902026606E-2</c:v>
                </c:pt>
                <c:pt idx="1939">
                  <c:v>1.8874868212758227E-2</c:v>
                </c:pt>
                <c:pt idx="1940">
                  <c:v>1.8867772432059546E-2</c:v>
                </c:pt>
                <c:pt idx="1941">
                  <c:v>1.886069541257937E-2</c:v>
                </c:pt>
                <c:pt idx="1942">
                  <c:v>1.8853626955040666E-2</c:v>
                </c:pt>
                <c:pt idx="1943">
                  <c:v>1.8846506838059239E-2</c:v>
                </c:pt>
                <c:pt idx="1944">
                  <c:v>1.883943746280492E-2</c:v>
                </c:pt>
                <c:pt idx="1945">
                  <c:v>1.8832262053159837E-2</c:v>
                </c:pt>
                <c:pt idx="1946">
                  <c:v>1.8825055062513085E-2</c:v>
                </c:pt>
                <c:pt idx="1947">
                  <c:v>1.8817816490929506E-2</c:v>
                </c:pt>
                <c:pt idx="1948">
                  <c:v>1.881054633846313E-2</c:v>
                </c:pt>
                <c:pt idx="1949">
                  <c:v>1.8803122841450613E-2</c:v>
                </c:pt>
                <c:pt idx="1950">
                  <c:v>1.87957816268014E-2</c:v>
                </c:pt>
                <c:pt idx="1951">
                  <c:v>1.8788408827026495E-2</c:v>
                </c:pt>
                <c:pt idx="1952">
                  <c:v>1.8781004442177472E-2</c:v>
                </c:pt>
                <c:pt idx="1953">
                  <c:v>1.8773721864864111E-2</c:v>
                </c:pt>
                <c:pt idx="1954">
                  <c:v>1.8766262228292328E-2</c:v>
                </c:pt>
                <c:pt idx="1955">
                  <c:v>1.8758771011237574E-2</c:v>
                </c:pt>
                <c:pt idx="1956">
                  <c:v>1.8751248213759286E-2</c:v>
                </c:pt>
                <c:pt idx="1957">
                  <c:v>1.8743693835914198E-2</c:v>
                </c:pt>
                <c:pt idx="1958">
                  <c:v>1.8735914850215675E-2</c:v>
                </c:pt>
                <c:pt idx="1959">
                  <c:v>1.8728289371675051E-2</c:v>
                </c:pt>
                <c:pt idx="1960">
                  <c:v>1.8720632308580964E-2</c:v>
                </c:pt>
                <c:pt idx="1961">
                  <c:v>1.8712870863911549E-2</c:v>
                </c:pt>
                <c:pt idx="1962">
                  <c:v>1.8705223428987842E-2</c:v>
                </c:pt>
                <c:pt idx="1963">
                  <c:v>1.8697471612621423E-2</c:v>
                </c:pt>
                <c:pt idx="1964">
                  <c:v>1.8689688211966791E-2</c:v>
                </c:pt>
                <c:pt idx="1965">
                  <c:v>1.8681873227085342E-2</c:v>
                </c:pt>
                <c:pt idx="1966">
                  <c:v>1.8674283328608841E-2</c:v>
                </c:pt>
                <c:pt idx="1967">
                  <c:v>1.8666413441447705E-2</c:v>
                </c:pt>
                <c:pt idx="1968">
                  <c:v>1.8658517445864775E-2</c:v>
                </c:pt>
                <c:pt idx="1969">
                  <c:v>1.8650604578950514E-2</c:v>
                </c:pt>
                <c:pt idx="1970">
                  <c:v>1.8642684200577797E-2</c:v>
                </c:pt>
                <c:pt idx="1971">
                  <c:v>1.8634497316388811E-2</c:v>
                </c:pt>
                <c:pt idx="1972">
                  <c:v>1.8626587334062229E-2</c:v>
                </c:pt>
                <c:pt idx="1973">
                  <c:v>1.8618685887507844E-2</c:v>
                </c:pt>
                <c:pt idx="1974">
                  <c:v>1.8610792976705998E-2</c:v>
                </c:pt>
                <c:pt idx="1975">
                  <c:v>1.8603174434256631E-2</c:v>
                </c:pt>
                <c:pt idx="1976">
                  <c:v>1.8595297969071372E-2</c:v>
                </c:pt>
                <c:pt idx="1977">
                  <c:v>1.8587430037775819E-2</c:v>
                </c:pt>
                <c:pt idx="1978">
                  <c:v>1.857957064035376E-2</c:v>
                </c:pt>
                <c:pt idx="1979">
                  <c:v>1.8571719776786288E-2</c:v>
                </c:pt>
                <c:pt idx="1980">
                  <c:v>1.8563614761644715E-2</c:v>
                </c:pt>
                <c:pt idx="1981">
                  <c:v>1.8555781600590005E-2</c:v>
                </c:pt>
                <c:pt idx="1982">
                  <c:v>1.8547956975142936E-2</c:v>
                </c:pt>
                <c:pt idx="1983">
                  <c:v>1.8540140885283864E-2</c:v>
                </c:pt>
                <c:pt idx="1984">
                  <c:v>1.8532333330993137E-2</c:v>
                </c:pt>
                <c:pt idx="1985">
                  <c:v>1.8524534312256018E-2</c:v>
                </c:pt>
                <c:pt idx="1986">
                  <c:v>1.851674382905041E-2</c:v>
                </c:pt>
                <c:pt idx="1987">
                  <c:v>1.8508961881366484E-2</c:v>
                </c:pt>
                <c:pt idx="1988">
                  <c:v>1.8501617818144436E-2</c:v>
                </c:pt>
                <c:pt idx="1989">
                  <c:v>1.8493851859750221E-2</c:v>
                </c:pt>
                <c:pt idx="1990">
                  <c:v>1.848609443383898E-2</c:v>
                </c:pt>
                <c:pt idx="1991">
                  <c:v>1.8478345540399135E-2</c:v>
                </c:pt>
                <c:pt idx="1992">
                  <c:v>1.8470435123782363E-2</c:v>
                </c:pt>
                <c:pt idx="1993">
                  <c:v>1.8462449440063984E-2</c:v>
                </c:pt>
                <c:pt idx="1994">
                  <c:v>1.8454727240484168E-2</c:v>
                </c:pt>
                <c:pt idx="1995">
                  <c:v>1.8447013576273763E-2</c:v>
                </c:pt>
                <c:pt idx="1996">
                  <c:v>1.8439308447425404E-2</c:v>
                </c:pt>
                <c:pt idx="1997">
                  <c:v>1.8431863503154511E-2</c:v>
                </c:pt>
                <c:pt idx="1998">
                  <c:v>1.8424174779730906E-2</c:v>
                </c:pt>
                <c:pt idx="1999">
                  <c:v>1.84164945898323E-2</c:v>
                </c:pt>
                <c:pt idx="2000">
                  <c:v>1.8408822933453289E-2</c:v>
                </c:pt>
                <c:pt idx="2001">
                  <c:v>1.8400910832860346E-2</c:v>
                </c:pt>
                <c:pt idx="2002">
                  <c:v>1.8393256915764301E-2</c:v>
                </c:pt>
                <c:pt idx="2003">
                  <c:v>1.8385611533897683E-2</c:v>
                </c:pt>
                <c:pt idx="2004">
                  <c:v>1.8377974687245755E-2</c:v>
                </c:pt>
                <c:pt idx="2005">
                  <c:v>1.8370592653668659E-2</c:v>
                </c:pt>
                <c:pt idx="2006">
                  <c:v>1.8362972198026295E-2</c:v>
                </c:pt>
                <c:pt idx="2007">
                  <c:v>1.8355360275781961E-2</c:v>
                </c:pt>
                <c:pt idx="2008">
                  <c:v>1.8347756886927545E-2</c:v>
                </c:pt>
                <c:pt idx="2009">
                  <c:v>1.8340162031436034E-2</c:v>
                </c:pt>
                <c:pt idx="2010">
                  <c:v>1.8332332845808721E-2</c:v>
                </c:pt>
                <c:pt idx="2011">
                  <c:v>1.8324755745156154E-2</c:v>
                </c:pt>
                <c:pt idx="2012">
                  <c:v>1.8317187179570916E-2</c:v>
                </c:pt>
                <c:pt idx="2013">
                  <c:v>1.8309546923101362E-2</c:v>
                </c:pt>
                <c:pt idx="2014">
                  <c:v>1.8302075653548414E-2</c:v>
                </c:pt>
                <c:pt idx="2015">
                  <c:v>1.8294532693076765E-2</c:v>
                </c:pt>
                <c:pt idx="2016">
                  <c:v>1.8286998267608594E-2</c:v>
                </c:pt>
                <c:pt idx="2017">
                  <c:v>1.8279472377121797E-2</c:v>
                </c:pt>
                <c:pt idx="2018">
                  <c:v>1.8272192331003634E-2</c:v>
                </c:pt>
                <c:pt idx="2019">
                  <c:v>1.826468280832531E-2</c:v>
                </c:pt>
                <c:pt idx="2020">
                  <c:v>1.8257181818845097E-2</c:v>
                </c:pt>
                <c:pt idx="2021">
                  <c:v>1.8249689362541382E-2</c:v>
                </c:pt>
                <c:pt idx="2022">
                  <c:v>1.8242205439397956E-2</c:v>
                </c:pt>
                <c:pt idx="2023">
                  <c:v>1.8234496267935569E-2</c:v>
                </c:pt>
                <c:pt idx="2024">
                  <c:v>1.8227030121859136E-2</c:v>
                </c:pt>
                <c:pt idx="2025">
                  <c:v>1.8219572510631454E-2</c:v>
                </c:pt>
                <c:pt idx="2026">
                  <c:v>1.8212123434232876E-2</c:v>
                </c:pt>
                <c:pt idx="2027">
                  <c:v>1.8204913820585387E-2</c:v>
                </c:pt>
                <c:pt idx="2028">
                  <c:v>1.8197481096087618E-2</c:v>
                </c:pt>
                <c:pt idx="2029">
                  <c:v>1.8190056904650181E-2</c:v>
                </c:pt>
                <c:pt idx="2030">
                  <c:v>1.8182641246246061E-2</c:v>
                </c:pt>
                <c:pt idx="2031">
                  <c:v>1.817523412086175E-2</c:v>
                </c:pt>
                <c:pt idx="2032">
                  <c:v>1.8167608206292377E-2</c:v>
                </c:pt>
                <c:pt idx="2033">
                  <c:v>1.8160218873218635E-2</c:v>
                </c:pt>
                <c:pt idx="2034">
                  <c:v>1.8152838074836464E-2</c:v>
                </c:pt>
                <c:pt idx="2035">
                  <c:v>1.8144488317806996E-2</c:v>
                </c:pt>
                <c:pt idx="2036">
                  <c:v>1.8137125564027662E-2</c:v>
                </c:pt>
                <c:pt idx="2037">
                  <c:v>1.8129771344317855E-2</c:v>
                </c:pt>
                <c:pt idx="2038">
                  <c:v>1.8122425658662379E-2</c:v>
                </c:pt>
                <c:pt idx="2039">
                  <c:v>1.811508850703844E-2</c:v>
                </c:pt>
                <c:pt idx="2040">
                  <c:v>1.8108055159892777E-2</c:v>
                </c:pt>
                <c:pt idx="2041">
                  <c:v>1.8100734089675576E-2</c:v>
                </c:pt>
                <c:pt idx="2042">
                  <c:v>1.8093421551171409E-2</c:v>
                </c:pt>
                <c:pt idx="2043">
                  <c:v>1.8086117544365801E-2</c:v>
                </c:pt>
                <c:pt idx="2044">
                  <c:v>1.8078749209705224E-2</c:v>
                </c:pt>
                <c:pt idx="2045">
                  <c:v>1.8071244811121295E-2</c:v>
                </c:pt>
                <c:pt idx="2046">
                  <c:v>1.8063895121689981E-2</c:v>
                </c:pt>
                <c:pt idx="2047">
                  <c:v>1.8056698517353656E-2</c:v>
                </c:pt>
                <c:pt idx="2048">
                  <c:v>1.8049438171309461E-2</c:v>
                </c:pt>
                <c:pt idx="2049">
                  <c:v>1.8042114835873872E-2</c:v>
                </c:pt>
                <c:pt idx="2050">
                  <c:v>1.8034943080819273E-2</c:v>
                </c:pt>
                <c:pt idx="2051">
                  <c:v>1.8027708336340355E-2</c:v>
                </c:pt>
                <c:pt idx="2052">
                  <c:v>1.802041135983334E-2</c:v>
                </c:pt>
                <c:pt idx="2053">
                  <c:v>1.8013264448836358E-2</c:v>
                </c:pt>
                <c:pt idx="2054">
                  <c:v>1.8006055305780887E-2</c:v>
                </c:pt>
                <c:pt idx="2055">
                  <c:v>1.7998854696493552E-2</c:v>
                </c:pt>
                <c:pt idx="2056">
                  <c:v>1.7991662620969288E-2</c:v>
                </c:pt>
                <c:pt idx="2057">
                  <c:v>1.7984687688732324E-2</c:v>
                </c:pt>
                <c:pt idx="2058">
                  <c:v>1.7977304071126396E-2</c:v>
                </c:pt>
                <c:pt idx="2059">
                  <c:v>1.797013759678244E-2</c:v>
                </c:pt>
                <c:pt idx="2060">
                  <c:v>1.7962979656125574E-2</c:v>
                </c:pt>
                <c:pt idx="2061">
                  <c:v>1.7955830249153266E-2</c:v>
                </c:pt>
                <c:pt idx="2062">
                  <c:v>1.7948689375837656E-2</c:v>
                </c:pt>
                <c:pt idx="2063">
                  <c:v>1.7941557036171146E-2</c:v>
                </c:pt>
                <c:pt idx="2064">
                  <c:v>1.7934433230130942E-2</c:v>
                </c:pt>
                <c:pt idx="2065">
                  <c:v>1.7927250532286942E-2</c:v>
                </c:pt>
                <c:pt idx="2066">
                  <c:v>1.7920211218883861E-2</c:v>
                </c:pt>
                <c:pt idx="2067">
                  <c:v>1.7913113013638994E-2</c:v>
                </c:pt>
                <c:pt idx="2068">
                  <c:v>1.7906023341962181E-2</c:v>
                </c:pt>
                <c:pt idx="2069">
                  <c:v>1.7898942203835692E-2</c:v>
                </c:pt>
                <c:pt idx="2070">
                  <c:v>1.78918695992418E-2</c:v>
                </c:pt>
                <c:pt idx="2071">
                  <c:v>1.7884805528167839E-2</c:v>
                </c:pt>
                <c:pt idx="2072">
                  <c:v>1.7877749990596083E-2</c:v>
                </c:pt>
                <c:pt idx="2073">
                  <c:v>1.7870702986511333E-2</c:v>
                </c:pt>
                <c:pt idx="2074">
                  <c:v>1.7863664515898395E-2</c:v>
                </c:pt>
                <c:pt idx="2075">
                  <c:v>1.7856634578742071E-2</c:v>
                </c:pt>
                <c:pt idx="2076">
                  <c:v>1.7849613175024634E-2</c:v>
                </c:pt>
                <c:pt idx="2077">
                  <c:v>1.7842600304728354E-2</c:v>
                </c:pt>
                <c:pt idx="2078">
                  <c:v>1.78355959678431E-2</c:v>
                </c:pt>
                <c:pt idx="2079">
                  <c:v>1.7828791474288751E-2</c:v>
                </c:pt>
                <c:pt idx="2080">
                  <c:v>1.7821612894232224E-2</c:v>
                </c:pt>
                <c:pt idx="2081">
                  <c:v>1.7814634157476208E-2</c:v>
                </c:pt>
                <c:pt idx="2082">
                  <c:v>1.7807663954067902E-2</c:v>
                </c:pt>
                <c:pt idx="2083">
                  <c:v>1.7800702283989576E-2</c:v>
                </c:pt>
                <c:pt idx="2084">
                  <c:v>1.7793749147220969E-2</c:v>
                </c:pt>
                <c:pt idx="2085">
                  <c:v>1.7786804543757015E-2</c:v>
                </c:pt>
                <c:pt idx="2086">
                  <c:v>1.7779868473572387E-2</c:v>
                </c:pt>
                <c:pt idx="2087">
                  <c:v>1.7772013529065739E-2</c:v>
                </c:pt>
                <c:pt idx="2088">
                  <c:v>1.7765095471449617E-2</c:v>
                </c:pt>
                <c:pt idx="2089">
                  <c:v>1.7758185946527113E-2</c:v>
                </c:pt>
                <c:pt idx="2090">
                  <c:v>1.7751284954279929E-2</c:v>
                </c:pt>
                <c:pt idx="2091">
                  <c:v>1.774439249468715E-2</c:v>
                </c:pt>
                <c:pt idx="2092">
                  <c:v>1.7737689234278233E-2</c:v>
                </c:pt>
                <c:pt idx="2093">
                  <c:v>1.7730633173428201E-2</c:v>
                </c:pt>
                <c:pt idx="2094">
                  <c:v>1.7723766311730657E-2</c:v>
                </c:pt>
                <c:pt idx="2095">
                  <c:v>1.7716907982627386E-2</c:v>
                </c:pt>
                <c:pt idx="2096">
                  <c:v>1.7709999118601764E-2</c:v>
                </c:pt>
                <c:pt idx="2097">
                  <c:v>1.7703158132526681E-2</c:v>
                </c:pt>
                <c:pt idx="2098">
                  <c:v>1.7696384190783867E-2</c:v>
                </c:pt>
                <c:pt idx="2099">
                  <c:v>1.7689559991937425E-2</c:v>
                </c:pt>
                <c:pt idx="2100">
                  <c:v>1.7682744325614667E-2</c:v>
                </c:pt>
                <c:pt idx="2101">
                  <c:v>1.7672108769374528E-2</c:v>
                </c:pt>
                <c:pt idx="2102">
                  <c:v>1.7665314762948747E-2</c:v>
                </c:pt>
                <c:pt idx="2103">
                  <c:v>1.7658529288464862E-2</c:v>
                </c:pt>
                <c:pt idx="2104">
                  <c:v>1.7651752345903958E-2</c:v>
                </c:pt>
                <c:pt idx="2105">
                  <c:v>1.7644927524321247E-2</c:v>
                </c:pt>
                <c:pt idx="2106">
                  <c:v>1.7638167928513603E-2</c:v>
                </c:pt>
                <c:pt idx="2107">
                  <c:v>1.7631416865125066E-2</c:v>
                </c:pt>
                <c:pt idx="2108">
                  <c:v>1.7624674334132111E-2</c:v>
                </c:pt>
                <c:pt idx="2109">
                  <c:v>1.7617995611395765E-2</c:v>
                </c:pt>
                <c:pt idx="2110">
                  <c:v>1.7611269860056677E-2</c:v>
                </c:pt>
                <c:pt idx="2111">
                  <c:v>1.7604552640543319E-2</c:v>
                </c:pt>
                <c:pt idx="2112">
                  <c:v>1.7597843952839476E-2</c:v>
                </c:pt>
                <c:pt idx="2113">
                  <c:v>1.759108966466701E-2</c:v>
                </c:pt>
                <c:pt idx="2114">
                  <c:v>1.7584398327767783E-2</c:v>
                </c:pt>
                <c:pt idx="2115">
                  <c:v>1.7577715523167402E-2</c:v>
                </c:pt>
                <c:pt idx="2116">
                  <c:v>1.7571041250847567E-2</c:v>
                </c:pt>
                <c:pt idx="2117">
                  <c:v>1.7564375510800433E-2</c:v>
                </c:pt>
                <c:pt idx="2118">
                  <c:v>1.7557718303007699E-2</c:v>
                </c:pt>
                <c:pt idx="2119">
                  <c:v>1.7551069627453682E-2</c:v>
                </c:pt>
                <c:pt idx="2120">
                  <c:v>1.7544429484120078E-2</c:v>
                </c:pt>
                <c:pt idx="2121">
                  <c:v>1.7537797873001661E-2</c:v>
                </c:pt>
                <c:pt idx="2122">
                  <c:v>1.7531226322117826E-2</c:v>
                </c:pt>
                <c:pt idx="2123">
                  <c:v>1.7524611483373143E-2</c:v>
                </c:pt>
                <c:pt idx="2124">
                  <c:v>1.7518005176265082E-2</c:v>
                </c:pt>
                <c:pt idx="2125">
                  <c:v>1.751140740078283E-2</c:v>
                </c:pt>
                <c:pt idx="2126">
                  <c:v>1.7504818156918289E-2</c:v>
                </c:pt>
                <c:pt idx="2127">
                  <c:v>1.7498187381915917E-2</c:v>
                </c:pt>
                <c:pt idx="2128">
                  <c:v>1.7491615495872422E-2</c:v>
                </c:pt>
                <c:pt idx="2129">
                  <c:v>1.7485052141923849E-2</c:v>
                </c:pt>
                <c:pt idx="2130">
                  <c:v>1.7478497320059742E-2</c:v>
                </c:pt>
                <c:pt idx="2131">
                  <c:v>1.747199991127768E-2</c:v>
                </c:pt>
                <c:pt idx="2132">
                  <c:v>1.7465461856792507E-2</c:v>
                </c:pt>
                <c:pt idx="2133">
                  <c:v>1.7458932333825082E-2</c:v>
                </c:pt>
                <c:pt idx="2134">
                  <c:v>1.7452411342359198E-2</c:v>
                </c:pt>
                <c:pt idx="2135">
                  <c:v>1.7445708280416035E-2</c:v>
                </c:pt>
                <c:pt idx="2136">
                  <c:v>1.7439347561791343E-2</c:v>
                </c:pt>
                <c:pt idx="2137">
                  <c:v>1.7432852464102807E-2</c:v>
                </c:pt>
                <c:pt idx="2138">
                  <c:v>1.74263658983837E-2</c:v>
                </c:pt>
                <c:pt idx="2139">
                  <c:v>1.7419887864620953E-2</c:v>
                </c:pt>
                <c:pt idx="2140">
                  <c:v>1.7413418362796265E-2</c:v>
                </c:pt>
                <c:pt idx="2141">
                  <c:v>1.7406957392896563E-2</c:v>
                </c:pt>
                <c:pt idx="2142">
                  <c:v>1.740050495491401E-2</c:v>
                </c:pt>
                <c:pt idx="2143">
                  <c:v>1.7394061048830296E-2</c:v>
                </c:pt>
                <c:pt idx="2144">
                  <c:v>1.738776070504984E-2</c:v>
                </c:pt>
                <c:pt idx="2145">
                  <c:v>1.7381332952359177E-2</c:v>
                </c:pt>
                <c:pt idx="2146">
                  <c:v>1.7374913729966135E-2</c:v>
                </c:pt>
                <c:pt idx="2147">
                  <c:v>1.7368503037867813E-2</c:v>
                </c:pt>
                <c:pt idx="2148">
                  <c:v>1.7361969496384574E-2</c:v>
                </c:pt>
                <c:pt idx="2149">
                  <c:v>1.7355576781398496E-2</c:v>
                </c:pt>
                <c:pt idx="2150">
                  <c:v>1.7349020261344026E-2</c:v>
                </c:pt>
                <c:pt idx="2151">
                  <c:v>1.7342816946814367E-2</c:v>
                </c:pt>
                <c:pt idx="2152">
                  <c:v>1.7336449827187562E-2</c:v>
                </c:pt>
                <c:pt idx="2153">
                  <c:v>1.7330133471762266E-2</c:v>
                </c:pt>
                <c:pt idx="2154">
                  <c:v>1.7323783107485207E-2</c:v>
                </c:pt>
                <c:pt idx="2155">
                  <c:v>1.7317441274428729E-2</c:v>
                </c:pt>
                <c:pt idx="2156">
                  <c:v>1.7311107972571221E-2</c:v>
                </c:pt>
                <c:pt idx="2157">
                  <c:v>1.7304742205177991E-2</c:v>
                </c:pt>
                <c:pt idx="2158">
                  <c:v>1.7298426275903715E-2</c:v>
                </c:pt>
                <c:pt idx="2159">
                  <c:v>1.7292118878306059E-2</c:v>
                </c:pt>
                <c:pt idx="2160">
                  <c:v>1.7285820012369335E-2</c:v>
                </c:pt>
                <c:pt idx="2161">
                  <c:v>1.727956943090081E-2</c:v>
                </c:pt>
                <c:pt idx="2162">
                  <c:v>1.7273287315996682E-2</c:v>
                </c:pt>
                <c:pt idx="2163">
                  <c:v>1.7267013732205072E-2</c:v>
                </c:pt>
                <c:pt idx="2164">
                  <c:v>1.7260748679512477E-2</c:v>
                </c:pt>
                <c:pt idx="2165">
                  <c:v>1.7254492157905386E-2</c:v>
                </c:pt>
                <c:pt idx="2166">
                  <c:v>1.7248205980933164E-2</c:v>
                </c:pt>
                <c:pt idx="2167">
                  <c:v>1.7241966836262189E-2</c:v>
                </c:pt>
                <c:pt idx="2168">
                  <c:v>1.7235736223144955E-2</c:v>
                </c:pt>
                <c:pt idx="2169">
                  <c:v>1.722951414156839E-2</c:v>
                </c:pt>
                <c:pt idx="2170">
                  <c:v>1.7223300591516812E-2</c:v>
                </c:pt>
                <c:pt idx="2171">
                  <c:v>1.7217095572984991E-2</c:v>
                </c:pt>
                <c:pt idx="2172">
                  <c:v>1.7210899085952008E-2</c:v>
                </c:pt>
                <c:pt idx="2173">
                  <c:v>1.7204711130402183E-2</c:v>
                </c:pt>
                <c:pt idx="2174">
                  <c:v>1.7198567360133442E-2</c:v>
                </c:pt>
                <c:pt idx="2175">
                  <c:v>1.7192396148662786E-2</c:v>
                </c:pt>
                <c:pt idx="2176">
                  <c:v>1.7186233468137156E-2</c:v>
                </c:pt>
                <c:pt idx="2177">
                  <c:v>1.7180079318537638E-2</c:v>
                </c:pt>
                <c:pt idx="2178">
                  <c:v>1.717393369985613E-2</c:v>
                </c:pt>
                <c:pt idx="2179">
                  <c:v>1.716776255760109E-2</c:v>
                </c:pt>
                <c:pt idx="2180">
                  <c:v>1.7161634322090856E-2</c:v>
                </c:pt>
                <c:pt idx="2181">
                  <c:v>1.7155514617956589E-2</c:v>
                </c:pt>
                <c:pt idx="2182">
                  <c:v>1.7149403445190441E-2</c:v>
                </c:pt>
                <c:pt idx="2183">
                  <c:v>1.7143333569743256E-2</c:v>
                </c:pt>
                <c:pt idx="2184">
                  <c:v>1.7137239136294245E-2</c:v>
                </c:pt>
                <c:pt idx="2185">
                  <c:v>1.7131153233663286E-2</c:v>
                </c:pt>
                <c:pt idx="2186">
                  <c:v>1.7125075861850379E-2</c:v>
                </c:pt>
                <c:pt idx="2187">
                  <c:v>1.7118975551408309E-2</c:v>
                </c:pt>
                <c:pt idx="2188">
                  <c:v>1.7112915566565919E-2</c:v>
                </c:pt>
                <c:pt idx="2189">
                  <c:v>1.7106864113002759E-2</c:v>
                </c:pt>
                <c:pt idx="2190">
                  <c:v>1.7100821190697914E-2</c:v>
                </c:pt>
                <c:pt idx="2191">
                  <c:v>1.7093865294627173E-2</c:v>
                </c:pt>
                <c:pt idx="2192">
                  <c:v>1.7087841308624219E-2</c:v>
                </c:pt>
                <c:pt idx="2193">
                  <c:v>1.7081825854837245E-2</c:v>
                </c:pt>
                <c:pt idx="2194">
                  <c:v>1.7075818933246601E-2</c:v>
                </c:pt>
                <c:pt idx="2195">
                  <c:v>1.7069820543847373E-2</c:v>
                </c:pt>
                <c:pt idx="2196">
                  <c:v>1.7063973066356122E-2</c:v>
                </c:pt>
                <c:pt idx="2197">
                  <c:v>1.7057990091628211E-2</c:v>
                </c:pt>
                <c:pt idx="2198">
                  <c:v>1.7052015646578496E-2</c:v>
                </c:pt>
                <c:pt idx="2199">
                  <c:v>1.7046049731180925E-2</c:v>
                </c:pt>
                <c:pt idx="2200">
                  <c:v>1.7039956579162553E-2</c:v>
                </c:pt>
                <c:pt idx="2201">
                  <c:v>1.7033982653746792E-2</c:v>
                </c:pt>
                <c:pt idx="2202">
                  <c:v>1.702807071811575E-2</c:v>
                </c:pt>
                <c:pt idx="2203">
                  <c:v>1.7022140585714926E-2</c:v>
                </c:pt>
                <c:pt idx="2204">
                  <c:v>1.70162963603591E-2</c:v>
                </c:pt>
                <c:pt idx="2205">
                  <c:v>1.7010382290250758E-2</c:v>
                </c:pt>
                <c:pt idx="2206">
                  <c:v>1.7004476750703823E-2</c:v>
                </c:pt>
                <c:pt idx="2207">
                  <c:v>1.699857974171019E-2</c:v>
                </c:pt>
                <c:pt idx="2208">
                  <c:v>1.6992691263245541E-2</c:v>
                </c:pt>
                <c:pt idx="2209">
                  <c:v>1.6986738964151767E-2</c:v>
                </c:pt>
                <c:pt idx="2210">
                  <c:v>1.6980868555904648E-2</c:v>
                </c:pt>
                <c:pt idx="2211">
                  <c:v>1.6975006679625454E-2</c:v>
                </c:pt>
                <c:pt idx="2212">
                  <c:v>1.6969153335301908E-2</c:v>
                </c:pt>
                <c:pt idx="2213">
                  <c:v>1.6963376828530219E-2</c:v>
                </c:pt>
                <c:pt idx="2214">
                  <c:v>1.6957539533017967E-2</c:v>
                </c:pt>
                <c:pt idx="2215">
                  <c:v>1.6951710767956357E-2</c:v>
                </c:pt>
                <c:pt idx="2216">
                  <c:v>1.6945890533334583E-2</c:v>
                </c:pt>
                <c:pt idx="2217">
                  <c:v>1.6940078829133731E-2</c:v>
                </c:pt>
                <c:pt idx="2218">
                  <c:v>1.6934212439635946E-2</c:v>
                </c:pt>
                <c:pt idx="2219">
                  <c:v>1.692841881860898E-2</c:v>
                </c:pt>
                <c:pt idx="2220">
                  <c:v>1.6922633729434509E-2</c:v>
                </c:pt>
                <c:pt idx="2221">
                  <c:v>1.6916837187974588E-2</c:v>
                </c:pt>
                <c:pt idx="2222">
                  <c:v>1.6911089146571835E-2</c:v>
                </c:pt>
                <c:pt idx="2223">
                  <c:v>1.6905329652851703E-2</c:v>
                </c:pt>
                <c:pt idx="2224">
                  <c:v>1.6899578690927584E-2</c:v>
                </c:pt>
                <c:pt idx="2225">
                  <c:v>1.689383626078474E-2</c:v>
                </c:pt>
                <c:pt idx="2226">
                  <c:v>1.6888157358433374E-2</c:v>
                </c:pt>
                <c:pt idx="2227">
                  <c:v>1.6882430957812316E-2</c:v>
                </c:pt>
                <c:pt idx="2228">
                  <c:v>1.6876713087482509E-2</c:v>
                </c:pt>
                <c:pt idx="2229">
                  <c:v>1.6871003747433149E-2</c:v>
                </c:pt>
                <c:pt idx="2230">
                  <c:v>1.6865302937648024E-2</c:v>
                </c:pt>
                <c:pt idx="2231">
                  <c:v>1.6859560846560821E-2</c:v>
                </c:pt>
                <c:pt idx="2232">
                  <c:v>1.685387813850377E-2</c:v>
                </c:pt>
                <c:pt idx="2233">
                  <c:v>1.6848203962127304E-2</c:v>
                </c:pt>
                <c:pt idx="2234">
                  <c:v>1.6842538317406855E-2</c:v>
                </c:pt>
                <c:pt idx="2235">
                  <c:v>1.6836926842318523E-2</c:v>
                </c:pt>
                <c:pt idx="2236">
                  <c:v>1.6831277213889183E-2</c:v>
                </c:pt>
                <c:pt idx="2237">
                  <c:v>1.6825636115643028E-2</c:v>
                </c:pt>
                <c:pt idx="2238">
                  <c:v>1.6820003547566558E-2</c:v>
                </c:pt>
                <c:pt idx="2239">
                  <c:v>1.6814379509651665E-2</c:v>
                </c:pt>
                <c:pt idx="2240">
                  <c:v>1.6808723613254004E-2</c:v>
                </c:pt>
                <c:pt idx="2241">
                  <c:v>1.6803117689796612E-2</c:v>
                </c:pt>
                <c:pt idx="2242">
                  <c:v>1.6797520297899455E-2</c:v>
                </c:pt>
                <c:pt idx="2243">
                  <c:v>1.679193143754535E-2</c:v>
                </c:pt>
                <c:pt idx="2244">
                  <c:v>1.6786351108724465E-2</c:v>
                </c:pt>
                <c:pt idx="2245">
                  <c:v>1.6780779311419615E-2</c:v>
                </c:pt>
                <c:pt idx="2246">
                  <c:v>1.6775216045620971E-2</c:v>
                </c:pt>
                <c:pt idx="2247">
                  <c:v>1.6769661311313803E-2</c:v>
                </c:pt>
                <c:pt idx="2248">
                  <c:v>1.6764168467975547E-2</c:v>
                </c:pt>
                <c:pt idx="2249">
                  <c:v>1.6758629020900733E-2</c:v>
                </c:pt>
                <c:pt idx="2250">
                  <c:v>1.6753098102904953E-2</c:v>
                </c:pt>
                <c:pt idx="2251">
                  <c:v>1.6747575713985306E-2</c:v>
                </c:pt>
                <c:pt idx="2252">
                  <c:v>1.6742006464444417E-2</c:v>
                </c:pt>
                <c:pt idx="2253">
                  <c:v>1.6736512066108968E-2</c:v>
                </c:pt>
                <c:pt idx="2254">
                  <c:v>1.6731017051893362E-2</c:v>
                </c:pt>
                <c:pt idx="2255">
                  <c:v>1.6725530569068538E-2</c:v>
                </c:pt>
                <c:pt idx="2256">
                  <c:v>1.6720075968251757E-2</c:v>
                </c:pt>
                <c:pt idx="2257">
                  <c:v>1.6714605471219095E-2</c:v>
                </c:pt>
                <c:pt idx="2258">
                  <c:v>1.6709143504126483E-2</c:v>
                </c:pt>
                <c:pt idx="2259">
                  <c:v>1.6703690066960413E-2</c:v>
                </c:pt>
                <c:pt idx="2260">
                  <c:v>1.6698245159710079E-2</c:v>
                </c:pt>
                <c:pt idx="2261">
                  <c:v>1.6692790830613726E-2</c:v>
                </c:pt>
                <c:pt idx="2262">
                  <c:v>1.6687364067170696E-2</c:v>
                </c:pt>
                <c:pt idx="2263">
                  <c:v>1.6681945835015297E-2</c:v>
                </c:pt>
                <c:pt idx="2264">
                  <c:v>1.6676536134137703E-2</c:v>
                </c:pt>
                <c:pt idx="2265">
                  <c:v>1.6671148571802741E-2</c:v>
                </c:pt>
                <c:pt idx="2266">
                  <c:v>1.6665754843806391E-2</c:v>
                </c:pt>
                <c:pt idx="2267">
                  <c:v>1.6660369645650135E-2</c:v>
                </c:pt>
                <c:pt idx="2268">
                  <c:v>1.6654992977320465E-2</c:v>
                </c:pt>
                <c:pt idx="2269">
                  <c:v>1.6649624838801169E-2</c:v>
                </c:pt>
                <c:pt idx="2270">
                  <c:v>1.664425708499629E-2</c:v>
                </c:pt>
                <c:pt idx="2271">
                  <c:v>1.6638907102712132E-2</c:v>
                </c:pt>
                <c:pt idx="2272">
                  <c:v>1.6633565651602632E-2</c:v>
                </c:pt>
                <c:pt idx="2273">
                  <c:v>1.6628231184480056E-2</c:v>
                </c:pt>
                <c:pt idx="2274">
                  <c:v>1.6622908342870758E-2</c:v>
                </c:pt>
                <c:pt idx="2275">
                  <c:v>1.6617592485223827E-2</c:v>
                </c:pt>
                <c:pt idx="2276">
                  <c:v>1.6612285158704887E-2</c:v>
                </c:pt>
                <c:pt idx="2277">
                  <c:v>1.6606986363299204E-2</c:v>
                </c:pt>
                <c:pt idx="2278">
                  <c:v>1.6601695431897899E-2</c:v>
                </c:pt>
                <c:pt idx="2279">
                  <c:v>1.6596412590898835E-2</c:v>
                </c:pt>
                <c:pt idx="2280">
                  <c:v>1.6591138279591282E-2</c:v>
                </c:pt>
                <c:pt idx="2281">
                  <c:v>1.6585872497964432E-2</c:v>
                </c:pt>
                <c:pt idx="2282">
                  <c:v>1.6580615246004776E-2</c:v>
                </c:pt>
                <c:pt idx="2283">
                  <c:v>1.6575372743636886E-2</c:v>
                </c:pt>
                <c:pt idx="2284">
                  <c:v>1.6570133665704728E-2</c:v>
                </c:pt>
                <c:pt idx="2285">
                  <c:v>1.6564903118792499E-2</c:v>
                </c:pt>
                <c:pt idx="2286">
                  <c:v>1.6559681102887924E-2</c:v>
                </c:pt>
                <c:pt idx="2287">
                  <c:v>1.655445693085511E-2</c:v>
                </c:pt>
                <c:pt idx="2288">
                  <c:v>1.6549250856671693E-2</c:v>
                </c:pt>
                <c:pt idx="2289">
                  <c:v>1.6544053312082529E-2</c:v>
                </c:pt>
                <c:pt idx="2290">
                  <c:v>1.6538864297076815E-2</c:v>
                </c:pt>
                <c:pt idx="2291">
                  <c:v>1.6533683811641036E-2</c:v>
                </c:pt>
                <c:pt idx="2292">
                  <c:v>1.6528528157923654E-2</c:v>
                </c:pt>
                <c:pt idx="2293">
                  <c:v>1.6523365858731261E-2</c:v>
                </c:pt>
                <c:pt idx="2294">
                  <c:v>1.6518212090448278E-2</c:v>
                </c:pt>
                <c:pt idx="2295">
                  <c:v>1.6513066853062433E-2</c:v>
                </c:pt>
                <c:pt idx="2296">
                  <c:v>1.650793014656635E-2</c:v>
                </c:pt>
                <c:pt idx="2297">
                  <c:v>1.6502801970945297E-2</c:v>
                </c:pt>
                <c:pt idx="2298">
                  <c:v>1.6497682326186997E-2</c:v>
                </c:pt>
                <c:pt idx="2299">
                  <c:v>1.6492571212279164E-2</c:v>
                </c:pt>
                <c:pt idx="2300">
                  <c:v>1.6487434891779416E-2</c:v>
                </c:pt>
                <c:pt idx="2301">
                  <c:v>1.6482339322191876E-2</c:v>
                </c:pt>
                <c:pt idx="2302">
                  <c:v>1.6477252281596331E-2</c:v>
                </c:pt>
                <c:pt idx="2303">
                  <c:v>1.6472173769989985E-2</c:v>
                </c:pt>
                <c:pt idx="2304">
                  <c:v>1.6467103787358869E-2</c:v>
                </c:pt>
                <c:pt idx="2305">
                  <c:v>1.6462083676063333E-2</c:v>
                </c:pt>
                <c:pt idx="2306">
                  <c:v>1.6457032277787068E-2</c:v>
                </c:pt>
                <c:pt idx="2307">
                  <c:v>1.6452000601467277E-2</c:v>
                </c:pt>
                <c:pt idx="2308">
                  <c:v>1.6446955073498599E-2</c:v>
                </c:pt>
                <c:pt idx="2309">
                  <c:v>1.6441893617910597E-2</c:v>
                </c:pt>
                <c:pt idx="2310">
                  <c:v>1.6436875192253196E-2</c:v>
                </c:pt>
                <c:pt idx="2311">
                  <c:v>1.6431865295955011E-2</c:v>
                </c:pt>
                <c:pt idx="2312">
                  <c:v>1.6426863928999835E-2</c:v>
                </c:pt>
                <c:pt idx="2313">
                  <c:v>1.6421911350422064E-2</c:v>
                </c:pt>
                <c:pt idx="2314">
                  <c:v>1.6416928197881223E-2</c:v>
                </c:pt>
                <c:pt idx="2315">
                  <c:v>1.6411953576009112E-2</c:v>
                </c:pt>
                <c:pt idx="2316">
                  <c:v>1.6406987484790997E-2</c:v>
                </c:pt>
                <c:pt idx="2317">
                  <c:v>1.6401985034031417E-2</c:v>
                </c:pt>
                <c:pt idx="2318">
                  <c:v>1.6397034842928981E-2</c:v>
                </c:pt>
                <c:pt idx="2319">
                  <c:v>1.6392093181096617E-2</c:v>
                </c:pt>
                <c:pt idx="2320">
                  <c:v>1.6387160048526216E-2</c:v>
                </c:pt>
                <c:pt idx="2321">
                  <c:v>1.638223544520697E-2</c:v>
                </c:pt>
                <c:pt idx="2322">
                  <c:v>1.6377370080548171E-2</c:v>
                </c:pt>
                <c:pt idx="2323">
                  <c:v>1.6372463703583834E-2</c:v>
                </c:pt>
                <c:pt idx="2324">
                  <c:v>1.6367565857180164E-2</c:v>
                </c:pt>
                <c:pt idx="2325">
                  <c:v>1.636269468919652E-2</c:v>
                </c:pt>
                <c:pt idx="2326">
                  <c:v>1.6357740367018796E-2</c:v>
                </c:pt>
                <c:pt idx="2327">
                  <c:v>1.6352923501230014E-2</c:v>
                </c:pt>
                <c:pt idx="2328">
                  <c:v>1.6348059776963415E-2</c:v>
                </c:pt>
                <c:pt idx="2329">
                  <c:v>1.6343204583203451E-2</c:v>
                </c:pt>
                <c:pt idx="2330">
                  <c:v>1.633835791993539E-2</c:v>
                </c:pt>
                <c:pt idx="2331">
                  <c:v>1.6333458518569675E-2</c:v>
                </c:pt>
                <c:pt idx="2332">
                  <c:v>1.6328627736337774E-2</c:v>
                </c:pt>
                <c:pt idx="2333">
                  <c:v>1.6323805483230057E-2</c:v>
                </c:pt>
                <c:pt idx="2334">
                  <c:v>1.6318991759246525E-2</c:v>
                </c:pt>
                <c:pt idx="2335">
                  <c:v>1.631425256063224E-2</c:v>
                </c:pt>
                <c:pt idx="2336">
                  <c:v>1.6309457080099468E-2</c:v>
                </c:pt>
                <c:pt idx="2337">
                  <c:v>1.6304670129984919E-2</c:v>
                </c:pt>
                <c:pt idx="2338">
                  <c:v>1.6299891710273857E-2</c:v>
                </c:pt>
                <c:pt idx="2339">
                  <c:v>1.6295051075726968E-2</c:v>
                </c:pt>
                <c:pt idx="2340">
                  <c:v>1.6290288526240003E-2</c:v>
                </c:pt>
                <c:pt idx="2341">
                  <c:v>1.6285534505798876E-2</c:v>
                </c:pt>
                <c:pt idx="2342">
                  <c:v>1.6280789014395485E-2</c:v>
                </c:pt>
                <c:pt idx="2343">
                  <c:v>1.6276052052019024E-2</c:v>
                </c:pt>
                <c:pt idx="2344">
                  <c:v>1.6271400329918331E-2</c:v>
                </c:pt>
                <c:pt idx="2345">
                  <c:v>1.626668162274434E-2</c:v>
                </c:pt>
                <c:pt idx="2346">
                  <c:v>1.6261971445880513E-2</c:v>
                </c:pt>
                <c:pt idx="2347">
                  <c:v>1.6255874233069879E-2</c:v>
                </c:pt>
                <c:pt idx="2348">
                  <c:v>1.6251182752982277E-2</c:v>
                </c:pt>
                <c:pt idx="2349">
                  <c:v>1.6246499802296765E-2</c:v>
                </c:pt>
                <c:pt idx="2350">
                  <c:v>1.6241825381010735E-2</c:v>
                </c:pt>
                <c:pt idx="2351">
                  <c:v>1.6237159489105885E-2</c:v>
                </c:pt>
                <c:pt idx="2352">
                  <c:v>1.6232415691348399E-2</c:v>
                </c:pt>
                <c:pt idx="2353">
                  <c:v>1.6227765650425566E-2</c:v>
                </c:pt>
                <c:pt idx="2354">
                  <c:v>1.6223124137542635E-2</c:v>
                </c:pt>
                <c:pt idx="2355">
                  <c:v>1.6218491152693817E-2</c:v>
                </c:pt>
                <c:pt idx="2356">
                  <c:v>1.6213957969993451E-2</c:v>
                </c:pt>
                <c:pt idx="2357">
                  <c:v>1.6209374162167514E-2</c:v>
                </c:pt>
                <c:pt idx="2358">
                  <c:v>1.6204737067689413E-2</c:v>
                </c:pt>
                <c:pt idx="2359">
                  <c:v>1.6200139410494131E-2</c:v>
                </c:pt>
                <c:pt idx="2360">
                  <c:v>1.6195550282593753E-2</c:v>
                </c:pt>
                <c:pt idx="2361">
                  <c:v>1.6188323305847185E-2</c:v>
                </c:pt>
                <c:pt idx="2362">
                  <c:v>1.6183755703563084E-2</c:v>
                </c:pt>
                <c:pt idx="2363">
                  <c:v>1.617919663010059E-2</c:v>
                </c:pt>
                <c:pt idx="2364">
                  <c:v>1.6174646085454308E-2</c:v>
                </c:pt>
                <c:pt idx="2365">
                  <c:v>1.6170138422137239E-2</c:v>
                </c:pt>
                <c:pt idx="2366">
                  <c:v>1.6165605343635498E-2</c:v>
                </c:pt>
                <c:pt idx="2367">
                  <c:v>1.6161080794355458E-2</c:v>
                </c:pt>
                <c:pt idx="2368">
                  <c:v>1.6156564774278816E-2</c:v>
                </c:pt>
                <c:pt idx="2369">
                  <c:v>1.6152021294095913E-2</c:v>
                </c:pt>
                <c:pt idx="2370">
                  <c:v>1.6147521922136164E-2</c:v>
                </c:pt>
                <c:pt idx="2371">
                  <c:v>1.6143031078927783E-2</c:v>
                </c:pt>
                <c:pt idx="2372">
                  <c:v>1.6138548764449166E-2</c:v>
                </c:pt>
                <c:pt idx="2373">
                  <c:v>1.6134112611708717E-2</c:v>
                </c:pt>
                <c:pt idx="2374">
                  <c:v>1.612964776668516E-2</c:v>
                </c:pt>
                <c:pt idx="2375">
                  <c:v>1.6125191450802261E-2</c:v>
                </c:pt>
                <c:pt idx="2376">
                  <c:v>1.6120743664049558E-2</c:v>
                </c:pt>
                <c:pt idx="2377">
                  <c:v>1.6116304406419209E-2</c:v>
                </c:pt>
                <c:pt idx="2378">
                  <c:v>1.6111873677900759E-2</c:v>
                </c:pt>
                <c:pt idx="2379">
                  <c:v>1.610745147848636E-2</c:v>
                </c:pt>
                <c:pt idx="2380">
                  <c:v>1.6103037808160331E-2</c:v>
                </c:pt>
                <c:pt idx="2381">
                  <c:v>1.6098632666920052E-2</c:v>
                </c:pt>
                <c:pt idx="2382">
                  <c:v>1.6094194698278774E-2</c:v>
                </c:pt>
                <c:pt idx="2383">
                  <c:v>1.6089806199314216E-2</c:v>
                </c:pt>
                <c:pt idx="2384">
                  <c:v>1.6085426228974058E-2</c:v>
                </c:pt>
                <c:pt idx="2385">
                  <c:v>1.6081054787252896E-2</c:v>
                </c:pt>
                <c:pt idx="2386">
                  <c:v>1.6076734896631105E-2</c:v>
                </c:pt>
                <c:pt idx="2387">
                  <c:v>1.6072380929690967E-2</c:v>
                </c:pt>
                <c:pt idx="2388">
                  <c:v>1.6068035491763378E-2</c:v>
                </c:pt>
                <c:pt idx="2389">
                  <c:v>1.6063698582845724E-2</c:v>
                </c:pt>
                <c:pt idx="2390">
                  <c:v>1.6059370202930162E-2</c:v>
                </c:pt>
                <c:pt idx="2391">
                  <c:v>1.605500523738183E-2</c:v>
                </c:pt>
                <c:pt idx="2392">
                  <c:v>1.6050693495726187E-2</c:v>
                </c:pt>
                <c:pt idx="2393">
                  <c:v>1.6046390282619304E-2</c:v>
                </c:pt>
                <c:pt idx="2394">
                  <c:v>1.6042281346787989E-2</c:v>
                </c:pt>
                <c:pt idx="2395">
                  <c:v>1.6037856237965442E-2</c:v>
                </c:pt>
                <c:pt idx="2396">
                  <c:v>1.6033579031832366E-2</c:v>
                </c:pt>
                <c:pt idx="2397">
                  <c:v>1.6029310354633411E-2</c:v>
                </c:pt>
                <c:pt idx="2398">
                  <c:v>1.602505020636073E-2</c:v>
                </c:pt>
                <c:pt idx="2399">
                  <c:v>1.6020798587001252E-2</c:v>
                </c:pt>
                <c:pt idx="2400">
                  <c:v>1.6016555496544523E-2</c:v>
                </c:pt>
                <c:pt idx="2401">
                  <c:v>1.6012320934982692E-2</c:v>
                </c:pt>
                <c:pt idx="2402">
                  <c:v>1.600809490230792E-2</c:v>
                </c:pt>
                <c:pt idx="2403">
                  <c:v>1.6003877398512365E-2</c:v>
                </c:pt>
                <c:pt idx="2404">
                  <c:v>1.5999516738150279E-2</c:v>
                </c:pt>
                <c:pt idx="2405">
                  <c:v>1.599531501662901E-2</c:v>
                </c:pt>
                <c:pt idx="2406">
                  <c:v>1.5991121822696099E-2</c:v>
                </c:pt>
                <c:pt idx="2407">
                  <c:v>1.5986937156339965E-2</c:v>
                </c:pt>
                <c:pt idx="2408">
                  <c:v>1.5982917812362038E-2</c:v>
                </c:pt>
                <c:pt idx="2409">
                  <c:v>1.5978751481635241E-2</c:v>
                </c:pt>
                <c:pt idx="2410">
                  <c:v>1.5974593679722298E-2</c:v>
                </c:pt>
                <c:pt idx="2411">
                  <c:v>1.5970444406615367E-2</c:v>
                </c:pt>
                <c:pt idx="2412">
                  <c:v>1.5966249645133268E-2</c:v>
                </c:pt>
                <c:pt idx="2413">
                  <c:v>1.5962117001042886E-2</c:v>
                </c:pt>
                <c:pt idx="2414">
                  <c:v>1.5957992885314853E-2</c:v>
                </c:pt>
                <c:pt idx="2415">
                  <c:v>1.5953877297932961E-2</c:v>
                </c:pt>
                <c:pt idx="2416">
                  <c:v>1.594977023889721E-2</c:v>
                </c:pt>
                <c:pt idx="2417">
                  <c:v>1.5945727872353651E-2</c:v>
                </c:pt>
                <c:pt idx="2418">
                  <c:v>1.5941638300624755E-2</c:v>
                </c:pt>
                <c:pt idx="2419">
                  <c:v>1.593755725762867E-2</c:v>
                </c:pt>
                <c:pt idx="2420">
                  <c:v>1.593348474335755E-2</c:v>
                </c:pt>
                <c:pt idx="2421">
                  <c:v>1.592936286852964E-2</c:v>
                </c:pt>
                <c:pt idx="2422">
                  <c:v>1.5925306979354608E-2</c:v>
                </c:pt>
                <c:pt idx="2423">
                  <c:v>1.5921259618468984E-2</c:v>
                </c:pt>
                <c:pt idx="2424">
                  <c:v>1.5917220785851154E-2</c:v>
                </c:pt>
                <c:pt idx="2425">
                  <c:v>1.5913250102549653E-2</c:v>
                </c:pt>
                <c:pt idx="2426">
                  <c:v>1.5909228760434869E-2</c:v>
                </c:pt>
                <c:pt idx="2427">
                  <c:v>1.5905215946984918E-2</c:v>
                </c:pt>
                <c:pt idx="2428">
                  <c:v>1.5901211662189347E-2</c:v>
                </c:pt>
                <c:pt idx="2429">
                  <c:v>1.5897215906037692E-2</c:v>
                </c:pt>
                <c:pt idx="2430">
                  <c:v>1.5893228678522119E-2</c:v>
                </c:pt>
                <c:pt idx="2431">
                  <c:v>1.5889249979640006E-2</c:v>
                </c:pt>
                <c:pt idx="2432">
                  <c:v>1.5885279809373053E-2</c:v>
                </c:pt>
                <c:pt idx="2433">
                  <c:v>1.5881318167713421E-2</c:v>
                </c:pt>
                <c:pt idx="2434">
                  <c:v>1.5877301512850939E-2</c:v>
                </c:pt>
                <c:pt idx="2435">
                  <c:v>1.5873356490679079E-2</c:v>
                </c:pt>
                <c:pt idx="2436">
                  <c:v>1.5869419996683159E-2</c:v>
                </c:pt>
                <c:pt idx="2437">
                  <c:v>1.5865492030849675E-2</c:v>
                </c:pt>
                <c:pt idx="2438">
                  <c:v>1.5861572593173223E-2</c:v>
                </c:pt>
                <c:pt idx="2439">
                  <c:v>1.5857727418114542E-2</c:v>
                </c:pt>
                <c:pt idx="2440">
                  <c:v>1.5853825476494374E-2</c:v>
                </c:pt>
                <c:pt idx="2441">
                  <c:v>1.5849932063413549E-2</c:v>
                </c:pt>
                <c:pt idx="2442">
                  <c:v>1.584604717886684E-2</c:v>
                </c:pt>
                <c:pt idx="2443">
                  <c:v>1.584210332683848E-2</c:v>
                </c:pt>
                <c:pt idx="2444">
                  <c:v>1.5838235057923221E-2</c:v>
                </c:pt>
                <c:pt idx="2445">
                  <c:v>1.583437531711096E-2</c:v>
                </c:pt>
                <c:pt idx="2446">
                  <c:v>1.5830524104382793E-2</c:v>
                </c:pt>
                <c:pt idx="2447">
                  <c:v>1.5826958741444103E-2</c:v>
                </c:pt>
                <c:pt idx="2448">
                  <c:v>1.5822916970332421E-2</c:v>
                </c:pt>
                <c:pt idx="2449">
                  <c:v>1.5819091785291839E-2</c:v>
                </c:pt>
                <c:pt idx="2450">
                  <c:v>1.581527512871217E-2</c:v>
                </c:pt>
                <c:pt idx="2451">
                  <c:v>1.5811467000596026E-2</c:v>
                </c:pt>
                <c:pt idx="2452">
                  <c:v>1.5807667400927726E-2</c:v>
                </c:pt>
                <c:pt idx="2453">
                  <c:v>1.5803876329702034E-2</c:v>
                </c:pt>
                <c:pt idx="2454">
                  <c:v>1.5800093786908498E-2</c:v>
                </c:pt>
                <c:pt idx="2455">
                  <c:v>1.5796319772547116E-2</c:v>
                </c:pt>
                <c:pt idx="2456">
                  <c:v>1.5792334621784594E-2</c:v>
                </c:pt>
                <c:pt idx="2457">
                  <c:v>1.5788576324237968E-2</c:v>
                </c:pt>
                <c:pt idx="2458">
                  <c:v>1.5784826553874465E-2</c:v>
                </c:pt>
                <c:pt idx="2459">
                  <c:v>1.5781085310679621E-2</c:v>
                </c:pt>
                <c:pt idx="2460">
                  <c:v>1.5777577626817283E-2</c:v>
                </c:pt>
                <c:pt idx="2461">
                  <c:v>1.5773854782834443E-2</c:v>
                </c:pt>
                <c:pt idx="2462">
                  <c:v>1.5770444727728958E-2</c:v>
                </c:pt>
                <c:pt idx="2463">
                  <c:v>1.576643467996915E-2</c:v>
                </c:pt>
                <c:pt idx="2464">
                  <c:v>1.5762737421068391E-2</c:v>
                </c:pt>
                <c:pt idx="2465">
                  <c:v>1.5758971389147801E-2</c:v>
                </c:pt>
                <c:pt idx="2466">
                  <c:v>1.5755290736556165E-2</c:v>
                </c:pt>
                <c:pt idx="2467">
                  <c:v>1.5751618611891931E-2</c:v>
                </c:pt>
                <c:pt idx="2468">
                  <c:v>1.5747955015144293E-2</c:v>
                </c:pt>
                <c:pt idx="2469">
                  <c:v>1.5744379051577627E-2</c:v>
                </c:pt>
                <c:pt idx="2470">
                  <c:v>1.5740732962626652E-2</c:v>
                </c:pt>
                <c:pt idx="2471">
                  <c:v>1.5737095401974498E-2</c:v>
                </c:pt>
                <c:pt idx="2472">
                  <c:v>1.5733466369608092E-2</c:v>
                </c:pt>
                <c:pt idx="2473">
                  <c:v>1.572976494987947E-2</c:v>
                </c:pt>
                <c:pt idx="2474">
                  <c:v>1.5726152520472013E-2</c:v>
                </c:pt>
                <c:pt idx="2475">
                  <c:v>1.5722548618924415E-2</c:v>
                </c:pt>
                <c:pt idx="2476">
                  <c:v>1.5718953245236682E-2</c:v>
                </c:pt>
                <c:pt idx="2477">
                  <c:v>1.5715366399392604E-2</c:v>
                </c:pt>
                <c:pt idx="2478">
                  <c:v>1.5711871269044341E-2</c:v>
                </c:pt>
                <c:pt idx="2479">
                  <c:v>1.570830193448209E-2</c:v>
                </c:pt>
                <c:pt idx="2480">
                  <c:v>1.5704741128145454E-2</c:v>
                </c:pt>
                <c:pt idx="2481">
                  <c:v>1.5701188850031821E-2</c:v>
                </c:pt>
                <c:pt idx="2482">
                  <c:v>1.5697645100128121E-2</c:v>
                </c:pt>
                <c:pt idx="2483">
                  <c:v>1.5694109878426506E-2</c:v>
                </c:pt>
                <c:pt idx="2484">
                  <c:v>1.5690583184919133E-2</c:v>
                </c:pt>
                <c:pt idx="2485">
                  <c:v>1.5687065019600779E-2</c:v>
                </c:pt>
                <c:pt idx="2486">
                  <c:v>1.5683468538736405E-2</c:v>
                </c:pt>
                <c:pt idx="2487">
                  <c:v>1.5679967335675116E-2</c:v>
                </c:pt>
                <c:pt idx="2488">
                  <c:v>1.5676477640550839E-2</c:v>
                </c:pt>
                <c:pt idx="2489">
                  <c:v>1.5673002926553308E-2</c:v>
                </c:pt>
                <c:pt idx="2490">
                  <c:v>1.5669546668571531E-2</c:v>
                </c:pt>
                <c:pt idx="2491">
                  <c:v>1.5666205075933713E-2</c:v>
                </c:pt>
                <c:pt idx="2492">
                  <c:v>1.5662795541925935E-2</c:v>
                </c:pt>
                <c:pt idx="2493">
                  <c:v>1.5659409429038398E-2</c:v>
                </c:pt>
                <c:pt idx="2494">
                  <c:v>1.5656046737247572E-2</c:v>
                </c:pt>
                <c:pt idx="2495">
                  <c:v>1.5652608511252719E-2</c:v>
                </c:pt>
                <c:pt idx="2496">
                  <c:v>1.5649291130830505E-2</c:v>
                </c:pt>
                <c:pt idx="2497">
                  <c:v>1.564599717041959E-2</c:v>
                </c:pt>
                <c:pt idx="2498">
                  <c:v>1.5642726629995662E-2</c:v>
                </c:pt>
                <c:pt idx="2499">
                  <c:v>1.5639584594111414E-2</c:v>
                </c:pt>
                <c:pt idx="2500">
                  <c:v>1.5636362428506079E-2</c:v>
                </c:pt>
                <c:pt idx="2501">
                  <c:v>1.563316368386412E-2</c:v>
                </c:pt>
                <c:pt idx="2502">
                  <c:v>1.5629988360164621E-2</c:v>
                </c:pt>
                <c:pt idx="2503">
                  <c:v>1.5626611447146381E-2</c:v>
                </c:pt>
                <c:pt idx="2504">
                  <c:v>1.562348938985971E-2</c:v>
                </c:pt>
                <c:pt idx="2505">
                  <c:v>1.5620390755513058E-2</c:v>
                </c:pt>
                <c:pt idx="2506">
                  <c:v>1.5617315544086777E-2</c:v>
                </c:pt>
                <c:pt idx="2507">
                  <c:v>1.5614263755558763E-2</c:v>
                </c:pt>
                <c:pt idx="2508">
                  <c:v>1.5610758464112666E-2</c:v>
                </c:pt>
                <c:pt idx="2509">
                  <c:v>1.5607747343892489E-2</c:v>
                </c:pt>
                <c:pt idx="2510">
                  <c:v>1.5604759642414355E-2</c:v>
                </c:pt>
                <c:pt idx="2511">
                  <c:v>1.5601795359664288E-2</c:v>
                </c:pt>
                <c:pt idx="2512">
                  <c:v>1.5599481948474294E-2</c:v>
                </c:pt>
                <c:pt idx="2513">
                  <c:v>1.5596444904203153E-2</c:v>
                </c:pt>
                <c:pt idx="2514">
                  <c:v>1.5593557075437437E-2</c:v>
                </c:pt>
                <c:pt idx="2515">
                  <c:v>1.5590692669417721E-2</c:v>
                </c:pt>
                <c:pt idx="2516">
                  <c:v>1.5587456613809041E-2</c:v>
                </c:pt>
                <c:pt idx="2517">
                  <c:v>1.5584634395416241E-2</c:v>
                </c:pt>
                <c:pt idx="2518">
                  <c:v>1.5581835596656528E-2</c:v>
                </c:pt>
                <c:pt idx="2519">
                  <c:v>1.5579060217516391E-2</c:v>
                </c:pt>
                <c:pt idx="2520">
                  <c:v>1.5576308257982324E-2</c:v>
                </c:pt>
                <c:pt idx="2521">
                  <c:v>1.5573998110027226E-2</c:v>
                </c:pt>
                <c:pt idx="2522">
                  <c:v>1.5571297662748134E-2</c:v>
                </c:pt>
                <c:pt idx="2523">
                  <c:v>1.5568620638077509E-2</c:v>
                </c:pt>
                <c:pt idx="2524">
                  <c:v>1.5565967035998158E-2</c:v>
                </c:pt>
                <c:pt idx="2525">
                  <c:v>1.5562899753795175E-2</c:v>
                </c:pt>
                <c:pt idx="2526">
                  <c:v>1.5560288311549025E-2</c:v>
                </c:pt>
                <c:pt idx="2527">
                  <c:v>1.5557700288798179E-2</c:v>
                </c:pt>
                <c:pt idx="2528">
                  <c:v>1.5555135685529131E-2</c:v>
                </c:pt>
                <c:pt idx="2529">
                  <c:v>1.5552594501720271E-2</c:v>
                </c:pt>
                <c:pt idx="2530">
                  <c:v>1.5550537296985892E-2</c:v>
                </c:pt>
                <c:pt idx="2531">
                  <c:v>1.5548047652573916E-2</c:v>
                </c:pt>
                <c:pt idx="2532">
                  <c:v>1.5545581430623049E-2</c:v>
                </c:pt>
                <c:pt idx="2533">
                  <c:v>1.5543297162618028E-2</c:v>
                </c:pt>
                <c:pt idx="2534">
                  <c:v>1.5540719254040785E-2</c:v>
                </c:pt>
                <c:pt idx="2535">
                  <c:v>1.5538323299379918E-2</c:v>
                </c:pt>
                <c:pt idx="2536">
                  <c:v>1.5535950767111393E-2</c:v>
                </c:pt>
                <c:pt idx="2537">
                  <c:v>1.5533601657232754E-2</c:v>
                </c:pt>
                <c:pt idx="2538">
                  <c:v>1.553077772103088E-2</c:v>
                </c:pt>
                <c:pt idx="2539">
                  <c:v>1.5528470731094462E-2</c:v>
                </c:pt>
                <c:pt idx="2540">
                  <c:v>1.5526187160466942E-2</c:v>
                </c:pt>
                <c:pt idx="2541">
                  <c:v>1.552392700914022E-2</c:v>
                </c:pt>
                <c:pt idx="2542">
                  <c:v>1.5521690277098082E-2</c:v>
                </c:pt>
                <c:pt idx="2543">
                  <c:v>1.5519998867158782E-2</c:v>
                </c:pt>
                <c:pt idx="2544">
                  <c:v>1.5517813713552542E-2</c:v>
                </c:pt>
                <c:pt idx="2545">
                  <c:v>1.5515651982210932E-2</c:v>
                </c:pt>
                <c:pt idx="2546">
                  <c:v>1.5513513673126589E-2</c:v>
                </c:pt>
                <c:pt idx="2547">
                  <c:v>1.5510857905718527E-2</c:v>
                </c:pt>
                <c:pt idx="2548">
                  <c:v>1.5508761689121853E-2</c:v>
                </c:pt>
                <c:pt idx="2549">
                  <c:v>1.5506688891723316E-2</c:v>
                </c:pt>
                <c:pt idx="2550">
                  <c:v>1.5504639513512108E-2</c:v>
                </c:pt>
                <c:pt idx="2551">
                  <c:v>1.5502613554472022E-2</c:v>
                </c:pt>
                <c:pt idx="2552">
                  <c:v>1.5501175685200347E-2</c:v>
                </c:pt>
                <c:pt idx="2553">
                  <c:v>1.549920133152145E-2</c:v>
                </c:pt>
                <c:pt idx="2554">
                  <c:v>1.549725039999667E-2</c:v>
                </c:pt>
                <c:pt idx="2555">
                  <c:v>1.5495322890606355E-2</c:v>
                </c:pt>
                <c:pt idx="2556">
                  <c:v>1.5493418803343142E-2</c:v>
                </c:pt>
                <c:pt idx="2557">
                  <c:v>1.5491538138192292E-2</c:v>
                </c:pt>
                <c:pt idx="2558">
                  <c:v>1.5489680895143982E-2</c:v>
                </c:pt>
                <c:pt idx="2559">
                  <c:v>1.5487847074183478E-2</c:v>
                </c:pt>
                <c:pt idx="2560">
                  <c:v>1.5485032645472279E-2</c:v>
                </c:pt>
                <c:pt idx="2561">
                  <c:v>1.5483237684181646E-2</c:v>
                </c:pt>
                <c:pt idx="2562">
                  <c:v>1.5481466139943159E-2</c:v>
                </c:pt>
                <c:pt idx="2563">
                  <c:v>1.5479718012745241E-2</c:v>
                </c:pt>
                <c:pt idx="2564">
                  <c:v>1.5478407226668231E-2</c:v>
                </c:pt>
                <c:pt idx="2565">
                  <c:v>1.547733601166755E-2</c:v>
                </c:pt>
                <c:pt idx="2566">
                  <c:v>1.5475666145022052E-2</c:v>
                </c:pt>
                <c:pt idx="2567">
                  <c:v>1.5474232181963485E-2</c:v>
                </c:pt>
                <c:pt idx="2568">
                  <c:v>1.5472396677714492E-2</c:v>
                </c:pt>
                <c:pt idx="2569">
                  <c:v>1.5470150957857903E-2</c:v>
                </c:pt>
                <c:pt idx="2570">
                  <c:v>1.5468569961059164E-2</c:v>
                </c:pt>
                <c:pt idx="2571">
                  <c:v>1.546701238322353E-2</c:v>
                </c:pt>
                <c:pt idx="2572">
                  <c:v>1.5465478224348295E-2</c:v>
                </c:pt>
                <c:pt idx="2573">
                  <c:v>1.546463289392163E-2</c:v>
                </c:pt>
                <c:pt idx="2574">
                  <c:v>1.5463150402993734E-2</c:v>
                </c:pt>
                <c:pt idx="2575">
                  <c:v>1.5461691333989093E-2</c:v>
                </c:pt>
                <c:pt idx="2576">
                  <c:v>1.5460255686895429E-2</c:v>
                </c:pt>
                <c:pt idx="2577">
                  <c:v>1.5458158714018826E-2</c:v>
                </c:pt>
                <c:pt idx="2578">
                  <c:v>1.545676506870608E-2</c:v>
                </c:pt>
                <c:pt idx="2579">
                  <c:v>1.5455394842286196E-2</c:v>
                </c:pt>
                <c:pt idx="2580">
                  <c:v>1.5454048034759176E-2</c:v>
                </c:pt>
                <c:pt idx="2581">
                  <c:v>1.545272464611421E-2</c:v>
                </c:pt>
                <c:pt idx="2582">
                  <c:v>1.5452133663987495E-2</c:v>
                </c:pt>
                <c:pt idx="2583">
                  <c:v>1.5450861970027527E-2</c:v>
                </c:pt>
                <c:pt idx="2584">
                  <c:v>1.544961369791468E-2</c:v>
                </c:pt>
                <c:pt idx="2585">
                  <c:v>1.5448630359408164E-2</c:v>
                </c:pt>
                <c:pt idx="2586">
                  <c:v>1.5447187419188602E-2</c:v>
                </c:pt>
                <c:pt idx="2587">
                  <c:v>1.5446009412555721E-2</c:v>
                </c:pt>
                <c:pt idx="2588">
                  <c:v>1.5444854827740492E-2</c:v>
                </c:pt>
                <c:pt idx="2589">
                  <c:v>1.5443723664730633E-2</c:v>
                </c:pt>
                <c:pt idx="2590">
                  <c:v>1.5441867996799846E-2</c:v>
                </c:pt>
                <c:pt idx="2591">
                  <c:v>1.5440778796581012E-2</c:v>
                </c:pt>
                <c:pt idx="2592">
                  <c:v>1.543971301516589E-2</c:v>
                </c:pt>
                <c:pt idx="2593">
                  <c:v>1.5438670652551778E-2</c:v>
                </c:pt>
                <c:pt idx="2594">
                  <c:v>1.5437651708730571E-2</c:v>
                </c:pt>
                <c:pt idx="2595">
                  <c:v>1.5437428544181484E-2</c:v>
                </c:pt>
                <c:pt idx="2596">
                  <c:v>1.5436461333612744E-2</c:v>
                </c:pt>
                <c:pt idx="2597">
                  <c:v>1.5435517544797798E-2</c:v>
                </c:pt>
                <c:pt idx="2598">
                  <c:v>1.5434597177726826E-2</c:v>
                </c:pt>
                <c:pt idx="2599">
                  <c:v>1.5432908271329001E-2</c:v>
                </c:pt>
                <c:pt idx="2600">
                  <c:v>1.5432029840151759E-2</c:v>
                </c:pt>
                <c:pt idx="2601">
                  <c:v>1.5431174827724197E-2</c:v>
                </c:pt>
                <c:pt idx="2602">
                  <c:v>1.5430343234054419E-2</c:v>
                </c:pt>
                <c:pt idx="2603">
                  <c:v>1.5429535059126217E-2</c:v>
                </c:pt>
                <c:pt idx="2604">
                  <c:v>1.5429566831664066E-2</c:v>
                </c:pt>
                <c:pt idx="2605">
                  <c:v>1.5428810416660907E-2</c:v>
                </c:pt>
                <c:pt idx="2606">
                  <c:v>1.5428077423362425E-2</c:v>
                </c:pt>
                <c:pt idx="2607">
                  <c:v>1.5426990895538728E-2</c:v>
                </c:pt>
                <c:pt idx="2608">
                  <c:v>1.5426306447522721E-2</c:v>
                </c:pt>
                <c:pt idx="2609">
                  <c:v>1.5425645420202687E-2</c:v>
                </c:pt>
                <c:pt idx="2610">
                  <c:v>1.5425007813576093E-2</c:v>
                </c:pt>
                <c:pt idx="2611">
                  <c:v>1.5424393627645472E-2</c:v>
                </c:pt>
                <c:pt idx="2612">
                  <c:v>1.5422661589008433E-2</c:v>
                </c:pt>
                <c:pt idx="2613">
                  <c:v>1.5422087649776222E-2</c:v>
                </c:pt>
                <c:pt idx="2614">
                  <c:v>1.5421537127269076E-2</c:v>
                </c:pt>
                <c:pt idx="2615">
                  <c:v>1.5421010021478315E-2</c:v>
                </c:pt>
                <c:pt idx="2616">
                  <c:v>1.5420798002925359E-2</c:v>
                </c:pt>
                <c:pt idx="2617">
                  <c:v>1.5421200346365654E-2</c:v>
                </c:pt>
                <c:pt idx="2618">
                  <c:v>1.5421045745197603E-2</c:v>
                </c:pt>
                <c:pt idx="2619">
                  <c:v>1.542032328464768E-2</c:v>
                </c:pt>
                <c:pt idx="2620">
                  <c:v>1.5419919884783265E-2</c:v>
                </c:pt>
                <c:pt idx="2621">
                  <c:v>1.5419840513434223E-2</c:v>
                </c:pt>
                <c:pt idx="2622">
                  <c:v>1.5419183347033447E-2</c:v>
                </c:pt>
                <c:pt idx="2623">
                  <c:v>1.5418850209142979E-2</c:v>
                </c:pt>
                <c:pt idx="2624">
                  <c:v>1.5418846076489816E-2</c:v>
                </c:pt>
                <c:pt idx="2625">
                  <c:v>1.5418254195315728E-2</c:v>
                </c:pt>
                <c:pt idx="2626">
                  <c:v>1.5417991319378946E-2</c:v>
                </c:pt>
                <c:pt idx="2627">
                  <c:v>1.5417751864092548E-2</c:v>
                </c:pt>
                <c:pt idx="2628">
                  <c:v>1.5417535829448936E-2</c:v>
                </c:pt>
                <c:pt idx="2629">
                  <c:v>1.5416402523626013E-2</c:v>
                </c:pt>
                <c:pt idx="2630">
                  <c:v>1.5417174022102735E-2</c:v>
                </c:pt>
                <c:pt idx="2631">
                  <c:v>1.5417028249392548E-2</c:v>
                </c:pt>
                <c:pt idx="2632">
                  <c:v>1.5416905897322614E-2</c:v>
                </c:pt>
                <c:pt idx="2633">
                  <c:v>1.5416806965900531E-2</c:v>
                </c:pt>
                <c:pt idx="2634">
                  <c:v>1.541673145511617E-2</c:v>
                </c:pt>
                <c:pt idx="2635">
                  <c:v>1.5416679364966997E-2</c:v>
                </c:pt>
                <c:pt idx="2636">
                  <c:v>1.5416650695465675E-2</c:v>
                </c:pt>
                <c:pt idx="2637">
                  <c:v>1.5416972699850647E-2</c:v>
                </c:pt>
                <c:pt idx="2638">
                  <c:v>1.5416663618376195E-2</c:v>
                </c:pt>
                <c:pt idx="2639">
                  <c:v>1.5416705210790568E-2</c:v>
                </c:pt>
                <c:pt idx="2640">
                  <c:v>1.5416770223845196E-2</c:v>
                </c:pt>
                <c:pt idx="2641">
                  <c:v>1.5416858657542609E-2</c:v>
                </c:pt>
                <c:pt idx="2642">
                  <c:v>1.5416970511877744E-2</c:v>
                </c:pt>
                <c:pt idx="2643">
                  <c:v>1.5417105786855664E-2</c:v>
                </c:pt>
                <c:pt idx="2644">
                  <c:v>1.5417264482478904E-2</c:v>
                </c:pt>
                <c:pt idx="2645">
                  <c:v>1.541744659874493E-2</c:v>
                </c:pt>
                <c:pt idx="2646">
                  <c:v>1.5417652135653742E-2</c:v>
                </c:pt>
                <c:pt idx="2647">
                  <c:v>1.5417881093207873E-2</c:v>
                </c:pt>
                <c:pt idx="2648">
                  <c:v>1.5418133471412389E-2</c:v>
                </c:pt>
                <c:pt idx="2649">
                  <c:v>1.5418409270264756E-2</c:v>
                </c:pt>
                <c:pt idx="2650">
                  <c:v>1.5418708489767508E-2</c:v>
                </c:pt>
                <c:pt idx="2651">
                  <c:v>1.5417979826729697E-2</c:v>
                </c:pt>
                <c:pt idx="2652">
                  <c:v>1.5419377190731762E-2</c:v>
                </c:pt>
                <c:pt idx="2653">
                  <c:v>1.5419746672195797E-2</c:v>
                </c:pt>
                <c:pt idx="2654">
                  <c:v>1.5420139574320348E-2</c:v>
                </c:pt>
                <c:pt idx="2655">
                  <c:v>1.5420555897110479E-2</c:v>
                </c:pt>
                <c:pt idx="2656">
                  <c:v>1.5420995640561125E-2</c:v>
                </c:pt>
                <c:pt idx="2657">
                  <c:v>1.5421458804674819E-2</c:v>
                </c:pt>
                <c:pt idx="2658">
                  <c:v>1.5421945389461691E-2</c:v>
                </c:pt>
                <c:pt idx="2659">
                  <c:v>1.5422165790380625E-2</c:v>
                </c:pt>
                <c:pt idx="2660">
                  <c:v>1.5422700866825855E-2</c:v>
                </c:pt>
                <c:pt idx="2661">
                  <c:v>1.5423259362961251E-2</c:v>
                </c:pt>
                <c:pt idx="2662">
                  <c:v>1.5423841278789428E-2</c:v>
                </c:pt>
                <c:pt idx="2663">
                  <c:v>1.5424446614310385E-2</c:v>
                </c:pt>
                <c:pt idx="2664">
                  <c:v>1.5423957818935677E-2</c:v>
                </c:pt>
                <c:pt idx="2665">
                  <c:v>1.5424604893367808E-2</c:v>
                </c:pt>
                <c:pt idx="2666">
                  <c:v>1.542527538453369E-2</c:v>
                </c:pt>
                <c:pt idx="2667">
                  <c:v>1.5425969292433322E-2</c:v>
                </c:pt>
                <c:pt idx="2668">
                  <c:v>1.5426307639575901E-2</c:v>
                </c:pt>
                <c:pt idx="2669">
                  <c:v>1.542857044127993E-2</c:v>
                </c:pt>
                <c:pt idx="2670">
                  <c:v>1.5429339714786296E-2</c:v>
                </c:pt>
                <c:pt idx="2671">
                  <c:v>1.5430132408019428E-2</c:v>
                </c:pt>
                <c:pt idx="2672">
                  <c:v>1.5431038090710374E-2</c:v>
                </c:pt>
                <c:pt idx="2673">
                  <c:v>1.5431889297326159E-2</c:v>
                </c:pt>
                <c:pt idx="2674">
                  <c:v>1.5432763922691625E-2</c:v>
                </c:pt>
                <c:pt idx="2675">
                  <c:v>1.5433661966814876E-2</c:v>
                </c:pt>
                <c:pt idx="2676">
                  <c:v>1.5434583429704015E-2</c:v>
                </c:pt>
                <c:pt idx="2677">
                  <c:v>1.5435924160833368E-2</c:v>
                </c:pt>
                <c:pt idx="2678">
                  <c:v>1.543689417503602E-2</c:v>
                </c:pt>
                <c:pt idx="2679">
                  <c:v>1.5437887609012499E-2</c:v>
                </c:pt>
                <c:pt idx="2680">
                  <c:v>1.543890446276542E-2</c:v>
                </c:pt>
                <c:pt idx="2681">
                  <c:v>1.5439542025819061E-2</c:v>
                </c:pt>
                <c:pt idx="2682">
                  <c:v>1.5440604001414301E-2</c:v>
                </c:pt>
                <c:pt idx="2683">
                  <c:v>1.5441689395810551E-2</c:v>
                </c:pt>
                <c:pt idx="2684">
                  <c:v>1.5442798209024019E-2</c:v>
                </c:pt>
                <c:pt idx="2685">
                  <c:v>1.5444340028453759E-2</c:v>
                </c:pt>
                <c:pt idx="2686">
                  <c:v>1.5445497401019572E-2</c:v>
                </c:pt>
                <c:pt idx="2687">
                  <c:v>1.5446678193414115E-2</c:v>
                </c:pt>
                <c:pt idx="2688">
                  <c:v>1.5447882405637386E-2</c:v>
                </c:pt>
                <c:pt idx="2689">
                  <c:v>1.5449110037697229E-2</c:v>
                </c:pt>
                <c:pt idx="2690">
                  <c:v>1.5450361089609331E-2</c:v>
                </c:pt>
                <c:pt idx="2691">
                  <c:v>1.5451635561371076E-2</c:v>
                </c:pt>
                <c:pt idx="2692">
                  <c:v>1.5452933452995537E-2</c:v>
                </c:pt>
                <c:pt idx="2693">
                  <c:v>1.5454254764490558E-2</c:v>
                </c:pt>
                <c:pt idx="2694">
                  <c:v>1.5455174377202563E-2</c:v>
                </c:pt>
                <c:pt idx="2695">
                  <c:v>1.5456540797786356E-2</c:v>
                </c:pt>
                <c:pt idx="2696">
                  <c:v>1.5457930637265712E-2</c:v>
                </c:pt>
                <c:pt idx="2697">
                  <c:v>1.5459343895648736E-2</c:v>
                </c:pt>
                <c:pt idx="2698">
                  <c:v>1.5461212620288097E-2</c:v>
                </c:pt>
                <c:pt idx="2699">
                  <c:v>1.5462674451168563E-2</c:v>
                </c:pt>
                <c:pt idx="2700">
                  <c:v>1.5464159701977107E-2</c:v>
                </c:pt>
                <c:pt idx="2701">
                  <c:v>1.5465668372724182E-2</c:v>
                </c:pt>
                <c:pt idx="2702">
                  <c:v>1.546720046341502E-2</c:v>
                </c:pt>
                <c:pt idx="2703">
                  <c:v>1.5468315243415595E-2</c:v>
                </c:pt>
                <c:pt idx="2704">
                  <c:v>1.5469892434367435E-2</c:v>
                </c:pt>
                <c:pt idx="2705">
                  <c:v>1.5471493044293183E-2</c:v>
                </c:pt>
                <c:pt idx="2706">
                  <c:v>1.5474901955312164E-2</c:v>
                </c:pt>
                <c:pt idx="2707">
                  <c:v>1.5475212216373355E-2</c:v>
                </c:pt>
                <c:pt idx="2708">
                  <c:v>1.5476884826933303E-2</c:v>
                </c:pt>
                <c:pt idx="2709">
                  <c:v>1.54785808575076E-2</c:v>
                </c:pt>
                <c:pt idx="2710">
                  <c:v>1.5480300308098865E-2</c:v>
                </c:pt>
                <c:pt idx="2711">
                  <c:v>1.5482043178728009E-2</c:v>
                </c:pt>
                <c:pt idx="2712">
                  <c:v>1.5483809469397647E-2</c:v>
                </c:pt>
                <c:pt idx="2713">
                  <c:v>1.5485599180120853E-2</c:v>
                </c:pt>
                <c:pt idx="2714">
                  <c:v>1.5487412310905469E-2</c:v>
                </c:pt>
                <c:pt idx="2715">
                  <c:v>1.5489248861772409E-2</c:v>
                </c:pt>
                <c:pt idx="2716">
                  <c:v>1.5490182164265813E-2</c:v>
                </c:pt>
                <c:pt idx="2717">
                  <c:v>1.5492062050103996E-2</c:v>
                </c:pt>
                <c:pt idx="2718">
                  <c:v>1.5493965354038646E-2</c:v>
                </c:pt>
                <c:pt idx="2719">
                  <c:v>1.5495892076089325E-2</c:v>
                </c:pt>
                <c:pt idx="2720">
                  <c:v>1.5498782917595584E-2</c:v>
                </c:pt>
                <c:pt idx="2721">
                  <c:v>1.5500759989142097E-2</c:v>
                </c:pt>
                <c:pt idx="2722">
                  <c:v>1.5504658111959368E-2</c:v>
                </c:pt>
                <c:pt idx="2723">
                  <c:v>1.5504784392709551E-2</c:v>
                </c:pt>
                <c:pt idx="2724">
                  <c:v>1.5506831724756635E-2</c:v>
                </c:pt>
                <c:pt idx="2725">
                  <c:v>1.550842324247644E-2</c:v>
                </c:pt>
                <c:pt idx="2726">
                  <c:v>1.5510515653185694E-2</c:v>
                </c:pt>
                <c:pt idx="2727">
                  <c:v>1.5512631483106592E-2</c:v>
                </c:pt>
                <c:pt idx="2728">
                  <c:v>1.5514770732247237E-2</c:v>
                </c:pt>
                <c:pt idx="2729">
                  <c:v>1.5517419688096229E-2</c:v>
                </c:pt>
                <c:pt idx="2730">
                  <c:v>1.551960754147387E-2</c:v>
                </c:pt>
                <c:pt idx="2731">
                  <c:v>1.5521818815119461E-2</c:v>
                </c:pt>
                <c:pt idx="2732">
                  <c:v>1.5524053509043454E-2</c:v>
                </c:pt>
                <c:pt idx="2733">
                  <c:v>1.5525818266687049E-2</c:v>
                </c:pt>
                <c:pt idx="2734">
                  <c:v>1.5528098031410939E-2</c:v>
                </c:pt>
                <c:pt idx="2735">
                  <c:v>1.5530401215446429E-2</c:v>
                </c:pt>
                <c:pt idx="2736">
                  <c:v>1.5532727818801625E-2</c:v>
                </c:pt>
                <c:pt idx="2737">
                  <c:v>1.5535077841492736E-2</c:v>
                </c:pt>
                <c:pt idx="2738">
                  <c:v>1.5537953499228697E-2</c:v>
                </c:pt>
                <c:pt idx="2739">
                  <c:v>1.5540352135493684E-2</c:v>
                </c:pt>
                <c:pt idx="2740">
                  <c:v>1.5542774192149495E-2</c:v>
                </c:pt>
                <c:pt idx="2741">
                  <c:v>1.5545219669211817E-2</c:v>
                </c:pt>
                <c:pt idx="2742">
                  <c:v>1.5547688566691106E-2</c:v>
                </c:pt>
                <c:pt idx="2743">
                  <c:v>1.5550180884608278E-2</c:v>
                </c:pt>
                <c:pt idx="2744">
                  <c:v>1.5552696622971176E-2</c:v>
                </c:pt>
                <c:pt idx="2745">
                  <c:v>1.5555235781798101E-2</c:v>
                </c:pt>
                <c:pt idx="2746">
                  <c:v>1.5557281918130625E-2</c:v>
                </c:pt>
                <c:pt idx="2747">
                  <c:v>1.5559866134948124E-2</c:v>
                </c:pt>
                <c:pt idx="2748">
                  <c:v>1.556247377126363E-2</c:v>
                </c:pt>
                <c:pt idx="2749">
                  <c:v>1.5565104827082548E-2</c:v>
                </c:pt>
                <c:pt idx="2750">
                  <c:v>1.5567759302426487E-2</c:v>
                </c:pt>
                <c:pt idx="2751">
                  <c:v>1.5570962565361737E-2</c:v>
                </c:pt>
                <c:pt idx="2752">
                  <c:v>1.5573665667870841E-2</c:v>
                </c:pt>
                <c:pt idx="2753">
                  <c:v>1.5576392190966848E-2</c:v>
                </c:pt>
                <c:pt idx="2754">
                  <c:v>1.5579142134668059E-2</c:v>
                </c:pt>
                <c:pt idx="2755">
                  <c:v>1.5581382972521318E-2</c:v>
                </c:pt>
                <c:pt idx="2756">
                  <c:v>1.5584177965328776E-2</c:v>
                </c:pt>
                <c:pt idx="2757">
                  <c:v>1.5586996377769318E-2</c:v>
                </c:pt>
                <c:pt idx="2758">
                  <c:v>1.5589838209853751E-2</c:v>
                </c:pt>
                <c:pt idx="2759">
                  <c:v>1.5593243162829961E-2</c:v>
                </c:pt>
                <c:pt idx="2760">
                  <c:v>1.5596133630512729E-2</c:v>
                </c:pt>
                <c:pt idx="2761">
                  <c:v>1.5599047518915731E-2</c:v>
                </c:pt>
                <c:pt idx="2762">
                  <c:v>1.5601984828059889E-2</c:v>
                </c:pt>
                <c:pt idx="2763">
                  <c:v>1.5606465291546599E-2</c:v>
                </c:pt>
                <c:pt idx="2764">
                  <c:v>1.5609456389493131E-2</c:v>
                </c:pt>
                <c:pt idx="2765">
                  <c:v>1.5612470910293722E-2</c:v>
                </c:pt>
                <c:pt idx="2766">
                  <c:v>1.5615508853958196E-2</c:v>
                </c:pt>
                <c:pt idx="2767">
                  <c:v>1.5618570220513571E-2</c:v>
                </c:pt>
                <c:pt idx="2768">
                  <c:v>1.5618874198718158E-2</c:v>
                </c:pt>
                <c:pt idx="2769">
                  <c:v>1.5621973382937335E-2</c:v>
                </c:pt>
                <c:pt idx="2770">
                  <c:v>1.5625095984958339E-2</c:v>
                </c:pt>
                <c:pt idx="2771">
                  <c:v>1.5628242004792743E-2</c:v>
                </c:pt>
                <c:pt idx="2772">
                  <c:v>1.5634228397287574E-2</c:v>
                </c:pt>
                <c:pt idx="2773">
                  <c:v>1.5637996068204887E-2</c:v>
                </c:pt>
                <c:pt idx="2774">
                  <c:v>1.564065562890591E-2</c:v>
                </c:pt>
                <c:pt idx="2775">
                  <c:v>1.5643904379273692E-2</c:v>
                </c:pt>
                <c:pt idx="2776">
                  <c:v>1.5645464076966653E-2</c:v>
                </c:pt>
                <c:pt idx="2777">
                  <c:v>1.5648754231363176E-2</c:v>
                </c:pt>
                <c:pt idx="2778">
                  <c:v>1.5652067805768298E-2</c:v>
                </c:pt>
                <c:pt idx="2779">
                  <c:v>1.5655404800198225E-2</c:v>
                </c:pt>
                <c:pt idx="2780">
                  <c:v>1.5658765214671876E-2</c:v>
                </c:pt>
                <c:pt idx="2781">
                  <c:v>1.5663888766649269E-2</c:v>
                </c:pt>
                <c:pt idx="2782">
                  <c:v>1.566730147893567E-2</c:v>
                </c:pt>
                <c:pt idx="2783">
                  <c:v>1.5670737614437158E-2</c:v>
                </c:pt>
                <c:pt idx="2784">
                  <c:v>1.5674197173178289E-2</c:v>
                </c:pt>
                <c:pt idx="2785">
                  <c:v>1.5675918588368587E-2</c:v>
                </c:pt>
                <c:pt idx="2786">
                  <c:v>1.5679419523512483E-2</c:v>
                </c:pt>
                <c:pt idx="2787">
                  <c:v>1.5682943878843281E-2</c:v>
                </c:pt>
                <c:pt idx="2788">
                  <c:v>1.5686491654371786E-2</c:v>
                </c:pt>
                <c:pt idx="2789">
                  <c:v>1.5690062850125013E-2</c:v>
                </c:pt>
                <c:pt idx="2790">
                  <c:v>1.5695446414868384E-2</c:v>
                </c:pt>
                <c:pt idx="2791">
                  <c:v>1.5699069936903468E-2</c:v>
                </c:pt>
                <c:pt idx="2792">
                  <c:v>1.5702716882350112E-2</c:v>
                </c:pt>
                <c:pt idx="2793">
                  <c:v>1.5706989439881698E-2</c:v>
                </c:pt>
                <c:pt idx="2794">
                  <c:v>1.5710081043598424E-2</c:v>
                </c:pt>
                <c:pt idx="2795">
                  <c:v>1.5713798259439384E-2</c:v>
                </c:pt>
                <c:pt idx="2796">
                  <c:v>1.5717538898795055E-2</c:v>
                </c:pt>
                <c:pt idx="2797">
                  <c:v>1.5721302961685089E-2</c:v>
                </c:pt>
                <c:pt idx="2798">
                  <c:v>1.5723257525366484E-2</c:v>
                </c:pt>
                <c:pt idx="2799">
                  <c:v>1.5727062924501583E-2</c:v>
                </c:pt>
                <c:pt idx="2800">
                  <c:v>1.5730891744091036E-2</c:v>
                </c:pt>
                <c:pt idx="2801">
                  <c:v>1.5734743984164561E-2</c:v>
                </c:pt>
                <c:pt idx="2802">
                  <c:v>1.5738619644738366E-2</c:v>
                </c:pt>
                <c:pt idx="2803">
                  <c:v>1.5744379234609838E-2</c:v>
                </c:pt>
                <c:pt idx="2804">
                  <c:v>1.574830726292558E-2</c:v>
                </c:pt>
                <c:pt idx="2805">
                  <c:v>1.575225871496725E-2</c:v>
                </c:pt>
                <c:pt idx="2806">
                  <c:v>1.575623359076431E-2</c:v>
                </c:pt>
                <c:pt idx="2807">
                  <c:v>1.5758349255900438E-2</c:v>
                </c:pt>
                <c:pt idx="2808">
                  <c:v>1.5762365439954094E-2</c:v>
                </c:pt>
                <c:pt idx="2809">
                  <c:v>1.5766405044664721E-2</c:v>
                </c:pt>
                <c:pt idx="2810">
                  <c:v>1.5770468070062032E-2</c:v>
                </c:pt>
                <c:pt idx="2811">
                  <c:v>1.577455451616494E-2</c:v>
                </c:pt>
                <c:pt idx="2812">
                  <c:v>1.5780574745841748E-2</c:v>
                </c:pt>
                <c:pt idx="2813">
                  <c:v>1.5784713588646151E-2</c:v>
                </c:pt>
                <c:pt idx="2814">
                  <c:v>1.578887585540734E-2</c:v>
                </c:pt>
                <c:pt idx="2815">
                  <c:v>1.5793061546157235E-2</c:v>
                </c:pt>
                <c:pt idx="2816">
                  <c:v>1.5797270660922853E-2</c:v>
                </c:pt>
                <c:pt idx="2817">
                  <c:v>1.5801503199728756E-2</c:v>
                </c:pt>
                <c:pt idx="2818">
                  <c:v>1.5805759162601955E-2</c:v>
                </c:pt>
                <c:pt idx="2819">
                  <c:v>1.5810038549571925E-2</c:v>
                </c:pt>
                <c:pt idx="2820">
                  <c:v>1.5811084184157997E-2</c:v>
                </c:pt>
                <c:pt idx="2821">
                  <c:v>1.581540111895037E-2</c:v>
                </c:pt>
                <c:pt idx="2822">
                  <c:v>1.581974147258949E-2</c:v>
                </c:pt>
                <c:pt idx="2823">
                  <c:v>1.5824105245092715E-2</c:v>
                </c:pt>
                <c:pt idx="2824">
                  <c:v>1.5831786846789396E-2</c:v>
                </c:pt>
                <c:pt idx="2825">
                  <c:v>1.5836206778902399E-2</c:v>
                </c:pt>
                <c:pt idx="2826">
                  <c:v>1.5840650135301278E-2</c:v>
                </c:pt>
                <c:pt idx="2827">
                  <c:v>1.5845116916020422E-2</c:v>
                </c:pt>
                <c:pt idx="2828">
                  <c:v>1.584760749148225E-2</c:v>
                </c:pt>
                <c:pt idx="2829">
                  <c:v>1.5852115514473297E-2</c:v>
                </c:pt>
                <c:pt idx="2830">
                  <c:v>1.5856646958645415E-2</c:v>
                </c:pt>
                <c:pt idx="2831">
                  <c:v>1.5861201824020215E-2</c:v>
                </c:pt>
                <c:pt idx="2832">
                  <c:v>1.586578011062471E-2</c:v>
                </c:pt>
                <c:pt idx="2833">
                  <c:v>1.5872409512556432E-2</c:v>
                </c:pt>
                <c:pt idx="2834">
                  <c:v>1.5877040264291025E-2</c:v>
                </c:pt>
                <c:pt idx="2835">
                  <c:v>1.5881694440564458E-2</c:v>
                </c:pt>
                <c:pt idx="2836">
                  <c:v>1.5886372041423399E-2</c:v>
                </c:pt>
                <c:pt idx="2837">
                  <c:v>1.5889022863035472E-2</c:v>
                </c:pt>
                <c:pt idx="2838">
                  <c:v>1.589374167758547E-2</c:v>
                </c:pt>
                <c:pt idx="2839">
                  <c:v>1.5898483913548866E-2</c:v>
                </c:pt>
                <c:pt idx="2840">
                  <c:v>1.5903249570958088E-2</c:v>
                </c:pt>
                <c:pt idx="2841">
                  <c:v>1.5908038649842842E-2</c:v>
                </c:pt>
                <c:pt idx="2842">
                  <c:v>1.5914929564333893E-2</c:v>
                </c:pt>
                <c:pt idx="2843">
                  <c:v>1.5919771138062526E-2</c:v>
                </c:pt>
                <c:pt idx="2844">
                  <c:v>1.5924636136614888E-2</c:v>
                </c:pt>
                <c:pt idx="2845">
                  <c:v>1.593022341995291E-2</c:v>
                </c:pt>
                <c:pt idx="2846">
                  <c:v>1.5934436408291498E-2</c:v>
                </c:pt>
                <c:pt idx="2847">
                  <c:v>1.5939371681477143E-2</c:v>
                </c:pt>
                <c:pt idx="2848">
                  <c:v>1.5944330379609319E-2</c:v>
                </c:pt>
                <c:pt idx="2849">
                  <c:v>1.5949312502715036E-2</c:v>
                </c:pt>
                <c:pt idx="2850">
                  <c:v>1.5952194330675851E-2</c:v>
                </c:pt>
                <c:pt idx="2851">
                  <c:v>1.5957217625828839E-2</c:v>
                </c:pt>
                <c:pt idx="2852">
                  <c:v>1.596226434276804E-2</c:v>
                </c:pt>
                <c:pt idx="2853">
                  <c:v>1.596733448151777E-2</c:v>
                </c:pt>
                <c:pt idx="2854">
                  <c:v>1.5972428042110447E-2</c:v>
                </c:pt>
                <c:pt idx="2855">
                  <c:v>1.5979697167581682E-2</c:v>
                </c:pt>
                <c:pt idx="2856">
                  <c:v>1.5984843266398627E-2</c:v>
                </c:pt>
                <c:pt idx="2857">
                  <c:v>1.5990012790442074E-2</c:v>
                </c:pt>
                <c:pt idx="2858">
                  <c:v>1.5995205739756237E-2</c:v>
                </c:pt>
                <c:pt idx="2859">
                  <c:v>1.5998247173750018E-2</c:v>
                </c:pt>
                <c:pt idx="2860">
                  <c:v>1.6003481266019026E-2</c:v>
                </c:pt>
                <c:pt idx="2861">
                  <c:v>1.6008738780341703E-2</c:v>
                </c:pt>
                <c:pt idx="2862">
                  <c:v>1.6014019716742361E-2</c:v>
                </c:pt>
                <c:pt idx="2863">
                  <c:v>1.6019324075258821E-2</c:v>
                </c:pt>
                <c:pt idx="2864">
                  <c:v>1.6026855368013418E-2</c:v>
                </c:pt>
                <c:pt idx="2865">
                  <c:v>1.6032212295104254E-2</c:v>
                </c:pt>
                <c:pt idx="2866">
                  <c:v>1.6037592647721227E-2</c:v>
                </c:pt>
                <c:pt idx="2867">
                  <c:v>1.6042996425908534E-2</c:v>
                </c:pt>
                <c:pt idx="2868">
                  <c:v>1.60484236296932E-2</c:v>
                </c:pt>
                <c:pt idx="2869">
                  <c:v>1.6053874259109598E-2</c:v>
                </c:pt>
                <c:pt idx="2870">
                  <c:v>1.6059348314197031E-2</c:v>
                </c:pt>
                <c:pt idx="2871">
                  <c:v>1.6064845794989881E-2</c:v>
                </c:pt>
                <c:pt idx="2872">
                  <c:v>1.6066618725077142E-2</c:v>
                </c:pt>
                <c:pt idx="2873">
                  <c:v>1.6072153473288314E-2</c:v>
                </c:pt>
                <c:pt idx="2874">
                  <c:v>1.6077711641721122E-2</c:v>
                </c:pt>
                <c:pt idx="2875">
                  <c:v>1.6083293230401616E-2</c:v>
                </c:pt>
                <c:pt idx="2876">
                  <c:v>1.6090412162215739E-2</c:v>
                </c:pt>
                <c:pt idx="2877">
                  <c:v>1.6098322621481261E-2</c:v>
                </c:pt>
                <c:pt idx="2878">
                  <c:v>1.6104745812990894E-2</c:v>
                </c:pt>
                <c:pt idx="2879">
                  <c:v>1.6109668970870829E-2</c:v>
                </c:pt>
                <c:pt idx="2880">
                  <c:v>1.6115377284584228E-2</c:v>
                </c:pt>
                <c:pt idx="2881">
                  <c:v>1.6118807745153174E-2</c:v>
                </c:pt>
                <c:pt idx="2882">
                  <c:v>1.6124557129756543E-2</c:v>
                </c:pt>
                <c:pt idx="2883">
                  <c:v>1.6130329937107873E-2</c:v>
                </c:pt>
                <c:pt idx="2884">
                  <c:v>1.6136126167244989E-2</c:v>
                </c:pt>
                <c:pt idx="2885">
                  <c:v>1.6144270244759354E-2</c:v>
                </c:pt>
                <c:pt idx="2886">
                  <c:v>1.6150119115372407E-2</c:v>
                </c:pt>
                <c:pt idx="2887">
                  <c:v>1.6155991412268023E-2</c:v>
                </c:pt>
                <c:pt idx="2888">
                  <c:v>1.6161887135475676E-2</c:v>
                </c:pt>
                <c:pt idx="2889">
                  <c:v>1.6165458660835779E-2</c:v>
                </c:pt>
                <c:pt idx="2890">
                  <c:v>1.6171395428373796E-2</c:v>
                </c:pt>
                <c:pt idx="2891">
                  <c:v>1.6177355618929933E-2</c:v>
                </c:pt>
                <c:pt idx="2892">
                  <c:v>1.6183339232542004E-2</c:v>
                </c:pt>
                <c:pt idx="2893">
                  <c:v>1.6189346269239735E-2</c:v>
                </c:pt>
                <c:pt idx="2894">
                  <c:v>1.6197753429496954E-2</c:v>
                </c:pt>
                <c:pt idx="2895">
                  <c:v>1.6203813137981748E-2</c:v>
                </c:pt>
                <c:pt idx="2896">
                  <c:v>1.6209896273085573E-2</c:v>
                </c:pt>
                <c:pt idx="2897">
                  <c:v>1.6216801315100032E-2</c:v>
                </c:pt>
                <c:pt idx="2898">
                  <c:v>1.6222132823307481E-2</c:v>
                </c:pt>
                <c:pt idx="2899">
                  <c:v>1.6228286238506619E-2</c:v>
                </c:pt>
                <c:pt idx="2900">
                  <c:v>1.6234463080474593E-2</c:v>
                </c:pt>
                <c:pt idx="2901">
                  <c:v>1.6240663349262986E-2</c:v>
                </c:pt>
                <c:pt idx="2902">
                  <c:v>1.6244463644265905E-2</c:v>
                </c:pt>
                <c:pt idx="2903">
                  <c:v>1.6250704913776115E-2</c:v>
                </c:pt>
                <c:pt idx="2904">
                  <c:v>1.6256969606763705E-2</c:v>
                </c:pt>
                <c:pt idx="2905">
                  <c:v>1.6263257723261093E-2</c:v>
                </c:pt>
                <c:pt idx="2906">
                  <c:v>1.6269569263308803E-2</c:v>
                </c:pt>
                <c:pt idx="2907">
                  <c:v>1.6278356927299811E-2</c:v>
                </c:pt>
                <c:pt idx="2908">
                  <c:v>1.6284721184896999E-2</c:v>
                </c:pt>
                <c:pt idx="2909">
                  <c:v>1.6291108869628961E-2</c:v>
                </c:pt>
                <c:pt idx="2910">
                  <c:v>1.6297519981534999E-2</c:v>
                </c:pt>
                <c:pt idx="2911">
                  <c:v>1.6301478318069201E-2</c:v>
                </c:pt>
                <c:pt idx="2912">
                  <c:v>1.6307930400183378E-2</c:v>
                </c:pt>
                <c:pt idx="2913">
                  <c:v>1.6314405906104522E-2</c:v>
                </c:pt>
                <c:pt idx="2914">
                  <c:v>1.6320904835867754E-2</c:v>
                </c:pt>
                <c:pt idx="2915">
                  <c:v>1.6327427189510895E-2</c:v>
                </c:pt>
                <c:pt idx="2916">
                  <c:v>1.633647862590587E-2</c:v>
                </c:pt>
                <c:pt idx="2917">
                  <c:v>1.6343053729179803E-2</c:v>
                </c:pt>
                <c:pt idx="2918">
                  <c:v>1.634965225995199E-2</c:v>
                </c:pt>
                <c:pt idx="2919">
                  <c:v>1.6356380505593918E-2</c:v>
                </c:pt>
                <c:pt idx="2920">
                  <c:v>1.6363027267192465E-2</c:v>
                </c:pt>
                <c:pt idx="2921">
                  <c:v>1.6369697455251402E-2</c:v>
                </c:pt>
                <c:pt idx="2922">
                  <c:v>1.6376391069813784E-2</c:v>
                </c:pt>
                <c:pt idx="2923">
                  <c:v>1.6383108110917602E-2</c:v>
                </c:pt>
                <c:pt idx="2924">
                  <c:v>1.6387295401624393E-2</c:v>
                </c:pt>
                <c:pt idx="2925">
                  <c:v>1.6394053366057853E-2</c:v>
                </c:pt>
                <c:pt idx="2926">
                  <c:v>1.6400834753618237E-2</c:v>
                </c:pt>
                <c:pt idx="2927">
                  <c:v>1.6407639564350259E-2</c:v>
                </c:pt>
                <c:pt idx="2928">
                  <c:v>1.6414467798284666E-2</c:v>
                </c:pt>
                <c:pt idx="2929">
                  <c:v>1.6424763700564372E-2</c:v>
                </c:pt>
                <c:pt idx="2930">
                  <c:v>1.6430783345385766E-2</c:v>
                </c:pt>
                <c:pt idx="2931">
                  <c:v>1.6437687800343222E-2</c:v>
                </c:pt>
                <c:pt idx="2932">
                  <c:v>1.644461568222455E-2</c:v>
                </c:pt>
                <c:pt idx="2933">
                  <c:v>1.6452436313080947E-2</c:v>
                </c:pt>
                <c:pt idx="2934">
                  <c:v>1.6458541726915854E-2</c:v>
                </c:pt>
                <c:pt idx="2935">
                  <c:v>1.6465539889814473E-2</c:v>
                </c:pt>
                <c:pt idx="2936">
                  <c:v>1.6473436768383122E-2</c:v>
                </c:pt>
                <c:pt idx="2937">
                  <c:v>1.6479606496932926E-2</c:v>
                </c:pt>
                <c:pt idx="2938">
                  <c:v>1.6486674941236339E-2</c:v>
                </c:pt>
                <c:pt idx="2939">
                  <c:v>1.6493766812765015E-2</c:v>
                </c:pt>
                <c:pt idx="2940">
                  <c:v>1.6500882111562011E-2</c:v>
                </c:pt>
                <c:pt idx="2941">
                  <c:v>1.6508020837665317E-2</c:v>
                </c:pt>
                <c:pt idx="2942">
                  <c:v>1.6515182991123055E-2</c:v>
                </c:pt>
                <c:pt idx="2943">
                  <c:v>1.6522368571980812E-2</c:v>
                </c:pt>
                <c:pt idx="2944">
                  <c:v>1.6529577580274048E-2</c:v>
                </c:pt>
                <c:pt idx="2945">
                  <c:v>1.653681001605848E-2</c:v>
                </c:pt>
                <c:pt idx="2946">
                  <c:v>1.6544065879377165E-2</c:v>
                </c:pt>
                <c:pt idx="2947">
                  <c:v>1.6551345170265561E-2</c:v>
                </c:pt>
                <c:pt idx="2948">
                  <c:v>1.6558647888774321E-2</c:v>
                </c:pt>
                <c:pt idx="2949">
                  <c:v>1.6566875303419961E-2</c:v>
                </c:pt>
                <c:pt idx="2950">
                  <c:v>1.6570615094047461E-2</c:v>
                </c:pt>
                <c:pt idx="2951">
                  <c:v>1.6580696610481206E-2</c:v>
                </c:pt>
                <c:pt idx="2952">
                  <c:v>1.6588093039919712E-2</c:v>
                </c:pt>
                <c:pt idx="2953">
                  <c:v>1.659551289721159E-2</c:v>
                </c:pt>
                <c:pt idx="2954">
                  <c:v>1.6602956182392298E-2</c:v>
                </c:pt>
                <c:pt idx="2955">
                  <c:v>1.661042289551249E-2</c:v>
                </c:pt>
                <c:pt idx="2956">
                  <c:v>1.661791303661269E-2</c:v>
                </c:pt>
                <c:pt idx="2957">
                  <c:v>1.6625426605748617E-2</c:v>
                </c:pt>
                <c:pt idx="2958">
                  <c:v>1.6632963602955728E-2</c:v>
                </c:pt>
                <c:pt idx="2959">
                  <c:v>1.6640524028284677E-2</c:v>
                </c:pt>
                <c:pt idx="2960">
                  <c:v>1.6648107881783586E-2</c:v>
                </c:pt>
                <c:pt idx="2961">
                  <c:v>1.6655715163500576E-2</c:v>
                </c:pt>
                <c:pt idx="2962">
                  <c:v>1.6663345873478702E-2</c:v>
                </c:pt>
                <c:pt idx="2963">
                  <c:v>1.6668212909315951E-2</c:v>
                </c:pt>
                <c:pt idx="2964">
                  <c:v>1.667867757841085E-2</c:v>
                </c:pt>
                <c:pt idx="2965">
                  <c:v>1.6686378573456048E-2</c:v>
                </c:pt>
                <c:pt idx="2966">
                  <c:v>1.6694102996954868E-2</c:v>
                </c:pt>
                <c:pt idx="2967">
                  <c:v>1.6701850848950366E-2</c:v>
                </c:pt>
                <c:pt idx="2968">
                  <c:v>1.670962212949826E-2</c:v>
                </c:pt>
                <c:pt idx="2969">
                  <c:v>1.6717416838634008E-2</c:v>
                </c:pt>
                <c:pt idx="2970">
                  <c:v>1.6725234976410798E-2</c:v>
                </c:pt>
                <c:pt idx="2971">
                  <c:v>1.6736621314409589E-2</c:v>
                </c:pt>
                <c:pt idx="2972">
                  <c:v>1.674449766300411E-2</c:v>
                </c:pt>
                <c:pt idx="2973">
                  <c:v>1.6752397439171202E-2</c:v>
                </c:pt>
                <c:pt idx="2974">
                  <c:v>1.6760320642947465E-2</c:v>
                </c:pt>
                <c:pt idx="2975">
                  <c:v>1.6768267274385185E-2</c:v>
                </c:pt>
                <c:pt idx="2976">
                  <c:v>1.67733681927415E-2</c:v>
                </c:pt>
                <c:pt idx="2977">
                  <c:v>1.6781355558607554E-2</c:v>
                </c:pt>
                <c:pt idx="2978">
                  <c:v>1.6789366348515997E-2</c:v>
                </c:pt>
                <c:pt idx="2979">
                  <c:v>1.679740056250735E-2</c:v>
                </c:pt>
                <c:pt idx="2980">
                  <c:v>1.6808351848158442E-2</c:v>
                </c:pt>
                <c:pt idx="2981">
                  <c:v>1.6816439046561008E-2</c:v>
                </c:pt>
                <c:pt idx="2982">
                  <c:v>1.6824549672962288E-2</c:v>
                </c:pt>
                <c:pt idx="2983">
                  <c:v>1.6832683727404114E-2</c:v>
                </c:pt>
                <c:pt idx="2984">
                  <c:v>1.6841035220787726E-2</c:v>
                </c:pt>
                <c:pt idx="2985">
                  <c:v>1.684921742754264E-2</c:v>
                </c:pt>
                <c:pt idx="2986">
                  <c:v>1.6857423061219401E-2</c:v>
                </c:pt>
                <c:pt idx="2987">
                  <c:v>1.6865652121877444E-2</c:v>
                </c:pt>
                <c:pt idx="2988">
                  <c:v>1.6873904609554589E-2</c:v>
                </c:pt>
                <c:pt idx="2989">
                  <c:v>1.688316404733254E-2</c:v>
                </c:pt>
                <c:pt idx="2990">
                  <c:v>1.6891465446367639E-2</c:v>
                </c:pt>
                <c:pt idx="2991">
                  <c:v>1.6899790273840674E-2</c:v>
                </c:pt>
                <c:pt idx="2992">
                  <c:v>1.6908138529803933E-2</c:v>
                </c:pt>
                <c:pt idx="2993">
                  <c:v>1.6915518454977446E-2</c:v>
                </c:pt>
                <c:pt idx="2994">
                  <c:v>1.6923911505803895E-2</c:v>
                </c:pt>
                <c:pt idx="2995">
                  <c:v>1.6932327983987139E-2</c:v>
                </c:pt>
                <c:pt idx="2996">
                  <c:v>1.694076788958121E-2</c:v>
                </c:pt>
                <c:pt idx="2997">
                  <c:v>1.695023123876966E-2</c:v>
                </c:pt>
                <c:pt idx="2998">
                  <c:v>1.6958720066738316E-2</c:v>
                </c:pt>
                <c:pt idx="2999">
                  <c:v>1.6967232323550137E-2</c:v>
                </c:pt>
                <c:pt idx="3000">
                  <c:v>1.6975768009260029E-2</c:v>
                </c:pt>
                <c:pt idx="3001">
                  <c:v>1.698432712390982E-2</c:v>
                </c:pt>
                <c:pt idx="3002">
                  <c:v>1.6992909667557028E-2</c:v>
                </c:pt>
                <c:pt idx="3003">
                  <c:v>1.7001515640253938E-2</c:v>
                </c:pt>
                <c:pt idx="3004">
                  <c:v>1.7010145042047613E-2</c:v>
                </c:pt>
                <c:pt idx="3005">
                  <c:v>1.7018797872992951E-2</c:v>
                </c:pt>
                <c:pt idx="3006">
                  <c:v>1.7026455463729016E-2</c:v>
                </c:pt>
                <c:pt idx="3007">
                  <c:v>1.7035151512011515E-2</c:v>
                </c:pt>
                <c:pt idx="3008">
                  <c:v>1.7043861616047838E-2</c:v>
                </c:pt>
                <c:pt idx="3009">
                  <c:v>1.7052576403610947E-2</c:v>
                </c:pt>
                <c:pt idx="3010">
                  <c:v>1.7061286502444095E-2</c:v>
                </c:pt>
                <c:pt idx="3011">
                  <c:v>1.7071001794504447E-2</c:v>
                </c:pt>
                <c:pt idx="3012">
                  <c:v>1.7079680909286757E-2</c:v>
                </c:pt>
                <c:pt idx="3013">
                  <c:v>1.7088343284629052E-2</c:v>
                </c:pt>
                <c:pt idx="3014">
                  <c:v>1.7096988920494733E-2</c:v>
                </c:pt>
                <c:pt idx="3015">
                  <c:v>1.7104602295001364E-2</c:v>
                </c:pt>
                <c:pt idx="3016">
                  <c:v>1.7113215244035938E-2</c:v>
                </c:pt>
                <c:pt idx="3017">
                  <c:v>1.7121811454066143E-2</c:v>
                </c:pt>
                <c:pt idx="3018">
                  <c:v>1.713039092505686E-2</c:v>
                </c:pt>
                <c:pt idx="3019">
                  <c:v>1.7143002790197731E-2</c:v>
                </c:pt>
                <c:pt idx="3020">
                  <c:v>1.7148511204577936E-2</c:v>
                </c:pt>
                <c:pt idx="3021">
                  <c:v>1.7157039663064168E-2</c:v>
                </c:pt>
                <c:pt idx="3022">
                  <c:v>1.7165551381783588E-2</c:v>
                </c:pt>
                <c:pt idx="3023">
                  <c:v>1.7174046360694369E-2</c:v>
                </c:pt>
                <c:pt idx="3024">
                  <c:v>1.7182524599762515E-2</c:v>
                </c:pt>
                <c:pt idx="3025">
                  <c:v>1.71909860989462E-2</c:v>
                </c:pt>
                <c:pt idx="3026">
                  <c:v>1.7199430858219282E-2</c:v>
                </c:pt>
                <c:pt idx="3027">
                  <c:v>1.7207858877537313E-2</c:v>
                </c:pt>
                <c:pt idx="3028">
                  <c:v>1.7213254492459296E-2</c:v>
                </c:pt>
                <c:pt idx="3029">
                  <c:v>1.7221651431343868E-2</c:v>
                </c:pt>
                <c:pt idx="3030">
                  <c:v>1.7230031631965837E-2</c:v>
                </c:pt>
                <c:pt idx="3031">
                  <c:v>1.7238395094293368E-2</c:v>
                </c:pt>
                <c:pt idx="3032">
                  <c:v>1.7249747873614798E-2</c:v>
                </c:pt>
                <c:pt idx="3033">
                  <c:v>1.7262079687507023E-2</c:v>
                </c:pt>
                <c:pt idx="3034">
                  <c:v>1.7266386291133251E-2</c:v>
                </c:pt>
                <c:pt idx="3035">
                  <c:v>1.7274680389555978E-2</c:v>
                </c:pt>
                <c:pt idx="3036">
                  <c:v>1.7282957747702082E-2</c:v>
                </c:pt>
                <c:pt idx="3037">
                  <c:v>1.7290220409700557E-2</c:v>
                </c:pt>
                <c:pt idx="3038">
                  <c:v>1.7298465092558724E-2</c:v>
                </c:pt>
                <c:pt idx="3039">
                  <c:v>1.7306693035650689E-2</c:v>
                </c:pt>
                <c:pt idx="3040">
                  <c:v>1.7314904238938632E-2</c:v>
                </c:pt>
                <c:pt idx="3041">
                  <c:v>1.7324093433132983E-2</c:v>
                </c:pt>
                <c:pt idx="3042">
                  <c:v>1.7332270348910866E-2</c:v>
                </c:pt>
                <c:pt idx="3043">
                  <c:v>1.7340430524171609E-2</c:v>
                </c:pt>
                <c:pt idx="3044">
                  <c:v>1.7348573958881217E-2</c:v>
                </c:pt>
                <c:pt idx="3045">
                  <c:v>1.735570915718062E-2</c:v>
                </c:pt>
                <c:pt idx="3046">
                  <c:v>1.7363819920952817E-2</c:v>
                </c:pt>
                <c:pt idx="3047">
                  <c:v>1.7371913944683258E-2</c:v>
                </c:pt>
                <c:pt idx="3048">
                  <c:v>1.737999122834492E-2</c:v>
                </c:pt>
                <c:pt idx="3049">
                  <c:v>1.7388051771905388E-2</c:v>
                </c:pt>
                <c:pt idx="3050">
                  <c:v>1.7397083013599077E-2</c:v>
                </c:pt>
                <c:pt idx="3051">
                  <c:v>1.7405109263472978E-2</c:v>
                </c:pt>
                <c:pt idx="3052">
                  <c:v>1.741311877252124E-2</c:v>
                </c:pt>
                <c:pt idx="3053">
                  <c:v>1.7421111540707253E-2</c:v>
                </c:pt>
                <c:pt idx="3054">
                  <c:v>1.7429087567997038E-2</c:v>
                </c:pt>
                <c:pt idx="3055">
                  <c:v>1.7437046854356601E-2</c:v>
                </c:pt>
                <c:pt idx="3056">
                  <c:v>1.7444989399754571E-2</c:v>
                </c:pt>
                <c:pt idx="3057">
                  <c:v>1.7452915204151733E-2</c:v>
                </c:pt>
                <c:pt idx="3058">
                  <c:v>1.7459843353782072E-2</c:v>
                </c:pt>
                <c:pt idx="3059">
                  <c:v>1.7467736494482744E-2</c:v>
                </c:pt>
                <c:pt idx="3060">
                  <c:v>1.7475612894714814E-2</c:v>
                </c:pt>
                <c:pt idx="3061">
                  <c:v>1.7483472554451263E-2</c:v>
                </c:pt>
                <c:pt idx="3062">
                  <c:v>1.7491315473659674E-2</c:v>
                </c:pt>
                <c:pt idx="3063">
                  <c:v>1.7500118467705973E-2</c:v>
                </c:pt>
                <c:pt idx="3064">
                  <c:v>1.7507927084179829E-2</c:v>
                </c:pt>
                <c:pt idx="3065">
                  <c:v>1.7515718959386209E-2</c:v>
                </c:pt>
                <c:pt idx="3066">
                  <c:v>1.752349409329897E-2</c:v>
                </c:pt>
                <c:pt idx="3067">
                  <c:v>1.7530278960597889E-2</c:v>
                </c:pt>
                <c:pt idx="3068">
                  <c:v>1.7538021435941076E-2</c:v>
                </c:pt>
                <c:pt idx="3069">
                  <c:v>1.7545747170529296E-2</c:v>
                </c:pt>
                <c:pt idx="3070">
                  <c:v>1.7553456164335533E-2</c:v>
                </c:pt>
                <c:pt idx="3071">
                  <c:v>1.7562118642200936E-2</c:v>
                </c:pt>
                <c:pt idx="3072">
                  <c:v>1.7569793327619945E-2</c:v>
                </c:pt>
                <c:pt idx="3073">
                  <c:v>1.757745127151265E-2</c:v>
                </c:pt>
                <c:pt idx="3074">
                  <c:v>1.7585092473842451E-2</c:v>
                </c:pt>
                <c:pt idx="3075">
                  <c:v>1.7595738224091332E-2</c:v>
                </c:pt>
                <c:pt idx="3076">
                  <c:v>1.7603341892517839E-2</c:v>
                </c:pt>
                <c:pt idx="3077">
                  <c:v>1.7610928817978783E-2</c:v>
                </c:pt>
                <c:pt idx="3078">
                  <c:v>1.7618499000442232E-2</c:v>
                </c:pt>
                <c:pt idx="3079">
                  <c:v>1.7626052439868891E-2</c:v>
                </c:pt>
                <c:pt idx="3080">
                  <c:v>1.7628775925135183E-2</c:v>
                </c:pt>
                <c:pt idx="3081">
                  <c:v>1.7636300041693791E-2</c:v>
                </c:pt>
                <c:pt idx="3082">
                  <c:v>1.7643807418394924E-2</c:v>
                </c:pt>
                <c:pt idx="3083">
                  <c:v>1.7651298055215425E-2</c:v>
                </c:pt>
                <c:pt idx="3084">
                  <c:v>1.7664527651875504E-2</c:v>
                </c:pt>
                <c:pt idx="3085">
                  <c:v>1.7671021470755388E-2</c:v>
                </c:pt>
                <c:pt idx="3086">
                  <c:v>1.7678457707978986E-2</c:v>
                </c:pt>
                <c:pt idx="3087">
                  <c:v>1.7685877201890732E-2</c:v>
                </c:pt>
                <c:pt idx="3088">
                  <c:v>1.7690412211888978E-2</c:v>
                </c:pt>
                <c:pt idx="3089">
                  <c:v>1.7697800733142754E-2</c:v>
                </c:pt>
                <c:pt idx="3090">
                  <c:v>1.7705172512979688E-2</c:v>
                </c:pt>
                <c:pt idx="3091">
                  <c:v>1.7712527551372759E-2</c:v>
                </c:pt>
                <c:pt idx="3092">
                  <c:v>1.7719865848289551E-2</c:v>
                </c:pt>
                <c:pt idx="3093">
                  <c:v>1.7730042554043968E-2</c:v>
                </c:pt>
                <c:pt idx="3094">
                  <c:v>1.7737344843868942E-2</c:v>
                </c:pt>
                <c:pt idx="3095">
                  <c:v>1.7744630390121727E-2</c:v>
                </c:pt>
                <c:pt idx="3096">
                  <c:v>1.7751899192763033E-2</c:v>
                </c:pt>
                <c:pt idx="3097">
                  <c:v>1.7756306209697335E-2</c:v>
                </c:pt>
                <c:pt idx="3098">
                  <c:v>1.7763544057129693E-2</c:v>
                </c:pt>
                <c:pt idx="3099">
                  <c:v>1.7770765162880453E-2</c:v>
                </c:pt>
                <c:pt idx="3100">
                  <c:v>1.7777969526914499E-2</c:v>
                </c:pt>
                <c:pt idx="3101">
                  <c:v>1.7785157149202112E-2</c:v>
                </c:pt>
                <c:pt idx="3102">
                  <c:v>1.779516039102606E-2</c:v>
                </c:pt>
                <c:pt idx="3103">
                  <c:v>1.7802311987497953E-2</c:v>
                </c:pt>
                <c:pt idx="3104">
                  <c:v>1.7809446840102942E-2</c:v>
                </c:pt>
                <c:pt idx="3105">
                  <c:v>1.781750642431262E-2</c:v>
                </c:pt>
                <c:pt idx="3106">
                  <c:v>1.782366631357224E-2</c:v>
                </c:pt>
                <c:pt idx="3107">
                  <c:v>1.783075093437269E-2</c:v>
                </c:pt>
                <c:pt idx="3108">
                  <c:v>1.7837818811180989E-2</c:v>
                </c:pt>
                <c:pt idx="3109">
                  <c:v>1.7844869943955382E-2</c:v>
                </c:pt>
                <c:pt idx="3110">
                  <c:v>1.7849092366419371E-2</c:v>
                </c:pt>
                <c:pt idx="3111">
                  <c:v>1.7856112569643333E-2</c:v>
                </c:pt>
                <c:pt idx="3112">
                  <c:v>1.7863116030793973E-2</c:v>
                </c:pt>
                <c:pt idx="3113">
                  <c:v>1.7870102749852384E-2</c:v>
                </c:pt>
                <c:pt idx="3114">
                  <c:v>1.7877072726788845E-2</c:v>
                </c:pt>
                <c:pt idx="3115">
                  <c:v>1.7886825114185347E-2</c:v>
                </c:pt>
                <c:pt idx="3116">
                  <c:v>1.7893759037855467E-2</c:v>
                </c:pt>
                <c:pt idx="3117">
                  <c:v>1.790067621724609E-2</c:v>
                </c:pt>
                <c:pt idx="3118">
                  <c:v>1.7907576652320376E-2</c:v>
                </c:pt>
                <c:pt idx="3119">
                  <c:v>1.7911671478588336E-2</c:v>
                </c:pt>
                <c:pt idx="3120">
                  <c:v>1.7918541002171755E-2</c:v>
                </c:pt>
                <c:pt idx="3121">
                  <c:v>1.7925393783433313E-2</c:v>
                </c:pt>
                <c:pt idx="3122">
                  <c:v>1.7932229822340589E-2</c:v>
                </c:pt>
                <c:pt idx="3123">
                  <c:v>1.7939049118866568E-2</c:v>
                </c:pt>
                <c:pt idx="3124">
                  <c:v>1.7948627630398919E-2</c:v>
                </c:pt>
                <c:pt idx="3125">
                  <c:v>1.7955410854396805E-2</c:v>
                </c:pt>
                <c:pt idx="3126">
                  <c:v>1.79621773338303E-2</c:v>
                </c:pt>
                <c:pt idx="3127">
                  <c:v>1.7968927068669937E-2</c:v>
                </c:pt>
                <c:pt idx="3128">
                  <c:v>1.7975660058883784E-2</c:v>
                </c:pt>
                <c:pt idx="3129">
                  <c:v>1.7982376304442375E-2</c:v>
                </c:pt>
                <c:pt idx="3130">
                  <c:v>1.7989075805316238E-2</c:v>
                </c:pt>
                <c:pt idx="3131">
                  <c:v>1.7995758561473441E-2</c:v>
                </c:pt>
                <c:pt idx="3132">
                  <c:v>1.7998750871783663E-2</c:v>
                </c:pt>
                <c:pt idx="3133">
                  <c:v>1.8005403610982965E-2</c:v>
                </c:pt>
                <c:pt idx="3134">
                  <c:v>1.8012039608200518E-2</c:v>
                </c:pt>
                <c:pt idx="3135">
                  <c:v>1.8018658863411172E-2</c:v>
                </c:pt>
                <c:pt idx="3136">
                  <c:v>1.8026176404365844E-2</c:v>
                </c:pt>
                <c:pt idx="3137">
                  <c:v>1.8035503457691917E-2</c:v>
                </c:pt>
                <c:pt idx="3138">
                  <c:v>1.8042068999992587E-2</c:v>
                </c:pt>
                <c:pt idx="3139">
                  <c:v>1.8049529997897086E-2</c:v>
                </c:pt>
                <c:pt idx="3140">
                  <c:v>1.8055149849694894E-2</c:v>
                </c:pt>
                <c:pt idx="3141">
                  <c:v>1.8058933477516415E-2</c:v>
                </c:pt>
                <c:pt idx="3142">
                  <c:v>1.8065434663543267E-2</c:v>
                </c:pt>
                <c:pt idx="3143">
                  <c:v>1.8071919106643113E-2</c:v>
                </c:pt>
                <c:pt idx="3144">
                  <c:v>1.8078386806786233E-2</c:v>
                </c:pt>
                <c:pt idx="3145">
                  <c:v>1.808755893566593E-2</c:v>
                </c:pt>
                <c:pt idx="3146">
                  <c:v>1.8093990517487595E-2</c:v>
                </c:pt>
                <c:pt idx="3147">
                  <c:v>1.8100405354121062E-2</c:v>
                </c:pt>
                <c:pt idx="3148">
                  <c:v>1.8106803445531946E-2</c:v>
                </c:pt>
                <c:pt idx="3149">
                  <c:v>1.8110474162208123E-2</c:v>
                </c:pt>
                <c:pt idx="3150">
                  <c:v>1.8116841404051676E-2</c:v>
                </c:pt>
                <c:pt idx="3151">
                  <c:v>1.8123191902754798E-2</c:v>
                </c:pt>
                <c:pt idx="3152">
                  <c:v>1.8129525658285073E-2</c:v>
                </c:pt>
                <c:pt idx="3153">
                  <c:v>1.8135842670623591E-2</c:v>
                </c:pt>
                <c:pt idx="3154">
                  <c:v>1.814484034273648E-2</c:v>
                </c:pt>
                <c:pt idx="3155">
                  <c:v>1.8151121216791105E-2</c:v>
                </c:pt>
                <c:pt idx="3156">
                  <c:v>1.8157385345397199E-2</c:v>
                </c:pt>
                <c:pt idx="3157">
                  <c:v>1.8164529099427822E-2</c:v>
                </c:pt>
                <c:pt idx="3158">
                  <c:v>1.8169863366141004E-2</c:v>
                </c:pt>
                <c:pt idx="3159">
                  <c:v>1.8176077258222227E-2</c:v>
                </c:pt>
                <c:pt idx="3160">
                  <c:v>1.818227440473949E-2</c:v>
                </c:pt>
                <c:pt idx="3161">
                  <c:v>1.818845480566578E-2</c:v>
                </c:pt>
                <c:pt idx="3162">
                  <c:v>1.8191942333659172E-2</c:v>
                </c:pt>
                <c:pt idx="3163">
                  <c:v>1.8198091912634773E-2</c:v>
                </c:pt>
                <c:pt idx="3164">
                  <c:v>1.8204224748132252E-2</c:v>
                </c:pt>
                <c:pt idx="3165">
                  <c:v>1.8210340840129995E-2</c:v>
                </c:pt>
                <c:pt idx="3166">
                  <c:v>1.8216440188598287E-2</c:v>
                </c:pt>
                <c:pt idx="3167">
                  <c:v>1.8225185552221596E-2</c:v>
                </c:pt>
                <c:pt idx="3168">
                  <c:v>1.8231248733222707E-2</c:v>
                </c:pt>
                <c:pt idx="3169">
                  <c:v>1.823729516840935E-2</c:v>
                </c:pt>
                <c:pt idx="3170">
                  <c:v>1.8243324857752055E-2</c:v>
                </c:pt>
                <c:pt idx="3171">
                  <c:v>1.8246685777149683E-2</c:v>
                </c:pt>
                <c:pt idx="3172">
                  <c:v>1.825268466392797E-2</c:v>
                </c:pt>
                <c:pt idx="3173">
                  <c:v>1.8258666807006607E-2</c:v>
                </c:pt>
                <c:pt idx="3174">
                  <c:v>1.826463220635318E-2</c:v>
                </c:pt>
                <c:pt idx="3175">
                  <c:v>1.8270580861951474E-2</c:v>
                </c:pt>
                <c:pt idx="3176">
                  <c:v>1.8279151329616952E-2</c:v>
                </c:pt>
                <c:pt idx="3177">
                  <c:v>1.828506379730549E-2</c:v>
                </c:pt>
                <c:pt idx="3178">
                  <c:v>1.829095951893888E-2</c:v>
                </c:pt>
                <c:pt idx="3179">
                  <c:v>1.8296800350623837E-2</c:v>
                </c:pt>
                <c:pt idx="3180">
                  <c:v>1.8302661090303235E-2</c:v>
                </c:pt>
                <c:pt idx="3181">
                  <c:v>1.8308505084585064E-2</c:v>
                </c:pt>
                <c:pt idx="3182">
                  <c:v>1.8314332333443997E-2</c:v>
                </c:pt>
                <c:pt idx="3183">
                  <c:v>1.8320142836859774E-2</c:v>
                </c:pt>
                <c:pt idx="3184">
                  <c:v>1.8322447582130148E-2</c:v>
                </c:pt>
                <c:pt idx="3185">
                  <c:v>1.8328228218806149E-2</c:v>
                </c:pt>
                <c:pt idx="3186">
                  <c:v>1.8333992112964617E-2</c:v>
                </c:pt>
                <c:pt idx="3187">
                  <c:v>1.8339739264582402E-2</c:v>
                </c:pt>
                <c:pt idx="3188">
                  <c:v>1.834633838432987E-2</c:v>
                </c:pt>
                <c:pt idx="3189">
                  <c:v>1.8354654201556374E-2</c:v>
                </c:pt>
                <c:pt idx="3190">
                  <c:v>1.8361214147392852E-2</c:v>
                </c:pt>
                <c:pt idx="3191">
                  <c:v>1.8366024025066457E-2</c:v>
                </c:pt>
                <c:pt idx="3192">
                  <c:v>1.8371683818326247E-2</c:v>
                </c:pt>
                <c:pt idx="3193">
                  <c:v>1.8378190792450361E-2</c:v>
                </c:pt>
                <c:pt idx="3194">
                  <c:v>1.8382953167718555E-2</c:v>
                </c:pt>
                <c:pt idx="3195">
                  <c:v>1.838856272381055E-2</c:v>
                </c:pt>
                <c:pt idx="3196">
                  <c:v>1.8395016719180254E-2</c:v>
                </c:pt>
                <c:pt idx="3197">
                  <c:v>1.8399731598641861E-2</c:v>
                </c:pt>
                <c:pt idx="3198">
                  <c:v>1.8405290917340653E-2</c:v>
                </c:pt>
                <c:pt idx="3199">
                  <c:v>1.8410833490191056E-2</c:v>
                </c:pt>
                <c:pt idx="3200">
                  <c:v>1.8416359317170276E-2</c:v>
                </c:pt>
                <c:pt idx="3201">
                  <c:v>1.8419298243734207E-2</c:v>
                </c:pt>
                <c:pt idx="3202">
                  <c:v>1.8427360733423992E-2</c:v>
                </c:pt>
                <c:pt idx="3203">
                  <c:v>1.8432836322647833E-2</c:v>
                </c:pt>
                <c:pt idx="3204">
                  <c:v>1.8438295165899184E-2</c:v>
                </c:pt>
                <c:pt idx="3205">
                  <c:v>1.8443737263162847E-2</c:v>
                </c:pt>
                <c:pt idx="3206">
                  <c:v>1.8449162614413497E-2</c:v>
                </c:pt>
                <c:pt idx="3207">
                  <c:v>1.8454571219623274E-2</c:v>
                </c:pt>
                <c:pt idx="3208">
                  <c:v>1.845996307876685E-2</c:v>
                </c:pt>
                <c:pt idx="3209">
                  <c:v>1.8466187417729631E-2</c:v>
                </c:pt>
                <c:pt idx="3210">
                  <c:v>1.847069655877942E-2</c:v>
                </c:pt>
                <c:pt idx="3211">
                  <c:v>1.8476038179592695E-2</c:v>
                </c:pt>
                <c:pt idx="3212">
                  <c:v>1.8481363054251125E-2</c:v>
                </c:pt>
                <c:pt idx="3213">
                  <c:v>1.8486671182729383E-2</c:v>
                </c:pt>
                <c:pt idx="3214">
                  <c:v>1.8491962565004676E-2</c:v>
                </c:pt>
                <c:pt idx="3215">
                  <c:v>1.8497237201049142E-2</c:v>
                </c:pt>
                <c:pt idx="3216">
                  <c:v>1.8502495090845054E-2</c:v>
                </c:pt>
                <c:pt idx="3217">
                  <c:v>1.8507736234367085E-2</c:v>
                </c:pt>
                <c:pt idx="3218">
                  <c:v>1.851296063159244E-2</c:v>
                </c:pt>
                <c:pt idx="3219">
                  <c:v>1.8518168282495792E-2</c:v>
                </c:pt>
                <c:pt idx="3220">
                  <c:v>1.8523359187061945E-2</c:v>
                </c:pt>
                <c:pt idx="3221">
                  <c:v>1.8528533345257975E-2</c:v>
                </c:pt>
                <c:pt idx="3222">
                  <c:v>1.8533690757063619E-2</c:v>
                </c:pt>
                <c:pt idx="3223">
                  <c:v>1.8536322453166918E-2</c:v>
                </c:pt>
                <c:pt idx="3224">
                  <c:v>1.8543955341430302E-2</c:v>
                </c:pt>
                <c:pt idx="3225">
                  <c:v>1.8549062513938154E-2</c:v>
                </c:pt>
                <c:pt idx="3226">
                  <c:v>1.8554152939964444E-2</c:v>
                </c:pt>
                <c:pt idx="3227">
                  <c:v>1.8559226619496508E-2</c:v>
                </c:pt>
                <c:pt idx="3228">
                  <c:v>1.856428355250142E-2</c:v>
                </c:pt>
                <c:pt idx="3229">
                  <c:v>1.8569323738961453E-2</c:v>
                </c:pt>
                <c:pt idx="3230">
                  <c:v>1.8574347178853812E-2</c:v>
                </c:pt>
                <c:pt idx="3231">
                  <c:v>1.8579239129613068E-2</c:v>
                </c:pt>
                <c:pt idx="3232">
                  <c:v>1.8584227626353665E-2</c:v>
                </c:pt>
                <c:pt idx="3233">
                  <c:v>1.8589199377241135E-2</c:v>
                </c:pt>
                <c:pt idx="3234">
                  <c:v>1.8594154382257179E-2</c:v>
                </c:pt>
                <c:pt idx="3235">
                  <c:v>1.8599092641378264E-2</c:v>
                </c:pt>
                <c:pt idx="3236">
                  <c:v>1.8601542089405541E-2</c:v>
                </c:pt>
                <c:pt idx="3237">
                  <c:v>1.8606449695156926E-2</c:v>
                </c:pt>
                <c:pt idx="3238">
                  <c:v>1.8611340557314018E-2</c:v>
                </c:pt>
                <c:pt idx="3239">
                  <c:v>1.8616214675865248E-2</c:v>
                </c:pt>
                <c:pt idx="3240">
                  <c:v>1.8620251693343835E-2</c:v>
                </c:pt>
                <c:pt idx="3241">
                  <c:v>1.8628370531178638E-2</c:v>
                </c:pt>
                <c:pt idx="3242">
                  <c:v>1.8633191568462468E-2</c:v>
                </c:pt>
                <c:pt idx="3243">
                  <c:v>1.8637995859689251E-2</c:v>
                </c:pt>
                <c:pt idx="3244">
                  <c:v>1.8644695803122929E-2</c:v>
                </c:pt>
                <c:pt idx="3245">
                  <c:v>1.8649457985997042E-2</c:v>
                </c:pt>
                <c:pt idx="3246">
                  <c:v>1.8654203423539777E-2</c:v>
                </c:pt>
                <c:pt idx="3247">
                  <c:v>1.8658932115716009E-2</c:v>
                </c:pt>
                <c:pt idx="3248">
                  <c:v>1.866364406252034E-2</c:v>
                </c:pt>
                <c:pt idx="3249">
                  <c:v>1.866915031390148E-2</c:v>
                </c:pt>
                <c:pt idx="3250">
                  <c:v>1.8673827812872964E-2</c:v>
                </c:pt>
                <c:pt idx="3251">
                  <c:v>1.8678488565609618E-2</c:v>
                </c:pt>
                <c:pt idx="3252">
                  <c:v>1.8683132572095758E-2</c:v>
                </c:pt>
                <c:pt idx="3253">
                  <c:v>1.8686952615206996E-2</c:v>
                </c:pt>
                <c:pt idx="3254">
                  <c:v>1.869156408934225E-2</c:v>
                </c:pt>
                <c:pt idx="3255">
                  <c:v>1.8696158817967823E-2</c:v>
                </c:pt>
                <c:pt idx="3256">
                  <c:v>1.8700736801062101E-2</c:v>
                </c:pt>
                <c:pt idx="3257">
                  <c:v>1.8706101410036695E-2</c:v>
                </c:pt>
                <c:pt idx="3258">
                  <c:v>1.8710644938593597E-2</c:v>
                </c:pt>
                <c:pt idx="3259">
                  <c:v>1.8715171720758806E-2</c:v>
                </c:pt>
                <c:pt idx="3260">
                  <c:v>1.8719681756516632E-2</c:v>
                </c:pt>
                <c:pt idx="3261">
                  <c:v>1.8724175045843554E-2</c:v>
                </c:pt>
                <c:pt idx="3262">
                  <c:v>1.8728651588726494E-2</c:v>
                </c:pt>
                <c:pt idx="3263">
                  <c:v>1.873311138513931E-2</c:v>
                </c:pt>
                <c:pt idx="3264">
                  <c:v>1.8737554435071541E-2</c:v>
                </c:pt>
                <c:pt idx="3265">
                  <c:v>1.8741980738494434E-2</c:v>
                </c:pt>
                <c:pt idx="3266">
                  <c:v>1.8745595623715139E-2</c:v>
                </c:pt>
                <c:pt idx="3267">
                  <c:v>1.8749989404741374E-2</c:v>
                </c:pt>
                <c:pt idx="3268">
                  <c:v>1.8754366440020192E-2</c:v>
                </c:pt>
                <c:pt idx="3269">
                  <c:v>1.8758726729527275E-2</c:v>
                </c:pt>
                <c:pt idx="3270">
                  <c:v>1.8763861057398853E-2</c:v>
                </c:pt>
                <c:pt idx="3271">
                  <c:v>1.8768186881404914E-2</c:v>
                </c:pt>
                <c:pt idx="3272">
                  <c:v>1.8772495958773529E-2</c:v>
                </c:pt>
                <c:pt idx="3273">
                  <c:v>1.8776788289494244E-2</c:v>
                </c:pt>
                <c:pt idx="3274">
                  <c:v>1.8781063873538294E-2</c:v>
                </c:pt>
                <c:pt idx="3275">
                  <c:v>1.8784536804382745E-2</c:v>
                </c:pt>
                <c:pt idx="3276">
                  <c:v>1.8788779872996025E-2</c:v>
                </c:pt>
                <c:pt idx="3277">
                  <c:v>1.8793006195699791E-2</c:v>
                </c:pt>
                <c:pt idx="3278">
                  <c:v>1.8800347253877671E-2</c:v>
                </c:pt>
                <c:pt idx="3279">
                  <c:v>1.8802190593062214E-2</c:v>
                </c:pt>
                <c:pt idx="3280">
                  <c:v>1.8806365696698579E-2</c:v>
                </c:pt>
                <c:pt idx="3281">
                  <c:v>1.881052405353802E-2</c:v>
                </c:pt>
                <c:pt idx="3282">
                  <c:v>1.881466566356485E-2</c:v>
                </c:pt>
                <c:pt idx="3283">
                  <c:v>1.881879052675554E-2</c:v>
                </c:pt>
                <c:pt idx="3284">
                  <c:v>1.8822898643097021E-2</c:v>
                </c:pt>
                <c:pt idx="3285">
                  <c:v>1.8826990012568372E-2</c:v>
                </c:pt>
                <c:pt idx="3286">
                  <c:v>1.8831064635156523E-2</c:v>
                </c:pt>
                <c:pt idx="3287">
                  <c:v>1.8835122510843176E-2</c:v>
                </c:pt>
                <c:pt idx="3288">
                  <c:v>1.8836844048851616E-2</c:v>
                </c:pt>
                <c:pt idx="3289">
                  <c:v>1.8840871396115788E-2</c:v>
                </c:pt>
                <c:pt idx="3290">
                  <c:v>1.8844881998894159E-2</c:v>
                </c:pt>
                <c:pt idx="3291">
                  <c:v>1.8848875857163581E-2</c:v>
                </c:pt>
                <c:pt idx="3292">
                  <c:v>1.8855160685123867E-2</c:v>
                </c:pt>
                <c:pt idx="3293">
                  <c:v>1.8859118079030276E-2</c:v>
                </c:pt>
                <c:pt idx="3294">
                  <c:v>1.8866126785388175E-2</c:v>
                </c:pt>
                <c:pt idx="3295">
                  <c:v>1.8866982625764733E-2</c:v>
                </c:pt>
                <c:pt idx="3296">
                  <c:v>1.8870124580920265E-2</c:v>
                </c:pt>
                <c:pt idx="3297">
                  <c:v>1.8874015981811043E-2</c:v>
                </c:pt>
                <c:pt idx="3298">
                  <c:v>1.8877890636433008E-2</c:v>
                </c:pt>
                <c:pt idx="3299">
                  <c:v>1.8881748544778053E-2</c:v>
                </c:pt>
                <c:pt idx="3300">
                  <c:v>1.8885589706827265E-2</c:v>
                </c:pt>
                <c:pt idx="3301">
                  <c:v>1.8890174336096788E-2</c:v>
                </c:pt>
                <c:pt idx="3302">
                  <c:v>1.8893981006206022E-2</c:v>
                </c:pt>
                <c:pt idx="3303">
                  <c:v>1.8897770929147094E-2</c:v>
                </c:pt>
                <c:pt idx="3304">
                  <c:v>1.890154410489385E-2</c:v>
                </c:pt>
                <c:pt idx="3305">
                  <c:v>1.8904544322082033E-2</c:v>
                </c:pt>
                <c:pt idx="3306">
                  <c:v>1.8908285006026669E-2</c:v>
                </c:pt>
                <c:pt idx="3307">
                  <c:v>1.8912008943567409E-2</c:v>
                </c:pt>
                <c:pt idx="3308">
                  <c:v>1.8915716134688048E-2</c:v>
                </c:pt>
                <c:pt idx="3309">
                  <c:v>1.8920158775294644E-2</c:v>
                </c:pt>
                <c:pt idx="3310">
                  <c:v>1.892383146758533E-2</c:v>
                </c:pt>
                <c:pt idx="3311">
                  <c:v>1.8927487412582353E-2</c:v>
                </c:pt>
                <c:pt idx="3312">
                  <c:v>1.8931126610267419E-2</c:v>
                </c:pt>
                <c:pt idx="3313">
                  <c:v>1.8934749060624839E-2</c:v>
                </c:pt>
                <c:pt idx="3314">
                  <c:v>1.8938354763633695E-2</c:v>
                </c:pt>
                <c:pt idx="3315">
                  <c:v>1.8941943719280919E-2</c:v>
                </c:pt>
                <c:pt idx="3316">
                  <c:v>1.8945515927558665E-2</c:v>
                </c:pt>
                <c:pt idx="3317">
                  <c:v>1.8949071388443404E-2</c:v>
                </c:pt>
                <c:pt idx="3318">
                  <c:v>1.895186698942538E-2</c:v>
                </c:pt>
                <c:pt idx="3319">
                  <c:v>1.8955389968928021E-2</c:v>
                </c:pt>
                <c:pt idx="3320">
                  <c:v>1.8958896201829556E-2</c:v>
                </c:pt>
                <c:pt idx="3321">
                  <c:v>1.8962385688116479E-2</c:v>
                </c:pt>
                <c:pt idx="3322">
                  <c:v>1.8965858427777982E-2</c:v>
                </c:pt>
                <c:pt idx="3323">
                  <c:v>1.8970052457709163E-2</c:v>
                </c:pt>
                <c:pt idx="3324">
                  <c:v>1.8973490686442853E-2</c:v>
                </c:pt>
                <c:pt idx="3325">
                  <c:v>1.8976912167668506E-2</c:v>
                </c:pt>
                <c:pt idx="3326">
                  <c:v>1.8980316901365205E-2</c:v>
                </c:pt>
                <c:pt idx="3327">
                  <c:v>1.8982970926158492E-2</c:v>
                </c:pt>
                <c:pt idx="3328">
                  <c:v>1.8986343185751396E-2</c:v>
                </c:pt>
                <c:pt idx="3329">
                  <c:v>1.8989698698618922E-2</c:v>
                </c:pt>
                <c:pt idx="3330">
                  <c:v>1.8993037464744865E-2</c:v>
                </c:pt>
                <c:pt idx="3331">
                  <c:v>1.8999278539893534E-2</c:v>
                </c:pt>
                <c:pt idx="3332">
                  <c:v>1.9000393604744516E-2</c:v>
                </c:pt>
                <c:pt idx="3333">
                  <c:v>1.9003681105372514E-2</c:v>
                </c:pt>
                <c:pt idx="3334">
                  <c:v>1.9006951858361751E-2</c:v>
                </c:pt>
                <c:pt idx="3335">
                  <c:v>1.9010205863699156E-2</c:v>
                </c:pt>
                <c:pt idx="3336">
                  <c:v>1.9013443121369045E-2</c:v>
                </c:pt>
                <c:pt idx="3337">
                  <c:v>1.9016663631363569E-2</c:v>
                </c:pt>
                <c:pt idx="3338">
                  <c:v>1.9019867393661818E-2</c:v>
                </c:pt>
                <c:pt idx="3339">
                  <c:v>1.9023054408255947E-2</c:v>
                </c:pt>
                <c:pt idx="3340">
                  <c:v>1.902478335613924E-2</c:v>
                </c:pt>
                <c:pt idx="3341">
                  <c:v>1.9027938939057694E-2</c:v>
                </c:pt>
                <c:pt idx="3342">
                  <c:v>1.9031077775925321E-2</c:v>
                </c:pt>
                <c:pt idx="3343">
                  <c:v>1.9034199866719757E-2</c:v>
                </c:pt>
                <c:pt idx="3344">
                  <c:v>1.9038738265131468E-2</c:v>
                </c:pt>
                <c:pt idx="3345">
                  <c:v>1.9044685873170892E-2</c:v>
                </c:pt>
                <c:pt idx="3346">
                  <c:v>1.9044894573460286E-2</c:v>
                </c:pt>
                <c:pt idx="3347">
                  <c:v>1.9047947605914269E-2</c:v>
                </c:pt>
                <c:pt idx="3348">
                  <c:v>1.9050983890536024E-2</c:v>
                </c:pt>
                <c:pt idx="3349">
                  <c:v>1.9053292122498067E-2</c:v>
                </c:pt>
                <c:pt idx="3350">
                  <c:v>1.9056295951012402E-2</c:v>
                </c:pt>
                <c:pt idx="3351">
                  <c:v>1.9059283032512291E-2</c:v>
                </c:pt>
                <c:pt idx="3352">
                  <c:v>1.906225336697883E-2</c:v>
                </c:pt>
                <c:pt idx="3353">
                  <c:v>1.9065914095811098E-2</c:v>
                </c:pt>
                <c:pt idx="3354">
                  <c:v>1.906884989320682E-2</c:v>
                </c:pt>
                <c:pt idx="3355">
                  <c:v>1.9071768942686661E-2</c:v>
                </c:pt>
                <c:pt idx="3356">
                  <c:v>1.9074671244237541E-2</c:v>
                </c:pt>
                <c:pt idx="3357">
                  <c:v>1.9076853833484342E-2</c:v>
                </c:pt>
                <c:pt idx="3358">
                  <c:v>1.9079723685534643E-2</c:v>
                </c:pt>
                <c:pt idx="3359">
                  <c:v>1.9082576790467841E-2</c:v>
                </c:pt>
                <c:pt idx="3360">
                  <c:v>1.9085413148283936E-2</c:v>
                </c:pt>
                <c:pt idx="3361">
                  <c:v>1.9088232758961321E-2</c:v>
                </c:pt>
                <c:pt idx="3362">
                  <c:v>1.9091733346362817E-2</c:v>
                </c:pt>
                <c:pt idx="3363">
                  <c:v>1.9094518412073738E-2</c:v>
                </c:pt>
                <c:pt idx="3364">
                  <c:v>1.9097286729761583E-2</c:v>
                </c:pt>
                <c:pt idx="3365">
                  <c:v>1.910003829940805E-2</c:v>
                </c:pt>
                <c:pt idx="3366">
                  <c:v>1.9102773121007912E-2</c:v>
                </c:pt>
                <c:pt idx="3367">
                  <c:v>1.9105491194545483E-2</c:v>
                </c:pt>
                <c:pt idx="3368">
                  <c:v>1.910819252001553E-2</c:v>
                </c:pt>
                <c:pt idx="3369">
                  <c:v>1.9110877097402373E-2</c:v>
                </c:pt>
                <c:pt idx="3370">
                  <c:v>1.9113544926690325E-2</c:v>
                </c:pt>
                <c:pt idx="3371">
                  <c:v>1.9115507770777234E-2</c:v>
                </c:pt>
                <c:pt idx="3372">
                  <c:v>1.9118143162212869E-2</c:v>
                </c:pt>
                <c:pt idx="3373">
                  <c:v>1.9120761806382818E-2</c:v>
                </c:pt>
                <c:pt idx="3374">
                  <c:v>1.9123363703265471E-2</c:v>
                </c:pt>
                <c:pt idx="3375">
                  <c:v>1.9126632851325098E-2</c:v>
                </c:pt>
                <c:pt idx="3376">
                  <c:v>1.9129200191807923E-2</c:v>
                </c:pt>
                <c:pt idx="3377">
                  <c:v>1.9131750784116032E-2</c:v>
                </c:pt>
                <c:pt idx="3378">
                  <c:v>1.9134284628244205E-2</c:v>
                </c:pt>
                <c:pt idx="3379">
                  <c:v>1.9136121978107212E-2</c:v>
                </c:pt>
                <c:pt idx="3380">
                  <c:v>1.9138623391082375E-2</c:v>
                </c:pt>
                <c:pt idx="3381">
                  <c:v>1.9141108056702699E-2</c:v>
                </c:pt>
                <c:pt idx="3382">
                  <c:v>1.9143575974960081E-2</c:v>
                </c:pt>
                <c:pt idx="3383">
                  <c:v>1.9146027145843719E-2</c:v>
                </c:pt>
                <c:pt idx="3384">
                  <c:v>1.9149135980552148E-2</c:v>
                </c:pt>
                <c:pt idx="3385">
                  <c:v>1.9151552587091329E-2</c:v>
                </c:pt>
                <c:pt idx="3386">
                  <c:v>1.9153952445372137E-2</c:v>
                </c:pt>
                <c:pt idx="3387">
                  <c:v>1.9158016490048009E-2</c:v>
                </c:pt>
                <c:pt idx="3388">
                  <c:v>1.9160378314251054E-2</c:v>
                </c:pt>
                <c:pt idx="3389">
                  <c:v>1.9162723388425229E-2</c:v>
                </c:pt>
                <c:pt idx="3390">
                  <c:v>1.9165051712560707E-2</c:v>
                </c:pt>
                <c:pt idx="3391">
                  <c:v>1.9167363286645211E-2</c:v>
                </c:pt>
                <c:pt idx="3392">
                  <c:v>1.9166329726535265E-2</c:v>
                </c:pt>
                <c:pt idx="3393">
                  <c:v>1.9168613183460834E-2</c:v>
                </c:pt>
                <c:pt idx="3394">
                  <c:v>1.9170879894632811E-2</c:v>
                </c:pt>
                <c:pt idx="3395">
                  <c:v>1.9173129860036719E-2</c:v>
                </c:pt>
                <c:pt idx="3396">
                  <c:v>1.917866990596908E-2</c:v>
                </c:pt>
                <c:pt idx="3397">
                  <c:v>1.9180880979541428E-2</c:v>
                </c:pt>
                <c:pt idx="3398">
                  <c:v>1.9183075302991577E-2</c:v>
                </c:pt>
                <c:pt idx="3399">
                  <c:v>1.9185252876309705E-2</c:v>
                </c:pt>
                <c:pt idx="3400">
                  <c:v>1.9185442820617998E-2</c:v>
                </c:pt>
                <c:pt idx="3401">
                  <c:v>1.91875901445752E-2</c:v>
                </c:pt>
                <c:pt idx="3402">
                  <c:v>1.9189720720977653E-2</c:v>
                </c:pt>
                <c:pt idx="3403">
                  <c:v>1.9191834549819951E-2</c:v>
                </c:pt>
                <c:pt idx="3404">
                  <c:v>1.9193931631083183E-2</c:v>
                </c:pt>
                <c:pt idx="3405">
                  <c:v>1.9197966562927798E-2</c:v>
                </c:pt>
                <c:pt idx="3406">
                  <c:v>1.920002688505653E-2</c:v>
                </c:pt>
                <c:pt idx="3407">
                  <c:v>1.9202070456982013E-2</c:v>
                </c:pt>
                <c:pt idx="3408">
                  <c:v>1.9204097278684606E-2</c:v>
                </c:pt>
                <c:pt idx="3409">
                  <c:v>1.9204165823489161E-2</c:v>
                </c:pt>
                <c:pt idx="3410">
                  <c:v>1.9206162419126725E-2</c:v>
                </c:pt>
                <c:pt idx="3411">
                  <c:v>1.9208142267133892E-2</c:v>
                </c:pt>
                <c:pt idx="3412">
                  <c:v>1.9210105367497159E-2</c:v>
                </c:pt>
                <c:pt idx="3413">
                  <c:v>1.9212051720213823E-2</c:v>
                </c:pt>
                <c:pt idx="3414">
                  <c:v>1.9215906453841216E-2</c:v>
                </c:pt>
                <c:pt idx="3415">
                  <c:v>1.9217816023772351E-2</c:v>
                </c:pt>
                <c:pt idx="3416">
                  <c:v>1.9219708843414285E-2</c:v>
                </c:pt>
                <c:pt idx="3417">
                  <c:v>1.9222223167701127E-2</c:v>
                </c:pt>
                <c:pt idx="3418">
                  <c:v>1.9223444231801071E-2</c:v>
                </c:pt>
                <c:pt idx="3419">
                  <c:v>1.9225286800521366E-2</c:v>
                </c:pt>
                <c:pt idx="3420">
                  <c:v>1.922711261892544E-2</c:v>
                </c:pt>
                <c:pt idx="3421">
                  <c:v>1.9228921687001018E-2</c:v>
                </c:pt>
                <c:pt idx="3422">
                  <c:v>1.922881524912675E-2</c:v>
                </c:pt>
                <c:pt idx="3423">
                  <c:v>1.9230594124920824E-2</c:v>
                </c:pt>
                <c:pt idx="3424">
                  <c:v>1.9232356252973742E-2</c:v>
                </c:pt>
                <c:pt idx="3425">
                  <c:v>1.9234101633293609E-2</c:v>
                </c:pt>
                <c:pt idx="3426">
                  <c:v>1.9235830265861509E-2</c:v>
                </c:pt>
                <c:pt idx="3427">
                  <c:v>1.9239424338027999E-2</c:v>
                </c:pt>
                <c:pt idx="3428">
                  <c:v>1.9241116153558498E-2</c:v>
                </c:pt>
                <c:pt idx="3429">
                  <c:v>1.9242791218696643E-2</c:v>
                </c:pt>
                <c:pt idx="3430">
                  <c:v>1.9244449533430154E-2</c:v>
                </c:pt>
                <c:pt idx="3431">
                  <c:v>1.9244222212227068E-2</c:v>
                </c:pt>
                <c:pt idx="3432">
                  <c:v>1.9245850358158921E-2</c:v>
                </c:pt>
                <c:pt idx="3433">
                  <c:v>1.9247461756290184E-2</c:v>
                </c:pt>
                <c:pt idx="3434">
                  <c:v>1.9249056406620856E-2</c:v>
                </c:pt>
                <c:pt idx="3435">
                  <c:v>1.9250634309142832E-2</c:v>
                </c:pt>
                <c:pt idx="3436">
                  <c:v>1.9254047662982748E-2</c:v>
                </c:pt>
                <c:pt idx="3437">
                  <c:v>1.9255588724694725E-2</c:v>
                </c:pt>
                <c:pt idx="3438">
                  <c:v>1.9257113035950495E-2</c:v>
                </c:pt>
                <c:pt idx="3439">
                  <c:v>1.9258620596740238E-2</c:v>
                </c:pt>
                <c:pt idx="3440">
                  <c:v>1.9260111407051667E-2</c:v>
                </c:pt>
                <c:pt idx="3441">
                  <c:v>1.9261585466889695E-2</c:v>
                </c:pt>
                <c:pt idx="3442">
                  <c:v>1.9263042776232222E-2</c:v>
                </c:pt>
                <c:pt idx="3443">
                  <c:v>1.926448333508907E-2</c:v>
                </c:pt>
                <c:pt idx="3444">
                  <c:v>1.9262864442531176E-2</c:v>
                </c:pt>
                <c:pt idx="3445">
                  <c:v>1.926427711014779E-2</c:v>
                </c:pt>
                <c:pt idx="3446">
                  <c:v>1.9265673031640316E-2</c:v>
                </c:pt>
                <c:pt idx="3447">
                  <c:v>1.9267052207011644E-2</c:v>
                </c:pt>
                <c:pt idx="3448">
                  <c:v>1.9269622988311513E-2</c:v>
                </c:pt>
                <c:pt idx="3449">
                  <c:v>1.9272774927475866E-2</c:v>
                </c:pt>
                <c:pt idx="3450">
                  <c:v>1.9274699769296109E-2</c:v>
                </c:pt>
                <c:pt idx="3451">
                  <c:v>1.9275404787366533E-2</c:v>
                </c:pt>
                <c:pt idx="3452">
                  <c:v>1.9276694591491249E-2</c:v>
                </c:pt>
                <c:pt idx="3453">
                  <c:v>1.9276172671889785E-2</c:v>
                </c:pt>
                <c:pt idx="3454">
                  <c:v>1.9277432364860569E-2</c:v>
                </c:pt>
                <c:pt idx="3455">
                  <c:v>1.9278675309903792E-2</c:v>
                </c:pt>
                <c:pt idx="3456">
                  <c:v>1.9279901507014051E-2</c:v>
                </c:pt>
                <c:pt idx="3457">
                  <c:v>1.9282892353660621E-2</c:v>
                </c:pt>
                <c:pt idx="3458">
                  <c:v>1.9284081654365341E-2</c:v>
                </c:pt>
                <c:pt idx="3459">
                  <c:v>1.9285254204481232E-2</c:v>
                </c:pt>
                <c:pt idx="3460">
                  <c:v>1.9286410004003381E-2</c:v>
                </c:pt>
                <c:pt idx="3461">
                  <c:v>1.9285781273414147E-2</c:v>
                </c:pt>
                <c:pt idx="3462">
                  <c:v>1.9286906982829349E-2</c:v>
                </c:pt>
                <c:pt idx="3463">
                  <c:v>1.9288015944276465E-2</c:v>
                </c:pt>
                <c:pt idx="3464">
                  <c:v>1.9289108157755495E-2</c:v>
                </c:pt>
                <c:pt idx="3465">
                  <c:v>1.9290183623258333E-2</c:v>
                </c:pt>
                <c:pt idx="3466">
                  <c:v>1.929299303835829E-2</c:v>
                </c:pt>
                <c:pt idx="3467">
                  <c:v>1.9294031583576902E-2</c:v>
                </c:pt>
                <c:pt idx="3468">
                  <c:v>1.9295053378162477E-2</c:v>
                </c:pt>
                <c:pt idx="3469">
                  <c:v>1.9296638383866114E-2</c:v>
                </c:pt>
                <c:pt idx="3470">
                  <c:v>1.9297046715405049E-2</c:v>
                </c:pt>
                <c:pt idx="3471">
                  <c:v>1.9298018258059591E-2</c:v>
                </c:pt>
                <c:pt idx="3472">
                  <c:v>1.9298973050058996E-2</c:v>
                </c:pt>
                <c:pt idx="3473">
                  <c:v>1.9299911091403259E-2</c:v>
                </c:pt>
                <c:pt idx="3474">
                  <c:v>1.9299109153190701E-2</c:v>
                </c:pt>
                <c:pt idx="3475">
                  <c:v>1.9300017138710102E-2</c:v>
                </c:pt>
                <c:pt idx="3476">
                  <c:v>1.9300908376207387E-2</c:v>
                </c:pt>
                <c:pt idx="3477">
                  <c:v>1.9301782865682553E-2</c:v>
                </c:pt>
                <c:pt idx="3478">
                  <c:v>1.9302640607127497E-2</c:v>
                </c:pt>
                <c:pt idx="3479">
                  <c:v>1.9305187575438313E-2</c:v>
                </c:pt>
                <c:pt idx="3480">
                  <c:v>1.9306008362068892E-2</c:v>
                </c:pt>
                <c:pt idx="3481">
                  <c:v>1.9306812398012407E-2</c:v>
                </c:pt>
                <c:pt idx="3482">
                  <c:v>1.9307599683261487E-2</c:v>
                </c:pt>
                <c:pt idx="3483">
                  <c:v>1.9306678093831353E-2</c:v>
                </c:pt>
                <c:pt idx="3484">
                  <c:v>1.9307435347038236E-2</c:v>
                </c:pt>
                <c:pt idx="3485">
                  <c:v>1.9308175852195984E-2</c:v>
                </c:pt>
                <c:pt idx="3486">
                  <c:v>1.9308899609304597E-2</c:v>
                </c:pt>
                <c:pt idx="3487">
                  <c:v>1.9309606618353275E-2</c:v>
                </c:pt>
                <c:pt idx="3488">
                  <c:v>1.931197163003532E-2</c:v>
                </c:pt>
                <c:pt idx="3489">
                  <c:v>1.9312641660342317E-2</c:v>
                </c:pt>
                <c:pt idx="3490">
                  <c:v>1.9313294939932772E-2</c:v>
                </c:pt>
                <c:pt idx="3491">
                  <c:v>1.9313466526596004E-2</c:v>
                </c:pt>
                <c:pt idx="3492">
                  <c:v>1.9314085075554377E-2</c:v>
                </c:pt>
                <c:pt idx="3493">
                  <c:v>1.9314686874672832E-2</c:v>
                </c:pt>
                <c:pt idx="3494">
                  <c:v>1.9315271923943771E-2</c:v>
                </c:pt>
                <c:pt idx="3495">
                  <c:v>1.9315840223369726E-2</c:v>
                </c:pt>
                <c:pt idx="3496">
                  <c:v>1.9314196134778097E-2</c:v>
                </c:pt>
                <c:pt idx="3497">
                  <c:v>1.9314735606054637E-2</c:v>
                </c:pt>
                <c:pt idx="3498">
                  <c:v>1.931525833101605E-2</c:v>
                </c:pt>
                <c:pt idx="3499">
                  <c:v>1.9315764309662333E-2</c:v>
                </c:pt>
                <c:pt idx="3500">
                  <c:v>1.9316797913241826E-2</c:v>
                </c:pt>
                <c:pt idx="3501">
                  <c:v>1.9319441102862652E-2</c:v>
                </c:pt>
                <c:pt idx="3502">
                  <c:v>1.9319349323380364E-2</c:v>
                </c:pt>
                <c:pt idx="3503">
                  <c:v>1.9319783623935015E-2</c:v>
                </c:pt>
                <c:pt idx="3504">
                  <c:v>1.9320201174621889E-2</c:v>
                </c:pt>
                <c:pt idx="3505">
                  <c:v>1.9321140109514214E-2</c:v>
                </c:pt>
                <c:pt idx="3506">
                  <c:v>1.932098602637964E-2</c:v>
                </c:pt>
                <c:pt idx="3507">
                  <c:v>1.932135332745305E-2</c:v>
                </c:pt>
                <c:pt idx="3508">
                  <c:v>1.9322238481554975E-2</c:v>
                </c:pt>
                <c:pt idx="3509">
                  <c:v>1.9322037679968679E-2</c:v>
                </c:pt>
                <c:pt idx="3510">
                  <c:v>1.9322354731408364E-2</c:v>
                </c:pt>
                <c:pt idx="3511">
                  <c:v>1.9322655032970142E-2</c:v>
                </c:pt>
                <c:pt idx="3512">
                  <c:v>1.9322938584656543E-2</c:v>
                </c:pt>
                <c:pt idx="3513">
                  <c:v>1.9321618722419501E-2</c:v>
                </c:pt>
                <c:pt idx="3514">
                  <c:v>1.9323455438370295E-2</c:v>
                </c:pt>
                <c:pt idx="3515">
                  <c:v>1.9323688740400177E-2</c:v>
                </c:pt>
                <c:pt idx="3516">
                  <c:v>1.9323905292549619E-2</c:v>
                </c:pt>
                <c:pt idx="3517">
                  <c:v>1.9324105094808489E-2</c:v>
                </c:pt>
                <c:pt idx="3518">
                  <c:v>1.9324288147181852E-2</c:v>
                </c:pt>
                <c:pt idx="3519">
                  <c:v>1.9324454449669709E-2</c:v>
                </c:pt>
                <c:pt idx="3520">
                  <c:v>1.9324604002266994E-2</c:v>
                </c:pt>
                <c:pt idx="3521">
                  <c:v>1.9325256014030449E-2</c:v>
                </c:pt>
                <c:pt idx="3522">
                  <c:v>1.932485285778985E-2</c:v>
                </c:pt>
                <c:pt idx="3523">
                  <c:v>1.9324952160717952E-2</c:v>
                </c:pt>
                <c:pt idx="3524">
                  <c:v>1.9325034713755483E-2</c:v>
                </c:pt>
                <c:pt idx="3525">
                  <c:v>1.932510051689991E-2</c:v>
                </c:pt>
                <c:pt idx="3526">
                  <c:v>1.9325149570156297E-2</c:v>
                </c:pt>
                <c:pt idx="3527">
                  <c:v>1.9325182258086715E-2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730752"/>
        <c:axId val="418732288"/>
      </c:lineChart>
      <c:dateAx>
        <c:axId val="418730752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7322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18732288"/>
        <c:scaling>
          <c:orientation val="minMax"/>
          <c:max val="1.2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1873075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42278</c:v>
                </c:pt>
                <c:pt idx="1">
                  <c:v>42279</c:v>
                </c:pt>
                <c:pt idx="2">
                  <c:v>42282</c:v>
                </c:pt>
                <c:pt idx="3">
                  <c:v>42283</c:v>
                </c:pt>
                <c:pt idx="4">
                  <c:v>42284</c:v>
                </c:pt>
                <c:pt idx="5">
                  <c:v>42285</c:v>
                </c:pt>
                <c:pt idx="6">
                  <c:v>42286</c:v>
                </c:pt>
                <c:pt idx="7">
                  <c:v>42289</c:v>
                </c:pt>
                <c:pt idx="8">
                  <c:v>42290</c:v>
                </c:pt>
                <c:pt idx="9">
                  <c:v>42291</c:v>
                </c:pt>
                <c:pt idx="10">
                  <c:v>42292</c:v>
                </c:pt>
                <c:pt idx="11">
                  <c:v>42293</c:v>
                </c:pt>
                <c:pt idx="12">
                  <c:v>42296</c:v>
                </c:pt>
                <c:pt idx="13">
                  <c:v>42297</c:v>
                </c:pt>
                <c:pt idx="14">
                  <c:v>42298</c:v>
                </c:pt>
                <c:pt idx="15">
                  <c:v>42299</c:v>
                </c:pt>
                <c:pt idx="16">
                  <c:v>42300</c:v>
                </c:pt>
                <c:pt idx="17">
                  <c:v>42303</c:v>
                </c:pt>
                <c:pt idx="18">
                  <c:v>42304</c:v>
                </c:pt>
                <c:pt idx="19">
                  <c:v>42305</c:v>
                </c:pt>
                <c:pt idx="20">
                  <c:v>42306</c:v>
                </c:pt>
                <c:pt idx="21">
                  <c:v>42307</c:v>
                </c:pt>
                <c:pt idx="22">
                  <c:v>42310</c:v>
                </c:pt>
                <c:pt idx="23">
                  <c:v>42311</c:v>
                </c:pt>
                <c:pt idx="24">
                  <c:v>42312</c:v>
                </c:pt>
                <c:pt idx="25">
                  <c:v>42313</c:v>
                </c:pt>
                <c:pt idx="26">
                  <c:v>42314</c:v>
                </c:pt>
                <c:pt idx="27">
                  <c:v>42317</c:v>
                </c:pt>
                <c:pt idx="28">
                  <c:v>42318</c:v>
                </c:pt>
                <c:pt idx="29">
                  <c:v>42319</c:v>
                </c:pt>
                <c:pt idx="30">
                  <c:v>42320</c:v>
                </c:pt>
                <c:pt idx="31">
                  <c:v>42321</c:v>
                </c:pt>
                <c:pt idx="32">
                  <c:v>42324</c:v>
                </c:pt>
                <c:pt idx="33">
                  <c:v>42325</c:v>
                </c:pt>
                <c:pt idx="34">
                  <c:v>42326</c:v>
                </c:pt>
                <c:pt idx="35">
                  <c:v>42327</c:v>
                </c:pt>
                <c:pt idx="36">
                  <c:v>42328</c:v>
                </c:pt>
                <c:pt idx="37">
                  <c:v>42331</c:v>
                </c:pt>
                <c:pt idx="38">
                  <c:v>42332</c:v>
                </c:pt>
                <c:pt idx="39">
                  <c:v>42333</c:v>
                </c:pt>
                <c:pt idx="40">
                  <c:v>42334</c:v>
                </c:pt>
                <c:pt idx="41">
                  <c:v>42335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42345</c:v>
                </c:pt>
                <c:pt idx="48">
                  <c:v>42346</c:v>
                </c:pt>
                <c:pt idx="49">
                  <c:v>42347</c:v>
                </c:pt>
                <c:pt idx="50">
                  <c:v>42348</c:v>
                </c:pt>
                <c:pt idx="51">
                  <c:v>42349</c:v>
                </c:pt>
                <c:pt idx="52">
                  <c:v>42352</c:v>
                </c:pt>
                <c:pt idx="53">
                  <c:v>42353</c:v>
                </c:pt>
                <c:pt idx="54">
                  <c:v>42354</c:v>
                </c:pt>
                <c:pt idx="55">
                  <c:v>42355</c:v>
                </c:pt>
                <c:pt idx="56">
                  <c:v>42356</c:v>
                </c:pt>
                <c:pt idx="57">
                  <c:v>42359</c:v>
                </c:pt>
                <c:pt idx="58">
                  <c:v>42360</c:v>
                </c:pt>
                <c:pt idx="59">
                  <c:v>42361</c:v>
                </c:pt>
                <c:pt idx="60">
                  <c:v>42362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42493</c:v>
                </c:pt>
                <c:pt idx="148">
                  <c:v>42494</c:v>
                </c:pt>
                <c:pt idx="149">
                  <c:v>42495</c:v>
                </c:pt>
                <c:pt idx="150">
                  <c:v>42496</c:v>
                </c:pt>
                <c:pt idx="151">
                  <c:v>42499</c:v>
                </c:pt>
                <c:pt idx="152">
                  <c:v>42500</c:v>
                </c:pt>
                <c:pt idx="153">
                  <c:v>42501</c:v>
                </c:pt>
                <c:pt idx="154">
                  <c:v>42502</c:v>
                </c:pt>
                <c:pt idx="155">
                  <c:v>42503</c:v>
                </c:pt>
                <c:pt idx="156">
                  <c:v>42506</c:v>
                </c:pt>
                <c:pt idx="157">
                  <c:v>42507</c:v>
                </c:pt>
                <c:pt idx="158">
                  <c:v>42508</c:v>
                </c:pt>
                <c:pt idx="159">
                  <c:v>42509</c:v>
                </c:pt>
                <c:pt idx="160">
                  <c:v>42510</c:v>
                </c:pt>
                <c:pt idx="161">
                  <c:v>42513</c:v>
                </c:pt>
                <c:pt idx="162">
                  <c:v>42514</c:v>
                </c:pt>
                <c:pt idx="163">
                  <c:v>42515</c:v>
                </c:pt>
                <c:pt idx="164">
                  <c:v>42516</c:v>
                </c:pt>
                <c:pt idx="165">
                  <c:v>42517</c:v>
                </c:pt>
                <c:pt idx="166">
                  <c:v>42521</c:v>
                </c:pt>
                <c:pt idx="167">
                  <c:v>42522</c:v>
                </c:pt>
                <c:pt idx="168">
                  <c:v>42523</c:v>
                </c:pt>
                <c:pt idx="169">
                  <c:v>42524</c:v>
                </c:pt>
                <c:pt idx="170">
                  <c:v>42527</c:v>
                </c:pt>
                <c:pt idx="171">
                  <c:v>42528</c:v>
                </c:pt>
                <c:pt idx="172">
                  <c:v>42529</c:v>
                </c:pt>
                <c:pt idx="173">
                  <c:v>42530</c:v>
                </c:pt>
                <c:pt idx="174">
                  <c:v>42531</c:v>
                </c:pt>
                <c:pt idx="175">
                  <c:v>42534</c:v>
                </c:pt>
                <c:pt idx="176">
                  <c:v>42535</c:v>
                </c:pt>
                <c:pt idx="177">
                  <c:v>42536</c:v>
                </c:pt>
                <c:pt idx="178">
                  <c:v>42537</c:v>
                </c:pt>
                <c:pt idx="179">
                  <c:v>42538</c:v>
                </c:pt>
                <c:pt idx="180">
                  <c:v>42541</c:v>
                </c:pt>
                <c:pt idx="181">
                  <c:v>42542</c:v>
                </c:pt>
                <c:pt idx="182">
                  <c:v>42543</c:v>
                </c:pt>
                <c:pt idx="183">
                  <c:v>42544</c:v>
                </c:pt>
                <c:pt idx="184">
                  <c:v>42545</c:v>
                </c:pt>
                <c:pt idx="185">
                  <c:v>42548</c:v>
                </c:pt>
                <c:pt idx="186">
                  <c:v>42549</c:v>
                </c:pt>
                <c:pt idx="187">
                  <c:v>42550</c:v>
                </c:pt>
                <c:pt idx="188">
                  <c:v>42551</c:v>
                </c:pt>
                <c:pt idx="189">
                  <c:v>42552</c:v>
                </c:pt>
                <c:pt idx="190">
                  <c:v>42555</c:v>
                </c:pt>
                <c:pt idx="191">
                  <c:v>42556</c:v>
                </c:pt>
                <c:pt idx="192">
                  <c:v>42557</c:v>
                </c:pt>
                <c:pt idx="193">
                  <c:v>42558</c:v>
                </c:pt>
                <c:pt idx="194">
                  <c:v>42559</c:v>
                </c:pt>
                <c:pt idx="195">
                  <c:v>42562</c:v>
                </c:pt>
                <c:pt idx="196">
                  <c:v>42563</c:v>
                </c:pt>
                <c:pt idx="197">
                  <c:v>42564</c:v>
                </c:pt>
                <c:pt idx="198">
                  <c:v>42565</c:v>
                </c:pt>
                <c:pt idx="199">
                  <c:v>42566</c:v>
                </c:pt>
                <c:pt idx="200">
                  <c:v>42569</c:v>
                </c:pt>
                <c:pt idx="201">
                  <c:v>42570</c:v>
                </c:pt>
                <c:pt idx="202">
                  <c:v>42571</c:v>
                </c:pt>
                <c:pt idx="203">
                  <c:v>42572</c:v>
                </c:pt>
                <c:pt idx="204">
                  <c:v>42573</c:v>
                </c:pt>
                <c:pt idx="205">
                  <c:v>42576</c:v>
                </c:pt>
                <c:pt idx="206">
                  <c:v>42577</c:v>
                </c:pt>
                <c:pt idx="207">
                  <c:v>42578</c:v>
                </c:pt>
                <c:pt idx="208">
                  <c:v>42579</c:v>
                </c:pt>
                <c:pt idx="209">
                  <c:v>42580</c:v>
                </c:pt>
                <c:pt idx="210">
                  <c:v>42583</c:v>
                </c:pt>
                <c:pt idx="211">
                  <c:v>42584</c:v>
                </c:pt>
                <c:pt idx="212">
                  <c:v>42585</c:v>
                </c:pt>
                <c:pt idx="213">
                  <c:v>42586</c:v>
                </c:pt>
                <c:pt idx="214">
                  <c:v>42587</c:v>
                </c:pt>
                <c:pt idx="215">
                  <c:v>42590</c:v>
                </c:pt>
                <c:pt idx="216">
                  <c:v>42591</c:v>
                </c:pt>
                <c:pt idx="217">
                  <c:v>42592</c:v>
                </c:pt>
                <c:pt idx="218">
                  <c:v>42593</c:v>
                </c:pt>
                <c:pt idx="219">
                  <c:v>42594</c:v>
                </c:pt>
                <c:pt idx="220">
                  <c:v>42597</c:v>
                </c:pt>
                <c:pt idx="221">
                  <c:v>42598</c:v>
                </c:pt>
                <c:pt idx="222">
                  <c:v>42599</c:v>
                </c:pt>
                <c:pt idx="223">
                  <c:v>42600</c:v>
                </c:pt>
                <c:pt idx="224">
                  <c:v>42601</c:v>
                </c:pt>
                <c:pt idx="225">
                  <c:v>42604</c:v>
                </c:pt>
                <c:pt idx="226">
                  <c:v>42605</c:v>
                </c:pt>
                <c:pt idx="227">
                  <c:v>42606</c:v>
                </c:pt>
                <c:pt idx="228">
                  <c:v>42607</c:v>
                </c:pt>
                <c:pt idx="229">
                  <c:v>42608</c:v>
                </c:pt>
                <c:pt idx="230">
                  <c:v>42612</c:v>
                </c:pt>
                <c:pt idx="231">
                  <c:v>42613</c:v>
                </c:pt>
                <c:pt idx="232">
                  <c:v>42614</c:v>
                </c:pt>
                <c:pt idx="233">
                  <c:v>42615</c:v>
                </c:pt>
                <c:pt idx="234">
                  <c:v>42618</c:v>
                </c:pt>
                <c:pt idx="235">
                  <c:v>42619</c:v>
                </c:pt>
                <c:pt idx="236">
                  <c:v>42620</c:v>
                </c:pt>
                <c:pt idx="237">
                  <c:v>42621</c:v>
                </c:pt>
                <c:pt idx="238">
                  <c:v>42622</c:v>
                </c:pt>
                <c:pt idx="239">
                  <c:v>42625</c:v>
                </c:pt>
                <c:pt idx="240">
                  <c:v>42626</c:v>
                </c:pt>
                <c:pt idx="241">
                  <c:v>42627</c:v>
                </c:pt>
                <c:pt idx="242">
                  <c:v>42628</c:v>
                </c:pt>
                <c:pt idx="243">
                  <c:v>42629</c:v>
                </c:pt>
                <c:pt idx="244">
                  <c:v>42632</c:v>
                </c:pt>
                <c:pt idx="245">
                  <c:v>42633</c:v>
                </c:pt>
                <c:pt idx="246">
                  <c:v>42634</c:v>
                </c:pt>
                <c:pt idx="247">
                  <c:v>42635</c:v>
                </c:pt>
                <c:pt idx="248">
                  <c:v>42636</c:v>
                </c:pt>
                <c:pt idx="249">
                  <c:v>42639</c:v>
                </c:pt>
                <c:pt idx="250">
                  <c:v>42640</c:v>
                </c:pt>
                <c:pt idx="251">
                  <c:v>42641</c:v>
                </c:pt>
                <c:pt idx="252">
                  <c:v>42642</c:v>
                </c:pt>
                <c:pt idx="253">
                  <c:v>42643</c:v>
                </c:pt>
                <c:pt idx="254">
                  <c:v>42646</c:v>
                </c:pt>
                <c:pt idx="255">
                  <c:v>42647</c:v>
                </c:pt>
                <c:pt idx="256">
                  <c:v>42648</c:v>
                </c:pt>
                <c:pt idx="257">
                  <c:v>42649</c:v>
                </c:pt>
                <c:pt idx="258">
                  <c:v>42650</c:v>
                </c:pt>
                <c:pt idx="259">
                  <c:v>42653</c:v>
                </c:pt>
                <c:pt idx="260">
                  <c:v>42654</c:v>
                </c:pt>
                <c:pt idx="261">
                  <c:v>42655</c:v>
                </c:pt>
                <c:pt idx="262">
                  <c:v>42656</c:v>
                </c:pt>
                <c:pt idx="263">
                  <c:v>42657</c:v>
                </c:pt>
                <c:pt idx="264">
                  <c:v>42660</c:v>
                </c:pt>
                <c:pt idx="265">
                  <c:v>42661</c:v>
                </c:pt>
                <c:pt idx="266">
                  <c:v>42662</c:v>
                </c:pt>
                <c:pt idx="267">
                  <c:v>42663</c:v>
                </c:pt>
                <c:pt idx="268">
                  <c:v>42664</c:v>
                </c:pt>
                <c:pt idx="269">
                  <c:v>42667</c:v>
                </c:pt>
                <c:pt idx="270">
                  <c:v>42668</c:v>
                </c:pt>
                <c:pt idx="271">
                  <c:v>42669</c:v>
                </c:pt>
                <c:pt idx="272">
                  <c:v>42670</c:v>
                </c:pt>
                <c:pt idx="273">
                  <c:v>42671</c:v>
                </c:pt>
                <c:pt idx="274">
                  <c:v>42674</c:v>
                </c:pt>
                <c:pt idx="275">
                  <c:v>42675</c:v>
                </c:pt>
                <c:pt idx="276">
                  <c:v>42676</c:v>
                </c:pt>
                <c:pt idx="277">
                  <c:v>42677</c:v>
                </c:pt>
                <c:pt idx="278">
                  <c:v>42678</c:v>
                </c:pt>
                <c:pt idx="279">
                  <c:v>42681</c:v>
                </c:pt>
                <c:pt idx="280">
                  <c:v>42682</c:v>
                </c:pt>
                <c:pt idx="281">
                  <c:v>42683</c:v>
                </c:pt>
                <c:pt idx="282">
                  <c:v>42684</c:v>
                </c:pt>
                <c:pt idx="283">
                  <c:v>42685</c:v>
                </c:pt>
                <c:pt idx="284">
                  <c:v>42688</c:v>
                </c:pt>
                <c:pt idx="285">
                  <c:v>42689</c:v>
                </c:pt>
                <c:pt idx="286">
                  <c:v>42690</c:v>
                </c:pt>
                <c:pt idx="287">
                  <c:v>42691</c:v>
                </c:pt>
                <c:pt idx="288">
                  <c:v>42692</c:v>
                </c:pt>
                <c:pt idx="289">
                  <c:v>42695</c:v>
                </c:pt>
                <c:pt idx="290">
                  <c:v>42696</c:v>
                </c:pt>
                <c:pt idx="291">
                  <c:v>42697</c:v>
                </c:pt>
                <c:pt idx="292">
                  <c:v>42698</c:v>
                </c:pt>
                <c:pt idx="293">
                  <c:v>42699</c:v>
                </c:pt>
                <c:pt idx="294">
                  <c:v>42702</c:v>
                </c:pt>
                <c:pt idx="295">
                  <c:v>42703</c:v>
                </c:pt>
                <c:pt idx="296">
                  <c:v>42704</c:v>
                </c:pt>
                <c:pt idx="297">
                  <c:v>42705</c:v>
                </c:pt>
                <c:pt idx="298">
                  <c:v>42706</c:v>
                </c:pt>
                <c:pt idx="299">
                  <c:v>42709</c:v>
                </c:pt>
                <c:pt idx="300">
                  <c:v>42710</c:v>
                </c:pt>
                <c:pt idx="301">
                  <c:v>42711</c:v>
                </c:pt>
                <c:pt idx="302">
                  <c:v>42712</c:v>
                </c:pt>
                <c:pt idx="303">
                  <c:v>42713</c:v>
                </c:pt>
                <c:pt idx="304">
                  <c:v>42716</c:v>
                </c:pt>
                <c:pt idx="305">
                  <c:v>42717</c:v>
                </c:pt>
                <c:pt idx="306">
                  <c:v>42718</c:v>
                </c:pt>
                <c:pt idx="307">
                  <c:v>42719</c:v>
                </c:pt>
                <c:pt idx="308">
                  <c:v>42720</c:v>
                </c:pt>
                <c:pt idx="309">
                  <c:v>42723</c:v>
                </c:pt>
                <c:pt idx="310">
                  <c:v>42724</c:v>
                </c:pt>
                <c:pt idx="311">
                  <c:v>42725</c:v>
                </c:pt>
                <c:pt idx="312">
                  <c:v>42726</c:v>
                </c:pt>
                <c:pt idx="313">
                  <c:v>42727</c:v>
                </c:pt>
                <c:pt idx="314">
                  <c:v>42732</c:v>
                </c:pt>
                <c:pt idx="315">
                  <c:v>42733</c:v>
                </c:pt>
                <c:pt idx="316">
                  <c:v>42734</c:v>
                </c:pt>
                <c:pt idx="317">
                  <c:v>42738</c:v>
                </c:pt>
                <c:pt idx="318">
                  <c:v>42739</c:v>
                </c:pt>
                <c:pt idx="319">
                  <c:v>42740</c:v>
                </c:pt>
                <c:pt idx="320">
                  <c:v>42741</c:v>
                </c:pt>
                <c:pt idx="321">
                  <c:v>42744</c:v>
                </c:pt>
                <c:pt idx="322">
                  <c:v>42745</c:v>
                </c:pt>
                <c:pt idx="323">
                  <c:v>42746</c:v>
                </c:pt>
                <c:pt idx="324">
                  <c:v>42747</c:v>
                </c:pt>
                <c:pt idx="325">
                  <c:v>42748</c:v>
                </c:pt>
                <c:pt idx="326">
                  <c:v>42751</c:v>
                </c:pt>
                <c:pt idx="327">
                  <c:v>42752</c:v>
                </c:pt>
                <c:pt idx="328">
                  <c:v>42753</c:v>
                </c:pt>
                <c:pt idx="329">
                  <c:v>42754</c:v>
                </c:pt>
                <c:pt idx="330">
                  <c:v>42755</c:v>
                </c:pt>
                <c:pt idx="331">
                  <c:v>42758</c:v>
                </c:pt>
                <c:pt idx="332">
                  <c:v>42759</c:v>
                </c:pt>
                <c:pt idx="333">
                  <c:v>42760</c:v>
                </c:pt>
                <c:pt idx="334">
                  <c:v>42761</c:v>
                </c:pt>
                <c:pt idx="335">
                  <c:v>42762</c:v>
                </c:pt>
                <c:pt idx="336">
                  <c:v>42765</c:v>
                </c:pt>
                <c:pt idx="337">
                  <c:v>42766</c:v>
                </c:pt>
                <c:pt idx="338">
                  <c:v>42767</c:v>
                </c:pt>
                <c:pt idx="339">
                  <c:v>42768</c:v>
                </c:pt>
                <c:pt idx="340">
                  <c:v>42769</c:v>
                </c:pt>
                <c:pt idx="341">
                  <c:v>42772</c:v>
                </c:pt>
                <c:pt idx="342">
                  <c:v>42773</c:v>
                </c:pt>
                <c:pt idx="343">
                  <c:v>42774</c:v>
                </c:pt>
                <c:pt idx="344">
                  <c:v>42775</c:v>
                </c:pt>
                <c:pt idx="345">
                  <c:v>42776</c:v>
                </c:pt>
                <c:pt idx="346">
                  <c:v>42779</c:v>
                </c:pt>
                <c:pt idx="347">
                  <c:v>42780</c:v>
                </c:pt>
                <c:pt idx="348">
                  <c:v>42781</c:v>
                </c:pt>
                <c:pt idx="349">
                  <c:v>42782</c:v>
                </c:pt>
                <c:pt idx="350">
                  <c:v>42783</c:v>
                </c:pt>
                <c:pt idx="351">
                  <c:v>42786</c:v>
                </c:pt>
                <c:pt idx="352">
                  <c:v>42787</c:v>
                </c:pt>
                <c:pt idx="353">
                  <c:v>42788</c:v>
                </c:pt>
                <c:pt idx="354">
                  <c:v>42789</c:v>
                </c:pt>
                <c:pt idx="355">
                  <c:v>42790</c:v>
                </c:pt>
                <c:pt idx="356">
                  <c:v>42793</c:v>
                </c:pt>
                <c:pt idx="357">
                  <c:v>42794</c:v>
                </c:pt>
                <c:pt idx="358">
                  <c:v>42795</c:v>
                </c:pt>
                <c:pt idx="359">
                  <c:v>42796</c:v>
                </c:pt>
                <c:pt idx="360">
                  <c:v>42797</c:v>
                </c:pt>
                <c:pt idx="361">
                  <c:v>42800</c:v>
                </c:pt>
                <c:pt idx="362">
                  <c:v>42801</c:v>
                </c:pt>
                <c:pt idx="363">
                  <c:v>42802</c:v>
                </c:pt>
                <c:pt idx="364">
                  <c:v>42803</c:v>
                </c:pt>
                <c:pt idx="365">
                  <c:v>42804</c:v>
                </c:pt>
                <c:pt idx="366">
                  <c:v>42807</c:v>
                </c:pt>
                <c:pt idx="367">
                  <c:v>42808</c:v>
                </c:pt>
                <c:pt idx="368">
                  <c:v>42809</c:v>
                </c:pt>
                <c:pt idx="369">
                  <c:v>42810</c:v>
                </c:pt>
                <c:pt idx="370">
                  <c:v>42811</c:v>
                </c:pt>
                <c:pt idx="371">
                  <c:v>42814</c:v>
                </c:pt>
                <c:pt idx="372">
                  <c:v>42815</c:v>
                </c:pt>
                <c:pt idx="373">
                  <c:v>42816</c:v>
                </c:pt>
                <c:pt idx="374">
                  <c:v>42817</c:v>
                </c:pt>
                <c:pt idx="375">
                  <c:v>42818</c:v>
                </c:pt>
                <c:pt idx="376">
                  <c:v>42821</c:v>
                </c:pt>
                <c:pt idx="377">
                  <c:v>42822</c:v>
                </c:pt>
                <c:pt idx="378">
                  <c:v>42823</c:v>
                </c:pt>
                <c:pt idx="379">
                  <c:v>42824</c:v>
                </c:pt>
                <c:pt idx="380">
                  <c:v>42825</c:v>
                </c:pt>
                <c:pt idx="381">
                  <c:v>42828</c:v>
                </c:pt>
                <c:pt idx="382">
                  <c:v>42829</c:v>
                </c:pt>
                <c:pt idx="383">
                  <c:v>42830</c:v>
                </c:pt>
                <c:pt idx="384">
                  <c:v>42831</c:v>
                </c:pt>
                <c:pt idx="385">
                  <c:v>42832</c:v>
                </c:pt>
                <c:pt idx="386">
                  <c:v>42835</c:v>
                </c:pt>
                <c:pt idx="387">
                  <c:v>42836</c:v>
                </c:pt>
                <c:pt idx="388">
                  <c:v>42837</c:v>
                </c:pt>
                <c:pt idx="389">
                  <c:v>42838</c:v>
                </c:pt>
                <c:pt idx="390">
                  <c:v>42843</c:v>
                </c:pt>
                <c:pt idx="391">
                  <c:v>42844</c:v>
                </c:pt>
                <c:pt idx="392">
                  <c:v>42845</c:v>
                </c:pt>
                <c:pt idx="393">
                  <c:v>42846</c:v>
                </c:pt>
                <c:pt idx="394">
                  <c:v>42849</c:v>
                </c:pt>
                <c:pt idx="395">
                  <c:v>42850</c:v>
                </c:pt>
                <c:pt idx="396">
                  <c:v>42851</c:v>
                </c:pt>
                <c:pt idx="397">
                  <c:v>42852</c:v>
                </c:pt>
                <c:pt idx="398">
                  <c:v>42853</c:v>
                </c:pt>
                <c:pt idx="399">
                  <c:v>42857</c:v>
                </c:pt>
                <c:pt idx="400">
                  <c:v>42858</c:v>
                </c:pt>
                <c:pt idx="401">
                  <c:v>42859</c:v>
                </c:pt>
                <c:pt idx="402">
                  <c:v>42860</c:v>
                </c:pt>
                <c:pt idx="403">
                  <c:v>42863</c:v>
                </c:pt>
                <c:pt idx="404">
                  <c:v>42864</c:v>
                </c:pt>
                <c:pt idx="405">
                  <c:v>42865</c:v>
                </c:pt>
                <c:pt idx="406">
                  <c:v>42866</c:v>
                </c:pt>
                <c:pt idx="407">
                  <c:v>42867</c:v>
                </c:pt>
                <c:pt idx="408">
                  <c:v>42870</c:v>
                </c:pt>
                <c:pt idx="409">
                  <c:v>42871</c:v>
                </c:pt>
                <c:pt idx="410">
                  <c:v>42872</c:v>
                </c:pt>
                <c:pt idx="411">
                  <c:v>42873</c:v>
                </c:pt>
                <c:pt idx="412">
                  <c:v>42874</c:v>
                </c:pt>
                <c:pt idx="413">
                  <c:v>42877</c:v>
                </c:pt>
                <c:pt idx="414">
                  <c:v>42878</c:v>
                </c:pt>
                <c:pt idx="415">
                  <c:v>42879</c:v>
                </c:pt>
                <c:pt idx="416">
                  <c:v>42880</c:v>
                </c:pt>
                <c:pt idx="417">
                  <c:v>42881</c:v>
                </c:pt>
                <c:pt idx="418">
                  <c:v>42885</c:v>
                </c:pt>
                <c:pt idx="419">
                  <c:v>42886</c:v>
                </c:pt>
                <c:pt idx="420">
                  <c:v>42887</c:v>
                </c:pt>
                <c:pt idx="421">
                  <c:v>42888</c:v>
                </c:pt>
                <c:pt idx="422">
                  <c:v>42891</c:v>
                </c:pt>
                <c:pt idx="423">
                  <c:v>42892</c:v>
                </c:pt>
                <c:pt idx="424">
                  <c:v>42893</c:v>
                </c:pt>
                <c:pt idx="425">
                  <c:v>42894</c:v>
                </c:pt>
                <c:pt idx="426">
                  <c:v>42895</c:v>
                </c:pt>
                <c:pt idx="427">
                  <c:v>42898</c:v>
                </c:pt>
                <c:pt idx="428">
                  <c:v>42899</c:v>
                </c:pt>
                <c:pt idx="429">
                  <c:v>42900</c:v>
                </c:pt>
                <c:pt idx="430">
                  <c:v>42901</c:v>
                </c:pt>
                <c:pt idx="431">
                  <c:v>42902</c:v>
                </c:pt>
                <c:pt idx="432">
                  <c:v>42905</c:v>
                </c:pt>
                <c:pt idx="433">
                  <c:v>42906</c:v>
                </c:pt>
                <c:pt idx="434">
                  <c:v>42907</c:v>
                </c:pt>
                <c:pt idx="435">
                  <c:v>42908</c:v>
                </c:pt>
                <c:pt idx="436">
                  <c:v>42909</c:v>
                </c:pt>
                <c:pt idx="437">
                  <c:v>42912</c:v>
                </c:pt>
                <c:pt idx="438">
                  <c:v>42913</c:v>
                </c:pt>
                <c:pt idx="439">
                  <c:v>42914</c:v>
                </c:pt>
                <c:pt idx="440">
                  <c:v>42915</c:v>
                </c:pt>
                <c:pt idx="441">
                  <c:v>42916</c:v>
                </c:pt>
                <c:pt idx="442">
                  <c:v>42919</c:v>
                </c:pt>
                <c:pt idx="443">
                  <c:v>42920</c:v>
                </c:pt>
                <c:pt idx="444">
                  <c:v>42921</c:v>
                </c:pt>
                <c:pt idx="445">
                  <c:v>42922</c:v>
                </c:pt>
                <c:pt idx="446">
                  <c:v>42923</c:v>
                </c:pt>
                <c:pt idx="447">
                  <c:v>42926</c:v>
                </c:pt>
                <c:pt idx="448">
                  <c:v>42927</c:v>
                </c:pt>
                <c:pt idx="449">
                  <c:v>42928</c:v>
                </c:pt>
                <c:pt idx="450">
                  <c:v>42929</c:v>
                </c:pt>
                <c:pt idx="451">
                  <c:v>42930</c:v>
                </c:pt>
                <c:pt idx="452">
                  <c:v>42933</c:v>
                </c:pt>
                <c:pt idx="453">
                  <c:v>42934</c:v>
                </c:pt>
                <c:pt idx="454">
                  <c:v>42935</c:v>
                </c:pt>
                <c:pt idx="455">
                  <c:v>42936</c:v>
                </c:pt>
                <c:pt idx="456">
                  <c:v>42937</c:v>
                </c:pt>
                <c:pt idx="457">
                  <c:v>42940</c:v>
                </c:pt>
                <c:pt idx="458">
                  <c:v>42941</c:v>
                </c:pt>
                <c:pt idx="459">
                  <c:v>42942</c:v>
                </c:pt>
                <c:pt idx="460">
                  <c:v>42943</c:v>
                </c:pt>
                <c:pt idx="461">
                  <c:v>42944</c:v>
                </c:pt>
                <c:pt idx="462">
                  <c:v>42947</c:v>
                </c:pt>
                <c:pt idx="463">
                  <c:v>42948</c:v>
                </c:pt>
                <c:pt idx="464">
                  <c:v>42949</c:v>
                </c:pt>
                <c:pt idx="465">
                  <c:v>42950</c:v>
                </c:pt>
                <c:pt idx="466">
                  <c:v>42951</c:v>
                </c:pt>
                <c:pt idx="467">
                  <c:v>42954</c:v>
                </c:pt>
                <c:pt idx="468">
                  <c:v>42955</c:v>
                </c:pt>
                <c:pt idx="469">
                  <c:v>42956</c:v>
                </c:pt>
                <c:pt idx="470">
                  <c:v>42957</c:v>
                </c:pt>
                <c:pt idx="471">
                  <c:v>42958</c:v>
                </c:pt>
                <c:pt idx="472">
                  <c:v>42961</c:v>
                </c:pt>
                <c:pt idx="473">
                  <c:v>42962</c:v>
                </c:pt>
                <c:pt idx="474">
                  <c:v>42963</c:v>
                </c:pt>
                <c:pt idx="475">
                  <c:v>42964</c:v>
                </c:pt>
                <c:pt idx="476">
                  <c:v>42965</c:v>
                </c:pt>
                <c:pt idx="477">
                  <c:v>42968</c:v>
                </c:pt>
                <c:pt idx="478">
                  <c:v>42969</c:v>
                </c:pt>
                <c:pt idx="479">
                  <c:v>42970</c:v>
                </c:pt>
                <c:pt idx="480">
                  <c:v>42971</c:v>
                </c:pt>
                <c:pt idx="481">
                  <c:v>42972</c:v>
                </c:pt>
                <c:pt idx="482">
                  <c:v>42976</c:v>
                </c:pt>
                <c:pt idx="483">
                  <c:v>42977</c:v>
                </c:pt>
                <c:pt idx="484">
                  <c:v>42978</c:v>
                </c:pt>
                <c:pt idx="485">
                  <c:v>42979</c:v>
                </c:pt>
                <c:pt idx="486">
                  <c:v>42982</c:v>
                </c:pt>
                <c:pt idx="487">
                  <c:v>42983</c:v>
                </c:pt>
                <c:pt idx="488">
                  <c:v>42984</c:v>
                </c:pt>
                <c:pt idx="489">
                  <c:v>42985</c:v>
                </c:pt>
                <c:pt idx="490">
                  <c:v>42986</c:v>
                </c:pt>
                <c:pt idx="491">
                  <c:v>42989</c:v>
                </c:pt>
                <c:pt idx="492">
                  <c:v>42990</c:v>
                </c:pt>
                <c:pt idx="493">
                  <c:v>42991</c:v>
                </c:pt>
                <c:pt idx="494">
                  <c:v>42992</c:v>
                </c:pt>
                <c:pt idx="495">
                  <c:v>42993</c:v>
                </c:pt>
                <c:pt idx="496">
                  <c:v>42996</c:v>
                </c:pt>
                <c:pt idx="497">
                  <c:v>42997</c:v>
                </c:pt>
                <c:pt idx="498">
                  <c:v>42998</c:v>
                </c:pt>
                <c:pt idx="499">
                  <c:v>42999</c:v>
                </c:pt>
                <c:pt idx="500">
                  <c:v>43000</c:v>
                </c:pt>
                <c:pt idx="501">
                  <c:v>43003</c:v>
                </c:pt>
                <c:pt idx="502">
                  <c:v>43004</c:v>
                </c:pt>
                <c:pt idx="503">
                  <c:v>43005</c:v>
                </c:pt>
                <c:pt idx="504">
                  <c:v>43006</c:v>
                </c:pt>
                <c:pt idx="505">
                  <c:v>43007</c:v>
                </c:pt>
                <c:pt idx="506">
                  <c:v>43010</c:v>
                </c:pt>
                <c:pt idx="507">
                  <c:v>43011</c:v>
                </c:pt>
                <c:pt idx="508">
                  <c:v>43012</c:v>
                </c:pt>
                <c:pt idx="509">
                  <c:v>43013</c:v>
                </c:pt>
                <c:pt idx="510">
                  <c:v>43014</c:v>
                </c:pt>
                <c:pt idx="511">
                  <c:v>43017</c:v>
                </c:pt>
                <c:pt idx="512">
                  <c:v>43018</c:v>
                </c:pt>
                <c:pt idx="513">
                  <c:v>43019</c:v>
                </c:pt>
                <c:pt idx="514">
                  <c:v>43020</c:v>
                </c:pt>
                <c:pt idx="515">
                  <c:v>43021</c:v>
                </c:pt>
                <c:pt idx="516">
                  <c:v>43024</c:v>
                </c:pt>
                <c:pt idx="517">
                  <c:v>43025</c:v>
                </c:pt>
                <c:pt idx="518">
                  <c:v>43032</c:v>
                </c:pt>
                <c:pt idx="519">
                  <c:v>43039</c:v>
                </c:pt>
                <c:pt idx="520">
                  <c:v>43046</c:v>
                </c:pt>
                <c:pt idx="521">
                  <c:v>43053</c:v>
                </c:pt>
                <c:pt idx="522">
                  <c:v>43060</c:v>
                </c:pt>
                <c:pt idx="523">
                  <c:v>43067</c:v>
                </c:pt>
                <c:pt idx="524">
                  <c:v>43074</c:v>
                </c:pt>
                <c:pt idx="525">
                  <c:v>43081</c:v>
                </c:pt>
                <c:pt idx="526">
                  <c:v>43088</c:v>
                </c:pt>
                <c:pt idx="527">
                  <c:v>43096</c:v>
                </c:pt>
                <c:pt idx="528">
                  <c:v>43103</c:v>
                </c:pt>
                <c:pt idx="529">
                  <c:v>43110</c:v>
                </c:pt>
                <c:pt idx="530">
                  <c:v>43117</c:v>
                </c:pt>
                <c:pt idx="531">
                  <c:v>43124</c:v>
                </c:pt>
                <c:pt idx="532">
                  <c:v>43131</c:v>
                </c:pt>
                <c:pt idx="533">
                  <c:v>43138</c:v>
                </c:pt>
                <c:pt idx="534">
                  <c:v>43145</c:v>
                </c:pt>
                <c:pt idx="535">
                  <c:v>43152</c:v>
                </c:pt>
                <c:pt idx="536">
                  <c:v>43159</c:v>
                </c:pt>
                <c:pt idx="537">
                  <c:v>43166</c:v>
                </c:pt>
                <c:pt idx="538">
                  <c:v>43173</c:v>
                </c:pt>
                <c:pt idx="539">
                  <c:v>43180</c:v>
                </c:pt>
                <c:pt idx="540">
                  <c:v>43187</c:v>
                </c:pt>
                <c:pt idx="541">
                  <c:v>43194</c:v>
                </c:pt>
                <c:pt idx="542">
                  <c:v>43201</c:v>
                </c:pt>
                <c:pt idx="543">
                  <c:v>43208</c:v>
                </c:pt>
                <c:pt idx="544">
                  <c:v>43215</c:v>
                </c:pt>
                <c:pt idx="545">
                  <c:v>43222</c:v>
                </c:pt>
                <c:pt idx="546">
                  <c:v>43229</c:v>
                </c:pt>
                <c:pt idx="547">
                  <c:v>43236</c:v>
                </c:pt>
                <c:pt idx="548">
                  <c:v>43243</c:v>
                </c:pt>
                <c:pt idx="549">
                  <c:v>43250</c:v>
                </c:pt>
                <c:pt idx="550">
                  <c:v>43257</c:v>
                </c:pt>
                <c:pt idx="551">
                  <c:v>43264</c:v>
                </c:pt>
                <c:pt idx="552">
                  <c:v>43271</c:v>
                </c:pt>
                <c:pt idx="553">
                  <c:v>43278</c:v>
                </c:pt>
                <c:pt idx="554">
                  <c:v>43285</c:v>
                </c:pt>
                <c:pt idx="555">
                  <c:v>43292</c:v>
                </c:pt>
                <c:pt idx="556">
                  <c:v>43299</c:v>
                </c:pt>
                <c:pt idx="557">
                  <c:v>43306</c:v>
                </c:pt>
                <c:pt idx="558">
                  <c:v>43313</c:v>
                </c:pt>
                <c:pt idx="559">
                  <c:v>43320</c:v>
                </c:pt>
                <c:pt idx="560">
                  <c:v>43327</c:v>
                </c:pt>
                <c:pt idx="561">
                  <c:v>43334</c:v>
                </c:pt>
                <c:pt idx="562">
                  <c:v>43341</c:v>
                </c:pt>
                <c:pt idx="563">
                  <c:v>43348</c:v>
                </c:pt>
                <c:pt idx="564">
                  <c:v>43355</c:v>
                </c:pt>
                <c:pt idx="565">
                  <c:v>43362</c:v>
                </c:pt>
                <c:pt idx="566">
                  <c:v>43369</c:v>
                </c:pt>
                <c:pt idx="567">
                  <c:v>43376</c:v>
                </c:pt>
                <c:pt idx="568">
                  <c:v>43383</c:v>
                </c:pt>
                <c:pt idx="569">
                  <c:v>43390</c:v>
                </c:pt>
                <c:pt idx="570">
                  <c:v>43397</c:v>
                </c:pt>
                <c:pt idx="571">
                  <c:v>43404</c:v>
                </c:pt>
                <c:pt idx="572">
                  <c:v>43411</c:v>
                </c:pt>
                <c:pt idx="573">
                  <c:v>43418</c:v>
                </c:pt>
                <c:pt idx="574">
                  <c:v>43425</c:v>
                </c:pt>
                <c:pt idx="575">
                  <c:v>43432</c:v>
                </c:pt>
                <c:pt idx="576">
                  <c:v>43439</c:v>
                </c:pt>
                <c:pt idx="577">
                  <c:v>43446</c:v>
                </c:pt>
                <c:pt idx="578">
                  <c:v>43453</c:v>
                </c:pt>
                <c:pt idx="579">
                  <c:v>43461</c:v>
                </c:pt>
                <c:pt idx="580">
                  <c:v>43468</c:v>
                </c:pt>
                <c:pt idx="581">
                  <c:v>43475</c:v>
                </c:pt>
                <c:pt idx="582">
                  <c:v>43482</c:v>
                </c:pt>
                <c:pt idx="583">
                  <c:v>43489</c:v>
                </c:pt>
                <c:pt idx="584">
                  <c:v>43496</c:v>
                </c:pt>
                <c:pt idx="585">
                  <c:v>43503</c:v>
                </c:pt>
                <c:pt idx="586">
                  <c:v>43510</c:v>
                </c:pt>
                <c:pt idx="587">
                  <c:v>43517</c:v>
                </c:pt>
                <c:pt idx="588">
                  <c:v>43524</c:v>
                </c:pt>
                <c:pt idx="589">
                  <c:v>43531</c:v>
                </c:pt>
                <c:pt idx="590">
                  <c:v>43538</c:v>
                </c:pt>
                <c:pt idx="591">
                  <c:v>43545</c:v>
                </c:pt>
                <c:pt idx="592">
                  <c:v>43552</c:v>
                </c:pt>
                <c:pt idx="593">
                  <c:v>43559</c:v>
                </c:pt>
                <c:pt idx="594">
                  <c:v>43566</c:v>
                </c:pt>
                <c:pt idx="595">
                  <c:v>43573</c:v>
                </c:pt>
                <c:pt idx="596">
                  <c:v>43580</c:v>
                </c:pt>
                <c:pt idx="597">
                  <c:v>43587</c:v>
                </c:pt>
                <c:pt idx="598">
                  <c:v>43594</c:v>
                </c:pt>
                <c:pt idx="599">
                  <c:v>43601</c:v>
                </c:pt>
                <c:pt idx="600">
                  <c:v>43608</c:v>
                </c:pt>
                <c:pt idx="601">
                  <c:v>43615</c:v>
                </c:pt>
                <c:pt idx="602">
                  <c:v>43622</c:v>
                </c:pt>
                <c:pt idx="603">
                  <c:v>43629</c:v>
                </c:pt>
                <c:pt idx="604">
                  <c:v>43636</c:v>
                </c:pt>
                <c:pt idx="605">
                  <c:v>43643</c:v>
                </c:pt>
                <c:pt idx="606">
                  <c:v>43650</c:v>
                </c:pt>
                <c:pt idx="607">
                  <c:v>43657</c:v>
                </c:pt>
                <c:pt idx="608">
                  <c:v>43664</c:v>
                </c:pt>
                <c:pt idx="609">
                  <c:v>43671</c:v>
                </c:pt>
                <c:pt idx="610">
                  <c:v>43678</c:v>
                </c:pt>
                <c:pt idx="611">
                  <c:v>43685</c:v>
                </c:pt>
                <c:pt idx="612">
                  <c:v>43692</c:v>
                </c:pt>
                <c:pt idx="613">
                  <c:v>43699</c:v>
                </c:pt>
                <c:pt idx="614">
                  <c:v>43706</c:v>
                </c:pt>
                <c:pt idx="615">
                  <c:v>43713</c:v>
                </c:pt>
                <c:pt idx="616">
                  <c:v>43720</c:v>
                </c:pt>
                <c:pt idx="617">
                  <c:v>43727</c:v>
                </c:pt>
                <c:pt idx="618">
                  <c:v>43734</c:v>
                </c:pt>
                <c:pt idx="619">
                  <c:v>43741</c:v>
                </c:pt>
                <c:pt idx="620">
                  <c:v>43748</c:v>
                </c:pt>
                <c:pt idx="621">
                  <c:v>43755</c:v>
                </c:pt>
                <c:pt idx="622">
                  <c:v>43762</c:v>
                </c:pt>
                <c:pt idx="623">
                  <c:v>43769</c:v>
                </c:pt>
                <c:pt idx="624">
                  <c:v>43776</c:v>
                </c:pt>
                <c:pt idx="625">
                  <c:v>43783</c:v>
                </c:pt>
                <c:pt idx="626">
                  <c:v>43790</c:v>
                </c:pt>
                <c:pt idx="627">
                  <c:v>43797</c:v>
                </c:pt>
                <c:pt idx="628">
                  <c:v>43804</c:v>
                </c:pt>
                <c:pt idx="629">
                  <c:v>43811</c:v>
                </c:pt>
                <c:pt idx="630">
                  <c:v>43818</c:v>
                </c:pt>
                <c:pt idx="631">
                  <c:v>43826</c:v>
                </c:pt>
                <c:pt idx="632">
                  <c:v>43833</c:v>
                </c:pt>
                <c:pt idx="633">
                  <c:v>43840</c:v>
                </c:pt>
                <c:pt idx="634">
                  <c:v>43847</c:v>
                </c:pt>
                <c:pt idx="635">
                  <c:v>43854</c:v>
                </c:pt>
                <c:pt idx="636">
                  <c:v>43861</c:v>
                </c:pt>
                <c:pt idx="637">
                  <c:v>43868</c:v>
                </c:pt>
                <c:pt idx="638">
                  <c:v>43875</c:v>
                </c:pt>
                <c:pt idx="639">
                  <c:v>43882</c:v>
                </c:pt>
                <c:pt idx="640">
                  <c:v>43889</c:v>
                </c:pt>
                <c:pt idx="641">
                  <c:v>43896</c:v>
                </c:pt>
                <c:pt idx="642">
                  <c:v>43903</c:v>
                </c:pt>
                <c:pt idx="643">
                  <c:v>43910</c:v>
                </c:pt>
                <c:pt idx="644">
                  <c:v>43917</c:v>
                </c:pt>
                <c:pt idx="645">
                  <c:v>43924</c:v>
                </c:pt>
                <c:pt idx="646">
                  <c:v>43935</c:v>
                </c:pt>
                <c:pt idx="647">
                  <c:v>43942</c:v>
                </c:pt>
                <c:pt idx="648">
                  <c:v>43949</c:v>
                </c:pt>
                <c:pt idx="649">
                  <c:v>43956</c:v>
                </c:pt>
                <c:pt idx="650">
                  <c:v>43963</c:v>
                </c:pt>
                <c:pt idx="651">
                  <c:v>43970</c:v>
                </c:pt>
                <c:pt idx="652">
                  <c:v>43977</c:v>
                </c:pt>
                <c:pt idx="653">
                  <c:v>43984</c:v>
                </c:pt>
                <c:pt idx="654">
                  <c:v>43991</c:v>
                </c:pt>
                <c:pt idx="655">
                  <c:v>43998</c:v>
                </c:pt>
                <c:pt idx="656">
                  <c:v>44005</c:v>
                </c:pt>
                <c:pt idx="657">
                  <c:v>44012</c:v>
                </c:pt>
                <c:pt idx="658">
                  <c:v>44019</c:v>
                </c:pt>
                <c:pt idx="659">
                  <c:v>44026</c:v>
                </c:pt>
                <c:pt idx="660">
                  <c:v>44033</c:v>
                </c:pt>
                <c:pt idx="661">
                  <c:v>44040</c:v>
                </c:pt>
                <c:pt idx="662">
                  <c:v>44047</c:v>
                </c:pt>
                <c:pt idx="663">
                  <c:v>44054</c:v>
                </c:pt>
                <c:pt idx="664">
                  <c:v>44061</c:v>
                </c:pt>
                <c:pt idx="665">
                  <c:v>44068</c:v>
                </c:pt>
                <c:pt idx="666">
                  <c:v>44075</c:v>
                </c:pt>
                <c:pt idx="667">
                  <c:v>44082</c:v>
                </c:pt>
                <c:pt idx="668">
                  <c:v>44089</c:v>
                </c:pt>
                <c:pt idx="669">
                  <c:v>44096</c:v>
                </c:pt>
                <c:pt idx="670">
                  <c:v>44103</c:v>
                </c:pt>
                <c:pt idx="671">
                  <c:v>44110</c:v>
                </c:pt>
                <c:pt idx="672">
                  <c:v>44117</c:v>
                </c:pt>
                <c:pt idx="673">
                  <c:v>44124</c:v>
                </c:pt>
                <c:pt idx="674">
                  <c:v>44131</c:v>
                </c:pt>
                <c:pt idx="675">
                  <c:v>44138</c:v>
                </c:pt>
                <c:pt idx="676">
                  <c:v>44145</c:v>
                </c:pt>
                <c:pt idx="677">
                  <c:v>44152</c:v>
                </c:pt>
                <c:pt idx="678">
                  <c:v>44159</c:v>
                </c:pt>
                <c:pt idx="679">
                  <c:v>44166</c:v>
                </c:pt>
                <c:pt idx="680">
                  <c:v>44173</c:v>
                </c:pt>
                <c:pt idx="681">
                  <c:v>44180</c:v>
                </c:pt>
                <c:pt idx="682">
                  <c:v>44187</c:v>
                </c:pt>
                <c:pt idx="683">
                  <c:v>44194</c:v>
                </c:pt>
                <c:pt idx="684">
                  <c:v>44201</c:v>
                </c:pt>
                <c:pt idx="685">
                  <c:v>44208</c:v>
                </c:pt>
                <c:pt idx="686">
                  <c:v>44215</c:v>
                </c:pt>
                <c:pt idx="687">
                  <c:v>44222</c:v>
                </c:pt>
                <c:pt idx="688">
                  <c:v>44229</c:v>
                </c:pt>
                <c:pt idx="689">
                  <c:v>44236</c:v>
                </c:pt>
                <c:pt idx="690">
                  <c:v>44243</c:v>
                </c:pt>
                <c:pt idx="691">
                  <c:v>44250</c:v>
                </c:pt>
                <c:pt idx="692">
                  <c:v>44257</c:v>
                </c:pt>
                <c:pt idx="693">
                  <c:v>44264</c:v>
                </c:pt>
                <c:pt idx="694">
                  <c:v>44271</c:v>
                </c:pt>
                <c:pt idx="695">
                  <c:v>44278</c:v>
                </c:pt>
                <c:pt idx="696">
                  <c:v>44285</c:v>
                </c:pt>
                <c:pt idx="697">
                  <c:v>44292</c:v>
                </c:pt>
                <c:pt idx="698">
                  <c:v>44299</c:v>
                </c:pt>
                <c:pt idx="699">
                  <c:v>44306</c:v>
                </c:pt>
                <c:pt idx="700">
                  <c:v>44313</c:v>
                </c:pt>
                <c:pt idx="701">
                  <c:v>44320</c:v>
                </c:pt>
                <c:pt idx="702">
                  <c:v>44327</c:v>
                </c:pt>
                <c:pt idx="703">
                  <c:v>44334</c:v>
                </c:pt>
                <c:pt idx="704">
                  <c:v>44341</c:v>
                </c:pt>
                <c:pt idx="705">
                  <c:v>44348</c:v>
                </c:pt>
                <c:pt idx="706">
                  <c:v>44355</c:v>
                </c:pt>
                <c:pt idx="707">
                  <c:v>44362</c:v>
                </c:pt>
                <c:pt idx="708">
                  <c:v>44369</c:v>
                </c:pt>
                <c:pt idx="709">
                  <c:v>44376</c:v>
                </c:pt>
                <c:pt idx="710">
                  <c:v>44383</c:v>
                </c:pt>
                <c:pt idx="711">
                  <c:v>44390</c:v>
                </c:pt>
                <c:pt idx="712">
                  <c:v>44397</c:v>
                </c:pt>
                <c:pt idx="713">
                  <c:v>44404</c:v>
                </c:pt>
                <c:pt idx="714">
                  <c:v>44411</c:v>
                </c:pt>
                <c:pt idx="715">
                  <c:v>44418</c:v>
                </c:pt>
                <c:pt idx="716">
                  <c:v>44425</c:v>
                </c:pt>
                <c:pt idx="717">
                  <c:v>44432</c:v>
                </c:pt>
                <c:pt idx="718">
                  <c:v>44439</c:v>
                </c:pt>
                <c:pt idx="719">
                  <c:v>44446</c:v>
                </c:pt>
                <c:pt idx="720">
                  <c:v>44453</c:v>
                </c:pt>
                <c:pt idx="721">
                  <c:v>44460</c:v>
                </c:pt>
                <c:pt idx="722">
                  <c:v>44467</c:v>
                </c:pt>
                <c:pt idx="723">
                  <c:v>44474</c:v>
                </c:pt>
                <c:pt idx="724">
                  <c:v>44481</c:v>
                </c:pt>
                <c:pt idx="725">
                  <c:v>44488</c:v>
                </c:pt>
                <c:pt idx="726">
                  <c:v>44495</c:v>
                </c:pt>
                <c:pt idx="727">
                  <c:v>44502</c:v>
                </c:pt>
                <c:pt idx="728">
                  <c:v>44509</c:v>
                </c:pt>
                <c:pt idx="729">
                  <c:v>44516</c:v>
                </c:pt>
                <c:pt idx="730">
                  <c:v>44523</c:v>
                </c:pt>
                <c:pt idx="731">
                  <c:v>44530</c:v>
                </c:pt>
                <c:pt idx="732">
                  <c:v>44537</c:v>
                </c:pt>
                <c:pt idx="733">
                  <c:v>44544</c:v>
                </c:pt>
                <c:pt idx="734">
                  <c:v>44551</c:v>
                </c:pt>
                <c:pt idx="735">
                  <c:v>44559</c:v>
                </c:pt>
                <c:pt idx="736">
                  <c:v>44566</c:v>
                </c:pt>
                <c:pt idx="737">
                  <c:v>44573</c:v>
                </c:pt>
                <c:pt idx="738">
                  <c:v>44580</c:v>
                </c:pt>
                <c:pt idx="739">
                  <c:v>44587</c:v>
                </c:pt>
                <c:pt idx="740">
                  <c:v>44594</c:v>
                </c:pt>
                <c:pt idx="741">
                  <c:v>44601</c:v>
                </c:pt>
                <c:pt idx="742">
                  <c:v>44608</c:v>
                </c:pt>
                <c:pt idx="743">
                  <c:v>44615</c:v>
                </c:pt>
                <c:pt idx="744">
                  <c:v>44622</c:v>
                </c:pt>
                <c:pt idx="745">
                  <c:v>44629</c:v>
                </c:pt>
                <c:pt idx="746">
                  <c:v>44636</c:v>
                </c:pt>
                <c:pt idx="747">
                  <c:v>44643</c:v>
                </c:pt>
                <c:pt idx="748">
                  <c:v>44650</c:v>
                </c:pt>
                <c:pt idx="749">
                  <c:v>44657</c:v>
                </c:pt>
                <c:pt idx="750">
                  <c:v>44664</c:v>
                </c:pt>
                <c:pt idx="751">
                  <c:v>44671</c:v>
                </c:pt>
                <c:pt idx="752">
                  <c:v>44678</c:v>
                </c:pt>
                <c:pt idx="753">
                  <c:v>44685</c:v>
                </c:pt>
                <c:pt idx="754">
                  <c:v>44692</c:v>
                </c:pt>
                <c:pt idx="755">
                  <c:v>44699</c:v>
                </c:pt>
                <c:pt idx="756">
                  <c:v>44706</c:v>
                </c:pt>
                <c:pt idx="757">
                  <c:v>44713</c:v>
                </c:pt>
                <c:pt idx="758">
                  <c:v>44720</c:v>
                </c:pt>
                <c:pt idx="759">
                  <c:v>44727</c:v>
                </c:pt>
                <c:pt idx="760">
                  <c:v>44734</c:v>
                </c:pt>
                <c:pt idx="761">
                  <c:v>44741</c:v>
                </c:pt>
                <c:pt idx="762">
                  <c:v>44748</c:v>
                </c:pt>
                <c:pt idx="763">
                  <c:v>44755</c:v>
                </c:pt>
                <c:pt idx="764">
                  <c:v>44762</c:v>
                </c:pt>
                <c:pt idx="765">
                  <c:v>44769</c:v>
                </c:pt>
                <c:pt idx="766">
                  <c:v>44776</c:v>
                </c:pt>
                <c:pt idx="767">
                  <c:v>44783</c:v>
                </c:pt>
                <c:pt idx="768">
                  <c:v>44790</c:v>
                </c:pt>
                <c:pt idx="769">
                  <c:v>44797</c:v>
                </c:pt>
                <c:pt idx="770">
                  <c:v>44804</c:v>
                </c:pt>
                <c:pt idx="771">
                  <c:v>44811</c:v>
                </c:pt>
                <c:pt idx="772">
                  <c:v>44818</c:v>
                </c:pt>
                <c:pt idx="773">
                  <c:v>44825</c:v>
                </c:pt>
                <c:pt idx="774">
                  <c:v>44832</c:v>
                </c:pt>
                <c:pt idx="775">
                  <c:v>44839</c:v>
                </c:pt>
                <c:pt idx="776">
                  <c:v>44846</c:v>
                </c:pt>
                <c:pt idx="777">
                  <c:v>44853</c:v>
                </c:pt>
                <c:pt idx="778">
                  <c:v>44860</c:v>
                </c:pt>
                <c:pt idx="779">
                  <c:v>44867</c:v>
                </c:pt>
                <c:pt idx="780">
                  <c:v>44874</c:v>
                </c:pt>
                <c:pt idx="781">
                  <c:v>44881</c:v>
                </c:pt>
                <c:pt idx="782">
                  <c:v>44888</c:v>
                </c:pt>
                <c:pt idx="783">
                  <c:v>44895</c:v>
                </c:pt>
                <c:pt idx="784">
                  <c:v>44902</c:v>
                </c:pt>
                <c:pt idx="785">
                  <c:v>44909</c:v>
                </c:pt>
                <c:pt idx="786">
                  <c:v>44916</c:v>
                </c:pt>
                <c:pt idx="787">
                  <c:v>44923</c:v>
                </c:pt>
                <c:pt idx="788">
                  <c:v>44930</c:v>
                </c:pt>
                <c:pt idx="789">
                  <c:v>44937</c:v>
                </c:pt>
                <c:pt idx="790">
                  <c:v>44944</c:v>
                </c:pt>
                <c:pt idx="791">
                  <c:v>44951</c:v>
                </c:pt>
                <c:pt idx="792">
                  <c:v>44958</c:v>
                </c:pt>
                <c:pt idx="793">
                  <c:v>44965</c:v>
                </c:pt>
                <c:pt idx="794">
                  <c:v>44972</c:v>
                </c:pt>
                <c:pt idx="795">
                  <c:v>44979</c:v>
                </c:pt>
                <c:pt idx="796">
                  <c:v>44986</c:v>
                </c:pt>
                <c:pt idx="797">
                  <c:v>44993</c:v>
                </c:pt>
                <c:pt idx="798">
                  <c:v>45000</c:v>
                </c:pt>
                <c:pt idx="799">
                  <c:v>45007</c:v>
                </c:pt>
                <c:pt idx="800">
                  <c:v>45014</c:v>
                </c:pt>
                <c:pt idx="801">
                  <c:v>45021</c:v>
                </c:pt>
                <c:pt idx="802">
                  <c:v>45028</c:v>
                </c:pt>
                <c:pt idx="803">
                  <c:v>45035</c:v>
                </c:pt>
                <c:pt idx="804">
                  <c:v>45042</c:v>
                </c:pt>
                <c:pt idx="805">
                  <c:v>45049</c:v>
                </c:pt>
                <c:pt idx="806">
                  <c:v>45056</c:v>
                </c:pt>
                <c:pt idx="807">
                  <c:v>45063</c:v>
                </c:pt>
                <c:pt idx="808">
                  <c:v>45070</c:v>
                </c:pt>
                <c:pt idx="809">
                  <c:v>45077</c:v>
                </c:pt>
                <c:pt idx="810">
                  <c:v>45084</c:v>
                </c:pt>
                <c:pt idx="811">
                  <c:v>45091</c:v>
                </c:pt>
                <c:pt idx="812">
                  <c:v>45098</c:v>
                </c:pt>
                <c:pt idx="813">
                  <c:v>45105</c:v>
                </c:pt>
                <c:pt idx="814">
                  <c:v>45112</c:v>
                </c:pt>
                <c:pt idx="815">
                  <c:v>45119</c:v>
                </c:pt>
                <c:pt idx="816">
                  <c:v>45126</c:v>
                </c:pt>
                <c:pt idx="817">
                  <c:v>45133</c:v>
                </c:pt>
                <c:pt idx="818">
                  <c:v>45140</c:v>
                </c:pt>
                <c:pt idx="819">
                  <c:v>45147</c:v>
                </c:pt>
                <c:pt idx="820">
                  <c:v>45154</c:v>
                </c:pt>
                <c:pt idx="821">
                  <c:v>45161</c:v>
                </c:pt>
                <c:pt idx="822">
                  <c:v>45168</c:v>
                </c:pt>
                <c:pt idx="823">
                  <c:v>45175</c:v>
                </c:pt>
                <c:pt idx="824">
                  <c:v>45182</c:v>
                </c:pt>
                <c:pt idx="825">
                  <c:v>45189</c:v>
                </c:pt>
                <c:pt idx="826">
                  <c:v>45196</c:v>
                </c:pt>
                <c:pt idx="827">
                  <c:v>45203</c:v>
                </c:pt>
                <c:pt idx="828">
                  <c:v>45210</c:v>
                </c:pt>
                <c:pt idx="829">
                  <c:v>45217</c:v>
                </c:pt>
                <c:pt idx="830">
                  <c:v>45224</c:v>
                </c:pt>
                <c:pt idx="831">
                  <c:v>45231</c:v>
                </c:pt>
                <c:pt idx="832">
                  <c:v>45238</c:v>
                </c:pt>
                <c:pt idx="833">
                  <c:v>45245</c:v>
                </c:pt>
                <c:pt idx="834">
                  <c:v>45252</c:v>
                </c:pt>
                <c:pt idx="835">
                  <c:v>45259</c:v>
                </c:pt>
                <c:pt idx="836">
                  <c:v>45266</c:v>
                </c:pt>
                <c:pt idx="837">
                  <c:v>45273</c:v>
                </c:pt>
                <c:pt idx="838">
                  <c:v>45280</c:v>
                </c:pt>
                <c:pt idx="839">
                  <c:v>45287</c:v>
                </c:pt>
                <c:pt idx="840">
                  <c:v>45294</c:v>
                </c:pt>
                <c:pt idx="841">
                  <c:v>45301</c:v>
                </c:pt>
                <c:pt idx="842">
                  <c:v>45308</c:v>
                </c:pt>
                <c:pt idx="843">
                  <c:v>45315</c:v>
                </c:pt>
                <c:pt idx="844">
                  <c:v>45322</c:v>
                </c:pt>
                <c:pt idx="845">
                  <c:v>45329</c:v>
                </c:pt>
                <c:pt idx="846">
                  <c:v>45336</c:v>
                </c:pt>
                <c:pt idx="847">
                  <c:v>45343</c:v>
                </c:pt>
                <c:pt idx="848">
                  <c:v>45350</c:v>
                </c:pt>
                <c:pt idx="849">
                  <c:v>45357</c:v>
                </c:pt>
                <c:pt idx="850">
                  <c:v>45364</c:v>
                </c:pt>
                <c:pt idx="851">
                  <c:v>45371</c:v>
                </c:pt>
                <c:pt idx="852">
                  <c:v>45378</c:v>
                </c:pt>
                <c:pt idx="853">
                  <c:v>45385</c:v>
                </c:pt>
                <c:pt idx="854">
                  <c:v>45392</c:v>
                </c:pt>
                <c:pt idx="855">
                  <c:v>45399</c:v>
                </c:pt>
                <c:pt idx="856">
                  <c:v>45406</c:v>
                </c:pt>
                <c:pt idx="857">
                  <c:v>45413</c:v>
                </c:pt>
                <c:pt idx="858">
                  <c:v>45420</c:v>
                </c:pt>
                <c:pt idx="859">
                  <c:v>45427</c:v>
                </c:pt>
                <c:pt idx="860">
                  <c:v>45434</c:v>
                </c:pt>
                <c:pt idx="861">
                  <c:v>45441</c:v>
                </c:pt>
                <c:pt idx="862">
                  <c:v>45448</c:v>
                </c:pt>
                <c:pt idx="863">
                  <c:v>45455</c:v>
                </c:pt>
                <c:pt idx="864">
                  <c:v>45462</c:v>
                </c:pt>
                <c:pt idx="865">
                  <c:v>45469</c:v>
                </c:pt>
                <c:pt idx="866">
                  <c:v>45476</c:v>
                </c:pt>
                <c:pt idx="867">
                  <c:v>45483</c:v>
                </c:pt>
                <c:pt idx="868">
                  <c:v>45490</c:v>
                </c:pt>
                <c:pt idx="869">
                  <c:v>45497</c:v>
                </c:pt>
                <c:pt idx="870">
                  <c:v>45504</c:v>
                </c:pt>
                <c:pt idx="871">
                  <c:v>45511</c:v>
                </c:pt>
                <c:pt idx="872">
                  <c:v>45518</c:v>
                </c:pt>
                <c:pt idx="873">
                  <c:v>45525</c:v>
                </c:pt>
                <c:pt idx="874">
                  <c:v>45532</c:v>
                </c:pt>
                <c:pt idx="875">
                  <c:v>45539</c:v>
                </c:pt>
                <c:pt idx="876">
                  <c:v>45546</c:v>
                </c:pt>
                <c:pt idx="877">
                  <c:v>45553</c:v>
                </c:pt>
                <c:pt idx="878">
                  <c:v>45560</c:v>
                </c:pt>
                <c:pt idx="879">
                  <c:v>45567</c:v>
                </c:pt>
                <c:pt idx="880">
                  <c:v>45574</c:v>
                </c:pt>
                <c:pt idx="881">
                  <c:v>45581</c:v>
                </c:pt>
                <c:pt idx="882">
                  <c:v>45588</c:v>
                </c:pt>
                <c:pt idx="883">
                  <c:v>45595</c:v>
                </c:pt>
                <c:pt idx="884">
                  <c:v>45602</c:v>
                </c:pt>
                <c:pt idx="885">
                  <c:v>45609</c:v>
                </c:pt>
                <c:pt idx="886">
                  <c:v>45616</c:v>
                </c:pt>
                <c:pt idx="887">
                  <c:v>45623</c:v>
                </c:pt>
                <c:pt idx="888">
                  <c:v>45630</c:v>
                </c:pt>
                <c:pt idx="889">
                  <c:v>45637</c:v>
                </c:pt>
                <c:pt idx="890">
                  <c:v>45644</c:v>
                </c:pt>
                <c:pt idx="891">
                  <c:v>45653</c:v>
                </c:pt>
                <c:pt idx="892">
                  <c:v>45660</c:v>
                </c:pt>
                <c:pt idx="893">
                  <c:v>45667</c:v>
                </c:pt>
                <c:pt idx="894">
                  <c:v>45674</c:v>
                </c:pt>
                <c:pt idx="895">
                  <c:v>45681</c:v>
                </c:pt>
                <c:pt idx="896">
                  <c:v>45688</c:v>
                </c:pt>
                <c:pt idx="897">
                  <c:v>45695</c:v>
                </c:pt>
                <c:pt idx="898">
                  <c:v>45702</c:v>
                </c:pt>
                <c:pt idx="899">
                  <c:v>45709</c:v>
                </c:pt>
                <c:pt idx="900">
                  <c:v>45716</c:v>
                </c:pt>
                <c:pt idx="901">
                  <c:v>45723</c:v>
                </c:pt>
                <c:pt idx="902">
                  <c:v>45730</c:v>
                </c:pt>
                <c:pt idx="903">
                  <c:v>45737</c:v>
                </c:pt>
                <c:pt idx="904">
                  <c:v>45744</c:v>
                </c:pt>
                <c:pt idx="905">
                  <c:v>45751</c:v>
                </c:pt>
                <c:pt idx="906">
                  <c:v>45758</c:v>
                </c:pt>
                <c:pt idx="907">
                  <c:v>45769</c:v>
                </c:pt>
                <c:pt idx="908">
                  <c:v>45776</c:v>
                </c:pt>
                <c:pt idx="909">
                  <c:v>45783</c:v>
                </c:pt>
                <c:pt idx="910">
                  <c:v>45790</c:v>
                </c:pt>
                <c:pt idx="911">
                  <c:v>45797</c:v>
                </c:pt>
                <c:pt idx="912">
                  <c:v>45804</c:v>
                </c:pt>
                <c:pt idx="913">
                  <c:v>45811</c:v>
                </c:pt>
                <c:pt idx="914">
                  <c:v>45818</c:v>
                </c:pt>
                <c:pt idx="915">
                  <c:v>45825</c:v>
                </c:pt>
                <c:pt idx="916">
                  <c:v>45832</c:v>
                </c:pt>
                <c:pt idx="917">
                  <c:v>45839</c:v>
                </c:pt>
                <c:pt idx="918">
                  <c:v>45846</c:v>
                </c:pt>
                <c:pt idx="919">
                  <c:v>45853</c:v>
                </c:pt>
                <c:pt idx="920">
                  <c:v>45860</c:v>
                </c:pt>
                <c:pt idx="921">
                  <c:v>45867</c:v>
                </c:pt>
                <c:pt idx="922">
                  <c:v>45874</c:v>
                </c:pt>
                <c:pt idx="923">
                  <c:v>45881</c:v>
                </c:pt>
                <c:pt idx="924">
                  <c:v>45888</c:v>
                </c:pt>
                <c:pt idx="925">
                  <c:v>45895</c:v>
                </c:pt>
                <c:pt idx="926">
                  <c:v>45902</c:v>
                </c:pt>
                <c:pt idx="927">
                  <c:v>45909</c:v>
                </c:pt>
                <c:pt idx="928">
                  <c:v>45916</c:v>
                </c:pt>
                <c:pt idx="929">
                  <c:v>45923</c:v>
                </c:pt>
                <c:pt idx="930">
                  <c:v>45930</c:v>
                </c:pt>
                <c:pt idx="931">
                  <c:v>45937</c:v>
                </c:pt>
                <c:pt idx="932">
                  <c:v>45944</c:v>
                </c:pt>
                <c:pt idx="933">
                  <c:v>45951</c:v>
                </c:pt>
                <c:pt idx="934">
                  <c:v>45958</c:v>
                </c:pt>
                <c:pt idx="935">
                  <c:v>45965</c:v>
                </c:pt>
                <c:pt idx="936">
                  <c:v>45972</c:v>
                </c:pt>
                <c:pt idx="937">
                  <c:v>45979</c:v>
                </c:pt>
                <c:pt idx="938">
                  <c:v>45986</c:v>
                </c:pt>
                <c:pt idx="939">
                  <c:v>45993</c:v>
                </c:pt>
                <c:pt idx="940">
                  <c:v>46000</c:v>
                </c:pt>
                <c:pt idx="941">
                  <c:v>46007</c:v>
                </c:pt>
                <c:pt idx="942">
                  <c:v>46014</c:v>
                </c:pt>
                <c:pt idx="943">
                  <c:v>46021</c:v>
                </c:pt>
                <c:pt idx="944">
                  <c:v>46028</c:v>
                </c:pt>
                <c:pt idx="945">
                  <c:v>46035</c:v>
                </c:pt>
                <c:pt idx="946">
                  <c:v>46042</c:v>
                </c:pt>
                <c:pt idx="947">
                  <c:v>46049</c:v>
                </c:pt>
                <c:pt idx="948">
                  <c:v>46056</c:v>
                </c:pt>
                <c:pt idx="949">
                  <c:v>46063</c:v>
                </c:pt>
                <c:pt idx="950">
                  <c:v>46070</c:v>
                </c:pt>
                <c:pt idx="951">
                  <c:v>46077</c:v>
                </c:pt>
                <c:pt idx="952">
                  <c:v>46084</c:v>
                </c:pt>
                <c:pt idx="953">
                  <c:v>46091</c:v>
                </c:pt>
                <c:pt idx="954">
                  <c:v>46098</c:v>
                </c:pt>
                <c:pt idx="955">
                  <c:v>46105</c:v>
                </c:pt>
                <c:pt idx="956">
                  <c:v>46112</c:v>
                </c:pt>
                <c:pt idx="957">
                  <c:v>46119</c:v>
                </c:pt>
                <c:pt idx="958">
                  <c:v>46126</c:v>
                </c:pt>
                <c:pt idx="959">
                  <c:v>46133</c:v>
                </c:pt>
                <c:pt idx="960">
                  <c:v>46140</c:v>
                </c:pt>
                <c:pt idx="961">
                  <c:v>46147</c:v>
                </c:pt>
                <c:pt idx="962">
                  <c:v>46154</c:v>
                </c:pt>
                <c:pt idx="963">
                  <c:v>46161</c:v>
                </c:pt>
                <c:pt idx="964">
                  <c:v>46168</c:v>
                </c:pt>
                <c:pt idx="965">
                  <c:v>46175</c:v>
                </c:pt>
                <c:pt idx="966">
                  <c:v>46182</c:v>
                </c:pt>
                <c:pt idx="967">
                  <c:v>46189</c:v>
                </c:pt>
                <c:pt idx="968">
                  <c:v>46196</c:v>
                </c:pt>
                <c:pt idx="969">
                  <c:v>46203</c:v>
                </c:pt>
                <c:pt idx="970">
                  <c:v>46210</c:v>
                </c:pt>
                <c:pt idx="971">
                  <c:v>46217</c:v>
                </c:pt>
                <c:pt idx="972">
                  <c:v>46224</c:v>
                </c:pt>
                <c:pt idx="973">
                  <c:v>46231</c:v>
                </c:pt>
                <c:pt idx="974">
                  <c:v>46238</c:v>
                </c:pt>
                <c:pt idx="975">
                  <c:v>46245</c:v>
                </c:pt>
                <c:pt idx="976">
                  <c:v>46252</c:v>
                </c:pt>
                <c:pt idx="977">
                  <c:v>46259</c:v>
                </c:pt>
                <c:pt idx="978">
                  <c:v>46266</c:v>
                </c:pt>
                <c:pt idx="979">
                  <c:v>46273</c:v>
                </c:pt>
                <c:pt idx="980">
                  <c:v>46280</c:v>
                </c:pt>
                <c:pt idx="981">
                  <c:v>46287</c:v>
                </c:pt>
                <c:pt idx="982">
                  <c:v>46294</c:v>
                </c:pt>
                <c:pt idx="983">
                  <c:v>46301</c:v>
                </c:pt>
                <c:pt idx="984">
                  <c:v>46308</c:v>
                </c:pt>
                <c:pt idx="985">
                  <c:v>46315</c:v>
                </c:pt>
                <c:pt idx="986">
                  <c:v>46322</c:v>
                </c:pt>
                <c:pt idx="987">
                  <c:v>46329</c:v>
                </c:pt>
                <c:pt idx="988">
                  <c:v>46336</c:v>
                </c:pt>
                <c:pt idx="989">
                  <c:v>46343</c:v>
                </c:pt>
                <c:pt idx="990">
                  <c:v>46350</c:v>
                </c:pt>
                <c:pt idx="991">
                  <c:v>46357</c:v>
                </c:pt>
                <c:pt idx="992">
                  <c:v>46364</c:v>
                </c:pt>
                <c:pt idx="993">
                  <c:v>46371</c:v>
                </c:pt>
                <c:pt idx="994">
                  <c:v>46378</c:v>
                </c:pt>
                <c:pt idx="995">
                  <c:v>46385</c:v>
                </c:pt>
                <c:pt idx="996">
                  <c:v>46392</c:v>
                </c:pt>
                <c:pt idx="997">
                  <c:v>46399</c:v>
                </c:pt>
                <c:pt idx="998">
                  <c:v>46406</c:v>
                </c:pt>
                <c:pt idx="999">
                  <c:v>46413</c:v>
                </c:pt>
                <c:pt idx="1000">
                  <c:v>46420</c:v>
                </c:pt>
                <c:pt idx="1001">
                  <c:v>46427</c:v>
                </c:pt>
                <c:pt idx="1002">
                  <c:v>46434</c:v>
                </c:pt>
                <c:pt idx="1003">
                  <c:v>46441</c:v>
                </c:pt>
                <c:pt idx="1004">
                  <c:v>46448</c:v>
                </c:pt>
                <c:pt idx="1005">
                  <c:v>46455</c:v>
                </c:pt>
                <c:pt idx="1006">
                  <c:v>46462</c:v>
                </c:pt>
                <c:pt idx="1007">
                  <c:v>46469</c:v>
                </c:pt>
                <c:pt idx="1008">
                  <c:v>46476</c:v>
                </c:pt>
                <c:pt idx="1009">
                  <c:v>46483</c:v>
                </c:pt>
                <c:pt idx="1010">
                  <c:v>46490</c:v>
                </c:pt>
                <c:pt idx="1011">
                  <c:v>46497</c:v>
                </c:pt>
                <c:pt idx="1012">
                  <c:v>46504</c:v>
                </c:pt>
                <c:pt idx="1013">
                  <c:v>46511</c:v>
                </c:pt>
                <c:pt idx="1014">
                  <c:v>46518</c:v>
                </c:pt>
                <c:pt idx="1015">
                  <c:v>46525</c:v>
                </c:pt>
                <c:pt idx="1016">
                  <c:v>46532</c:v>
                </c:pt>
                <c:pt idx="1017">
                  <c:v>46539</c:v>
                </c:pt>
                <c:pt idx="1018">
                  <c:v>46546</c:v>
                </c:pt>
                <c:pt idx="1019">
                  <c:v>46553</c:v>
                </c:pt>
                <c:pt idx="1020">
                  <c:v>46560</c:v>
                </c:pt>
                <c:pt idx="1021">
                  <c:v>46567</c:v>
                </c:pt>
                <c:pt idx="1022">
                  <c:v>46574</c:v>
                </c:pt>
                <c:pt idx="1023">
                  <c:v>46581</c:v>
                </c:pt>
                <c:pt idx="1024">
                  <c:v>46588</c:v>
                </c:pt>
                <c:pt idx="1025">
                  <c:v>46595</c:v>
                </c:pt>
                <c:pt idx="1026">
                  <c:v>46602</c:v>
                </c:pt>
                <c:pt idx="1027">
                  <c:v>46609</c:v>
                </c:pt>
                <c:pt idx="1028">
                  <c:v>46616</c:v>
                </c:pt>
                <c:pt idx="1029">
                  <c:v>46623</c:v>
                </c:pt>
                <c:pt idx="1030">
                  <c:v>46630</c:v>
                </c:pt>
                <c:pt idx="1031">
                  <c:v>46637</c:v>
                </c:pt>
                <c:pt idx="1032">
                  <c:v>46644</c:v>
                </c:pt>
                <c:pt idx="1033">
                  <c:v>46651</c:v>
                </c:pt>
                <c:pt idx="1034">
                  <c:v>46658</c:v>
                </c:pt>
                <c:pt idx="1035">
                  <c:v>46665</c:v>
                </c:pt>
                <c:pt idx="1036">
                  <c:v>46672</c:v>
                </c:pt>
                <c:pt idx="1037">
                  <c:v>46679</c:v>
                </c:pt>
                <c:pt idx="1038">
                  <c:v>46686</c:v>
                </c:pt>
                <c:pt idx="1039">
                  <c:v>46693</c:v>
                </c:pt>
                <c:pt idx="1040">
                  <c:v>46700</c:v>
                </c:pt>
                <c:pt idx="1041">
                  <c:v>46707</c:v>
                </c:pt>
                <c:pt idx="1042">
                  <c:v>46714</c:v>
                </c:pt>
                <c:pt idx="1043">
                  <c:v>46721</c:v>
                </c:pt>
                <c:pt idx="1044">
                  <c:v>46728</c:v>
                </c:pt>
                <c:pt idx="1045">
                  <c:v>46735</c:v>
                </c:pt>
                <c:pt idx="1046">
                  <c:v>46742</c:v>
                </c:pt>
                <c:pt idx="1047">
                  <c:v>46750</c:v>
                </c:pt>
                <c:pt idx="1048">
                  <c:v>46757</c:v>
                </c:pt>
                <c:pt idx="1049">
                  <c:v>46764</c:v>
                </c:pt>
                <c:pt idx="1050">
                  <c:v>46771</c:v>
                </c:pt>
                <c:pt idx="1051">
                  <c:v>46778</c:v>
                </c:pt>
                <c:pt idx="1052">
                  <c:v>46785</c:v>
                </c:pt>
                <c:pt idx="1053">
                  <c:v>46792</c:v>
                </c:pt>
                <c:pt idx="1054">
                  <c:v>46799</c:v>
                </c:pt>
                <c:pt idx="1055">
                  <c:v>46806</c:v>
                </c:pt>
                <c:pt idx="1056">
                  <c:v>46813</c:v>
                </c:pt>
                <c:pt idx="1057">
                  <c:v>46820</c:v>
                </c:pt>
                <c:pt idx="1058">
                  <c:v>46827</c:v>
                </c:pt>
                <c:pt idx="1059">
                  <c:v>46834</c:v>
                </c:pt>
                <c:pt idx="1060">
                  <c:v>46841</c:v>
                </c:pt>
                <c:pt idx="1061">
                  <c:v>46848</c:v>
                </c:pt>
                <c:pt idx="1062">
                  <c:v>46855</c:v>
                </c:pt>
                <c:pt idx="1063">
                  <c:v>46862</c:v>
                </c:pt>
                <c:pt idx="1064">
                  <c:v>46869</c:v>
                </c:pt>
                <c:pt idx="1065">
                  <c:v>46876</c:v>
                </c:pt>
                <c:pt idx="1066">
                  <c:v>46883</c:v>
                </c:pt>
                <c:pt idx="1067">
                  <c:v>46890</c:v>
                </c:pt>
                <c:pt idx="1068">
                  <c:v>46897</c:v>
                </c:pt>
                <c:pt idx="1069">
                  <c:v>46904</c:v>
                </c:pt>
                <c:pt idx="1070">
                  <c:v>46911</c:v>
                </c:pt>
                <c:pt idx="1071">
                  <c:v>46918</c:v>
                </c:pt>
                <c:pt idx="1072">
                  <c:v>46925</c:v>
                </c:pt>
                <c:pt idx="1073">
                  <c:v>46932</c:v>
                </c:pt>
                <c:pt idx="1074">
                  <c:v>46939</c:v>
                </c:pt>
                <c:pt idx="1075">
                  <c:v>46946</c:v>
                </c:pt>
                <c:pt idx="1076">
                  <c:v>46953</c:v>
                </c:pt>
                <c:pt idx="1077">
                  <c:v>46960</c:v>
                </c:pt>
                <c:pt idx="1078">
                  <c:v>46967</c:v>
                </c:pt>
                <c:pt idx="1079">
                  <c:v>46974</c:v>
                </c:pt>
                <c:pt idx="1080">
                  <c:v>46981</c:v>
                </c:pt>
                <c:pt idx="1081">
                  <c:v>46988</c:v>
                </c:pt>
                <c:pt idx="1082">
                  <c:v>46995</c:v>
                </c:pt>
                <c:pt idx="1083">
                  <c:v>47002</c:v>
                </c:pt>
                <c:pt idx="1084">
                  <c:v>47009</c:v>
                </c:pt>
                <c:pt idx="1085">
                  <c:v>47016</c:v>
                </c:pt>
                <c:pt idx="1086">
                  <c:v>47023</c:v>
                </c:pt>
                <c:pt idx="1087">
                  <c:v>47030</c:v>
                </c:pt>
                <c:pt idx="1088">
                  <c:v>47037</c:v>
                </c:pt>
                <c:pt idx="1089">
                  <c:v>47044</c:v>
                </c:pt>
                <c:pt idx="1090">
                  <c:v>47051</c:v>
                </c:pt>
                <c:pt idx="1091">
                  <c:v>47058</c:v>
                </c:pt>
                <c:pt idx="1092">
                  <c:v>47065</c:v>
                </c:pt>
                <c:pt idx="1093">
                  <c:v>47072</c:v>
                </c:pt>
                <c:pt idx="1094">
                  <c:v>47079</c:v>
                </c:pt>
                <c:pt idx="1095">
                  <c:v>47086</c:v>
                </c:pt>
                <c:pt idx="1096">
                  <c:v>47093</c:v>
                </c:pt>
                <c:pt idx="1097">
                  <c:v>47100</c:v>
                </c:pt>
                <c:pt idx="1098">
                  <c:v>47107</c:v>
                </c:pt>
                <c:pt idx="1099">
                  <c:v>47114</c:v>
                </c:pt>
                <c:pt idx="1100">
                  <c:v>47121</c:v>
                </c:pt>
                <c:pt idx="1101">
                  <c:v>47128</c:v>
                </c:pt>
                <c:pt idx="1102">
                  <c:v>47135</c:v>
                </c:pt>
                <c:pt idx="1103">
                  <c:v>47142</c:v>
                </c:pt>
                <c:pt idx="1104">
                  <c:v>47149</c:v>
                </c:pt>
                <c:pt idx="1105">
                  <c:v>47156</c:v>
                </c:pt>
                <c:pt idx="1106">
                  <c:v>47163</c:v>
                </c:pt>
                <c:pt idx="1107">
                  <c:v>47170</c:v>
                </c:pt>
                <c:pt idx="1108">
                  <c:v>47177</c:v>
                </c:pt>
                <c:pt idx="1109">
                  <c:v>47184</c:v>
                </c:pt>
                <c:pt idx="1110">
                  <c:v>47191</c:v>
                </c:pt>
                <c:pt idx="1111">
                  <c:v>47198</c:v>
                </c:pt>
                <c:pt idx="1112">
                  <c:v>47205</c:v>
                </c:pt>
                <c:pt idx="1113">
                  <c:v>47212</c:v>
                </c:pt>
                <c:pt idx="1114">
                  <c:v>47219</c:v>
                </c:pt>
                <c:pt idx="1115">
                  <c:v>47226</c:v>
                </c:pt>
                <c:pt idx="1116">
                  <c:v>47233</c:v>
                </c:pt>
                <c:pt idx="1117">
                  <c:v>47240</c:v>
                </c:pt>
                <c:pt idx="1118">
                  <c:v>47247</c:v>
                </c:pt>
                <c:pt idx="1119">
                  <c:v>47254</c:v>
                </c:pt>
                <c:pt idx="1120">
                  <c:v>47261</c:v>
                </c:pt>
                <c:pt idx="1121">
                  <c:v>47268</c:v>
                </c:pt>
                <c:pt idx="1122">
                  <c:v>47275</c:v>
                </c:pt>
                <c:pt idx="1123">
                  <c:v>47282</c:v>
                </c:pt>
                <c:pt idx="1124">
                  <c:v>47289</c:v>
                </c:pt>
                <c:pt idx="1125">
                  <c:v>47296</c:v>
                </c:pt>
                <c:pt idx="1126">
                  <c:v>47303</c:v>
                </c:pt>
                <c:pt idx="1127">
                  <c:v>47310</c:v>
                </c:pt>
                <c:pt idx="1128">
                  <c:v>47317</c:v>
                </c:pt>
                <c:pt idx="1129">
                  <c:v>47324</c:v>
                </c:pt>
                <c:pt idx="1130">
                  <c:v>47331</c:v>
                </c:pt>
                <c:pt idx="1131">
                  <c:v>47338</c:v>
                </c:pt>
                <c:pt idx="1132">
                  <c:v>47345</c:v>
                </c:pt>
                <c:pt idx="1133">
                  <c:v>47352</c:v>
                </c:pt>
                <c:pt idx="1134">
                  <c:v>47359</c:v>
                </c:pt>
                <c:pt idx="1135">
                  <c:v>47366</c:v>
                </c:pt>
                <c:pt idx="1136">
                  <c:v>47373</c:v>
                </c:pt>
                <c:pt idx="1137">
                  <c:v>47380</c:v>
                </c:pt>
                <c:pt idx="1138">
                  <c:v>47387</c:v>
                </c:pt>
                <c:pt idx="1139">
                  <c:v>47394</c:v>
                </c:pt>
                <c:pt idx="1140">
                  <c:v>47401</c:v>
                </c:pt>
                <c:pt idx="1141">
                  <c:v>47408</c:v>
                </c:pt>
                <c:pt idx="1142">
                  <c:v>47415</c:v>
                </c:pt>
                <c:pt idx="1143">
                  <c:v>47422</c:v>
                </c:pt>
                <c:pt idx="1144">
                  <c:v>47429</c:v>
                </c:pt>
                <c:pt idx="1145">
                  <c:v>47436</c:v>
                </c:pt>
                <c:pt idx="1146">
                  <c:v>47443</c:v>
                </c:pt>
                <c:pt idx="1147">
                  <c:v>47450</c:v>
                </c:pt>
                <c:pt idx="1148">
                  <c:v>47457</c:v>
                </c:pt>
                <c:pt idx="1149">
                  <c:v>47464</c:v>
                </c:pt>
                <c:pt idx="1150">
                  <c:v>47471</c:v>
                </c:pt>
                <c:pt idx="1151">
                  <c:v>47479</c:v>
                </c:pt>
                <c:pt idx="1152">
                  <c:v>47486</c:v>
                </c:pt>
                <c:pt idx="1153">
                  <c:v>47493</c:v>
                </c:pt>
                <c:pt idx="1154">
                  <c:v>47500</c:v>
                </c:pt>
                <c:pt idx="1155">
                  <c:v>47507</c:v>
                </c:pt>
                <c:pt idx="1156">
                  <c:v>47514</c:v>
                </c:pt>
                <c:pt idx="1157">
                  <c:v>47521</c:v>
                </c:pt>
                <c:pt idx="1158">
                  <c:v>47528</c:v>
                </c:pt>
                <c:pt idx="1159">
                  <c:v>47535</c:v>
                </c:pt>
                <c:pt idx="1160">
                  <c:v>47542</c:v>
                </c:pt>
                <c:pt idx="1161">
                  <c:v>47549</c:v>
                </c:pt>
                <c:pt idx="1162">
                  <c:v>47556</c:v>
                </c:pt>
                <c:pt idx="1163">
                  <c:v>47563</c:v>
                </c:pt>
                <c:pt idx="1164">
                  <c:v>47570</c:v>
                </c:pt>
                <c:pt idx="1165">
                  <c:v>47577</c:v>
                </c:pt>
                <c:pt idx="1166">
                  <c:v>47584</c:v>
                </c:pt>
                <c:pt idx="1167">
                  <c:v>47591</c:v>
                </c:pt>
                <c:pt idx="1168">
                  <c:v>47598</c:v>
                </c:pt>
                <c:pt idx="1169">
                  <c:v>47605</c:v>
                </c:pt>
                <c:pt idx="1170">
                  <c:v>47612</c:v>
                </c:pt>
                <c:pt idx="1171">
                  <c:v>47619</c:v>
                </c:pt>
                <c:pt idx="1172">
                  <c:v>47626</c:v>
                </c:pt>
                <c:pt idx="1173">
                  <c:v>47633</c:v>
                </c:pt>
                <c:pt idx="1174">
                  <c:v>47640</c:v>
                </c:pt>
                <c:pt idx="1175">
                  <c:v>47647</c:v>
                </c:pt>
                <c:pt idx="1176">
                  <c:v>47654</c:v>
                </c:pt>
                <c:pt idx="1177">
                  <c:v>47661</c:v>
                </c:pt>
                <c:pt idx="1178">
                  <c:v>47668</c:v>
                </c:pt>
                <c:pt idx="1179">
                  <c:v>47675</c:v>
                </c:pt>
                <c:pt idx="1180">
                  <c:v>47682</c:v>
                </c:pt>
                <c:pt idx="1181">
                  <c:v>47689</c:v>
                </c:pt>
                <c:pt idx="1182">
                  <c:v>47696</c:v>
                </c:pt>
                <c:pt idx="1183">
                  <c:v>47703</c:v>
                </c:pt>
                <c:pt idx="1184">
                  <c:v>47710</c:v>
                </c:pt>
                <c:pt idx="1185">
                  <c:v>47717</c:v>
                </c:pt>
                <c:pt idx="1186">
                  <c:v>47724</c:v>
                </c:pt>
                <c:pt idx="1187">
                  <c:v>47731</c:v>
                </c:pt>
                <c:pt idx="1188">
                  <c:v>47738</c:v>
                </c:pt>
                <c:pt idx="1189">
                  <c:v>47745</c:v>
                </c:pt>
                <c:pt idx="1190">
                  <c:v>47752</c:v>
                </c:pt>
                <c:pt idx="1191">
                  <c:v>47759</c:v>
                </c:pt>
                <c:pt idx="1192">
                  <c:v>47766</c:v>
                </c:pt>
                <c:pt idx="1193">
                  <c:v>47773</c:v>
                </c:pt>
                <c:pt idx="1194">
                  <c:v>47780</c:v>
                </c:pt>
                <c:pt idx="1195">
                  <c:v>47787</c:v>
                </c:pt>
                <c:pt idx="1196">
                  <c:v>47794</c:v>
                </c:pt>
                <c:pt idx="1197">
                  <c:v>47801</c:v>
                </c:pt>
                <c:pt idx="1198">
                  <c:v>47808</c:v>
                </c:pt>
                <c:pt idx="1199">
                  <c:v>47815</c:v>
                </c:pt>
                <c:pt idx="1200">
                  <c:v>47822</c:v>
                </c:pt>
                <c:pt idx="1201">
                  <c:v>47829</c:v>
                </c:pt>
                <c:pt idx="1202">
                  <c:v>47836</c:v>
                </c:pt>
                <c:pt idx="1203">
                  <c:v>47844</c:v>
                </c:pt>
                <c:pt idx="1204">
                  <c:v>47851</c:v>
                </c:pt>
                <c:pt idx="1205">
                  <c:v>47858</c:v>
                </c:pt>
                <c:pt idx="1206">
                  <c:v>47865</c:v>
                </c:pt>
                <c:pt idx="1207">
                  <c:v>47872</c:v>
                </c:pt>
                <c:pt idx="1208">
                  <c:v>47879</c:v>
                </c:pt>
                <c:pt idx="1209">
                  <c:v>47886</c:v>
                </c:pt>
                <c:pt idx="1210">
                  <c:v>47893</c:v>
                </c:pt>
                <c:pt idx="1211">
                  <c:v>47900</c:v>
                </c:pt>
                <c:pt idx="1212">
                  <c:v>47907</c:v>
                </c:pt>
                <c:pt idx="1213">
                  <c:v>47914</c:v>
                </c:pt>
                <c:pt idx="1214">
                  <c:v>47921</c:v>
                </c:pt>
                <c:pt idx="1215">
                  <c:v>47928</c:v>
                </c:pt>
                <c:pt idx="1216">
                  <c:v>47935</c:v>
                </c:pt>
                <c:pt idx="1217">
                  <c:v>47942</c:v>
                </c:pt>
                <c:pt idx="1218">
                  <c:v>47953</c:v>
                </c:pt>
                <c:pt idx="1219">
                  <c:v>47960</c:v>
                </c:pt>
                <c:pt idx="1220">
                  <c:v>47967</c:v>
                </c:pt>
                <c:pt idx="1221">
                  <c:v>47974</c:v>
                </c:pt>
                <c:pt idx="1222">
                  <c:v>47981</c:v>
                </c:pt>
                <c:pt idx="1223">
                  <c:v>47988</c:v>
                </c:pt>
                <c:pt idx="1224">
                  <c:v>47995</c:v>
                </c:pt>
                <c:pt idx="1225">
                  <c:v>48002</c:v>
                </c:pt>
                <c:pt idx="1226">
                  <c:v>48009</c:v>
                </c:pt>
                <c:pt idx="1227">
                  <c:v>48016</c:v>
                </c:pt>
                <c:pt idx="1228">
                  <c:v>48023</c:v>
                </c:pt>
                <c:pt idx="1229">
                  <c:v>48030</c:v>
                </c:pt>
                <c:pt idx="1230">
                  <c:v>48037</c:v>
                </c:pt>
                <c:pt idx="1231">
                  <c:v>48044</c:v>
                </c:pt>
                <c:pt idx="1232">
                  <c:v>48051</c:v>
                </c:pt>
                <c:pt idx="1233">
                  <c:v>48058</c:v>
                </c:pt>
                <c:pt idx="1234">
                  <c:v>48065</c:v>
                </c:pt>
                <c:pt idx="1235">
                  <c:v>48072</c:v>
                </c:pt>
                <c:pt idx="1236">
                  <c:v>48079</c:v>
                </c:pt>
                <c:pt idx="1237">
                  <c:v>48086</c:v>
                </c:pt>
                <c:pt idx="1238">
                  <c:v>48093</c:v>
                </c:pt>
                <c:pt idx="1239">
                  <c:v>48100</c:v>
                </c:pt>
                <c:pt idx="1240">
                  <c:v>48107</c:v>
                </c:pt>
                <c:pt idx="1241">
                  <c:v>48114</c:v>
                </c:pt>
                <c:pt idx="1242">
                  <c:v>48121</c:v>
                </c:pt>
                <c:pt idx="1243">
                  <c:v>48128</c:v>
                </c:pt>
                <c:pt idx="1244">
                  <c:v>48135</c:v>
                </c:pt>
                <c:pt idx="1245">
                  <c:v>48142</c:v>
                </c:pt>
                <c:pt idx="1246">
                  <c:v>48149</c:v>
                </c:pt>
                <c:pt idx="1247">
                  <c:v>48156</c:v>
                </c:pt>
                <c:pt idx="1248">
                  <c:v>48163</c:v>
                </c:pt>
                <c:pt idx="1249">
                  <c:v>48170</c:v>
                </c:pt>
                <c:pt idx="1250">
                  <c:v>48177</c:v>
                </c:pt>
                <c:pt idx="1251">
                  <c:v>48184</c:v>
                </c:pt>
                <c:pt idx="1252">
                  <c:v>48191</c:v>
                </c:pt>
                <c:pt idx="1253">
                  <c:v>48198</c:v>
                </c:pt>
                <c:pt idx="1254">
                  <c:v>48205</c:v>
                </c:pt>
                <c:pt idx="1255">
                  <c:v>48212</c:v>
                </c:pt>
                <c:pt idx="1256">
                  <c:v>48219</c:v>
                </c:pt>
                <c:pt idx="1257">
                  <c:v>48226</c:v>
                </c:pt>
                <c:pt idx="1258">
                  <c:v>48233</c:v>
                </c:pt>
                <c:pt idx="1259">
                  <c:v>48240</c:v>
                </c:pt>
                <c:pt idx="1260">
                  <c:v>48247</c:v>
                </c:pt>
                <c:pt idx="1261">
                  <c:v>48254</c:v>
                </c:pt>
                <c:pt idx="1262">
                  <c:v>48261</c:v>
                </c:pt>
                <c:pt idx="1263">
                  <c:v>48268</c:v>
                </c:pt>
                <c:pt idx="1264">
                  <c:v>48275</c:v>
                </c:pt>
                <c:pt idx="1265">
                  <c:v>48282</c:v>
                </c:pt>
                <c:pt idx="1266">
                  <c:v>48289</c:v>
                </c:pt>
                <c:pt idx="1267">
                  <c:v>48296</c:v>
                </c:pt>
                <c:pt idx="1268">
                  <c:v>48303</c:v>
                </c:pt>
                <c:pt idx="1269">
                  <c:v>48310</c:v>
                </c:pt>
                <c:pt idx="1270">
                  <c:v>48317</c:v>
                </c:pt>
                <c:pt idx="1271">
                  <c:v>48324</c:v>
                </c:pt>
                <c:pt idx="1272">
                  <c:v>48331</c:v>
                </c:pt>
                <c:pt idx="1273">
                  <c:v>48338</c:v>
                </c:pt>
                <c:pt idx="1274">
                  <c:v>48345</c:v>
                </c:pt>
                <c:pt idx="1275">
                  <c:v>48352</c:v>
                </c:pt>
                <c:pt idx="1276">
                  <c:v>48359</c:v>
                </c:pt>
                <c:pt idx="1277">
                  <c:v>48366</c:v>
                </c:pt>
                <c:pt idx="1278">
                  <c:v>48373</c:v>
                </c:pt>
                <c:pt idx="1279">
                  <c:v>48380</c:v>
                </c:pt>
                <c:pt idx="1280">
                  <c:v>48387</c:v>
                </c:pt>
                <c:pt idx="1281">
                  <c:v>48394</c:v>
                </c:pt>
                <c:pt idx="1282">
                  <c:v>48401</c:v>
                </c:pt>
                <c:pt idx="1283">
                  <c:v>48408</c:v>
                </c:pt>
                <c:pt idx="1284">
                  <c:v>48415</c:v>
                </c:pt>
                <c:pt idx="1285">
                  <c:v>48422</c:v>
                </c:pt>
                <c:pt idx="1286">
                  <c:v>48429</c:v>
                </c:pt>
                <c:pt idx="1287">
                  <c:v>48436</c:v>
                </c:pt>
                <c:pt idx="1288">
                  <c:v>48443</c:v>
                </c:pt>
                <c:pt idx="1289">
                  <c:v>48450</c:v>
                </c:pt>
                <c:pt idx="1290">
                  <c:v>48457</c:v>
                </c:pt>
                <c:pt idx="1291">
                  <c:v>48464</c:v>
                </c:pt>
                <c:pt idx="1292">
                  <c:v>48471</c:v>
                </c:pt>
                <c:pt idx="1293">
                  <c:v>48478</c:v>
                </c:pt>
                <c:pt idx="1294">
                  <c:v>48485</c:v>
                </c:pt>
                <c:pt idx="1295">
                  <c:v>48492</c:v>
                </c:pt>
                <c:pt idx="1296">
                  <c:v>48499</c:v>
                </c:pt>
                <c:pt idx="1297">
                  <c:v>48506</c:v>
                </c:pt>
                <c:pt idx="1298">
                  <c:v>48513</c:v>
                </c:pt>
                <c:pt idx="1299">
                  <c:v>48520</c:v>
                </c:pt>
                <c:pt idx="1300">
                  <c:v>48527</c:v>
                </c:pt>
                <c:pt idx="1301">
                  <c:v>48534</c:v>
                </c:pt>
                <c:pt idx="1302">
                  <c:v>48541</c:v>
                </c:pt>
                <c:pt idx="1303">
                  <c:v>48548</c:v>
                </c:pt>
                <c:pt idx="1304">
                  <c:v>48555</c:v>
                </c:pt>
                <c:pt idx="1305">
                  <c:v>48562</c:v>
                </c:pt>
                <c:pt idx="1306">
                  <c:v>48569</c:v>
                </c:pt>
                <c:pt idx="1307">
                  <c:v>48577</c:v>
                </c:pt>
                <c:pt idx="1308">
                  <c:v>48584</c:v>
                </c:pt>
                <c:pt idx="1309">
                  <c:v>48591</c:v>
                </c:pt>
                <c:pt idx="1310">
                  <c:v>48598</c:v>
                </c:pt>
                <c:pt idx="1311">
                  <c:v>48605</c:v>
                </c:pt>
                <c:pt idx="1312">
                  <c:v>48612</c:v>
                </c:pt>
                <c:pt idx="1313">
                  <c:v>48619</c:v>
                </c:pt>
                <c:pt idx="1314">
                  <c:v>48626</c:v>
                </c:pt>
                <c:pt idx="1315">
                  <c:v>48633</c:v>
                </c:pt>
                <c:pt idx="1316">
                  <c:v>48640</c:v>
                </c:pt>
                <c:pt idx="1317">
                  <c:v>48647</c:v>
                </c:pt>
                <c:pt idx="1318">
                  <c:v>48654</c:v>
                </c:pt>
                <c:pt idx="1319">
                  <c:v>48661</c:v>
                </c:pt>
                <c:pt idx="1320">
                  <c:v>48668</c:v>
                </c:pt>
                <c:pt idx="1321">
                  <c:v>48675</c:v>
                </c:pt>
                <c:pt idx="1322">
                  <c:v>48682</c:v>
                </c:pt>
                <c:pt idx="1323">
                  <c:v>48689</c:v>
                </c:pt>
                <c:pt idx="1324">
                  <c:v>48696</c:v>
                </c:pt>
                <c:pt idx="1325">
                  <c:v>48703</c:v>
                </c:pt>
                <c:pt idx="1326">
                  <c:v>48710</c:v>
                </c:pt>
                <c:pt idx="1327">
                  <c:v>48717</c:v>
                </c:pt>
                <c:pt idx="1328">
                  <c:v>48724</c:v>
                </c:pt>
                <c:pt idx="1329">
                  <c:v>48731</c:v>
                </c:pt>
                <c:pt idx="1330">
                  <c:v>48738</c:v>
                </c:pt>
                <c:pt idx="1331">
                  <c:v>48745</c:v>
                </c:pt>
                <c:pt idx="1332">
                  <c:v>48752</c:v>
                </c:pt>
                <c:pt idx="1333">
                  <c:v>48759</c:v>
                </c:pt>
                <c:pt idx="1334">
                  <c:v>48766</c:v>
                </c:pt>
                <c:pt idx="1335">
                  <c:v>48773</c:v>
                </c:pt>
                <c:pt idx="1336">
                  <c:v>48780</c:v>
                </c:pt>
                <c:pt idx="1337">
                  <c:v>48787</c:v>
                </c:pt>
                <c:pt idx="1338">
                  <c:v>48794</c:v>
                </c:pt>
                <c:pt idx="1339">
                  <c:v>48801</c:v>
                </c:pt>
                <c:pt idx="1340">
                  <c:v>48808</c:v>
                </c:pt>
                <c:pt idx="1341">
                  <c:v>48815</c:v>
                </c:pt>
                <c:pt idx="1342">
                  <c:v>48822</c:v>
                </c:pt>
                <c:pt idx="1343">
                  <c:v>48829</c:v>
                </c:pt>
                <c:pt idx="1344">
                  <c:v>48836</c:v>
                </c:pt>
                <c:pt idx="1345">
                  <c:v>48843</c:v>
                </c:pt>
                <c:pt idx="1346">
                  <c:v>48850</c:v>
                </c:pt>
                <c:pt idx="1347">
                  <c:v>48857</c:v>
                </c:pt>
                <c:pt idx="1348">
                  <c:v>48864</c:v>
                </c:pt>
                <c:pt idx="1349">
                  <c:v>48871</c:v>
                </c:pt>
                <c:pt idx="1350">
                  <c:v>48878</c:v>
                </c:pt>
                <c:pt idx="1351">
                  <c:v>48885</c:v>
                </c:pt>
                <c:pt idx="1352">
                  <c:v>48892</c:v>
                </c:pt>
                <c:pt idx="1353">
                  <c:v>48899</c:v>
                </c:pt>
                <c:pt idx="1354">
                  <c:v>48906</c:v>
                </c:pt>
                <c:pt idx="1355">
                  <c:v>48913</c:v>
                </c:pt>
                <c:pt idx="1356">
                  <c:v>48920</c:v>
                </c:pt>
                <c:pt idx="1357">
                  <c:v>48927</c:v>
                </c:pt>
                <c:pt idx="1358">
                  <c:v>48934</c:v>
                </c:pt>
                <c:pt idx="1359">
                  <c:v>48941</c:v>
                </c:pt>
                <c:pt idx="1360">
                  <c:v>48948</c:v>
                </c:pt>
                <c:pt idx="1361">
                  <c:v>48955</c:v>
                </c:pt>
                <c:pt idx="1362">
                  <c:v>48962</c:v>
                </c:pt>
                <c:pt idx="1363">
                  <c:v>48969</c:v>
                </c:pt>
                <c:pt idx="1364">
                  <c:v>48976</c:v>
                </c:pt>
                <c:pt idx="1365">
                  <c:v>48983</c:v>
                </c:pt>
                <c:pt idx="1366">
                  <c:v>48990</c:v>
                </c:pt>
                <c:pt idx="1367">
                  <c:v>48997</c:v>
                </c:pt>
                <c:pt idx="1368">
                  <c:v>49004</c:v>
                </c:pt>
                <c:pt idx="1369">
                  <c:v>49011</c:v>
                </c:pt>
                <c:pt idx="1370">
                  <c:v>49018</c:v>
                </c:pt>
                <c:pt idx="1371">
                  <c:v>49025</c:v>
                </c:pt>
                <c:pt idx="1372">
                  <c:v>49032</c:v>
                </c:pt>
                <c:pt idx="1373">
                  <c:v>49039</c:v>
                </c:pt>
                <c:pt idx="1374">
                  <c:v>49046</c:v>
                </c:pt>
                <c:pt idx="1375">
                  <c:v>49053</c:v>
                </c:pt>
                <c:pt idx="1376">
                  <c:v>49060</c:v>
                </c:pt>
                <c:pt idx="1377">
                  <c:v>49067</c:v>
                </c:pt>
                <c:pt idx="1378">
                  <c:v>49074</c:v>
                </c:pt>
                <c:pt idx="1379">
                  <c:v>49081</c:v>
                </c:pt>
                <c:pt idx="1380">
                  <c:v>49088</c:v>
                </c:pt>
                <c:pt idx="1381">
                  <c:v>49095</c:v>
                </c:pt>
                <c:pt idx="1382">
                  <c:v>49102</c:v>
                </c:pt>
                <c:pt idx="1383">
                  <c:v>49109</c:v>
                </c:pt>
                <c:pt idx="1384">
                  <c:v>49116</c:v>
                </c:pt>
                <c:pt idx="1385">
                  <c:v>49123</c:v>
                </c:pt>
                <c:pt idx="1386">
                  <c:v>49130</c:v>
                </c:pt>
                <c:pt idx="1387">
                  <c:v>49137</c:v>
                </c:pt>
                <c:pt idx="1388">
                  <c:v>49144</c:v>
                </c:pt>
                <c:pt idx="1389">
                  <c:v>49151</c:v>
                </c:pt>
                <c:pt idx="1390">
                  <c:v>49158</c:v>
                </c:pt>
                <c:pt idx="1391">
                  <c:v>49165</c:v>
                </c:pt>
                <c:pt idx="1392">
                  <c:v>49172</c:v>
                </c:pt>
                <c:pt idx="1393">
                  <c:v>49179</c:v>
                </c:pt>
                <c:pt idx="1394">
                  <c:v>49186</c:v>
                </c:pt>
                <c:pt idx="1395">
                  <c:v>49193</c:v>
                </c:pt>
                <c:pt idx="1396">
                  <c:v>49200</c:v>
                </c:pt>
                <c:pt idx="1397">
                  <c:v>49207</c:v>
                </c:pt>
                <c:pt idx="1398">
                  <c:v>49214</c:v>
                </c:pt>
                <c:pt idx="1399">
                  <c:v>49221</c:v>
                </c:pt>
                <c:pt idx="1400">
                  <c:v>49228</c:v>
                </c:pt>
                <c:pt idx="1401">
                  <c:v>49235</c:v>
                </c:pt>
                <c:pt idx="1402">
                  <c:v>49242</c:v>
                </c:pt>
                <c:pt idx="1403">
                  <c:v>49249</c:v>
                </c:pt>
                <c:pt idx="1404">
                  <c:v>49256</c:v>
                </c:pt>
                <c:pt idx="1405">
                  <c:v>49263</c:v>
                </c:pt>
                <c:pt idx="1406">
                  <c:v>49270</c:v>
                </c:pt>
                <c:pt idx="1407">
                  <c:v>49277</c:v>
                </c:pt>
                <c:pt idx="1408">
                  <c:v>49284</c:v>
                </c:pt>
                <c:pt idx="1409">
                  <c:v>49291</c:v>
                </c:pt>
                <c:pt idx="1410">
                  <c:v>49298</c:v>
                </c:pt>
                <c:pt idx="1411">
                  <c:v>49305</c:v>
                </c:pt>
                <c:pt idx="1412">
                  <c:v>49312</c:v>
                </c:pt>
                <c:pt idx="1413">
                  <c:v>49319</c:v>
                </c:pt>
                <c:pt idx="1414">
                  <c:v>49326</c:v>
                </c:pt>
                <c:pt idx="1415">
                  <c:v>49333</c:v>
                </c:pt>
                <c:pt idx="1416">
                  <c:v>49340</c:v>
                </c:pt>
                <c:pt idx="1417">
                  <c:v>49347</c:v>
                </c:pt>
                <c:pt idx="1418">
                  <c:v>49354</c:v>
                </c:pt>
                <c:pt idx="1419">
                  <c:v>49361</c:v>
                </c:pt>
                <c:pt idx="1420">
                  <c:v>49368</c:v>
                </c:pt>
                <c:pt idx="1421">
                  <c:v>49375</c:v>
                </c:pt>
                <c:pt idx="1422">
                  <c:v>49382</c:v>
                </c:pt>
                <c:pt idx="1423">
                  <c:v>49389</c:v>
                </c:pt>
                <c:pt idx="1424">
                  <c:v>49396</c:v>
                </c:pt>
                <c:pt idx="1425">
                  <c:v>49403</c:v>
                </c:pt>
                <c:pt idx="1426">
                  <c:v>49410</c:v>
                </c:pt>
                <c:pt idx="1427">
                  <c:v>49417</c:v>
                </c:pt>
                <c:pt idx="1428">
                  <c:v>49424</c:v>
                </c:pt>
                <c:pt idx="1429">
                  <c:v>49431</c:v>
                </c:pt>
                <c:pt idx="1430">
                  <c:v>49438</c:v>
                </c:pt>
                <c:pt idx="1431">
                  <c:v>49445</c:v>
                </c:pt>
                <c:pt idx="1432">
                  <c:v>49452</c:v>
                </c:pt>
                <c:pt idx="1433">
                  <c:v>49459</c:v>
                </c:pt>
                <c:pt idx="1434">
                  <c:v>49466</c:v>
                </c:pt>
                <c:pt idx="1435">
                  <c:v>49473</c:v>
                </c:pt>
                <c:pt idx="1436">
                  <c:v>49480</c:v>
                </c:pt>
                <c:pt idx="1437">
                  <c:v>49487</c:v>
                </c:pt>
                <c:pt idx="1438">
                  <c:v>49494</c:v>
                </c:pt>
                <c:pt idx="1439">
                  <c:v>49501</c:v>
                </c:pt>
                <c:pt idx="1440">
                  <c:v>49508</c:v>
                </c:pt>
                <c:pt idx="1441">
                  <c:v>49515</c:v>
                </c:pt>
                <c:pt idx="1442">
                  <c:v>49522</c:v>
                </c:pt>
                <c:pt idx="1443">
                  <c:v>49529</c:v>
                </c:pt>
                <c:pt idx="1444">
                  <c:v>49536</c:v>
                </c:pt>
                <c:pt idx="1445">
                  <c:v>49543</c:v>
                </c:pt>
                <c:pt idx="1446">
                  <c:v>49550</c:v>
                </c:pt>
                <c:pt idx="1447">
                  <c:v>49557</c:v>
                </c:pt>
                <c:pt idx="1448">
                  <c:v>49564</c:v>
                </c:pt>
                <c:pt idx="1449">
                  <c:v>49571</c:v>
                </c:pt>
                <c:pt idx="1450">
                  <c:v>49578</c:v>
                </c:pt>
                <c:pt idx="1451">
                  <c:v>49585</c:v>
                </c:pt>
                <c:pt idx="1452">
                  <c:v>49592</c:v>
                </c:pt>
                <c:pt idx="1453">
                  <c:v>49599</c:v>
                </c:pt>
                <c:pt idx="1454">
                  <c:v>49606</c:v>
                </c:pt>
                <c:pt idx="1455">
                  <c:v>49613</c:v>
                </c:pt>
                <c:pt idx="1456">
                  <c:v>49620</c:v>
                </c:pt>
                <c:pt idx="1457">
                  <c:v>49627</c:v>
                </c:pt>
                <c:pt idx="1458">
                  <c:v>49634</c:v>
                </c:pt>
                <c:pt idx="1459">
                  <c:v>49641</c:v>
                </c:pt>
                <c:pt idx="1460">
                  <c:v>49648</c:v>
                </c:pt>
                <c:pt idx="1461">
                  <c:v>49655</c:v>
                </c:pt>
                <c:pt idx="1462">
                  <c:v>49662</c:v>
                </c:pt>
                <c:pt idx="1463">
                  <c:v>49670</c:v>
                </c:pt>
                <c:pt idx="1464">
                  <c:v>49677</c:v>
                </c:pt>
                <c:pt idx="1465">
                  <c:v>49684</c:v>
                </c:pt>
                <c:pt idx="1466">
                  <c:v>49691</c:v>
                </c:pt>
                <c:pt idx="1467">
                  <c:v>49698</c:v>
                </c:pt>
                <c:pt idx="1468">
                  <c:v>49705</c:v>
                </c:pt>
                <c:pt idx="1469">
                  <c:v>49712</c:v>
                </c:pt>
                <c:pt idx="1470">
                  <c:v>49719</c:v>
                </c:pt>
                <c:pt idx="1471">
                  <c:v>49726</c:v>
                </c:pt>
                <c:pt idx="1472">
                  <c:v>49733</c:v>
                </c:pt>
                <c:pt idx="1473">
                  <c:v>49740</c:v>
                </c:pt>
                <c:pt idx="1474">
                  <c:v>49747</c:v>
                </c:pt>
                <c:pt idx="1475">
                  <c:v>49754</c:v>
                </c:pt>
                <c:pt idx="1476">
                  <c:v>49761</c:v>
                </c:pt>
                <c:pt idx="1477">
                  <c:v>49768</c:v>
                </c:pt>
                <c:pt idx="1478">
                  <c:v>49775</c:v>
                </c:pt>
                <c:pt idx="1479">
                  <c:v>49782</c:v>
                </c:pt>
                <c:pt idx="1480">
                  <c:v>49789</c:v>
                </c:pt>
                <c:pt idx="1481">
                  <c:v>49796</c:v>
                </c:pt>
                <c:pt idx="1482">
                  <c:v>49803</c:v>
                </c:pt>
                <c:pt idx="1483">
                  <c:v>49810</c:v>
                </c:pt>
                <c:pt idx="1484">
                  <c:v>49817</c:v>
                </c:pt>
                <c:pt idx="1485">
                  <c:v>49824</c:v>
                </c:pt>
                <c:pt idx="1486">
                  <c:v>49831</c:v>
                </c:pt>
                <c:pt idx="1487">
                  <c:v>49838</c:v>
                </c:pt>
                <c:pt idx="1488">
                  <c:v>49845</c:v>
                </c:pt>
                <c:pt idx="1489">
                  <c:v>49852</c:v>
                </c:pt>
                <c:pt idx="1490">
                  <c:v>49859</c:v>
                </c:pt>
                <c:pt idx="1491">
                  <c:v>49866</c:v>
                </c:pt>
                <c:pt idx="1492">
                  <c:v>49873</c:v>
                </c:pt>
                <c:pt idx="1493">
                  <c:v>49880</c:v>
                </c:pt>
                <c:pt idx="1494">
                  <c:v>49887</c:v>
                </c:pt>
                <c:pt idx="1495">
                  <c:v>49894</c:v>
                </c:pt>
                <c:pt idx="1496">
                  <c:v>49901</c:v>
                </c:pt>
                <c:pt idx="1497">
                  <c:v>49908</c:v>
                </c:pt>
                <c:pt idx="1498">
                  <c:v>49915</c:v>
                </c:pt>
                <c:pt idx="1499">
                  <c:v>49922</c:v>
                </c:pt>
                <c:pt idx="1500">
                  <c:v>49929</c:v>
                </c:pt>
                <c:pt idx="1501">
                  <c:v>49936</c:v>
                </c:pt>
                <c:pt idx="1502">
                  <c:v>49943</c:v>
                </c:pt>
                <c:pt idx="1503">
                  <c:v>49950</c:v>
                </c:pt>
                <c:pt idx="1504">
                  <c:v>49957</c:v>
                </c:pt>
                <c:pt idx="1505">
                  <c:v>49964</c:v>
                </c:pt>
                <c:pt idx="1506">
                  <c:v>49971</c:v>
                </c:pt>
                <c:pt idx="1507">
                  <c:v>49978</c:v>
                </c:pt>
                <c:pt idx="1508">
                  <c:v>49985</c:v>
                </c:pt>
                <c:pt idx="1509">
                  <c:v>49992</c:v>
                </c:pt>
                <c:pt idx="1510">
                  <c:v>49999</c:v>
                </c:pt>
                <c:pt idx="1511">
                  <c:v>50006</c:v>
                </c:pt>
                <c:pt idx="1512">
                  <c:v>50013</c:v>
                </c:pt>
                <c:pt idx="1513">
                  <c:v>50020</c:v>
                </c:pt>
                <c:pt idx="1514">
                  <c:v>50027</c:v>
                </c:pt>
                <c:pt idx="1515">
                  <c:v>50038</c:v>
                </c:pt>
                <c:pt idx="1516">
                  <c:v>50045</c:v>
                </c:pt>
                <c:pt idx="1517">
                  <c:v>50052</c:v>
                </c:pt>
                <c:pt idx="1518">
                  <c:v>50059</c:v>
                </c:pt>
                <c:pt idx="1519">
                  <c:v>50066</c:v>
                </c:pt>
                <c:pt idx="1520">
                  <c:v>50073</c:v>
                </c:pt>
                <c:pt idx="1521">
                  <c:v>50080</c:v>
                </c:pt>
                <c:pt idx="1522">
                  <c:v>50087</c:v>
                </c:pt>
                <c:pt idx="1523">
                  <c:v>50094</c:v>
                </c:pt>
                <c:pt idx="1524">
                  <c:v>50101</c:v>
                </c:pt>
                <c:pt idx="1525">
                  <c:v>50108</c:v>
                </c:pt>
                <c:pt idx="1526">
                  <c:v>50115</c:v>
                </c:pt>
                <c:pt idx="1527">
                  <c:v>50122</c:v>
                </c:pt>
                <c:pt idx="1528">
                  <c:v>50129</c:v>
                </c:pt>
                <c:pt idx="1529">
                  <c:v>50137</c:v>
                </c:pt>
                <c:pt idx="1530">
                  <c:v>50144</c:v>
                </c:pt>
                <c:pt idx="1531">
                  <c:v>50151</c:v>
                </c:pt>
                <c:pt idx="1532">
                  <c:v>50158</c:v>
                </c:pt>
                <c:pt idx="1533">
                  <c:v>50165</c:v>
                </c:pt>
                <c:pt idx="1534">
                  <c:v>50172</c:v>
                </c:pt>
                <c:pt idx="1535">
                  <c:v>50179</c:v>
                </c:pt>
                <c:pt idx="1536">
                  <c:v>50186</c:v>
                </c:pt>
                <c:pt idx="1537">
                  <c:v>50193</c:v>
                </c:pt>
                <c:pt idx="1538">
                  <c:v>50200</c:v>
                </c:pt>
                <c:pt idx="1539">
                  <c:v>50207</c:v>
                </c:pt>
                <c:pt idx="1540">
                  <c:v>50214</c:v>
                </c:pt>
                <c:pt idx="1541">
                  <c:v>50221</c:v>
                </c:pt>
                <c:pt idx="1542">
                  <c:v>50228</c:v>
                </c:pt>
                <c:pt idx="1543">
                  <c:v>50235</c:v>
                </c:pt>
                <c:pt idx="1544">
                  <c:v>50242</c:v>
                </c:pt>
                <c:pt idx="1545">
                  <c:v>50249</c:v>
                </c:pt>
                <c:pt idx="1546">
                  <c:v>50256</c:v>
                </c:pt>
                <c:pt idx="1547">
                  <c:v>50263</c:v>
                </c:pt>
                <c:pt idx="1548">
                  <c:v>50270</c:v>
                </c:pt>
                <c:pt idx="1549">
                  <c:v>50277</c:v>
                </c:pt>
                <c:pt idx="1550">
                  <c:v>50284</c:v>
                </c:pt>
                <c:pt idx="1551">
                  <c:v>50291</c:v>
                </c:pt>
                <c:pt idx="1552">
                  <c:v>50298</c:v>
                </c:pt>
                <c:pt idx="1553">
                  <c:v>50305</c:v>
                </c:pt>
                <c:pt idx="1554">
                  <c:v>50312</c:v>
                </c:pt>
                <c:pt idx="1555">
                  <c:v>50319</c:v>
                </c:pt>
                <c:pt idx="1556">
                  <c:v>50326</c:v>
                </c:pt>
                <c:pt idx="1557">
                  <c:v>50333</c:v>
                </c:pt>
                <c:pt idx="1558">
                  <c:v>50340</c:v>
                </c:pt>
                <c:pt idx="1559">
                  <c:v>50347</c:v>
                </c:pt>
                <c:pt idx="1560">
                  <c:v>50354</c:v>
                </c:pt>
                <c:pt idx="1561">
                  <c:v>50361</c:v>
                </c:pt>
                <c:pt idx="1562">
                  <c:v>50368</c:v>
                </c:pt>
                <c:pt idx="1563">
                  <c:v>50375</c:v>
                </c:pt>
                <c:pt idx="1564">
                  <c:v>50382</c:v>
                </c:pt>
                <c:pt idx="1565">
                  <c:v>50389</c:v>
                </c:pt>
                <c:pt idx="1566">
                  <c:v>50396</c:v>
                </c:pt>
                <c:pt idx="1567">
                  <c:v>50403</c:v>
                </c:pt>
                <c:pt idx="1568">
                  <c:v>50410</c:v>
                </c:pt>
                <c:pt idx="1569">
                  <c:v>50417</c:v>
                </c:pt>
                <c:pt idx="1570">
                  <c:v>50424</c:v>
                </c:pt>
                <c:pt idx="1571">
                  <c:v>50431</c:v>
                </c:pt>
                <c:pt idx="1572">
                  <c:v>50438</c:v>
                </c:pt>
                <c:pt idx="1573">
                  <c:v>50445</c:v>
                </c:pt>
                <c:pt idx="1574">
                  <c:v>50452</c:v>
                </c:pt>
                <c:pt idx="1575">
                  <c:v>50459</c:v>
                </c:pt>
                <c:pt idx="1576">
                  <c:v>50466</c:v>
                </c:pt>
                <c:pt idx="1577">
                  <c:v>50473</c:v>
                </c:pt>
                <c:pt idx="1578">
                  <c:v>50480</c:v>
                </c:pt>
                <c:pt idx="1579">
                  <c:v>50487</c:v>
                </c:pt>
                <c:pt idx="1580">
                  <c:v>50494</c:v>
                </c:pt>
                <c:pt idx="1581">
                  <c:v>50501</c:v>
                </c:pt>
                <c:pt idx="1582">
                  <c:v>50508</c:v>
                </c:pt>
                <c:pt idx="1583">
                  <c:v>50515</c:v>
                </c:pt>
                <c:pt idx="1584">
                  <c:v>50522</c:v>
                </c:pt>
                <c:pt idx="1585">
                  <c:v>50529</c:v>
                </c:pt>
                <c:pt idx="1586">
                  <c:v>50536</c:v>
                </c:pt>
                <c:pt idx="1587">
                  <c:v>50543</c:v>
                </c:pt>
                <c:pt idx="1588">
                  <c:v>50550</c:v>
                </c:pt>
                <c:pt idx="1589">
                  <c:v>50557</c:v>
                </c:pt>
                <c:pt idx="1590">
                  <c:v>50564</c:v>
                </c:pt>
                <c:pt idx="1591">
                  <c:v>50571</c:v>
                </c:pt>
                <c:pt idx="1592">
                  <c:v>50578</c:v>
                </c:pt>
                <c:pt idx="1593">
                  <c:v>50585</c:v>
                </c:pt>
                <c:pt idx="1594">
                  <c:v>50592</c:v>
                </c:pt>
                <c:pt idx="1595">
                  <c:v>50599</c:v>
                </c:pt>
                <c:pt idx="1596">
                  <c:v>50606</c:v>
                </c:pt>
                <c:pt idx="1597">
                  <c:v>50613</c:v>
                </c:pt>
                <c:pt idx="1598">
                  <c:v>50620</c:v>
                </c:pt>
                <c:pt idx="1599">
                  <c:v>50627</c:v>
                </c:pt>
                <c:pt idx="1600">
                  <c:v>50634</c:v>
                </c:pt>
                <c:pt idx="1601">
                  <c:v>50641</c:v>
                </c:pt>
                <c:pt idx="1602">
                  <c:v>50648</c:v>
                </c:pt>
                <c:pt idx="1603">
                  <c:v>50655</c:v>
                </c:pt>
                <c:pt idx="1604">
                  <c:v>50662</c:v>
                </c:pt>
                <c:pt idx="1605">
                  <c:v>50669</c:v>
                </c:pt>
                <c:pt idx="1606">
                  <c:v>50676</c:v>
                </c:pt>
                <c:pt idx="1607">
                  <c:v>50683</c:v>
                </c:pt>
                <c:pt idx="1608">
                  <c:v>50690</c:v>
                </c:pt>
                <c:pt idx="1609">
                  <c:v>50697</c:v>
                </c:pt>
                <c:pt idx="1610">
                  <c:v>50704</c:v>
                </c:pt>
                <c:pt idx="1611">
                  <c:v>50711</c:v>
                </c:pt>
                <c:pt idx="1612">
                  <c:v>50718</c:v>
                </c:pt>
                <c:pt idx="1613">
                  <c:v>50725</c:v>
                </c:pt>
                <c:pt idx="1614">
                  <c:v>50732</c:v>
                </c:pt>
                <c:pt idx="1615">
                  <c:v>50739</c:v>
                </c:pt>
                <c:pt idx="1616">
                  <c:v>50746</c:v>
                </c:pt>
                <c:pt idx="1617">
                  <c:v>50753</c:v>
                </c:pt>
                <c:pt idx="1618">
                  <c:v>50760</c:v>
                </c:pt>
                <c:pt idx="1619">
                  <c:v>50768</c:v>
                </c:pt>
                <c:pt idx="1620">
                  <c:v>50775</c:v>
                </c:pt>
                <c:pt idx="1621">
                  <c:v>50782</c:v>
                </c:pt>
                <c:pt idx="1622">
                  <c:v>50789</c:v>
                </c:pt>
                <c:pt idx="1623">
                  <c:v>50796</c:v>
                </c:pt>
                <c:pt idx="1624">
                  <c:v>50803</c:v>
                </c:pt>
                <c:pt idx="1625">
                  <c:v>50810</c:v>
                </c:pt>
                <c:pt idx="1626">
                  <c:v>50817</c:v>
                </c:pt>
                <c:pt idx="1627">
                  <c:v>50824</c:v>
                </c:pt>
                <c:pt idx="1628">
                  <c:v>50831</c:v>
                </c:pt>
                <c:pt idx="1629">
                  <c:v>50838</c:v>
                </c:pt>
                <c:pt idx="1630">
                  <c:v>50845</c:v>
                </c:pt>
                <c:pt idx="1631">
                  <c:v>50852</c:v>
                </c:pt>
                <c:pt idx="1632">
                  <c:v>50859</c:v>
                </c:pt>
                <c:pt idx="1633">
                  <c:v>50866</c:v>
                </c:pt>
                <c:pt idx="1634">
                  <c:v>50873</c:v>
                </c:pt>
                <c:pt idx="1635">
                  <c:v>50880</c:v>
                </c:pt>
                <c:pt idx="1636">
                  <c:v>50887</c:v>
                </c:pt>
                <c:pt idx="1637">
                  <c:v>50894</c:v>
                </c:pt>
                <c:pt idx="1638">
                  <c:v>50901</c:v>
                </c:pt>
                <c:pt idx="1639">
                  <c:v>50908</c:v>
                </c:pt>
                <c:pt idx="1640">
                  <c:v>50915</c:v>
                </c:pt>
                <c:pt idx="1641">
                  <c:v>50922</c:v>
                </c:pt>
                <c:pt idx="1642">
                  <c:v>50929</c:v>
                </c:pt>
                <c:pt idx="1643">
                  <c:v>50936</c:v>
                </c:pt>
                <c:pt idx="1644">
                  <c:v>50943</c:v>
                </c:pt>
                <c:pt idx="1645">
                  <c:v>50950</c:v>
                </c:pt>
                <c:pt idx="1646">
                  <c:v>50957</c:v>
                </c:pt>
                <c:pt idx="1647">
                  <c:v>50964</c:v>
                </c:pt>
                <c:pt idx="1648">
                  <c:v>50971</c:v>
                </c:pt>
                <c:pt idx="1649">
                  <c:v>50978</c:v>
                </c:pt>
                <c:pt idx="1650">
                  <c:v>50985</c:v>
                </c:pt>
                <c:pt idx="1651">
                  <c:v>50992</c:v>
                </c:pt>
                <c:pt idx="1652">
                  <c:v>50999</c:v>
                </c:pt>
                <c:pt idx="1653">
                  <c:v>51006</c:v>
                </c:pt>
                <c:pt idx="1654">
                  <c:v>51013</c:v>
                </c:pt>
                <c:pt idx="1655">
                  <c:v>51020</c:v>
                </c:pt>
                <c:pt idx="1656">
                  <c:v>51027</c:v>
                </c:pt>
                <c:pt idx="1657">
                  <c:v>51034</c:v>
                </c:pt>
                <c:pt idx="1658">
                  <c:v>51041</c:v>
                </c:pt>
                <c:pt idx="1659">
                  <c:v>51048</c:v>
                </c:pt>
                <c:pt idx="1660">
                  <c:v>51055</c:v>
                </c:pt>
                <c:pt idx="1661">
                  <c:v>51062</c:v>
                </c:pt>
                <c:pt idx="1662">
                  <c:v>51069</c:v>
                </c:pt>
                <c:pt idx="1663">
                  <c:v>51076</c:v>
                </c:pt>
                <c:pt idx="1664">
                  <c:v>51083</c:v>
                </c:pt>
                <c:pt idx="1665">
                  <c:v>51090</c:v>
                </c:pt>
                <c:pt idx="1666">
                  <c:v>51097</c:v>
                </c:pt>
                <c:pt idx="1667">
                  <c:v>51104</c:v>
                </c:pt>
                <c:pt idx="1668">
                  <c:v>51111</c:v>
                </c:pt>
                <c:pt idx="1669">
                  <c:v>51118</c:v>
                </c:pt>
                <c:pt idx="1670">
                  <c:v>51125</c:v>
                </c:pt>
                <c:pt idx="1671">
                  <c:v>51132</c:v>
                </c:pt>
                <c:pt idx="1672">
                  <c:v>51139</c:v>
                </c:pt>
                <c:pt idx="1673">
                  <c:v>51146</c:v>
                </c:pt>
                <c:pt idx="1674">
                  <c:v>51153</c:v>
                </c:pt>
                <c:pt idx="1675">
                  <c:v>51160</c:v>
                </c:pt>
                <c:pt idx="1676">
                  <c:v>51167</c:v>
                </c:pt>
                <c:pt idx="1677">
                  <c:v>51174</c:v>
                </c:pt>
                <c:pt idx="1678">
                  <c:v>51181</c:v>
                </c:pt>
                <c:pt idx="1679">
                  <c:v>51188</c:v>
                </c:pt>
                <c:pt idx="1680">
                  <c:v>51195</c:v>
                </c:pt>
                <c:pt idx="1681">
                  <c:v>51202</c:v>
                </c:pt>
                <c:pt idx="1682">
                  <c:v>51209</c:v>
                </c:pt>
                <c:pt idx="1683">
                  <c:v>51216</c:v>
                </c:pt>
                <c:pt idx="1684">
                  <c:v>51223</c:v>
                </c:pt>
                <c:pt idx="1685">
                  <c:v>51230</c:v>
                </c:pt>
                <c:pt idx="1686">
                  <c:v>51237</c:v>
                </c:pt>
                <c:pt idx="1687">
                  <c:v>51244</c:v>
                </c:pt>
                <c:pt idx="1688">
                  <c:v>51251</c:v>
                </c:pt>
                <c:pt idx="1689">
                  <c:v>51258</c:v>
                </c:pt>
                <c:pt idx="1690">
                  <c:v>51265</c:v>
                </c:pt>
                <c:pt idx="1691">
                  <c:v>51272</c:v>
                </c:pt>
                <c:pt idx="1692">
                  <c:v>51279</c:v>
                </c:pt>
                <c:pt idx="1693">
                  <c:v>51286</c:v>
                </c:pt>
                <c:pt idx="1694">
                  <c:v>51293</c:v>
                </c:pt>
                <c:pt idx="1695">
                  <c:v>51300</c:v>
                </c:pt>
                <c:pt idx="1696">
                  <c:v>51307</c:v>
                </c:pt>
                <c:pt idx="1697">
                  <c:v>51314</c:v>
                </c:pt>
                <c:pt idx="1698">
                  <c:v>51321</c:v>
                </c:pt>
                <c:pt idx="1699">
                  <c:v>51328</c:v>
                </c:pt>
                <c:pt idx="1700">
                  <c:v>51335</c:v>
                </c:pt>
                <c:pt idx="1701">
                  <c:v>51342</c:v>
                </c:pt>
                <c:pt idx="1702">
                  <c:v>51349</c:v>
                </c:pt>
                <c:pt idx="1703">
                  <c:v>51356</c:v>
                </c:pt>
                <c:pt idx="1704">
                  <c:v>51363</c:v>
                </c:pt>
                <c:pt idx="1705">
                  <c:v>51370</c:v>
                </c:pt>
                <c:pt idx="1706">
                  <c:v>51377</c:v>
                </c:pt>
                <c:pt idx="1707">
                  <c:v>51384</c:v>
                </c:pt>
                <c:pt idx="1708">
                  <c:v>51391</c:v>
                </c:pt>
                <c:pt idx="1709">
                  <c:v>51398</c:v>
                </c:pt>
                <c:pt idx="1710">
                  <c:v>51405</c:v>
                </c:pt>
                <c:pt idx="1711">
                  <c:v>51412</c:v>
                </c:pt>
                <c:pt idx="1712">
                  <c:v>51419</c:v>
                </c:pt>
                <c:pt idx="1713">
                  <c:v>51426</c:v>
                </c:pt>
                <c:pt idx="1714">
                  <c:v>51433</c:v>
                </c:pt>
                <c:pt idx="1715">
                  <c:v>51440</c:v>
                </c:pt>
                <c:pt idx="1716">
                  <c:v>51447</c:v>
                </c:pt>
                <c:pt idx="1717">
                  <c:v>51454</c:v>
                </c:pt>
                <c:pt idx="1718">
                  <c:v>51461</c:v>
                </c:pt>
                <c:pt idx="1719">
                  <c:v>51468</c:v>
                </c:pt>
                <c:pt idx="1720">
                  <c:v>51475</c:v>
                </c:pt>
                <c:pt idx="1721">
                  <c:v>51482</c:v>
                </c:pt>
                <c:pt idx="1722">
                  <c:v>51489</c:v>
                </c:pt>
                <c:pt idx="1723">
                  <c:v>51497</c:v>
                </c:pt>
                <c:pt idx="1724">
                  <c:v>51504</c:v>
                </c:pt>
                <c:pt idx="1725">
                  <c:v>51511</c:v>
                </c:pt>
                <c:pt idx="1726">
                  <c:v>51518</c:v>
                </c:pt>
                <c:pt idx="1727">
                  <c:v>51525</c:v>
                </c:pt>
                <c:pt idx="1728">
                  <c:v>51532</c:v>
                </c:pt>
                <c:pt idx="1729">
                  <c:v>51539</c:v>
                </c:pt>
                <c:pt idx="1730">
                  <c:v>51546</c:v>
                </c:pt>
                <c:pt idx="1731">
                  <c:v>51553</c:v>
                </c:pt>
                <c:pt idx="1732">
                  <c:v>51560</c:v>
                </c:pt>
                <c:pt idx="1733">
                  <c:v>51567</c:v>
                </c:pt>
                <c:pt idx="1734">
                  <c:v>51574</c:v>
                </c:pt>
                <c:pt idx="1735">
                  <c:v>51581</c:v>
                </c:pt>
                <c:pt idx="1736">
                  <c:v>51588</c:v>
                </c:pt>
                <c:pt idx="1737">
                  <c:v>51595</c:v>
                </c:pt>
                <c:pt idx="1738">
                  <c:v>51602</c:v>
                </c:pt>
                <c:pt idx="1739">
                  <c:v>51609</c:v>
                </c:pt>
                <c:pt idx="1740">
                  <c:v>51616</c:v>
                </c:pt>
                <c:pt idx="1741">
                  <c:v>51623</c:v>
                </c:pt>
                <c:pt idx="1742">
                  <c:v>51630</c:v>
                </c:pt>
                <c:pt idx="1743">
                  <c:v>51637</c:v>
                </c:pt>
                <c:pt idx="1744">
                  <c:v>51644</c:v>
                </c:pt>
                <c:pt idx="1745">
                  <c:v>51651</c:v>
                </c:pt>
                <c:pt idx="1746">
                  <c:v>51658</c:v>
                </c:pt>
                <c:pt idx="1747">
                  <c:v>51665</c:v>
                </c:pt>
                <c:pt idx="1748">
                  <c:v>51672</c:v>
                </c:pt>
                <c:pt idx="1749">
                  <c:v>51679</c:v>
                </c:pt>
                <c:pt idx="1750">
                  <c:v>51686</c:v>
                </c:pt>
                <c:pt idx="1751">
                  <c:v>51693</c:v>
                </c:pt>
                <c:pt idx="1752">
                  <c:v>51700</c:v>
                </c:pt>
                <c:pt idx="1753">
                  <c:v>51707</c:v>
                </c:pt>
                <c:pt idx="1754">
                  <c:v>51714</c:v>
                </c:pt>
                <c:pt idx="1755">
                  <c:v>51721</c:v>
                </c:pt>
                <c:pt idx="1756">
                  <c:v>51728</c:v>
                </c:pt>
                <c:pt idx="1757">
                  <c:v>51735</c:v>
                </c:pt>
                <c:pt idx="1758">
                  <c:v>51742</c:v>
                </c:pt>
                <c:pt idx="1759">
                  <c:v>51749</c:v>
                </c:pt>
                <c:pt idx="1760">
                  <c:v>51756</c:v>
                </c:pt>
                <c:pt idx="1761">
                  <c:v>51763</c:v>
                </c:pt>
                <c:pt idx="1762">
                  <c:v>51770</c:v>
                </c:pt>
                <c:pt idx="1763">
                  <c:v>51777</c:v>
                </c:pt>
                <c:pt idx="1764">
                  <c:v>51784</c:v>
                </c:pt>
                <c:pt idx="1765">
                  <c:v>51791</c:v>
                </c:pt>
                <c:pt idx="1766">
                  <c:v>51798</c:v>
                </c:pt>
                <c:pt idx="1767">
                  <c:v>51805</c:v>
                </c:pt>
                <c:pt idx="1768">
                  <c:v>51812</c:v>
                </c:pt>
                <c:pt idx="1769">
                  <c:v>51819</c:v>
                </c:pt>
                <c:pt idx="1770">
                  <c:v>51826</c:v>
                </c:pt>
                <c:pt idx="1771">
                  <c:v>51833</c:v>
                </c:pt>
                <c:pt idx="1772">
                  <c:v>51840</c:v>
                </c:pt>
                <c:pt idx="1773">
                  <c:v>51847</c:v>
                </c:pt>
                <c:pt idx="1774">
                  <c:v>51854</c:v>
                </c:pt>
                <c:pt idx="1775">
                  <c:v>51862</c:v>
                </c:pt>
                <c:pt idx="1776">
                  <c:v>51869</c:v>
                </c:pt>
                <c:pt idx="1777">
                  <c:v>51876</c:v>
                </c:pt>
                <c:pt idx="1778">
                  <c:v>51883</c:v>
                </c:pt>
                <c:pt idx="1779">
                  <c:v>51890</c:v>
                </c:pt>
                <c:pt idx="1780">
                  <c:v>51897</c:v>
                </c:pt>
                <c:pt idx="1781">
                  <c:v>51904</c:v>
                </c:pt>
                <c:pt idx="1782">
                  <c:v>51911</c:v>
                </c:pt>
                <c:pt idx="1783">
                  <c:v>51918</c:v>
                </c:pt>
                <c:pt idx="1784">
                  <c:v>51925</c:v>
                </c:pt>
                <c:pt idx="1785">
                  <c:v>51932</c:v>
                </c:pt>
                <c:pt idx="1786">
                  <c:v>51939</c:v>
                </c:pt>
                <c:pt idx="1787">
                  <c:v>51946</c:v>
                </c:pt>
                <c:pt idx="1788">
                  <c:v>51953</c:v>
                </c:pt>
                <c:pt idx="1789">
                  <c:v>51964</c:v>
                </c:pt>
                <c:pt idx="1790">
                  <c:v>51971</c:v>
                </c:pt>
                <c:pt idx="1791">
                  <c:v>51978</c:v>
                </c:pt>
                <c:pt idx="1792">
                  <c:v>51985</c:v>
                </c:pt>
                <c:pt idx="1793">
                  <c:v>51992</c:v>
                </c:pt>
                <c:pt idx="1794">
                  <c:v>51999</c:v>
                </c:pt>
                <c:pt idx="1795">
                  <c:v>52006</c:v>
                </c:pt>
                <c:pt idx="1796">
                  <c:v>52013</c:v>
                </c:pt>
                <c:pt idx="1797">
                  <c:v>52020</c:v>
                </c:pt>
                <c:pt idx="1798">
                  <c:v>52027</c:v>
                </c:pt>
                <c:pt idx="1799">
                  <c:v>52034</c:v>
                </c:pt>
                <c:pt idx="1800">
                  <c:v>52041</c:v>
                </c:pt>
                <c:pt idx="1801">
                  <c:v>52048</c:v>
                </c:pt>
                <c:pt idx="1802">
                  <c:v>52055</c:v>
                </c:pt>
                <c:pt idx="1803">
                  <c:v>52062</c:v>
                </c:pt>
                <c:pt idx="1804">
                  <c:v>52069</c:v>
                </c:pt>
                <c:pt idx="1805">
                  <c:v>52076</c:v>
                </c:pt>
                <c:pt idx="1806">
                  <c:v>52083</c:v>
                </c:pt>
                <c:pt idx="1807">
                  <c:v>52090</c:v>
                </c:pt>
                <c:pt idx="1808">
                  <c:v>52097</c:v>
                </c:pt>
                <c:pt idx="1809">
                  <c:v>52104</c:v>
                </c:pt>
                <c:pt idx="1810">
                  <c:v>52111</c:v>
                </c:pt>
                <c:pt idx="1811">
                  <c:v>52118</c:v>
                </c:pt>
                <c:pt idx="1812">
                  <c:v>52125</c:v>
                </c:pt>
                <c:pt idx="1813">
                  <c:v>52132</c:v>
                </c:pt>
                <c:pt idx="1814">
                  <c:v>52139</c:v>
                </c:pt>
                <c:pt idx="1815">
                  <c:v>52146</c:v>
                </c:pt>
                <c:pt idx="1816">
                  <c:v>52153</c:v>
                </c:pt>
                <c:pt idx="1817">
                  <c:v>52160</c:v>
                </c:pt>
                <c:pt idx="1818">
                  <c:v>52167</c:v>
                </c:pt>
                <c:pt idx="1819">
                  <c:v>52174</c:v>
                </c:pt>
                <c:pt idx="1820">
                  <c:v>52181</c:v>
                </c:pt>
                <c:pt idx="1821">
                  <c:v>52188</c:v>
                </c:pt>
                <c:pt idx="1822">
                  <c:v>52195</c:v>
                </c:pt>
                <c:pt idx="1823">
                  <c:v>52202</c:v>
                </c:pt>
                <c:pt idx="1824">
                  <c:v>52209</c:v>
                </c:pt>
                <c:pt idx="1825">
                  <c:v>52216</c:v>
                </c:pt>
                <c:pt idx="1826">
                  <c:v>52223</c:v>
                </c:pt>
                <c:pt idx="1827">
                  <c:v>52230</c:v>
                </c:pt>
                <c:pt idx="1828">
                  <c:v>52237</c:v>
                </c:pt>
                <c:pt idx="1829">
                  <c:v>52244</c:v>
                </c:pt>
                <c:pt idx="1830">
                  <c:v>52251</c:v>
                </c:pt>
                <c:pt idx="1831">
                  <c:v>52258</c:v>
                </c:pt>
                <c:pt idx="1832">
                  <c:v>52265</c:v>
                </c:pt>
                <c:pt idx="1833">
                  <c:v>52272</c:v>
                </c:pt>
                <c:pt idx="1834">
                  <c:v>52279</c:v>
                </c:pt>
                <c:pt idx="1835">
                  <c:v>52286</c:v>
                </c:pt>
                <c:pt idx="1836">
                  <c:v>52293</c:v>
                </c:pt>
                <c:pt idx="1837">
                  <c:v>52300</c:v>
                </c:pt>
                <c:pt idx="1838">
                  <c:v>52307</c:v>
                </c:pt>
                <c:pt idx="1839">
                  <c:v>52314</c:v>
                </c:pt>
                <c:pt idx="1840">
                  <c:v>52321</c:v>
                </c:pt>
                <c:pt idx="1841">
                  <c:v>52328</c:v>
                </c:pt>
                <c:pt idx="1842">
                  <c:v>52335</c:v>
                </c:pt>
                <c:pt idx="1843">
                  <c:v>52342</c:v>
                </c:pt>
                <c:pt idx="1844">
                  <c:v>52349</c:v>
                </c:pt>
                <c:pt idx="1845">
                  <c:v>52356</c:v>
                </c:pt>
                <c:pt idx="1846">
                  <c:v>52363</c:v>
                </c:pt>
                <c:pt idx="1847">
                  <c:v>52370</c:v>
                </c:pt>
                <c:pt idx="1848">
                  <c:v>52377</c:v>
                </c:pt>
                <c:pt idx="1849">
                  <c:v>52384</c:v>
                </c:pt>
                <c:pt idx="1850">
                  <c:v>52391</c:v>
                </c:pt>
                <c:pt idx="1851">
                  <c:v>52398</c:v>
                </c:pt>
                <c:pt idx="1852">
                  <c:v>52405</c:v>
                </c:pt>
                <c:pt idx="1853">
                  <c:v>52412</c:v>
                </c:pt>
                <c:pt idx="1854">
                  <c:v>52419</c:v>
                </c:pt>
                <c:pt idx="1855">
                  <c:v>52426</c:v>
                </c:pt>
                <c:pt idx="1856">
                  <c:v>52433</c:v>
                </c:pt>
                <c:pt idx="1857">
                  <c:v>52440</c:v>
                </c:pt>
                <c:pt idx="1858">
                  <c:v>52447</c:v>
                </c:pt>
                <c:pt idx="1859">
                  <c:v>52454</c:v>
                </c:pt>
                <c:pt idx="1860">
                  <c:v>52461</c:v>
                </c:pt>
                <c:pt idx="1861">
                  <c:v>52468</c:v>
                </c:pt>
                <c:pt idx="1862">
                  <c:v>52475</c:v>
                </c:pt>
                <c:pt idx="1863">
                  <c:v>52482</c:v>
                </c:pt>
                <c:pt idx="1864">
                  <c:v>52489</c:v>
                </c:pt>
                <c:pt idx="1865">
                  <c:v>52496</c:v>
                </c:pt>
                <c:pt idx="1866">
                  <c:v>52503</c:v>
                </c:pt>
                <c:pt idx="1867">
                  <c:v>52510</c:v>
                </c:pt>
                <c:pt idx="1868">
                  <c:v>52517</c:v>
                </c:pt>
                <c:pt idx="1869">
                  <c:v>52524</c:v>
                </c:pt>
                <c:pt idx="1870">
                  <c:v>52531</c:v>
                </c:pt>
                <c:pt idx="1871">
                  <c:v>52538</c:v>
                </c:pt>
                <c:pt idx="1872">
                  <c:v>52545</c:v>
                </c:pt>
                <c:pt idx="1873">
                  <c:v>52552</c:v>
                </c:pt>
                <c:pt idx="1874">
                  <c:v>52559</c:v>
                </c:pt>
                <c:pt idx="1875">
                  <c:v>52566</c:v>
                </c:pt>
                <c:pt idx="1876">
                  <c:v>52573</c:v>
                </c:pt>
                <c:pt idx="1877">
                  <c:v>52580</c:v>
                </c:pt>
                <c:pt idx="1878">
                  <c:v>52587</c:v>
                </c:pt>
                <c:pt idx="1879">
                  <c:v>52594</c:v>
                </c:pt>
                <c:pt idx="1880">
                  <c:v>52601</c:v>
                </c:pt>
                <c:pt idx="1881">
                  <c:v>52608</c:v>
                </c:pt>
                <c:pt idx="1882">
                  <c:v>52615</c:v>
                </c:pt>
                <c:pt idx="1883">
                  <c:v>52622</c:v>
                </c:pt>
                <c:pt idx="1884">
                  <c:v>52629</c:v>
                </c:pt>
                <c:pt idx="1885">
                  <c:v>52636</c:v>
                </c:pt>
                <c:pt idx="1886">
                  <c:v>52643</c:v>
                </c:pt>
                <c:pt idx="1887">
                  <c:v>52650</c:v>
                </c:pt>
                <c:pt idx="1888">
                  <c:v>52657</c:v>
                </c:pt>
                <c:pt idx="1889">
                  <c:v>52664</c:v>
                </c:pt>
                <c:pt idx="1890">
                  <c:v>52671</c:v>
                </c:pt>
                <c:pt idx="1891">
                  <c:v>52678</c:v>
                </c:pt>
                <c:pt idx="1892">
                  <c:v>52685</c:v>
                </c:pt>
                <c:pt idx="1893">
                  <c:v>52692</c:v>
                </c:pt>
                <c:pt idx="1894">
                  <c:v>52699</c:v>
                </c:pt>
                <c:pt idx="1895">
                  <c:v>52706</c:v>
                </c:pt>
                <c:pt idx="1896">
                  <c:v>52713</c:v>
                </c:pt>
                <c:pt idx="1897">
                  <c:v>52720</c:v>
                </c:pt>
                <c:pt idx="1898">
                  <c:v>52727</c:v>
                </c:pt>
                <c:pt idx="1899">
                  <c:v>52734</c:v>
                </c:pt>
                <c:pt idx="1900">
                  <c:v>52741</c:v>
                </c:pt>
                <c:pt idx="1901">
                  <c:v>52748</c:v>
                </c:pt>
                <c:pt idx="1902">
                  <c:v>52755</c:v>
                </c:pt>
                <c:pt idx="1903">
                  <c:v>52762</c:v>
                </c:pt>
                <c:pt idx="1904">
                  <c:v>52769</c:v>
                </c:pt>
                <c:pt idx="1905">
                  <c:v>52776</c:v>
                </c:pt>
                <c:pt idx="1906">
                  <c:v>52783</c:v>
                </c:pt>
                <c:pt idx="1907">
                  <c:v>52790</c:v>
                </c:pt>
                <c:pt idx="1908">
                  <c:v>52797</c:v>
                </c:pt>
                <c:pt idx="1909">
                  <c:v>52804</c:v>
                </c:pt>
                <c:pt idx="1910">
                  <c:v>52811</c:v>
                </c:pt>
                <c:pt idx="1911">
                  <c:v>52818</c:v>
                </c:pt>
                <c:pt idx="1912">
                  <c:v>52825</c:v>
                </c:pt>
                <c:pt idx="1913">
                  <c:v>52832</c:v>
                </c:pt>
                <c:pt idx="1914">
                  <c:v>52839</c:v>
                </c:pt>
                <c:pt idx="1915">
                  <c:v>52846</c:v>
                </c:pt>
                <c:pt idx="1916">
                  <c:v>52853</c:v>
                </c:pt>
                <c:pt idx="1917">
                  <c:v>52860</c:v>
                </c:pt>
                <c:pt idx="1918">
                  <c:v>52867</c:v>
                </c:pt>
                <c:pt idx="1919">
                  <c:v>52874</c:v>
                </c:pt>
                <c:pt idx="1920">
                  <c:v>52881</c:v>
                </c:pt>
                <c:pt idx="1921">
                  <c:v>52888</c:v>
                </c:pt>
                <c:pt idx="1922">
                  <c:v>52895</c:v>
                </c:pt>
                <c:pt idx="1923">
                  <c:v>52902</c:v>
                </c:pt>
                <c:pt idx="1924">
                  <c:v>52909</c:v>
                </c:pt>
                <c:pt idx="1925">
                  <c:v>52916</c:v>
                </c:pt>
                <c:pt idx="1926">
                  <c:v>52923</c:v>
                </c:pt>
                <c:pt idx="1927">
                  <c:v>52930</c:v>
                </c:pt>
                <c:pt idx="1928">
                  <c:v>52937</c:v>
                </c:pt>
                <c:pt idx="1929">
                  <c:v>52944</c:v>
                </c:pt>
                <c:pt idx="1930">
                  <c:v>52951</c:v>
                </c:pt>
                <c:pt idx="1931">
                  <c:v>52959</c:v>
                </c:pt>
                <c:pt idx="1932">
                  <c:v>52966</c:v>
                </c:pt>
                <c:pt idx="1933">
                  <c:v>52973</c:v>
                </c:pt>
                <c:pt idx="1934">
                  <c:v>52980</c:v>
                </c:pt>
                <c:pt idx="1935">
                  <c:v>52987</c:v>
                </c:pt>
                <c:pt idx="1936">
                  <c:v>52994</c:v>
                </c:pt>
                <c:pt idx="1937">
                  <c:v>53001</c:v>
                </c:pt>
                <c:pt idx="1938">
                  <c:v>53008</c:v>
                </c:pt>
                <c:pt idx="1939">
                  <c:v>53015</c:v>
                </c:pt>
                <c:pt idx="1940">
                  <c:v>53022</c:v>
                </c:pt>
                <c:pt idx="1941">
                  <c:v>53029</c:v>
                </c:pt>
                <c:pt idx="1942">
                  <c:v>53036</c:v>
                </c:pt>
                <c:pt idx="1943">
                  <c:v>53043</c:v>
                </c:pt>
                <c:pt idx="1944">
                  <c:v>53050</c:v>
                </c:pt>
                <c:pt idx="1945">
                  <c:v>53057</c:v>
                </c:pt>
                <c:pt idx="1946">
                  <c:v>53064</c:v>
                </c:pt>
                <c:pt idx="1947">
                  <c:v>53071</c:v>
                </c:pt>
                <c:pt idx="1948">
                  <c:v>53078</c:v>
                </c:pt>
                <c:pt idx="1949">
                  <c:v>53085</c:v>
                </c:pt>
                <c:pt idx="1950">
                  <c:v>53092</c:v>
                </c:pt>
                <c:pt idx="1951">
                  <c:v>53099</c:v>
                </c:pt>
                <c:pt idx="1952">
                  <c:v>53106</c:v>
                </c:pt>
                <c:pt idx="1953">
                  <c:v>53113</c:v>
                </c:pt>
                <c:pt idx="1954">
                  <c:v>53120</c:v>
                </c:pt>
                <c:pt idx="1955">
                  <c:v>53127</c:v>
                </c:pt>
                <c:pt idx="1956">
                  <c:v>53134</c:v>
                </c:pt>
                <c:pt idx="1957">
                  <c:v>53141</c:v>
                </c:pt>
                <c:pt idx="1958">
                  <c:v>53148</c:v>
                </c:pt>
                <c:pt idx="1959">
                  <c:v>53155</c:v>
                </c:pt>
                <c:pt idx="1960">
                  <c:v>53162</c:v>
                </c:pt>
                <c:pt idx="1961">
                  <c:v>53169</c:v>
                </c:pt>
                <c:pt idx="1962">
                  <c:v>53176</c:v>
                </c:pt>
                <c:pt idx="1963">
                  <c:v>53183</c:v>
                </c:pt>
                <c:pt idx="1964">
                  <c:v>53190</c:v>
                </c:pt>
                <c:pt idx="1965">
                  <c:v>53197</c:v>
                </c:pt>
                <c:pt idx="1966">
                  <c:v>53204</c:v>
                </c:pt>
                <c:pt idx="1967">
                  <c:v>53211</c:v>
                </c:pt>
                <c:pt idx="1968">
                  <c:v>53218</c:v>
                </c:pt>
                <c:pt idx="1969">
                  <c:v>53225</c:v>
                </c:pt>
                <c:pt idx="1970">
                  <c:v>53232</c:v>
                </c:pt>
                <c:pt idx="1971">
                  <c:v>53239</c:v>
                </c:pt>
                <c:pt idx="1972">
                  <c:v>53246</c:v>
                </c:pt>
                <c:pt idx="1973">
                  <c:v>53253</c:v>
                </c:pt>
                <c:pt idx="1974">
                  <c:v>53260</c:v>
                </c:pt>
                <c:pt idx="1975">
                  <c:v>53267</c:v>
                </c:pt>
                <c:pt idx="1976">
                  <c:v>53274</c:v>
                </c:pt>
                <c:pt idx="1977">
                  <c:v>53281</c:v>
                </c:pt>
                <c:pt idx="1978">
                  <c:v>53288</c:v>
                </c:pt>
                <c:pt idx="1979">
                  <c:v>53295</c:v>
                </c:pt>
                <c:pt idx="1980">
                  <c:v>53302</c:v>
                </c:pt>
                <c:pt idx="1981">
                  <c:v>53309</c:v>
                </c:pt>
                <c:pt idx="1982">
                  <c:v>53316</c:v>
                </c:pt>
                <c:pt idx="1983">
                  <c:v>53323</c:v>
                </c:pt>
                <c:pt idx="1984">
                  <c:v>53330</c:v>
                </c:pt>
                <c:pt idx="1985">
                  <c:v>53337</c:v>
                </c:pt>
                <c:pt idx="1986">
                  <c:v>53344</c:v>
                </c:pt>
                <c:pt idx="1987">
                  <c:v>53351</c:v>
                </c:pt>
                <c:pt idx="1988">
                  <c:v>53358</c:v>
                </c:pt>
                <c:pt idx="1989">
                  <c:v>53365</c:v>
                </c:pt>
                <c:pt idx="1990">
                  <c:v>53372</c:v>
                </c:pt>
                <c:pt idx="1991">
                  <c:v>53379</c:v>
                </c:pt>
                <c:pt idx="1992">
                  <c:v>53386</c:v>
                </c:pt>
                <c:pt idx="1993">
                  <c:v>53393</c:v>
                </c:pt>
                <c:pt idx="1994">
                  <c:v>53400</c:v>
                </c:pt>
                <c:pt idx="1995">
                  <c:v>53407</c:v>
                </c:pt>
                <c:pt idx="1996">
                  <c:v>53414</c:v>
                </c:pt>
                <c:pt idx="1997">
                  <c:v>53421</c:v>
                </c:pt>
                <c:pt idx="1998">
                  <c:v>53428</c:v>
                </c:pt>
                <c:pt idx="1999">
                  <c:v>53435</c:v>
                </c:pt>
                <c:pt idx="2000">
                  <c:v>53442</c:v>
                </c:pt>
                <c:pt idx="2001">
                  <c:v>53449</c:v>
                </c:pt>
                <c:pt idx="2002">
                  <c:v>53456</c:v>
                </c:pt>
                <c:pt idx="2003">
                  <c:v>53463</c:v>
                </c:pt>
                <c:pt idx="2004">
                  <c:v>53470</c:v>
                </c:pt>
                <c:pt idx="2005">
                  <c:v>53477</c:v>
                </c:pt>
                <c:pt idx="2006">
                  <c:v>53484</c:v>
                </c:pt>
                <c:pt idx="2007">
                  <c:v>53491</c:v>
                </c:pt>
                <c:pt idx="2008">
                  <c:v>53498</c:v>
                </c:pt>
                <c:pt idx="2009">
                  <c:v>53505</c:v>
                </c:pt>
                <c:pt idx="2010">
                  <c:v>53512</c:v>
                </c:pt>
                <c:pt idx="2011">
                  <c:v>53519</c:v>
                </c:pt>
                <c:pt idx="2012">
                  <c:v>53526</c:v>
                </c:pt>
                <c:pt idx="2013">
                  <c:v>53533</c:v>
                </c:pt>
                <c:pt idx="2014">
                  <c:v>53540</c:v>
                </c:pt>
                <c:pt idx="2015">
                  <c:v>53547</c:v>
                </c:pt>
                <c:pt idx="2016">
                  <c:v>53554</c:v>
                </c:pt>
                <c:pt idx="2017">
                  <c:v>53561</c:v>
                </c:pt>
                <c:pt idx="2018">
                  <c:v>53568</c:v>
                </c:pt>
                <c:pt idx="2019">
                  <c:v>53575</c:v>
                </c:pt>
                <c:pt idx="2020">
                  <c:v>53582</c:v>
                </c:pt>
                <c:pt idx="2021">
                  <c:v>53589</c:v>
                </c:pt>
                <c:pt idx="2022">
                  <c:v>53596</c:v>
                </c:pt>
                <c:pt idx="2023">
                  <c:v>53603</c:v>
                </c:pt>
                <c:pt idx="2024">
                  <c:v>53610</c:v>
                </c:pt>
                <c:pt idx="2025">
                  <c:v>53617</c:v>
                </c:pt>
                <c:pt idx="2026">
                  <c:v>53624</c:v>
                </c:pt>
                <c:pt idx="2027">
                  <c:v>53631</c:v>
                </c:pt>
                <c:pt idx="2028">
                  <c:v>53638</c:v>
                </c:pt>
                <c:pt idx="2029">
                  <c:v>53645</c:v>
                </c:pt>
                <c:pt idx="2030">
                  <c:v>53652</c:v>
                </c:pt>
                <c:pt idx="2031">
                  <c:v>53659</c:v>
                </c:pt>
                <c:pt idx="2032">
                  <c:v>53666</c:v>
                </c:pt>
                <c:pt idx="2033">
                  <c:v>53673</c:v>
                </c:pt>
                <c:pt idx="2034">
                  <c:v>53680</c:v>
                </c:pt>
                <c:pt idx="2035">
                  <c:v>53688</c:v>
                </c:pt>
                <c:pt idx="2036">
                  <c:v>53695</c:v>
                </c:pt>
                <c:pt idx="2037">
                  <c:v>53702</c:v>
                </c:pt>
                <c:pt idx="2038">
                  <c:v>53709</c:v>
                </c:pt>
                <c:pt idx="2039">
                  <c:v>53716</c:v>
                </c:pt>
                <c:pt idx="2040">
                  <c:v>53723</c:v>
                </c:pt>
                <c:pt idx="2041">
                  <c:v>53730</c:v>
                </c:pt>
                <c:pt idx="2042">
                  <c:v>53737</c:v>
                </c:pt>
                <c:pt idx="2043">
                  <c:v>53744</c:v>
                </c:pt>
                <c:pt idx="2044">
                  <c:v>53751</c:v>
                </c:pt>
                <c:pt idx="2045">
                  <c:v>53758</c:v>
                </c:pt>
                <c:pt idx="2046">
                  <c:v>53765</c:v>
                </c:pt>
                <c:pt idx="2047">
                  <c:v>53772</c:v>
                </c:pt>
                <c:pt idx="2048">
                  <c:v>53779</c:v>
                </c:pt>
                <c:pt idx="2049">
                  <c:v>53786</c:v>
                </c:pt>
                <c:pt idx="2050">
                  <c:v>53793</c:v>
                </c:pt>
                <c:pt idx="2051">
                  <c:v>53800</c:v>
                </c:pt>
                <c:pt idx="2052">
                  <c:v>53807</c:v>
                </c:pt>
                <c:pt idx="2053">
                  <c:v>53814</c:v>
                </c:pt>
                <c:pt idx="2054">
                  <c:v>53821</c:v>
                </c:pt>
                <c:pt idx="2055">
                  <c:v>53828</c:v>
                </c:pt>
                <c:pt idx="2056">
                  <c:v>53835</c:v>
                </c:pt>
                <c:pt idx="2057">
                  <c:v>53842</c:v>
                </c:pt>
                <c:pt idx="2058">
                  <c:v>53849</c:v>
                </c:pt>
                <c:pt idx="2059">
                  <c:v>53856</c:v>
                </c:pt>
                <c:pt idx="2060">
                  <c:v>53863</c:v>
                </c:pt>
                <c:pt idx="2061">
                  <c:v>53870</c:v>
                </c:pt>
                <c:pt idx="2062">
                  <c:v>53877</c:v>
                </c:pt>
                <c:pt idx="2063">
                  <c:v>53884</c:v>
                </c:pt>
                <c:pt idx="2064">
                  <c:v>53891</c:v>
                </c:pt>
                <c:pt idx="2065">
                  <c:v>53898</c:v>
                </c:pt>
                <c:pt idx="2066">
                  <c:v>53905</c:v>
                </c:pt>
                <c:pt idx="2067">
                  <c:v>53912</c:v>
                </c:pt>
                <c:pt idx="2068">
                  <c:v>53919</c:v>
                </c:pt>
                <c:pt idx="2069">
                  <c:v>53926</c:v>
                </c:pt>
                <c:pt idx="2070">
                  <c:v>53933</c:v>
                </c:pt>
                <c:pt idx="2071">
                  <c:v>53940</c:v>
                </c:pt>
                <c:pt idx="2072">
                  <c:v>53947</c:v>
                </c:pt>
                <c:pt idx="2073">
                  <c:v>53954</c:v>
                </c:pt>
                <c:pt idx="2074">
                  <c:v>53961</c:v>
                </c:pt>
                <c:pt idx="2075">
                  <c:v>53968</c:v>
                </c:pt>
                <c:pt idx="2076">
                  <c:v>53975</c:v>
                </c:pt>
                <c:pt idx="2077">
                  <c:v>53982</c:v>
                </c:pt>
                <c:pt idx="2078">
                  <c:v>53989</c:v>
                </c:pt>
                <c:pt idx="2079">
                  <c:v>53996</c:v>
                </c:pt>
                <c:pt idx="2080">
                  <c:v>54003</c:v>
                </c:pt>
                <c:pt idx="2081">
                  <c:v>54010</c:v>
                </c:pt>
                <c:pt idx="2082">
                  <c:v>54017</c:v>
                </c:pt>
                <c:pt idx="2083">
                  <c:v>54024</c:v>
                </c:pt>
                <c:pt idx="2084">
                  <c:v>54031</c:v>
                </c:pt>
                <c:pt idx="2085">
                  <c:v>54038</c:v>
                </c:pt>
                <c:pt idx="2086">
                  <c:v>54045</c:v>
                </c:pt>
                <c:pt idx="2087">
                  <c:v>54053</c:v>
                </c:pt>
                <c:pt idx="2088">
                  <c:v>54060</c:v>
                </c:pt>
                <c:pt idx="2089">
                  <c:v>54067</c:v>
                </c:pt>
                <c:pt idx="2090">
                  <c:v>54074</c:v>
                </c:pt>
                <c:pt idx="2091">
                  <c:v>54081</c:v>
                </c:pt>
                <c:pt idx="2092">
                  <c:v>54088</c:v>
                </c:pt>
                <c:pt idx="2093">
                  <c:v>54095</c:v>
                </c:pt>
                <c:pt idx="2094">
                  <c:v>54102</c:v>
                </c:pt>
                <c:pt idx="2095">
                  <c:v>54109</c:v>
                </c:pt>
                <c:pt idx="2096">
                  <c:v>54116</c:v>
                </c:pt>
                <c:pt idx="2097">
                  <c:v>54123</c:v>
                </c:pt>
                <c:pt idx="2098">
                  <c:v>54130</c:v>
                </c:pt>
                <c:pt idx="2099">
                  <c:v>54137</c:v>
                </c:pt>
                <c:pt idx="2100">
                  <c:v>54144</c:v>
                </c:pt>
                <c:pt idx="2101">
                  <c:v>54155</c:v>
                </c:pt>
                <c:pt idx="2102">
                  <c:v>54162</c:v>
                </c:pt>
                <c:pt idx="2103">
                  <c:v>54169</c:v>
                </c:pt>
                <c:pt idx="2104">
                  <c:v>54176</c:v>
                </c:pt>
                <c:pt idx="2105">
                  <c:v>54183</c:v>
                </c:pt>
                <c:pt idx="2106">
                  <c:v>54190</c:v>
                </c:pt>
                <c:pt idx="2107">
                  <c:v>54197</c:v>
                </c:pt>
                <c:pt idx="2108">
                  <c:v>54204</c:v>
                </c:pt>
                <c:pt idx="2109">
                  <c:v>54211</c:v>
                </c:pt>
                <c:pt idx="2110">
                  <c:v>54218</c:v>
                </c:pt>
                <c:pt idx="2111">
                  <c:v>54225</c:v>
                </c:pt>
                <c:pt idx="2112">
                  <c:v>54232</c:v>
                </c:pt>
                <c:pt idx="2113">
                  <c:v>54239</c:v>
                </c:pt>
                <c:pt idx="2114">
                  <c:v>54246</c:v>
                </c:pt>
                <c:pt idx="2115">
                  <c:v>54253</c:v>
                </c:pt>
                <c:pt idx="2116">
                  <c:v>54260</c:v>
                </c:pt>
                <c:pt idx="2117">
                  <c:v>54267</c:v>
                </c:pt>
                <c:pt idx="2118">
                  <c:v>54274</c:v>
                </c:pt>
                <c:pt idx="2119">
                  <c:v>54281</c:v>
                </c:pt>
                <c:pt idx="2120">
                  <c:v>54288</c:v>
                </c:pt>
                <c:pt idx="2121">
                  <c:v>54295</c:v>
                </c:pt>
                <c:pt idx="2122">
                  <c:v>54302</c:v>
                </c:pt>
                <c:pt idx="2123">
                  <c:v>54309</c:v>
                </c:pt>
                <c:pt idx="2124">
                  <c:v>54316</c:v>
                </c:pt>
                <c:pt idx="2125">
                  <c:v>54323</c:v>
                </c:pt>
                <c:pt idx="2126">
                  <c:v>54330</c:v>
                </c:pt>
                <c:pt idx="2127">
                  <c:v>54337</c:v>
                </c:pt>
                <c:pt idx="2128">
                  <c:v>54344</c:v>
                </c:pt>
                <c:pt idx="2129">
                  <c:v>54351</c:v>
                </c:pt>
                <c:pt idx="2130">
                  <c:v>54358</c:v>
                </c:pt>
                <c:pt idx="2131">
                  <c:v>54365</c:v>
                </c:pt>
                <c:pt idx="2132">
                  <c:v>54372</c:v>
                </c:pt>
                <c:pt idx="2133">
                  <c:v>54379</c:v>
                </c:pt>
                <c:pt idx="2134">
                  <c:v>54386</c:v>
                </c:pt>
                <c:pt idx="2135">
                  <c:v>54393</c:v>
                </c:pt>
                <c:pt idx="2136">
                  <c:v>54400</c:v>
                </c:pt>
                <c:pt idx="2137">
                  <c:v>54407</c:v>
                </c:pt>
                <c:pt idx="2138">
                  <c:v>54414</c:v>
                </c:pt>
                <c:pt idx="2139">
                  <c:v>54421</c:v>
                </c:pt>
                <c:pt idx="2140">
                  <c:v>54428</c:v>
                </c:pt>
                <c:pt idx="2141">
                  <c:v>54435</c:v>
                </c:pt>
                <c:pt idx="2142">
                  <c:v>54442</c:v>
                </c:pt>
                <c:pt idx="2143">
                  <c:v>54449</c:v>
                </c:pt>
                <c:pt idx="2144">
                  <c:v>54456</c:v>
                </c:pt>
                <c:pt idx="2145">
                  <c:v>54463</c:v>
                </c:pt>
                <c:pt idx="2146">
                  <c:v>54470</c:v>
                </c:pt>
                <c:pt idx="2147">
                  <c:v>54477</c:v>
                </c:pt>
                <c:pt idx="2148">
                  <c:v>54484</c:v>
                </c:pt>
                <c:pt idx="2149">
                  <c:v>54491</c:v>
                </c:pt>
                <c:pt idx="2150">
                  <c:v>54498</c:v>
                </c:pt>
                <c:pt idx="2151">
                  <c:v>54505</c:v>
                </c:pt>
                <c:pt idx="2152">
                  <c:v>54512</c:v>
                </c:pt>
                <c:pt idx="2153">
                  <c:v>54519</c:v>
                </c:pt>
                <c:pt idx="2154">
                  <c:v>54526</c:v>
                </c:pt>
                <c:pt idx="2155">
                  <c:v>54533</c:v>
                </c:pt>
                <c:pt idx="2156">
                  <c:v>54540</c:v>
                </c:pt>
                <c:pt idx="2157">
                  <c:v>54547</c:v>
                </c:pt>
                <c:pt idx="2158">
                  <c:v>54554</c:v>
                </c:pt>
                <c:pt idx="2159">
                  <c:v>54561</c:v>
                </c:pt>
                <c:pt idx="2160">
                  <c:v>54568</c:v>
                </c:pt>
                <c:pt idx="2161">
                  <c:v>54575</c:v>
                </c:pt>
                <c:pt idx="2162">
                  <c:v>54582</c:v>
                </c:pt>
                <c:pt idx="2163">
                  <c:v>54589</c:v>
                </c:pt>
                <c:pt idx="2164">
                  <c:v>54596</c:v>
                </c:pt>
                <c:pt idx="2165">
                  <c:v>54603</c:v>
                </c:pt>
                <c:pt idx="2166">
                  <c:v>54610</c:v>
                </c:pt>
                <c:pt idx="2167">
                  <c:v>54617</c:v>
                </c:pt>
                <c:pt idx="2168">
                  <c:v>54624</c:v>
                </c:pt>
                <c:pt idx="2169">
                  <c:v>54631</c:v>
                </c:pt>
                <c:pt idx="2170">
                  <c:v>54638</c:v>
                </c:pt>
                <c:pt idx="2171">
                  <c:v>54645</c:v>
                </c:pt>
                <c:pt idx="2172">
                  <c:v>54652</c:v>
                </c:pt>
                <c:pt idx="2173">
                  <c:v>54659</c:v>
                </c:pt>
                <c:pt idx="2174">
                  <c:v>54666</c:v>
                </c:pt>
                <c:pt idx="2175">
                  <c:v>54673</c:v>
                </c:pt>
                <c:pt idx="2176">
                  <c:v>54680</c:v>
                </c:pt>
                <c:pt idx="2177">
                  <c:v>54687</c:v>
                </c:pt>
                <c:pt idx="2178">
                  <c:v>54694</c:v>
                </c:pt>
                <c:pt idx="2179">
                  <c:v>54701</c:v>
                </c:pt>
                <c:pt idx="2180">
                  <c:v>54708</c:v>
                </c:pt>
                <c:pt idx="2181">
                  <c:v>54715</c:v>
                </c:pt>
                <c:pt idx="2182">
                  <c:v>54722</c:v>
                </c:pt>
                <c:pt idx="2183">
                  <c:v>54729</c:v>
                </c:pt>
                <c:pt idx="2184">
                  <c:v>54736</c:v>
                </c:pt>
                <c:pt idx="2185">
                  <c:v>54743</c:v>
                </c:pt>
                <c:pt idx="2186">
                  <c:v>54750</c:v>
                </c:pt>
                <c:pt idx="2187">
                  <c:v>54757</c:v>
                </c:pt>
                <c:pt idx="2188">
                  <c:v>54764</c:v>
                </c:pt>
                <c:pt idx="2189">
                  <c:v>54771</c:v>
                </c:pt>
                <c:pt idx="2190">
                  <c:v>54778</c:v>
                </c:pt>
                <c:pt idx="2191">
                  <c:v>54786</c:v>
                </c:pt>
                <c:pt idx="2192">
                  <c:v>54793</c:v>
                </c:pt>
                <c:pt idx="2193">
                  <c:v>54800</c:v>
                </c:pt>
                <c:pt idx="2194">
                  <c:v>54807</c:v>
                </c:pt>
                <c:pt idx="2195">
                  <c:v>54814</c:v>
                </c:pt>
                <c:pt idx="2196">
                  <c:v>54821</c:v>
                </c:pt>
                <c:pt idx="2197">
                  <c:v>54828</c:v>
                </c:pt>
                <c:pt idx="2198">
                  <c:v>54835</c:v>
                </c:pt>
                <c:pt idx="2199">
                  <c:v>54842</c:v>
                </c:pt>
                <c:pt idx="2200">
                  <c:v>54849</c:v>
                </c:pt>
                <c:pt idx="2201">
                  <c:v>54856</c:v>
                </c:pt>
                <c:pt idx="2202">
                  <c:v>54863</c:v>
                </c:pt>
                <c:pt idx="2203">
                  <c:v>54870</c:v>
                </c:pt>
                <c:pt idx="2204">
                  <c:v>54877</c:v>
                </c:pt>
                <c:pt idx="2205">
                  <c:v>54884</c:v>
                </c:pt>
                <c:pt idx="2206">
                  <c:v>54891</c:v>
                </c:pt>
                <c:pt idx="2207">
                  <c:v>54898</c:v>
                </c:pt>
                <c:pt idx="2208">
                  <c:v>54905</c:v>
                </c:pt>
                <c:pt idx="2209">
                  <c:v>54912</c:v>
                </c:pt>
                <c:pt idx="2210">
                  <c:v>54919</c:v>
                </c:pt>
                <c:pt idx="2211">
                  <c:v>54926</c:v>
                </c:pt>
                <c:pt idx="2212">
                  <c:v>54933</c:v>
                </c:pt>
                <c:pt idx="2213">
                  <c:v>54940</c:v>
                </c:pt>
                <c:pt idx="2214">
                  <c:v>54947</c:v>
                </c:pt>
                <c:pt idx="2215">
                  <c:v>54954</c:v>
                </c:pt>
                <c:pt idx="2216">
                  <c:v>54961</c:v>
                </c:pt>
                <c:pt idx="2217">
                  <c:v>54968</c:v>
                </c:pt>
                <c:pt idx="2218">
                  <c:v>54975</c:v>
                </c:pt>
                <c:pt idx="2219">
                  <c:v>54982</c:v>
                </c:pt>
                <c:pt idx="2220">
                  <c:v>54989</c:v>
                </c:pt>
                <c:pt idx="2221">
                  <c:v>54996</c:v>
                </c:pt>
                <c:pt idx="2222">
                  <c:v>55003</c:v>
                </c:pt>
                <c:pt idx="2223">
                  <c:v>55010</c:v>
                </c:pt>
                <c:pt idx="2224">
                  <c:v>55017</c:v>
                </c:pt>
                <c:pt idx="2225">
                  <c:v>55024</c:v>
                </c:pt>
                <c:pt idx="2226">
                  <c:v>55031</c:v>
                </c:pt>
                <c:pt idx="2227">
                  <c:v>55038</c:v>
                </c:pt>
                <c:pt idx="2228">
                  <c:v>55045</c:v>
                </c:pt>
                <c:pt idx="2229">
                  <c:v>55052</c:v>
                </c:pt>
                <c:pt idx="2230">
                  <c:v>55059</c:v>
                </c:pt>
                <c:pt idx="2231">
                  <c:v>55066</c:v>
                </c:pt>
                <c:pt idx="2232">
                  <c:v>55073</c:v>
                </c:pt>
                <c:pt idx="2233">
                  <c:v>55080</c:v>
                </c:pt>
                <c:pt idx="2234">
                  <c:v>55087</c:v>
                </c:pt>
                <c:pt idx="2235">
                  <c:v>55094</c:v>
                </c:pt>
                <c:pt idx="2236">
                  <c:v>55101</c:v>
                </c:pt>
                <c:pt idx="2237">
                  <c:v>55108</c:v>
                </c:pt>
                <c:pt idx="2238">
                  <c:v>55115</c:v>
                </c:pt>
                <c:pt idx="2239">
                  <c:v>55122</c:v>
                </c:pt>
                <c:pt idx="2240">
                  <c:v>55129</c:v>
                </c:pt>
                <c:pt idx="2241">
                  <c:v>55136</c:v>
                </c:pt>
                <c:pt idx="2242">
                  <c:v>55143</c:v>
                </c:pt>
                <c:pt idx="2243">
                  <c:v>55150</c:v>
                </c:pt>
                <c:pt idx="2244">
                  <c:v>55157</c:v>
                </c:pt>
                <c:pt idx="2245">
                  <c:v>55164</c:v>
                </c:pt>
                <c:pt idx="2246">
                  <c:v>55171</c:v>
                </c:pt>
                <c:pt idx="2247">
                  <c:v>55178</c:v>
                </c:pt>
                <c:pt idx="2248">
                  <c:v>55185</c:v>
                </c:pt>
                <c:pt idx="2249">
                  <c:v>55192</c:v>
                </c:pt>
                <c:pt idx="2250">
                  <c:v>55199</c:v>
                </c:pt>
                <c:pt idx="2251">
                  <c:v>55206</c:v>
                </c:pt>
                <c:pt idx="2252">
                  <c:v>55213</c:v>
                </c:pt>
                <c:pt idx="2253">
                  <c:v>55220</c:v>
                </c:pt>
                <c:pt idx="2254">
                  <c:v>55227</c:v>
                </c:pt>
                <c:pt idx="2255">
                  <c:v>55234</c:v>
                </c:pt>
                <c:pt idx="2256">
                  <c:v>55241</c:v>
                </c:pt>
                <c:pt idx="2257">
                  <c:v>55248</c:v>
                </c:pt>
                <c:pt idx="2258">
                  <c:v>55255</c:v>
                </c:pt>
                <c:pt idx="2259">
                  <c:v>55262</c:v>
                </c:pt>
                <c:pt idx="2260">
                  <c:v>55269</c:v>
                </c:pt>
                <c:pt idx="2261">
                  <c:v>55276</c:v>
                </c:pt>
                <c:pt idx="2262">
                  <c:v>55283</c:v>
                </c:pt>
                <c:pt idx="2263">
                  <c:v>55290</c:v>
                </c:pt>
                <c:pt idx="2264">
                  <c:v>55297</c:v>
                </c:pt>
                <c:pt idx="2265">
                  <c:v>55304</c:v>
                </c:pt>
                <c:pt idx="2266">
                  <c:v>55311</c:v>
                </c:pt>
                <c:pt idx="2267">
                  <c:v>55318</c:v>
                </c:pt>
                <c:pt idx="2268">
                  <c:v>55325</c:v>
                </c:pt>
                <c:pt idx="2269">
                  <c:v>55332</c:v>
                </c:pt>
                <c:pt idx="2270">
                  <c:v>55339</c:v>
                </c:pt>
                <c:pt idx="2271">
                  <c:v>55346</c:v>
                </c:pt>
                <c:pt idx="2272">
                  <c:v>55353</c:v>
                </c:pt>
                <c:pt idx="2273">
                  <c:v>55360</c:v>
                </c:pt>
                <c:pt idx="2274">
                  <c:v>55367</c:v>
                </c:pt>
                <c:pt idx="2275">
                  <c:v>55374</c:v>
                </c:pt>
                <c:pt idx="2276">
                  <c:v>55381</c:v>
                </c:pt>
                <c:pt idx="2277">
                  <c:v>55388</c:v>
                </c:pt>
                <c:pt idx="2278">
                  <c:v>55395</c:v>
                </c:pt>
                <c:pt idx="2279">
                  <c:v>55402</c:v>
                </c:pt>
                <c:pt idx="2280">
                  <c:v>55409</c:v>
                </c:pt>
                <c:pt idx="2281">
                  <c:v>55416</c:v>
                </c:pt>
                <c:pt idx="2282">
                  <c:v>55423</c:v>
                </c:pt>
                <c:pt idx="2283">
                  <c:v>55430</c:v>
                </c:pt>
                <c:pt idx="2284">
                  <c:v>55437</c:v>
                </c:pt>
                <c:pt idx="2285">
                  <c:v>55444</c:v>
                </c:pt>
                <c:pt idx="2286">
                  <c:v>55451</c:v>
                </c:pt>
                <c:pt idx="2287">
                  <c:v>55458</c:v>
                </c:pt>
                <c:pt idx="2288">
                  <c:v>55465</c:v>
                </c:pt>
                <c:pt idx="2289">
                  <c:v>55472</c:v>
                </c:pt>
                <c:pt idx="2290">
                  <c:v>55479</c:v>
                </c:pt>
                <c:pt idx="2291">
                  <c:v>55486</c:v>
                </c:pt>
                <c:pt idx="2292">
                  <c:v>55493</c:v>
                </c:pt>
                <c:pt idx="2293">
                  <c:v>55500</c:v>
                </c:pt>
                <c:pt idx="2294">
                  <c:v>55507</c:v>
                </c:pt>
                <c:pt idx="2295">
                  <c:v>55514</c:v>
                </c:pt>
                <c:pt idx="2296">
                  <c:v>55521</c:v>
                </c:pt>
                <c:pt idx="2297">
                  <c:v>55528</c:v>
                </c:pt>
                <c:pt idx="2298">
                  <c:v>55535</c:v>
                </c:pt>
                <c:pt idx="2299">
                  <c:v>55542</c:v>
                </c:pt>
                <c:pt idx="2300">
                  <c:v>55549</c:v>
                </c:pt>
                <c:pt idx="2301">
                  <c:v>55556</c:v>
                </c:pt>
                <c:pt idx="2302">
                  <c:v>55563</c:v>
                </c:pt>
                <c:pt idx="2303">
                  <c:v>55570</c:v>
                </c:pt>
                <c:pt idx="2304">
                  <c:v>55577</c:v>
                </c:pt>
                <c:pt idx="2305">
                  <c:v>55584</c:v>
                </c:pt>
                <c:pt idx="2306">
                  <c:v>55591</c:v>
                </c:pt>
                <c:pt idx="2307">
                  <c:v>55598</c:v>
                </c:pt>
                <c:pt idx="2308">
                  <c:v>55605</c:v>
                </c:pt>
                <c:pt idx="2309">
                  <c:v>55612</c:v>
                </c:pt>
                <c:pt idx="2310">
                  <c:v>55619</c:v>
                </c:pt>
                <c:pt idx="2311">
                  <c:v>55626</c:v>
                </c:pt>
                <c:pt idx="2312">
                  <c:v>55633</c:v>
                </c:pt>
                <c:pt idx="2313">
                  <c:v>55640</c:v>
                </c:pt>
                <c:pt idx="2314">
                  <c:v>55647</c:v>
                </c:pt>
                <c:pt idx="2315">
                  <c:v>55654</c:v>
                </c:pt>
                <c:pt idx="2316">
                  <c:v>55661</c:v>
                </c:pt>
                <c:pt idx="2317">
                  <c:v>55668</c:v>
                </c:pt>
                <c:pt idx="2318">
                  <c:v>55675</c:v>
                </c:pt>
                <c:pt idx="2319">
                  <c:v>55682</c:v>
                </c:pt>
                <c:pt idx="2320">
                  <c:v>55689</c:v>
                </c:pt>
                <c:pt idx="2321">
                  <c:v>55696</c:v>
                </c:pt>
                <c:pt idx="2322">
                  <c:v>55703</c:v>
                </c:pt>
                <c:pt idx="2323">
                  <c:v>55710</c:v>
                </c:pt>
                <c:pt idx="2324">
                  <c:v>55717</c:v>
                </c:pt>
                <c:pt idx="2325">
                  <c:v>55724</c:v>
                </c:pt>
                <c:pt idx="2326">
                  <c:v>55731</c:v>
                </c:pt>
                <c:pt idx="2327">
                  <c:v>55738</c:v>
                </c:pt>
                <c:pt idx="2328">
                  <c:v>55745</c:v>
                </c:pt>
                <c:pt idx="2329">
                  <c:v>55752</c:v>
                </c:pt>
                <c:pt idx="2330">
                  <c:v>55759</c:v>
                </c:pt>
                <c:pt idx="2331">
                  <c:v>55766</c:v>
                </c:pt>
                <c:pt idx="2332">
                  <c:v>55773</c:v>
                </c:pt>
                <c:pt idx="2333">
                  <c:v>55780</c:v>
                </c:pt>
                <c:pt idx="2334">
                  <c:v>55787</c:v>
                </c:pt>
                <c:pt idx="2335">
                  <c:v>55794</c:v>
                </c:pt>
                <c:pt idx="2336">
                  <c:v>55801</c:v>
                </c:pt>
                <c:pt idx="2337">
                  <c:v>55808</c:v>
                </c:pt>
                <c:pt idx="2338">
                  <c:v>55815</c:v>
                </c:pt>
                <c:pt idx="2339">
                  <c:v>55822</c:v>
                </c:pt>
                <c:pt idx="2340">
                  <c:v>55829</c:v>
                </c:pt>
                <c:pt idx="2341">
                  <c:v>55836</c:v>
                </c:pt>
                <c:pt idx="2342">
                  <c:v>55843</c:v>
                </c:pt>
                <c:pt idx="2343">
                  <c:v>55850</c:v>
                </c:pt>
                <c:pt idx="2344">
                  <c:v>55857</c:v>
                </c:pt>
                <c:pt idx="2345">
                  <c:v>55864</c:v>
                </c:pt>
                <c:pt idx="2346">
                  <c:v>55871</c:v>
                </c:pt>
                <c:pt idx="2347">
                  <c:v>55880</c:v>
                </c:pt>
                <c:pt idx="2348">
                  <c:v>55887</c:v>
                </c:pt>
                <c:pt idx="2349">
                  <c:v>55894</c:v>
                </c:pt>
                <c:pt idx="2350">
                  <c:v>55901</c:v>
                </c:pt>
                <c:pt idx="2351">
                  <c:v>55908</c:v>
                </c:pt>
                <c:pt idx="2352">
                  <c:v>55915</c:v>
                </c:pt>
                <c:pt idx="2353">
                  <c:v>55922</c:v>
                </c:pt>
                <c:pt idx="2354">
                  <c:v>55929</c:v>
                </c:pt>
                <c:pt idx="2355">
                  <c:v>55936</c:v>
                </c:pt>
                <c:pt idx="2356">
                  <c:v>55943</c:v>
                </c:pt>
                <c:pt idx="2357">
                  <c:v>55950</c:v>
                </c:pt>
                <c:pt idx="2358">
                  <c:v>55957</c:v>
                </c:pt>
                <c:pt idx="2359">
                  <c:v>55964</c:v>
                </c:pt>
                <c:pt idx="2360">
                  <c:v>55971</c:v>
                </c:pt>
                <c:pt idx="2361">
                  <c:v>55982</c:v>
                </c:pt>
                <c:pt idx="2362">
                  <c:v>55989</c:v>
                </c:pt>
                <c:pt idx="2363">
                  <c:v>55996</c:v>
                </c:pt>
                <c:pt idx="2364">
                  <c:v>56003</c:v>
                </c:pt>
                <c:pt idx="2365">
                  <c:v>56010</c:v>
                </c:pt>
                <c:pt idx="2366">
                  <c:v>56017</c:v>
                </c:pt>
                <c:pt idx="2367">
                  <c:v>56024</c:v>
                </c:pt>
                <c:pt idx="2368">
                  <c:v>56031</c:v>
                </c:pt>
                <c:pt idx="2369">
                  <c:v>56038</c:v>
                </c:pt>
                <c:pt idx="2370">
                  <c:v>56045</c:v>
                </c:pt>
                <c:pt idx="2371">
                  <c:v>56052</c:v>
                </c:pt>
                <c:pt idx="2372">
                  <c:v>56059</c:v>
                </c:pt>
                <c:pt idx="2373">
                  <c:v>56066</c:v>
                </c:pt>
                <c:pt idx="2374">
                  <c:v>56073</c:v>
                </c:pt>
                <c:pt idx="2375">
                  <c:v>56080</c:v>
                </c:pt>
                <c:pt idx="2376">
                  <c:v>56087</c:v>
                </c:pt>
                <c:pt idx="2377">
                  <c:v>56094</c:v>
                </c:pt>
                <c:pt idx="2378">
                  <c:v>56101</c:v>
                </c:pt>
                <c:pt idx="2379">
                  <c:v>56108</c:v>
                </c:pt>
                <c:pt idx="2380">
                  <c:v>56115</c:v>
                </c:pt>
                <c:pt idx="2381">
                  <c:v>56122</c:v>
                </c:pt>
                <c:pt idx="2382">
                  <c:v>56129</c:v>
                </c:pt>
                <c:pt idx="2383">
                  <c:v>56136</c:v>
                </c:pt>
                <c:pt idx="2384">
                  <c:v>56143</c:v>
                </c:pt>
                <c:pt idx="2385">
                  <c:v>56150</c:v>
                </c:pt>
                <c:pt idx="2386">
                  <c:v>56157</c:v>
                </c:pt>
                <c:pt idx="2387">
                  <c:v>56164</c:v>
                </c:pt>
                <c:pt idx="2388">
                  <c:v>56171</c:v>
                </c:pt>
                <c:pt idx="2389">
                  <c:v>56178</c:v>
                </c:pt>
                <c:pt idx="2390">
                  <c:v>56185</c:v>
                </c:pt>
                <c:pt idx="2391">
                  <c:v>56192</c:v>
                </c:pt>
                <c:pt idx="2392">
                  <c:v>56199</c:v>
                </c:pt>
                <c:pt idx="2393">
                  <c:v>56206</c:v>
                </c:pt>
                <c:pt idx="2394">
                  <c:v>56213</c:v>
                </c:pt>
                <c:pt idx="2395">
                  <c:v>56220</c:v>
                </c:pt>
                <c:pt idx="2396">
                  <c:v>56227</c:v>
                </c:pt>
                <c:pt idx="2397">
                  <c:v>56234</c:v>
                </c:pt>
                <c:pt idx="2398">
                  <c:v>56241</c:v>
                </c:pt>
                <c:pt idx="2399">
                  <c:v>56248</c:v>
                </c:pt>
                <c:pt idx="2400">
                  <c:v>56255</c:v>
                </c:pt>
                <c:pt idx="2401">
                  <c:v>56262</c:v>
                </c:pt>
                <c:pt idx="2402">
                  <c:v>56269</c:v>
                </c:pt>
                <c:pt idx="2403">
                  <c:v>56276</c:v>
                </c:pt>
                <c:pt idx="2404">
                  <c:v>56283</c:v>
                </c:pt>
                <c:pt idx="2405">
                  <c:v>56290</c:v>
                </c:pt>
                <c:pt idx="2406">
                  <c:v>56297</c:v>
                </c:pt>
                <c:pt idx="2407">
                  <c:v>56304</c:v>
                </c:pt>
                <c:pt idx="2408">
                  <c:v>56311</c:v>
                </c:pt>
                <c:pt idx="2409">
                  <c:v>56318</c:v>
                </c:pt>
                <c:pt idx="2410">
                  <c:v>56325</c:v>
                </c:pt>
                <c:pt idx="2411">
                  <c:v>56332</c:v>
                </c:pt>
                <c:pt idx="2412">
                  <c:v>56339</c:v>
                </c:pt>
                <c:pt idx="2413">
                  <c:v>56346</c:v>
                </c:pt>
                <c:pt idx="2414">
                  <c:v>56353</c:v>
                </c:pt>
                <c:pt idx="2415">
                  <c:v>56360</c:v>
                </c:pt>
                <c:pt idx="2416">
                  <c:v>56367</c:v>
                </c:pt>
                <c:pt idx="2417">
                  <c:v>56374</c:v>
                </c:pt>
                <c:pt idx="2418">
                  <c:v>56381</c:v>
                </c:pt>
                <c:pt idx="2419">
                  <c:v>56388</c:v>
                </c:pt>
                <c:pt idx="2420">
                  <c:v>56395</c:v>
                </c:pt>
                <c:pt idx="2421">
                  <c:v>56402</c:v>
                </c:pt>
                <c:pt idx="2422">
                  <c:v>56409</c:v>
                </c:pt>
                <c:pt idx="2423">
                  <c:v>56416</c:v>
                </c:pt>
                <c:pt idx="2424">
                  <c:v>56423</c:v>
                </c:pt>
                <c:pt idx="2425">
                  <c:v>56430</c:v>
                </c:pt>
                <c:pt idx="2426">
                  <c:v>56437</c:v>
                </c:pt>
                <c:pt idx="2427">
                  <c:v>56444</c:v>
                </c:pt>
                <c:pt idx="2428">
                  <c:v>56451</c:v>
                </c:pt>
                <c:pt idx="2429">
                  <c:v>56458</c:v>
                </c:pt>
                <c:pt idx="2430">
                  <c:v>56465</c:v>
                </c:pt>
                <c:pt idx="2431">
                  <c:v>56472</c:v>
                </c:pt>
                <c:pt idx="2432">
                  <c:v>56479</c:v>
                </c:pt>
                <c:pt idx="2433">
                  <c:v>56486</c:v>
                </c:pt>
                <c:pt idx="2434">
                  <c:v>56493</c:v>
                </c:pt>
                <c:pt idx="2435">
                  <c:v>56500</c:v>
                </c:pt>
                <c:pt idx="2436">
                  <c:v>56507</c:v>
                </c:pt>
                <c:pt idx="2437">
                  <c:v>56514</c:v>
                </c:pt>
                <c:pt idx="2438">
                  <c:v>56521</c:v>
                </c:pt>
                <c:pt idx="2439">
                  <c:v>56528</c:v>
                </c:pt>
                <c:pt idx="2440">
                  <c:v>56535</c:v>
                </c:pt>
                <c:pt idx="2441">
                  <c:v>56542</c:v>
                </c:pt>
                <c:pt idx="2442">
                  <c:v>56549</c:v>
                </c:pt>
                <c:pt idx="2443">
                  <c:v>56556</c:v>
                </c:pt>
                <c:pt idx="2444">
                  <c:v>56563</c:v>
                </c:pt>
                <c:pt idx="2445">
                  <c:v>56570</c:v>
                </c:pt>
                <c:pt idx="2446">
                  <c:v>56577</c:v>
                </c:pt>
                <c:pt idx="2447">
                  <c:v>56584</c:v>
                </c:pt>
                <c:pt idx="2448">
                  <c:v>56591</c:v>
                </c:pt>
                <c:pt idx="2449">
                  <c:v>56598</c:v>
                </c:pt>
                <c:pt idx="2450">
                  <c:v>56605</c:v>
                </c:pt>
                <c:pt idx="2451">
                  <c:v>56612</c:v>
                </c:pt>
                <c:pt idx="2452">
                  <c:v>56619</c:v>
                </c:pt>
                <c:pt idx="2453">
                  <c:v>56626</c:v>
                </c:pt>
                <c:pt idx="2454">
                  <c:v>56633</c:v>
                </c:pt>
                <c:pt idx="2455">
                  <c:v>56640</c:v>
                </c:pt>
                <c:pt idx="2456">
                  <c:v>56647</c:v>
                </c:pt>
                <c:pt idx="2457">
                  <c:v>56654</c:v>
                </c:pt>
                <c:pt idx="2458">
                  <c:v>56661</c:v>
                </c:pt>
                <c:pt idx="2459">
                  <c:v>56668</c:v>
                </c:pt>
                <c:pt idx="2460">
                  <c:v>56675</c:v>
                </c:pt>
                <c:pt idx="2461">
                  <c:v>56682</c:v>
                </c:pt>
                <c:pt idx="2462">
                  <c:v>56689</c:v>
                </c:pt>
                <c:pt idx="2463">
                  <c:v>56696</c:v>
                </c:pt>
                <c:pt idx="2464">
                  <c:v>56703</c:v>
                </c:pt>
                <c:pt idx="2465">
                  <c:v>56710</c:v>
                </c:pt>
                <c:pt idx="2466">
                  <c:v>56717</c:v>
                </c:pt>
                <c:pt idx="2467">
                  <c:v>56724</c:v>
                </c:pt>
                <c:pt idx="2468">
                  <c:v>56731</c:v>
                </c:pt>
                <c:pt idx="2469">
                  <c:v>56738</c:v>
                </c:pt>
                <c:pt idx="2470">
                  <c:v>56745</c:v>
                </c:pt>
                <c:pt idx="2471">
                  <c:v>56752</c:v>
                </c:pt>
                <c:pt idx="2472">
                  <c:v>56759</c:v>
                </c:pt>
                <c:pt idx="2473">
                  <c:v>56766</c:v>
                </c:pt>
                <c:pt idx="2474">
                  <c:v>56773</c:v>
                </c:pt>
                <c:pt idx="2475">
                  <c:v>56780</c:v>
                </c:pt>
                <c:pt idx="2476">
                  <c:v>56787</c:v>
                </c:pt>
                <c:pt idx="2477">
                  <c:v>56794</c:v>
                </c:pt>
                <c:pt idx="2478">
                  <c:v>56801</c:v>
                </c:pt>
                <c:pt idx="2479">
                  <c:v>56808</c:v>
                </c:pt>
                <c:pt idx="2480">
                  <c:v>56815</c:v>
                </c:pt>
                <c:pt idx="2481">
                  <c:v>56822</c:v>
                </c:pt>
                <c:pt idx="2482">
                  <c:v>56829</c:v>
                </c:pt>
                <c:pt idx="2483">
                  <c:v>56836</c:v>
                </c:pt>
                <c:pt idx="2484">
                  <c:v>56843</c:v>
                </c:pt>
                <c:pt idx="2485">
                  <c:v>56850</c:v>
                </c:pt>
                <c:pt idx="2486">
                  <c:v>56857</c:v>
                </c:pt>
                <c:pt idx="2487">
                  <c:v>56864</c:v>
                </c:pt>
                <c:pt idx="2488">
                  <c:v>56871</c:v>
                </c:pt>
                <c:pt idx="2489">
                  <c:v>56878</c:v>
                </c:pt>
                <c:pt idx="2490">
                  <c:v>56885</c:v>
                </c:pt>
                <c:pt idx="2491">
                  <c:v>56892</c:v>
                </c:pt>
                <c:pt idx="2492">
                  <c:v>56899</c:v>
                </c:pt>
                <c:pt idx="2493">
                  <c:v>56906</c:v>
                </c:pt>
                <c:pt idx="2494">
                  <c:v>56913</c:v>
                </c:pt>
                <c:pt idx="2495">
                  <c:v>56920</c:v>
                </c:pt>
                <c:pt idx="2496">
                  <c:v>56927</c:v>
                </c:pt>
                <c:pt idx="2497">
                  <c:v>56934</c:v>
                </c:pt>
                <c:pt idx="2498">
                  <c:v>56941</c:v>
                </c:pt>
                <c:pt idx="2499">
                  <c:v>56948</c:v>
                </c:pt>
                <c:pt idx="2500">
                  <c:v>56955</c:v>
                </c:pt>
                <c:pt idx="2501">
                  <c:v>56962</c:v>
                </c:pt>
                <c:pt idx="2502">
                  <c:v>56969</c:v>
                </c:pt>
                <c:pt idx="2503">
                  <c:v>56977</c:v>
                </c:pt>
                <c:pt idx="2504">
                  <c:v>56984</c:v>
                </c:pt>
                <c:pt idx="2505">
                  <c:v>56991</c:v>
                </c:pt>
                <c:pt idx="2506">
                  <c:v>56998</c:v>
                </c:pt>
                <c:pt idx="2507">
                  <c:v>57005</c:v>
                </c:pt>
                <c:pt idx="2508">
                  <c:v>57012</c:v>
                </c:pt>
                <c:pt idx="2509">
                  <c:v>57019</c:v>
                </c:pt>
                <c:pt idx="2510">
                  <c:v>57026</c:v>
                </c:pt>
                <c:pt idx="2511">
                  <c:v>57033</c:v>
                </c:pt>
                <c:pt idx="2512">
                  <c:v>57040</c:v>
                </c:pt>
                <c:pt idx="2513">
                  <c:v>57047</c:v>
                </c:pt>
                <c:pt idx="2514">
                  <c:v>57054</c:v>
                </c:pt>
                <c:pt idx="2515">
                  <c:v>57061</c:v>
                </c:pt>
                <c:pt idx="2516">
                  <c:v>57068</c:v>
                </c:pt>
                <c:pt idx="2517">
                  <c:v>57075</c:v>
                </c:pt>
                <c:pt idx="2518">
                  <c:v>57082</c:v>
                </c:pt>
                <c:pt idx="2519">
                  <c:v>57089</c:v>
                </c:pt>
                <c:pt idx="2520">
                  <c:v>57096</c:v>
                </c:pt>
                <c:pt idx="2521">
                  <c:v>57103</c:v>
                </c:pt>
                <c:pt idx="2522">
                  <c:v>57110</c:v>
                </c:pt>
                <c:pt idx="2523">
                  <c:v>57117</c:v>
                </c:pt>
                <c:pt idx="2524">
                  <c:v>57124</c:v>
                </c:pt>
                <c:pt idx="2525">
                  <c:v>57131</c:v>
                </c:pt>
                <c:pt idx="2526">
                  <c:v>57138</c:v>
                </c:pt>
                <c:pt idx="2527">
                  <c:v>57145</c:v>
                </c:pt>
                <c:pt idx="2528">
                  <c:v>57152</c:v>
                </c:pt>
                <c:pt idx="2529">
                  <c:v>57159</c:v>
                </c:pt>
                <c:pt idx="2530">
                  <c:v>57166</c:v>
                </c:pt>
                <c:pt idx="2531">
                  <c:v>57173</c:v>
                </c:pt>
                <c:pt idx="2532">
                  <c:v>57180</c:v>
                </c:pt>
                <c:pt idx="2533">
                  <c:v>57187</c:v>
                </c:pt>
                <c:pt idx="2534">
                  <c:v>57194</c:v>
                </c:pt>
                <c:pt idx="2535">
                  <c:v>57201</c:v>
                </c:pt>
                <c:pt idx="2536">
                  <c:v>57208</c:v>
                </c:pt>
                <c:pt idx="2537">
                  <c:v>57215</c:v>
                </c:pt>
                <c:pt idx="2538">
                  <c:v>57222</c:v>
                </c:pt>
                <c:pt idx="2539">
                  <c:v>57229</c:v>
                </c:pt>
                <c:pt idx="2540">
                  <c:v>57236</c:v>
                </c:pt>
                <c:pt idx="2541">
                  <c:v>57243</c:v>
                </c:pt>
                <c:pt idx="2542">
                  <c:v>57250</c:v>
                </c:pt>
                <c:pt idx="2543">
                  <c:v>57257</c:v>
                </c:pt>
                <c:pt idx="2544">
                  <c:v>57264</c:v>
                </c:pt>
                <c:pt idx="2545">
                  <c:v>57271</c:v>
                </c:pt>
                <c:pt idx="2546">
                  <c:v>57278</c:v>
                </c:pt>
                <c:pt idx="2547">
                  <c:v>57285</c:v>
                </c:pt>
                <c:pt idx="2548">
                  <c:v>57292</c:v>
                </c:pt>
                <c:pt idx="2549">
                  <c:v>57299</c:v>
                </c:pt>
                <c:pt idx="2550">
                  <c:v>57306</c:v>
                </c:pt>
                <c:pt idx="2551">
                  <c:v>57313</c:v>
                </c:pt>
                <c:pt idx="2552">
                  <c:v>57320</c:v>
                </c:pt>
                <c:pt idx="2553">
                  <c:v>57327</c:v>
                </c:pt>
                <c:pt idx="2554">
                  <c:v>57334</c:v>
                </c:pt>
                <c:pt idx="2555">
                  <c:v>57341</c:v>
                </c:pt>
                <c:pt idx="2556">
                  <c:v>57348</c:v>
                </c:pt>
                <c:pt idx="2557">
                  <c:v>57355</c:v>
                </c:pt>
                <c:pt idx="2558">
                  <c:v>57362</c:v>
                </c:pt>
                <c:pt idx="2559">
                  <c:v>57369</c:v>
                </c:pt>
                <c:pt idx="2560">
                  <c:v>57376</c:v>
                </c:pt>
                <c:pt idx="2561">
                  <c:v>57383</c:v>
                </c:pt>
                <c:pt idx="2562">
                  <c:v>57390</c:v>
                </c:pt>
                <c:pt idx="2563">
                  <c:v>57397</c:v>
                </c:pt>
                <c:pt idx="2564">
                  <c:v>57404</c:v>
                </c:pt>
                <c:pt idx="2565">
                  <c:v>57411</c:v>
                </c:pt>
                <c:pt idx="2566">
                  <c:v>57418</c:v>
                </c:pt>
                <c:pt idx="2567">
                  <c:v>57425</c:v>
                </c:pt>
                <c:pt idx="2568">
                  <c:v>57432</c:v>
                </c:pt>
                <c:pt idx="2569">
                  <c:v>57439</c:v>
                </c:pt>
                <c:pt idx="2570">
                  <c:v>57446</c:v>
                </c:pt>
                <c:pt idx="2571">
                  <c:v>57453</c:v>
                </c:pt>
                <c:pt idx="2572">
                  <c:v>57460</c:v>
                </c:pt>
                <c:pt idx="2573">
                  <c:v>57467</c:v>
                </c:pt>
                <c:pt idx="2574">
                  <c:v>57474</c:v>
                </c:pt>
                <c:pt idx="2575">
                  <c:v>57481</c:v>
                </c:pt>
                <c:pt idx="2576">
                  <c:v>57488</c:v>
                </c:pt>
                <c:pt idx="2577">
                  <c:v>57495</c:v>
                </c:pt>
                <c:pt idx="2578">
                  <c:v>57502</c:v>
                </c:pt>
                <c:pt idx="2579">
                  <c:v>57509</c:v>
                </c:pt>
                <c:pt idx="2580">
                  <c:v>57516</c:v>
                </c:pt>
                <c:pt idx="2581">
                  <c:v>57523</c:v>
                </c:pt>
                <c:pt idx="2582">
                  <c:v>57530</c:v>
                </c:pt>
                <c:pt idx="2583">
                  <c:v>57537</c:v>
                </c:pt>
                <c:pt idx="2584">
                  <c:v>57544</c:v>
                </c:pt>
                <c:pt idx="2585">
                  <c:v>57551</c:v>
                </c:pt>
                <c:pt idx="2586">
                  <c:v>57558</c:v>
                </c:pt>
                <c:pt idx="2587">
                  <c:v>57565</c:v>
                </c:pt>
                <c:pt idx="2588">
                  <c:v>57572</c:v>
                </c:pt>
                <c:pt idx="2589">
                  <c:v>57579</c:v>
                </c:pt>
                <c:pt idx="2590">
                  <c:v>57586</c:v>
                </c:pt>
                <c:pt idx="2591">
                  <c:v>57593</c:v>
                </c:pt>
                <c:pt idx="2592">
                  <c:v>57600</c:v>
                </c:pt>
                <c:pt idx="2593">
                  <c:v>57607</c:v>
                </c:pt>
                <c:pt idx="2594">
                  <c:v>57614</c:v>
                </c:pt>
                <c:pt idx="2595">
                  <c:v>57621</c:v>
                </c:pt>
                <c:pt idx="2596">
                  <c:v>57628</c:v>
                </c:pt>
                <c:pt idx="2597">
                  <c:v>57635</c:v>
                </c:pt>
                <c:pt idx="2598">
                  <c:v>57642</c:v>
                </c:pt>
                <c:pt idx="2599">
                  <c:v>57649</c:v>
                </c:pt>
                <c:pt idx="2600">
                  <c:v>57656</c:v>
                </c:pt>
                <c:pt idx="2601">
                  <c:v>57663</c:v>
                </c:pt>
                <c:pt idx="2602">
                  <c:v>57670</c:v>
                </c:pt>
                <c:pt idx="2603">
                  <c:v>57677</c:v>
                </c:pt>
                <c:pt idx="2604">
                  <c:v>57684</c:v>
                </c:pt>
                <c:pt idx="2605">
                  <c:v>57691</c:v>
                </c:pt>
                <c:pt idx="2606">
                  <c:v>57698</c:v>
                </c:pt>
                <c:pt idx="2607">
                  <c:v>57706</c:v>
                </c:pt>
                <c:pt idx="2608">
                  <c:v>57713</c:v>
                </c:pt>
                <c:pt idx="2609">
                  <c:v>57720</c:v>
                </c:pt>
                <c:pt idx="2610">
                  <c:v>57727</c:v>
                </c:pt>
                <c:pt idx="2611">
                  <c:v>57734</c:v>
                </c:pt>
                <c:pt idx="2612">
                  <c:v>57741</c:v>
                </c:pt>
                <c:pt idx="2613">
                  <c:v>57748</c:v>
                </c:pt>
                <c:pt idx="2614">
                  <c:v>57755</c:v>
                </c:pt>
                <c:pt idx="2615">
                  <c:v>57762</c:v>
                </c:pt>
                <c:pt idx="2616">
                  <c:v>57769</c:v>
                </c:pt>
                <c:pt idx="2617">
                  <c:v>57776</c:v>
                </c:pt>
                <c:pt idx="2618">
                  <c:v>57783</c:v>
                </c:pt>
                <c:pt idx="2619">
                  <c:v>57790</c:v>
                </c:pt>
                <c:pt idx="2620">
                  <c:v>57797</c:v>
                </c:pt>
                <c:pt idx="2621">
                  <c:v>57804</c:v>
                </c:pt>
                <c:pt idx="2622">
                  <c:v>57811</c:v>
                </c:pt>
                <c:pt idx="2623">
                  <c:v>57818</c:v>
                </c:pt>
                <c:pt idx="2624">
                  <c:v>57825</c:v>
                </c:pt>
                <c:pt idx="2625">
                  <c:v>57832</c:v>
                </c:pt>
                <c:pt idx="2626">
                  <c:v>57839</c:v>
                </c:pt>
                <c:pt idx="2627">
                  <c:v>57846</c:v>
                </c:pt>
                <c:pt idx="2628">
                  <c:v>57853</c:v>
                </c:pt>
                <c:pt idx="2629">
                  <c:v>57860</c:v>
                </c:pt>
                <c:pt idx="2630">
                  <c:v>57867</c:v>
                </c:pt>
                <c:pt idx="2631">
                  <c:v>57874</c:v>
                </c:pt>
                <c:pt idx="2632">
                  <c:v>57881</c:v>
                </c:pt>
                <c:pt idx="2633">
                  <c:v>57888</c:v>
                </c:pt>
                <c:pt idx="2634">
                  <c:v>57895</c:v>
                </c:pt>
                <c:pt idx="2635">
                  <c:v>57902</c:v>
                </c:pt>
                <c:pt idx="2636">
                  <c:v>57909</c:v>
                </c:pt>
                <c:pt idx="2637">
                  <c:v>57916</c:v>
                </c:pt>
                <c:pt idx="2638">
                  <c:v>57923</c:v>
                </c:pt>
                <c:pt idx="2639">
                  <c:v>57930</c:v>
                </c:pt>
                <c:pt idx="2640">
                  <c:v>57937</c:v>
                </c:pt>
                <c:pt idx="2641">
                  <c:v>57944</c:v>
                </c:pt>
                <c:pt idx="2642">
                  <c:v>57951</c:v>
                </c:pt>
                <c:pt idx="2643">
                  <c:v>57958</c:v>
                </c:pt>
                <c:pt idx="2644">
                  <c:v>57965</c:v>
                </c:pt>
                <c:pt idx="2645">
                  <c:v>57972</c:v>
                </c:pt>
                <c:pt idx="2646">
                  <c:v>57979</c:v>
                </c:pt>
                <c:pt idx="2647">
                  <c:v>57986</c:v>
                </c:pt>
                <c:pt idx="2648">
                  <c:v>57993</c:v>
                </c:pt>
                <c:pt idx="2649">
                  <c:v>58000</c:v>
                </c:pt>
                <c:pt idx="2650">
                  <c:v>58007</c:v>
                </c:pt>
                <c:pt idx="2651">
                  <c:v>58014</c:v>
                </c:pt>
                <c:pt idx="2652">
                  <c:v>58021</c:v>
                </c:pt>
                <c:pt idx="2653">
                  <c:v>58028</c:v>
                </c:pt>
                <c:pt idx="2654">
                  <c:v>58035</c:v>
                </c:pt>
                <c:pt idx="2655">
                  <c:v>58042</c:v>
                </c:pt>
                <c:pt idx="2656">
                  <c:v>58049</c:v>
                </c:pt>
                <c:pt idx="2657">
                  <c:v>58056</c:v>
                </c:pt>
                <c:pt idx="2658">
                  <c:v>58063</c:v>
                </c:pt>
                <c:pt idx="2659">
                  <c:v>58071</c:v>
                </c:pt>
                <c:pt idx="2660">
                  <c:v>58078</c:v>
                </c:pt>
                <c:pt idx="2661">
                  <c:v>58085</c:v>
                </c:pt>
                <c:pt idx="2662">
                  <c:v>58092</c:v>
                </c:pt>
                <c:pt idx="2663">
                  <c:v>58099</c:v>
                </c:pt>
                <c:pt idx="2664">
                  <c:v>58106</c:v>
                </c:pt>
                <c:pt idx="2665">
                  <c:v>58113</c:v>
                </c:pt>
                <c:pt idx="2666">
                  <c:v>58120</c:v>
                </c:pt>
                <c:pt idx="2667">
                  <c:v>58127</c:v>
                </c:pt>
                <c:pt idx="2668">
                  <c:v>58134</c:v>
                </c:pt>
                <c:pt idx="2669">
                  <c:v>58141</c:v>
                </c:pt>
                <c:pt idx="2670">
                  <c:v>58148</c:v>
                </c:pt>
                <c:pt idx="2671">
                  <c:v>58155</c:v>
                </c:pt>
                <c:pt idx="2672">
                  <c:v>58166</c:v>
                </c:pt>
                <c:pt idx="2673">
                  <c:v>58173</c:v>
                </c:pt>
                <c:pt idx="2674">
                  <c:v>58180</c:v>
                </c:pt>
                <c:pt idx="2675">
                  <c:v>58187</c:v>
                </c:pt>
                <c:pt idx="2676">
                  <c:v>58194</c:v>
                </c:pt>
                <c:pt idx="2677">
                  <c:v>58201</c:v>
                </c:pt>
                <c:pt idx="2678">
                  <c:v>58208</c:v>
                </c:pt>
                <c:pt idx="2679">
                  <c:v>58215</c:v>
                </c:pt>
                <c:pt idx="2680">
                  <c:v>58222</c:v>
                </c:pt>
                <c:pt idx="2681">
                  <c:v>58229</c:v>
                </c:pt>
                <c:pt idx="2682">
                  <c:v>58236</c:v>
                </c:pt>
                <c:pt idx="2683">
                  <c:v>58243</c:v>
                </c:pt>
                <c:pt idx="2684">
                  <c:v>58250</c:v>
                </c:pt>
                <c:pt idx="2685">
                  <c:v>58257</c:v>
                </c:pt>
                <c:pt idx="2686">
                  <c:v>58264</c:v>
                </c:pt>
                <c:pt idx="2687">
                  <c:v>58271</c:v>
                </c:pt>
                <c:pt idx="2688">
                  <c:v>58278</c:v>
                </c:pt>
                <c:pt idx="2689">
                  <c:v>58285</c:v>
                </c:pt>
                <c:pt idx="2690">
                  <c:v>58292</c:v>
                </c:pt>
                <c:pt idx="2691">
                  <c:v>58299</c:v>
                </c:pt>
                <c:pt idx="2692">
                  <c:v>58306</c:v>
                </c:pt>
                <c:pt idx="2693">
                  <c:v>58313</c:v>
                </c:pt>
                <c:pt idx="2694">
                  <c:v>58320</c:v>
                </c:pt>
                <c:pt idx="2695">
                  <c:v>58327</c:v>
                </c:pt>
                <c:pt idx="2696">
                  <c:v>58334</c:v>
                </c:pt>
                <c:pt idx="2697">
                  <c:v>58341</c:v>
                </c:pt>
                <c:pt idx="2698">
                  <c:v>58348</c:v>
                </c:pt>
                <c:pt idx="2699">
                  <c:v>58355</c:v>
                </c:pt>
                <c:pt idx="2700">
                  <c:v>58362</c:v>
                </c:pt>
                <c:pt idx="2701">
                  <c:v>58369</c:v>
                </c:pt>
                <c:pt idx="2702">
                  <c:v>58376</c:v>
                </c:pt>
                <c:pt idx="2703">
                  <c:v>58383</c:v>
                </c:pt>
                <c:pt idx="2704">
                  <c:v>58390</c:v>
                </c:pt>
                <c:pt idx="2705">
                  <c:v>58397</c:v>
                </c:pt>
                <c:pt idx="2706">
                  <c:v>58404</c:v>
                </c:pt>
                <c:pt idx="2707">
                  <c:v>58411</c:v>
                </c:pt>
                <c:pt idx="2708">
                  <c:v>58418</c:v>
                </c:pt>
                <c:pt idx="2709">
                  <c:v>58425</c:v>
                </c:pt>
                <c:pt idx="2710">
                  <c:v>58432</c:v>
                </c:pt>
                <c:pt idx="2711">
                  <c:v>58439</c:v>
                </c:pt>
                <c:pt idx="2712">
                  <c:v>58446</c:v>
                </c:pt>
                <c:pt idx="2713">
                  <c:v>58453</c:v>
                </c:pt>
                <c:pt idx="2714">
                  <c:v>58460</c:v>
                </c:pt>
                <c:pt idx="2715">
                  <c:v>58467</c:v>
                </c:pt>
                <c:pt idx="2716">
                  <c:v>58474</c:v>
                </c:pt>
                <c:pt idx="2717">
                  <c:v>58481</c:v>
                </c:pt>
                <c:pt idx="2718">
                  <c:v>58488</c:v>
                </c:pt>
                <c:pt idx="2719">
                  <c:v>58495</c:v>
                </c:pt>
                <c:pt idx="2720">
                  <c:v>58502</c:v>
                </c:pt>
                <c:pt idx="2721">
                  <c:v>58509</c:v>
                </c:pt>
                <c:pt idx="2722">
                  <c:v>58516</c:v>
                </c:pt>
                <c:pt idx="2723">
                  <c:v>58523</c:v>
                </c:pt>
                <c:pt idx="2724">
                  <c:v>58530</c:v>
                </c:pt>
                <c:pt idx="2725">
                  <c:v>58537</c:v>
                </c:pt>
                <c:pt idx="2726">
                  <c:v>58544</c:v>
                </c:pt>
                <c:pt idx="2727">
                  <c:v>58551</c:v>
                </c:pt>
                <c:pt idx="2728">
                  <c:v>58558</c:v>
                </c:pt>
                <c:pt idx="2729">
                  <c:v>58565</c:v>
                </c:pt>
                <c:pt idx="2730">
                  <c:v>58572</c:v>
                </c:pt>
                <c:pt idx="2731">
                  <c:v>58579</c:v>
                </c:pt>
                <c:pt idx="2732">
                  <c:v>58586</c:v>
                </c:pt>
                <c:pt idx="2733">
                  <c:v>58593</c:v>
                </c:pt>
                <c:pt idx="2734">
                  <c:v>58600</c:v>
                </c:pt>
                <c:pt idx="2735">
                  <c:v>58607</c:v>
                </c:pt>
                <c:pt idx="2736">
                  <c:v>58614</c:v>
                </c:pt>
                <c:pt idx="2737">
                  <c:v>58621</c:v>
                </c:pt>
                <c:pt idx="2738">
                  <c:v>58628</c:v>
                </c:pt>
                <c:pt idx="2739">
                  <c:v>58635</c:v>
                </c:pt>
                <c:pt idx="2740">
                  <c:v>58642</c:v>
                </c:pt>
                <c:pt idx="2741">
                  <c:v>58649</c:v>
                </c:pt>
                <c:pt idx="2742">
                  <c:v>58656</c:v>
                </c:pt>
                <c:pt idx="2743">
                  <c:v>58663</c:v>
                </c:pt>
                <c:pt idx="2744">
                  <c:v>58670</c:v>
                </c:pt>
                <c:pt idx="2745">
                  <c:v>58677</c:v>
                </c:pt>
                <c:pt idx="2746">
                  <c:v>58684</c:v>
                </c:pt>
                <c:pt idx="2747">
                  <c:v>58691</c:v>
                </c:pt>
                <c:pt idx="2748">
                  <c:v>58698</c:v>
                </c:pt>
                <c:pt idx="2749">
                  <c:v>58705</c:v>
                </c:pt>
                <c:pt idx="2750">
                  <c:v>58712</c:v>
                </c:pt>
                <c:pt idx="2751">
                  <c:v>58719</c:v>
                </c:pt>
                <c:pt idx="2752">
                  <c:v>58726</c:v>
                </c:pt>
                <c:pt idx="2753">
                  <c:v>58733</c:v>
                </c:pt>
                <c:pt idx="2754">
                  <c:v>58740</c:v>
                </c:pt>
                <c:pt idx="2755">
                  <c:v>58747</c:v>
                </c:pt>
                <c:pt idx="2756">
                  <c:v>58754</c:v>
                </c:pt>
                <c:pt idx="2757">
                  <c:v>58761</c:v>
                </c:pt>
                <c:pt idx="2758">
                  <c:v>58768</c:v>
                </c:pt>
                <c:pt idx="2759">
                  <c:v>58775</c:v>
                </c:pt>
                <c:pt idx="2760">
                  <c:v>58782</c:v>
                </c:pt>
                <c:pt idx="2761">
                  <c:v>58789</c:v>
                </c:pt>
                <c:pt idx="2762">
                  <c:v>58796</c:v>
                </c:pt>
                <c:pt idx="2763">
                  <c:v>58804</c:v>
                </c:pt>
                <c:pt idx="2764">
                  <c:v>58811</c:v>
                </c:pt>
                <c:pt idx="2765">
                  <c:v>58818</c:v>
                </c:pt>
                <c:pt idx="2766">
                  <c:v>58825</c:v>
                </c:pt>
                <c:pt idx="2767">
                  <c:v>58832</c:v>
                </c:pt>
                <c:pt idx="2768">
                  <c:v>58839</c:v>
                </c:pt>
                <c:pt idx="2769">
                  <c:v>58846</c:v>
                </c:pt>
                <c:pt idx="2770">
                  <c:v>58853</c:v>
                </c:pt>
                <c:pt idx="2771">
                  <c:v>58860</c:v>
                </c:pt>
                <c:pt idx="2772">
                  <c:v>58867</c:v>
                </c:pt>
                <c:pt idx="2773">
                  <c:v>58874</c:v>
                </c:pt>
                <c:pt idx="2774">
                  <c:v>58881</c:v>
                </c:pt>
                <c:pt idx="2775">
                  <c:v>58888</c:v>
                </c:pt>
                <c:pt idx="2776">
                  <c:v>58895</c:v>
                </c:pt>
                <c:pt idx="2777">
                  <c:v>58902</c:v>
                </c:pt>
                <c:pt idx="2778">
                  <c:v>58909</c:v>
                </c:pt>
                <c:pt idx="2779">
                  <c:v>58916</c:v>
                </c:pt>
                <c:pt idx="2780">
                  <c:v>58923</c:v>
                </c:pt>
                <c:pt idx="2781">
                  <c:v>58930</c:v>
                </c:pt>
                <c:pt idx="2782">
                  <c:v>58937</c:v>
                </c:pt>
                <c:pt idx="2783">
                  <c:v>58944</c:v>
                </c:pt>
                <c:pt idx="2784">
                  <c:v>58951</c:v>
                </c:pt>
                <c:pt idx="2785">
                  <c:v>58958</c:v>
                </c:pt>
                <c:pt idx="2786">
                  <c:v>58965</c:v>
                </c:pt>
                <c:pt idx="2787">
                  <c:v>58972</c:v>
                </c:pt>
                <c:pt idx="2788">
                  <c:v>58979</c:v>
                </c:pt>
                <c:pt idx="2789">
                  <c:v>58986</c:v>
                </c:pt>
                <c:pt idx="2790">
                  <c:v>58993</c:v>
                </c:pt>
                <c:pt idx="2791">
                  <c:v>59000</c:v>
                </c:pt>
                <c:pt idx="2792">
                  <c:v>59007</c:v>
                </c:pt>
                <c:pt idx="2793">
                  <c:v>59014</c:v>
                </c:pt>
                <c:pt idx="2794">
                  <c:v>59021</c:v>
                </c:pt>
                <c:pt idx="2795">
                  <c:v>59028</c:v>
                </c:pt>
                <c:pt idx="2796">
                  <c:v>59035</c:v>
                </c:pt>
                <c:pt idx="2797">
                  <c:v>59042</c:v>
                </c:pt>
                <c:pt idx="2798">
                  <c:v>59049</c:v>
                </c:pt>
                <c:pt idx="2799">
                  <c:v>59056</c:v>
                </c:pt>
                <c:pt idx="2800">
                  <c:v>59063</c:v>
                </c:pt>
                <c:pt idx="2801">
                  <c:v>59070</c:v>
                </c:pt>
                <c:pt idx="2802">
                  <c:v>59077</c:v>
                </c:pt>
                <c:pt idx="2803">
                  <c:v>59084</c:v>
                </c:pt>
                <c:pt idx="2804">
                  <c:v>59091</c:v>
                </c:pt>
                <c:pt idx="2805">
                  <c:v>59098</c:v>
                </c:pt>
                <c:pt idx="2806">
                  <c:v>59105</c:v>
                </c:pt>
                <c:pt idx="2807">
                  <c:v>59112</c:v>
                </c:pt>
                <c:pt idx="2808">
                  <c:v>59119</c:v>
                </c:pt>
                <c:pt idx="2809">
                  <c:v>59126</c:v>
                </c:pt>
                <c:pt idx="2810">
                  <c:v>59133</c:v>
                </c:pt>
                <c:pt idx="2811">
                  <c:v>59140</c:v>
                </c:pt>
                <c:pt idx="2812">
                  <c:v>59147</c:v>
                </c:pt>
                <c:pt idx="2813">
                  <c:v>59154</c:v>
                </c:pt>
                <c:pt idx="2814">
                  <c:v>59161</c:v>
                </c:pt>
                <c:pt idx="2815">
                  <c:v>59168</c:v>
                </c:pt>
                <c:pt idx="2816">
                  <c:v>59175</c:v>
                </c:pt>
                <c:pt idx="2817">
                  <c:v>59182</c:v>
                </c:pt>
                <c:pt idx="2818">
                  <c:v>59189</c:v>
                </c:pt>
                <c:pt idx="2819">
                  <c:v>59196</c:v>
                </c:pt>
                <c:pt idx="2820">
                  <c:v>59203</c:v>
                </c:pt>
                <c:pt idx="2821">
                  <c:v>59210</c:v>
                </c:pt>
                <c:pt idx="2822">
                  <c:v>59217</c:v>
                </c:pt>
                <c:pt idx="2823">
                  <c:v>59224</c:v>
                </c:pt>
                <c:pt idx="2824">
                  <c:v>59231</c:v>
                </c:pt>
                <c:pt idx="2825">
                  <c:v>59238</c:v>
                </c:pt>
                <c:pt idx="2826">
                  <c:v>59245</c:v>
                </c:pt>
                <c:pt idx="2827">
                  <c:v>59252</c:v>
                </c:pt>
                <c:pt idx="2828">
                  <c:v>59259</c:v>
                </c:pt>
                <c:pt idx="2829">
                  <c:v>59266</c:v>
                </c:pt>
                <c:pt idx="2830">
                  <c:v>59273</c:v>
                </c:pt>
                <c:pt idx="2831">
                  <c:v>59280</c:v>
                </c:pt>
                <c:pt idx="2832">
                  <c:v>59287</c:v>
                </c:pt>
                <c:pt idx="2833">
                  <c:v>59294</c:v>
                </c:pt>
                <c:pt idx="2834">
                  <c:v>59301</c:v>
                </c:pt>
                <c:pt idx="2835">
                  <c:v>59308</c:v>
                </c:pt>
                <c:pt idx="2836">
                  <c:v>59315</c:v>
                </c:pt>
                <c:pt idx="2837">
                  <c:v>59322</c:v>
                </c:pt>
                <c:pt idx="2838">
                  <c:v>59329</c:v>
                </c:pt>
                <c:pt idx="2839">
                  <c:v>59336</c:v>
                </c:pt>
                <c:pt idx="2840">
                  <c:v>59343</c:v>
                </c:pt>
                <c:pt idx="2841">
                  <c:v>59350</c:v>
                </c:pt>
                <c:pt idx="2842">
                  <c:v>59357</c:v>
                </c:pt>
                <c:pt idx="2843">
                  <c:v>59364</c:v>
                </c:pt>
                <c:pt idx="2844">
                  <c:v>59371</c:v>
                </c:pt>
                <c:pt idx="2845">
                  <c:v>59378</c:v>
                </c:pt>
                <c:pt idx="2846">
                  <c:v>59385</c:v>
                </c:pt>
                <c:pt idx="2847">
                  <c:v>59392</c:v>
                </c:pt>
                <c:pt idx="2848">
                  <c:v>59399</c:v>
                </c:pt>
                <c:pt idx="2849">
                  <c:v>59406</c:v>
                </c:pt>
                <c:pt idx="2850">
                  <c:v>59413</c:v>
                </c:pt>
                <c:pt idx="2851">
                  <c:v>59420</c:v>
                </c:pt>
                <c:pt idx="2852">
                  <c:v>59427</c:v>
                </c:pt>
                <c:pt idx="2853">
                  <c:v>59434</c:v>
                </c:pt>
                <c:pt idx="2854">
                  <c:v>59441</c:v>
                </c:pt>
                <c:pt idx="2855">
                  <c:v>59448</c:v>
                </c:pt>
                <c:pt idx="2856">
                  <c:v>59455</c:v>
                </c:pt>
                <c:pt idx="2857">
                  <c:v>59462</c:v>
                </c:pt>
                <c:pt idx="2858">
                  <c:v>59469</c:v>
                </c:pt>
                <c:pt idx="2859">
                  <c:v>59476</c:v>
                </c:pt>
                <c:pt idx="2860">
                  <c:v>59483</c:v>
                </c:pt>
                <c:pt idx="2861">
                  <c:v>59490</c:v>
                </c:pt>
                <c:pt idx="2862">
                  <c:v>59497</c:v>
                </c:pt>
                <c:pt idx="2863">
                  <c:v>59504</c:v>
                </c:pt>
                <c:pt idx="2864">
                  <c:v>59511</c:v>
                </c:pt>
                <c:pt idx="2865">
                  <c:v>59518</c:v>
                </c:pt>
                <c:pt idx="2866">
                  <c:v>59525</c:v>
                </c:pt>
                <c:pt idx="2867">
                  <c:v>59532</c:v>
                </c:pt>
                <c:pt idx="2868">
                  <c:v>59539</c:v>
                </c:pt>
                <c:pt idx="2869">
                  <c:v>59546</c:v>
                </c:pt>
                <c:pt idx="2870">
                  <c:v>59553</c:v>
                </c:pt>
                <c:pt idx="2871">
                  <c:v>59560</c:v>
                </c:pt>
                <c:pt idx="2872">
                  <c:v>59567</c:v>
                </c:pt>
                <c:pt idx="2873">
                  <c:v>59574</c:v>
                </c:pt>
                <c:pt idx="2874">
                  <c:v>59581</c:v>
                </c:pt>
                <c:pt idx="2875">
                  <c:v>59588</c:v>
                </c:pt>
                <c:pt idx="2876">
                  <c:v>59595</c:v>
                </c:pt>
                <c:pt idx="2877">
                  <c:v>59602</c:v>
                </c:pt>
                <c:pt idx="2878">
                  <c:v>59609</c:v>
                </c:pt>
                <c:pt idx="2879">
                  <c:v>59616</c:v>
                </c:pt>
                <c:pt idx="2880">
                  <c:v>59623</c:v>
                </c:pt>
                <c:pt idx="2881">
                  <c:v>59630</c:v>
                </c:pt>
                <c:pt idx="2882">
                  <c:v>59637</c:v>
                </c:pt>
                <c:pt idx="2883">
                  <c:v>59644</c:v>
                </c:pt>
                <c:pt idx="2884">
                  <c:v>59651</c:v>
                </c:pt>
                <c:pt idx="2885">
                  <c:v>59658</c:v>
                </c:pt>
                <c:pt idx="2886">
                  <c:v>59665</c:v>
                </c:pt>
                <c:pt idx="2887">
                  <c:v>59672</c:v>
                </c:pt>
                <c:pt idx="2888">
                  <c:v>59679</c:v>
                </c:pt>
                <c:pt idx="2889">
                  <c:v>59686</c:v>
                </c:pt>
                <c:pt idx="2890">
                  <c:v>59693</c:v>
                </c:pt>
                <c:pt idx="2891">
                  <c:v>59700</c:v>
                </c:pt>
                <c:pt idx="2892">
                  <c:v>59707</c:v>
                </c:pt>
                <c:pt idx="2893">
                  <c:v>59714</c:v>
                </c:pt>
                <c:pt idx="2894">
                  <c:v>59721</c:v>
                </c:pt>
                <c:pt idx="2895">
                  <c:v>59728</c:v>
                </c:pt>
                <c:pt idx="2896">
                  <c:v>59735</c:v>
                </c:pt>
                <c:pt idx="2897">
                  <c:v>59742</c:v>
                </c:pt>
                <c:pt idx="2898">
                  <c:v>59749</c:v>
                </c:pt>
                <c:pt idx="2899">
                  <c:v>59756</c:v>
                </c:pt>
                <c:pt idx="2900">
                  <c:v>59763</c:v>
                </c:pt>
                <c:pt idx="2901">
                  <c:v>59770</c:v>
                </c:pt>
                <c:pt idx="2902">
                  <c:v>59777</c:v>
                </c:pt>
                <c:pt idx="2903">
                  <c:v>59784</c:v>
                </c:pt>
                <c:pt idx="2904">
                  <c:v>59791</c:v>
                </c:pt>
                <c:pt idx="2905">
                  <c:v>59798</c:v>
                </c:pt>
                <c:pt idx="2906">
                  <c:v>59805</c:v>
                </c:pt>
                <c:pt idx="2907">
                  <c:v>59812</c:v>
                </c:pt>
                <c:pt idx="2908">
                  <c:v>59819</c:v>
                </c:pt>
                <c:pt idx="2909">
                  <c:v>59826</c:v>
                </c:pt>
                <c:pt idx="2910">
                  <c:v>59833</c:v>
                </c:pt>
                <c:pt idx="2911">
                  <c:v>59840</c:v>
                </c:pt>
                <c:pt idx="2912">
                  <c:v>59847</c:v>
                </c:pt>
                <c:pt idx="2913">
                  <c:v>59854</c:v>
                </c:pt>
                <c:pt idx="2914">
                  <c:v>59861</c:v>
                </c:pt>
                <c:pt idx="2915">
                  <c:v>59868</c:v>
                </c:pt>
                <c:pt idx="2916">
                  <c:v>59875</c:v>
                </c:pt>
                <c:pt idx="2917">
                  <c:v>59882</c:v>
                </c:pt>
                <c:pt idx="2918">
                  <c:v>59889</c:v>
                </c:pt>
                <c:pt idx="2919">
                  <c:v>59897</c:v>
                </c:pt>
                <c:pt idx="2920">
                  <c:v>59904</c:v>
                </c:pt>
                <c:pt idx="2921">
                  <c:v>59911</c:v>
                </c:pt>
                <c:pt idx="2922">
                  <c:v>59918</c:v>
                </c:pt>
                <c:pt idx="2923">
                  <c:v>59925</c:v>
                </c:pt>
                <c:pt idx="2924">
                  <c:v>59932</c:v>
                </c:pt>
                <c:pt idx="2925">
                  <c:v>59939</c:v>
                </c:pt>
                <c:pt idx="2926">
                  <c:v>59946</c:v>
                </c:pt>
                <c:pt idx="2927">
                  <c:v>59953</c:v>
                </c:pt>
                <c:pt idx="2928">
                  <c:v>59960</c:v>
                </c:pt>
                <c:pt idx="2929">
                  <c:v>59967</c:v>
                </c:pt>
                <c:pt idx="2930">
                  <c:v>59974</c:v>
                </c:pt>
                <c:pt idx="2931">
                  <c:v>59981</c:v>
                </c:pt>
                <c:pt idx="2932">
                  <c:v>59988</c:v>
                </c:pt>
                <c:pt idx="2933">
                  <c:v>59995</c:v>
                </c:pt>
                <c:pt idx="2934">
                  <c:v>60002</c:v>
                </c:pt>
                <c:pt idx="2935">
                  <c:v>60009</c:v>
                </c:pt>
                <c:pt idx="2936">
                  <c:v>60016</c:v>
                </c:pt>
                <c:pt idx="2937">
                  <c:v>60023</c:v>
                </c:pt>
                <c:pt idx="2938">
                  <c:v>60030</c:v>
                </c:pt>
                <c:pt idx="2939">
                  <c:v>60037</c:v>
                </c:pt>
                <c:pt idx="2940">
                  <c:v>60044</c:v>
                </c:pt>
                <c:pt idx="2941">
                  <c:v>60051</c:v>
                </c:pt>
                <c:pt idx="2942">
                  <c:v>60058</c:v>
                </c:pt>
                <c:pt idx="2943">
                  <c:v>60065</c:v>
                </c:pt>
                <c:pt idx="2944">
                  <c:v>60072</c:v>
                </c:pt>
                <c:pt idx="2945">
                  <c:v>60079</c:v>
                </c:pt>
                <c:pt idx="2946">
                  <c:v>60086</c:v>
                </c:pt>
                <c:pt idx="2947">
                  <c:v>60093</c:v>
                </c:pt>
                <c:pt idx="2948">
                  <c:v>60100</c:v>
                </c:pt>
                <c:pt idx="2949">
                  <c:v>60107</c:v>
                </c:pt>
                <c:pt idx="2950">
                  <c:v>60114</c:v>
                </c:pt>
                <c:pt idx="2951">
                  <c:v>60121</c:v>
                </c:pt>
                <c:pt idx="2952">
                  <c:v>60128</c:v>
                </c:pt>
                <c:pt idx="2953">
                  <c:v>60135</c:v>
                </c:pt>
                <c:pt idx="2954">
                  <c:v>60142</c:v>
                </c:pt>
                <c:pt idx="2955">
                  <c:v>60149</c:v>
                </c:pt>
                <c:pt idx="2956">
                  <c:v>60156</c:v>
                </c:pt>
                <c:pt idx="2957">
                  <c:v>60163</c:v>
                </c:pt>
                <c:pt idx="2958">
                  <c:v>60170</c:v>
                </c:pt>
                <c:pt idx="2959">
                  <c:v>60177</c:v>
                </c:pt>
                <c:pt idx="2960">
                  <c:v>60184</c:v>
                </c:pt>
                <c:pt idx="2961">
                  <c:v>60191</c:v>
                </c:pt>
                <c:pt idx="2962">
                  <c:v>60198</c:v>
                </c:pt>
                <c:pt idx="2963">
                  <c:v>60205</c:v>
                </c:pt>
                <c:pt idx="2964">
                  <c:v>60212</c:v>
                </c:pt>
                <c:pt idx="2965">
                  <c:v>60219</c:v>
                </c:pt>
                <c:pt idx="2966">
                  <c:v>60226</c:v>
                </c:pt>
                <c:pt idx="2967">
                  <c:v>60233</c:v>
                </c:pt>
                <c:pt idx="2968">
                  <c:v>60240</c:v>
                </c:pt>
                <c:pt idx="2969">
                  <c:v>60247</c:v>
                </c:pt>
                <c:pt idx="2970">
                  <c:v>60254</c:v>
                </c:pt>
                <c:pt idx="2971">
                  <c:v>60265</c:v>
                </c:pt>
                <c:pt idx="2972">
                  <c:v>60272</c:v>
                </c:pt>
                <c:pt idx="2973">
                  <c:v>60279</c:v>
                </c:pt>
                <c:pt idx="2974">
                  <c:v>60286</c:v>
                </c:pt>
                <c:pt idx="2975">
                  <c:v>60293</c:v>
                </c:pt>
                <c:pt idx="2976">
                  <c:v>60300</c:v>
                </c:pt>
                <c:pt idx="2977">
                  <c:v>60307</c:v>
                </c:pt>
                <c:pt idx="2978">
                  <c:v>60314</c:v>
                </c:pt>
                <c:pt idx="2979">
                  <c:v>60321</c:v>
                </c:pt>
                <c:pt idx="2980">
                  <c:v>60328</c:v>
                </c:pt>
                <c:pt idx="2981">
                  <c:v>60335</c:v>
                </c:pt>
                <c:pt idx="2982">
                  <c:v>60342</c:v>
                </c:pt>
                <c:pt idx="2983">
                  <c:v>60349</c:v>
                </c:pt>
                <c:pt idx="2984">
                  <c:v>60357</c:v>
                </c:pt>
                <c:pt idx="2985">
                  <c:v>60364</c:v>
                </c:pt>
                <c:pt idx="2986">
                  <c:v>60371</c:v>
                </c:pt>
                <c:pt idx="2987">
                  <c:v>60378</c:v>
                </c:pt>
                <c:pt idx="2988">
                  <c:v>60385</c:v>
                </c:pt>
                <c:pt idx="2989">
                  <c:v>60392</c:v>
                </c:pt>
                <c:pt idx="2990">
                  <c:v>60399</c:v>
                </c:pt>
                <c:pt idx="2991">
                  <c:v>60406</c:v>
                </c:pt>
                <c:pt idx="2992">
                  <c:v>60413</c:v>
                </c:pt>
                <c:pt idx="2993">
                  <c:v>60420</c:v>
                </c:pt>
                <c:pt idx="2994">
                  <c:v>60427</c:v>
                </c:pt>
                <c:pt idx="2995">
                  <c:v>60434</c:v>
                </c:pt>
                <c:pt idx="2996">
                  <c:v>60441</c:v>
                </c:pt>
                <c:pt idx="2997">
                  <c:v>60448</c:v>
                </c:pt>
                <c:pt idx="2998">
                  <c:v>60455</c:v>
                </c:pt>
                <c:pt idx="2999">
                  <c:v>60462</c:v>
                </c:pt>
                <c:pt idx="3000">
                  <c:v>60469</c:v>
                </c:pt>
                <c:pt idx="3001">
                  <c:v>60476</c:v>
                </c:pt>
                <c:pt idx="3002">
                  <c:v>60483</c:v>
                </c:pt>
                <c:pt idx="3003">
                  <c:v>60490</c:v>
                </c:pt>
                <c:pt idx="3004">
                  <c:v>60497</c:v>
                </c:pt>
                <c:pt idx="3005">
                  <c:v>60504</c:v>
                </c:pt>
                <c:pt idx="3006">
                  <c:v>60511</c:v>
                </c:pt>
                <c:pt idx="3007">
                  <c:v>60518</c:v>
                </c:pt>
                <c:pt idx="3008">
                  <c:v>60525</c:v>
                </c:pt>
                <c:pt idx="3009">
                  <c:v>60532</c:v>
                </c:pt>
                <c:pt idx="3010">
                  <c:v>60539</c:v>
                </c:pt>
                <c:pt idx="3011">
                  <c:v>60546</c:v>
                </c:pt>
                <c:pt idx="3012">
                  <c:v>60553</c:v>
                </c:pt>
                <c:pt idx="3013">
                  <c:v>60560</c:v>
                </c:pt>
                <c:pt idx="3014">
                  <c:v>60567</c:v>
                </c:pt>
                <c:pt idx="3015">
                  <c:v>60574</c:v>
                </c:pt>
                <c:pt idx="3016">
                  <c:v>60581</c:v>
                </c:pt>
                <c:pt idx="3017">
                  <c:v>60588</c:v>
                </c:pt>
                <c:pt idx="3018">
                  <c:v>60595</c:v>
                </c:pt>
                <c:pt idx="3019">
                  <c:v>60602</c:v>
                </c:pt>
                <c:pt idx="3020">
                  <c:v>60609</c:v>
                </c:pt>
                <c:pt idx="3021">
                  <c:v>60616</c:v>
                </c:pt>
                <c:pt idx="3022">
                  <c:v>60623</c:v>
                </c:pt>
                <c:pt idx="3023">
                  <c:v>60630</c:v>
                </c:pt>
                <c:pt idx="3024">
                  <c:v>60637</c:v>
                </c:pt>
                <c:pt idx="3025">
                  <c:v>60644</c:v>
                </c:pt>
                <c:pt idx="3026">
                  <c:v>60651</c:v>
                </c:pt>
                <c:pt idx="3027">
                  <c:v>60658</c:v>
                </c:pt>
                <c:pt idx="3028">
                  <c:v>60665</c:v>
                </c:pt>
                <c:pt idx="3029">
                  <c:v>60672</c:v>
                </c:pt>
                <c:pt idx="3030">
                  <c:v>60679</c:v>
                </c:pt>
                <c:pt idx="3031">
                  <c:v>60686</c:v>
                </c:pt>
                <c:pt idx="3032">
                  <c:v>60693</c:v>
                </c:pt>
                <c:pt idx="3033">
                  <c:v>60700</c:v>
                </c:pt>
                <c:pt idx="3034">
                  <c:v>60707</c:v>
                </c:pt>
                <c:pt idx="3035">
                  <c:v>60714</c:v>
                </c:pt>
                <c:pt idx="3036">
                  <c:v>60721</c:v>
                </c:pt>
                <c:pt idx="3037">
                  <c:v>60728</c:v>
                </c:pt>
                <c:pt idx="3038">
                  <c:v>60735</c:v>
                </c:pt>
                <c:pt idx="3039">
                  <c:v>60742</c:v>
                </c:pt>
                <c:pt idx="3040">
                  <c:v>60749</c:v>
                </c:pt>
                <c:pt idx="3041">
                  <c:v>60756</c:v>
                </c:pt>
                <c:pt idx="3042">
                  <c:v>60763</c:v>
                </c:pt>
                <c:pt idx="3043">
                  <c:v>60770</c:v>
                </c:pt>
                <c:pt idx="3044">
                  <c:v>60777</c:v>
                </c:pt>
                <c:pt idx="3045">
                  <c:v>60784</c:v>
                </c:pt>
                <c:pt idx="3046">
                  <c:v>60791</c:v>
                </c:pt>
                <c:pt idx="3047">
                  <c:v>60798</c:v>
                </c:pt>
                <c:pt idx="3048">
                  <c:v>60805</c:v>
                </c:pt>
                <c:pt idx="3049">
                  <c:v>60812</c:v>
                </c:pt>
                <c:pt idx="3050">
                  <c:v>60819</c:v>
                </c:pt>
                <c:pt idx="3051">
                  <c:v>60826</c:v>
                </c:pt>
                <c:pt idx="3052">
                  <c:v>60833</c:v>
                </c:pt>
                <c:pt idx="3053">
                  <c:v>60840</c:v>
                </c:pt>
                <c:pt idx="3054">
                  <c:v>60847</c:v>
                </c:pt>
                <c:pt idx="3055">
                  <c:v>60854</c:v>
                </c:pt>
                <c:pt idx="3056">
                  <c:v>60861</c:v>
                </c:pt>
                <c:pt idx="3057">
                  <c:v>60868</c:v>
                </c:pt>
                <c:pt idx="3058">
                  <c:v>60875</c:v>
                </c:pt>
                <c:pt idx="3059">
                  <c:v>60882</c:v>
                </c:pt>
                <c:pt idx="3060">
                  <c:v>60889</c:v>
                </c:pt>
                <c:pt idx="3061">
                  <c:v>60896</c:v>
                </c:pt>
                <c:pt idx="3062">
                  <c:v>60903</c:v>
                </c:pt>
                <c:pt idx="3063">
                  <c:v>60910</c:v>
                </c:pt>
                <c:pt idx="3064">
                  <c:v>60917</c:v>
                </c:pt>
                <c:pt idx="3065">
                  <c:v>60924</c:v>
                </c:pt>
                <c:pt idx="3066">
                  <c:v>60931</c:v>
                </c:pt>
                <c:pt idx="3067">
                  <c:v>60938</c:v>
                </c:pt>
                <c:pt idx="3068">
                  <c:v>60945</c:v>
                </c:pt>
                <c:pt idx="3069">
                  <c:v>60952</c:v>
                </c:pt>
                <c:pt idx="3070">
                  <c:v>60959</c:v>
                </c:pt>
                <c:pt idx="3071">
                  <c:v>60966</c:v>
                </c:pt>
                <c:pt idx="3072">
                  <c:v>60973</c:v>
                </c:pt>
                <c:pt idx="3073">
                  <c:v>60980</c:v>
                </c:pt>
                <c:pt idx="3074">
                  <c:v>60987</c:v>
                </c:pt>
                <c:pt idx="3075">
                  <c:v>60995</c:v>
                </c:pt>
                <c:pt idx="3076">
                  <c:v>61002</c:v>
                </c:pt>
                <c:pt idx="3077">
                  <c:v>61009</c:v>
                </c:pt>
                <c:pt idx="3078">
                  <c:v>61016</c:v>
                </c:pt>
                <c:pt idx="3079">
                  <c:v>61023</c:v>
                </c:pt>
                <c:pt idx="3080">
                  <c:v>61030</c:v>
                </c:pt>
                <c:pt idx="3081">
                  <c:v>61037</c:v>
                </c:pt>
                <c:pt idx="3082">
                  <c:v>61044</c:v>
                </c:pt>
                <c:pt idx="3083">
                  <c:v>61051</c:v>
                </c:pt>
                <c:pt idx="3084">
                  <c:v>61058</c:v>
                </c:pt>
                <c:pt idx="3085">
                  <c:v>61065</c:v>
                </c:pt>
                <c:pt idx="3086">
                  <c:v>61072</c:v>
                </c:pt>
                <c:pt idx="3087">
                  <c:v>61079</c:v>
                </c:pt>
                <c:pt idx="3088">
                  <c:v>61086</c:v>
                </c:pt>
                <c:pt idx="3089">
                  <c:v>61093</c:v>
                </c:pt>
                <c:pt idx="3090">
                  <c:v>61100</c:v>
                </c:pt>
                <c:pt idx="3091">
                  <c:v>61107</c:v>
                </c:pt>
                <c:pt idx="3092">
                  <c:v>61114</c:v>
                </c:pt>
                <c:pt idx="3093">
                  <c:v>61121</c:v>
                </c:pt>
                <c:pt idx="3094">
                  <c:v>61128</c:v>
                </c:pt>
                <c:pt idx="3095">
                  <c:v>61135</c:v>
                </c:pt>
                <c:pt idx="3096">
                  <c:v>61142</c:v>
                </c:pt>
                <c:pt idx="3097">
                  <c:v>61149</c:v>
                </c:pt>
                <c:pt idx="3098">
                  <c:v>61156</c:v>
                </c:pt>
                <c:pt idx="3099">
                  <c:v>61163</c:v>
                </c:pt>
                <c:pt idx="3100">
                  <c:v>61170</c:v>
                </c:pt>
                <c:pt idx="3101">
                  <c:v>61177</c:v>
                </c:pt>
                <c:pt idx="3102">
                  <c:v>61184</c:v>
                </c:pt>
                <c:pt idx="3103">
                  <c:v>61191</c:v>
                </c:pt>
                <c:pt idx="3104">
                  <c:v>61198</c:v>
                </c:pt>
                <c:pt idx="3105">
                  <c:v>61205</c:v>
                </c:pt>
                <c:pt idx="3106">
                  <c:v>61212</c:v>
                </c:pt>
                <c:pt idx="3107">
                  <c:v>61219</c:v>
                </c:pt>
                <c:pt idx="3108">
                  <c:v>61226</c:v>
                </c:pt>
                <c:pt idx="3109">
                  <c:v>61233</c:v>
                </c:pt>
                <c:pt idx="3110">
                  <c:v>61240</c:v>
                </c:pt>
                <c:pt idx="3111">
                  <c:v>61247</c:v>
                </c:pt>
                <c:pt idx="3112">
                  <c:v>61254</c:v>
                </c:pt>
                <c:pt idx="3113">
                  <c:v>61261</c:v>
                </c:pt>
                <c:pt idx="3114">
                  <c:v>61268</c:v>
                </c:pt>
                <c:pt idx="3115">
                  <c:v>61275</c:v>
                </c:pt>
                <c:pt idx="3116">
                  <c:v>61282</c:v>
                </c:pt>
                <c:pt idx="3117">
                  <c:v>61289</c:v>
                </c:pt>
                <c:pt idx="3118">
                  <c:v>61296</c:v>
                </c:pt>
                <c:pt idx="3119">
                  <c:v>61303</c:v>
                </c:pt>
                <c:pt idx="3120">
                  <c:v>61310</c:v>
                </c:pt>
                <c:pt idx="3121">
                  <c:v>61317</c:v>
                </c:pt>
                <c:pt idx="3122">
                  <c:v>61324</c:v>
                </c:pt>
                <c:pt idx="3123">
                  <c:v>61331</c:v>
                </c:pt>
                <c:pt idx="3124">
                  <c:v>61338</c:v>
                </c:pt>
                <c:pt idx="3125">
                  <c:v>61345</c:v>
                </c:pt>
                <c:pt idx="3126">
                  <c:v>61352</c:v>
                </c:pt>
                <c:pt idx="3127">
                  <c:v>61359</c:v>
                </c:pt>
                <c:pt idx="3128">
                  <c:v>61366</c:v>
                </c:pt>
                <c:pt idx="3129">
                  <c:v>61373</c:v>
                </c:pt>
                <c:pt idx="3130">
                  <c:v>61380</c:v>
                </c:pt>
                <c:pt idx="3131">
                  <c:v>61387</c:v>
                </c:pt>
                <c:pt idx="3132">
                  <c:v>61394</c:v>
                </c:pt>
                <c:pt idx="3133">
                  <c:v>61401</c:v>
                </c:pt>
                <c:pt idx="3134">
                  <c:v>61408</c:v>
                </c:pt>
                <c:pt idx="3135">
                  <c:v>61415</c:v>
                </c:pt>
                <c:pt idx="3136">
                  <c:v>61422</c:v>
                </c:pt>
                <c:pt idx="3137">
                  <c:v>61429</c:v>
                </c:pt>
                <c:pt idx="3138">
                  <c:v>61436</c:v>
                </c:pt>
                <c:pt idx="3139">
                  <c:v>61443</c:v>
                </c:pt>
                <c:pt idx="3140">
                  <c:v>61450</c:v>
                </c:pt>
                <c:pt idx="3141">
                  <c:v>61457</c:v>
                </c:pt>
                <c:pt idx="3142">
                  <c:v>61464</c:v>
                </c:pt>
                <c:pt idx="3143">
                  <c:v>61471</c:v>
                </c:pt>
                <c:pt idx="3144">
                  <c:v>61478</c:v>
                </c:pt>
                <c:pt idx="3145">
                  <c:v>61485</c:v>
                </c:pt>
                <c:pt idx="3146">
                  <c:v>61492</c:v>
                </c:pt>
                <c:pt idx="3147">
                  <c:v>61499</c:v>
                </c:pt>
                <c:pt idx="3148">
                  <c:v>61506</c:v>
                </c:pt>
                <c:pt idx="3149">
                  <c:v>61513</c:v>
                </c:pt>
                <c:pt idx="3150">
                  <c:v>61520</c:v>
                </c:pt>
                <c:pt idx="3151">
                  <c:v>61527</c:v>
                </c:pt>
                <c:pt idx="3152">
                  <c:v>61534</c:v>
                </c:pt>
                <c:pt idx="3153">
                  <c:v>61541</c:v>
                </c:pt>
                <c:pt idx="3154">
                  <c:v>61548</c:v>
                </c:pt>
                <c:pt idx="3155">
                  <c:v>61555</c:v>
                </c:pt>
                <c:pt idx="3156">
                  <c:v>61562</c:v>
                </c:pt>
                <c:pt idx="3157">
                  <c:v>61569</c:v>
                </c:pt>
                <c:pt idx="3158">
                  <c:v>61576</c:v>
                </c:pt>
                <c:pt idx="3159">
                  <c:v>61583</c:v>
                </c:pt>
                <c:pt idx="3160">
                  <c:v>61590</c:v>
                </c:pt>
                <c:pt idx="3161">
                  <c:v>61597</c:v>
                </c:pt>
                <c:pt idx="3162">
                  <c:v>61604</c:v>
                </c:pt>
                <c:pt idx="3163">
                  <c:v>61611</c:v>
                </c:pt>
                <c:pt idx="3164">
                  <c:v>61618</c:v>
                </c:pt>
                <c:pt idx="3165">
                  <c:v>61625</c:v>
                </c:pt>
                <c:pt idx="3166">
                  <c:v>61632</c:v>
                </c:pt>
                <c:pt idx="3167">
                  <c:v>61639</c:v>
                </c:pt>
                <c:pt idx="3168">
                  <c:v>61646</c:v>
                </c:pt>
                <c:pt idx="3169">
                  <c:v>61653</c:v>
                </c:pt>
                <c:pt idx="3170">
                  <c:v>61660</c:v>
                </c:pt>
                <c:pt idx="3171">
                  <c:v>61667</c:v>
                </c:pt>
                <c:pt idx="3172">
                  <c:v>61674</c:v>
                </c:pt>
                <c:pt idx="3173">
                  <c:v>61681</c:v>
                </c:pt>
                <c:pt idx="3174">
                  <c:v>61688</c:v>
                </c:pt>
                <c:pt idx="3175">
                  <c:v>61695</c:v>
                </c:pt>
                <c:pt idx="3176">
                  <c:v>61702</c:v>
                </c:pt>
                <c:pt idx="3177">
                  <c:v>61709</c:v>
                </c:pt>
                <c:pt idx="3178">
                  <c:v>61716</c:v>
                </c:pt>
                <c:pt idx="3179">
                  <c:v>61724</c:v>
                </c:pt>
                <c:pt idx="3180">
                  <c:v>61731</c:v>
                </c:pt>
                <c:pt idx="3181">
                  <c:v>61738</c:v>
                </c:pt>
                <c:pt idx="3182">
                  <c:v>61745</c:v>
                </c:pt>
                <c:pt idx="3183">
                  <c:v>61752</c:v>
                </c:pt>
                <c:pt idx="3184">
                  <c:v>61759</c:v>
                </c:pt>
                <c:pt idx="3185">
                  <c:v>61766</c:v>
                </c:pt>
                <c:pt idx="3186">
                  <c:v>61773</c:v>
                </c:pt>
                <c:pt idx="3187">
                  <c:v>61780</c:v>
                </c:pt>
                <c:pt idx="3188">
                  <c:v>61787</c:v>
                </c:pt>
                <c:pt idx="3189">
                  <c:v>61794</c:v>
                </c:pt>
                <c:pt idx="3190">
                  <c:v>61801</c:v>
                </c:pt>
                <c:pt idx="3191">
                  <c:v>61808</c:v>
                </c:pt>
                <c:pt idx="3192">
                  <c:v>61815</c:v>
                </c:pt>
                <c:pt idx="3193">
                  <c:v>61822</c:v>
                </c:pt>
                <c:pt idx="3194">
                  <c:v>61829</c:v>
                </c:pt>
                <c:pt idx="3195">
                  <c:v>61836</c:v>
                </c:pt>
                <c:pt idx="3196">
                  <c:v>61843</c:v>
                </c:pt>
                <c:pt idx="3197">
                  <c:v>61850</c:v>
                </c:pt>
                <c:pt idx="3198">
                  <c:v>61857</c:v>
                </c:pt>
                <c:pt idx="3199">
                  <c:v>61864</c:v>
                </c:pt>
                <c:pt idx="3200">
                  <c:v>61871</c:v>
                </c:pt>
                <c:pt idx="3201">
                  <c:v>61878</c:v>
                </c:pt>
                <c:pt idx="3202">
                  <c:v>61885</c:v>
                </c:pt>
                <c:pt idx="3203">
                  <c:v>61892</c:v>
                </c:pt>
                <c:pt idx="3204">
                  <c:v>61899</c:v>
                </c:pt>
                <c:pt idx="3205">
                  <c:v>61906</c:v>
                </c:pt>
                <c:pt idx="3206">
                  <c:v>61913</c:v>
                </c:pt>
                <c:pt idx="3207">
                  <c:v>61920</c:v>
                </c:pt>
                <c:pt idx="3208">
                  <c:v>61927</c:v>
                </c:pt>
                <c:pt idx="3209">
                  <c:v>61934</c:v>
                </c:pt>
                <c:pt idx="3210">
                  <c:v>61941</c:v>
                </c:pt>
                <c:pt idx="3211">
                  <c:v>61948</c:v>
                </c:pt>
                <c:pt idx="3212">
                  <c:v>61955</c:v>
                </c:pt>
                <c:pt idx="3213">
                  <c:v>61962</c:v>
                </c:pt>
                <c:pt idx="3214">
                  <c:v>61969</c:v>
                </c:pt>
                <c:pt idx="3215">
                  <c:v>61976</c:v>
                </c:pt>
                <c:pt idx="3216">
                  <c:v>61983</c:v>
                </c:pt>
                <c:pt idx="3217">
                  <c:v>61990</c:v>
                </c:pt>
                <c:pt idx="3218">
                  <c:v>61997</c:v>
                </c:pt>
                <c:pt idx="3219">
                  <c:v>62004</c:v>
                </c:pt>
                <c:pt idx="3220">
                  <c:v>62011</c:v>
                </c:pt>
                <c:pt idx="3221">
                  <c:v>62018</c:v>
                </c:pt>
                <c:pt idx="3222">
                  <c:v>62025</c:v>
                </c:pt>
                <c:pt idx="3223">
                  <c:v>62032</c:v>
                </c:pt>
                <c:pt idx="3224">
                  <c:v>62039</c:v>
                </c:pt>
                <c:pt idx="3225">
                  <c:v>62046</c:v>
                </c:pt>
                <c:pt idx="3226">
                  <c:v>62053</c:v>
                </c:pt>
                <c:pt idx="3227">
                  <c:v>62060</c:v>
                </c:pt>
                <c:pt idx="3228">
                  <c:v>62067</c:v>
                </c:pt>
                <c:pt idx="3229">
                  <c:v>62074</c:v>
                </c:pt>
                <c:pt idx="3230">
                  <c:v>62081</c:v>
                </c:pt>
                <c:pt idx="3231">
                  <c:v>62089</c:v>
                </c:pt>
                <c:pt idx="3232">
                  <c:v>62096</c:v>
                </c:pt>
                <c:pt idx="3233">
                  <c:v>62103</c:v>
                </c:pt>
                <c:pt idx="3234">
                  <c:v>62110</c:v>
                </c:pt>
                <c:pt idx="3235">
                  <c:v>62117</c:v>
                </c:pt>
                <c:pt idx="3236">
                  <c:v>62124</c:v>
                </c:pt>
                <c:pt idx="3237">
                  <c:v>62131</c:v>
                </c:pt>
                <c:pt idx="3238">
                  <c:v>62138</c:v>
                </c:pt>
                <c:pt idx="3239">
                  <c:v>62145</c:v>
                </c:pt>
                <c:pt idx="3240">
                  <c:v>62152</c:v>
                </c:pt>
                <c:pt idx="3241">
                  <c:v>62159</c:v>
                </c:pt>
                <c:pt idx="3242">
                  <c:v>62166</c:v>
                </c:pt>
                <c:pt idx="3243">
                  <c:v>62173</c:v>
                </c:pt>
                <c:pt idx="3244">
                  <c:v>62184</c:v>
                </c:pt>
                <c:pt idx="3245">
                  <c:v>62191</c:v>
                </c:pt>
                <c:pt idx="3246">
                  <c:v>62198</c:v>
                </c:pt>
                <c:pt idx="3247">
                  <c:v>62205</c:v>
                </c:pt>
                <c:pt idx="3248">
                  <c:v>62212</c:v>
                </c:pt>
                <c:pt idx="3249">
                  <c:v>62219</c:v>
                </c:pt>
                <c:pt idx="3250">
                  <c:v>62226</c:v>
                </c:pt>
                <c:pt idx="3251">
                  <c:v>62233</c:v>
                </c:pt>
                <c:pt idx="3252">
                  <c:v>62240</c:v>
                </c:pt>
                <c:pt idx="3253">
                  <c:v>62247</c:v>
                </c:pt>
                <c:pt idx="3254">
                  <c:v>62254</c:v>
                </c:pt>
                <c:pt idx="3255">
                  <c:v>62261</c:v>
                </c:pt>
                <c:pt idx="3256">
                  <c:v>62268</c:v>
                </c:pt>
                <c:pt idx="3257">
                  <c:v>62275</c:v>
                </c:pt>
                <c:pt idx="3258">
                  <c:v>62282</c:v>
                </c:pt>
                <c:pt idx="3259">
                  <c:v>62289</c:v>
                </c:pt>
                <c:pt idx="3260">
                  <c:v>62296</c:v>
                </c:pt>
                <c:pt idx="3261">
                  <c:v>62303</c:v>
                </c:pt>
                <c:pt idx="3262">
                  <c:v>62310</c:v>
                </c:pt>
                <c:pt idx="3263">
                  <c:v>62317</c:v>
                </c:pt>
                <c:pt idx="3264">
                  <c:v>62324</c:v>
                </c:pt>
                <c:pt idx="3265">
                  <c:v>62331</c:v>
                </c:pt>
                <c:pt idx="3266">
                  <c:v>62338</c:v>
                </c:pt>
                <c:pt idx="3267">
                  <c:v>62345</c:v>
                </c:pt>
                <c:pt idx="3268">
                  <c:v>62352</c:v>
                </c:pt>
                <c:pt idx="3269">
                  <c:v>62359</c:v>
                </c:pt>
                <c:pt idx="3270">
                  <c:v>62366</c:v>
                </c:pt>
                <c:pt idx="3271">
                  <c:v>62373</c:v>
                </c:pt>
                <c:pt idx="3272">
                  <c:v>62380</c:v>
                </c:pt>
                <c:pt idx="3273">
                  <c:v>62387</c:v>
                </c:pt>
                <c:pt idx="3274">
                  <c:v>62394</c:v>
                </c:pt>
                <c:pt idx="3275">
                  <c:v>62401</c:v>
                </c:pt>
                <c:pt idx="3276">
                  <c:v>62408</c:v>
                </c:pt>
                <c:pt idx="3277">
                  <c:v>62415</c:v>
                </c:pt>
                <c:pt idx="3278">
                  <c:v>62422</c:v>
                </c:pt>
                <c:pt idx="3279">
                  <c:v>62429</c:v>
                </c:pt>
                <c:pt idx="3280">
                  <c:v>62436</c:v>
                </c:pt>
                <c:pt idx="3281">
                  <c:v>62443</c:v>
                </c:pt>
                <c:pt idx="3282">
                  <c:v>62450</c:v>
                </c:pt>
                <c:pt idx="3283">
                  <c:v>62457</c:v>
                </c:pt>
                <c:pt idx="3284">
                  <c:v>62464</c:v>
                </c:pt>
                <c:pt idx="3285">
                  <c:v>62471</c:v>
                </c:pt>
                <c:pt idx="3286">
                  <c:v>62478</c:v>
                </c:pt>
                <c:pt idx="3287">
                  <c:v>62485</c:v>
                </c:pt>
                <c:pt idx="3288">
                  <c:v>62492</c:v>
                </c:pt>
                <c:pt idx="3289">
                  <c:v>62499</c:v>
                </c:pt>
                <c:pt idx="3290">
                  <c:v>62506</c:v>
                </c:pt>
                <c:pt idx="3291">
                  <c:v>62513</c:v>
                </c:pt>
                <c:pt idx="3292">
                  <c:v>62520</c:v>
                </c:pt>
                <c:pt idx="3293">
                  <c:v>62527</c:v>
                </c:pt>
                <c:pt idx="3294">
                  <c:v>62534</c:v>
                </c:pt>
                <c:pt idx="3295">
                  <c:v>62541</c:v>
                </c:pt>
                <c:pt idx="3296">
                  <c:v>62548</c:v>
                </c:pt>
                <c:pt idx="3297">
                  <c:v>62555</c:v>
                </c:pt>
                <c:pt idx="3298">
                  <c:v>62562</c:v>
                </c:pt>
                <c:pt idx="3299">
                  <c:v>62569</c:v>
                </c:pt>
                <c:pt idx="3300">
                  <c:v>62576</c:v>
                </c:pt>
                <c:pt idx="3301">
                  <c:v>62583</c:v>
                </c:pt>
                <c:pt idx="3302">
                  <c:v>62590</c:v>
                </c:pt>
                <c:pt idx="3303">
                  <c:v>62597</c:v>
                </c:pt>
                <c:pt idx="3304">
                  <c:v>62604</c:v>
                </c:pt>
                <c:pt idx="3305">
                  <c:v>62611</c:v>
                </c:pt>
                <c:pt idx="3306">
                  <c:v>62618</c:v>
                </c:pt>
                <c:pt idx="3307">
                  <c:v>62625</c:v>
                </c:pt>
                <c:pt idx="3308">
                  <c:v>62632</c:v>
                </c:pt>
                <c:pt idx="3309">
                  <c:v>62639</c:v>
                </c:pt>
                <c:pt idx="3310">
                  <c:v>62646</c:v>
                </c:pt>
                <c:pt idx="3311">
                  <c:v>62653</c:v>
                </c:pt>
                <c:pt idx="3312">
                  <c:v>62660</c:v>
                </c:pt>
                <c:pt idx="3313">
                  <c:v>62667</c:v>
                </c:pt>
                <c:pt idx="3314">
                  <c:v>62674</c:v>
                </c:pt>
                <c:pt idx="3315">
                  <c:v>62681</c:v>
                </c:pt>
                <c:pt idx="3316">
                  <c:v>62688</c:v>
                </c:pt>
                <c:pt idx="3317">
                  <c:v>62695</c:v>
                </c:pt>
                <c:pt idx="3318">
                  <c:v>62702</c:v>
                </c:pt>
                <c:pt idx="3319">
                  <c:v>62709</c:v>
                </c:pt>
                <c:pt idx="3320">
                  <c:v>62716</c:v>
                </c:pt>
                <c:pt idx="3321">
                  <c:v>62723</c:v>
                </c:pt>
                <c:pt idx="3322">
                  <c:v>62730</c:v>
                </c:pt>
                <c:pt idx="3323">
                  <c:v>62737</c:v>
                </c:pt>
                <c:pt idx="3324">
                  <c:v>62744</c:v>
                </c:pt>
                <c:pt idx="3325">
                  <c:v>62751</c:v>
                </c:pt>
                <c:pt idx="3326">
                  <c:v>62758</c:v>
                </c:pt>
                <c:pt idx="3327">
                  <c:v>62765</c:v>
                </c:pt>
                <c:pt idx="3328">
                  <c:v>62772</c:v>
                </c:pt>
                <c:pt idx="3329">
                  <c:v>62779</c:v>
                </c:pt>
                <c:pt idx="3330">
                  <c:v>62786</c:v>
                </c:pt>
                <c:pt idx="3331">
                  <c:v>62793</c:v>
                </c:pt>
                <c:pt idx="3332">
                  <c:v>62800</c:v>
                </c:pt>
                <c:pt idx="3333">
                  <c:v>62807</c:v>
                </c:pt>
                <c:pt idx="3334">
                  <c:v>62814</c:v>
                </c:pt>
                <c:pt idx="3335">
                  <c:v>62821</c:v>
                </c:pt>
                <c:pt idx="3336">
                  <c:v>62828</c:v>
                </c:pt>
                <c:pt idx="3337">
                  <c:v>62835</c:v>
                </c:pt>
                <c:pt idx="3338">
                  <c:v>62842</c:v>
                </c:pt>
                <c:pt idx="3339">
                  <c:v>62849</c:v>
                </c:pt>
                <c:pt idx="3340">
                  <c:v>62856</c:v>
                </c:pt>
                <c:pt idx="3341">
                  <c:v>62863</c:v>
                </c:pt>
                <c:pt idx="3342">
                  <c:v>62870</c:v>
                </c:pt>
                <c:pt idx="3343">
                  <c:v>62877</c:v>
                </c:pt>
                <c:pt idx="3344">
                  <c:v>62884</c:v>
                </c:pt>
                <c:pt idx="3345">
                  <c:v>62891</c:v>
                </c:pt>
                <c:pt idx="3346">
                  <c:v>62898</c:v>
                </c:pt>
                <c:pt idx="3347">
                  <c:v>62905</c:v>
                </c:pt>
                <c:pt idx="3348">
                  <c:v>62912</c:v>
                </c:pt>
                <c:pt idx="3349">
                  <c:v>62919</c:v>
                </c:pt>
                <c:pt idx="3350">
                  <c:v>62926</c:v>
                </c:pt>
                <c:pt idx="3351">
                  <c:v>62933</c:v>
                </c:pt>
                <c:pt idx="3352">
                  <c:v>62940</c:v>
                </c:pt>
                <c:pt idx="3353">
                  <c:v>62947</c:v>
                </c:pt>
                <c:pt idx="3354">
                  <c:v>62954</c:v>
                </c:pt>
                <c:pt idx="3355">
                  <c:v>62961</c:v>
                </c:pt>
                <c:pt idx="3356">
                  <c:v>62968</c:v>
                </c:pt>
                <c:pt idx="3357">
                  <c:v>62975</c:v>
                </c:pt>
                <c:pt idx="3358">
                  <c:v>62982</c:v>
                </c:pt>
                <c:pt idx="3359">
                  <c:v>62989</c:v>
                </c:pt>
                <c:pt idx="3360">
                  <c:v>62996</c:v>
                </c:pt>
                <c:pt idx="3361">
                  <c:v>63003</c:v>
                </c:pt>
                <c:pt idx="3362">
                  <c:v>63010</c:v>
                </c:pt>
                <c:pt idx="3363">
                  <c:v>63017</c:v>
                </c:pt>
                <c:pt idx="3364">
                  <c:v>63024</c:v>
                </c:pt>
                <c:pt idx="3365">
                  <c:v>63031</c:v>
                </c:pt>
                <c:pt idx="3366">
                  <c:v>63038</c:v>
                </c:pt>
                <c:pt idx="3367">
                  <c:v>63045</c:v>
                </c:pt>
                <c:pt idx="3368">
                  <c:v>63052</c:v>
                </c:pt>
                <c:pt idx="3369">
                  <c:v>63059</c:v>
                </c:pt>
                <c:pt idx="3370">
                  <c:v>63066</c:v>
                </c:pt>
                <c:pt idx="3371">
                  <c:v>63073</c:v>
                </c:pt>
                <c:pt idx="3372">
                  <c:v>63080</c:v>
                </c:pt>
                <c:pt idx="3373">
                  <c:v>63087</c:v>
                </c:pt>
                <c:pt idx="3374">
                  <c:v>63094</c:v>
                </c:pt>
                <c:pt idx="3375">
                  <c:v>63101</c:v>
                </c:pt>
                <c:pt idx="3376">
                  <c:v>63108</c:v>
                </c:pt>
                <c:pt idx="3377">
                  <c:v>63115</c:v>
                </c:pt>
                <c:pt idx="3378">
                  <c:v>63122</c:v>
                </c:pt>
                <c:pt idx="3379">
                  <c:v>63129</c:v>
                </c:pt>
                <c:pt idx="3380">
                  <c:v>63136</c:v>
                </c:pt>
                <c:pt idx="3381">
                  <c:v>63143</c:v>
                </c:pt>
                <c:pt idx="3382">
                  <c:v>63150</c:v>
                </c:pt>
                <c:pt idx="3383">
                  <c:v>63157</c:v>
                </c:pt>
                <c:pt idx="3384">
                  <c:v>63164</c:v>
                </c:pt>
                <c:pt idx="3385">
                  <c:v>63171</c:v>
                </c:pt>
                <c:pt idx="3386">
                  <c:v>63178</c:v>
                </c:pt>
                <c:pt idx="3387">
                  <c:v>63186</c:v>
                </c:pt>
                <c:pt idx="3388">
                  <c:v>63193</c:v>
                </c:pt>
                <c:pt idx="3389">
                  <c:v>63200</c:v>
                </c:pt>
                <c:pt idx="3390">
                  <c:v>63207</c:v>
                </c:pt>
                <c:pt idx="3391">
                  <c:v>63214</c:v>
                </c:pt>
                <c:pt idx="3392">
                  <c:v>63221</c:v>
                </c:pt>
                <c:pt idx="3393">
                  <c:v>63228</c:v>
                </c:pt>
                <c:pt idx="3394">
                  <c:v>63235</c:v>
                </c:pt>
                <c:pt idx="3395">
                  <c:v>63242</c:v>
                </c:pt>
                <c:pt idx="3396">
                  <c:v>63249</c:v>
                </c:pt>
                <c:pt idx="3397">
                  <c:v>63256</c:v>
                </c:pt>
                <c:pt idx="3398">
                  <c:v>63263</c:v>
                </c:pt>
                <c:pt idx="3399">
                  <c:v>63270</c:v>
                </c:pt>
                <c:pt idx="3400">
                  <c:v>63277</c:v>
                </c:pt>
                <c:pt idx="3401">
                  <c:v>63284</c:v>
                </c:pt>
                <c:pt idx="3402">
                  <c:v>63291</c:v>
                </c:pt>
                <c:pt idx="3403">
                  <c:v>63298</c:v>
                </c:pt>
                <c:pt idx="3404">
                  <c:v>63305</c:v>
                </c:pt>
                <c:pt idx="3405">
                  <c:v>63312</c:v>
                </c:pt>
                <c:pt idx="3406">
                  <c:v>63319</c:v>
                </c:pt>
                <c:pt idx="3407">
                  <c:v>63326</c:v>
                </c:pt>
                <c:pt idx="3408">
                  <c:v>63333</c:v>
                </c:pt>
                <c:pt idx="3409">
                  <c:v>63340</c:v>
                </c:pt>
                <c:pt idx="3410">
                  <c:v>63347</c:v>
                </c:pt>
                <c:pt idx="3411">
                  <c:v>63354</c:v>
                </c:pt>
                <c:pt idx="3412">
                  <c:v>63361</c:v>
                </c:pt>
                <c:pt idx="3413">
                  <c:v>63368</c:v>
                </c:pt>
                <c:pt idx="3414">
                  <c:v>63375</c:v>
                </c:pt>
                <c:pt idx="3415">
                  <c:v>63382</c:v>
                </c:pt>
                <c:pt idx="3416">
                  <c:v>63389</c:v>
                </c:pt>
                <c:pt idx="3417">
                  <c:v>63396</c:v>
                </c:pt>
                <c:pt idx="3418">
                  <c:v>63403</c:v>
                </c:pt>
                <c:pt idx="3419">
                  <c:v>63410</c:v>
                </c:pt>
                <c:pt idx="3420">
                  <c:v>63417</c:v>
                </c:pt>
                <c:pt idx="3421">
                  <c:v>63424</c:v>
                </c:pt>
                <c:pt idx="3422">
                  <c:v>63431</c:v>
                </c:pt>
                <c:pt idx="3423">
                  <c:v>63438</c:v>
                </c:pt>
                <c:pt idx="3424">
                  <c:v>63445</c:v>
                </c:pt>
                <c:pt idx="3425">
                  <c:v>63452</c:v>
                </c:pt>
                <c:pt idx="3426">
                  <c:v>63459</c:v>
                </c:pt>
                <c:pt idx="3427">
                  <c:v>63466</c:v>
                </c:pt>
                <c:pt idx="3428">
                  <c:v>63473</c:v>
                </c:pt>
                <c:pt idx="3429">
                  <c:v>63480</c:v>
                </c:pt>
                <c:pt idx="3430">
                  <c:v>63487</c:v>
                </c:pt>
                <c:pt idx="3431">
                  <c:v>63494</c:v>
                </c:pt>
                <c:pt idx="3432">
                  <c:v>63501</c:v>
                </c:pt>
                <c:pt idx="3433">
                  <c:v>63508</c:v>
                </c:pt>
                <c:pt idx="3434">
                  <c:v>63515</c:v>
                </c:pt>
                <c:pt idx="3435">
                  <c:v>63522</c:v>
                </c:pt>
                <c:pt idx="3436">
                  <c:v>63529</c:v>
                </c:pt>
                <c:pt idx="3437">
                  <c:v>63536</c:v>
                </c:pt>
                <c:pt idx="3438">
                  <c:v>63543</c:v>
                </c:pt>
                <c:pt idx="3439">
                  <c:v>63550</c:v>
                </c:pt>
                <c:pt idx="3440">
                  <c:v>63557</c:v>
                </c:pt>
                <c:pt idx="3441">
                  <c:v>63564</c:v>
                </c:pt>
                <c:pt idx="3442">
                  <c:v>63571</c:v>
                </c:pt>
                <c:pt idx="3443">
                  <c:v>63578</c:v>
                </c:pt>
                <c:pt idx="3444">
                  <c:v>63585</c:v>
                </c:pt>
                <c:pt idx="3445">
                  <c:v>63592</c:v>
                </c:pt>
                <c:pt idx="3446">
                  <c:v>63599</c:v>
                </c:pt>
                <c:pt idx="3447">
                  <c:v>63606</c:v>
                </c:pt>
                <c:pt idx="3448">
                  <c:v>63613</c:v>
                </c:pt>
                <c:pt idx="3449">
                  <c:v>63620</c:v>
                </c:pt>
                <c:pt idx="3450">
                  <c:v>63627</c:v>
                </c:pt>
                <c:pt idx="3451">
                  <c:v>63634</c:v>
                </c:pt>
                <c:pt idx="3452">
                  <c:v>63641</c:v>
                </c:pt>
                <c:pt idx="3453">
                  <c:v>63648</c:v>
                </c:pt>
                <c:pt idx="3454">
                  <c:v>63655</c:v>
                </c:pt>
                <c:pt idx="3455">
                  <c:v>63662</c:v>
                </c:pt>
                <c:pt idx="3456">
                  <c:v>63669</c:v>
                </c:pt>
                <c:pt idx="3457">
                  <c:v>63676</c:v>
                </c:pt>
                <c:pt idx="3458">
                  <c:v>63683</c:v>
                </c:pt>
                <c:pt idx="3459">
                  <c:v>63690</c:v>
                </c:pt>
                <c:pt idx="3460">
                  <c:v>63697</c:v>
                </c:pt>
                <c:pt idx="3461">
                  <c:v>63704</c:v>
                </c:pt>
                <c:pt idx="3462">
                  <c:v>63711</c:v>
                </c:pt>
                <c:pt idx="3463">
                  <c:v>63718</c:v>
                </c:pt>
                <c:pt idx="3464">
                  <c:v>63725</c:v>
                </c:pt>
                <c:pt idx="3465">
                  <c:v>63732</c:v>
                </c:pt>
                <c:pt idx="3466">
                  <c:v>63739</c:v>
                </c:pt>
                <c:pt idx="3467">
                  <c:v>63746</c:v>
                </c:pt>
                <c:pt idx="3468">
                  <c:v>63753</c:v>
                </c:pt>
                <c:pt idx="3469">
                  <c:v>63760</c:v>
                </c:pt>
                <c:pt idx="3470">
                  <c:v>63767</c:v>
                </c:pt>
                <c:pt idx="3471">
                  <c:v>63774</c:v>
                </c:pt>
                <c:pt idx="3472">
                  <c:v>63781</c:v>
                </c:pt>
                <c:pt idx="3473">
                  <c:v>63788</c:v>
                </c:pt>
                <c:pt idx="3474">
                  <c:v>63795</c:v>
                </c:pt>
                <c:pt idx="3475">
                  <c:v>63802</c:v>
                </c:pt>
                <c:pt idx="3476">
                  <c:v>63809</c:v>
                </c:pt>
                <c:pt idx="3477">
                  <c:v>63816</c:v>
                </c:pt>
                <c:pt idx="3478">
                  <c:v>63823</c:v>
                </c:pt>
                <c:pt idx="3479">
                  <c:v>63830</c:v>
                </c:pt>
                <c:pt idx="3480">
                  <c:v>63837</c:v>
                </c:pt>
                <c:pt idx="3481">
                  <c:v>63844</c:v>
                </c:pt>
                <c:pt idx="3482">
                  <c:v>63851</c:v>
                </c:pt>
                <c:pt idx="3483">
                  <c:v>63858</c:v>
                </c:pt>
                <c:pt idx="3484">
                  <c:v>63865</c:v>
                </c:pt>
                <c:pt idx="3485">
                  <c:v>63872</c:v>
                </c:pt>
                <c:pt idx="3486">
                  <c:v>63879</c:v>
                </c:pt>
                <c:pt idx="3487">
                  <c:v>63886</c:v>
                </c:pt>
                <c:pt idx="3488">
                  <c:v>63893</c:v>
                </c:pt>
                <c:pt idx="3489">
                  <c:v>63900</c:v>
                </c:pt>
                <c:pt idx="3490">
                  <c:v>63907</c:v>
                </c:pt>
                <c:pt idx="3491">
                  <c:v>63915</c:v>
                </c:pt>
                <c:pt idx="3492">
                  <c:v>63922</c:v>
                </c:pt>
                <c:pt idx="3493">
                  <c:v>63929</c:v>
                </c:pt>
                <c:pt idx="3494">
                  <c:v>63936</c:v>
                </c:pt>
                <c:pt idx="3495">
                  <c:v>63943</c:v>
                </c:pt>
                <c:pt idx="3496">
                  <c:v>63950</c:v>
                </c:pt>
                <c:pt idx="3497">
                  <c:v>63957</c:v>
                </c:pt>
                <c:pt idx="3498">
                  <c:v>63964</c:v>
                </c:pt>
                <c:pt idx="3499">
                  <c:v>63971</c:v>
                </c:pt>
                <c:pt idx="3500">
                  <c:v>63978</c:v>
                </c:pt>
                <c:pt idx="3501">
                  <c:v>63985</c:v>
                </c:pt>
                <c:pt idx="3502">
                  <c:v>63992</c:v>
                </c:pt>
                <c:pt idx="3503">
                  <c:v>63999</c:v>
                </c:pt>
                <c:pt idx="3504">
                  <c:v>64006</c:v>
                </c:pt>
                <c:pt idx="3505">
                  <c:v>64013</c:v>
                </c:pt>
                <c:pt idx="3506">
                  <c:v>64020</c:v>
                </c:pt>
                <c:pt idx="3507">
                  <c:v>64027</c:v>
                </c:pt>
                <c:pt idx="3508">
                  <c:v>64034</c:v>
                </c:pt>
                <c:pt idx="3509">
                  <c:v>64041</c:v>
                </c:pt>
                <c:pt idx="3510">
                  <c:v>64048</c:v>
                </c:pt>
                <c:pt idx="3511">
                  <c:v>64055</c:v>
                </c:pt>
                <c:pt idx="3512">
                  <c:v>64062</c:v>
                </c:pt>
                <c:pt idx="3513">
                  <c:v>64069</c:v>
                </c:pt>
                <c:pt idx="3514">
                  <c:v>64076</c:v>
                </c:pt>
                <c:pt idx="3515">
                  <c:v>64083</c:v>
                </c:pt>
                <c:pt idx="3516">
                  <c:v>64090</c:v>
                </c:pt>
                <c:pt idx="3517">
                  <c:v>64097</c:v>
                </c:pt>
                <c:pt idx="3518">
                  <c:v>64104</c:v>
                </c:pt>
                <c:pt idx="3519">
                  <c:v>64111</c:v>
                </c:pt>
                <c:pt idx="3520">
                  <c:v>64118</c:v>
                </c:pt>
                <c:pt idx="3521">
                  <c:v>64125</c:v>
                </c:pt>
                <c:pt idx="3522">
                  <c:v>64132</c:v>
                </c:pt>
                <c:pt idx="3523">
                  <c:v>64139</c:v>
                </c:pt>
                <c:pt idx="3524">
                  <c:v>64146</c:v>
                </c:pt>
                <c:pt idx="3525">
                  <c:v>64153</c:v>
                </c:pt>
                <c:pt idx="3526">
                  <c:v>64160</c:v>
                </c:pt>
                <c:pt idx="3527">
                  <c:v>64167</c:v>
                </c:pt>
                <c:pt idx="3528">
                  <c:v>64174</c:v>
                </c:pt>
                <c:pt idx="3529">
                  <c:v>64181</c:v>
                </c:pt>
                <c:pt idx="3530">
                  <c:v>64188</c:v>
                </c:pt>
                <c:pt idx="3531">
                  <c:v>64195</c:v>
                </c:pt>
                <c:pt idx="3532">
                  <c:v>64202</c:v>
                </c:pt>
                <c:pt idx="3533">
                  <c:v>64209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5.0607873829033867E-3</c:v>
                </c:pt>
                <c:pt idx="1">
                  <c:v>5.061192213776656E-3</c:v>
                </c:pt>
                <c:pt idx="2">
                  <c:v>5.0617913406270088E-3</c:v>
                </c:pt>
                <c:pt idx="3">
                  <c:v>5.0622933195698661E-3</c:v>
                </c:pt>
                <c:pt idx="4">
                  <c:v>5.0628956942688763E-3</c:v>
                </c:pt>
                <c:pt idx="5">
                  <c:v>5.0635984647240395E-3</c:v>
                </c:pt>
                <c:pt idx="6">
                  <c:v>5.065408953403387E-3</c:v>
                </c:pt>
                <c:pt idx="7">
                  <c:v>5.0674135041872681E-3</c:v>
                </c:pt>
                <c:pt idx="8">
                  <c:v>5.0686182535852886E-3</c:v>
                </c:pt>
                <c:pt idx="9">
                  <c:v>5.0699233986584158E-3</c:v>
                </c:pt>
                <c:pt idx="10">
                  <c:v>5.0713289396497885E-3</c:v>
                </c:pt>
                <c:pt idx="11">
                  <c:v>5.0745452230764139E-3</c:v>
                </c:pt>
                <c:pt idx="12">
                  <c:v>5.0779550610957624E-3</c:v>
                </c:pt>
                <c:pt idx="13">
                  <c:v>5.0798625809489462E-3</c:v>
                </c:pt>
                <c:pt idx="14">
                  <c:v>5.0818704965582828E-3</c:v>
                </c:pt>
                <c:pt idx="15">
                  <c:v>5.0839788080048187E-3</c:v>
                </c:pt>
                <c:pt idx="16">
                  <c:v>5.0886010239573993E-3</c:v>
                </c:pt>
                <c:pt idx="17">
                  <c:v>5.0934160116766769E-3</c:v>
                </c:pt>
                <c:pt idx="18">
                  <c:v>5.0960263021471164E-3</c:v>
                </c:pt>
                <c:pt idx="19">
                  <c:v>5.0987369883737088E-3</c:v>
                </c:pt>
                <c:pt idx="20">
                  <c:v>5.1015480704375005E-3</c:v>
                </c:pt>
                <c:pt idx="21">
                  <c:v>5.1075763576942847E-3</c:v>
                </c:pt>
                <c:pt idx="22">
                  <c:v>5.1137651612975787E-3</c:v>
                </c:pt>
                <c:pt idx="23">
                  <c:v>5.1168910501331322E-3</c:v>
                </c:pt>
                <c:pt idx="24">
                  <c:v>5.1199301624726967E-3</c:v>
                </c:pt>
                <c:pt idx="25">
                  <c:v>5.1228824983162724E-3</c:v>
                </c:pt>
                <c:pt idx="26">
                  <c:v>5.1285699742105919E-3</c:v>
                </c:pt>
                <c:pt idx="27">
                  <c:v>5.1338240767306864E-3</c:v>
                </c:pt>
                <c:pt idx="28">
                  <c:v>5.1363425300943177E-3</c:v>
                </c:pt>
                <c:pt idx="29">
                  <c:v>5.1387742069619602E-3</c:v>
                </c:pt>
                <c:pt idx="30">
                  <c:v>5.1411191073336138E-3</c:v>
                </c:pt>
                <c:pt idx="31">
                  <c:v>5.1455921914297011E-3</c:v>
                </c:pt>
                <c:pt idx="32">
                  <c:v>5.1496309438603394E-3</c:v>
                </c:pt>
                <c:pt idx="33">
                  <c:v>5.1515419616710023E-3</c:v>
                </c:pt>
                <c:pt idx="34">
                  <c:v>5.1533662029856764E-3</c:v>
                </c:pt>
                <c:pt idx="35">
                  <c:v>5.1551036678043616E-3</c:v>
                </c:pt>
                <c:pt idx="36">
                  <c:v>5.1583622412073229E-3</c:v>
                </c:pt>
                <c:pt idx="37">
                  <c:v>5.1611857619571211E-3</c:v>
                </c:pt>
                <c:pt idx="38">
                  <c:v>5.1624893441337694E-3</c:v>
                </c:pt>
                <c:pt idx="39">
                  <c:v>5.1637061498954751E-3</c:v>
                </c:pt>
                <c:pt idx="40">
                  <c:v>5.1648361790801456E-3</c:v>
                </c:pt>
                <c:pt idx="41">
                  <c:v>5.1668801222197009E-3</c:v>
                </c:pt>
                <c:pt idx="42">
                  <c:v>5.1684885306968464E-3</c:v>
                </c:pt>
                <c:pt idx="43">
                  <c:v>5.1691961606870063E-3</c:v>
                </c:pt>
                <c:pt idx="44">
                  <c:v>5.1698744311756695E-3</c:v>
                </c:pt>
                <c:pt idx="45">
                  <c:v>5.1705348253672234E-3</c:v>
                </c:pt>
                <c:pt idx="46">
                  <c:v>5.1718693078162134E-3</c:v>
                </c:pt>
                <c:pt idx="47">
                  <c:v>5.1729976407832723E-3</c:v>
                </c:pt>
                <c:pt idx="48">
                  <c:v>5.1735686542186965E-3</c:v>
                </c:pt>
                <c:pt idx="49">
                  <c:v>5.1741217914380577E-3</c:v>
                </c:pt>
                <c:pt idx="50">
                  <c:v>5.1746570526034485E-3</c:v>
                </c:pt>
                <c:pt idx="51">
                  <c:v>5.1757413784125914E-3</c:v>
                </c:pt>
                <c:pt idx="52">
                  <c:v>5.1766193352664747E-3</c:v>
                </c:pt>
                <c:pt idx="53">
                  <c:v>5.1770652155136432E-3</c:v>
                </c:pt>
                <c:pt idx="54">
                  <c:v>5.177493219625795E-3</c:v>
                </c:pt>
                <c:pt idx="55">
                  <c:v>5.1779033475218839E-3</c:v>
                </c:pt>
                <c:pt idx="56">
                  <c:v>5.1787374919990787E-3</c:v>
                </c:pt>
                <c:pt idx="57">
                  <c:v>5.1793650975129335E-3</c:v>
                </c:pt>
                <c:pt idx="58">
                  <c:v>5.1796858445718463E-3</c:v>
                </c:pt>
                <c:pt idx="59">
                  <c:v>5.1799887154957425E-3</c:v>
                </c:pt>
                <c:pt idx="60">
                  <c:v>5.1809192677874094E-3</c:v>
                </c:pt>
                <c:pt idx="61">
                  <c:v>5.1814305413933059E-3</c:v>
                </c:pt>
                <c:pt idx="62">
                  <c:v>5.1816082791289464E-3</c:v>
                </c:pt>
                <c:pt idx="63">
                  <c:v>5.1820735973337473E-3</c:v>
                </c:pt>
                <c:pt idx="64">
                  <c:v>5.1823040590182057E-3</c:v>
                </c:pt>
                <c:pt idx="65">
                  <c:v>5.1828259427655343E-3</c:v>
                </c:pt>
                <c:pt idx="66">
                  <c:v>5.1837813534427735E-3</c:v>
                </c:pt>
                <c:pt idx="67">
                  <c:v>5.1851702909688768E-3</c:v>
                </c:pt>
                <c:pt idx="68">
                  <c:v>5.1894670363502229E-3</c:v>
                </c:pt>
                <c:pt idx="69">
                  <c:v>5.1950613101292564E-3</c:v>
                </c:pt>
                <c:pt idx="70">
                  <c:v>5.198617882223866E-3</c:v>
                </c:pt>
                <c:pt idx="71">
                  <c:v>5.2026079813294324E-3</c:v>
                </c:pt>
                <c:pt idx="72">
                  <c:v>5.2070316072838629E-3</c:v>
                </c:pt>
                <c:pt idx="73">
                  <c:v>5.2173985262068037E-3</c:v>
                </c:pt>
                <c:pt idx="74">
                  <c:v>5.229061381211153E-3</c:v>
                </c:pt>
                <c:pt idx="75">
                  <c:v>5.2356526423014138E-3</c:v>
                </c:pt>
                <c:pt idx="76">
                  <c:v>5.2426774304836776E-3</c:v>
                </c:pt>
                <c:pt idx="77">
                  <c:v>5.2501357456768982E-3</c:v>
                </c:pt>
                <c:pt idx="78">
                  <c:v>5.2665734559302164E-3</c:v>
                </c:pt>
                <c:pt idx="79">
                  <c:v>5.284304278180274E-3</c:v>
                </c:pt>
                <c:pt idx="80">
                  <c:v>5.2939302293197876E-3</c:v>
                </c:pt>
                <c:pt idx="81">
                  <c:v>5.3039897077944431E-3</c:v>
                </c:pt>
                <c:pt idx="82">
                  <c:v>5.3144827136042405E-3</c:v>
                </c:pt>
                <c:pt idx="83">
                  <c:v>5.3369918512661636E-3</c:v>
                </c:pt>
                <c:pt idx="84">
                  <c:v>5.3606563058761214E-3</c:v>
                </c:pt>
                <c:pt idx="85">
                  <c:v>5.3725147202610124E-3</c:v>
                </c:pt>
                <c:pt idx="86">
                  <c:v>5.3840044335562443E-3</c:v>
                </c:pt>
                <c:pt idx="87">
                  <c:v>5.3951254456807707E-3</c:v>
                </c:pt>
                <c:pt idx="88">
                  <c:v>5.4162188351395786E-3</c:v>
                </c:pt>
                <c:pt idx="89">
                  <c:v>5.4359224826339148E-3</c:v>
                </c:pt>
                <c:pt idx="90">
                  <c:v>5.4451999887428215E-3</c:v>
                </c:pt>
                <c:pt idx="91">
                  <c:v>5.4541087935999766E-3</c:v>
                </c:pt>
                <c:pt idx="92">
                  <c:v>5.4626488970432874E-3</c:v>
                </c:pt>
                <c:pt idx="93">
                  <c:v>5.4785823298812248E-3</c:v>
                </c:pt>
                <c:pt idx="94">
                  <c:v>5.4931222972454119E-3</c:v>
                </c:pt>
                <c:pt idx="95">
                  <c:v>5.4998188937005477E-3</c:v>
                </c:pt>
                <c:pt idx="96">
                  <c:v>5.5061467886607929E-3</c:v>
                </c:pt>
                <c:pt idx="97">
                  <c:v>5.5121059822882401E-3</c:v>
                </c:pt>
                <c:pt idx="98">
                  <c:v>5.5228789297323564E-3</c:v>
                </c:pt>
                <c:pt idx="99">
                  <c:v>5.5322557411197071E-3</c:v>
                </c:pt>
                <c:pt idx="100">
                  <c:v>5.5363714269485165E-3</c:v>
                </c:pt>
                <c:pt idx="101">
                  <c:v>5.540118411201389E-3</c:v>
                </c:pt>
                <c:pt idx="102">
                  <c:v>5.5434966938783248E-3</c:v>
                </c:pt>
                <c:pt idx="103">
                  <c:v>5.5491086149987252E-3</c:v>
                </c:pt>
                <c:pt idx="104">
                  <c:v>5.5533228085025144E-3</c:v>
                </c:pt>
                <c:pt idx="105">
                  <c:v>5.5549229068452277E-3</c:v>
                </c:pt>
                <c:pt idx="106">
                  <c:v>5.5564809228791923E-3</c:v>
                </c:pt>
                <c:pt idx="107">
                  <c:v>5.558062180230916E-3</c:v>
                </c:pt>
                <c:pt idx="108">
                  <c:v>5.5613869009607528E-3</c:v>
                </c:pt>
                <c:pt idx="109">
                  <c:v>5.5646196232206346E-3</c:v>
                </c:pt>
                <c:pt idx="110">
                  <c:v>5.5663170874042933E-3</c:v>
                </c:pt>
                <c:pt idx="111">
                  <c:v>5.5680377929057112E-3</c:v>
                </c:pt>
                <c:pt idx="112">
                  <c:v>5.5697817398059346E-3</c:v>
                </c:pt>
                <c:pt idx="113">
                  <c:v>5.5734322073127309E-3</c:v>
                </c:pt>
                <c:pt idx="114">
                  <c:v>5.5769899412327906E-3</c:v>
                </c:pt>
                <c:pt idx="115">
                  <c:v>5.5788500951270414E-3</c:v>
                </c:pt>
                <c:pt idx="116">
                  <c:v>5.5807334902580052E-3</c:v>
                </c:pt>
                <c:pt idx="117">
                  <c:v>5.5826401267877745E-3</c:v>
                </c:pt>
                <c:pt idx="118">
                  <c:v>5.5866163765698014E-3</c:v>
                </c:pt>
                <c:pt idx="119">
                  <c:v>5.5904990867328141E-3</c:v>
                </c:pt>
                <c:pt idx="120">
                  <c:v>5.5925219301755646E-3</c:v>
                </c:pt>
                <c:pt idx="121">
                  <c:v>5.5945680149360744E-3</c:v>
                </c:pt>
                <c:pt idx="122">
                  <c:v>5.6010408505362541E-3</c:v>
                </c:pt>
                <c:pt idx="123">
                  <c:v>5.6073325926309092E-3</c:v>
                </c:pt>
                <c:pt idx="124">
                  <c:v>5.6095413671020111E-3</c:v>
                </c:pt>
                <c:pt idx="125">
                  <c:v>5.6117733828908722E-3</c:v>
                </c:pt>
                <c:pt idx="126">
                  <c:v>5.6167514376181957E-3</c:v>
                </c:pt>
                <c:pt idx="127">
                  <c:v>5.6223732480598088E-3</c:v>
                </c:pt>
                <c:pt idx="128">
                  <c:v>5.6256551279687539E-3</c:v>
                </c:pt>
                <c:pt idx="129">
                  <c:v>5.6291936634567108E-3</c:v>
                </c:pt>
                <c:pt idx="130">
                  <c:v>5.632988854685772E-3</c:v>
                </c:pt>
                <c:pt idx="131">
                  <c:v>5.6415219504624145E-3</c:v>
                </c:pt>
                <c:pt idx="132">
                  <c:v>5.6507361765267827E-3</c:v>
                </c:pt>
                <c:pt idx="133">
                  <c:v>5.6558146463803194E-3</c:v>
                </c:pt>
                <c:pt idx="134">
                  <c:v>5.6611497718939141E-3</c:v>
                </c:pt>
                <c:pt idx="135">
                  <c:v>5.6667415531486132E-3</c:v>
                </c:pt>
                <c:pt idx="136">
                  <c:v>5.6788689875060996E-3</c:v>
                </c:pt>
                <c:pt idx="137">
                  <c:v>5.6916752359836842E-3</c:v>
                </c:pt>
                <c:pt idx="138">
                  <c:v>5.6985502961870438E-3</c:v>
                </c:pt>
                <c:pt idx="139">
                  <c:v>5.7056820122936003E-3</c:v>
                </c:pt>
                <c:pt idx="140">
                  <c:v>5.7130703841412611E-3</c:v>
                </c:pt>
                <c:pt idx="141">
                  <c:v>5.7287925603658847E-3</c:v>
                </c:pt>
                <c:pt idx="142">
                  <c:v>5.7451904305638735E-3</c:v>
                </c:pt>
                <c:pt idx="143">
                  <c:v>5.7538620819275188E-3</c:v>
                </c:pt>
                <c:pt idx="144">
                  <c:v>5.7627903892754073E-3</c:v>
                </c:pt>
                <c:pt idx="145">
                  <c:v>5.7719753525264927E-3</c:v>
                </c:pt>
                <c:pt idx="146">
                  <c:v>5.7963591085677391E-3</c:v>
                </c:pt>
                <c:pt idx="147">
                  <c:v>5.8217005044236547E-3</c:v>
                </c:pt>
                <c:pt idx="148">
                  <c:v>5.8321283747153618E-3</c:v>
                </c:pt>
                <c:pt idx="149">
                  <c:v>5.8425158721264747E-3</c:v>
                </c:pt>
                <c:pt idx="150">
                  <c:v>5.8632504729690584E-3</c:v>
                </c:pt>
                <c:pt idx="151">
                  <c:v>5.8836621312630122E-3</c:v>
                </c:pt>
                <c:pt idx="152">
                  <c:v>5.8938477633796449E-3</c:v>
                </c:pt>
                <c:pt idx="153">
                  <c:v>5.9039930225346371E-3</c:v>
                </c:pt>
                <c:pt idx="154">
                  <c:v>5.9140979085658962E-3</c:v>
                </c:pt>
                <c:pt idx="155">
                  <c:v>5.9342695820685529E-3</c:v>
                </c:pt>
                <c:pt idx="156">
                  <c:v>5.9541137221830187E-3</c:v>
                </c:pt>
                <c:pt idx="157">
                  <c:v>5.9640167428387514E-3</c:v>
                </c:pt>
                <c:pt idx="158">
                  <c:v>5.9738793905328436E-3</c:v>
                </c:pt>
                <c:pt idx="159">
                  <c:v>5.9837016651032027E-3</c:v>
                </c:pt>
                <c:pt idx="160">
                  <c:v>6.0033103734983646E-3</c:v>
                </c:pt>
                <c:pt idx="161">
                  <c:v>6.0225870325525399E-3</c:v>
                </c:pt>
                <c:pt idx="162">
                  <c:v>6.0322074416663263E-3</c:v>
                </c:pt>
                <c:pt idx="163">
                  <c:v>6.0417874776563796E-3</c:v>
                </c:pt>
                <c:pt idx="164">
                  <c:v>6.0513271406037461E-3</c:v>
                </c:pt>
                <c:pt idx="165">
                  <c:v>6.0751260996280698E-3</c:v>
                </c:pt>
                <c:pt idx="166">
                  <c:v>6.0984198586466754E-3</c:v>
                </c:pt>
                <c:pt idx="167">
                  <c:v>6.1076795708825404E-3</c:v>
                </c:pt>
                <c:pt idx="168">
                  <c:v>6.116710349824972E-3</c:v>
                </c:pt>
                <c:pt idx="169">
                  <c:v>6.1339861712036061E-3</c:v>
                </c:pt>
                <c:pt idx="170">
                  <c:v>6.1501670118346841E-3</c:v>
                </c:pt>
                <c:pt idx="171">
                  <c:v>6.1578645638160623E-3</c:v>
                </c:pt>
                <c:pt idx="172">
                  <c:v>6.1652954703728113E-3</c:v>
                </c:pt>
                <c:pt idx="173">
                  <c:v>6.1724597315049312E-3</c:v>
                </c:pt>
                <c:pt idx="174">
                  <c:v>6.1860042725903073E-3</c:v>
                </c:pt>
                <c:pt idx="175">
                  <c:v>6.1984503211387487E-3</c:v>
                </c:pt>
                <c:pt idx="176">
                  <c:v>6.204281354661445E-3</c:v>
                </c:pt>
                <c:pt idx="177">
                  <c:v>6.2098457427595122E-3</c:v>
                </c:pt>
                <c:pt idx="178">
                  <c:v>6.2151434852708576E-3</c:v>
                </c:pt>
                <c:pt idx="179">
                  <c:v>6.2249563133028509E-3</c:v>
                </c:pt>
                <c:pt idx="180">
                  <c:v>6.2336679996111144E-3</c:v>
                </c:pt>
                <c:pt idx="181">
                  <c:v>6.2376325141888511E-3</c:v>
                </c:pt>
                <c:pt idx="182">
                  <c:v>6.2413303831798661E-3</c:v>
                </c:pt>
                <c:pt idx="183">
                  <c:v>6.2447616065031131E-3</c:v>
                </c:pt>
                <c:pt idx="184">
                  <c:v>6.2508422807790644E-3</c:v>
                </c:pt>
                <c:pt idx="185">
                  <c:v>6.2558200436046985E-3</c:v>
                </c:pt>
                <c:pt idx="186">
                  <c:v>6.2579180387511979E-3</c:v>
                </c:pt>
                <c:pt idx="187">
                  <c:v>6.2597493882299293E-3</c:v>
                </c:pt>
                <c:pt idx="188">
                  <c:v>6.2613140920408927E-3</c:v>
                </c:pt>
                <c:pt idx="189">
                  <c:v>6.2646864544491096E-3</c:v>
                </c:pt>
                <c:pt idx="190">
                  <c:v>6.2691172669393502E-3</c:v>
                </c:pt>
                <c:pt idx="191">
                  <c:v>6.2720800827964496E-3</c:v>
                </c:pt>
                <c:pt idx="192">
                  <c:v>6.2754590880009786E-3</c:v>
                </c:pt>
                <c:pt idx="193">
                  <c:v>6.2792542827150299E-3</c:v>
                </c:pt>
                <c:pt idx="194">
                  <c:v>6.2883403047475648E-3</c:v>
                </c:pt>
                <c:pt idx="195">
                  <c:v>6.2985969561801802E-3</c:v>
                </c:pt>
                <c:pt idx="196">
                  <c:v>6.3044730982797503E-3</c:v>
                </c:pt>
                <c:pt idx="197">
                  <c:v>6.310765429969889E-3</c:v>
                </c:pt>
                <c:pt idx="198">
                  <c:v>6.3174739511695499E-3</c:v>
                </c:pt>
                <c:pt idx="199">
                  <c:v>6.3323881497623366E-3</c:v>
                </c:pt>
                <c:pt idx="200">
                  <c:v>6.3484699322791105E-3</c:v>
                </c:pt>
                <c:pt idx="201">
                  <c:v>6.3572594017557993E-3</c:v>
                </c:pt>
                <c:pt idx="202">
                  <c:v>6.3664650609041029E-3</c:v>
                </c:pt>
                <c:pt idx="203">
                  <c:v>6.3760869098050676E-3</c:v>
                </c:pt>
                <c:pt idx="204">
                  <c:v>6.3968300116190599E-3</c:v>
                </c:pt>
                <c:pt idx="205">
                  <c:v>6.4187362036649542E-3</c:v>
                </c:pt>
                <c:pt idx="206">
                  <c:v>6.4304390018965485E-3</c:v>
                </c:pt>
                <c:pt idx="207">
                  <c:v>6.4425579901239427E-3</c:v>
                </c:pt>
                <c:pt idx="208">
                  <c:v>6.4550931682660906E-3</c:v>
                </c:pt>
                <c:pt idx="209">
                  <c:v>6.481665922736247E-3</c:v>
                </c:pt>
                <c:pt idx="210">
                  <c:v>6.5092549469947247E-3</c:v>
                </c:pt>
                <c:pt idx="211">
                  <c:v>6.5230260645476879E-3</c:v>
                </c:pt>
                <c:pt idx="212">
                  <c:v>6.5363683612040813E-3</c:v>
                </c:pt>
                <c:pt idx="213">
                  <c:v>6.5492818366397199E-3</c:v>
                </c:pt>
                <c:pt idx="214">
                  <c:v>6.5737977765241897E-3</c:v>
                </c:pt>
                <c:pt idx="215">
                  <c:v>6.5966475260126334E-3</c:v>
                </c:pt>
                <c:pt idx="216">
                  <c:v>6.6074168951824053E-3</c:v>
                </c:pt>
                <c:pt idx="217">
                  <c:v>6.6177574428072372E-3</c:v>
                </c:pt>
                <c:pt idx="218">
                  <c:v>6.627669169130268E-3</c:v>
                </c:pt>
                <c:pt idx="219">
                  <c:v>6.6461842314750426E-3</c:v>
                </c:pt>
                <c:pt idx="220">
                  <c:v>6.6630278592161307E-3</c:v>
                </c:pt>
                <c:pt idx="221">
                  <c:v>6.6707954778144618E-3</c:v>
                </c:pt>
                <c:pt idx="222">
                  <c:v>6.6781342749488992E-3</c:v>
                </c:pt>
                <c:pt idx="223">
                  <c:v>6.6850442502952578E-3</c:v>
                </c:pt>
                <c:pt idx="224">
                  <c:v>6.6975576883399066E-3</c:v>
                </c:pt>
                <c:pt idx="225">
                  <c:v>6.7083959350155986E-3</c:v>
                </c:pt>
                <c:pt idx="226">
                  <c:v>6.7131618018267947E-3</c:v>
                </c:pt>
                <c:pt idx="227">
                  <c:v>6.7174988469309582E-3</c:v>
                </c:pt>
                <c:pt idx="228">
                  <c:v>6.721407070247043E-3</c:v>
                </c:pt>
                <c:pt idx="229">
                  <c:v>6.7292196036000673E-3</c:v>
                </c:pt>
                <c:pt idx="230">
                  <c:v>6.734515859763146E-3</c:v>
                </c:pt>
                <c:pt idx="231">
                  <c:v>6.7358511521886655E-3</c:v>
                </c:pt>
                <c:pt idx="232">
                  <c:v>6.7368920243049413E-3</c:v>
                </c:pt>
                <c:pt idx="233">
                  <c:v>6.7400880486467871E-3</c:v>
                </c:pt>
                <c:pt idx="234">
                  <c:v>6.7442937803785519E-3</c:v>
                </c:pt>
                <c:pt idx="235">
                  <c:v>6.7470881878184397E-3</c:v>
                </c:pt>
                <c:pt idx="236">
                  <c:v>6.7502601826674447E-3</c:v>
                </c:pt>
                <c:pt idx="237">
                  <c:v>6.7538097650066131E-3</c:v>
                </c:pt>
                <c:pt idx="238">
                  <c:v>6.7622928342640316E-3</c:v>
                </c:pt>
                <c:pt idx="239">
                  <c:v>6.7717839683734127E-3</c:v>
                </c:pt>
                <c:pt idx="240">
                  <c:v>6.777221488001306E-3</c:v>
                </c:pt>
                <c:pt idx="241">
                  <c:v>6.7830365949572702E-3</c:v>
                </c:pt>
                <c:pt idx="242">
                  <c:v>6.7892292894844442E-3</c:v>
                </c:pt>
                <c:pt idx="243">
                  <c:v>6.8030000964140287E-3</c:v>
                </c:pt>
                <c:pt idx="244">
                  <c:v>6.8177759430620988E-3</c:v>
                </c:pt>
                <c:pt idx="245">
                  <c:v>6.8258565754453215E-3</c:v>
                </c:pt>
                <c:pt idx="246">
                  <c:v>6.8343147954808003E-3</c:v>
                </c:pt>
                <c:pt idx="247">
                  <c:v>6.8431506032495815E-3</c:v>
                </c:pt>
                <c:pt idx="248">
                  <c:v>6.8622098537104072E-3</c:v>
                </c:pt>
                <c:pt idx="249">
                  <c:v>6.882269711333544E-3</c:v>
                </c:pt>
                <c:pt idx="250">
                  <c:v>6.892993457849883E-3</c:v>
                </c:pt>
                <c:pt idx="251">
                  <c:v>6.9040947921805706E-3</c:v>
                </c:pt>
                <c:pt idx="252">
                  <c:v>6.9155737144066531E-3</c:v>
                </c:pt>
                <c:pt idx="253">
                  <c:v>6.9399221331415779E-3</c:v>
                </c:pt>
                <c:pt idx="254">
                  <c:v>6.9652008665999077E-3</c:v>
                </c:pt>
                <c:pt idx="255">
                  <c:v>6.9781812304225976E-3</c:v>
                </c:pt>
                <c:pt idx="256">
                  <c:v>6.9911526838550841E-3</c:v>
                </c:pt>
                <c:pt idx="257">
                  <c:v>7.0041152271405061E-3</c:v>
                </c:pt>
                <c:pt idx="258">
                  <c:v>7.0301460133252265E-3</c:v>
                </c:pt>
                <c:pt idx="259">
                  <c:v>7.0558762967853905E-3</c:v>
                </c:pt>
                <c:pt idx="260">
                  <c:v>7.068794288362934E-3</c:v>
                </c:pt>
                <c:pt idx="261">
                  <c:v>7.0817033697123666E-3</c:v>
                </c:pt>
                <c:pt idx="262">
                  <c:v>7.0946035406715957E-3</c:v>
                </c:pt>
                <c:pt idx="263">
                  <c:v>7.1205130856995726E-3</c:v>
                </c:pt>
                <c:pt idx="264">
                  <c:v>7.1461151213358942E-3</c:v>
                </c:pt>
                <c:pt idx="265">
                  <c:v>7.1589707407493375E-3</c:v>
                </c:pt>
                <c:pt idx="266">
                  <c:v>7.1718174497725773E-3</c:v>
                </c:pt>
                <c:pt idx="267">
                  <c:v>7.1846552484866599E-3</c:v>
                </c:pt>
                <c:pt idx="268">
                  <c:v>7.2104435796434743E-3</c:v>
                </c:pt>
                <c:pt idx="269">
                  <c:v>7.2359173399272336E-3</c:v>
                </c:pt>
                <c:pt idx="270">
                  <c:v>7.2487105870144841E-3</c:v>
                </c:pt>
                <c:pt idx="271">
                  <c:v>7.2614949237925774E-3</c:v>
                </c:pt>
                <c:pt idx="272">
                  <c:v>7.274270350099421E-3</c:v>
                </c:pt>
                <c:pt idx="273">
                  <c:v>7.2999374942384074E-3</c:v>
                </c:pt>
                <c:pt idx="274">
                  <c:v>7.3252829522352236E-3</c:v>
                </c:pt>
                <c:pt idx="275">
                  <c:v>7.3380138269962814E-3</c:v>
                </c:pt>
                <c:pt idx="276">
                  <c:v>7.3507357912860893E-3</c:v>
                </c:pt>
                <c:pt idx="277">
                  <c:v>7.3634488453477864E-3</c:v>
                </c:pt>
                <c:pt idx="278">
                  <c:v>7.3889948285118159E-3</c:v>
                </c:pt>
                <c:pt idx="279">
                  <c:v>7.4142119579356791E-3</c:v>
                </c:pt>
                <c:pt idx="280">
                  <c:v>7.4268804602894978E-3</c:v>
                </c:pt>
                <c:pt idx="281">
                  <c:v>7.4395400521720667E-3</c:v>
                </c:pt>
                <c:pt idx="282">
                  <c:v>7.4521907338265247E-3</c:v>
                </c:pt>
                <c:pt idx="283">
                  <c:v>7.4776155814911451E-3</c:v>
                </c:pt>
                <c:pt idx="284">
                  <c:v>7.5027043567044149E-3</c:v>
                </c:pt>
                <c:pt idx="285">
                  <c:v>7.515310486488902E-3</c:v>
                </c:pt>
                <c:pt idx="286">
                  <c:v>7.5279077060452781E-3</c:v>
                </c:pt>
                <c:pt idx="287">
                  <c:v>7.5404960151304046E-3</c:v>
                </c:pt>
                <c:pt idx="288">
                  <c:v>7.5657997522308555E-3</c:v>
                </c:pt>
                <c:pt idx="289">
                  <c:v>7.5907601481361997E-3</c:v>
                </c:pt>
                <c:pt idx="290">
                  <c:v>7.6033039054324014E-3</c:v>
                </c:pt>
                <c:pt idx="291">
                  <c:v>7.6158387525004922E-3</c:v>
                </c:pt>
                <c:pt idx="292">
                  <c:v>7.6283646890973333E-3</c:v>
                </c:pt>
                <c:pt idx="293">
                  <c:v>7.6535473397854057E-3</c:v>
                </c:pt>
                <c:pt idx="294">
                  <c:v>7.6783793320689409E-3</c:v>
                </c:pt>
                <c:pt idx="295">
                  <c:v>7.6908607168768572E-3</c:v>
                </c:pt>
                <c:pt idx="296">
                  <c:v>7.7033331912945702E-3</c:v>
                </c:pt>
                <c:pt idx="297">
                  <c:v>7.7157967553220796E-3</c:v>
                </c:pt>
                <c:pt idx="298">
                  <c:v>7.7408583431822411E-3</c:v>
                </c:pt>
                <c:pt idx="299">
                  <c:v>7.7655619080163607E-3</c:v>
                </c:pt>
                <c:pt idx="300">
                  <c:v>7.7779809202549455E-3</c:v>
                </c:pt>
                <c:pt idx="301">
                  <c:v>7.7903910221033268E-3</c:v>
                </c:pt>
                <c:pt idx="302">
                  <c:v>7.8027922136425509E-3</c:v>
                </c:pt>
                <c:pt idx="303">
                  <c:v>7.8277327615298535E-3</c:v>
                </c:pt>
                <c:pt idx="304">
                  <c:v>7.8523078758163667E-3</c:v>
                </c:pt>
                <c:pt idx="305">
                  <c:v>7.8646645154856198E-3</c:v>
                </c:pt>
                <c:pt idx="306">
                  <c:v>7.8770122446836233E-3</c:v>
                </c:pt>
                <c:pt idx="307">
                  <c:v>7.8893510634914232E-3</c:v>
                </c:pt>
                <c:pt idx="308">
                  <c:v>7.914170593855685E-3</c:v>
                </c:pt>
                <c:pt idx="309">
                  <c:v>7.9386172351447737E-3</c:v>
                </c:pt>
                <c:pt idx="310">
                  <c:v>7.9509115020826027E-3</c:v>
                </c:pt>
                <c:pt idx="311">
                  <c:v>7.9631968586302282E-3</c:v>
                </c:pt>
                <c:pt idx="312">
                  <c:v>7.9754733047876503E-3</c:v>
                </c:pt>
                <c:pt idx="313">
                  <c:v>8.0125920367384307E-3</c:v>
                </c:pt>
                <c:pt idx="314">
                  <c:v>8.0489448636189564E-3</c:v>
                </c:pt>
                <c:pt idx="315">
                  <c:v>8.0611589370449543E-3</c:v>
                </c:pt>
                <c:pt idx="316">
                  <c:v>8.0919186469105564E-3</c:v>
                </c:pt>
                <c:pt idx="317">
                  <c:v>8.122095648321892E-3</c:v>
                </c:pt>
                <c:pt idx="318">
                  <c:v>8.1342562594066692E-3</c:v>
                </c:pt>
                <c:pt idx="319">
                  <c:v>8.1464079601012429E-3</c:v>
                </c:pt>
                <c:pt idx="320">
                  <c:v>8.170864565544278E-3</c:v>
                </c:pt>
                <c:pt idx="321">
                  <c:v>8.1949256587343644E-3</c:v>
                </c:pt>
                <c:pt idx="322">
                  <c:v>8.2070328073968746E-3</c:v>
                </c:pt>
                <c:pt idx="323">
                  <c:v>8.2191310456691813E-3</c:v>
                </c:pt>
                <c:pt idx="324">
                  <c:v>8.2312203735512846E-3</c:v>
                </c:pt>
                <c:pt idx="325">
                  <c:v>8.2555560445977498E-3</c:v>
                </c:pt>
                <c:pt idx="326">
                  <c:v>8.2794885809345242E-3</c:v>
                </c:pt>
                <c:pt idx="327">
                  <c:v>8.2915333567035177E-3</c:v>
                </c:pt>
                <c:pt idx="328">
                  <c:v>8.3035692221633539E-3</c:v>
                </c:pt>
                <c:pt idx="329">
                  <c:v>8.3155961771519404E-3</c:v>
                </c:pt>
                <c:pt idx="330">
                  <c:v>8.3398109330098027E-3</c:v>
                </c:pt>
                <c:pt idx="331">
                  <c:v>8.3636148929611132E-3</c:v>
                </c:pt>
                <c:pt idx="332">
                  <c:v>8.3755972959176361E-3</c:v>
                </c:pt>
                <c:pt idx="333">
                  <c:v>8.3875707884029094E-3</c:v>
                </c:pt>
                <c:pt idx="334">
                  <c:v>8.3995353704979792E-3</c:v>
                </c:pt>
                <c:pt idx="335">
                  <c:v>8.4236292299159458E-3</c:v>
                </c:pt>
                <c:pt idx="336">
                  <c:v>8.4473045947330849E-3</c:v>
                </c:pt>
                <c:pt idx="337">
                  <c:v>8.4592246247150449E-3</c:v>
                </c:pt>
                <c:pt idx="338">
                  <c:v>8.4711357443068014E-3</c:v>
                </c:pt>
                <c:pt idx="339">
                  <c:v>8.4830379534273082E-3</c:v>
                </c:pt>
                <c:pt idx="340">
                  <c:v>8.5070109343976519E-3</c:v>
                </c:pt>
                <c:pt idx="341">
                  <c:v>8.5305576858452081E-3</c:v>
                </c:pt>
                <c:pt idx="342">
                  <c:v>8.5424153428526051E-3</c:v>
                </c:pt>
                <c:pt idx="343">
                  <c:v>8.5542640893887523E-3</c:v>
                </c:pt>
                <c:pt idx="344">
                  <c:v>8.5661039256157423E-3</c:v>
                </c:pt>
                <c:pt idx="345">
                  <c:v>8.5899560455634152E-3</c:v>
                </c:pt>
                <c:pt idx="346">
                  <c:v>8.6133741659732976E-3</c:v>
                </c:pt>
                <c:pt idx="347">
                  <c:v>8.6251694499250853E-3</c:v>
                </c:pt>
                <c:pt idx="348">
                  <c:v>8.6369558235677157E-3</c:v>
                </c:pt>
                <c:pt idx="349">
                  <c:v>8.6487332866580502E-3</c:v>
                </c:pt>
                <c:pt idx="350">
                  <c:v>8.6724645624947083E-3</c:v>
                </c:pt>
                <c:pt idx="351">
                  <c:v>8.6957540348742146E-3</c:v>
                </c:pt>
                <c:pt idx="352">
                  <c:v>8.7074869457703929E-3</c:v>
                </c:pt>
                <c:pt idx="353">
                  <c:v>8.7192109462763678E-3</c:v>
                </c:pt>
                <c:pt idx="354">
                  <c:v>8.7309260363921393E-3</c:v>
                </c:pt>
                <c:pt idx="355">
                  <c:v>8.7545364843540554E-3</c:v>
                </c:pt>
                <c:pt idx="356">
                  <c:v>8.7776972922237739E-3</c:v>
                </c:pt>
                <c:pt idx="357">
                  <c:v>8.789367830064343E-3</c:v>
                </c:pt>
                <c:pt idx="358">
                  <c:v>8.8010294574336623E-3</c:v>
                </c:pt>
                <c:pt idx="359">
                  <c:v>8.8126821744127781E-3</c:v>
                </c:pt>
                <c:pt idx="360">
                  <c:v>8.8361718101959141E-3</c:v>
                </c:pt>
                <c:pt idx="361">
                  <c:v>8.8592039376977905E-3</c:v>
                </c:pt>
                <c:pt idx="362">
                  <c:v>8.8708121024017039E-3</c:v>
                </c:pt>
                <c:pt idx="363">
                  <c:v>8.8824113566343676E-3</c:v>
                </c:pt>
                <c:pt idx="364">
                  <c:v>8.8940017004768279E-3</c:v>
                </c:pt>
                <c:pt idx="365">
                  <c:v>8.9173705391828086E-3</c:v>
                </c:pt>
                <c:pt idx="366">
                  <c:v>8.9402739710531254E-3</c:v>
                </c:pt>
                <c:pt idx="367">
                  <c:v>8.9518197626203833E-3</c:v>
                </c:pt>
                <c:pt idx="368">
                  <c:v>8.9633566436353451E-3</c:v>
                </c:pt>
                <c:pt idx="369">
                  <c:v>8.9748846143411498E-3</c:v>
                </c:pt>
                <c:pt idx="370">
                  <c:v>8.998132670423228E-3</c:v>
                </c:pt>
                <c:pt idx="371">
                  <c:v>9.0209073920466398E-3</c:v>
                </c:pt>
                <c:pt idx="372">
                  <c:v>9.0323908103961958E-3</c:v>
                </c:pt>
                <c:pt idx="373">
                  <c:v>9.0438653181934558E-3</c:v>
                </c:pt>
                <c:pt idx="374">
                  <c:v>9.0553309155194661E-3</c:v>
                </c:pt>
                <c:pt idx="375">
                  <c:v>9.0784582030796947E-3</c:v>
                </c:pt>
                <c:pt idx="376">
                  <c:v>9.1011042003541487E-3</c:v>
                </c:pt>
                <c:pt idx="377">
                  <c:v>9.1125252453239103E-3</c:v>
                </c:pt>
                <c:pt idx="378">
                  <c:v>9.1239373799034684E-3</c:v>
                </c:pt>
                <c:pt idx="379">
                  <c:v>9.1353406040117768E-3</c:v>
                </c:pt>
                <c:pt idx="380">
                  <c:v>9.1583471362336848E-3</c:v>
                </c:pt>
                <c:pt idx="381">
                  <c:v>9.1808643955704206E-3</c:v>
                </c:pt>
                <c:pt idx="382">
                  <c:v>9.1922230673224803E-3</c:v>
                </c:pt>
                <c:pt idx="383">
                  <c:v>9.203572828522244E-3</c:v>
                </c:pt>
                <c:pt idx="384">
                  <c:v>9.2149136793318043E-3</c:v>
                </c:pt>
                <c:pt idx="385">
                  <c:v>9.2377994690747336E-3</c:v>
                </c:pt>
                <c:pt idx="386">
                  <c:v>9.2601879775333629E-3</c:v>
                </c:pt>
                <c:pt idx="387">
                  <c:v>9.2714842759056282E-3</c:v>
                </c:pt>
                <c:pt idx="388">
                  <c:v>9.2827716638066438E-3</c:v>
                </c:pt>
                <c:pt idx="389">
                  <c:v>9.3170470741152922E-3</c:v>
                </c:pt>
                <c:pt idx="390">
                  <c:v>9.3503088709112614E-3</c:v>
                </c:pt>
                <c:pt idx="391">
                  <c:v>9.3615338854324825E-3</c:v>
                </c:pt>
                <c:pt idx="392">
                  <c:v>9.372749989482454E-3</c:v>
                </c:pt>
                <c:pt idx="393">
                  <c:v>9.3953943303330227E-3</c:v>
                </c:pt>
                <c:pt idx="394">
                  <c:v>9.4175253005646109E-3</c:v>
                </c:pt>
                <c:pt idx="395">
                  <c:v>9.4286968520962411E-3</c:v>
                </c:pt>
                <c:pt idx="396">
                  <c:v>9.4398594931566215E-3</c:v>
                </c:pt>
                <c:pt idx="397">
                  <c:v>9.451013223664706E-3</c:v>
                </c:pt>
                <c:pt idx="398">
                  <c:v>9.4792222448189523E-3</c:v>
                </c:pt>
                <c:pt idx="399">
                  <c:v>9.5066482190553359E-3</c:v>
                </c:pt>
                <c:pt idx="400">
                  <c:v>9.5177484865738293E-3</c:v>
                </c:pt>
                <c:pt idx="401">
                  <c:v>9.5288398437021193E-3</c:v>
                </c:pt>
                <c:pt idx="402">
                  <c:v>9.5512427800466728E-3</c:v>
                </c:pt>
                <c:pt idx="403">
                  <c:v>9.5731161670165044E-3</c:v>
                </c:pt>
                <c:pt idx="404">
                  <c:v>9.5841629715454069E-3</c:v>
                </c:pt>
                <c:pt idx="405">
                  <c:v>9.5952008656030596E-3</c:v>
                </c:pt>
                <c:pt idx="406">
                  <c:v>9.6062298491894627E-3</c:v>
                </c:pt>
                <c:pt idx="407">
                  <c:v>9.6285120984906953E-3</c:v>
                </c:pt>
                <c:pt idx="408">
                  <c:v>9.6502566782552535E-3</c:v>
                </c:pt>
                <c:pt idx="409">
                  <c:v>9.6612411093233153E-3</c:v>
                </c:pt>
                <c:pt idx="410">
                  <c:v>9.672216629839081E-3</c:v>
                </c:pt>
                <c:pt idx="411">
                  <c:v>9.6831832398025508E-3</c:v>
                </c:pt>
                <c:pt idx="412">
                  <c:v>9.7053448115158609E-3</c:v>
                </c:pt>
                <c:pt idx="413">
                  <c:v>9.7269605747007937E-3</c:v>
                </c:pt>
                <c:pt idx="414">
                  <c:v>9.7378826320648759E-3</c:v>
                </c:pt>
                <c:pt idx="415">
                  <c:v>9.7487957790387547E-3</c:v>
                </c:pt>
                <c:pt idx="416">
                  <c:v>9.7597000153792912E-3</c:v>
                </c:pt>
                <c:pt idx="417">
                  <c:v>9.787309692357582E-3</c:v>
                </c:pt>
                <c:pt idx="418">
                  <c:v>9.81408753952695E-3</c:v>
                </c:pt>
                <c:pt idx="419">
                  <c:v>9.8249383128778955E-3</c:v>
                </c:pt>
                <c:pt idx="420">
                  <c:v>9.8357801755954988E-3</c:v>
                </c:pt>
                <c:pt idx="421">
                  <c:v>9.8577004181218033E-3</c:v>
                </c:pt>
                <c:pt idx="422">
                  <c:v>9.879058521348183E-3</c:v>
                </c:pt>
                <c:pt idx="423">
                  <c:v>9.889855831547445E-3</c:v>
                </c:pt>
                <c:pt idx="424">
                  <c:v>9.9006442310323184E-3</c:v>
                </c:pt>
                <c:pt idx="425">
                  <c:v>9.9114237202080346E-3</c:v>
                </c:pt>
                <c:pt idx="426">
                  <c:v>9.93322331000061E-3</c:v>
                </c:pt>
                <c:pt idx="427">
                  <c:v>9.9544525712258469E-3</c:v>
                </c:pt>
                <c:pt idx="428">
                  <c:v>9.9651875075590368E-3</c:v>
                </c:pt>
                <c:pt idx="429">
                  <c:v>9.9759135335020233E-3</c:v>
                </c:pt>
                <c:pt idx="430">
                  <c:v>9.9866306488116674E-3</c:v>
                </c:pt>
                <c:pt idx="431">
                  <c:v>1.0008309593245725E-2</c:v>
                </c:pt>
                <c:pt idx="432">
                  <c:v>1.0029410004932515E-2</c:v>
                </c:pt>
                <c:pt idx="433">
                  <c:v>1.0040082567642772E-2</c:v>
                </c:pt>
                <c:pt idx="434">
                  <c:v>1.0050746219719686E-2</c:v>
                </c:pt>
                <c:pt idx="435">
                  <c:v>1.0061400961325351E-2</c:v>
                </c:pt>
                <c:pt idx="436">
                  <c:v>1.0082959266992654E-2</c:v>
                </c:pt>
                <c:pt idx="437">
                  <c:v>1.0103930822387142E-2</c:v>
                </c:pt>
                <c:pt idx="438">
                  <c:v>1.0114541011231326E-2</c:v>
                </c:pt>
                <c:pt idx="439">
                  <c:v>1.0125142289604261E-2</c:v>
                </c:pt>
                <c:pt idx="440">
                  <c:v>1.0135734657343853E-2</c:v>
                </c:pt>
                <c:pt idx="441">
                  <c:v>1.015717233045795E-2</c:v>
                </c:pt>
                <c:pt idx="442">
                  <c:v>1.0178015023184495E-2</c:v>
                </c:pt>
                <c:pt idx="443">
                  <c:v>1.0188562838243653E-2</c:v>
                </c:pt>
                <c:pt idx="444">
                  <c:v>1.0199101742750516E-2</c:v>
                </c:pt>
                <c:pt idx="445">
                  <c:v>1.0209631736786129E-2</c:v>
                </c:pt>
                <c:pt idx="446">
                  <c:v>1.0230948782804136E-2</c:v>
                </c:pt>
                <c:pt idx="447">
                  <c:v>1.0251662607162482E-2</c:v>
                </c:pt>
                <c:pt idx="448">
                  <c:v>1.0262148048355568E-2</c:v>
                </c:pt>
                <c:pt idx="449">
                  <c:v>1.0272624578996359E-2</c:v>
                </c:pt>
                <c:pt idx="450">
                  <c:v>1.0283092199084853E-2</c:v>
                </c:pt>
                <c:pt idx="451">
                  <c:v>1.030428862332881E-2</c:v>
                </c:pt>
                <c:pt idx="452">
                  <c:v>1.0324873573915871E-2</c:v>
                </c:pt>
                <c:pt idx="453">
                  <c:v>1.0335296641323932E-2</c:v>
                </c:pt>
                <c:pt idx="454">
                  <c:v>1.0345710798017604E-2</c:v>
                </c:pt>
                <c:pt idx="455">
                  <c:v>1.0356116044240027E-2</c:v>
                </c:pt>
                <c:pt idx="456">
                  <c:v>1.0377191851140463E-2</c:v>
                </c:pt>
                <c:pt idx="457">
                  <c:v>1.0397647923444664E-2</c:v>
                </c:pt>
                <c:pt idx="458">
                  <c:v>1.040800861682456E-2</c:v>
                </c:pt>
                <c:pt idx="459">
                  <c:v>1.0418360399571114E-2</c:v>
                </c:pt>
                <c:pt idx="460">
                  <c:v>1.0428703271927464E-2</c:v>
                </c:pt>
                <c:pt idx="461">
                  <c:v>1.0449658465509678E-2</c:v>
                </c:pt>
                <c:pt idx="462">
                  <c:v>1.0469985655262581E-2</c:v>
                </c:pt>
                <c:pt idx="463">
                  <c:v>1.0480283974614313E-2</c:v>
                </c:pt>
                <c:pt idx="464">
                  <c:v>1.0490573383494795E-2</c:v>
                </c:pt>
                <c:pt idx="465">
                  <c:v>1.0500853881741934E-2</c:v>
                </c:pt>
                <c:pt idx="466">
                  <c:v>1.0521688465653009E-2</c:v>
                </c:pt>
                <c:pt idx="467">
                  <c:v>1.0541886769126485E-2</c:v>
                </c:pt>
                <c:pt idx="468">
                  <c:v>1.0552122714531098E-2</c:v>
                </c:pt>
                <c:pt idx="469">
                  <c:v>1.0562349749302369E-2</c:v>
                </c:pt>
                <c:pt idx="470">
                  <c:v>1.057256787360239E-2</c:v>
                </c:pt>
                <c:pt idx="471">
                  <c:v>1.0593281850759991E-2</c:v>
                </c:pt>
                <c:pt idx="472">
                  <c:v>1.0613351264874282E-2</c:v>
                </c:pt>
                <c:pt idx="473">
                  <c:v>1.0623524836169684E-2</c:v>
                </c:pt>
                <c:pt idx="474">
                  <c:v>1.0633689496993837E-2</c:v>
                </c:pt>
                <c:pt idx="475">
                  <c:v>1.0643845247184647E-2</c:v>
                </c:pt>
                <c:pt idx="476">
                  <c:v>1.066443862010121E-2</c:v>
                </c:pt>
                <c:pt idx="477">
                  <c:v>1.0684379142181788E-2</c:v>
                </c:pt>
                <c:pt idx="478">
                  <c:v>1.0694490339449025E-2</c:v>
                </c:pt>
                <c:pt idx="479">
                  <c:v>1.0704592626082921E-2</c:v>
                </c:pt>
                <c:pt idx="480">
                  <c:v>1.0714686002245566E-2</c:v>
                </c:pt>
                <c:pt idx="481">
                  <c:v>1.0740348918868714E-2</c:v>
                </c:pt>
                <c:pt idx="482">
                  <c:v>1.0765019223882843E-2</c:v>
                </c:pt>
                <c:pt idx="483">
                  <c:v>1.077505913656962E-2</c:v>
                </c:pt>
                <c:pt idx="484">
                  <c:v>1.0785090138460962E-2</c:v>
                </c:pt>
                <c:pt idx="485">
                  <c:v>1.0805442308379581E-2</c:v>
                </c:pt>
                <c:pt idx="486">
                  <c:v>1.0825125040503369E-2</c:v>
                </c:pt>
                <c:pt idx="487">
                  <c:v>1.0835111489471139E-2</c:v>
                </c:pt>
                <c:pt idx="488">
                  <c:v>1.0845089027886612E-2</c:v>
                </c:pt>
                <c:pt idx="489">
                  <c:v>1.0855057655668743E-2</c:v>
                </c:pt>
                <c:pt idx="490">
                  <c:v>1.0875289225803868E-2</c:v>
                </c:pt>
                <c:pt idx="491">
                  <c:v>1.0894843060950121E-2</c:v>
                </c:pt>
                <c:pt idx="492">
                  <c:v>1.0904767135727633E-2</c:v>
                </c:pt>
                <c:pt idx="493">
                  <c:v>1.0914682300033896E-2</c:v>
                </c:pt>
                <c:pt idx="494">
                  <c:v>1.0924588553625769E-2</c:v>
                </c:pt>
                <c:pt idx="495">
                  <c:v>1.0944699524409648E-2</c:v>
                </c:pt>
                <c:pt idx="496">
                  <c:v>1.0964124461984026E-2</c:v>
                </c:pt>
                <c:pt idx="497">
                  <c:v>1.0973986162652327E-2</c:v>
                </c:pt>
                <c:pt idx="498">
                  <c:v>1.098383895260624E-2</c:v>
                </c:pt>
                <c:pt idx="499">
                  <c:v>1.0993682832007856E-2</c:v>
                </c:pt>
                <c:pt idx="500">
                  <c:v>1.101367320344049E-2</c:v>
                </c:pt>
                <c:pt idx="501">
                  <c:v>1.1032969243442992E-2</c:v>
                </c:pt>
                <c:pt idx="502">
                  <c:v>1.1042768569758943E-2</c:v>
                </c:pt>
                <c:pt idx="503">
                  <c:v>1.1052558985522598E-2</c:v>
                </c:pt>
                <c:pt idx="504">
                  <c:v>1.1062340490571865E-2</c:v>
                </c:pt>
                <c:pt idx="505">
                  <c:v>1.1082210262166974E-2</c:v>
                </c:pt>
                <c:pt idx="506">
                  <c:v>1.1101378102325032E-2</c:v>
                </c:pt>
                <c:pt idx="507">
                  <c:v>1.1111119239113343E-2</c:v>
                </c:pt>
                <c:pt idx="508">
                  <c:v>1.1120855649930927E-2</c:v>
                </c:pt>
                <c:pt idx="509">
                  <c:v>1.1130587334858832E-2</c:v>
                </c:pt>
                <c:pt idx="510">
                  <c:v>1.1150375566790402E-2</c:v>
                </c:pt>
                <c:pt idx="511">
                  <c:v>1.1169466815511564E-2</c:v>
                </c:pt>
                <c:pt idx="512">
                  <c:v>1.1179174870828978E-2</c:v>
                </c:pt>
                <c:pt idx="513">
                  <c:v>1.118887820033776E-2</c:v>
                </c:pt>
                <c:pt idx="514">
                  <c:v>1.1198576803875815E-2</c:v>
                </c:pt>
                <c:pt idx="515">
                  <c:v>1.1218303035618698E-2</c:v>
                </c:pt>
                <c:pt idx="516">
                  <c:v>1.1237323958969148E-2</c:v>
                </c:pt>
                <c:pt idx="517">
                  <c:v>1.1246998932977759E-2</c:v>
                </c:pt>
                <c:pt idx="518">
                  <c:v>1.1314591425316545E-2</c:v>
                </c:pt>
                <c:pt idx="519">
                  <c:v>1.1381952347845337E-2</c:v>
                </c:pt>
                <c:pt idx="520">
                  <c:v>1.1449081700239949E-2</c:v>
                </c:pt>
                <c:pt idx="521">
                  <c:v>1.1515979482581429E-2</c:v>
                </c:pt>
                <c:pt idx="522">
                  <c:v>1.1582645694626637E-2</c:v>
                </c:pt>
                <c:pt idx="523">
                  <c:v>1.164908033621348E-2</c:v>
                </c:pt>
                <c:pt idx="524">
                  <c:v>1.1715283407341959E-2</c:v>
                </c:pt>
                <c:pt idx="525">
                  <c:v>1.1781254907768934E-2</c:v>
                </c:pt>
                <c:pt idx="526">
                  <c:v>1.184699483741336E-2</c:v>
                </c:pt>
                <c:pt idx="527">
                  <c:v>1.1921842629361024E-2</c:v>
                </c:pt>
                <c:pt idx="528">
                  <c:v>1.1987086335564223E-2</c:v>
                </c:pt>
                <c:pt idx="529">
                  <c:v>1.2052098470498596E-2</c:v>
                </c:pt>
                <c:pt idx="530">
                  <c:v>1.2116879034083095E-2</c:v>
                </c:pt>
                <c:pt idx="531">
                  <c:v>1.2181428026398766E-2</c:v>
                </c:pt>
                <c:pt idx="532">
                  <c:v>1.2245745447121426E-2</c:v>
                </c:pt>
                <c:pt idx="533">
                  <c:v>1.2309831296170026E-2</c:v>
                </c:pt>
                <c:pt idx="534">
                  <c:v>1.2373685573382476E-2</c:v>
                </c:pt>
                <c:pt idx="535">
                  <c:v>1.2437308278758774E-2</c:v>
                </c:pt>
                <c:pt idx="536">
                  <c:v>1.2500699412055782E-2</c:v>
                </c:pt>
                <c:pt idx="537">
                  <c:v>1.2563858973273501E-2</c:v>
                </c:pt>
                <c:pt idx="538">
                  <c:v>1.262678696216879E-2</c:v>
                </c:pt>
                <c:pt idx="539">
                  <c:v>1.2689483378660604E-2</c:v>
                </c:pt>
                <c:pt idx="540">
                  <c:v>1.2751948222667897E-2</c:v>
                </c:pt>
                <c:pt idx="541">
                  <c:v>1.2814181494028576E-2</c:v>
                </c:pt>
                <c:pt idx="542">
                  <c:v>1.2876183192661594E-2</c:v>
                </c:pt>
                <c:pt idx="543">
                  <c:v>1.293795331840486E-2</c:v>
                </c:pt>
                <c:pt idx="544">
                  <c:v>1.2999491871177327E-2</c:v>
                </c:pt>
                <c:pt idx="545">
                  <c:v>1.3060798850897948E-2</c:v>
                </c:pt>
                <c:pt idx="546">
                  <c:v>1.3121874257323585E-2</c:v>
                </c:pt>
                <c:pt idx="547">
                  <c:v>1.3182718090454237E-2</c:v>
                </c:pt>
                <c:pt idx="548">
                  <c:v>1.3243330350127813E-2</c:v>
                </c:pt>
                <c:pt idx="549">
                  <c:v>1.3303711036263266E-2</c:v>
                </c:pt>
                <c:pt idx="550">
                  <c:v>1.3363860148698503E-2</c:v>
                </c:pt>
                <c:pt idx="551">
                  <c:v>1.3423777687352478E-2</c:v>
                </c:pt>
                <c:pt idx="552">
                  <c:v>1.3483463652063099E-2</c:v>
                </c:pt>
                <c:pt idx="553">
                  <c:v>1.3542918042830365E-2</c:v>
                </c:pt>
                <c:pt idx="554">
                  <c:v>1.3602140859411138E-2</c:v>
                </c:pt>
                <c:pt idx="555">
                  <c:v>1.3661132101724371E-2</c:v>
                </c:pt>
                <c:pt idx="556">
                  <c:v>1.3719891769770065E-2</c:v>
                </c:pt>
                <c:pt idx="557">
                  <c:v>1.3778419863224034E-2</c:v>
                </c:pt>
                <c:pt idx="558">
                  <c:v>1.3836716382167324E-2</c:v>
                </c:pt>
                <c:pt idx="559">
                  <c:v>1.3894781326356798E-2</c:v>
                </c:pt>
                <c:pt idx="560">
                  <c:v>1.3952614695792454E-2</c:v>
                </c:pt>
                <c:pt idx="561">
                  <c:v>1.4010216490393246E-2</c:v>
                </c:pt>
                <c:pt idx="562">
                  <c:v>1.4067586709834989E-2</c:v>
                </c:pt>
                <c:pt idx="563">
                  <c:v>1.4124725354198731E-2</c:v>
                </c:pt>
                <c:pt idx="564">
                  <c:v>1.4181632423322377E-2</c:v>
                </c:pt>
                <c:pt idx="565">
                  <c:v>1.4238307917124882E-2</c:v>
                </c:pt>
                <c:pt idx="566">
                  <c:v>1.4294751835444153E-2</c:v>
                </c:pt>
                <c:pt idx="567">
                  <c:v>1.4350948030943389E-2</c:v>
                </c:pt>
                <c:pt idx="568">
                  <c:v>1.4406714634147555E-2</c:v>
                </c:pt>
                <c:pt idx="569">
                  <c:v>1.4461999803722092E-2</c:v>
                </c:pt>
                <c:pt idx="570">
                  <c:v>1.4516803539423861E-2</c:v>
                </c:pt>
                <c:pt idx="571">
                  <c:v>1.4571125840928678E-2</c:v>
                </c:pt>
                <c:pt idx="572">
                  <c:v>1.4624966708236542E-2</c:v>
                </c:pt>
                <c:pt idx="573">
                  <c:v>1.4678326140861175E-2</c:v>
                </c:pt>
                <c:pt idx="574">
                  <c:v>1.4731204138802578E-2</c:v>
                </c:pt>
                <c:pt idx="575">
                  <c:v>1.4783600701817612E-2</c:v>
                </c:pt>
                <c:pt idx="576">
                  <c:v>1.4835515829582091E-2</c:v>
                </c:pt>
                <c:pt idx="577">
                  <c:v>1.4886949522014969E-2</c:v>
                </c:pt>
                <c:pt idx="578">
                  <c:v>1.4937901778873108E-2</c:v>
                </c:pt>
                <c:pt idx="579">
                  <c:v>1.4995543416311818E-2</c:v>
                </c:pt>
                <c:pt idx="580">
                  <c:v>1.5045464024768807E-2</c:v>
                </c:pt>
                <c:pt idx="581">
                  <c:v>1.5094903197083731E-2</c:v>
                </c:pt>
                <c:pt idx="582">
                  <c:v>1.5143860933013453E-2</c:v>
                </c:pt>
                <c:pt idx="583">
                  <c:v>1.5192337232233788E-2</c:v>
                </c:pt>
                <c:pt idx="584">
                  <c:v>1.5240332094825781E-2</c:v>
                </c:pt>
                <c:pt idx="585">
                  <c:v>1.5287845520303156E-2</c:v>
                </c:pt>
                <c:pt idx="586">
                  <c:v>1.5334877508665912E-2</c:v>
                </c:pt>
                <c:pt idx="587">
                  <c:v>1.538142805967091E-2</c:v>
                </c:pt>
                <c:pt idx="588">
                  <c:v>1.5427497173156057E-2</c:v>
                </c:pt>
                <c:pt idx="589">
                  <c:v>1.5473084848878216E-2</c:v>
                </c:pt>
                <c:pt idx="590">
                  <c:v>1.5518191086756339E-2</c:v>
                </c:pt>
                <c:pt idx="591">
                  <c:v>1.5562815886466241E-2</c:v>
                </c:pt>
                <c:pt idx="592">
                  <c:v>1.5606959248007923E-2</c:v>
                </c:pt>
                <c:pt idx="593">
                  <c:v>1.5650621171138246E-2</c:v>
                </c:pt>
                <c:pt idx="594">
                  <c:v>1.569380165561407E-2</c:v>
                </c:pt>
                <c:pt idx="595">
                  <c:v>1.574996123968786E-2</c:v>
                </c:pt>
                <c:pt idx="596">
                  <c:v>1.5778718308115947E-2</c:v>
                </c:pt>
                <c:pt idx="597">
                  <c:v>1.5820454475736767E-2</c:v>
                </c:pt>
                <c:pt idx="598">
                  <c:v>1.5861709204135765E-2</c:v>
                </c:pt>
                <c:pt idx="599">
                  <c:v>1.5902482493150849E-2</c:v>
                </c:pt>
                <c:pt idx="600">
                  <c:v>1.5942774342457833E-2</c:v>
                </c:pt>
                <c:pt idx="601">
                  <c:v>1.5982584752056717E-2</c:v>
                </c:pt>
                <c:pt idx="602">
                  <c:v>1.6021913721785408E-2</c:v>
                </c:pt>
                <c:pt idx="603">
                  <c:v>1.6060761251319722E-2</c:v>
                </c:pt>
                <c:pt idx="604">
                  <c:v>1.6099127340740704E-2</c:v>
                </c:pt>
                <c:pt idx="605">
                  <c:v>1.613701198972417E-2</c:v>
                </c:pt>
                <c:pt idx="606">
                  <c:v>1.617441519827012E-2</c:v>
                </c:pt>
                <c:pt idx="607">
                  <c:v>1.6211336966054368E-2</c:v>
                </c:pt>
                <c:pt idx="608">
                  <c:v>1.6247777293076915E-2</c:v>
                </c:pt>
                <c:pt idx="609">
                  <c:v>1.6283736179175667E-2</c:v>
                </c:pt>
                <c:pt idx="610">
                  <c:v>1.6319213624026441E-2</c:v>
                </c:pt>
                <c:pt idx="611">
                  <c:v>1.6354209627710281E-2</c:v>
                </c:pt>
                <c:pt idx="612">
                  <c:v>1.638872418998405E-2</c:v>
                </c:pt>
                <c:pt idx="613">
                  <c:v>1.64227573107667E-2</c:v>
                </c:pt>
                <c:pt idx="614">
                  <c:v>1.645630898989614E-2</c:v>
                </c:pt>
                <c:pt idx="615">
                  <c:v>1.6489379227210277E-2</c:v>
                </c:pt>
                <c:pt idx="616">
                  <c:v>1.6521968022547018E-2</c:v>
                </c:pt>
                <c:pt idx="617">
                  <c:v>1.6554075375987409E-2</c:v>
                </c:pt>
                <c:pt idx="618">
                  <c:v>1.6585701287207266E-2</c:v>
                </c:pt>
                <c:pt idx="619">
                  <c:v>1.6616882035601632E-2</c:v>
                </c:pt>
                <c:pt idx="620">
                  <c:v>1.6648026243956116E-2</c:v>
                </c:pt>
                <c:pt idx="621">
                  <c:v>1.6679250388824673E-2</c:v>
                </c:pt>
                <c:pt idx="622">
                  <c:v>1.6710554470207306E-2</c:v>
                </c:pt>
                <c:pt idx="623">
                  <c:v>1.6741938488104013E-2</c:v>
                </c:pt>
                <c:pt idx="624">
                  <c:v>1.6773402442514795E-2</c:v>
                </c:pt>
                <c:pt idx="625">
                  <c:v>1.6804946333601745E-2</c:v>
                </c:pt>
                <c:pt idx="626">
                  <c:v>1.6836570161121722E-2</c:v>
                </c:pt>
                <c:pt idx="627">
                  <c:v>1.6868273925398913E-2</c:v>
                </c:pt>
                <c:pt idx="628">
                  <c:v>1.6900057626271225E-2</c:v>
                </c:pt>
                <c:pt idx="629">
                  <c:v>1.6931921263738658E-2</c:v>
                </c:pt>
                <c:pt idx="630">
                  <c:v>1.6963864837882259E-2</c:v>
                </c:pt>
                <c:pt idx="631">
                  <c:v>1.7005845413260078E-2</c:v>
                </c:pt>
                <c:pt idx="632">
                  <c:v>1.7037974696284174E-2</c:v>
                </c:pt>
                <c:pt idx="633">
                  <c:v>1.7070183929167964E-2</c:v>
                </c:pt>
                <c:pt idx="634">
                  <c:v>1.7102473112019512E-2</c:v>
                </c:pt>
                <c:pt idx="635">
                  <c:v>1.7134842244865833E-2</c:v>
                </c:pt>
                <c:pt idx="636">
                  <c:v>1.7167291327760958E-2</c:v>
                </c:pt>
                <c:pt idx="637">
                  <c:v>1.7199820360785933E-2</c:v>
                </c:pt>
                <c:pt idx="638">
                  <c:v>1.7232429344021805E-2</c:v>
                </c:pt>
                <c:pt idx="639">
                  <c:v>1.7265118277522605E-2</c:v>
                </c:pt>
                <c:pt idx="640">
                  <c:v>1.7297887161342361E-2</c:v>
                </c:pt>
                <c:pt idx="641">
                  <c:v>1.7330735995562119E-2</c:v>
                </c:pt>
                <c:pt idx="642">
                  <c:v>1.7363664780208898E-2</c:v>
                </c:pt>
                <c:pt idx="643">
                  <c:v>1.7396673515390759E-2</c:v>
                </c:pt>
                <c:pt idx="644">
                  <c:v>1.7429762201134718E-2</c:v>
                </c:pt>
                <c:pt idx="645">
                  <c:v>1.7462930837548834E-2</c:v>
                </c:pt>
                <c:pt idx="646">
                  <c:v>1.7509612773463079E-2</c:v>
                </c:pt>
                <c:pt idx="647">
                  <c:v>1.7542972372258658E-2</c:v>
                </c:pt>
                <c:pt idx="648">
                  <c:v>1.7576411908135636E-2</c:v>
                </c:pt>
                <c:pt idx="649">
                  <c:v>1.7609931381094013E-2</c:v>
                </c:pt>
                <c:pt idx="650">
                  <c:v>1.7643530791133788E-2</c:v>
                </c:pt>
                <c:pt idx="651">
                  <c:v>1.7677210138336008E-2</c:v>
                </c:pt>
                <c:pt idx="652">
                  <c:v>1.7710969422781719E-2</c:v>
                </c:pt>
                <c:pt idx="653">
                  <c:v>1.7744808644308829E-2</c:v>
                </c:pt>
                <c:pt idx="654">
                  <c:v>1.777872780307943E-2</c:v>
                </c:pt>
                <c:pt idx="655">
                  <c:v>1.7812726899093523E-2</c:v>
                </c:pt>
                <c:pt idx="656">
                  <c:v>1.7846805932432153E-2</c:v>
                </c:pt>
                <c:pt idx="657">
                  <c:v>1.7880964902933227E-2</c:v>
                </c:pt>
                <c:pt idx="658">
                  <c:v>1.791520381075884E-2</c:v>
                </c:pt>
                <c:pt idx="659">
                  <c:v>1.7949522655908989E-2</c:v>
                </c:pt>
                <c:pt idx="660">
                  <c:v>1.7983921438383677E-2</c:v>
                </c:pt>
                <c:pt idx="661">
                  <c:v>1.8018400158263947E-2</c:v>
                </c:pt>
                <c:pt idx="662">
                  <c:v>1.8052958815549802E-2</c:v>
                </c:pt>
                <c:pt idx="663">
                  <c:v>1.8087597410160194E-2</c:v>
                </c:pt>
                <c:pt idx="664">
                  <c:v>1.8122315942257217E-2</c:v>
                </c:pt>
                <c:pt idx="665">
                  <c:v>1.8157114411759823E-2</c:v>
                </c:pt>
                <c:pt idx="666">
                  <c:v>1.8191992818830105E-2</c:v>
                </c:pt>
                <c:pt idx="667">
                  <c:v>1.8226951163305971E-2</c:v>
                </c:pt>
                <c:pt idx="668">
                  <c:v>1.826198944543056E-2</c:v>
                </c:pt>
                <c:pt idx="669">
                  <c:v>1.8297107664960732E-2</c:v>
                </c:pt>
                <c:pt idx="670">
                  <c:v>1.8332305822139627E-2</c:v>
                </c:pt>
                <c:pt idx="671">
                  <c:v>1.836743205803848E-2</c:v>
                </c:pt>
                <c:pt idx="672">
                  <c:v>1.8402159292155718E-2</c:v>
                </c:pt>
                <c:pt idx="673">
                  <c:v>1.8436475842723565E-2</c:v>
                </c:pt>
                <c:pt idx="674">
                  <c:v>1.8470381709823069E-2</c:v>
                </c:pt>
                <c:pt idx="675">
                  <c:v>1.8503876893211091E-2</c:v>
                </c:pt>
                <c:pt idx="676">
                  <c:v>1.8536961392725537E-2</c:v>
                </c:pt>
                <c:pt idx="677">
                  <c:v>1.8569635208366408E-2</c:v>
                </c:pt>
                <c:pt idx="678">
                  <c:v>1.8601898340133705E-2</c:v>
                </c:pt>
                <c:pt idx="679">
                  <c:v>1.8633750787622194E-2</c:v>
                </c:pt>
                <c:pt idx="680">
                  <c:v>1.866519255099397E-2</c:v>
                </c:pt>
                <c:pt idx="681">
                  <c:v>1.8696223629924846E-2</c:v>
                </c:pt>
                <c:pt idx="682">
                  <c:v>1.872684402449587E-2</c:v>
                </c:pt>
                <c:pt idx="683">
                  <c:v>1.8757053734544948E-2</c:v>
                </c:pt>
                <c:pt idx="684">
                  <c:v>1.8786852759909989E-2</c:v>
                </c:pt>
                <c:pt idx="685">
                  <c:v>1.8816241100509945E-2</c:v>
                </c:pt>
                <c:pt idx="686">
                  <c:v>1.8845218756344817E-2</c:v>
                </c:pt>
                <c:pt idx="687">
                  <c:v>1.8873785727171466E-2</c:v>
                </c:pt>
                <c:pt idx="688">
                  <c:v>1.8901942012989892E-2</c:v>
                </c:pt>
                <c:pt idx="689">
                  <c:v>1.8929687613719048E-2</c:v>
                </c:pt>
                <c:pt idx="690">
                  <c:v>1.8957022529196843E-2</c:v>
                </c:pt>
                <c:pt idx="691">
                  <c:v>1.898394675934223E-2</c:v>
                </c:pt>
                <c:pt idx="692">
                  <c:v>1.9010460304074162E-2</c:v>
                </c:pt>
                <c:pt idx="693">
                  <c:v>1.9036563163311593E-2</c:v>
                </c:pt>
                <c:pt idx="694">
                  <c:v>1.9062255336973477E-2</c:v>
                </c:pt>
                <c:pt idx="695">
                  <c:v>1.9087536824897722E-2</c:v>
                </c:pt>
                <c:pt idx="696">
                  <c:v>1.9112407627084327E-2</c:v>
                </c:pt>
                <c:pt idx="697">
                  <c:v>1.9136867743533292E-2</c:v>
                </c:pt>
                <c:pt idx="698">
                  <c:v>1.9160917174001479E-2</c:v>
                </c:pt>
                <c:pt idx="699">
                  <c:v>1.9184555918407842E-2</c:v>
                </c:pt>
                <c:pt idx="700">
                  <c:v>1.9207783976833426E-2</c:v>
                </c:pt>
                <c:pt idx="701">
                  <c:v>1.9230601349035092E-2</c:v>
                </c:pt>
                <c:pt idx="702">
                  <c:v>1.9253008035012842E-2</c:v>
                </c:pt>
                <c:pt idx="703">
                  <c:v>1.9275004034604581E-2</c:v>
                </c:pt>
                <c:pt idx="704">
                  <c:v>1.9296589347891357E-2</c:v>
                </c:pt>
                <c:pt idx="705">
                  <c:v>1.9317763974630031E-2</c:v>
                </c:pt>
                <c:pt idx="706">
                  <c:v>1.9338527914901649E-2</c:v>
                </c:pt>
                <c:pt idx="707">
                  <c:v>1.9358881168625164E-2</c:v>
                </c:pt>
                <c:pt idx="708">
                  <c:v>1.9378823735557438E-2</c:v>
                </c:pt>
                <c:pt idx="709">
                  <c:v>1.9398355615860563E-2</c:v>
                </c:pt>
                <c:pt idx="710">
                  <c:v>1.9417476809210354E-2</c:v>
                </c:pt>
                <c:pt idx="711">
                  <c:v>1.9436187315849951E-2</c:v>
                </c:pt>
                <c:pt idx="712">
                  <c:v>1.9454487135455167E-2</c:v>
                </c:pt>
                <c:pt idx="713">
                  <c:v>1.947237626810705E-2</c:v>
                </c:pt>
                <c:pt idx="714">
                  <c:v>1.9489854713724553E-2</c:v>
                </c:pt>
                <c:pt idx="715">
                  <c:v>1.9506922472145583E-2</c:v>
                </c:pt>
                <c:pt idx="716">
                  <c:v>1.952357954337014E-2</c:v>
                </c:pt>
                <c:pt idx="717">
                  <c:v>1.9539825927479271E-2</c:v>
                </c:pt>
                <c:pt idx="718">
                  <c:v>1.9555661624229836E-2</c:v>
                </c:pt>
                <c:pt idx="719">
                  <c:v>1.9571086633621837E-2</c:v>
                </c:pt>
                <c:pt idx="720">
                  <c:v>1.9586100955736319E-2</c:v>
                </c:pt>
                <c:pt idx="721">
                  <c:v>1.9600704590330142E-2</c:v>
                </c:pt>
                <c:pt idx="722">
                  <c:v>1.9614897537484355E-2</c:v>
                </c:pt>
                <c:pt idx="723">
                  <c:v>1.9628761006382778E-2</c:v>
                </c:pt>
                <c:pt idx="724">
                  <c:v>1.9642579895774448E-2</c:v>
                </c:pt>
                <c:pt idx="725">
                  <c:v>1.9656379500203602E-2</c:v>
                </c:pt>
                <c:pt idx="726">
                  <c:v>1.9670159819751287E-2</c:v>
                </c:pt>
                <c:pt idx="727">
                  <c:v>1.9683920854336456E-2</c:v>
                </c:pt>
                <c:pt idx="728">
                  <c:v>1.9697662604040156E-2</c:v>
                </c:pt>
                <c:pt idx="729">
                  <c:v>1.971138506878134E-2</c:v>
                </c:pt>
                <c:pt idx="730">
                  <c:v>1.9725088248641054E-2</c:v>
                </c:pt>
                <c:pt idx="731">
                  <c:v>1.9738772143538252E-2</c:v>
                </c:pt>
                <c:pt idx="732">
                  <c:v>1.9752436753553981E-2</c:v>
                </c:pt>
                <c:pt idx="733">
                  <c:v>1.9766082078607194E-2</c:v>
                </c:pt>
                <c:pt idx="734">
                  <c:v>1.9779708118697892E-2</c:v>
                </c:pt>
                <c:pt idx="735">
                  <c:v>1.9795257121848486E-2</c:v>
                </c:pt>
                <c:pt idx="736">
                  <c:v>1.9808841837170021E-2</c:v>
                </c:pt>
                <c:pt idx="737">
                  <c:v>1.9822407267447995E-2</c:v>
                </c:pt>
                <c:pt idx="738">
                  <c:v>1.9835953412844498E-2</c:v>
                </c:pt>
                <c:pt idx="739">
                  <c:v>1.9849480273278486E-2</c:v>
                </c:pt>
                <c:pt idx="740">
                  <c:v>1.9862987848831004E-2</c:v>
                </c:pt>
                <c:pt idx="741">
                  <c:v>1.9876476139421007E-2</c:v>
                </c:pt>
                <c:pt idx="742">
                  <c:v>1.9889945144967447E-2</c:v>
                </c:pt>
                <c:pt idx="743">
                  <c:v>1.9903394865713464E-2</c:v>
                </c:pt>
                <c:pt idx="744">
                  <c:v>1.9916825301415919E-2</c:v>
                </c:pt>
                <c:pt idx="745">
                  <c:v>1.9930236452155858E-2</c:v>
                </c:pt>
                <c:pt idx="746">
                  <c:v>1.9943628318014328E-2</c:v>
                </c:pt>
                <c:pt idx="747">
                  <c:v>1.9957000898910282E-2</c:v>
                </c:pt>
                <c:pt idx="748">
                  <c:v>1.9970354194681628E-2</c:v>
                </c:pt>
                <c:pt idx="749">
                  <c:v>1.9983688205733596E-2</c:v>
                </c:pt>
                <c:pt idx="750">
                  <c:v>1.9997002931660957E-2</c:v>
                </c:pt>
                <c:pt idx="751">
                  <c:v>2.0010298372706847E-2</c:v>
                </c:pt>
                <c:pt idx="752">
                  <c:v>2.0023574528709176E-2</c:v>
                </c:pt>
                <c:pt idx="753">
                  <c:v>2.0036831399748989E-2</c:v>
                </c:pt>
                <c:pt idx="754">
                  <c:v>2.0050068985907332E-2</c:v>
                </c:pt>
                <c:pt idx="755">
                  <c:v>2.0063287286941067E-2</c:v>
                </c:pt>
                <c:pt idx="756">
                  <c:v>2.0076486303093333E-2</c:v>
                </c:pt>
                <c:pt idx="757">
                  <c:v>2.0089666034202036E-2</c:v>
                </c:pt>
                <c:pt idx="758">
                  <c:v>2.010282648042927E-2</c:v>
                </c:pt>
                <c:pt idx="759">
                  <c:v>2.0115967641612942E-2</c:v>
                </c:pt>
                <c:pt idx="760">
                  <c:v>2.0129089517834098E-2</c:v>
                </c:pt>
                <c:pt idx="761">
                  <c:v>2.0142192109011692E-2</c:v>
                </c:pt>
                <c:pt idx="762">
                  <c:v>2.015527541522677E-2</c:v>
                </c:pt>
                <c:pt idx="763">
                  <c:v>2.0168339436560379E-2</c:v>
                </c:pt>
                <c:pt idx="764">
                  <c:v>2.0181384172769379E-2</c:v>
                </c:pt>
                <c:pt idx="765">
                  <c:v>2.0194409624015863E-2</c:v>
                </c:pt>
                <c:pt idx="766">
                  <c:v>2.0207415790218786E-2</c:v>
                </c:pt>
                <c:pt idx="767">
                  <c:v>2.0220402671459192E-2</c:v>
                </c:pt>
                <c:pt idx="768">
                  <c:v>2.0233370267737083E-2</c:v>
                </c:pt>
                <c:pt idx="769">
                  <c:v>2.0246318578971412E-2</c:v>
                </c:pt>
                <c:pt idx="770">
                  <c:v>2.0259247605243225E-2</c:v>
                </c:pt>
                <c:pt idx="771">
                  <c:v>2.0272157346471475E-2</c:v>
                </c:pt>
                <c:pt idx="772">
                  <c:v>2.0285047802656164E-2</c:v>
                </c:pt>
                <c:pt idx="773">
                  <c:v>2.0297918973878337E-2</c:v>
                </c:pt>
                <c:pt idx="774">
                  <c:v>2.0310770860056948E-2</c:v>
                </c:pt>
                <c:pt idx="775">
                  <c:v>2.0323602605667457E-2</c:v>
                </c:pt>
                <c:pt idx="776">
                  <c:v>2.0336404574550215E-2</c:v>
                </c:pt>
                <c:pt idx="777">
                  <c:v>2.0349174019803629E-2</c:v>
                </c:pt>
                <c:pt idx="778">
                  <c:v>2.0361910941508743E-2</c:v>
                </c:pt>
                <c:pt idx="779">
                  <c:v>2.0374615339665558E-2</c:v>
                </c:pt>
                <c:pt idx="780">
                  <c:v>2.0387287214193028E-2</c:v>
                </c:pt>
                <c:pt idx="781">
                  <c:v>2.0399926565172199E-2</c:v>
                </c:pt>
                <c:pt idx="782">
                  <c:v>2.0412533392684118E-2</c:v>
                </c:pt>
                <c:pt idx="783">
                  <c:v>2.0425107696485645E-2</c:v>
                </c:pt>
                <c:pt idx="784">
                  <c:v>2.0437649476738873E-2</c:v>
                </c:pt>
                <c:pt idx="785">
                  <c:v>2.0450158733443802E-2</c:v>
                </c:pt>
                <c:pt idx="786">
                  <c:v>2.0462635466519385E-2</c:v>
                </c:pt>
                <c:pt idx="787">
                  <c:v>2.0475079675965624E-2</c:v>
                </c:pt>
                <c:pt idx="788">
                  <c:v>2.0487491361863563E-2</c:v>
                </c:pt>
                <c:pt idx="789">
                  <c:v>2.0499870524132158E-2</c:v>
                </c:pt>
                <c:pt idx="790">
                  <c:v>2.0512217162852453E-2</c:v>
                </c:pt>
                <c:pt idx="791">
                  <c:v>2.0524531277943403E-2</c:v>
                </c:pt>
                <c:pt idx="792">
                  <c:v>2.0536812869405008E-2</c:v>
                </c:pt>
                <c:pt idx="793">
                  <c:v>2.0549061937237267E-2</c:v>
                </c:pt>
                <c:pt idx="794">
                  <c:v>2.0561278481440182E-2</c:v>
                </c:pt>
                <c:pt idx="795">
                  <c:v>2.0573462502094797E-2</c:v>
                </c:pt>
                <c:pt idx="796">
                  <c:v>2.0585613999039021E-2</c:v>
                </c:pt>
                <c:pt idx="797">
                  <c:v>2.0597732972434946E-2</c:v>
                </c:pt>
                <c:pt idx="798">
                  <c:v>2.0609819422120479E-2</c:v>
                </c:pt>
                <c:pt idx="799">
                  <c:v>2.0621873348257713E-2</c:v>
                </c:pt>
                <c:pt idx="800">
                  <c:v>2.0633894750684556E-2</c:v>
                </c:pt>
                <c:pt idx="801">
                  <c:v>2.06458836295631E-2</c:v>
                </c:pt>
                <c:pt idx="802">
                  <c:v>2.0657839984731252E-2</c:v>
                </c:pt>
                <c:pt idx="803">
                  <c:v>2.0669763816189013E-2</c:v>
                </c:pt>
                <c:pt idx="804">
                  <c:v>2.0681655124098475E-2</c:v>
                </c:pt>
                <c:pt idx="805">
                  <c:v>2.0693513908378591E-2</c:v>
                </c:pt>
                <c:pt idx="806">
                  <c:v>2.070534016886727E-2</c:v>
                </c:pt>
                <c:pt idx="807">
                  <c:v>2.071713390580765E-2</c:v>
                </c:pt>
                <c:pt idx="808">
                  <c:v>2.0728895119037638E-2</c:v>
                </c:pt>
                <c:pt idx="809">
                  <c:v>2.0740623808638281E-2</c:v>
                </c:pt>
                <c:pt idx="810">
                  <c:v>2.0752319974528532E-2</c:v>
                </c:pt>
                <c:pt idx="811">
                  <c:v>2.0763983616789439E-2</c:v>
                </c:pt>
                <c:pt idx="812">
                  <c:v>2.0775614735339953E-2</c:v>
                </c:pt>
                <c:pt idx="813">
                  <c:v>2.0787213330261123E-2</c:v>
                </c:pt>
                <c:pt idx="814">
                  <c:v>2.0798779401471901E-2</c:v>
                </c:pt>
                <c:pt idx="815">
                  <c:v>2.0810312948972287E-2</c:v>
                </c:pt>
                <c:pt idx="816">
                  <c:v>2.0821813972843328E-2</c:v>
                </c:pt>
                <c:pt idx="817">
                  <c:v>2.0833282473003978E-2</c:v>
                </c:pt>
                <c:pt idx="818">
                  <c:v>2.084471844937319E-2</c:v>
                </c:pt>
                <c:pt idx="819">
                  <c:v>2.0856121902194102E-2</c:v>
                </c:pt>
                <c:pt idx="820">
                  <c:v>2.0867492831223577E-2</c:v>
                </c:pt>
                <c:pt idx="821">
                  <c:v>2.0878831236623707E-2</c:v>
                </c:pt>
                <c:pt idx="822">
                  <c:v>2.0890137118232399E-2</c:v>
                </c:pt>
                <c:pt idx="823">
                  <c:v>2.0901410476211746E-2</c:v>
                </c:pt>
                <c:pt idx="824">
                  <c:v>2.0912651310399655E-2</c:v>
                </c:pt>
                <c:pt idx="825">
                  <c:v>2.0923859620958218E-2</c:v>
                </c:pt>
                <c:pt idx="826">
                  <c:v>2.0935035407725344E-2</c:v>
                </c:pt>
                <c:pt idx="827">
                  <c:v>2.0946170217654991E-2</c:v>
                </c:pt>
                <c:pt idx="828">
                  <c:v>2.0957168840899376E-2</c:v>
                </c:pt>
                <c:pt idx="829">
                  <c:v>2.0968004138463003E-2</c:v>
                </c:pt>
                <c:pt idx="830">
                  <c:v>2.0978676110102734E-2</c:v>
                </c:pt>
                <c:pt idx="831">
                  <c:v>2.0989184755980661E-2</c:v>
                </c:pt>
                <c:pt idx="832">
                  <c:v>2.0999530076096784E-2</c:v>
                </c:pt>
                <c:pt idx="833">
                  <c:v>2.1009712070207964E-2</c:v>
                </c:pt>
                <c:pt idx="834">
                  <c:v>2.1019730738557341E-2</c:v>
                </c:pt>
                <c:pt idx="835">
                  <c:v>2.1029586081063867E-2</c:v>
                </c:pt>
                <c:pt idx="836">
                  <c:v>2.1039278097646497E-2</c:v>
                </c:pt>
                <c:pt idx="837">
                  <c:v>2.104880678830523E-2</c:v>
                </c:pt>
                <c:pt idx="838">
                  <c:v>2.1058172153040067E-2</c:v>
                </c:pt>
                <c:pt idx="839">
                  <c:v>2.1067374191851007E-2</c:v>
                </c:pt>
                <c:pt idx="840">
                  <c:v>2.1076412904738051E-2</c:v>
                </c:pt>
                <c:pt idx="841">
                  <c:v>2.1085288291701199E-2</c:v>
                </c:pt>
                <c:pt idx="842">
                  <c:v>2.1094000352578357E-2</c:v>
                </c:pt>
                <c:pt idx="843">
                  <c:v>2.1102549087612665E-2</c:v>
                </c:pt>
                <c:pt idx="844">
                  <c:v>2.1110934496642031E-2</c:v>
                </c:pt>
                <c:pt idx="845">
                  <c:v>2.1119156579585407E-2</c:v>
                </c:pt>
                <c:pt idx="846">
                  <c:v>2.1127215336604888E-2</c:v>
                </c:pt>
                <c:pt idx="847">
                  <c:v>2.1135110767538379E-2</c:v>
                </c:pt>
                <c:pt idx="848">
                  <c:v>2.1142842872466927E-2</c:v>
                </c:pt>
                <c:pt idx="849">
                  <c:v>2.1150411651390533E-2</c:v>
                </c:pt>
                <c:pt idx="850">
                  <c:v>2.1157817104228149E-2</c:v>
                </c:pt>
                <c:pt idx="851">
                  <c:v>2.1165059230979777E-2</c:v>
                </c:pt>
                <c:pt idx="852">
                  <c:v>2.1172138031726462E-2</c:v>
                </c:pt>
                <c:pt idx="853">
                  <c:v>2.1179053506387158E-2</c:v>
                </c:pt>
                <c:pt idx="854">
                  <c:v>2.1185805654880818E-2</c:v>
                </c:pt>
                <c:pt idx="855">
                  <c:v>2.119239447728849E-2</c:v>
                </c:pt>
                <c:pt idx="856">
                  <c:v>2.1198819973610172E-2</c:v>
                </c:pt>
                <c:pt idx="857">
                  <c:v>2.1205082143845866E-2</c:v>
                </c:pt>
                <c:pt idx="858">
                  <c:v>2.1211180987833478E-2</c:v>
                </c:pt>
                <c:pt idx="859">
                  <c:v>2.1217116505816147E-2</c:v>
                </c:pt>
                <c:pt idx="860">
                  <c:v>2.1222888697631781E-2</c:v>
                </c:pt>
                <c:pt idx="861">
                  <c:v>2.122849756328038E-2</c:v>
                </c:pt>
                <c:pt idx="862">
                  <c:v>2.1233943102842989E-2</c:v>
                </c:pt>
                <c:pt idx="863">
                  <c:v>2.1239225316157517E-2</c:v>
                </c:pt>
                <c:pt idx="864">
                  <c:v>2.124434420330501E-2</c:v>
                </c:pt>
                <c:pt idx="865">
                  <c:v>2.1249299764366514E-2</c:v>
                </c:pt>
                <c:pt idx="866">
                  <c:v>2.125409199909889E-2</c:v>
                </c:pt>
                <c:pt idx="867">
                  <c:v>2.1258720907745277E-2</c:v>
                </c:pt>
                <c:pt idx="868">
                  <c:v>2.1263186490143582E-2</c:v>
                </c:pt>
                <c:pt idx="869">
                  <c:v>2.1267488746374852E-2</c:v>
                </c:pt>
                <c:pt idx="870">
                  <c:v>2.127162767635804E-2</c:v>
                </c:pt>
                <c:pt idx="871">
                  <c:v>2.1275603280093147E-2</c:v>
                </c:pt>
                <c:pt idx="872">
                  <c:v>2.1279415557742265E-2</c:v>
                </c:pt>
                <c:pt idx="873">
                  <c:v>2.1283064509062255E-2</c:v>
                </c:pt>
                <c:pt idx="874">
                  <c:v>2.1286550134134163E-2</c:v>
                </c:pt>
                <c:pt idx="875">
                  <c:v>2.1289872433039037E-2</c:v>
                </c:pt>
                <c:pt idx="876">
                  <c:v>2.1293031405695828E-2</c:v>
                </c:pt>
                <c:pt idx="877">
                  <c:v>2.1296027052104538E-2</c:v>
                </c:pt>
                <c:pt idx="878">
                  <c:v>2.129885937218412E-2</c:v>
                </c:pt>
                <c:pt idx="879">
                  <c:v>2.1301539566692673E-2</c:v>
                </c:pt>
                <c:pt idx="880">
                  <c:v>2.1304381252561511E-2</c:v>
                </c:pt>
                <c:pt idx="881">
                  <c:v>2.1307530037700806E-2</c:v>
                </c:pt>
                <c:pt idx="882">
                  <c:v>2.1310985922110559E-2</c:v>
                </c:pt>
                <c:pt idx="883">
                  <c:v>2.1314748905871816E-2</c:v>
                </c:pt>
                <c:pt idx="884">
                  <c:v>2.1318818988903532E-2</c:v>
                </c:pt>
                <c:pt idx="885">
                  <c:v>2.1323196171205705E-2</c:v>
                </c:pt>
                <c:pt idx="886">
                  <c:v>2.1327880452859382E-2</c:v>
                </c:pt>
                <c:pt idx="887">
                  <c:v>2.1332871833864564E-2</c:v>
                </c:pt>
                <c:pt idx="888">
                  <c:v>2.133817031422125E-2</c:v>
                </c:pt>
                <c:pt idx="889">
                  <c:v>2.134377589392944E-2</c:v>
                </c:pt>
                <c:pt idx="890">
                  <c:v>2.1349688572989134E-2</c:v>
                </c:pt>
                <c:pt idx="891">
                  <c:v>2.1359919937549897E-2</c:v>
                </c:pt>
                <c:pt idx="892">
                  <c:v>2.1366579208869828E-2</c:v>
                </c:pt>
                <c:pt idx="893">
                  <c:v>2.137354561582298E-2</c:v>
                </c:pt>
                <c:pt idx="894">
                  <c:v>2.1380819158463387E-2</c:v>
                </c:pt>
                <c:pt idx="895">
                  <c:v>2.1388399836872095E-2</c:v>
                </c:pt>
                <c:pt idx="896">
                  <c:v>2.13962876510491E-2</c:v>
                </c:pt>
                <c:pt idx="897">
                  <c:v>2.1404482601102469E-2</c:v>
                </c:pt>
                <c:pt idx="898">
                  <c:v>2.1412984687086228E-2</c:v>
                </c:pt>
                <c:pt idx="899">
                  <c:v>2.1421793909054413E-2</c:v>
                </c:pt>
                <c:pt idx="900">
                  <c:v>2.1430910267088064E-2</c:v>
                </c:pt>
                <c:pt idx="901">
                  <c:v>2.1440333761214202E-2</c:v>
                </c:pt>
                <c:pt idx="902">
                  <c:v>2.1450064391540884E-2</c:v>
                </c:pt>
                <c:pt idx="903">
                  <c:v>2.1460102158176179E-2</c:v>
                </c:pt>
                <c:pt idx="904">
                  <c:v>2.1470447061120078E-2</c:v>
                </c:pt>
                <c:pt idx="905">
                  <c:v>2.1481099100507665E-2</c:v>
                </c:pt>
                <c:pt idx="906">
                  <c:v>2.1492058276365949E-2</c:v>
                </c:pt>
                <c:pt idx="907">
                  <c:v>2.1506977655166848E-2</c:v>
                </c:pt>
                <c:pt idx="908">
                  <c:v>2.1518681354633085E-2</c:v>
                </c:pt>
                <c:pt idx="909">
                  <c:v>2.1530692153937103E-2</c:v>
                </c:pt>
                <c:pt idx="910">
                  <c:v>2.154301005315995E-2</c:v>
                </c:pt>
                <c:pt idx="911">
                  <c:v>2.1555635052220579E-2</c:v>
                </c:pt>
                <c:pt idx="912">
                  <c:v>2.1568567151200035E-2</c:v>
                </c:pt>
                <c:pt idx="913">
                  <c:v>2.158180635009832E-2</c:v>
                </c:pt>
                <c:pt idx="914">
                  <c:v>2.1595352648915433E-2</c:v>
                </c:pt>
                <c:pt idx="915">
                  <c:v>2.1609206047813467E-2</c:v>
                </c:pt>
                <c:pt idx="916">
                  <c:v>2.1623366546873468E-2</c:v>
                </c:pt>
                <c:pt idx="917">
                  <c:v>2.1637834145852297E-2</c:v>
                </c:pt>
                <c:pt idx="918">
                  <c:v>2.1652608844912047E-2</c:v>
                </c:pt>
                <c:pt idx="919">
                  <c:v>2.1667690644295856E-2</c:v>
                </c:pt>
                <c:pt idx="920">
                  <c:v>2.168307954367954E-2</c:v>
                </c:pt>
                <c:pt idx="921">
                  <c:v>2.1698775543387283E-2</c:v>
                </c:pt>
                <c:pt idx="922">
                  <c:v>2.1714778643419086E-2</c:v>
                </c:pt>
                <c:pt idx="923">
                  <c:v>2.1731088843693902E-2</c:v>
                </c:pt>
                <c:pt idx="924">
                  <c:v>2.1747706144373824E-2</c:v>
                </c:pt>
                <c:pt idx="925">
                  <c:v>2.1764630545377806E-2</c:v>
                </c:pt>
                <c:pt idx="926">
                  <c:v>2.1781862046867939E-2</c:v>
                </c:pt>
                <c:pt idx="927">
                  <c:v>2.1799400648844225E-2</c:v>
                </c:pt>
                <c:pt idx="928">
                  <c:v>2.1817246351387709E-2</c:v>
                </c:pt>
                <c:pt idx="929">
                  <c:v>2.1835399154417345E-2</c:v>
                </c:pt>
                <c:pt idx="930">
                  <c:v>2.185385905801418E-2</c:v>
                </c:pt>
                <c:pt idx="931">
                  <c:v>2.1872428652159881E-2</c:v>
                </c:pt>
                <c:pt idx="932">
                  <c:v>2.1890849904461218E-2</c:v>
                </c:pt>
                <c:pt idx="933">
                  <c:v>2.1909121260612618E-2</c:v>
                </c:pt>
                <c:pt idx="934">
                  <c:v>2.1927242720370943E-2</c:v>
                </c:pt>
                <c:pt idx="935">
                  <c:v>2.1945214283898284E-2</c:v>
                </c:pt>
                <c:pt idx="936">
                  <c:v>2.1963035951194643E-2</c:v>
                </c:pt>
                <c:pt idx="937">
                  <c:v>2.1980707722097925E-2</c:v>
                </c:pt>
                <c:pt idx="938">
                  <c:v>2.1998229596608132E-2</c:v>
                </c:pt>
                <c:pt idx="939">
                  <c:v>2.2015601574806309E-2</c:v>
                </c:pt>
                <c:pt idx="940">
                  <c:v>2.2032823656611411E-2</c:v>
                </c:pt>
                <c:pt idx="941">
                  <c:v>2.2049895842023437E-2</c:v>
                </c:pt>
                <c:pt idx="942">
                  <c:v>2.2066818130961341E-2</c:v>
                </c:pt>
                <c:pt idx="943">
                  <c:v>2.2083590523425123E-2</c:v>
                </c:pt>
                <c:pt idx="944">
                  <c:v>2.2100213019495829E-2</c:v>
                </c:pt>
                <c:pt idx="945">
                  <c:v>2.2116685619011367E-2</c:v>
                </c:pt>
                <c:pt idx="946">
                  <c:v>2.2133008322052783E-2</c:v>
                </c:pt>
                <c:pt idx="947">
                  <c:v>2.2149181128539031E-2</c:v>
                </c:pt>
                <c:pt idx="948">
                  <c:v>2.216520403847011E-2</c:v>
                </c:pt>
                <c:pt idx="949">
                  <c:v>2.2181077051846021E-2</c:v>
                </c:pt>
                <c:pt idx="950">
                  <c:v>2.2196800168585717E-2</c:v>
                </c:pt>
                <c:pt idx="951">
                  <c:v>2.2212373388770246E-2</c:v>
                </c:pt>
                <c:pt idx="952">
                  <c:v>2.2227796712318559E-2</c:v>
                </c:pt>
                <c:pt idx="953">
                  <c:v>2.2243070139149612E-2</c:v>
                </c:pt>
                <c:pt idx="954">
                  <c:v>2.225819366934445E-2</c:v>
                </c:pt>
                <c:pt idx="955">
                  <c:v>2.2273167302822028E-2</c:v>
                </c:pt>
                <c:pt idx="956">
                  <c:v>2.2287991039663391E-2</c:v>
                </c:pt>
                <c:pt idx="957">
                  <c:v>2.2302664879706446E-2</c:v>
                </c:pt>
                <c:pt idx="958">
                  <c:v>2.2317188822951195E-2</c:v>
                </c:pt>
                <c:pt idx="959">
                  <c:v>2.2331562869559729E-2</c:v>
                </c:pt>
                <c:pt idx="960">
                  <c:v>2.2345787019369956E-2</c:v>
                </c:pt>
                <c:pt idx="961">
                  <c:v>2.2359861272381876E-2</c:v>
                </c:pt>
                <c:pt idx="962">
                  <c:v>2.2373785628595488E-2</c:v>
                </c:pt>
                <c:pt idx="963">
                  <c:v>2.2387560087929748E-2</c:v>
                </c:pt>
                <c:pt idx="964">
                  <c:v>2.2401184650384653E-2</c:v>
                </c:pt>
                <c:pt idx="965">
                  <c:v>2.2414659316041252E-2</c:v>
                </c:pt>
                <c:pt idx="966">
                  <c:v>2.2427984084737451E-2</c:v>
                </c:pt>
                <c:pt idx="967">
                  <c:v>2.2441158956635343E-2</c:v>
                </c:pt>
                <c:pt idx="968">
                  <c:v>2.2454183931572835E-2</c:v>
                </c:pt>
                <c:pt idx="969">
                  <c:v>2.2467059009549928E-2</c:v>
                </c:pt>
                <c:pt idx="970">
                  <c:v>2.2479784190647667E-2</c:v>
                </c:pt>
                <c:pt idx="971">
                  <c:v>2.2492359474785006E-2</c:v>
                </c:pt>
                <c:pt idx="972">
                  <c:v>2.25047848618809E-2</c:v>
                </c:pt>
                <c:pt idx="973">
                  <c:v>2.2517060352016394E-2</c:v>
                </c:pt>
                <c:pt idx="974">
                  <c:v>2.2529185945191488E-2</c:v>
                </c:pt>
                <c:pt idx="975">
                  <c:v>2.254116164124409E-2</c:v>
                </c:pt>
                <c:pt idx="976">
                  <c:v>2.2552987440336292E-2</c:v>
                </c:pt>
                <c:pt idx="977">
                  <c:v>2.2564663342224955E-2</c:v>
                </c:pt>
                <c:pt idx="978">
                  <c:v>2.2576189347234266E-2</c:v>
                </c:pt>
                <c:pt idx="979">
                  <c:v>2.2587565455121084E-2</c:v>
                </c:pt>
                <c:pt idx="980">
                  <c:v>2.2598791665885409E-2</c:v>
                </c:pt>
                <c:pt idx="981">
                  <c:v>2.2609867979527243E-2</c:v>
                </c:pt>
                <c:pt idx="982">
                  <c:v>2.262079439612763E-2</c:v>
                </c:pt>
                <c:pt idx="983">
                  <c:v>2.2631570915443433E-2</c:v>
                </c:pt>
                <c:pt idx="984">
                  <c:v>2.264219753771779E-2</c:v>
                </c:pt>
                <c:pt idx="985">
                  <c:v>2.2652674262788608E-2</c:v>
                </c:pt>
                <c:pt idx="986">
                  <c:v>2.2663001090736934E-2</c:v>
                </c:pt>
                <c:pt idx="987">
                  <c:v>2.2673178021400675E-2</c:v>
                </c:pt>
                <c:pt idx="988">
                  <c:v>2.2683205054941924E-2</c:v>
                </c:pt>
                <c:pt idx="989">
                  <c:v>2.2693082191360681E-2</c:v>
                </c:pt>
                <c:pt idx="990">
                  <c:v>2.2702809430413806E-2</c:v>
                </c:pt>
                <c:pt idx="991">
                  <c:v>2.2712386772263393E-2</c:v>
                </c:pt>
                <c:pt idx="992">
                  <c:v>2.2721814216828395E-2</c:v>
                </c:pt>
                <c:pt idx="993">
                  <c:v>2.2731091764189859E-2</c:v>
                </c:pt>
                <c:pt idx="994">
                  <c:v>2.2740219414347784E-2</c:v>
                </c:pt>
                <c:pt idx="995">
                  <c:v>2.2749197167059032E-2</c:v>
                </c:pt>
                <c:pt idx="996">
                  <c:v>2.2758025022566741E-2</c:v>
                </c:pt>
                <c:pt idx="997">
                  <c:v>2.2766702980789866E-2</c:v>
                </c:pt>
                <c:pt idx="998">
                  <c:v>2.2775231041647359E-2</c:v>
                </c:pt>
                <c:pt idx="999">
                  <c:v>2.2783609205139221E-2</c:v>
                </c:pt>
                <c:pt idx="1000">
                  <c:v>2.2791837471427545E-2</c:v>
                </c:pt>
                <c:pt idx="1001">
                  <c:v>2.2799915840269191E-2</c:v>
                </c:pt>
                <c:pt idx="1002">
                  <c:v>2.2807844311826253E-2</c:v>
                </c:pt>
                <c:pt idx="1003">
                  <c:v>2.2815622885936637E-2</c:v>
                </c:pt>
                <c:pt idx="1004">
                  <c:v>2.2823251562762437E-2</c:v>
                </c:pt>
                <c:pt idx="1005">
                  <c:v>2.2830730342060512E-2</c:v>
                </c:pt>
                <c:pt idx="1006">
                  <c:v>2.2838059224074003E-2</c:v>
                </c:pt>
                <c:pt idx="1007">
                  <c:v>2.2845238208721863E-2</c:v>
                </c:pt>
                <c:pt idx="1008">
                  <c:v>2.2852267295841999E-2</c:v>
                </c:pt>
                <c:pt idx="1009">
                  <c:v>2.2859146485596504E-2</c:v>
                </c:pt>
                <c:pt idx="1010">
                  <c:v>2.2865875777904332E-2</c:v>
                </c:pt>
                <c:pt idx="1011">
                  <c:v>2.2872455172846529E-2</c:v>
                </c:pt>
                <c:pt idx="1012">
                  <c:v>2.2878884670261002E-2</c:v>
                </c:pt>
                <c:pt idx="1013">
                  <c:v>2.2885164270309843E-2</c:v>
                </c:pt>
                <c:pt idx="1014">
                  <c:v>2.2891293972830962E-2</c:v>
                </c:pt>
                <c:pt idx="1015">
                  <c:v>2.2897273777824356E-2</c:v>
                </c:pt>
                <c:pt idx="1016">
                  <c:v>2.290310368545212E-2</c:v>
                </c:pt>
                <c:pt idx="1017">
                  <c:v>2.290878369555216E-2</c:v>
                </c:pt>
                <c:pt idx="1018">
                  <c:v>2.2914313808205522E-2</c:v>
                </c:pt>
                <c:pt idx="1019">
                  <c:v>2.2919694023250115E-2</c:v>
                </c:pt>
                <c:pt idx="1020">
                  <c:v>2.292492434084803E-2</c:v>
                </c:pt>
                <c:pt idx="1021">
                  <c:v>2.2930004760999267E-2</c:v>
                </c:pt>
                <c:pt idx="1022">
                  <c:v>2.2934935283541735E-2</c:v>
                </c:pt>
                <c:pt idx="1023">
                  <c:v>2.2939715908556479E-2</c:v>
                </c:pt>
                <c:pt idx="1024">
                  <c:v>2.2944346636124546E-2</c:v>
                </c:pt>
                <c:pt idx="1025">
                  <c:v>2.2948827466164889E-2</c:v>
                </c:pt>
                <c:pt idx="1026">
                  <c:v>2.2953158398596463E-2</c:v>
                </c:pt>
                <c:pt idx="1027">
                  <c:v>2.2957339433500312E-2</c:v>
                </c:pt>
                <c:pt idx="1028">
                  <c:v>2.2961370570795392E-2</c:v>
                </c:pt>
                <c:pt idx="1029">
                  <c:v>2.296525181072484E-2</c:v>
                </c:pt>
                <c:pt idx="1030">
                  <c:v>2.2968983152883427E-2</c:v>
                </c:pt>
                <c:pt idx="1031">
                  <c:v>2.2972564597595335E-2</c:v>
                </c:pt>
                <c:pt idx="1032">
                  <c:v>2.2975996144698474E-2</c:v>
                </c:pt>
                <c:pt idx="1033">
                  <c:v>2.2979277794273889E-2</c:v>
                </c:pt>
                <c:pt idx="1034">
                  <c:v>2.2982409546159488E-2</c:v>
                </c:pt>
                <c:pt idx="1035">
                  <c:v>2.2985412827208895E-2</c:v>
                </c:pt>
                <c:pt idx="1036">
                  <c:v>2.298836280590244E-2</c:v>
                </c:pt>
                <c:pt idx="1037">
                  <c:v>2.2991266156239254E-2</c:v>
                </c:pt>
                <c:pt idx="1038">
                  <c:v>2.299412287813829E-2</c:v>
                </c:pt>
                <c:pt idx="1039">
                  <c:v>2.2996932971599549E-2</c:v>
                </c:pt>
                <c:pt idx="1040">
                  <c:v>2.2999696436704076E-2</c:v>
                </c:pt>
                <c:pt idx="1041">
                  <c:v>2.3002413273370825E-2</c:v>
                </c:pt>
                <c:pt idx="1042">
                  <c:v>2.3005083481680844E-2</c:v>
                </c:pt>
                <c:pt idx="1043">
                  <c:v>2.3007707061553084E-2</c:v>
                </c:pt>
                <c:pt idx="1044">
                  <c:v>2.3010284012987547E-2</c:v>
                </c:pt>
                <c:pt idx="1045">
                  <c:v>2.3012814335984233E-2</c:v>
                </c:pt>
                <c:pt idx="1046">
                  <c:v>2.3015298030624187E-2</c:v>
                </c:pt>
                <c:pt idx="1047">
                  <c:v>2.3018079442779227E-2</c:v>
                </c:pt>
                <c:pt idx="1048">
                  <c:v>2.3020463219349807E-2</c:v>
                </c:pt>
                <c:pt idx="1049">
                  <c:v>2.302280036748261E-2</c:v>
                </c:pt>
                <c:pt idx="1050">
                  <c:v>2.3025090887258681E-2</c:v>
                </c:pt>
                <c:pt idx="1051">
                  <c:v>2.3027334778596975E-2</c:v>
                </c:pt>
                <c:pt idx="1052">
                  <c:v>2.3029532041497491E-2</c:v>
                </c:pt>
                <c:pt idx="1053">
                  <c:v>2.3031682676041276E-2</c:v>
                </c:pt>
                <c:pt idx="1054">
                  <c:v>2.3033786682066237E-2</c:v>
                </c:pt>
                <c:pt idx="1055">
                  <c:v>2.3035844059734467E-2</c:v>
                </c:pt>
                <c:pt idx="1056">
                  <c:v>2.3037854808964919E-2</c:v>
                </c:pt>
                <c:pt idx="1057">
                  <c:v>2.3039818929757594E-2</c:v>
                </c:pt>
                <c:pt idx="1058">
                  <c:v>2.3041736422193537E-2</c:v>
                </c:pt>
                <c:pt idx="1059">
                  <c:v>2.3043607286110657E-2</c:v>
                </c:pt>
                <c:pt idx="1060">
                  <c:v>2.3045431521671045E-2</c:v>
                </c:pt>
                <c:pt idx="1061">
                  <c:v>2.3047209128793655E-2</c:v>
                </c:pt>
                <c:pt idx="1062">
                  <c:v>2.3048940107397442E-2</c:v>
                </c:pt>
                <c:pt idx="1063">
                  <c:v>2.3050624457725544E-2</c:v>
                </c:pt>
                <c:pt idx="1064">
                  <c:v>2.3052262179453775E-2</c:v>
                </c:pt>
                <c:pt idx="1065">
                  <c:v>2.3053853272906322E-2</c:v>
                </c:pt>
                <c:pt idx="1066">
                  <c:v>2.3055397737840044E-2</c:v>
                </c:pt>
                <c:pt idx="1067">
                  <c:v>2.3056895574417036E-2</c:v>
                </c:pt>
                <c:pt idx="1068">
                  <c:v>2.3058346782475203E-2</c:v>
                </c:pt>
                <c:pt idx="1069">
                  <c:v>2.3059751362257686E-2</c:v>
                </c:pt>
                <c:pt idx="1070">
                  <c:v>2.3061109313440298E-2</c:v>
                </c:pt>
                <c:pt idx="1071">
                  <c:v>2.3062420636266179E-2</c:v>
                </c:pt>
                <c:pt idx="1072">
                  <c:v>2.3063685330573236E-2</c:v>
                </c:pt>
                <c:pt idx="1073">
                  <c:v>2.3064903396604608E-2</c:v>
                </c:pt>
                <c:pt idx="1074">
                  <c:v>2.306607483403611E-2</c:v>
                </c:pt>
                <c:pt idx="1075">
                  <c:v>2.3067199643191927E-2</c:v>
                </c:pt>
                <c:pt idx="1076">
                  <c:v>2.3068277823747874E-2</c:v>
                </c:pt>
                <c:pt idx="1077">
                  <c:v>2.3069309376028135E-2</c:v>
                </c:pt>
                <c:pt idx="1078">
                  <c:v>2.3070294299789573E-2</c:v>
                </c:pt>
                <c:pt idx="1079">
                  <c:v>2.3071232595032187E-2</c:v>
                </c:pt>
                <c:pt idx="1080">
                  <c:v>2.3072124261999116E-2</c:v>
                </c:pt>
                <c:pt idx="1081">
                  <c:v>2.3072969300447221E-2</c:v>
                </c:pt>
                <c:pt idx="1082">
                  <c:v>2.3073767710457549E-2</c:v>
                </c:pt>
                <c:pt idx="1083">
                  <c:v>2.3074519492030099E-2</c:v>
                </c:pt>
                <c:pt idx="1084">
                  <c:v>2.3075224645164871E-2</c:v>
                </c:pt>
                <c:pt idx="1085">
                  <c:v>2.3075883169942912E-2</c:v>
                </c:pt>
                <c:pt idx="1086">
                  <c:v>2.307649506620213E-2</c:v>
                </c:pt>
                <c:pt idx="1087">
                  <c:v>2.3077060334023569E-2</c:v>
                </c:pt>
                <c:pt idx="1088">
                  <c:v>2.3077578973407231E-2</c:v>
                </c:pt>
                <c:pt idx="1089">
                  <c:v>2.3078050984353116E-2</c:v>
                </c:pt>
                <c:pt idx="1090">
                  <c:v>2.3078476366942269E-2</c:v>
                </c:pt>
                <c:pt idx="1091">
                  <c:v>2.3078855121012598E-2</c:v>
                </c:pt>
                <c:pt idx="1092">
                  <c:v>2.307918724664515E-2</c:v>
                </c:pt>
                <c:pt idx="1093">
                  <c:v>2.3079472743758878E-2</c:v>
                </c:pt>
                <c:pt idx="1094">
                  <c:v>2.3079711612515874E-2</c:v>
                </c:pt>
                <c:pt idx="1095">
                  <c:v>2.3079903852835093E-2</c:v>
                </c:pt>
                <c:pt idx="1096">
                  <c:v>2.3080049464797581E-2</c:v>
                </c:pt>
                <c:pt idx="1097">
                  <c:v>2.3080148448241244E-2</c:v>
                </c:pt>
                <c:pt idx="1098">
                  <c:v>2.3080200803166084E-2</c:v>
                </c:pt>
                <c:pt idx="1099">
                  <c:v>2.3080206529734193E-2</c:v>
                </c:pt>
                <c:pt idx="1100">
                  <c:v>2.308016562794557E-2</c:v>
                </c:pt>
                <c:pt idx="1101">
                  <c:v>2.3080078097557077E-2</c:v>
                </c:pt>
                <c:pt idx="1102">
                  <c:v>2.3079943938811853E-2</c:v>
                </c:pt>
                <c:pt idx="1103">
                  <c:v>2.3079763151628852E-2</c:v>
                </c:pt>
                <c:pt idx="1104">
                  <c:v>2.3079535735927026E-2</c:v>
                </c:pt>
                <c:pt idx="1105">
                  <c:v>2.3079261691868469E-2</c:v>
                </c:pt>
                <c:pt idx="1106">
                  <c:v>2.3078941019453181E-2</c:v>
                </c:pt>
                <c:pt idx="1107">
                  <c:v>2.3078573718438022E-2</c:v>
                </c:pt>
                <c:pt idx="1108">
                  <c:v>2.3078159789066133E-2</c:v>
                </c:pt>
                <c:pt idx="1109">
                  <c:v>2.3077699231175419E-2</c:v>
                </c:pt>
                <c:pt idx="1110">
                  <c:v>2.3077192044927974E-2</c:v>
                </c:pt>
                <c:pt idx="1111">
                  <c:v>2.3076638230242752E-2</c:v>
                </c:pt>
                <c:pt idx="1112">
                  <c:v>2.3076037787119752E-2</c:v>
                </c:pt>
                <c:pt idx="1113">
                  <c:v>2.3075390715477928E-2</c:v>
                </c:pt>
                <c:pt idx="1114">
                  <c:v>2.3074697015398327E-2</c:v>
                </c:pt>
                <c:pt idx="1115">
                  <c:v>2.307395668704304E-2</c:v>
                </c:pt>
                <c:pt idx="1116">
                  <c:v>2.3073169730087884E-2</c:v>
                </c:pt>
                <c:pt idx="1117">
                  <c:v>2.3072336144775996E-2</c:v>
                </c:pt>
                <c:pt idx="1118">
                  <c:v>2.307145593102633E-2</c:v>
                </c:pt>
                <c:pt idx="1119">
                  <c:v>2.3070529088757841E-2</c:v>
                </c:pt>
                <c:pt idx="1120">
                  <c:v>2.306955561813262E-2</c:v>
                </c:pt>
                <c:pt idx="1121">
                  <c:v>2.3068535518988575E-2</c:v>
                </c:pt>
                <c:pt idx="1122">
                  <c:v>2.3067468791568846E-2</c:v>
                </c:pt>
                <c:pt idx="1123">
                  <c:v>2.3066355435549246E-2</c:v>
                </c:pt>
                <c:pt idx="1124">
                  <c:v>2.3065195451172915E-2</c:v>
                </c:pt>
                <c:pt idx="1125">
                  <c:v>2.3063988838358807E-2</c:v>
                </c:pt>
                <c:pt idx="1126">
                  <c:v>2.3062735597187967E-2</c:v>
                </c:pt>
                <c:pt idx="1127">
                  <c:v>2.3061435727498303E-2</c:v>
                </c:pt>
                <c:pt idx="1128">
                  <c:v>2.3060089229370861E-2</c:v>
                </c:pt>
                <c:pt idx="1129">
                  <c:v>2.3058696102724596E-2</c:v>
                </c:pt>
                <c:pt idx="1130">
                  <c:v>2.3057256347802646E-2</c:v>
                </c:pt>
                <c:pt idx="1131">
                  <c:v>2.3055769964361872E-2</c:v>
                </c:pt>
                <c:pt idx="1132">
                  <c:v>2.305423695248332E-2</c:v>
                </c:pt>
                <c:pt idx="1133">
                  <c:v>2.3052657312248037E-2</c:v>
                </c:pt>
                <c:pt idx="1134">
                  <c:v>2.3051031043574977E-2</c:v>
                </c:pt>
                <c:pt idx="1135">
                  <c:v>2.3049358146383092E-2</c:v>
                </c:pt>
                <c:pt idx="1136">
                  <c:v>2.3047638620834476E-2</c:v>
                </c:pt>
                <c:pt idx="1137">
                  <c:v>2.3045872466848083E-2</c:v>
                </c:pt>
                <c:pt idx="1138">
                  <c:v>2.3044059684423912E-2</c:v>
                </c:pt>
                <c:pt idx="1139">
                  <c:v>2.304220027364301E-2</c:v>
                </c:pt>
                <c:pt idx="1140">
                  <c:v>2.3040294234343284E-2</c:v>
                </c:pt>
                <c:pt idx="1141">
                  <c:v>2.303834156660578E-2</c:v>
                </c:pt>
                <c:pt idx="1142">
                  <c:v>2.3036342270592591E-2</c:v>
                </c:pt>
                <c:pt idx="1143">
                  <c:v>2.3034296345979532E-2</c:v>
                </c:pt>
                <c:pt idx="1144">
                  <c:v>2.3032203793090789E-2</c:v>
                </c:pt>
                <c:pt idx="1145">
                  <c:v>2.3030064611683221E-2</c:v>
                </c:pt>
                <c:pt idx="1146">
                  <c:v>2.3027878801918922E-2</c:v>
                </c:pt>
                <c:pt idx="1147">
                  <c:v>2.3025646363635799E-2</c:v>
                </c:pt>
                <c:pt idx="1148">
                  <c:v>2.3023367296995945E-2</c:v>
                </c:pt>
                <c:pt idx="1149">
                  <c:v>2.3021041601918313E-2</c:v>
                </c:pt>
                <c:pt idx="1150">
                  <c:v>2.3018669278402903E-2</c:v>
                </c:pt>
                <c:pt idx="1151">
                  <c:v>2.3015900955627444E-2</c:v>
                </c:pt>
                <c:pt idx="1152">
                  <c:v>2.3013428714123707E-2</c:v>
                </c:pt>
                <c:pt idx="1153">
                  <c:v>2.3010909844182192E-2</c:v>
                </c:pt>
                <c:pt idx="1154">
                  <c:v>2.3008344345883947E-2</c:v>
                </c:pt>
                <c:pt idx="1155">
                  <c:v>2.3005732219147923E-2</c:v>
                </c:pt>
                <c:pt idx="1156">
                  <c:v>2.3003073463974122E-2</c:v>
                </c:pt>
                <c:pt idx="1157">
                  <c:v>2.3000368080362543E-2</c:v>
                </c:pt>
                <c:pt idx="1158">
                  <c:v>2.299761606847528E-2</c:v>
                </c:pt>
                <c:pt idx="1159">
                  <c:v>2.2994817428069192E-2</c:v>
                </c:pt>
                <c:pt idx="1160">
                  <c:v>2.2991972159225327E-2</c:v>
                </c:pt>
                <c:pt idx="1161">
                  <c:v>2.298908026202473E-2</c:v>
                </c:pt>
                <c:pt idx="1162">
                  <c:v>2.2986141736386356E-2</c:v>
                </c:pt>
                <c:pt idx="1163">
                  <c:v>2.2983156582391251E-2</c:v>
                </c:pt>
                <c:pt idx="1164">
                  <c:v>2.2980124800039414E-2</c:v>
                </c:pt>
                <c:pt idx="1165">
                  <c:v>2.29770463892498E-2</c:v>
                </c:pt>
                <c:pt idx="1166">
                  <c:v>2.2973921350022408E-2</c:v>
                </c:pt>
                <c:pt idx="1167">
                  <c:v>2.2972725189228438E-2</c:v>
                </c:pt>
                <c:pt idx="1168">
                  <c:v>2.2967531386335338E-2</c:v>
                </c:pt>
                <c:pt idx="1169">
                  <c:v>2.2964266462037752E-2</c:v>
                </c:pt>
                <c:pt idx="1170">
                  <c:v>2.2960954909221343E-2</c:v>
                </c:pt>
                <c:pt idx="1171">
                  <c:v>2.2957596728048202E-2</c:v>
                </c:pt>
                <c:pt idx="1172">
                  <c:v>2.2954191918437283E-2</c:v>
                </c:pt>
                <c:pt idx="1173">
                  <c:v>2.2950740480388587E-2</c:v>
                </c:pt>
                <c:pt idx="1174">
                  <c:v>2.2947242414064206E-2</c:v>
                </c:pt>
                <c:pt idx="1175">
                  <c:v>2.2943697719302047E-2</c:v>
                </c:pt>
                <c:pt idx="1176">
                  <c:v>2.2940106396183157E-2</c:v>
                </c:pt>
                <c:pt idx="1177">
                  <c:v>2.2936468444707536E-2</c:v>
                </c:pt>
                <c:pt idx="1178">
                  <c:v>2.2932783864713091E-2</c:v>
                </c:pt>
                <c:pt idx="1179">
                  <c:v>2.2929052656442961E-2</c:v>
                </c:pt>
                <c:pt idx="1180">
                  <c:v>2.2925274819816099E-2</c:v>
                </c:pt>
                <c:pt idx="1181">
                  <c:v>2.2921450354670414E-2</c:v>
                </c:pt>
                <c:pt idx="1182">
                  <c:v>2.2917579261249044E-2</c:v>
                </c:pt>
                <c:pt idx="1183">
                  <c:v>2.2913661539470942E-2</c:v>
                </c:pt>
                <c:pt idx="1184">
                  <c:v>2.2909697189255063E-2</c:v>
                </c:pt>
                <c:pt idx="1185">
                  <c:v>2.2905686210682452E-2</c:v>
                </c:pt>
                <c:pt idx="1186">
                  <c:v>2.290162860375311E-2</c:v>
                </c:pt>
                <c:pt idx="1187">
                  <c:v>2.2897524368467037E-2</c:v>
                </c:pt>
                <c:pt idx="1188">
                  <c:v>2.2893373504743186E-2</c:v>
                </c:pt>
                <c:pt idx="1189">
                  <c:v>2.2889176012743651E-2</c:v>
                </c:pt>
                <c:pt idx="1190">
                  <c:v>2.2884931892306337E-2</c:v>
                </c:pt>
                <c:pt idx="1191">
                  <c:v>2.2880642631684101E-2</c:v>
                </c:pt>
                <c:pt idx="1192">
                  <c:v>2.287632499254455E-2</c:v>
                </c:pt>
                <c:pt idx="1193">
                  <c:v>2.2871983752565939E-2</c:v>
                </c:pt>
                <c:pt idx="1194">
                  <c:v>2.2867618911910359E-2</c:v>
                </c:pt>
                <c:pt idx="1195">
                  <c:v>2.2863230470577811E-2</c:v>
                </c:pt>
                <c:pt idx="1196">
                  <c:v>2.2858818428487249E-2</c:v>
                </c:pt>
                <c:pt idx="1197">
                  <c:v>2.2854382785638672E-2</c:v>
                </c:pt>
                <c:pt idx="1198">
                  <c:v>2.2849923542113126E-2</c:v>
                </c:pt>
                <c:pt idx="1199">
                  <c:v>2.284544069774852E-2</c:v>
                </c:pt>
                <c:pt idx="1200">
                  <c:v>2.2840934252787992E-2</c:v>
                </c:pt>
                <c:pt idx="1201">
                  <c:v>2.2836404206988403E-2</c:v>
                </c:pt>
                <c:pt idx="1202">
                  <c:v>2.2831850560511846E-2</c:v>
                </c:pt>
                <c:pt idx="1203">
                  <c:v>2.282738852713018E-2</c:v>
                </c:pt>
                <c:pt idx="1204">
                  <c:v>2.2822780359902005E-2</c:v>
                </c:pt>
                <c:pt idx="1205">
                  <c:v>2.2818148589079195E-2</c:v>
                </c:pt>
                <c:pt idx="1206">
                  <c:v>2.2813493214742801E-2</c:v>
                </c:pt>
                <c:pt idx="1207">
                  <c:v>2.2808814236838785E-2</c:v>
                </c:pt>
                <c:pt idx="1208">
                  <c:v>2.2804111655367148E-2</c:v>
                </c:pt>
                <c:pt idx="1209">
                  <c:v>2.2799385470381926E-2</c:v>
                </c:pt>
                <c:pt idx="1210">
                  <c:v>2.279463568180207E-2</c:v>
                </c:pt>
                <c:pt idx="1211">
                  <c:v>2.2789862289735639E-2</c:v>
                </c:pt>
                <c:pt idx="1212">
                  <c:v>2.278506529410159E-2</c:v>
                </c:pt>
                <c:pt idx="1213">
                  <c:v>2.2780244694926937E-2</c:v>
                </c:pt>
                <c:pt idx="1214">
                  <c:v>2.2775400492211682E-2</c:v>
                </c:pt>
                <c:pt idx="1215">
                  <c:v>2.277053268598284E-2</c:v>
                </c:pt>
                <c:pt idx="1216">
                  <c:v>2.2765641276240405E-2</c:v>
                </c:pt>
                <c:pt idx="1217">
                  <c:v>2.276072626295737E-2</c:v>
                </c:pt>
                <c:pt idx="1218">
                  <c:v>2.275224574220025E-2</c:v>
                </c:pt>
                <c:pt idx="1219">
                  <c:v>2.2747274025778363E-2</c:v>
                </c:pt>
                <c:pt idx="1220">
                  <c:v>2.2742278708760555E-2</c:v>
                </c:pt>
                <c:pt idx="1221">
                  <c:v>2.2737259791065778E-2</c:v>
                </c:pt>
                <c:pt idx="1222">
                  <c:v>2.2732217272612987E-2</c:v>
                </c:pt>
                <c:pt idx="1223">
                  <c:v>2.2727151153402181E-2</c:v>
                </c:pt>
                <c:pt idx="1224">
                  <c:v>2.2722061433595453E-2</c:v>
                </c:pt>
                <c:pt idx="1225">
                  <c:v>2.2716948112949664E-2</c:v>
                </c:pt>
                <c:pt idx="1226">
                  <c:v>2.2711811191626907E-2</c:v>
                </c:pt>
                <c:pt idx="1227">
                  <c:v>2.2706650669627182E-2</c:v>
                </c:pt>
                <c:pt idx="1228">
                  <c:v>2.2701466546950488E-2</c:v>
                </c:pt>
                <c:pt idx="1229">
                  <c:v>2.269625882351578E-2</c:v>
                </c:pt>
                <c:pt idx="1230">
                  <c:v>2.269102749948515E-2</c:v>
                </c:pt>
                <c:pt idx="1231">
                  <c:v>2.2685772574696506E-2</c:v>
                </c:pt>
                <c:pt idx="1232">
                  <c:v>2.2680494049230893E-2</c:v>
                </c:pt>
                <c:pt idx="1233">
                  <c:v>2.2675191923007265E-2</c:v>
                </c:pt>
                <c:pt idx="1234">
                  <c:v>2.2669866196106669E-2</c:v>
                </c:pt>
                <c:pt idx="1235">
                  <c:v>2.2664516868529105E-2</c:v>
                </c:pt>
                <c:pt idx="1236">
                  <c:v>2.2659143940274573E-2</c:v>
                </c:pt>
                <c:pt idx="1237">
                  <c:v>2.2653747411343073E-2</c:v>
                </c:pt>
                <c:pt idx="1238">
                  <c:v>2.2648327281734604E-2</c:v>
                </c:pt>
                <c:pt idx="1239">
                  <c:v>2.2642883551287074E-2</c:v>
                </c:pt>
                <c:pt idx="1240">
                  <c:v>2.2637416220324669E-2</c:v>
                </c:pt>
                <c:pt idx="1241">
                  <c:v>2.2631925288523203E-2</c:v>
                </c:pt>
                <c:pt idx="1242">
                  <c:v>2.2626410756206861E-2</c:v>
                </c:pt>
                <c:pt idx="1243">
                  <c:v>2.2620872623132504E-2</c:v>
                </c:pt>
                <c:pt idx="1244">
                  <c:v>2.2615310889300133E-2</c:v>
                </c:pt>
                <c:pt idx="1245">
                  <c:v>2.2609725554952886E-2</c:v>
                </c:pt>
                <c:pt idx="1246">
                  <c:v>2.2604116619685533E-2</c:v>
                </c:pt>
                <c:pt idx="1247">
                  <c:v>2.2598484083984349E-2</c:v>
                </c:pt>
                <c:pt idx="1248">
                  <c:v>2.2592827947363059E-2</c:v>
                </c:pt>
                <c:pt idx="1249">
                  <c:v>2.2587148210226893E-2</c:v>
                </c:pt>
                <c:pt idx="1250">
                  <c:v>2.2581444872413758E-2</c:v>
                </c:pt>
                <c:pt idx="1251">
                  <c:v>2.2575717933842609E-2</c:v>
                </c:pt>
                <c:pt idx="1252">
                  <c:v>2.2569967394594492E-2</c:v>
                </c:pt>
                <c:pt idx="1253">
                  <c:v>2.2564193254750453E-2</c:v>
                </c:pt>
                <c:pt idx="1254">
                  <c:v>2.2558395514148399E-2</c:v>
                </c:pt>
                <c:pt idx="1255">
                  <c:v>2.2552574172950424E-2</c:v>
                </c:pt>
                <c:pt idx="1256">
                  <c:v>2.254672923107548E-2</c:v>
                </c:pt>
                <c:pt idx="1257">
                  <c:v>2.2540860688442521E-2</c:v>
                </c:pt>
                <c:pt idx="1258">
                  <c:v>2.2534968545213641E-2</c:v>
                </c:pt>
                <c:pt idx="1259">
                  <c:v>2.2529052801307792E-2</c:v>
                </c:pt>
                <c:pt idx="1260">
                  <c:v>2.2523113456724975E-2</c:v>
                </c:pt>
                <c:pt idx="1261">
                  <c:v>2.2517150511465189E-2</c:v>
                </c:pt>
                <c:pt idx="1262">
                  <c:v>2.2511163965528436E-2</c:v>
                </c:pt>
                <c:pt idx="1263">
                  <c:v>2.250515381899576E-2</c:v>
                </c:pt>
                <c:pt idx="1264">
                  <c:v>2.2499120071786116E-2</c:v>
                </c:pt>
                <c:pt idx="1265">
                  <c:v>2.2493062723737411E-2</c:v>
                </c:pt>
                <c:pt idx="1266">
                  <c:v>2.2486981775254877E-2</c:v>
                </c:pt>
                <c:pt idx="1267">
                  <c:v>2.2480877226014329E-2</c:v>
                </c:pt>
                <c:pt idx="1268">
                  <c:v>2.2474749076177858E-2</c:v>
                </c:pt>
                <c:pt idx="1269">
                  <c:v>2.2468597325664419E-2</c:v>
                </c:pt>
                <c:pt idx="1270">
                  <c:v>2.2462421974474012E-2</c:v>
                </c:pt>
                <c:pt idx="1271">
                  <c:v>2.2456223022606636E-2</c:v>
                </c:pt>
                <c:pt idx="1272">
                  <c:v>2.2450000470062292E-2</c:v>
                </c:pt>
                <c:pt idx="1273">
                  <c:v>2.2443754316922027E-2</c:v>
                </c:pt>
                <c:pt idx="1274">
                  <c:v>2.2437484563185839E-2</c:v>
                </c:pt>
                <c:pt idx="1275">
                  <c:v>2.2431191208691637E-2</c:v>
                </c:pt>
                <c:pt idx="1276">
                  <c:v>2.2424874253682558E-2</c:v>
                </c:pt>
                <c:pt idx="1277">
                  <c:v>2.241853369783442E-2</c:v>
                </c:pt>
                <c:pt idx="1278">
                  <c:v>2.2412169541552451E-2</c:v>
                </c:pt>
                <c:pt idx="1279">
                  <c:v>2.2405781784431422E-2</c:v>
                </c:pt>
                <c:pt idx="1280">
                  <c:v>2.2399370426795517E-2</c:v>
                </c:pt>
                <c:pt idx="1281">
                  <c:v>2.2392935468563691E-2</c:v>
                </c:pt>
                <c:pt idx="1282">
                  <c:v>2.2386476909492803E-2</c:v>
                </c:pt>
                <c:pt idx="1283">
                  <c:v>2.2379994749988086E-2</c:v>
                </c:pt>
                <c:pt idx="1284">
                  <c:v>2.2373488989725354E-2</c:v>
                </c:pt>
                <c:pt idx="1285">
                  <c:v>2.2366959628866701E-2</c:v>
                </c:pt>
                <c:pt idx="1286">
                  <c:v>2.2360406667331079E-2</c:v>
                </c:pt>
                <c:pt idx="1287">
                  <c:v>2.2353830105118488E-2</c:v>
                </c:pt>
                <c:pt idx="1288">
                  <c:v>2.2347229942472069E-2</c:v>
                </c:pt>
                <c:pt idx="1289">
                  <c:v>2.2340606179067635E-2</c:v>
                </c:pt>
                <c:pt idx="1290">
                  <c:v>2.2333958814986232E-2</c:v>
                </c:pt>
                <c:pt idx="1291">
                  <c:v>2.2327287850308908E-2</c:v>
                </c:pt>
                <c:pt idx="1292">
                  <c:v>2.2320593285035661E-2</c:v>
                </c:pt>
                <c:pt idx="1293">
                  <c:v>2.2313875119085447E-2</c:v>
                </c:pt>
                <c:pt idx="1294">
                  <c:v>2.2307133352620356E-2</c:v>
                </c:pt>
                <c:pt idx="1295">
                  <c:v>2.2300367985397251E-2</c:v>
                </c:pt>
                <c:pt idx="1296">
                  <c:v>2.2293579017578224E-2</c:v>
                </c:pt>
                <c:pt idx="1297">
                  <c:v>2.2286766449244322E-2</c:v>
                </c:pt>
                <c:pt idx="1298">
                  <c:v>2.2279930280233451E-2</c:v>
                </c:pt>
                <c:pt idx="1299">
                  <c:v>2.2273070510464565E-2</c:v>
                </c:pt>
                <c:pt idx="1300">
                  <c:v>2.2266187140261851E-2</c:v>
                </c:pt>
                <c:pt idx="1301">
                  <c:v>2.2259280169382167E-2</c:v>
                </c:pt>
                <c:pt idx="1302">
                  <c:v>2.2252349597906562E-2</c:v>
                </c:pt>
                <c:pt idx="1303">
                  <c:v>2.2245395425835035E-2</c:v>
                </c:pt>
                <c:pt idx="1304">
                  <c:v>2.223841765308654E-2</c:v>
                </c:pt>
                <c:pt idx="1305">
                  <c:v>2.2231416279661076E-2</c:v>
                </c:pt>
                <c:pt idx="1306">
                  <c:v>2.2224391305720737E-2</c:v>
                </c:pt>
                <c:pt idx="1307">
                  <c:v>2.2216333865379134E-2</c:v>
                </c:pt>
                <c:pt idx="1308">
                  <c:v>2.220925831872167E-2</c:v>
                </c:pt>
                <c:pt idx="1309">
                  <c:v>2.2202159171468283E-2</c:v>
                </c:pt>
                <c:pt idx="1310">
                  <c:v>2.2195036423618975E-2</c:v>
                </c:pt>
                <c:pt idx="1311">
                  <c:v>2.2187890075092698E-2</c:v>
                </c:pt>
                <c:pt idx="1312">
                  <c:v>2.2180720126051545E-2</c:v>
                </c:pt>
                <c:pt idx="1313">
                  <c:v>2.2173526576414471E-2</c:v>
                </c:pt>
                <c:pt idx="1314">
                  <c:v>2.2166309426100428E-2</c:v>
                </c:pt>
                <c:pt idx="1315">
                  <c:v>2.2159068675190463E-2</c:v>
                </c:pt>
                <c:pt idx="1316">
                  <c:v>2.2151804323765623E-2</c:v>
                </c:pt>
                <c:pt idx="1317">
                  <c:v>2.2144516371663814E-2</c:v>
                </c:pt>
                <c:pt idx="1318">
                  <c:v>2.2137204818966083E-2</c:v>
                </c:pt>
                <c:pt idx="1319">
                  <c:v>2.2129869665753477E-2</c:v>
                </c:pt>
                <c:pt idx="1320">
                  <c:v>2.2122510911863902E-2</c:v>
                </c:pt>
                <c:pt idx="1321">
                  <c:v>2.2115128557459451E-2</c:v>
                </c:pt>
                <c:pt idx="1322">
                  <c:v>2.2107722602540125E-2</c:v>
                </c:pt>
                <c:pt idx="1323">
                  <c:v>2.2100293046862785E-2</c:v>
                </c:pt>
                <c:pt idx="1324">
                  <c:v>2.2092839890670568E-2</c:v>
                </c:pt>
                <c:pt idx="1325">
                  <c:v>2.2085363133963476E-2</c:v>
                </c:pt>
                <c:pt idx="1326">
                  <c:v>2.2077862776579416E-2</c:v>
                </c:pt>
                <c:pt idx="1327">
                  <c:v>2.2070338818599433E-2</c:v>
                </c:pt>
                <c:pt idx="1328">
                  <c:v>2.2062791260185621E-2</c:v>
                </c:pt>
                <c:pt idx="1329">
                  <c:v>2.2055220101094841E-2</c:v>
                </c:pt>
                <c:pt idx="1330">
                  <c:v>2.2047625341408139E-2</c:v>
                </c:pt>
                <c:pt idx="1331">
                  <c:v>2.2040006981206561E-2</c:v>
                </c:pt>
                <c:pt idx="1332">
                  <c:v>2.2032365020328015E-2</c:v>
                </c:pt>
                <c:pt idx="1333">
                  <c:v>2.202469945901564E-2</c:v>
                </c:pt>
                <c:pt idx="1334">
                  <c:v>2.2017010297026296E-2</c:v>
                </c:pt>
                <c:pt idx="1335">
                  <c:v>2.2009297534603123E-2</c:v>
                </c:pt>
                <c:pt idx="1336">
                  <c:v>2.2001561171502981E-2</c:v>
                </c:pt>
                <c:pt idx="1337">
                  <c:v>2.1993801207887964E-2</c:v>
                </c:pt>
                <c:pt idx="1338">
                  <c:v>2.1986017643595979E-2</c:v>
                </c:pt>
                <c:pt idx="1339">
                  <c:v>2.1978210478870164E-2</c:v>
                </c:pt>
                <c:pt idx="1340">
                  <c:v>2.1970379713548427E-2</c:v>
                </c:pt>
                <c:pt idx="1341">
                  <c:v>2.1962525347711814E-2</c:v>
                </c:pt>
                <c:pt idx="1342">
                  <c:v>2.195464738127928E-2</c:v>
                </c:pt>
                <c:pt idx="1343">
                  <c:v>2.1946745814250823E-2</c:v>
                </c:pt>
                <c:pt idx="1344">
                  <c:v>2.1938820646707491E-2</c:v>
                </c:pt>
                <c:pt idx="1345">
                  <c:v>2.1930871878568237E-2</c:v>
                </c:pt>
                <c:pt idx="1346">
                  <c:v>2.1922899509914107E-2</c:v>
                </c:pt>
                <c:pt idx="1347">
                  <c:v>2.1914903540664055E-2</c:v>
                </c:pt>
                <c:pt idx="1348">
                  <c:v>2.1906883970980173E-2</c:v>
                </c:pt>
                <c:pt idx="1349">
                  <c:v>2.189884080070037E-2</c:v>
                </c:pt>
                <c:pt idx="1350">
                  <c:v>2.1890774029824644E-2</c:v>
                </c:pt>
                <c:pt idx="1351">
                  <c:v>2.188268365851509E-2</c:v>
                </c:pt>
                <c:pt idx="1352">
                  <c:v>2.1874569686528567E-2</c:v>
                </c:pt>
                <c:pt idx="1353">
                  <c:v>2.1866432114108214E-2</c:v>
                </c:pt>
                <c:pt idx="1354">
                  <c:v>2.185827094109194E-2</c:v>
                </c:pt>
                <c:pt idx="1355">
                  <c:v>2.1850086167560789E-2</c:v>
                </c:pt>
                <c:pt idx="1356">
                  <c:v>2.1841877793433717E-2</c:v>
                </c:pt>
                <c:pt idx="1357">
                  <c:v>2.1833645818872816E-2</c:v>
                </c:pt>
                <c:pt idx="1358">
                  <c:v>2.1825390243797038E-2</c:v>
                </c:pt>
                <c:pt idx="1359">
                  <c:v>2.1817111068044293E-2</c:v>
                </c:pt>
                <c:pt idx="1360">
                  <c:v>2.1808808291776671E-2</c:v>
                </c:pt>
                <c:pt idx="1361">
                  <c:v>2.1800481915156267E-2</c:v>
                </c:pt>
                <c:pt idx="1362">
                  <c:v>2.1792131937858894E-2</c:v>
                </c:pt>
                <c:pt idx="1363">
                  <c:v>2.1783758360046646E-2</c:v>
                </c:pt>
                <c:pt idx="1364">
                  <c:v>2.1775361181881614E-2</c:v>
                </c:pt>
                <c:pt idx="1365">
                  <c:v>2.1766940402958568E-2</c:v>
                </c:pt>
                <c:pt idx="1366">
                  <c:v>2.1758496023601692E-2</c:v>
                </c:pt>
                <c:pt idx="1367">
                  <c:v>2.1750028043810987E-2</c:v>
                </c:pt>
                <c:pt idx="1368">
                  <c:v>2.1741536463343314E-2</c:v>
                </c:pt>
                <c:pt idx="1369">
                  <c:v>2.1733021282441811E-2</c:v>
                </c:pt>
                <c:pt idx="1370">
                  <c:v>2.1724482501106479E-2</c:v>
                </c:pt>
                <c:pt idx="1371">
                  <c:v>2.1715920119175225E-2</c:v>
                </c:pt>
                <c:pt idx="1372">
                  <c:v>2.1707334136729095E-2</c:v>
                </c:pt>
                <c:pt idx="1373">
                  <c:v>2.1698724553849136E-2</c:v>
                </c:pt>
                <c:pt idx="1374">
                  <c:v>2.1690091370454301E-2</c:v>
                </c:pt>
                <c:pt idx="1375">
                  <c:v>2.1681434586463544E-2</c:v>
                </c:pt>
                <c:pt idx="1376">
                  <c:v>2.1672754202038957E-2</c:v>
                </c:pt>
                <c:pt idx="1377">
                  <c:v>2.1664050217099495E-2</c:v>
                </c:pt>
                <c:pt idx="1378">
                  <c:v>2.1655322631645157E-2</c:v>
                </c:pt>
                <c:pt idx="1379">
                  <c:v>2.1646571445675944E-2</c:v>
                </c:pt>
                <c:pt idx="1380">
                  <c:v>2.1637796659272901E-2</c:v>
                </c:pt>
                <c:pt idx="1381">
                  <c:v>2.1628998272273936E-2</c:v>
                </c:pt>
                <c:pt idx="1382">
                  <c:v>2.1620176284922188E-2</c:v>
                </c:pt>
                <c:pt idx="1383">
                  <c:v>2.1611330696974518E-2</c:v>
                </c:pt>
                <c:pt idx="1384">
                  <c:v>2.1602461508593018E-2</c:v>
                </c:pt>
                <c:pt idx="1385">
                  <c:v>2.1593568719696643E-2</c:v>
                </c:pt>
                <c:pt idx="1386">
                  <c:v>2.1584652330366438E-2</c:v>
                </c:pt>
                <c:pt idx="1387">
                  <c:v>2.1575712340521358E-2</c:v>
                </c:pt>
                <c:pt idx="1388">
                  <c:v>2.1566748750161402E-2</c:v>
                </c:pt>
                <c:pt idx="1389">
                  <c:v>2.1557761559367616E-2</c:v>
                </c:pt>
                <c:pt idx="1390">
                  <c:v>2.1548750768058955E-2</c:v>
                </c:pt>
                <c:pt idx="1391">
                  <c:v>2.1539716376235418E-2</c:v>
                </c:pt>
                <c:pt idx="1392">
                  <c:v>2.1530658383978052E-2</c:v>
                </c:pt>
                <c:pt idx="1393">
                  <c:v>2.1521576791286856E-2</c:v>
                </c:pt>
                <c:pt idx="1394">
                  <c:v>2.1512471598080785E-2</c:v>
                </c:pt>
                <c:pt idx="1395">
                  <c:v>2.1503342804440884E-2</c:v>
                </c:pt>
                <c:pt idx="1396">
                  <c:v>2.1494190410286107E-2</c:v>
                </c:pt>
                <c:pt idx="1397">
                  <c:v>2.1485014415697501E-2</c:v>
                </c:pt>
                <c:pt idx="1398">
                  <c:v>2.1475814820675065E-2</c:v>
                </c:pt>
                <c:pt idx="1399">
                  <c:v>2.1466591625137754E-2</c:v>
                </c:pt>
                <c:pt idx="1400">
                  <c:v>2.1457344829166614E-2</c:v>
                </c:pt>
                <c:pt idx="1401">
                  <c:v>2.1448074432680597E-2</c:v>
                </c:pt>
                <c:pt idx="1402">
                  <c:v>2.1438780435841798E-2</c:v>
                </c:pt>
                <c:pt idx="1403">
                  <c:v>2.1429462838407076E-2</c:v>
                </c:pt>
                <c:pt idx="1404">
                  <c:v>2.1420121640619572E-2</c:v>
                </c:pt>
                <c:pt idx="1405">
                  <c:v>2.1410756842317191E-2</c:v>
                </c:pt>
                <c:pt idx="1406">
                  <c:v>2.1401368443580981E-2</c:v>
                </c:pt>
                <c:pt idx="1407">
                  <c:v>2.1391956444491989E-2</c:v>
                </c:pt>
                <c:pt idx="1408">
                  <c:v>2.1382520844807074E-2</c:v>
                </c:pt>
                <c:pt idx="1409">
                  <c:v>2.1373061644769376E-2</c:v>
                </c:pt>
                <c:pt idx="1410">
                  <c:v>2.1363578844297848E-2</c:v>
                </c:pt>
                <c:pt idx="1411">
                  <c:v>2.1354072443392491E-2</c:v>
                </c:pt>
                <c:pt idx="1412">
                  <c:v>2.1344542442053305E-2</c:v>
                </c:pt>
                <c:pt idx="1413">
                  <c:v>2.1334988840199243E-2</c:v>
                </c:pt>
                <c:pt idx="1414">
                  <c:v>2.1325411637911351E-2</c:v>
                </c:pt>
                <c:pt idx="1415">
                  <c:v>2.1315810835270677E-2</c:v>
                </c:pt>
                <c:pt idx="1416">
                  <c:v>2.1306186432115126E-2</c:v>
                </c:pt>
                <c:pt idx="1417">
                  <c:v>2.1296538428525746E-2</c:v>
                </c:pt>
                <c:pt idx="1418">
                  <c:v>2.128686682466463E-2</c:v>
                </c:pt>
                <c:pt idx="1419">
                  <c:v>2.1277171620207591E-2</c:v>
                </c:pt>
                <c:pt idx="1420">
                  <c:v>2.1267452815397769E-2</c:v>
                </c:pt>
                <c:pt idx="1421">
                  <c:v>2.1257710410154118E-2</c:v>
                </c:pt>
                <c:pt idx="1422">
                  <c:v>2.1247944404557684E-2</c:v>
                </c:pt>
                <c:pt idx="1423">
                  <c:v>2.1238154798446374E-2</c:v>
                </c:pt>
                <c:pt idx="1424">
                  <c:v>2.1228341591901234E-2</c:v>
                </c:pt>
                <c:pt idx="1425">
                  <c:v>2.1218504785003311E-2</c:v>
                </c:pt>
                <c:pt idx="1426">
                  <c:v>2.1208644377671559E-2</c:v>
                </c:pt>
                <c:pt idx="1427">
                  <c:v>2.1198760369905978E-2</c:v>
                </c:pt>
                <c:pt idx="1428">
                  <c:v>2.1188852761787613E-2</c:v>
                </c:pt>
                <c:pt idx="1429">
                  <c:v>2.1178921553316465E-2</c:v>
                </c:pt>
                <c:pt idx="1430">
                  <c:v>2.1168966744249396E-2</c:v>
                </c:pt>
                <c:pt idx="1431">
                  <c:v>2.1158988334991635E-2</c:v>
                </c:pt>
                <c:pt idx="1432">
                  <c:v>2.1148986325137953E-2</c:v>
                </c:pt>
                <c:pt idx="1433">
                  <c:v>2.1138960715012534E-2</c:v>
                </c:pt>
                <c:pt idx="1434">
                  <c:v>2.1128911504453285E-2</c:v>
                </c:pt>
                <c:pt idx="1435">
                  <c:v>2.1118838693460207E-2</c:v>
                </c:pt>
                <c:pt idx="1436">
                  <c:v>2.1108742282195392E-2</c:v>
                </c:pt>
                <c:pt idx="1437">
                  <c:v>2.1098622270415701E-2</c:v>
                </c:pt>
                <c:pt idx="1438">
                  <c:v>2.1088478658283227E-2</c:v>
                </c:pt>
                <c:pt idx="1439">
                  <c:v>2.107831144579797E-2</c:v>
                </c:pt>
                <c:pt idx="1440">
                  <c:v>2.1068120632878884E-2</c:v>
                </c:pt>
                <c:pt idx="1441">
                  <c:v>2.1057906219607014E-2</c:v>
                </c:pt>
                <c:pt idx="1442">
                  <c:v>2.1047668205901315E-2</c:v>
                </c:pt>
                <c:pt idx="1443">
                  <c:v>2.1037406591842833E-2</c:v>
                </c:pt>
                <c:pt idx="1444">
                  <c:v>2.1027121377431568E-2</c:v>
                </c:pt>
                <c:pt idx="1445">
                  <c:v>2.1016812562586473E-2</c:v>
                </c:pt>
                <c:pt idx="1446">
                  <c:v>2.1006480147469642E-2</c:v>
                </c:pt>
                <c:pt idx="1447">
                  <c:v>2.0996124131918981E-2</c:v>
                </c:pt>
                <c:pt idx="1448">
                  <c:v>2.0985744516015536E-2</c:v>
                </c:pt>
                <c:pt idx="1449">
                  <c:v>2.0975341299759309E-2</c:v>
                </c:pt>
                <c:pt idx="1450">
                  <c:v>2.0964914483069252E-2</c:v>
                </c:pt>
                <c:pt idx="1451">
                  <c:v>2.0954468255794945E-2</c:v>
                </c:pt>
                <c:pt idx="1452">
                  <c:v>2.0944049808754306E-2</c:v>
                </c:pt>
                <c:pt idx="1453">
                  <c:v>2.093367259319856E-2</c:v>
                </c:pt>
                <c:pt idx="1454">
                  <c:v>2.0923336609208754E-2</c:v>
                </c:pt>
                <c:pt idx="1455">
                  <c:v>2.0913041856865933E-2</c:v>
                </c:pt>
                <c:pt idx="1456">
                  <c:v>2.0902788336170097E-2</c:v>
                </c:pt>
                <c:pt idx="1457">
                  <c:v>2.0892576046878109E-2</c:v>
                </c:pt>
                <c:pt idx="1458">
                  <c:v>2.0882404989314152E-2</c:v>
                </c:pt>
                <c:pt idx="1459">
                  <c:v>2.0872275163235088E-2</c:v>
                </c:pt>
                <c:pt idx="1460">
                  <c:v>2.0862186568721963E-2</c:v>
                </c:pt>
                <c:pt idx="1461">
                  <c:v>2.0852139205774778E-2</c:v>
                </c:pt>
                <c:pt idx="1462">
                  <c:v>2.0842133074393532E-2</c:v>
                </c:pt>
                <c:pt idx="1463">
                  <c:v>2.083074798333695E-2</c:v>
                </c:pt>
                <c:pt idx="1464">
                  <c:v>2.0820830205288132E-2</c:v>
                </c:pt>
                <c:pt idx="1465">
                  <c:v>2.0810953658805253E-2</c:v>
                </c:pt>
                <c:pt idx="1466">
                  <c:v>2.0801118343807268E-2</c:v>
                </c:pt>
                <c:pt idx="1467">
                  <c:v>2.0791324260375221E-2</c:v>
                </c:pt>
                <c:pt idx="1468">
                  <c:v>2.0781571408509114E-2</c:v>
                </c:pt>
                <c:pt idx="1469">
                  <c:v>2.07718597881279E-2</c:v>
                </c:pt>
                <c:pt idx="1470">
                  <c:v>2.0762189399474718E-2</c:v>
                </c:pt>
                <c:pt idx="1471">
                  <c:v>2.0752560242144336E-2</c:v>
                </c:pt>
                <c:pt idx="1472">
                  <c:v>2.0742972316460939E-2</c:v>
                </c:pt>
                <c:pt idx="1473">
                  <c:v>2.073342562218139E-2</c:v>
                </c:pt>
                <c:pt idx="1474">
                  <c:v>2.0723920159467779E-2</c:v>
                </c:pt>
                <c:pt idx="1475">
                  <c:v>2.0714455928239062E-2</c:v>
                </c:pt>
                <c:pt idx="1476">
                  <c:v>2.0705032928576284E-2</c:v>
                </c:pt>
                <c:pt idx="1477">
                  <c:v>2.0695651160398398E-2</c:v>
                </c:pt>
                <c:pt idx="1478">
                  <c:v>2.0685994629427329E-2</c:v>
                </c:pt>
                <c:pt idx="1479">
                  <c:v>2.06770113186594E-2</c:v>
                </c:pt>
                <c:pt idx="1480">
                  <c:v>2.0667753244936193E-2</c:v>
                </c:pt>
                <c:pt idx="1481">
                  <c:v>2.0658536402859973E-2</c:v>
                </c:pt>
                <c:pt idx="1482">
                  <c:v>2.0649360792106553E-2</c:v>
                </c:pt>
                <c:pt idx="1483">
                  <c:v>2.0640226413000118E-2</c:v>
                </c:pt>
                <c:pt idx="1484">
                  <c:v>2.063113326529753E-2</c:v>
                </c:pt>
                <c:pt idx="1485">
                  <c:v>2.0622081349079835E-2</c:v>
                </c:pt>
                <c:pt idx="1486">
                  <c:v>2.0613070664347033E-2</c:v>
                </c:pt>
                <c:pt idx="1487">
                  <c:v>2.060410121118017E-2</c:v>
                </c:pt>
                <c:pt idx="1488">
                  <c:v>2.0595172989336108E-2</c:v>
                </c:pt>
                <c:pt idx="1489">
                  <c:v>2.0586285999139031E-2</c:v>
                </c:pt>
                <c:pt idx="1490">
                  <c:v>2.0577440240264755E-2</c:v>
                </c:pt>
                <c:pt idx="1491">
                  <c:v>2.0568635712956418E-2</c:v>
                </c:pt>
                <c:pt idx="1492">
                  <c:v>2.0559872417051928E-2</c:v>
                </c:pt>
                <c:pt idx="1493">
                  <c:v>2.0551150352551284E-2</c:v>
                </c:pt>
                <c:pt idx="1494">
                  <c:v>2.054246951961658E-2</c:v>
                </c:pt>
                <c:pt idx="1495">
                  <c:v>2.0533829918085722E-2</c:v>
                </c:pt>
                <c:pt idx="1496">
                  <c:v>2.0525231547958711E-2</c:v>
                </c:pt>
                <c:pt idx="1497">
                  <c:v>2.0516674409478686E-2</c:v>
                </c:pt>
                <c:pt idx="1498">
                  <c:v>2.0508158502240414E-2</c:v>
                </c:pt>
                <c:pt idx="1499">
                  <c:v>2.0499683826487036E-2</c:v>
                </c:pt>
                <c:pt idx="1500">
                  <c:v>2.0491250382218551E-2</c:v>
                </c:pt>
                <c:pt idx="1501">
                  <c:v>2.0482858169353912E-2</c:v>
                </c:pt>
                <c:pt idx="1502">
                  <c:v>2.0474507187974167E-2</c:v>
                </c:pt>
                <c:pt idx="1503">
                  <c:v>2.0466197437998268E-2</c:v>
                </c:pt>
                <c:pt idx="1504">
                  <c:v>2.0457928919426216E-2</c:v>
                </c:pt>
                <c:pt idx="1505">
                  <c:v>2.0449701632258011E-2</c:v>
                </c:pt>
                <c:pt idx="1506">
                  <c:v>2.0441515576574698E-2</c:v>
                </c:pt>
                <c:pt idx="1507">
                  <c:v>2.0433370752295232E-2</c:v>
                </c:pt>
                <c:pt idx="1508">
                  <c:v>2.0425267159419613E-2</c:v>
                </c:pt>
                <c:pt idx="1509">
                  <c:v>2.0417204797947841E-2</c:v>
                </c:pt>
                <c:pt idx="1510">
                  <c:v>2.0409183667879915E-2</c:v>
                </c:pt>
                <c:pt idx="1511">
                  <c:v>2.0401203769215837E-2</c:v>
                </c:pt>
                <c:pt idx="1512">
                  <c:v>2.0393265102036651E-2</c:v>
                </c:pt>
                <c:pt idx="1513">
                  <c:v>2.0385367666261311E-2</c:v>
                </c:pt>
                <c:pt idx="1514">
                  <c:v>2.0377511461808773E-2</c:v>
                </c:pt>
                <c:pt idx="1515">
                  <c:v>2.0365249301922406E-2</c:v>
                </c:pt>
                <c:pt idx="1516">
                  <c:v>2.0357499121160805E-2</c:v>
                </c:pt>
                <c:pt idx="1517">
                  <c:v>2.0349790171722004E-2</c:v>
                </c:pt>
                <c:pt idx="1518">
                  <c:v>2.0342122453606004E-2</c:v>
                </c:pt>
                <c:pt idx="1519">
                  <c:v>2.0334495966974897E-2</c:v>
                </c:pt>
                <c:pt idx="1520">
                  <c:v>2.0326910711747637E-2</c:v>
                </c:pt>
                <c:pt idx="1521">
                  <c:v>2.0319366687843177E-2</c:v>
                </c:pt>
                <c:pt idx="1522">
                  <c:v>2.0311863895261517E-2</c:v>
                </c:pt>
                <c:pt idx="1523">
                  <c:v>2.0304402334164751E-2</c:v>
                </c:pt>
                <c:pt idx="1524">
                  <c:v>2.0296982004390784E-2</c:v>
                </c:pt>
                <c:pt idx="1525">
                  <c:v>2.0289602906020665E-2</c:v>
                </c:pt>
                <c:pt idx="1526">
                  <c:v>2.0282265038973346E-2</c:v>
                </c:pt>
                <c:pt idx="1527">
                  <c:v>2.027496840341092E-2</c:v>
                </c:pt>
                <c:pt idx="1528">
                  <c:v>2.0267712999009202E-2</c:v>
                </c:pt>
                <c:pt idx="1529">
                  <c:v>2.0259471595767131E-2</c:v>
                </c:pt>
                <c:pt idx="1530">
                  <c:v>2.0252304544373656E-2</c:v>
                </c:pt>
                <c:pt idx="1531">
                  <c:v>2.0245178724465074E-2</c:v>
                </c:pt>
                <c:pt idx="1532">
                  <c:v>2.02380941357172E-2</c:v>
                </c:pt>
                <c:pt idx="1533">
                  <c:v>2.0231050778373172E-2</c:v>
                </c:pt>
                <c:pt idx="1534">
                  <c:v>2.0224048652432991E-2</c:v>
                </c:pt>
                <c:pt idx="1535">
                  <c:v>2.0217087757815611E-2</c:v>
                </c:pt>
                <c:pt idx="1536">
                  <c:v>2.021016809452103E-2</c:v>
                </c:pt>
                <c:pt idx="1537">
                  <c:v>2.0203289662630297E-2</c:v>
                </c:pt>
                <c:pt idx="1538">
                  <c:v>2.0196452461981318E-2</c:v>
                </c:pt>
                <c:pt idx="1539">
                  <c:v>2.0189656492736185E-2</c:v>
                </c:pt>
                <c:pt idx="1540">
                  <c:v>2.0182901754813853E-2</c:v>
                </c:pt>
                <c:pt idx="1541">
                  <c:v>2.0176188248214322E-2</c:v>
                </c:pt>
                <c:pt idx="1542">
                  <c:v>2.0169515972937591E-2</c:v>
                </c:pt>
                <c:pt idx="1543">
                  <c:v>2.0162884929064706E-2</c:v>
                </c:pt>
                <c:pt idx="1544">
                  <c:v>2.0156295116514622E-2</c:v>
                </c:pt>
                <c:pt idx="1545">
                  <c:v>2.0149746535125246E-2</c:v>
                </c:pt>
                <c:pt idx="1546">
                  <c:v>2.0143239185220763E-2</c:v>
                </c:pt>
                <c:pt idx="1547">
                  <c:v>2.0136773066476987E-2</c:v>
                </c:pt>
                <c:pt idx="1548">
                  <c:v>2.0130348179218105E-2</c:v>
                </c:pt>
                <c:pt idx="1549">
                  <c:v>2.0123964523200977E-2</c:v>
                </c:pt>
                <c:pt idx="1550">
                  <c:v>2.0117622098506649E-2</c:v>
                </c:pt>
                <c:pt idx="1551">
                  <c:v>2.0111320905135122E-2</c:v>
                </c:pt>
                <c:pt idx="1552">
                  <c:v>2.0105060943005348E-2</c:v>
                </c:pt>
                <c:pt idx="1553">
                  <c:v>2.0098842212279422E-2</c:v>
                </c:pt>
                <c:pt idx="1554">
                  <c:v>2.009266471279525E-2</c:v>
                </c:pt>
                <c:pt idx="1555">
                  <c:v>2.0086528444714924E-2</c:v>
                </c:pt>
                <c:pt idx="1556">
                  <c:v>2.0080433407795306E-2</c:v>
                </c:pt>
                <c:pt idx="1557">
                  <c:v>2.0074379602198489E-2</c:v>
                </c:pt>
                <c:pt idx="1558">
                  <c:v>2.0068367027924472E-2</c:v>
                </c:pt>
                <c:pt idx="1559">
                  <c:v>2.0062395684973255E-2</c:v>
                </c:pt>
                <c:pt idx="1560">
                  <c:v>2.0056465573344839E-2</c:v>
                </c:pt>
                <c:pt idx="1561">
                  <c:v>2.0050576692877131E-2</c:v>
                </c:pt>
                <c:pt idx="1562">
                  <c:v>2.004472904381327E-2</c:v>
                </c:pt>
                <c:pt idx="1563">
                  <c:v>2.0038922625991162E-2</c:v>
                </c:pt>
                <c:pt idx="1564">
                  <c:v>2.0033157439410809E-2</c:v>
                </c:pt>
                <c:pt idx="1565">
                  <c:v>2.0027433484153256E-2</c:v>
                </c:pt>
                <c:pt idx="1566">
                  <c:v>2.0021750760218504E-2</c:v>
                </c:pt>
                <c:pt idx="1567">
                  <c:v>2.0016109267525506E-2</c:v>
                </c:pt>
                <c:pt idx="1568">
                  <c:v>2.0010509006074262E-2</c:v>
                </c:pt>
                <c:pt idx="1569">
                  <c:v>2.0004949975945818E-2</c:v>
                </c:pt>
                <c:pt idx="1570">
                  <c:v>1.9999432177059129E-2</c:v>
                </c:pt>
                <c:pt idx="1571">
                  <c:v>1.999395560949524E-2</c:v>
                </c:pt>
                <c:pt idx="1572">
                  <c:v>1.9988520273173105E-2</c:v>
                </c:pt>
                <c:pt idx="1573">
                  <c:v>1.9983126168092724E-2</c:v>
                </c:pt>
                <c:pt idx="1574">
                  <c:v>1.9977773294254098E-2</c:v>
                </c:pt>
                <c:pt idx="1575">
                  <c:v>1.9972461651738271E-2</c:v>
                </c:pt>
                <c:pt idx="1576">
                  <c:v>1.9967191240464199E-2</c:v>
                </c:pt>
                <c:pt idx="1577">
                  <c:v>1.9961962060431881E-2</c:v>
                </c:pt>
                <c:pt idx="1578">
                  <c:v>1.9956774111722364E-2</c:v>
                </c:pt>
                <c:pt idx="1579">
                  <c:v>1.9951627394173554E-2</c:v>
                </c:pt>
                <c:pt idx="1580">
                  <c:v>1.9946521907947545E-2</c:v>
                </c:pt>
                <c:pt idx="1581">
                  <c:v>1.994145765296329E-2</c:v>
                </c:pt>
                <c:pt idx="1582">
                  <c:v>1.9936434629220789E-2</c:v>
                </c:pt>
                <c:pt idx="1583">
                  <c:v>1.9931452836720043E-2</c:v>
                </c:pt>
                <c:pt idx="1584">
                  <c:v>1.992651227546105E-2</c:v>
                </c:pt>
                <c:pt idx="1585">
                  <c:v>1.9921612945524858E-2</c:v>
                </c:pt>
                <c:pt idx="1586">
                  <c:v>1.9916754846749374E-2</c:v>
                </c:pt>
                <c:pt idx="1587">
                  <c:v>1.9911937979134597E-2</c:v>
                </c:pt>
                <c:pt idx="1588">
                  <c:v>1.9907162342923668E-2</c:v>
                </c:pt>
                <c:pt idx="1589">
                  <c:v>1.9902427937873446E-2</c:v>
                </c:pt>
                <c:pt idx="1590">
                  <c:v>1.9897734764064978E-2</c:v>
                </c:pt>
                <c:pt idx="1591">
                  <c:v>1.9893082821498265E-2</c:v>
                </c:pt>
                <c:pt idx="1592">
                  <c:v>1.9888472110173305E-2</c:v>
                </c:pt>
                <c:pt idx="1593">
                  <c:v>1.9883902630171146E-2</c:v>
                </c:pt>
                <c:pt idx="1594">
                  <c:v>1.9879374381248649E-2</c:v>
                </c:pt>
                <c:pt idx="1595">
                  <c:v>1.9874887363567906E-2</c:v>
                </c:pt>
                <c:pt idx="1596">
                  <c:v>1.9870441577291009E-2</c:v>
                </c:pt>
                <c:pt idx="1597">
                  <c:v>1.9866037022012728E-2</c:v>
                </c:pt>
                <c:pt idx="1598">
                  <c:v>1.9861673698138294E-2</c:v>
                </c:pt>
                <c:pt idx="1599">
                  <c:v>1.9857351605343521E-2</c:v>
                </c:pt>
                <c:pt idx="1600">
                  <c:v>1.9853070743871548E-2</c:v>
                </c:pt>
                <c:pt idx="1601">
                  <c:v>1.9848831113560284E-2</c:v>
                </c:pt>
                <c:pt idx="1602">
                  <c:v>1.9844632714571819E-2</c:v>
                </c:pt>
                <c:pt idx="1603">
                  <c:v>1.9840475546663017E-2</c:v>
                </c:pt>
                <c:pt idx="1604">
                  <c:v>1.9836359610077015E-2</c:v>
                </c:pt>
                <c:pt idx="1605">
                  <c:v>1.983228490465172E-2</c:v>
                </c:pt>
                <c:pt idx="1606">
                  <c:v>1.982825143046818E-2</c:v>
                </c:pt>
                <c:pt idx="1607">
                  <c:v>1.9824259187445348E-2</c:v>
                </c:pt>
                <c:pt idx="1608">
                  <c:v>1.982030817566427E-2</c:v>
                </c:pt>
                <c:pt idx="1609">
                  <c:v>1.9816398395124946E-2</c:v>
                </c:pt>
                <c:pt idx="1610">
                  <c:v>1.9812529845746329E-2</c:v>
                </c:pt>
                <c:pt idx="1611">
                  <c:v>1.9808702527609467E-2</c:v>
                </c:pt>
                <c:pt idx="1612">
                  <c:v>1.9804916440633313E-2</c:v>
                </c:pt>
                <c:pt idx="1613">
                  <c:v>1.9801171584898913E-2</c:v>
                </c:pt>
                <c:pt idx="1614">
                  <c:v>1.9797467960406268E-2</c:v>
                </c:pt>
                <c:pt idx="1615">
                  <c:v>1.979380556707433E-2</c:v>
                </c:pt>
                <c:pt idx="1616">
                  <c:v>1.9790184404903099E-2</c:v>
                </c:pt>
                <c:pt idx="1617">
                  <c:v>1.9786604473973624E-2</c:v>
                </c:pt>
                <c:pt idx="1618">
                  <c:v>1.9783065774285902E-2</c:v>
                </c:pt>
                <c:pt idx="1619">
                  <c:v>1.9779072033203615E-2</c:v>
                </c:pt>
                <c:pt idx="1620">
                  <c:v>1.9775621686037859E-2</c:v>
                </c:pt>
                <c:pt idx="1621">
                  <c:v>1.977221257003281E-2</c:v>
                </c:pt>
                <c:pt idx="1622">
                  <c:v>1.9768844685188469E-2</c:v>
                </c:pt>
                <c:pt idx="1623">
                  <c:v>1.9765518031666929E-2</c:v>
                </c:pt>
                <c:pt idx="1624">
                  <c:v>1.9762232609306096E-2</c:v>
                </c:pt>
                <c:pt idx="1625">
                  <c:v>1.9758988418105972E-2</c:v>
                </c:pt>
                <c:pt idx="1626">
                  <c:v>1.9755785458066555E-2</c:v>
                </c:pt>
                <c:pt idx="1627">
                  <c:v>1.9752623729187846E-2</c:v>
                </c:pt>
                <c:pt idx="1628">
                  <c:v>1.9749503231550891E-2</c:v>
                </c:pt>
                <c:pt idx="1629">
                  <c:v>1.9746423965155691E-2</c:v>
                </c:pt>
                <c:pt idx="1630">
                  <c:v>1.9743385929840152E-2</c:v>
                </c:pt>
                <c:pt idx="1631">
                  <c:v>1.9740389125766367E-2</c:v>
                </c:pt>
                <c:pt idx="1632">
                  <c:v>1.973743355285329E-2</c:v>
                </c:pt>
                <c:pt idx="1633">
                  <c:v>1.9734519211181967E-2</c:v>
                </c:pt>
                <c:pt idx="1634">
                  <c:v>1.9731646100590305E-2</c:v>
                </c:pt>
                <c:pt idx="1635">
                  <c:v>1.9728814221240398E-2</c:v>
                </c:pt>
                <c:pt idx="1636">
                  <c:v>1.9726023573132245E-2</c:v>
                </c:pt>
                <c:pt idx="1637">
                  <c:v>1.9723274156103754E-2</c:v>
                </c:pt>
                <c:pt idx="1638">
                  <c:v>1.972056597023597E-2</c:v>
                </c:pt>
                <c:pt idx="1639">
                  <c:v>1.9717899015609941E-2</c:v>
                </c:pt>
                <c:pt idx="1640">
                  <c:v>1.9715273292063573E-2</c:v>
                </c:pt>
                <c:pt idx="1641">
                  <c:v>1.9712688799840006E-2</c:v>
                </c:pt>
                <c:pt idx="1642">
                  <c:v>1.97101455386961E-2</c:v>
                </c:pt>
                <c:pt idx="1643">
                  <c:v>1.9707643508712902E-2</c:v>
                </c:pt>
                <c:pt idx="1644">
                  <c:v>1.9705182709971458E-2</c:v>
                </c:pt>
                <c:pt idx="1645">
                  <c:v>1.9702763142309676E-2</c:v>
                </c:pt>
                <c:pt idx="1646">
                  <c:v>1.9700384805808602E-2</c:v>
                </c:pt>
                <c:pt idx="1647">
                  <c:v>1.9698047700630328E-2</c:v>
                </c:pt>
                <c:pt idx="1648">
                  <c:v>1.9695751826531716E-2</c:v>
                </c:pt>
                <c:pt idx="1649">
                  <c:v>1.9693497183593811E-2</c:v>
                </c:pt>
                <c:pt idx="1650">
                  <c:v>1.9691283771735568E-2</c:v>
                </c:pt>
                <c:pt idx="1651">
                  <c:v>1.9689111591200126E-2</c:v>
                </c:pt>
                <c:pt idx="1652">
                  <c:v>1.9686980641744345E-2</c:v>
                </c:pt>
                <c:pt idx="1653">
                  <c:v>1.9684890923449272E-2</c:v>
                </c:pt>
                <c:pt idx="1654">
                  <c:v>1.9682842436395953E-2</c:v>
                </c:pt>
                <c:pt idx="1655">
                  <c:v>1.9680835180422296E-2</c:v>
                </c:pt>
                <c:pt idx="1656">
                  <c:v>1.9678869155690393E-2</c:v>
                </c:pt>
                <c:pt idx="1657">
                  <c:v>1.9676944362038151E-2</c:v>
                </c:pt>
                <c:pt idx="1658">
                  <c:v>1.9675060799465571E-2</c:v>
                </c:pt>
                <c:pt idx="1659">
                  <c:v>1.9673218468215792E-2</c:v>
                </c:pt>
                <c:pt idx="1660">
                  <c:v>1.967141736812672E-2</c:v>
                </c:pt>
                <c:pt idx="1661">
                  <c:v>1.9669657499198356E-2</c:v>
                </c:pt>
                <c:pt idx="1662">
                  <c:v>1.9667938861268608E-2</c:v>
                </c:pt>
                <c:pt idx="1663">
                  <c:v>1.966626145466166E-2</c:v>
                </c:pt>
                <c:pt idx="1664">
                  <c:v>1.9664625279134373E-2</c:v>
                </c:pt>
                <c:pt idx="1665">
                  <c:v>1.9663030334767795E-2</c:v>
                </c:pt>
                <c:pt idx="1666">
                  <c:v>1.9661476621561924E-2</c:v>
                </c:pt>
                <c:pt idx="1667">
                  <c:v>1.9659964139597808E-2</c:v>
                </c:pt>
                <c:pt idx="1668">
                  <c:v>1.9658492888713353E-2</c:v>
                </c:pt>
                <c:pt idx="1669">
                  <c:v>1.9657062868989605E-2</c:v>
                </c:pt>
                <c:pt idx="1670">
                  <c:v>1.9655674080426566E-2</c:v>
                </c:pt>
                <c:pt idx="1671">
                  <c:v>1.9654326523024235E-2</c:v>
                </c:pt>
                <c:pt idx="1672">
                  <c:v>1.9653020196782611E-2</c:v>
                </c:pt>
                <c:pt idx="1673">
                  <c:v>1.9651755101620649E-2</c:v>
                </c:pt>
                <c:pt idx="1674">
                  <c:v>1.9650531237619395E-2</c:v>
                </c:pt>
                <c:pt idx="1675">
                  <c:v>1.9649348604859895E-2</c:v>
                </c:pt>
                <c:pt idx="1676">
                  <c:v>1.9648207203261103E-2</c:v>
                </c:pt>
                <c:pt idx="1677">
                  <c:v>1.9647107032660927E-2</c:v>
                </c:pt>
                <c:pt idx="1678">
                  <c:v>1.964604809338355E-2</c:v>
                </c:pt>
                <c:pt idx="1679">
                  <c:v>1.9645030385185835E-2</c:v>
                </c:pt>
                <c:pt idx="1680">
                  <c:v>1.9644053908148829E-2</c:v>
                </c:pt>
                <c:pt idx="1681">
                  <c:v>1.964311866227253E-2</c:v>
                </c:pt>
                <c:pt idx="1682">
                  <c:v>1.9642224647475892E-2</c:v>
                </c:pt>
                <c:pt idx="1683">
                  <c:v>1.9641371863921009E-2</c:v>
                </c:pt>
                <c:pt idx="1684">
                  <c:v>1.9640560311445787E-2</c:v>
                </c:pt>
                <c:pt idx="1685">
                  <c:v>1.9639789990131273E-2</c:v>
                </c:pt>
                <c:pt idx="1686">
                  <c:v>1.9639060899977467E-2</c:v>
                </c:pt>
                <c:pt idx="1687">
                  <c:v>1.9638373040984369E-2</c:v>
                </c:pt>
                <c:pt idx="1688">
                  <c:v>1.9637726413151979E-2</c:v>
                </c:pt>
                <c:pt idx="1689">
                  <c:v>1.963712101639925E-2</c:v>
                </c:pt>
                <c:pt idx="1690">
                  <c:v>1.9636556850888276E-2</c:v>
                </c:pt>
                <c:pt idx="1691">
                  <c:v>1.9636033916456963E-2</c:v>
                </c:pt>
                <c:pt idx="1692">
                  <c:v>1.9635552213267404E-2</c:v>
                </c:pt>
                <c:pt idx="1693">
                  <c:v>1.9635111741076461E-2</c:v>
                </c:pt>
                <c:pt idx="1694">
                  <c:v>1.9634712500127272E-2</c:v>
                </c:pt>
                <c:pt idx="1695">
                  <c:v>1.963435449033879E-2</c:v>
                </c:pt>
                <c:pt idx="1696">
                  <c:v>1.9634037711548924E-2</c:v>
                </c:pt>
                <c:pt idx="1697">
                  <c:v>1.9633762164081858E-2</c:v>
                </c:pt>
                <c:pt idx="1698">
                  <c:v>1.9633527847694454E-2</c:v>
                </c:pt>
                <c:pt idx="1699">
                  <c:v>1.9633334762548804E-2</c:v>
                </c:pt>
                <c:pt idx="1700">
                  <c:v>1.9633182908401769E-2</c:v>
                </c:pt>
                <c:pt idx="1701">
                  <c:v>1.9633072285496489E-2</c:v>
                </c:pt>
                <c:pt idx="1702">
                  <c:v>1.963300289367087E-2</c:v>
                </c:pt>
                <c:pt idx="1703">
                  <c:v>1.9632974732924913E-2</c:v>
                </c:pt>
                <c:pt idx="1704">
                  <c:v>1.9632987803501756E-2</c:v>
                </c:pt>
                <c:pt idx="1705">
                  <c:v>1.963304210515826E-2</c:v>
                </c:pt>
                <c:pt idx="1706">
                  <c:v>1.9633137637894427E-2</c:v>
                </c:pt>
                <c:pt idx="1707">
                  <c:v>1.9633274401872347E-2</c:v>
                </c:pt>
                <c:pt idx="1708">
                  <c:v>1.9633452397010975E-2</c:v>
                </c:pt>
                <c:pt idx="1709">
                  <c:v>1.9633671623310311E-2</c:v>
                </c:pt>
                <c:pt idx="1710">
                  <c:v>1.9633932080527217E-2</c:v>
                </c:pt>
                <c:pt idx="1711">
                  <c:v>1.9634229066275433E-2</c:v>
                </c:pt>
                <c:pt idx="1712">
                  <c:v>1.9634509612352913E-2</c:v>
                </c:pt>
                <c:pt idx="1713">
                  <c:v>1.9634758620242776E-2</c:v>
                </c:pt>
                <c:pt idx="1714">
                  <c:v>1.9634976090026068E-2</c:v>
                </c:pt>
                <c:pt idx="1715">
                  <c:v>1.963516202170279E-2</c:v>
                </c:pt>
                <c:pt idx="1716">
                  <c:v>1.9635316415191895E-2</c:v>
                </c:pt>
                <c:pt idx="1717">
                  <c:v>1.9635439270574429E-2</c:v>
                </c:pt>
                <c:pt idx="1718">
                  <c:v>1.9635530587850392E-2</c:v>
                </c:pt>
                <c:pt idx="1719">
                  <c:v>1.9635590367019784E-2</c:v>
                </c:pt>
                <c:pt idx="1720">
                  <c:v>1.9635618608082606E-2</c:v>
                </c:pt>
                <c:pt idx="1721">
                  <c:v>1.963561531095781E-2</c:v>
                </c:pt>
                <c:pt idx="1722">
                  <c:v>1.963558047580749E-2</c:v>
                </c:pt>
                <c:pt idx="1723">
                  <c:v>1.9635502045943776E-2</c:v>
                </c:pt>
                <c:pt idx="1724">
                  <c:v>1.9635399629136518E-2</c:v>
                </c:pt>
                <c:pt idx="1725">
                  <c:v>1.9635265674060598E-2</c:v>
                </c:pt>
                <c:pt idx="1726">
                  <c:v>1.9635100180878107E-2</c:v>
                </c:pt>
                <c:pt idx="1727">
                  <c:v>1.9634903149589045E-2</c:v>
                </c:pt>
                <c:pt idx="1728">
                  <c:v>1.9634674580193412E-2</c:v>
                </c:pt>
                <c:pt idx="1729">
                  <c:v>1.9634414472772255E-2</c:v>
                </c:pt>
                <c:pt idx="1730">
                  <c:v>1.9634122827082434E-2</c:v>
                </c:pt>
                <c:pt idx="1731">
                  <c:v>1.9633799643367089E-2</c:v>
                </c:pt>
                <c:pt idx="1732">
                  <c:v>1.9633444921464127E-2</c:v>
                </c:pt>
                <c:pt idx="1733">
                  <c:v>1.9633058661454594E-2</c:v>
                </c:pt>
                <c:pt idx="1734">
                  <c:v>1.9632640863419537E-2</c:v>
                </c:pt>
                <c:pt idx="1735">
                  <c:v>1.9632191527115816E-2</c:v>
                </c:pt>
                <c:pt idx="1736">
                  <c:v>1.9631710652705525E-2</c:v>
                </c:pt>
                <c:pt idx="1737">
                  <c:v>1.9631198240269709E-2</c:v>
                </c:pt>
                <c:pt idx="1738">
                  <c:v>1.9630654289646277E-2</c:v>
                </c:pt>
                <c:pt idx="1739">
                  <c:v>1.9632019468033723E-2</c:v>
                </c:pt>
                <c:pt idx="1740">
                  <c:v>1.9629471773998652E-2</c:v>
                </c:pt>
                <c:pt idx="1741">
                  <c:v>1.9628833209136554E-2</c:v>
                </c:pt>
                <c:pt idx="1742">
                  <c:v>1.9628163106005792E-2</c:v>
                </c:pt>
                <c:pt idx="1743">
                  <c:v>1.9627461464768459E-2</c:v>
                </c:pt>
                <c:pt idx="1744">
                  <c:v>1.9626728285505601E-2</c:v>
                </c:pt>
                <c:pt idx="1745">
                  <c:v>1.9625963568055127E-2</c:v>
                </c:pt>
                <c:pt idx="1746">
                  <c:v>1.9625167312417036E-2</c:v>
                </c:pt>
                <c:pt idx="1747">
                  <c:v>1.962433951875342E-2</c:v>
                </c:pt>
                <c:pt idx="1748">
                  <c:v>1.9623480186983233E-2</c:v>
                </c:pt>
                <c:pt idx="1749">
                  <c:v>1.962258931702543E-2</c:v>
                </c:pt>
                <c:pt idx="1750">
                  <c:v>1.9621666908961055E-2</c:v>
                </c:pt>
                <c:pt idx="1751">
                  <c:v>1.9620712962871156E-2</c:v>
                </c:pt>
                <c:pt idx="1752">
                  <c:v>1.9619727478512594E-2</c:v>
                </c:pt>
                <c:pt idx="1753">
                  <c:v>1.9618710456128508E-2</c:v>
                </c:pt>
                <c:pt idx="1754">
                  <c:v>1.9617661895556804E-2</c:v>
                </c:pt>
                <c:pt idx="1755">
                  <c:v>1.9616581796959576E-2</c:v>
                </c:pt>
                <c:pt idx="1756">
                  <c:v>1.9615470160174731E-2</c:v>
                </c:pt>
                <c:pt idx="1757">
                  <c:v>1.9614326985283315E-2</c:v>
                </c:pt>
                <c:pt idx="1758">
                  <c:v>1.9613152272285328E-2</c:v>
                </c:pt>
                <c:pt idx="1759">
                  <c:v>1.9611946021180771E-2</c:v>
                </c:pt>
                <c:pt idx="1760">
                  <c:v>1.9610708232050689E-2</c:v>
                </c:pt>
                <c:pt idx="1761">
                  <c:v>1.9609438904570897E-2</c:v>
                </c:pt>
                <c:pt idx="1762">
                  <c:v>1.9608138039146628E-2</c:v>
                </c:pt>
                <c:pt idx="1763">
                  <c:v>1.9606805635615787E-2</c:v>
                </c:pt>
                <c:pt idx="1764">
                  <c:v>1.9605441693816283E-2</c:v>
                </c:pt>
                <c:pt idx="1765">
                  <c:v>1.9604046213991255E-2</c:v>
                </c:pt>
                <c:pt idx="1766">
                  <c:v>1.9602619196140703E-2</c:v>
                </c:pt>
                <c:pt idx="1767">
                  <c:v>1.9601160640102533E-2</c:v>
                </c:pt>
                <c:pt idx="1768">
                  <c:v>1.9599670545957792E-2</c:v>
                </c:pt>
                <c:pt idx="1769">
                  <c:v>1.9598148913706481E-2</c:v>
                </c:pt>
                <c:pt idx="1770">
                  <c:v>1.9596595743348599E-2</c:v>
                </c:pt>
                <c:pt idx="1771">
                  <c:v>1.9595011034884147E-2</c:v>
                </c:pt>
                <c:pt idx="1772">
                  <c:v>1.9593394788313123E-2</c:v>
                </c:pt>
                <c:pt idx="1773">
                  <c:v>1.9591747003635529E-2</c:v>
                </c:pt>
                <c:pt idx="1774">
                  <c:v>1.9590067680770318E-2</c:v>
                </c:pt>
                <c:pt idx="1775">
                  <c:v>1.9588913203921015E-2</c:v>
                </c:pt>
                <c:pt idx="1776">
                  <c:v>1.9587161606035762E-2</c:v>
                </c:pt>
                <c:pt idx="1777">
                  <c:v>1.9585378466639995E-2</c:v>
                </c:pt>
                <c:pt idx="1778">
                  <c:v>1.9583563785787742E-2</c:v>
                </c:pt>
                <c:pt idx="1779">
                  <c:v>1.9581717563451988E-2</c:v>
                </c:pt>
                <c:pt idx="1780">
                  <c:v>1.9579839799659753E-2</c:v>
                </c:pt>
                <c:pt idx="1781">
                  <c:v>1.957793049438402E-2</c:v>
                </c:pt>
                <c:pt idx="1782">
                  <c:v>1.9575989647624786E-2</c:v>
                </c:pt>
                <c:pt idx="1783">
                  <c:v>1.957401725940907E-2</c:v>
                </c:pt>
                <c:pt idx="1784">
                  <c:v>1.9572013329763886E-2</c:v>
                </c:pt>
                <c:pt idx="1785">
                  <c:v>1.9569977858608183E-2</c:v>
                </c:pt>
                <c:pt idx="1786">
                  <c:v>1.9567910845968987E-2</c:v>
                </c:pt>
                <c:pt idx="1787">
                  <c:v>1.9565812291873302E-2</c:v>
                </c:pt>
                <c:pt idx="1788">
                  <c:v>1.9563682196375169E-2</c:v>
                </c:pt>
                <c:pt idx="1789">
                  <c:v>1.955953653193232E-2</c:v>
                </c:pt>
                <c:pt idx="1790">
                  <c:v>1.9557330072142998E-2</c:v>
                </c:pt>
                <c:pt idx="1791">
                  <c:v>1.9555092074166058E-2</c:v>
                </c:pt>
                <c:pt idx="1792">
                  <c:v>1.9552822538325687E-2</c:v>
                </c:pt>
                <c:pt idx="1793">
                  <c:v>1.9550521464216652E-2</c:v>
                </c:pt>
                <c:pt idx="1794">
                  <c:v>1.9548188852082093E-2</c:v>
                </c:pt>
                <c:pt idx="1795">
                  <c:v>1.9545824701840964E-2</c:v>
                </c:pt>
                <c:pt idx="1796">
                  <c:v>1.9543429013493263E-2</c:v>
                </c:pt>
                <c:pt idx="1797">
                  <c:v>1.9541001787038992E-2</c:v>
                </c:pt>
                <c:pt idx="1798">
                  <c:v>1.953854302247815E-2</c:v>
                </c:pt>
                <c:pt idx="1799">
                  <c:v>1.9536052719891783E-2</c:v>
                </c:pt>
                <c:pt idx="1800">
                  <c:v>1.95335308791178E-2</c:v>
                </c:pt>
                <c:pt idx="1801">
                  <c:v>1.9530977500237245E-2</c:v>
                </c:pt>
                <c:pt idx="1802">
                  <c:v>1.9528392583331167E-2</c:v>
                </c:pt>
                <c:pt idx="1803">
                  <c:v>1.9525776128237471E-2</c:v>
                </c:pt>
                <c:pt idx="1804">
                  <c:v>1.9523128135280343E-2</c:v>
                </c:pt>
                <c:pt idx="1805">
                  <c:v>1.9520448604054552E-2</c:v>
                </c:pt>
                <c:pt idx="1806">
                  <c:v>1.9517737534641144E-2</c:v>
                </c:pt>
                <c:pt idx="1807">
                  <c:v>1.9514994927283258E-2</c:v>
                </c:pt>
                <c:pt idx="1808">
                  <c:v>1.9512220781737755E-2</c:v>
                </c:pt>
                <c:pt idx="1809">
                  <c:v>1.9509415098166727E-2</c:v>
                </c:pt>
                <c:pt idx="1810">
                  <c:v>1.9506577876489128E-2</c:v>
                </c:pt>
                <c:pt idx="1811">
                  <c:v>1.9503709116786005E-2</c:v>
                </c:pt>
                <c:pt idx="1812">
                  <c:v>1.9500808818895266E-2</c:v>
                </c:pt>
                <c:pt idx="1813">
                  <c:v>1.9497876982979001E-2</c:v>
                </c:pt>
                <c:pt idx="1814">
                  <c:v>1.9494913608956166E-2</c:v>
                </c:pt>
                <c:pt idx="1815">
                  <c:v>1.949191869682676E-2</c:v>
                </c:pt>
                <c:pt idx="1816">
                  <c:v>1.9488892246752876E-2</c:v>
                </c:pt>
                <c:pt idx="1817">
                  <c:v>1.9485834258410328E-2</c:v>
                </c:pt>
                <c:pt idx="1818">
                  <c:v>1.9482744732042256E-2</c:v>
                </c:pt>
                <c:pt idx="1819">
                  <c:v>1.9479623667567614E-2</c:v>
                </c:pt>
                <c:pt idx="1820">
                  <c:v>1.9476471065067447E-2</c:v>
                </c:pt>
                <c:pt idx="1821">
                  <c:v>1.9473286924460709E-2</c:v>
                </c:pt>
                <c:pt idx="1822">
                  <c:v>1.94700712457474E-2</c:v>
                </c:pt>
                <c:pt idx="1823">
                  <c:v>1.9466824029008567E-2</c:v>
                </c:pt>
                <c:pt idx="1824">
                  <c:v>1.9463545274082117E-2</c:v>
                </c:pt>
                <c:pt idx="1825">
                  <c:v>1.9460234981211189E-2</c:v>
                </c:pt>
                <c:pt idx="1826">
                  <c:v>1.9456893150233689E-2</c:v>
                </c:pt>
                <c:pt idx="1827">
                  <c:v>1.945351978114962E-2</c:v>
                </c:pt>
                <c:pt idx="1828">
                  <c:v>1.9450114874040025E-2</c:v>
                </c:pt>
                <c:pt idx="1829">
                  <c:v>1.944667842882386E-2</c:v>
                </c:pt>
                <c:pt idx="1830">
                  <c:v>1.9443210445501125E-2</c:v>
                </c:pt>
                <c:pt idx="1831">
                  <c:v>1.9439710924152864E-2</c:v>
                </c:pt>
                <c:pt idx="1832">
                  <c:v>1.9436179864698033E-2</c:v>
                </c:pt>
                <c:pt idx="1833">
                  <c:v>1.9432617267136632E-2</c:v>
                </c:pt>
                <c:pt idx="1834">
                  <c:v>1.9429023131630752E-2</c:v>
                </c:pt>
                <c:pt idx="1835">
                  <c:v>1.9425397457937255E-2</c:v>
                </c:pt>
                <c:pt idx="1836">
                  <c:v>1.9421740246218233E-2</c:v>
                </c:pt>
                <c:pt idx="1837">
                  <c:v>1.9418051496392641E-2</c:v>
                </c:pt>
                <c:pt idx="1838">
                  <c:v>1.9414331208541524E-2</c:v>
                </c:pt>
                <c:pt idx="1839">
                  <c:v>1.9410579382664883E-2</c:v>
                </c:pt>
                <c:pt idx="1840">
                  <c:v>1.9406796018681671E-2</c:v>
                </c:pt>
                <c:pt idx="1841">
                  <c:v>1.9402981116672935E-2</c:v>
                </c:pt>
                <c:pt idx="1842">
                  <c:v>1.9399134676476582E-2</c:v>
                </c:pt>
                <c:pt idx="1843">
                  <c:v>1.9395256698416796E-2</c:v>
                </c:pt>
                <c:pt idx="1844">
                  <c:v>1.9391347182088348E-2</c:v>
                </c:pt>
                <c:pt idx="1845">
                  <c:v>1.9387406127815421E-2</c:v>
                </c:pt>
                <c:pt idx="1846">
                  <c:v>1.9383433535435923E-2</c:v>
                </c:pt>
                <c:pt idx="1847">
                  <c:v>1.9379429405111948E-2</c:v>
                </c:pt>
                <c:pt idx="1848">
                  <c:v>1.9375393736519309E-2</c:v>
                </c:pt>
                <c:pt idx="1849">
                  <c:v>1.9371326530063238E-2</c:v>
                </c:pt>
                <c:pt idx="1850">
                  <c:v>1.9367227785500596E-2</c:v>
                </c:pt>
                <c:pt idx="1851">
                  <c:v>1.936309750291243E-2</c:v>
                </c:pt>
                <c:pt idx="1852">
                  <c:v>1.9358935682217693E-2</c:v>
                </c:pt>
                <c:pt idx="1853">
                  <c:v>1.9354742323497431E-2</c:v>
                </c:pt>
                <c:pt idx="1854">
                  <c:v>1.9350517426751646E-2</c:v>
                </c:pt>
                <c:pt idx="1855">
                  <c:v>1.9346260991899289E-2</c:v>
                </c:pt>
                <c:pt idx="1856">
                  <c:v>1.9341973019021408E-2</c:v>
                </c:pt>
                <c:pt idx="1857">
                  <c:v>1.9337653508036956E-2</c:v>
                </c:pt>
                <c:pt idx="1858">
                  <c:v>1.9333302459108026E-2</c:v>
                </c:pt>
                <c:pt idx="1859">
                  <c:v>1.9328919872153572E-2</c:v>
                </c:pt>
                <c:pt idx="1860">
                  <c:v>1.9324505747092546E-2</c:v>
                </c:pt>
                <c:pt idx="1861">
                  <c:v>1.9320060084005997E-2</c:v>
                </c:pt>
                <c:pt idx="1862">
                  <c:v>1.9315582882812876E-2</c:v>
                </c:pt>
                <c:pt idx="1863">
                  <c:v>1.9311074143756324E-2</c:v>
                </c:pt>
                <c:pt idx="1864">
                  <c:v>1.9306533866431108E-2</c:v>
                </c:pt>
                <c:pt idx="1865">
                  <c:v>1.9301962051242461E-2</c:v>
                </c:pt>
                <c:pt idx="1866">
                  <c:v>1.9297358697947242E-2</c:v>
                </c:pt>
                <c:pt idx="1867">
                  <c:v>1.9292723806707546E-2</c:v>
                </c:pt>
                <c:pt idx="1868">
                  <c:v>1.9288057377361278E-2</c:v>
                </c:pt>
                <c:pt idx="1869">
                  <c:v>1.928335940990844E-2</c:v>
                </c:pt>
                <c:pt idx="1870">
                  <c:v>1.9278629904592171E-2</c:v>
                </c:pt>
                <c:pt idx="1871">
                  <c:v>1.9273868861007237E-2</c:v>
                </c:pt>
                <c:pt idx="1872">
                  <c:v>1.9269076279639918E-2</c:v>
                </c:pt>
                <c:pt idx="1873">
                  <c:v>1.9264252160084983E-2</c:v>
                </c:pt>
                <c:pt idx="1874">
                  <c:v>1.9259396502585568E-2</c:v>
                </c:pt>
                <c:pt idx="1875">
                  <c:v>1.9254509306979584E-2</c:v>
                </c:pt>
                <c:pt idx="1876">
                  <c:v>1.9249590573510167E-2</c:v>
                </c:pt>
                <c:pt idx="1877">
                  <c:v>1.9244640301853133E-2</c:v>
                </c:pt>
                <c:pt idx="1878">
                  <c:v>1.9239658492170575E-2</c:v>
                </c:pt>
                <c:pt idx="1879">
                  <c:v>1.9234645144624585E-2</c:v>
                </c:pt>
                <c:pt idx="1880">
                  <c:v>1.9229600258809931E-2</c:v>
                </c:pt>
                <c:pt idx="1881">
                  <c:v>1.9224523835293938E-2</c:v>
                </c:pt>
                <c:pt idx="1882">
                  <c:v>1.9219415873509282E-2</c:v>
                </c:pt>
                <c:pt idx="1883">
                  <c:v>1.9214276373861194E-2</c:v>
                </c:pt>
                <c:pt idx="1884">
                  <c:v>1.9209105336187582E-2</c:v>
                </c:pt>
                <c:pt idx="1885">
                  <c:v>1.9203902760407399E-2</c:v>
                </c:pt>
                <c:pt idx="1886">
                  <c:v>1.9198668646601691E-2</c:v>
                </c:pt>
                <c:pt idx="1887">
                  <c:v>1.9193402994932551E-2</c:v>
                </c:pt>
                <c:pt idx="1888">
                  <c:v>1.9188105805156841E-2</c:v>
                </c:pt>
                <c:pt idx="1889">
                  <c:v>1.9182777077436652E-2</c:v>
                </c:pt>
                <c:pt idx="1890">
                  <c:v>1.9177416811609893E-2</c:v>
                </c:pt>
                <c:pt idx="1891">
                  <c:v>1.9172025007838656E-2</c:v>
                </c:pt>
                <c:pt idx="1892">
                  <c:v>1.916660166612294E-2</c:v>
                </c:pt>
                <c:pt idx="1893">
                  <c:v>1.9161146786300653E-2</c:v>
                </c:pt>
                <c:pt idx="1894">
                  <c:v>1.9155660368533889E-2</c:v>
                </c:pt>
                <c:pt idx="1895">
                  <c:v>1.91501424127416E-2</c:v>
                </c:pt>
                <c:pt idx="1896">
                  <c:v>1.9144592919004833E-2</c:v>
                </c:pt>
                <c:pt idx="1897">
                  <c:v>1.9139011887161494E-2</c:v>
                </c:pt>
                <c:pt idx="1898">
                  <c:v>1.9133399317454725E-2</c:v>
                </c:pt>
                <c:pt idx="1899">
                  <c:v>1.912775520972243E-2</c:v>
                </c:pt>
                <c:pt idx="1900">
                  <c:v>1.9122079563964611E-2</c:v>
                </c:pt>
                <c:pt idx="1901">
                  <c:v>1.9116372380181268E-2</c:v>
                </c:pt>
                <c:pt idx="1902">
                  <c:v>1.9110633658534493E-2</c:v>
                </c:pt>
                <c:pt idx="1903">
                  <c:v>1.9104863398781147E-2</c:v>
                </c:pt>
                <c:pt idx="1904">
                  <c:v>1.9099061601083323E-2</c:v>
                </c:pt>
                <c:pt idx="1905">
                  <c:v>1.9093228265522066E-2</c:v>
                </c:pt>
                <c:pt idx="1906">
                  <c:v>1.9087363391692147E-2</c:v>
                </c:pt>
                <c:pt idx="1907">
                  <c:v>1.9081466980160888E-2</c:v>
                </c:pt>
                <c:pt idx="1908">
                  <c:v>1.9075539030604105E-2</c:v>
                </c:pt>
                <c:pt idx="1909">
                  <c:v>1.9069579542940751E-2</c:v>
                </c:pt>
                <c:pt idx="1910">
                  <c:v>1.9063588517413965E-2</c:v>
                </c:pt>
                <c:pt idx="1911">
                  <c:v>1.9057565953780609E-2</c:v>
                </c:pt>
                <c:pt idx="1912">
                  <c:v>1.9051511852364866E-2</c:v>
                </c:pt>
                <c:pt idx="1913">
                  <c:v>1.90454262129236E-2</c:v>
                </c:pt>
                <c:pt idx="1914">
                  <c:v>1.9039309035375762E-2</c:v>
                </c:pt>
                <c:pt idx="1915">
                  <c:v>1.9033160320045539E-2</c:v>
                </c:pt>
                <c:pt idx="1916">
                  <c:v>1.9026980066527699E-2</c:v>
                </c:pt>
                <c:pt idx="1917">
                  <c:v>1.9020768275227473E-2</c:v>
                </c:pt>
                <c:pt idx="1918">
                  <c:v>1.9014524945901723E-2</c:v>
                </c:pt>
                <c:pt idx="1919">
                  <c:v>1.9008250078631495E-2</c:v>
                </c:pt>
                <c:pt idx="1920">
                  <c:v>1.9001943673416788E-2</c:v>
                </c:pt>
                <c:pt idx="1921">
                  <c:v>1.8995605730176557E-2</c:v>
                </c:pt>
                <c:pt idx="1922">
                  <c:v>1.8989236248991848E-2</c:v>
                </c:pt>
                <c:pt idx="1923">
                  <c:v>1.898283522986266E-2</c:v>
                </c:pt>
                <c:pt idx="1924">
                  <c:v>1.8976402672870041E-2</c:v>
                </c:pt>
                <c:pt idx="1925">
                  <c:v>1.8969938577851897E-2</c:v>
                </c:pt>
                <c:pt idx="1926">
                  <c:v>1.8963442944970321E-2</c:v>
                </c:pt>
                <c:pt idx="1927">
                  <c:v>1.8956915773901128E-2</c:v>
                </c:pt>
                <c:pt idx="1928">
                  <c:v>1.8950357065130596E-2</c:v>
                </c:pt>
                <c:pt idx="1929">
                  <c:v>1.894376681833454E-2</c:v>
                </c:pt>
                <c:pt idx="1930">
                  <c:v>1.8937145033594005E-2</c:v>
                </c:pt>
                <c:pt idx="1931">
                  <c:v>1.8929538661758283E-2</c:v>
                </c:pt>
                <c:pt idx="1932">
                  <c:v>1.8922849295684996E-2</c:v>
                </c:pt>
                <c:pt idx="1933">
                  <c:v>1.8916128391667231E-2</c:v>
                </c:pt>
                <c:pt idx="1934">
                  <c:v>1.8909375949704987E-2</c:v>
                </c:pt>
                <c:pt idx="1935">
                  <c:v>1.8902591969879312E-2</c:v>
                </c:pt>
                <c:pt idx="1936">
                  <c:v>1.8895776452028112E-2</c:v>
                </c:pt>
                <c:pt idx="1937">
                  <c:v>1.8888929396394527E-2</c:v>
                </c:pt>
                <c:pt idx="1938">
                  <c:v>1.8882050802816464E-2</c:v>
                </c:pt>
                <c:pt idx="1939">
                  <c:v>1.8875140671212876E-2</c:v>
                </c:pt>
                <c:pt idx="1940">
                  <c:v>1.8868199001745856E-2</c:v>
                </c:pt>
                <c:pt idx="1941">
                  <c:v>1.8861225794253311E-2</c:v>
                </c:pt>
                <c:pt idx="1942">
                  <c:v>1.8854221048978381E-2</c:v>
                </c:pt>
                <c:pt idx="1943">
                  <c:v>1.8847184765677927E-2</c:v>
                </c:pt>
                <c:pt idx="1944">
                  <c:v>1.884011694451404E-2</c:v>
                </c:pt>
                <c:pt idx="1945">
                  <c:v>1.8833017585405676E-2</c:v>
                </c:pt>
                <c:pt idx="1946">
                  <c:v>1.8825886688352833E-2</c:v>
                </c:pt>
                <c:pt idx="1947">
                  <c:v>1.8818724253436558E-2</c:v>
                </c:pt>
                <c:pt idx="1948">
                  <c:v>1.8811530280656852E-2</c:v>
                </c:pt>
                <c:pt idx="1949">
                  <c:v>1.8804304769932667E-2</c:v>
                </c:pt>
                <c:pt idx="1950">
                  <c:v>1.8797047721264004E-2</c:v>
                </c:pt>
                <c:pt idx="1951">
                  <c:v>1.8789759134731909E-2</c:v>
                </c:pt>
                <c:pt idx="1952">
                  <c:v>1.878243901017429E-2</c:v>
                </c:pt>
                <c:pt idx="1953">
                  <c:v>1.8775087347834285E-2</c:v>
                </c:pt>
                <c:pt idx="1954">
                  <c:v>1.8767704147549802E-2</c:v>
                </c:pt>
                <c:pt idx="1955">
                  <c:v>1.8760289409482933E-2</c:v>
                </c:pt>
                <c:pt idx="1956">
                  <c:v>1.875284313339054E-2</c:v>
                </c:pt>
                <c:pt idx="1957">
                  <c:v>1.8745365319434715E-2</c:v>
                </c:pt>
                <c:pt idx="1958">
                  <c:v>1.8737855967615458E-2</c:v>
                </c:pt>
                <c:pt idx="1959">
                  <c:v>1.8730315077851722E-2</c:v>
                </c:pt>
                <c:pt idx="1960">
                  <c:v>1.8722742650305602E-2</c:v>
                </c:pt>
                <c:pt idx="1961">
                  <c:v>1.8715138684733956E-2</c:v>
                </c:pt>
                <c:pt idx="1962">
                  <c:v>1.8707503181379925E-2</c:v>
                </c:pt>
                <c:pt idx="1963">
                  <c:v>1.8699836140081416E-2</c:v>
                </c:pt>
                <c:pt idx="1964">
                  <c:v>1.8692137560919475E-2</c:v>
                </c:pt>
                <c:pt idx="1965">
                  <c:v>1.8684407443975148E-2</c:v>
                </c:pt>
                <c:pt idx="1966">
                  <c:v>1.8676645789005297E-2</c:v>
                </c:pt>
                <c:pt idx="1967">
                  <c:v>1.866885259625306E-2</c:v>
                </c:pt>
                <c:pt idx="1968">
                  <c:v>1.8661027865556346E-2</c:v>
                </c:pt>
                <c:pt idx="1969">
                  <c:v>1.8653171597077245E-2</c:v>
                </c:pt>
                <c:pt idx="1970">
                  <c:v>1.8645283790653666E-2</c:v>
                </c:pt>
                <c:pt idx="1971">
                  <c:v>1.8637367034984864E-2</c:v>
                </c:pt>
                <c:pt idx="1972">
                  <c:v>1.8629450485092569E-2</c:v>
                </c:pt>
                <c:pt idx="1973">
                  <c:v>1.8621542451624506E-2</c:v>
                </c:pt>
                <c:pt idx="1974">
                  <c:v>1.861364293449963E-2</c:v>
                </c:pt>
                <c:pt idx="1975">
                  <c:v>1.8605751933798986E-2</c:v>
                </c:pt>
                <c:pt idx="1976">
                  <c:v>1.8597869449441529E-2</c:v>
                </c:pt>
                <c:pt idx="1977">
                  <c:v>1.8589995481508303E-2</c:v>
                </c:pt>
                <c:pt idx="1978">
                  <c:v>1.8582130029918265E-2</c:v>
                </c:pt>
                <c:pt idx="1979">
                  <c:v>1.8574273094833504E-2</c:v>
                </c:pt>
                <c:pt idx="1980">
                  <c:v>1.8566424676010884E-2</c:v>
                </c:pt>
                <c:pt idx="1981">
                  <c:v>1.8558584773693543E-2</c:v>
                </c:pt>
                <c:pt idx="1982">
                  <c:v>1.8550753387719388E-2</c:v>
                </c:pt>
                <c:pt idx="1983">
                  <c:v>1.8542930518088419E-2</c:v>
                </c:pt>
                <c:pt idx="1984">
                  <c:v>1.8535116164881682E-2</c:v>
                </c:pt>
                <c:pt idx="1985">
                  <c:v>1.8527310328099178E-2</c:v>
                </c:pt>
                <c:pt idx="1986">
                  <c:v>1.8519513007578814E-2</c:v>
                </c:pt>
                <c:pt idx="1987">
                  <c:v>1.8511724203644775E-2</c:v>
                </c:pt>
                <c:pt idx="1988">
                  <c:v>1.8503943915972876E-2</c:v>
                </c:pt>
                <c:pt idx="1989">
                  <c:v>1.8496172144644163E-2</c:v>
                </c:pt>
                <c:pt idx="1990">
                  <c:v>1.8488408889739683E-2</c:v>
                </c:pt>
                <c:pt idx="1991">
                  <c:v>1.8480654151259435E-2</c:v>
                </c:pt>
                <c:pt idx="1992">
                  <c:v>1.8472907929122373E-2</c:v>
                </c:pt>
                <c:pt idx="1993">
                  <c:v>1.8465170223409544E-2</c:v>
                </c:pt>
                <c:pt idx="1994">
                  <c:v>1.8457441034039901E-2</c:v>
                </c:pt>
                <c:pt idx="1995">
                  <c:v>1.844972036109449E-2</c:v>
                </c:pt>
                <c:pt idx="1996">
                  <c:v>1.8442008204492266E-2</c:v>
                </c:pt>
                <c:pt idx="1997">
                  <c:v>1.8434304564233228E-2</c:v>
                </c:pt>
                <c:pt idx="1998">
                  <c:v>1.8426609440398423E-2</c:v>
                </c:pt>
                <c:pt idx="1999">
                  <c:v>1.8418922832825757E-2</c:v>
                </c:pt>
                <c:pt idx="2000">
                  <c:v>1.8411244741920463E-2</c:v>
                </c:pt>
                <c:pt idx="2001">
                  <c:v>1.8403575167115216E-2</c:v>
                </c:pt>
                <c:pt idx="2002">
                  <c:v>1.8395914108815248E-2</c:v>
                </c:pt>
                <c:pt idx="2003">
                  <c:v>1.8388261566858466E-2</c:v>
                </c:pt>
                <c:pt idx="2004">
                  <c:v>1.838061754124487E-2</c:v>
                </c:pt>
                <c:pt idx="2005">
                  <c:v>1.8372982032136553E-2</c:v>
                </c:pt>
                <c:pt idx="2006">
                  <c:v>1.8365355039290376E-2</c:v>
                </c:pt>
                <c:pt idx="2007">
                  <c:v>1.8357736562787386E-2</c:v>
                </c:pt>
                <c:pt idx="2008">
                  <c:v>1.8350126602789674E-2</c:v>
                </c:pt>
                <c:pt idx="2009">
                  <c:v>1.8342525159054102E-2</c:v>
                </c:pt>
                <c:pt idx="2010">
                  <c:v>1.8334932231742762E-2</c:v>
                </c:pt>
                <c:pt idx="2011">
                  <c:v>1.8327347820774609E-2</c:v>
                </c:pt>
                <c:pt idx="2012">
                  <c:v>1.8319771926230688E-2</c:v>
                </c:pt>
                <c:pt idx="2013">
                  <c:v>1.8312204548029953E-2</c:v>
                </c:pt>
                <c:pt idx="2014">
                  <c:v>1.8304645686172405E-2</c:v>
                </c:pt>
                <c:pt idx="2015">
                  <c:v>1.8297095340820135E-2</c:v>
                </c:pt>
                <c:pt idx="2016">
                  <c:v>1.8289553511648959E-2</c:v>
                </c:pt>
                <c:pt idx="2017">
                  <c:v>1.8282020198902016E-2</c:v>
                </c:pt>
                <c:pt idx="2018">
                  <c:v>1.8274495402579305E-2</c:v>
                </c:pt>
                <c:pt idx="2019">
                  <c:v>1.826697912259978E-2</c:v>
                </c:pt>
                <c:pt idx="2020">
                  <c:v>1.8259471358963442E-2</c:v>
                </c:pt>
                <c:pt idx="2021">
                  <c:v>1.8251972111670289E-2</c:v>
                </c:pt>
                <c:pt idx="2022">
                  <c:v>1.8244481380882416E-2</c:v>
                </c:pt>
                <c:pt idx="2023">
                  <c:v>1.8236999166356682E-2</c:v>
                </c:pt>
                <c:pt idx="2024">
                  <c:v>1.8229525468174135E-2</c:v>
                </c:pt>
                <c:pt idx="2025">
                  <c:v>1.822206028641582E-2</c:v>
                </c:pt>
                <c:pt idx="2026">
                  <c:v>1.8214603621000691E-2</c:v>
                </c:pt>
                <c:pt idx="2027">
                  <c:v>1.8207155471928749E-2</c:v>
                </c:pt>
                <c:pt idx="2028">
                  <c:v>1.8199715839118946E-2</c:v>
                </c:pt>
                <c:pt idx="2029">
                  <c:v>1.8192284722895469E-2</c:v>
                </c:pt>
                <c:pt idx="2030">
                  <c:v>1.8184862122934131E-2</c:v>
                </c:pt>
                <c:pt idx="2031">
                  <c:v>1.817744803931598E-2</c:v>
                </c:pt>
                <c:pt idx="2032">
                  <c:v>1.8170042472122061E-2</c:v>
                </c:pt>
                <c:pt idx="2033">
                  <c:v>1.8162645421190282E-2</c:v>
                </c:pt>
                <c:pt idx="2034">
                  <c:v>1.8155256886763782E-2</c:v>
                </c:pt>
                <c:pt idx="2035">
                  <c:v>1.8146823275458912E-2</c:v>
                </c:pt>
                <c:pt idx="2036">
                  <c:v>1.8139452990223459E-2</c:v>
                </c:pt>
                <c:pt idx="2037">
                  <c:v>1.8132091221412239E-2</c:v>
                </c:pt>
                <c:pt idx="2038">
                  <c:v>1.8124737968944205E-2</c:v>
                </c:pt>
                <c:pt idx="2039">
                  <c:v>1.8117393232900403E-2</c:v>
                </c:pt>
                <c:pt idx="2040">
                  <c:v>1.8110057013118741E-2</c:v>
                </c:pt>
                <c:pt idx="2041">
                  <c:v>1.8102729309842358E-2</c:v>
                </c:pt>
                <c:pt idx="2042">
                  <c:v>1.8095410122747069E-2</c:v>
                </c:pt>
                <c:pt idx="2043">
                  <c:v>1.8088099452076012E-2</c:v>
                </c:pt>
                <c:pt idx="2044">
                  <c:v>1.8080797297748141E-2</c:v>
                </c:pt>
                <c:pt idx="2045">
                  <c:v>1.8073503659844503E-2</c:v>
                </c:pt>
                <c:pt idx="2046">
                  <c:v>1.8066218538203005E-2</c:v>
                </c:pt>
                <c:pt idx="2047">
                  <c:v>1.8058941932985739E-2</c:v>
                </c:pt>
                <c:pt idx="2048">
                  <c:v>1.805167384411166E-2</c:v>
                </c:pt>
                <c:pt idx="2049">
                  <c:v>1.8044414271418674E-2</c:v>
                </c:pt>
                <c:pt idx="2050">
                  <c:v>1.803687558277467E-2</c:v>
                </c:pt>
                <c:pt idx="2051">
                  <c:v>1.8029920675548539E-2</c:v>
                </c:pt>
                <c:pt idx="2052">
                  <c:v>1.8022686651966158E-2</c:v>
                </c:pt>
                <c:pt idx="2053">
                  <c:v>1.8015461144889056E-2</c:v>
                </c:pt>
                <c:pt idx="2054">
                  <c:v>1.800824415415514E-2</c:v>
                </c:pt>
                <c:pt idx="2055">
                  <c:v>1.8001035679602317E-2</c:v>
                </c:pt>
                <c:pt idx="2056">
                  <c:v>1.799383572163582E-2</c:v>
                </c:pt>
                <c:pt idx="2057">
                  <c:v>1.7986644279850417E-2</c:v>
                </c:pt>
                <c:pt idx="2058">
                  <c:v>1.7979461354408199E-2</c:v>
                </c:pt>
                <c:pt idx="2059">
                  <c:v>1.7972286945471261E-2</c:v>
                </c:pt>
                <c:pt idx="2060">
                  <c:v>1.796512105263437E-2</c:v>
                </c:pt>
                <c:pt idx="2061">
                  <c:v>1.7957963676383804E-2</c:v>
                </c:pt>
                <c:pt idx="2062">
                  <c:v>1.7950814816314331E-2</c:v>
                </c:pt>
                <c:pt idx="2063">
                  <c:v>1.7943674472669091E-2</c:v>
                </c:pt>
                <c:pt idx="2064">
                  <c:v>1.7936542645367037E-2</c:v>
                </c:pt>
                <c:pt idx="2065">
                  <c:v>1.7929419334327124E-2</c:v>
                </c:pt>
                <c:pt idx="2066">
                  <c:v>1.7922304539792488E-2</c:v>
                </c:pt>
                <c:pt idx="2067">
                  <c:v>1.7915198261519993E-2</c:v>
                </c:pt>
                <c:pt idx="2068">
                  <c:v>1.7908100499590685E-2</c:v>
                </c:pt>
                <c:pt idx="2069">
                  <c:v>1.7901011254004562E-2</c:v>
                </c:pt>
                <c:pt idx="2070">
                  <c:v>1.7893930524761625E-2</c:v>
                </c:pt>
                <c:pt idx="2071">
                  <c:v>1.7886858311861875E-2</c:v>
                </c:pt>
                <c:pt idx="2072">
                  <c:v>1.7879794615224265E-2</c:v>
                </c:pt>
                <c:pt idx="2073">
                  <c:v>1.7872739435010887E-2</c:v>
                </c:pt>
                <c:pt idx="2074">
                  <c:v>1.7865692771140695E-2</c:v>
                </c:pt>
                <c:pt idx="2075">
                  <c:v>1.785865462361369E-2</c:v>
                </c:pt>
                <c:pt idx="2076">
                  <c:v>1.7851624992429871E-2</c:v>
                </c:pt>
                <c:pt idx="2077">
                  <c:v>1.7844603877508192E-2</c:v>
                </c:pt>
                <c:pt idx="2078">
                  <c:v>1.7837591279091791E-2</c:v>
                </c:pt>
                <c:pt idx="2079">
                  <c:v>1.7830587196856484E-2</c:v>
                </c:pt>
                <c:pt idx="2080">
                  <c:v>1.782359163104541E-2</c:v>
                </c:pt>
                <c:pt idx="2081">
                  <c:v>1.7816604581496476E-2</c:v>
                </c:pt>
                <c:pt idx="2082">
                  <c:v>1.7809626048290728E-2</c:v>
                </c:pt>
                <c:pt idx="2083">
                  <c:v>1.7802656031428166E-2</c:v>
                </c:pt>
                <c:pt idx="2084">
                  <c:v>1.779569453090879E-2</c:v>
                </c:pt>
                <c:pt idx="2085">
                  <c:v>1.7788741546813647E-2</c:v>
                </c:pt>
                <c:pt idx="2086">
                  <c:v>1.7781797078980643E-2</c:v>
                </c:pt>
                <c:pt idx="2087">
                  <c:v>1.7773746475081936E-2</c:v>
                </c:pt>
                <c:pt idx="2088">
                  <c:v>1.7766820798855724E-2</c:v>
                </c:pt>
                <c:pt idx="2089">
                  <c:v>1.7759903640080326E-2</c:v>
                </c:pt>
                <c:pt idx="2090">
                  <c:v>1.7752994998728736E-2</c:v>
                </c:pt>
                <c:pt idx="2091">
                  <c:v>1.7746094874800944E-2</c:v>
                </c:pt>
                <c:pt idx="2092">
                  <c:v>1.7739203268269943E-2</c:v>
                </c:pt>
                <c:pt idx="2093">
                  <c:v>1.7732320179162746E-2</c:v>
                </c:pt>
                <c:pt idx="2094">
                  <c:v>1.7725445607506368E-2</c:v>
                </c:pt>
                <c:pt idx="2095">
                  <c:v>1.771857955321976E-2</c:v>
                </c:pt>
                <c:pt idx="2096">
                  <c:v>1.7711722016383973E-2</c:v>
                </c:pt>
                <c:pt idx="2097">
                  <c:v>1.7704872996944974E-2</c:v>
                </c:pt>
                <c:pt idx="2098">
                  <c:v>1.769803249490276E-2</c:v>
                </c:pt>
                <c:pt idx="2099">
                  <c:v>1.7691200510311367E-2</c:v>
                </c:pt>
                <c:pt idx="2100">
                  <c:v>1.7684377043089748E-2</c:v>
                </c:pt>
                <c:pt idx="2101">
                  <c:v>1.7673788147642977E-2</c:v>
                </c:pt>
                <c:pt idx="2102">
                  <c:v>1.7666986024229558E-2</c:v>
                </c:pt>
                <c:pt idx="2103">
                  <c:v>1.766019241707828E-2</c:v>
                </c:pt>
                <c:pt idx="2104">
                  <c:v>1.7653407326351234E-2</c:v>
                </c:pt>
                <c:pt idx="2105">
                  <c:v>1.7646630751967374E-2</c:v>
                </c:pt>
                <c:pt idx="2106">
                  <c:v>1.7639862693602515E-2</c:v>
                </c:pt>
                <c:pt idx="2107">
                  <c:v>1.7633103151905027E-2</c:v>
                </c:pt>
                <c:pt idx="2108">
                  <c:v>1.7626352126388634E-2</c:v>
                </c:pt>
                <c:pt idx="2109">
                  <c:v>1.761960961713438E-2</c:v>
                </c:pt>
                <c:pt idx="2110">
                  <c:v>1.7612875624304358E-2</c:v>
                </c:pt>
                <c:pt idx="2111">
                  <c:v>1.7606150147817523E-2</c:v>
                </c:pt>
                <c:pt idx="2112">
                  <c:v>1.7599433187511782E-2</c:v>
                </c:pt>
                <c:pt idx="2113">
                  <c:v>1.7592724743711319E-2</c:v>
                </c:pt>
                <c:pt idx="2114">
                  <c:v>1.7586024816172996E-2</c:v>
                </c:pt>
                <c:pt idx="2115">
                  <c:v>1.7579333404815767E-2</c:v>
                </c:pt>
                <c:pt idx="2116">
                  <c:v>1.7572650509963816E-2</c:v>
                </c:pt>
                <c:pt idx="2117">
                  <c:v>1.756597613129296E-2</c:v>
                </c:pt>
                <c:pt idx="2118">
                  <c:v>1.7559310269046335E-2</c:v>
                </c:pt>
                <c:pt idx="2119">
                  <c:v>1.7552652923061851E-2</c:v>
                </c:pt>
                <c:pt idx="2120">
                  <c:v>1.7546004093420553E-2</c:v>
                </c:pt>
                <c:pt idx="2121">
                  <c:v>1.7539363780122441E-2</c:v>
                </c:pt>
                <c:pt idx="2122">
                  <c:v>1.7532731983167515E-2</c:v>
                </c:pt>
                <c:pt idx="2123">
                  <c:v>1.752610870247473E-2</c:v>
                </c:pt>
                <c:pt idx="2124">
                  <c:v>1.7519493938044084E-2</c:v>
                </c:pt>
                <c:pt idx="2125">
                  <c:v>1.7512887689875578E-2</c:v>
                </c:pt>
                <c:pt idx="2126">
                  <c:v>1.7506289958131305E-2</c:v>
                </c:pt>
                <c:pt idx="2127">
                  <c:v>1.7499700742730218E-2</c:v>
                </c:pt>
                <c:pt idx="2128">
                  <c:v>1.749312004359127E-2</c:v>
                </c:pt>
                <c:pt idx="2129">
                  <c:v>1.7486547860795509E-2</c:v>
                </c:pt>
                <c:pt idx="2130">
                  <c:v>1.7479984194342935E-2</c:v>
                </c:pt>
                <c:pt idx="2131">
                  <c:v>1.74734290441525E-2</c:v>
                </c:pt>
                <c:pt idx="2132">
                  <c:v>1.7466882410305251E-2</c:v>
                </c:pt>
                <c:pt idx="2133">
                  <c:v>1.7460344292720142E-2</c:v>
                </c:pt>
                <c:pt idx="2134">
                  <c:v>1.745381469147822E-2</c:v>
                </c:pt>
                <c:pt idx="2135">
                  <c:v>1.7447293606498437E-2</c:v>
                </c:pt>
                <c:pt idx="2136">
                  <c:v>1.7440781037861841E-2</c:v>
                </c:pt>
                <c:pt idx="2137">
                  <c:v>1.7434276985568431E-2</c:v>
                </c:pt>
                <c:pt idx="2138">
                  <c:v>1.7427781449537161E-2</c:v>
                </c:pt>
                <c:pt idx="2139">
                  <c:v>1.7421294429849077E-2</c:v>
                </c:pt>
                <c:pt idx="2140">
                  <c:v>1.7414815926585225E-2</c:v>
                </c:pt>
                <c:pt idx="2141">
                  <c:v>1.7408345939421421E-2</c:v>
                </c:pt>
                <c:pt idx="2142">
                  <c:v>1.7401884468600803E-2</c:v>
                </c:pt>
                <c:pt idx="2143">
                  <c:v>1.7395431514204418E-2</c:v>
                </c:pt>
                <c:pt idx="2144">
                  <c:v>1.7388987075989126E-2</c:v>
                </c:pt>
                <c:pt idx="2145">
                  <c:v>1.7382551154117021E-2</c:v>
                </c:pt>
                <c:pt idx="2146">
                  <c:v>1.7376123748588101E-2</c:v>
                </c:pt>
                <c:pt idx="2147">
                  <c:v>1.7369704859402368E-2</c:v>
                </c:pt>
                <c:pt idx="2148">
                  <c:v>1.7363294486478775E-2</c:v>
                </c:pt>
                <c:pt idx="2149">
                  <c:v>1.7356892629736276E-2</c:v>
                </c:pt>
                <c:pt idx="2150">
                  <c:v>1.7350499289580101E-2</c:v>
                </c:pt>
                <c:pt idx="2151">
                  <c:v>1.7344114465523974E-2</c:v>
                </c:pt>
                <c:pt idx="2152">
                  <c:v>1.7337738157811033E-2</c:v>
                </c:pt>
                <c:pt idx="2153">
                  <c:v>1.7331370366360233E-2</c:v>
                </c:pt>
                <c:pt idx="2154">
                  <c:v>1.7325011091252618E-2</c:v>
                </c:pt>
                <c:pt idx="2155">
                  <c:v>1.7318660332569236E-2</c:v>
                </c:pt>
                <c:pt idx="2156">
                  <c:v>1.7312318089904855E-2</c:v>
                </c:pt>
                <c:pt idx="2157">
                  <c:v>1.7305984363826798E-2</c:v>
                </c:pt>
                <c:pt idx="2158">
                  <c:v>1.729965915384879E-2</c:v>
                </c:pt>
                <c:pt idx="2159">
                  <c:v>1.7293342460295014E-2</c:v>
                </c:pt>
                <c:pt idx="2160">
                  <c:v>1.7287034283003377E-2</c:v>
                </c:pt>
                <c:pt idx="2161">
                  <c:v>1.7280734621973881E-2</c:v>
                </c:pt>
                <c:pt idx="2162">
                  <c:v>1.7274443477287571E-2</c:v>
                </c:pt>
                <c:pt idx="2163">
                  <c:v>1.7268160848944447E-2</c:v>
                </c:pt>
                <c:pt idx="2164">
                  <c:v>1.7261886736782417E-2</c:v>
                </c:pt>
                <c:pt idx="2165">
                  <c:v>1.7255621140963573E-2</c:v>
                </c:pt>
                <c:pt idx="2166">
                  <c:v>1.7249364061406869E-2</c:v>
                </c:pt>
                <c:pt idx="2167">
                  <c:v>1.7243115498193351E-2</c:v>
                </c:pt>
                <c:pt idx="2168">
                  <c:v>1.7236875451404066E-2</c:v>
                </c:pt>
                <c:pt idx="2169">
                  <c:v>1.7230643920714828E-2</c:v>
                </c:pt>
                <c:pt idx="2170">
                  <c:v>1.7224420906368776E-2</c:v>
                </c:pt>
                <c:pt idx="2171">
                  <c:v>1.7218206408284864E-2</c:v>
                </c:pt>
                <c:pt idx="2172">
                  <c:v>1.7212000426625185E-2</c:v>
                </c:pt>
                <c:pt idx="2173">
                  <c:v>1.7205802961227645E-2</c:v>
                </c:pt>
                <c:pt idx="2174">
                  <c:v>1.71996140120112E-2</c:v>
                </c:pt>
                <c:pt idx="2175">
                  <c:v>1.719343357913794E-2</c:v>
                </c:pt>
                <c:pt idx="2176">
                  <c:v>1.7187261662688913E-2</c:v>
                </c:pt>
                <c:pt idx="2177">
                  <c:v>1.7181098262258887E-2</c:v>
                </c:pt>
                <c:pt idx="2178">
                  <c:v>1.717494337833414E-2</c:v>
                </c:pt>
                <c:pt idx="2179">
                  <c:v>1.7168797010752579E-2</c:v>
                </c:pt>
                <c:pt idx="2180">
                  <c:v>1.7162659159352112E-2</c:v>
                </c:pt>
                <c:pt idx="2181">
                  <c:v>1.7156529824213784E-2</c:v>
                </c:pt>
                <c:pt idx="2182">
                  <c:v>1.7150409005337597E-2</c:v>
                </c:pt>
                <c:pt idx="2183">
                  <c:v>1.7144296702885642E-2</c:v>
                </c:pt>
                <c:pt idx="2184">
                  <c:v>1.7138192916695827E-2</c:v>
                </c:pt>
                <c:pt idx="2185">
                  <c:v>1.7132097646687106E-2</c:v>
                </c:pt>
                <c:pt idx="2186">
                  <c:v>1.7126010892940524E-2</c:v>
                </c:pt>
                <c:pt idx="2187">
                  <c:v>1.7119932655618175E-2</c:v>
                </c:pt>
                <c:pt idx="2188">
                  <c:v>1.7113862934639013E-2</c:v>
                </c:pt>
                <c:pt idx="2189">
                  <c:v>1.7107801729678851E-2</c:v>
                </c:pt>
                <c:pt idx="2190">
                  <c:v>1.7101749041305014E-2</c:v>
                </c:pt>
                <c:pt idx="2191">
                  <c:v>1.7094842111110564E-2</c:v>
                </c:pt>
                <c:pt idx="2192">
                  <c:v>1.7088807671846729E-2</c:v>
                </c:pt>
                <c:pt idx="2193">
                  <c:v>1.7082781748845033E-2</c:v>
                </c:pt>
                <c:pt idx="2194">
                  <c:v>1.7076764342024431E-2</c:v>
                </c:pt>
                <c:pt idx="2195">
                  <c:v>1.7070755451628061E-2</c:v>
                </c:pt>
                <c:pt idx="2196">
                  <c:v>1.7064755077493832E-2</c:v>
                </c:pt>
                <c:pt idx="2197">
                  <c:v>1.7058763219459649E-2</c:v>
                </c:pt>
                <c:pt idx="2198">
                  <c:v>1.7052779877930746E-2</c:v>
                </c:pt>
                <c:pt idx="2199">
                  <c:v>1.7046805052582936E-2</c:v>
                </c:pt>
                <c:pt idx="2200">
                  <c:v>1.7040838743497266E-2</c:v>
                </c:pt>
                <c:pt idx="2201">
                  <c:v>1.7034880950754783E-2</c:v>
                </c:pt>
                <c:pt idx="2202">
                  <c:v>1.7028931674355485E-2</c:v>
                </c:pt>
                <c:pt idx="2203">
                  <c:v>1.7022990914218328E-2</c:v>
                </c:pt>
                <c:pt idx="2204">
                  <c:v>1.7017058670181218E-2</c:v>
                </c:pt>
                <c:pt idx="2205">
                  <c:v>1.701113494256834E-2</c:v>
                </c:pt>
                <c:pt idx="2206">
                  <c:v>1.7005219731217602E-2</c:v>
                </c:pt>
                <c:pt idx="2207">
                  <c:v>1.6999313036129005E-2</c:v>
                </c:pt>
                <c:pt idx="2208">
                  <c:v>1.6993414857302547E-2</c:v>
                </c:pt>
                <c:pt idx="2209">
                  <c:v>1.6987525194738229E-2</c:v>
                </c:pt>
                <c:pt idx="2210">
                  <c:v>1.6981644048598143E-2</c:v>
                </c:pt>
                <c:pt idx="2211">
                  <c:v>1.6975771418558105E-2</c:v>
                </c:pt>
                <c:pt idx="2212">
                  <c:v>1.6969907304861254E-2</c:v>
                </c:pt>
                <c:pt idx="2213">
                  <c:v>1.6964051707507588E-2</c:v>
                </c:pt>
                <c:pt idx="2214">
                  <c:v>1.6958204626416062E-2</c:v>
                </c:pt>
                <c:pt idx="2215">
                  <c:v>1.695236606150563E-2</c:v>
                </c:pt>
                <c:pt idx="2216">
                  <c:v>1.6946536012938385E-2</c:v>
                </c:pt>
                <c:pt idx="2217">
                  <c:v>1.6940714480714325E-2</c:v>
                </c:pt>
                <c:pt idx="2218">
                  <c:v>1.6934901464671359E-2</c:v>
                </c:pt>
                <c:pt idx="2219">
                  <c:v>1.6929096964890533E-2</c:v>
                </c:pt>
                <c:pt idx="2220">
                  <c:v>1.6923300981371847E-2</c:v>
                </c:pt>
                <c:pt idx="2221">
                  <c:v>1.6917513514196347E-2</c:v>
                </c:pt>
                <c:pt idx="2222">
                  <c:v>1.6911734563282987E-2</c:v>
                </c:pt>
                <c:pt idx="2223">
                  <c:v>1.6905964128631767E-2</c:v>
                </c:pt>
                <c:pt idx="2224">
                  <c:v>1.6900202210242687E-2</c:v>
                </c:pt>
                <c:pt idx="2225">
                  <c:v>1.6894448808196794E-2</c:v>
                </c:pt>
                <c:pt idx="2226">
                  <c:v>1.6888703922250947E-2</c:v>
                </c:pt>
                <c:pt idx="2227">
                  <c:v>1.6882967552729333E-2</c:v>
                </c:pt>
                <c:pt idx="2228">
                  <c:v>1.6877239699469859E-2</c:v>
                </c:pt>
                <c:pt idx="2229">
                  <c:v>1.6871520362472525E-2</c:v>
                </c:pt>
                <c:pt idx="2230">
                  <c:v>1.6865809541656285E-2</c:v>
                </c:pt>
                <c:pt idx="2231">
                  <c:v>1.6860107237183231E-2</c:v>
                </c:pt>
                <c:pt idx="2232">
                  <c:v>1.6854413448972316E-2</c:v>
                </c:pt>
                <c:pt idx="2233">
                  <c:v>1.6848728177104588E-2</c:v>
                </c:pt>
                <c:pt idx="2234">
                  <c:v>1.6843051421336908E-2</c:v>
                </c:pt>
                <c:pt idx="2235">
                  <c:v>1.6837383181993459E-2</c:v>
                </c:pt>
                <c:pt idx="2236">
                  <c:v>1.6831723458831105E-2</c:v>
                </c:pt>
                <c:pt idx="2237">
                  <c:v>1.682607225193089E-2</c:v>
                </c:pt>
                <c:pt idx="2238">
                  <c:v>1.6820429561292816E-2</c:v>
                </c:pt>
                <c:pt idx="2239">
                  <c:v>1.6814795386997927E-2</c:v>
                </c:pt>
                <c:pt idx="2240">
                  <c:v>1.6809169728965179E-2</c:v>
                </c:pt>
                <c:pt idx="2241">
                  <c:v>1.6803552587113524E-2</c:v>
                </c:pt>
                <c:pt idx="2242">
                  <c:v>1.6797943961605055E-2</c:v>
                </c:pt>
                <c:pt idx="2243">
                  <c:v>1.679234385227768E-2</c:v>
                </c:pt>
                <c:pt idx="2244">
                  <c:v>1.6786752259374538E-2</c:v>
                </c:pt>
                <c:pt idx="2245">
                  <c:v>1.6781169182571443E-2</c:v>
                </c:pt>
                <c:pt idx="2246">
                  <c:v>1.6775594622111534E-2</c:v>
                </c:pt>
                <c:pt idx="2247">
                  <c:v>1.6770028577913765E-2</c:v>
                </c:pt>
                <c:pt idx="2248">
                  <c:v>1.6764471049897089E-2</c:v>
                </c:pt>
                <c:pt idx="2249">
                  <c:v>1.6758922038304647E-2</c:v>
                </c:pt>
                <c:pt idx="2250">
                  <c:v>1.6753381542812251E-2</c:v>
                </c:pt>
                <c:pt idx="2251">
                  <c:v>1.6747849563663042E-2</c:v>
                </c:pt>
                <c:pt idx="2252">
                  <c:v>1.6742326100775973E-2</c:v>
                </c:pt>
                <c:pt idx="2253">
                  <c:v>1.6736811154151043E-2</c:v>
                </c:pt>
                <c:pt idx="2254">
                  <c:v>1.6731304723788254E-2</c:v>
                </c:pt>
                <c:pt idx="2255">
                  <c:v>1.6725806809606558E-2</c:v>
                </c:pt>
                <c:pt idx="2256">
                  <c:v>1.6720317411768049E-2</c:v>
                </c:pt>
                <c:pt idx="2257">
                  <c:v>1.6714836530191679E-2</c:v>
                </c:pt>
                <c:pt idx="2258">
                  <c:v>1.6709364164877449E-2</c:v>
                </c:pt>
                <c:pt idx="2259">
                  <c:v>1.670390031582536E-2</c:v>
                </c:pt>
                <c:pt idx="2260">
                  <c:v>1.6698444982954364E-2</c:v>
                </c:pt>
                <c:pt idx="2261">
                  <c:v>1.6692998166426554E-2</c:v>
                </c:pt>
                <c:pt idx="2262">
                  <c:v>1.6687559866079837E-2</c:v>
                </c:pt>
                <c:pt idx="2263">
                  <c:v>1.6682130082076307E-2</c:v>
                </c:pt>
                <c:pt idx="2264">
                  <c:v>1.6676708814253871E-2</c:v>
                </c:pt>
                <c:pt idx="2265">
                  <c:v>1.6671296062693575E-2</c:v>
                </c:pt>
                <c:pt idx="2266">
                  <c:v>1.6665891827395418E-2</c:v>
                </c:pt>
                <c:pt idx="2267">
                  <c:v>1.6660496108440448E-2</c:v>
                </c:pt>
                <c:pt idx="2268">
                  <c:v>1.6655108905666571E-2</c:v>
                </c:pt>
                <c:pt idx="2269">
                  <c:v>1.6649730219235881E-2</c:v>
                </c:pt>
                <c:pt idx="2270">
                  <c:v>1.6644360048905238E-2</c:v>
                </c:pt>
                <c:pt idx="2271">
                  <c:v>1.6638998394917781E-2</c:v>
                </c:pt>
                <c:pt idx="2272">
                  <c:v>1.6633645257192464E-2</c:v>
                </c:pt>
                <c:pt idx="2273">
                  <c:v>1.6628300635729287E-2</c:v>
                </c:pt>
                <c:pt idx="2274">
                  <c:v>1.6622964530447204E-2</c:v>
                </c:pt>
                <c:pt idx="2275">
                  <c:v>1.6617636941427261E-2</c:v>
                </c:pt>
                <c:pt idx="2276">
                  <c:v>1.6612317868669457E-2</c:v>
                </c:pt>
                <c:pt idx="2277">
                  <c:v>1.660700731225484E-2</c:v>
                </c:pt>
                <c:pt idx="2278">
                  <c:v>1.6601705272021317E-2</c:v>
                </c:pt>
                <c:pt idx="2279">
                  <c:v>1.6596411748049933E-2</c:v>
                </c:pt>
                <c:pt idx="2280">
                  <c:v>1.6591126740340689E-2</c:v>
                </c:pt>
                <c:pt idx="2281">
                  <c:v>1.6585850248812539E-2</c:v>
                </c:pt>
                <c:pt idx="2282">
                  <c:v>1.6580582273627575E-2</c:v>
                </c:pt>
                <c:pt idx="2283">
                  <c:v>1.6575322814704752E-2</c:v>
                </c:pt>
                <c:pt idx="2284">
                  <c:v>1.6570071871963021E-2</c:v>
                </c:pt>
                <c:pt idx="2285">
                  <c:v>1.6564829445483431E-2</c:v>
                </c:pt>
                <c:pt idx="2286">
                  <c:v>1.6559595535265981E-2</c:v>
                </c:pt>
                <c:pt idx="2287">
                  <c:v>1.6554370141391717E-2</c:v>
                </c:pt>
                <c:pt idx="2288">
                  <c:v>1.6549153263455407E-2</c:v>
                </c:pt>
                <c:pt idx="2289">
                  <c:v>1.6543944902105423E-2</c:v>
                </c:pt>
                <c:pt idx="2290">
                  <c:v>1.6538745056855486E-2</c:v>
                </c:pt>
                <c:pt idx="2291">
                  <c:v>1.6533553727867689E-2</c:v>
                </c:pt>
                <c:pt idx="2292">
                  <c:v>1.6528370915060986E-2</c:v>
                </c:pt>
                <c:pt idx="2293">
                  <c:v>1.6523196618597469E-2</c:v>
                </c:pt>
                <c:pt idx="2294">
                  <c:v>1.6518030838396092E-2</c:v>
                </c:pt>
                <c:pt idx="2295">
                  <c:v>1.6512873574375808E-2</c:v>
                </c:pt>
                <c:pt idx="2296">
                  <c:v>1.6507724826617665E-2</c:v>
                </c:pt>
                <c:pt idx="2297">
                  <c:v>1.6502584595121661E-2</c:v>
                </c:pt>
                <c:pt idx="2298">
                  <c:v>1.6497452879806751E-2</c:v>
                </c:pt>
                <c:pt idx="2299">
                  <c:v>1.6492329680753981E-2</c:v>
                </c:pt>
                <c:pt idx="2300">
                  <c:v>1.6487214998125443E-2</c:v>
                </c:pt>
                <c:pt idx="2301">
                  <c:v>1.6482108831596953E-2</c:v>
                </c:pt>
                <c:pt idx="2302">
                  <c:v>1.6477011181249557E-2</c:v>
                </c:pt>
                <c:pt idx="2303">
                  <c:v>1.64719220471643E-2</c:v>
                </c:pt>
                <c:pt idx="2304">
                  <c:v>1.646684142942223E-2</c:v>
                </c:pt>
                <c:pt idx="2305">
                  <c:v>1.6461769327861253E-2</c:v>
                </c:pt>
                <c:pt idx="2306">
                  <c:v>1.6456705742562416E-2</c:v>
                </c:pt>
                <c:pt idx="2307">
                  <c:v>1.6451650673444673E-2</c:v>
                </c:pt>
                <c:pt idx="2308">
                  <c:v>1.6446604120670116E-2</c:v>
                </c:pt>
                <c:pt idx="2309">
                  <c:v>1.6441566083995607E-2</c:v>
                </c:pt>
                <c:pt idx="2310">
                  <c:v>1.6436536563583237E-2</c:v>
                </c:pt>
                <c:pt idx="2311">
                  <c:v>1.6431515559514054E-2</c:v>
                </c:pt>
                <c:pt idx="2312">
                  <c:v>1.6426503071625964E-2</c:v>
                </c:pt>
                <c:pt idx="2313">
                  <c:v>1.6421499100000014E-2</c:v>
                </c:pt>
                <c:pt idx="2314">
                  <c:v>1.6416503644636204E-2</c:v>
                </c:pt>
                <c:pt idx="2315">
                  <c:v>1.6411516705453488E-2</c:v>
                </c:pt>
                <c:pt idx="2316">
                  <c:v>1.6406538282532912E-2</c:v>
                </c:pt>
                <c:pt idx="2317">
                  <c:v>1.6401568375793429E-2</c:v>
                </c:pt>
                <c:pt idx="2318">
                  <c:v>1.6396606985478179E-2</c:v>
                </c:pt>
                <c:pt idx="2319">
                  <c:v>1.6391654111262977E-2</c:v>
                </c:pt>
                <c:pt idx="2320">
                  <c:v>1.6386709753228867E-2</c:v>
                </c:pt>
                <c:pt idx="2321">
                  <c:v>1.6381773911456898E-2</c:v>
                </c:pt>
                <c:pt idx="2322">
                  <c:v>1.6376846585947069E-2</c:v>
                </c:pt>
                <c:pt idx="2323">
                  <c:v>1.637192777669938E-2</c:v>
                </c:pt>
                <c:pt idx="2324">
                  <c:v>1.636701748371383E-2</c:v>
                </c:pt>
                <c:pt idx="2325">
                  <c:v>1.6362115706990421E-2</c:v>
                </c:pt>
                <c:pt idx="2326">
                  <c:v>1.6357222446448105E-2</c:v>
                </c:pt>
                <c:pt idx="2327">
                  <c:v>1.6352337702086883E-2</c:v>
                </c:pt>
                <c:pt idx="2328">
                  <c:v>1.6347461473906755E-2</c:v>
                </c:pt>
                <c:pt idx="2329">
                  <c:v>1.6342593762150859E-2</c:v>
                </c:pt>
                <c:pt idx="2330">
                  <c:v>1.633773456649501E-2</c:v>
                </c:pt>
                <c:pt idx="2331">
                  <c:v>1.6332883887101302E-2</c:v>
                </c:pt>
                <c:pt idx="2332">
                  <c:v>1.6328041723969733E-2</c:v>
                </c:pt>
                <c:pt idx="2333">
                  <c:v>1.6323208077019258E-2</c:v>
                </c:pt>
                <c:pt idx="2334">
                  <c:v>1.6318382946330923E-2</c:v>
                </c:pt>
                <c:pt idx="2335">
                  <c:v>1.6313566331904727E-2</c:v>
                </c:pt>
                <c:pt idx="2336">
                  <c:v>1.6308758233659626E-2</c:v>
                </c:pt>
                <c:pt idx="2337">
                  <c:v>1.6303958651757711E-2</c:v>
                </c:pt>
                <c:pt idx="2338">
                  <c:v>1.6299167585874796E-2</c:v>
                </c:pt>
                <c:pt idx="2339">
                  <c:v>1.6294385036335068E-2</c:v>
                </c:pt>
                <c:pt idx="2340">
                  <c:v>1.628961100305748E-2</c:v>
                </c:pt>
                <c:pt idx="2341">
                  <c:v>1.6284845485960986E-2</c:v>
                </c:pt>
                <c:pt idx="2342">
                  <c:v>1.6280088485126631E-2</c:v>
                </c:pt>
                <c:pt idx="2343">
                  <c:v>1.6275340000554417E-2</c:v>
                </c:pt>
                <c:pt idx="2344">
                  <c:v>1.6270600032163296E-2</c:v>
                </c:pt>
                <c:pt idx="2345">
                  <c:v>1.6265868580034315E-2</c:v>
                </c:pt>
                <c:pt idx="2346">
                  <c:v>1.6261145644005381E-2</c:v>
                </c:pt>
                <c:pt idx="2347">
                  <c:v>1.6255137286380249E-2</c:v>
                </c:pt>
                <c:pt idx="2348">
                  <c:v>1.6250434613947672E-2</c:v>
                </c:pt>
                <c:pt idx="2349">
                  <c:v>1.6245740458641727E-2</c:v>
                </c:pt>
                <c:pt idx="2350">
                  <c:v>1.6241054820435401E-2</c:v>
                </c:pt>
                <c:pt idx="2351">
                  <c:v>1.6236377699328695E-2</c:v>
                </c:pt>
                <c:pt idx="2352">
                  <c:v>1.6231709095321605E-2</c:v>
                </c:pt>
                <c:pt idx="2353">
                  <c:v>1.6227049008441151E-2</c:v>
                </c:pt>
                <c:pt idx="2354">
                  <c:v>1.6222397438660312E-2</c:v>
                </c:pt>
                <c:pt idx="2355">
                  <c:v>1.6217754385925064E-2</c:v>
                </c:pt>
                <c:pt idx="2356">
                  <c:v>1.621311985034346E-2</c:v>
                </c:pt>
                <c:pt idx="2357">
                  <c:v>1.620849383186148E-2</c:v>
                </c:pt>
                <c:pt idx="2358">
                  <c:v>1.6203876330452099E-2</c:v>
                </c:pt>
                <c:pt idx="2359">
                  <c:v>1.619926734611532E-2</c:v>
                </c:pt>
                <c:pt idx="2360">
                  <c:v>1.6194666878932194E-2</c:v>
                </c:pt>
                <c:pt idx="2361">
                  <c:v>1.618739159390481E-2</c:v>
                </c:pt>
                <c:pt idx="2362">
                  <c:v>1.6182812217260256E-2</c:v>
                </c:pt>
                <c:pt idx="2363">
                  <c:v>1.6178241356877843E-2</c:v>
                </c:pt>
                <c:pt idx="2364">
                  <c:v>1.617367901251443E-2</c:v>
                </c:pt>
                <c:pt idx="2365">
                  <c:v>1.6169125184494204E-2</c:v>
                </c:pt>
                <c:pt idx="2366">
                  <c:v>1.6164579872655072E-2</c:v>
                </c:pt>
                <c:pt idx="2367">
                  <c:v>1.6160043077159125E-2</c:v>
                </c:pt>
                <c:pt idx="2368">
                  <c:v>1.615551479768218E-2</c:v>
                </c:pt>
                <c:pt idx="2369">
                  <c:v>1.6150995034548421E-2</c:v>
                </c:pt>
                <c:pt idx="2370">
                  <c:v>1.6146483787595756E-2</c:v>
                </c:pt>
                <c:pt idx="2371">
                  <c:v>1.6141981056986276E-2</c:v>
                </c:pt>
                <c:pt idx="2372">
                  <c:v>1.6137486842395798E-2</c:v>
                </c:pt>
                <c:pt idx="2373">
                  <c:v>1.6133001144148507E-2</c:v>
                </c:pt>
                <c:pt idx="2374">
                  <c:v>1.6128523962082308E-2</c:v>
                </c:pt>
                <c:pt idx="2375">
                  <c:v>1.612405529627825E-2</c:v>
                </c:pt>
                <c:pt idx="2376">
                  <c:v>1.6119595146574239E-2</c:v>
                </c:pt>
                <c:pt idx="2377">
                  <c:v>1.6115143513213415E-2</c:v>
                </c:pt>
                <c:pt idx="2378">
                  <c:v>1.6110700396033684E-2</c:v>
                </c:pt>
                <c:pt idx="2379">
                  <c:v>1.6106265795116093E-2</c:v>
                </c:pt>
                <c:pt idx="2380">
                  <c:v>1.6101839710298549E-2</c:v>
                </c:pt>
                <c:pt idx="2381">
                  <c:v>1.6097422141743145E-2</c:v>
                </c:pt>
                <c:pt idx="2382">
                  <c:v>1.6093013089449881E-2</c:v>
                </c:pt>
                <c:pt idx="2383">
                  <c:v>1.6088612553337711E-2</c:v>
                </c:pt>
                <c:pt idx="2384">
                  <c:v>1.6084220533406635E-2</c:v>
                </c:pt>
                <c:pt idx="2385">
                  <c:v>1.6079837029818744E-2</c:v>
                </c:pt>
                <c:pt idx="2386">
                  <c:v>1.6075462042330901E-2</c:v>
                </c:pt>
                <c:pt idx="2387">
                  <c:v>1.6071095571024152E-2</c:v>
                </c:pt>
                <c:pt idx="2388">
                  <c:v>1.6066737616060589E-2</c:v>
                </c:pt>
                <c:pt idx="2389">
                  <c:v>1.606238817727812E-2</c:v>
                </c:pt>
                <c:pt idx="2390">
                  <c:v>1.6058047254595698E-2</c:v>
                </c:pt>
                <c:pt idx="2391">
                  <c:v>1.6053714848256462E-2</c:v>
                </c:pt>
                <c:pt idx="2392">
                  <c:v>1.604939095809832E-2</c:v>
                </c:pt>
                <c:pt idx="2393">
                  <c:v>1.6045075584202317E-2</c:v>
                </c:pt>
                <c:pt idx="2394">
                  <c:v>1.6040768726325316E-2</c:v>
                </c:pt>
                <c:pt idx="2395">
                  <c:v>1.6036470384872548E-2</c:v>
                </c:pt>
                <c:pt idx="2396">
                  <c:v>1.6032180559519826E-2</c:v>
                </c:pt>
                <c:pt idx="2397">
                  <c:v>1.6027899250348199E-2</c:v>
                </c:pt>
                <c:pt idx="2398">
                  <c:v>1.6023626457519757E-2</c:v>
                </c:pt>
                <c:pt idx="2399">
                  <c:v>1.6019362180791363E-2</c:v>
                </c:pt>
                <c:pt idx="2400">
                  <c:v>1.6015106420406156E-2</c:v>
                </c:pt>
                <c:pt idx="2401">
                  <c:v>1.6010859176039949E-2</c:v>
                </c:pt>
                <c:pt idx="2402">
                  <c:v>1.6006620448016928E-2</c:v>
                </c:pt>
                <c:pt idx="2403">
                  <c:v>1.6002390236175001E-2</c:v>
                </c:pt>
                <c:pt idx="2404">
                  <c:v>1.5998168540514168E-2</c:v>
                </c:pt>
                <c:pt idx="2405">
                  <c:v>1.5993955361115475E-2</c:v>
                </c:pt>
                <c:pt idx="2406">
                  <c:v>1.5989750697897875E-2</c:v>
                </c:pt>
                <c:pt idx="2407">
                  <c:v>1.5985554550861369E-2</c:v>
                </c:pt>
                <c:pt idx="2408">
                  <c:v>1.5981366920005957E-2</c:v>
                </c:pt>
                <c:pt idx="2409">
                  <c:v>1.5977187805412685E-2</c:v>
                </c:pt>
                <c:pt idx="2410">
                  <c:v>1.5973017207081552E-2</c:v>
                </c:pt>
                <c:pt idx="2411">
                  <c:v>1.5968855124931514E-2</c:v>
                </c:pt>
                <c:pt idx="2412">
                  <c:v>1.5964701558962568E-2</c:v>
                </c:pt>
                <c:pt idx="2413">
                  <c:v>1.5960556509255763E-2</c:v>
                </c:pt>
                <c:pt idx="2414">
                  <c:v>1.5956419975567959E-2</c:v>
                </c:pt>
                <c:pt idx="2415">
                  <c:v>1.5952291958223341E-2</c:v>
                </c:pt>
                <c:pt idx="2416">
                  <c:v>1.5948172457059817E-2</c:v>
                </c:pt>
                <c:pt idx="2417">
                  <c:v>1.5944061472239479E-2</c:v>
                </c:pt>
                <c:pt idx="2418">
                  <c:v>1.5939959003438142E-2</c:v>
                </c:pt>
                <c:pt idx="2419">
                  <c:v>1.5935865050898945E-2</c:v>
                </c:pt>
                <c:pt idx="2420">
                  <c:v>1.5931779614621888E-2</c:v>
                </c:pt>
                <c:pt idx="2421">
                  <c:v>1.5927702694525925E-2</c:v>
                </c:pt>
                <c:pt idx="2422">
                  <c:v>1.5923634290530009E-2</c:v>
                </c:pt>
                <c:pt idx="2423">
                  <c:v>1.5919574402877279E-2</c:v>
                </c:pt>
                <c:pt idx="2424">
                  <c:v>1.5915523031405643E-2</c:v>
                </c:pt>
                <c:pt idx="2425">
                  <c:v>1.5911480176034054E-2</c:v>
                </c:pt>
                <c:pt idx="2426">
                  <c:v>1.5907445836924605E-2</c:v>
                </c:pt>
                <c:pt idx="2427">
                  <c:v>1.590342001399625E-2</c:v>
                </c:pt>
                <c:pt idx="2428">
                  <c:v>1.5899402707411081E-2</c:v>
                </c:pt>
                <c:pt idx="2429">
                  <c:v>1.5895393916844913E-2</c:v>
                </c:pt>
                <c:pt idx="2430">
                  <c:v>1.5891393642540885E-2</c:v>
                </c:pt>
                <c:pt idx="2431">
                  <c:v>1.5887401884498997E-2</c:v>
                </c:pt>
                <c:pt idx="2432">
                  <c:v>1.5883418642638203E-2</c:v>
                </c:pt>
                <c:pt idx="2433">
                  <c:v>1.5879443916958502E-2</c:v>
                </c:pt>
                <c:pt idx="2434">
                  <c:v>1.5875477707459895E-2</c:v>
                </c:pt>
                <c:pt idx="2435">
                  <c:v>1.5871520014142382E-2</c:v>
                </c:pt>
                <c:pt idx="2436">
                  <c:v>1.5867570837087008E-2</c:v>
                </c:pt>
                <c:pt idx="2437">
                  <c:v>1.5863630176212729E-2</c:v>
                </c:pt>
                <c:pt idx="2438">
                  <c:v>1.5859698031519542E-2</c:v>
                </c:pt>
                <c:pt idx="2439">
                  <c:v>1.585577440300745E-2</c:v>
                </c:pt>
                <c:pt idx="2440">
                  <c:v>1.5851859290757497E-2</c:v>
                </c:pt>
                <c:pt idx="2441">
                  <c:v>1.5847952694688638E-2</c:v>
                </c:pt>
                <c:pt idx="2442">
                  <c:v>1.5844054614800873E-2</c:v>
                </c:pt>
                <c:pt idx="2443">
                  <c:v>1.5840165051094202E-2</c:v>
                </c:pt>
                <c:pt idx="2444">
                  <c:v>1.5836284003568624E-2</c:v>
                </c:pt>
                <c:pt idx="2445">
                  <c:v>1.5832411472305186E-2</c:v>
                </c:pt>
                <c:pt idx="2446">
                  <c:v>1.5828547457222841E-2</c:v>
                </c:pt>
                <c:pt idx="2447">
                  <c:v>1.5824691958402637E-2</c:v>
                </c:pt>
                <c:pt idx="2448">
                  <c:v>1.582084497568248E-2</c:v>
                </c:pt>
                <c:pt idx="2449">
                  <c:v>1.5817006509224463E-2</c:v>
                </c:pt>
                <c:pt idx="2450">
                  <c:v>1.5813176558866493E-2</c:v>
                </c:pt>
                <c:pt idx="2451">
                  <c:v>1.5809355124770663E-2</c:v>
                </c:pt>
                <c:pt idx="2452">
                  <c:v>1.5805542206855927E-2</c:v>
                </c:pt>
                <c:pt idx="2453">
                  <c:v>1.5801737805122285E-2</c:v>
                </c:pt>
                <c:pt idx="2454">
                  <c:v>1.5797941919569736E-2</c:v>
                </c:pt>
                <c:pt idx="2455">
                  <c:v>1.5794154550279327E-2</c:v>
                </c:pt>
                <c:pt idx="2456">
                  <c:v>1.5790375697170012E-2</c:v>
                </c:pt>
                <c:pt idx="2457">
                  <c:v>1.578660536024179E-2</c:v>
                </c:pt>
                <c:pt idx="2458">
                  <c:v>1.5782843539494662E-2</c:v>
                </c:pt>
                <c:pt idx="2459">
                  <c:v>1.5779090234928628E-2</c:v>
                </c:pt>
                <c:pt idx="2460">
                  <c:v>1.5775345446624733E-2</c:v>
                </c:pt>
                <c:pt idx="2461">
                  <c:v>1.5771609174420886E-2</c:v>
                </c:pt>
                <c:pt idx="2462">
                  <c:v>1.5767881418479179E-2</c:v>
                </c:pt>
                <c:pt idx="2463">
                  <c:v>1.576416217863752E-2</c:v>
                </c:pt>
                <c:pt idx="2464">
                  <c:v>1.5760451455220092E-2</c:v>
                </c:pt>
                <c:pt idx="2465">
                  <c:v>1.575674924774062E-2</c:v>
                </c:pt>
                <c:pt idx="2466">
                  <c:v>1.5753055556442241E-2</c:v>
                </c:pt>
                <c:pt idx="2467">
                  <c:v>1.5749370381568095E-2</c:v>
                </c:pt>
                <c:pt idx="2468">
                  <c:v>1.5745693722793996E-2</c:v>
                </c:pt>
                <c:pt idx="2469">
                  <c:v>1.5742025580119945E-2</c:v>
                </c:pt>
                <c:pt idx="2470">
                  <c:v>1.5738365953626987E-2</c:v>
                </c:pt>
                <c:pt idx="2471">
                  <c:v>1.5734714843477215E-2</c:v>
                </c:pt>
                <c:pt idx="2472">
                  <c:v>1.5731072249427491E-2</c:v>
                </c:pt>
                <c:pt idx="2473">
                  <c:v>1.5727438171477814E-2</c:v>
                </c:pt>
                <c:pt idx="2474">
                  <c:v>1.5723812609871324E-2</c:v>
                </c:pt>
                <c:pt idx="2475">
                  <c:v>1.5720195564445927E-2</c:v>
                </c:pt>
                <c:pt idx="2476">
                  <c:v>1.5716587035201623E-2</c:v>
                </c:pt>
                <c:pt idx="2477">
                  <c:v>1.5712987022057368E-2</c:v>
                </c:pt>
                <c:pt idx="2478">
                  <c:v>1.5709395525256298E-2</c:v>
                </c:pt>
                <c:pt idx="2479">
                  <c:v>1.5705812544555275E-2</c:v>
                </c:pt>
                <c:pt idx="2480">
                  <c:v>1.5702238079873254E-2</c:v>
                </c:pt>
                <c:pt idx="2481">
                  <c:v>1.5698672131615465E-2</c:v>
                </c:pt>
                <c:pt idx="2482">
                  <c:v>1.5695114699457724E-2</c:v>
                </c:pt>
                <c:pt idx="2483">
                  <c:v>1.5691565783481076E-2</c:v>
                </c:pt>
                <c:pt idx="2484">
                  <c:v>1.5688025383685522E-2</c:v>
                </c:pt>
                <c:pt idx="2485">
                  <c:v>1.5684493500152108E-2</c:v>
                </c:pt>
                <c:pt idx="2486">
                  <c:v>1.5680970132799787E-2</c:v>
                </c:pt>
                <c:pt idx="2487">
                  <c:v>1.5677455281547514E-2</c:v>
                </c:pt>
                <c:pt idx="2488">
                  <c:v>1.5673948946476335E-2</c:v>
                </c:pt>
                <c:pt idx="2489">
                  <c:v>1.5670451127748342E-2</c:v>
                </c:pt>
                <c:pt idx="2490">
                  <c:v>1.5666961825039349E-2</c:v>
                </c:pt>
                <c:pt idx="2491">
                  <c:v>1.5663484124672777E-2</c:v>
                </c:pt>
                <c:pt idx="2492">
                  <c:v>1.5660028853053953E-2</c:v>
                </c:pt>
                <c:pt idx="2493">
                  <c:v>1.5656596971634906E-2</c:v>
                </c:pt>
                <c:pt idx="2494">
                  <c:v>1.5653188480172497E-2</c:v>
                </c:pt>
                <c:pt idx="2495">
                  <c:v>1.5649803378828819E-2</c:v>
                </c:pt>
                <c:pt idx="2496">
                  <c:v>1.5646441667522826E-2</c:v>
                </c:pt>
                <c:pt idx="2497">
                  <c:v>1.5643103346254517E-2</c:v>
                </c:pt>
                <c:pt idx="2498">
                  <c:v>1.5639788415104938E-2</c:v>
                </c:pt>
                <c:pt idx="2499">
                  <c:v>1.5636496873911998E-2</c:v>
                </c:pt>
                <c:pt idx="2500">
                  <c:v>1.5633228722837789E-2</c:v>
                </c:pt>
                <c:pt idx="2501">
                  <c:v>1.5629983961801264E-2</c:v>
                </c:pt>
                <c:pt idx="2502">
                  <c:v>1.562676259088347E-2</c:v>
                </c:pt>
                <c:pt idx="2503">
                  <c:v>1.5623109664972823E-2</c:v>
                </c:pt>
                <c:pt idx="2504">
                  <c:v>1.5619938415506462E-2</c:v>
                </c:pt>
                <c:pt idx="2505">
                  <c:v>1.5616790556239879E-2</c:v>
                </c:pt>
                <c:pt idx="2506">
                  <c:v>1.5613666086929934E-2</c:v>
                </c:pt>
                <c:pt idx="2507">
                  <c:v>1.5610565007657673E-2</c:v>
                </c:pt>
                <c:pt idx="2508">
                  <c:v>1.5607487318504143E-2</c:v>
                </c:pt>
                <c:pt idx="2509">
                  <c:v>1.5604433019388297E-2</c:v>
                </c:pt>
                <c:pt idx="2510">
                  <c:v>1.5601402110310136E-2</c:v>
                </c:pt>
                <c:pt idx="2511">
                  <c:v>1.5598394591188613E-2</c:v>
                </c:pt>
                <c:pt idx="2512">
                  <c:v>1.5595410462347914E-2</c:v>
                </c:pt>
                <c:pt idx="2513">
                  <c:v>1.5592449723382806E-2</c:v>
                </c:pt>
                <c:pt idx="2514">
                  <c:v>1.5589512374455383E-2</c:v>
                </c:pt>
                <c:pt idx="2515">
                  <c:v>1.5586598415646691E-2</c:v>
                </c:pt>
                <c:pt idx="2516">
                  <c:v>1.5583707846875683E-2</c:v>
                </c:pt>
                <c:pt idx="2517">
                  <c:v>1.5580840668142359E-2</c:v>
                </c:pt>
                <c:pt idx="2518">
                  <c:v>1.5577996879446721E-2</c:v>
                </c:pt>
                <c:pt idx="2519">
                  <c:v>1.5575176480788766E-2</c:v>
                </c:pt>
                <c:pt idx="2520">
                  <c:v>1.5572379472249542E-2</c:v>
                </c:pt>
                <c:pt idx="2521">
                  <c:v>1.5569605853666957E-2</c:v>
                </c:pt>
                <c:pt idx="2522">
                  <c:v>1.5566855625203102E-2</c:v>
                </c:pt>
                <c:pt idx="2523">
                  <c:v>1.5564128786776932E-2</c:v>
                </c:pt>
                <c:pt idx="2524">
                  <c:v>1.5561425338388446E-2</c:v>
                </c:pt>
                <c:pt idx="2525">
                  <c:v>1.5558745279956598E-2</c:v>
                </c:pt>
                <c:pt idx="2526">
                  <c:v>1.5556088611643482E-2</c:v>
                </c:pt>
                <c:pt idx="2527">
                  <c:v>1.5553455333449095E-2</c:v>
                </c:pt>
                <c:pt idx="2528">
                  <c:v>1.5550845445211348E-2</c:v>
                </c:pt>
                <c:pt idx="2529">
                  <c:v>1.5548258946930238E-2</c:v>
                </c:pt>
                <c:pt idx="2530">
                  <c:v>1.5545695838848905E-2</c:v>
                </c:pt>
                <c:pt idx="2531">
                  <c:v>1.5543156120724211E-2</c:v>
                </c:pt>
                <c:pt idx="2532">
                  <c:v>1.5540639792637201E-2</c:v>
                </c:pt>
                <c:pt idx="2533">
                  <c:v>1.5538146854587875E-2</c:v>
                </c:pt>
                <c:pt idx="2534">
                  <c:v>1.5535677306657281E-2</c:v>
                </c:pt>
                <c:pt idx="2535">
                  <c:v>1.5533231148683324E-2</c:v>
                </c:pt>
                <c:pt idx="2536">
                  <c:v>1.5530808380828098E-2</c:v>
                </c:pt>
                <c:pt idx="2537">
                  <c:v>1.5528409002929511E-2</c:v>
                </c:pt>
                <c:pt idx="2538">
                  <c:v>1.5526033015149654E-2</c:v>
                </c:pt>
                <c:pt idx="2539">
                  <c:v>1.5523680417326435E-2</c:v>
                </c:pt>
                <c:pt idx="2540">
                  <c:v>1.5521351209540901E-2</c:v>
                </c:pt>
                <c:pt idx="2541">
                  <c:v>1.5519045391874098E-2</c:v>
                </c:pt>
                <c:pt idx="2542">
                  <c:v>1.5516762964163933E-2</c:v>
                </c:pt>
                <c:pt idx="2543">
                  <c:v>1.5514503926491452E-2</c:v>
                </c:pt>
                <c:pt idx="2544">
                  <c:v>1.5512268278856656E-2</c:v>
                </c:pt>
                <c:pt idx="2545">
                  <c:v>1.551005602134059E-2</c:v>
                </c:pt>
                <c:pt idx="2546">
                  <c:v>1.5507867153862209E-2</c:v>
                </c:pt>
                <c:pt idx="2547">
                  <c:v>1.550570167625942E-2</c:v>
                </c:pt>
                <c:pt idx="2548">
                  <c:v>1.5503559588775362E-2</c:v>
                </c:pt>
                <c:pt idx="2549">
                  <c:v>1.5501440891328988E-2</c:v>
                </c:pt>
                <c:pt idx="2550">
                  <c:v>1.5499345584001345E-2</c:v>
                </c:pt>
                <c:pt idx="2551">
                  <c:v>1.5497273666549294E-2</c:v>
                </c:pt>
                <c:pt idx="2552">
                  <c:v>1.5495225139215973E-2</c:v>
                </c:pt>
                <c:pt idx="2553">
                  <c:v>1.5493200001920338E-2</c:v>
                </c:pt>
                <c:pt idx="2554">
                  <c:v>1.549119825458134E-2</c:v>
                </c:pt>
                <c:pt idx="2555">
                  <c:v>1.5489219897361073E-2</c:v>
                </c:pt>
                <c:pt idx="2556">
                  <c:v>1.548726493017849E-2</c:v>
                </c:pt>
                <c:pt idx="2557">
                  <c:v>1.5485333353033592E-2</c:v>
                </c:pt>
                <c:pt idx="2558">
                  <c:v>1.5483425165764286E-2</c:v>
                </c:pt>
                <c:pt idx="2559">
                  <c:v>1.5481540368694757E-2</c:v>
                </c:pt>
                <c:pt idx="2560">
                  <c:v>1.5479678961581866E-2</c:v>
                </c:pt>
                <c:pt idx="2561">
                  <c:v>1.547784094450666E-2</c:v>
                </c:pt>
                <c:pt idx="2562">
                  <c:v>1.5476026317469138E-2</c:v>
                </c:pt>
                <c:pt idx="2563">
                  <c:v>1.5474235080469301E-2</c:v>
                </c:pt>
                <c:pt idx="2564">
                  <c:v>1.5472467233507148E-2</c:v>
                </c:pt>
                <c:pt idx="2565">
                  <c:v>1.5470722776420587E-2</c:v>
                </c:pt>
                <c:pt idx="2566">
                  <c:v>1.5469001709533803E-2</c:v>
                </c:pt>
                <c:pt idx="2567">
                  <c:v>1.5467304032684703E-2</c:v>
                </c:pt>
                <c:pt idx="2568">
                  <c:v>1.5465629745792242E-2</c:v>
                </c:pt>
                <c:pt idx="2569">
                  <c:v>1.5463978848856419E-2</c:v>
                </c:pt>
                <c:pt idx="2570">
                  <c:v>1.5462351342039327E-2</c:v>
                </c:pt>
                <c:pt idx="2571">
                  <c:v>1.5460747225259919E-2</c:v>
                </c:pt>
                <c:pt idx="2572">
                  <c:v>1.5459166498437149E-2</c:v>
                </c:pt>
                <c:pt idx="2573">
                  <c:v>1.545760916173311E-2</c:v>
                </c:pt>
                <c:pt idx="2574">
                  <c:v>1.5456075214985709E-2</c:v>
                </c:pt>
                <c:pt idx="2575">
                  <c:v>1.545456465835704E-2</c:v>
                </c:pt>
                <c:pt idx="2576">
                  <c:v>1.5453077491522915E-2</c:v>
                </c:pt>
                <c:pt idx="2577">
                  <c:v>1.5451613714969614E-2</c:v>
                </c:pt>
                <c:pt idx="2578">
                  <c:v>1.5450173328291905E-2</c:v>
                </c:pt>
                <c:pt idx="2579">
                  <c:v>1.5448756331651881E-2</c:v>
                </c:pt>
                <c:pt idx="2580">
                  <c:v>1.544736272504954E-2</c:v>
                </c:pt>
                <c:pt idx="2581">
                  <c:v>1.5445992508565931E-2</c:v>
                </c:pt>
                <c:pt idx="2582">
                  <c:v>1.544464568203896E-2</c:v>
                </c:pt>
                <c:pt idx="2583">
                  <c:v>1.5443322245387581E-2</c:v>
                </c:pt>
                <c:pt idx="2584">
                  <c:v>1.5442022199017025E-2</c:v>
                </c:pt>
                <c:pt idx="2585">
                  <c:v>1.5440745542441014E-2</c:v>
                </c:pt>
                <c:pt idx="2586">
                  <c:v>1.5439492275983735E-2</c:v>
                </c:pt>
                <c:pt idx="2587">
                  <c:v>1.5438262399483094E-2</c:v>
                </c:pt>
                <c:pt idx="2588">
                  <c:v>1.5437055913101183E-2</c:v>
                </c:pt>
                <c:pt idx="2589">
                  <c:v>1.5435872816756957E-2</c:v>
                </c:pt>
                <c:pt idx="2590">
                  <c:v>1.5434713110369369E-2</c:v>
                </c:pt>
                <c:pt idx="2591">
                  <c:v>1.5433576793938419E-2</c:v>
                </c:pt>
                <c:pt idx="2592">
                  <c:v>1.5432463867707247E-2</c:v>
                </c:pt>
                <c:pt idx="2593">
                  <c:v>1.5431374331351666E-2</c:v>
                </c:pt>
                <c:pt idx="2594">
                  <c:v>1.5430308184952723E-2</c:v>
                </c:pt>
                <c:pt idx="2595">
                  <c:v>1.5429265428753558E-2</c:v>
                </c:pt>
                <c:pt idx="2596">
                  <c:v>1.5428246062511031E-2</c:v>
                </c:pt>
                <c:pt idx="2597">
                  <c:v>1.5427250086225142E-2</c:v>
                </c:pt>
                <c:pt idx="2598">
                  <c:v>1.5426277499976937E-2</c:v>
                </c:pt>
                <c:pt idx="2599">
                  <c:v>1.5425328303847463E-2</c:v>
                </c:pt>
                <c:pt idx="2600">
                  <c:v>1.5424402497674627E-2</c:v>
                </c:pt>
                <c:pt idx="2601">
                  <c:v>1.5423500081377384E-2</c:v>
                </c:pt>
                <c:pt idx="2602">
                  <c:v>1.5422621055279917E-2</c:v>
                </c:pt>
                <c:pt idx="2603">
                  <c:v>1.5421765419220135E-2</c:v>
                </c:pt>
                <c:pt idx="2604">
                  <c:v>1.5420933173035944E-2</c:v>
                </c:pt>
                <c:pt idx="2605">
                  <c:v>1.5420124316889439E-2</c:v>
                </c:pt>
                <c:pt idx="2606">
                  <c:v>1.5419338850861664E-2</c:v>
                </c:pt>
                <c:pt idx="2607">
                  <c:v>1.5418469816149694E-2</c:v>
                </c:pt>
                <c:pt idx="2608">
                  <c:v>1.5417734471573352E-2</c:v>
                </c:pt>
                <c:pt idx="2609">
                  <c:v>1.5417022516953649E-2</c:v>
                </c:pt>
                <c:pt idx="2610">
                  <c:v>1.5416333952290584E-2</c:v>
                </c:pt>
                <c:pt idx="2611">
                  <c:v>1.5415668777827296E-2</c:v>
                </c:pt>
                <c:pt idx="2612">
                  <c:v>1.54150269932396E-2</c:v>
                </c:pt>
                <c:pt idx="2613">
                  <c:v>1.5414408598608542E-2</c:v>
                </c:pt>
                <c:pt idx="2614">
                  <c:v>1.5413813594096215E-2</c:v>
                </c:pt>
                <c:pt idx="2615">
                  <c:v>1.5413241979621572E-2</c:v>
                </c:pt>
                <c:pt idx="2616">
                  <c:v>1.5412693755184614E-2</c:v>
                </c:pt>
                <c:pt idx="2617">
                  <c:v>1.5412168920704294E-2</c:v>
                </c:pt>
                <c:pt idx="2618">
                  <c:v>1.5411667476261659E-2</c:v>
                </c:pt>
                <c:pt idx="2619">
                  <c:v>1.5411189421856708E-2</c:v>
                </c:pt>
                <c:pt idx="2620">
                  <c:v>1.5410734757408395E-2</c:v>
                </c:pt>
                <c:pt idx="2621">
                  <c:v>1.5410303482916721E-2</c:v>
                </c:pt>
                <c:pt idx="2622">
                  <c:v>1.541108504711719E-2</c:v>
                </c:pt>
                <c:pt idx="2623">
                  <c:v>1.5409511104208518E-2</c:v>
                </c:pt>
                <c:pt idx="2624">
                  <c:v>1.540914999974885E-2</c:v>
                </c:pt>
                <c:pt idx="2625">
                  <c:v>1.5408812285407913E-2</c:v>
                </c:pt>
                <c:pt idx="2626">
                  <c:v>1.5408497961104661E-2</c:v>
                </c:pt>
                <c:pt idx="2627">
                  <c:v>1.5408207026758047E-2</c:v>
                </c:pt>
                <c:pt idx="2628">
                  <c:v>1.5407939482449118E-2</c:v>
                </c:pt>
                <c:pt idx="2629">
                  <c:v>1.5407695328177873E-2</c:v>
                </c:pt>
                <c:pt idx="2630">
                  <c:v>1.5407474563944312E-2</c:v>
                </c:pt>
                <c:pt idx="2631">
                  <c:v>1.540727718966739E-2</c:v>
                </c:pt>
                <c:pt idx="2632">
                  <c:v>1.5407103205347106E-2</c:v>
                </c:pt>
                <c:pt idx="2633">
                  <c:v>1.5406952611145552E-2</c:v>
                </c:pt>
                <c:pt idx="2634">
                  <c:v>1.5406825406981683E-2</c:v>
                </c:pt>
                <c:pt idx="2635">
                  <c:v>1.5406721592693406E-2</c:v>
                </c:pt>
                <c:pt idx="2636">
                  <c:v>1.540664116852386E-2</c:v>
                </c:pt>
                <c:pt idx="2637">
                  <c:v>1.5406584134391998E-2</c:v>
                </c:pt>
                <c:pt idx="2638">
                  <c:v>1.5406550490216775E-2</c:v>
                </c:pt>
                <c:pt idx="2639">
                  <c:v>1.5406540236079236E-2</c:v>
                </c:pt>
                <c:pt idx="2640">
                  <c:v>1.5406553371898335E-2</c:v>
                </c:pt>
                <c:pt idx="2641">
                  <c:v>1.5406589897836165E-2</c:v>
                </c:pt>
                <c:pt idx="2642">
                  <c:v>1.5406649813730633E-2</c:v>
                </c:pt>
                <c:pt idx="2643">
                  <c:v>1.5406733119581739E-2</c:v>
                </c:pt>
                <c:pt idx="2644">
                  <c:v>1.5406839815551576E-2</c:v>
                </c:pt>
                <c:pt idx="2645">
                  <c:v>1.5406969901478051E-2</c:v>
                </c:pt>
                <c:pt idx="2646">
                  <c:v>1.5407123377442211E-2</c:v>
                </c:pt>
                <c:pt idx="2647">
                  <c:v>1.5407300243444055E-2</c:v>
                </c:pt>
                <c:pt idx="2648">
                  <c:v>1.5407500499402538E-2</c:v>
                </c:pt>
                <c:pt idx="2649">
                  <c:v>1.5407724145398705E-2</c:v>
                </c:pt>
                <c:pt idx="2650">
                  <c:v>1.5407971181432556E-2</c:v>
                </c:pt>
                <c:pt idx="2651">
                  <c:v>1.5408241607423045E-2</c:v>
                </c:pt>
                <c:pt idx="2652">
                  <c:v>1.5408535423532266E-2</c:v>
                </c:pt>
                <c:pt idx="2653">
                  <c:v>1.5408852629517078E-2</c:v>
                </c:pt>
                <c:pt idx="2654">
                  <c:v>1.5409193225539575E-2</c:v>
                </c:pt>
                <c:pt idx="2655">
                  <c:v>1.5409557211761848E-2</c:v>
                </c:pt>
                <c:pt idx="2656">
                  <c:v>1.5409944587778668E-2</c:v>
                </c:pt>
                <c:pt idx="2657">
                  <c:v>1.5410355353833172E-2</c:v>
                </c:pt>
                <c:pt idx="2658">
                  <c:v>1.5410789510087453E-2</c:v>
                </c:pt>
                <c:pt idx="2659">
                  <c:v>1.5412032962299392E-2</c:v>
                </c:pt>
                <c:pt idx="2660">
                  <c:v>1.5412520622525665E-2</c:v>
                </c:pt>
                <c:pt idx="2661">
                  <c:v>1.5413031674734736E-2</c:v>
                </c:pt>
                <c:pt idx="2662">
                  <c:v>1.5413566118899585E-2</c:v>
                </c:pt>
                <c:pt idx="2663">
                  <c:v>1.541412395510126E-2</c:v>
                </c:pt>
                <c:pt idx="2664">
                  <c:v>1.5414705183258716E-2</c:v>
                </c:pt>
                <c:pt idx="2665">
                  <c:v>1.5415309803425982E-2</c:v>
                </c:pt>
                <c:pt idx="2666">
                  <c:v>1.5415937815603058E-2</c:v>
                </c:pt>
                <c:pt idx="2667">
                  <c:v>1.5416589219735915E-2</c:v>
                </c:pt>
                <c:pt idx="2668">
                  <c:v>1.5417264015905598E-2</c:v>
                </c:pt>
                <c:pt idx="2669">
                  <c:v>1.541796220403106E-2</c:v>
                </c:pt>
                <c:pt idx="2670">
                  <c:v>1.5418683784193348E-2</c:v>
                </c:pt>
                <c:pt idx="2671">
                  <c:v>1.5419428756338432E-2</c:v>
                </c:pt>
                <c:pt idx="2672">
                  <c:v>1.5419881979675809E-2</c:v>
                </c:pt>
                <c:pt idx="2673">
                  <c:v>1.5420683693213588E-2</c:v>
                </c:pt>
                <c:pt idx="2674">
                  <c:v>1.5421508796708006E-2</c:v>
                </c:pt>
                <c:pt idx="2675">
                  <c:v>1.5422357290240107E-2</c:v>
                </c:pt>
                <c:pt idx="2676">
                  <c:v>1.542322917389094E-2</c:v>
                </c:pt>
                <c:pt idx="2677">
                  <c:v>1.5424124447498411E-2</c:v>
                </c:pt>
                <c:pt idx="2678">
                  <c:v>1.542504311106252E-2</c:v>
                </c:pt>
                <c:pt idx="2679">
                  <c:v>1.5425985164745359E-2</c:v>
                </c:pt>
                <c:pt idx="2680">
                  <c:v>1.5426950608384837E-2</c:v>
                </c:pt>
                <c:pt idx="2681">
                  <c:v>1.5427939442062E-2</c:v>
                </c:pt>
                <c:pt idx="2682">
                  <c:v>1.5428951665776847E-2</c:v>
                </c:pt>
                <c:pt idx="2683">
                  <c:v>1.5429987279529378E-2</c:v>
                </c:pt>
                <c:pt idx="2684">
                  <c:v>1.5431046283238548E-2</c:v>
                </c:pt>
                <c:pt idx="2685">
                  <c:v>1.5432128676904355E-2</c:v>
                </c:pt>
                <c:pt idx="2686">
                  <c:v>1.5433234460688894E-2</c:v>
                </c:pt>
                <c:pt idx="2687">
                  <c:v>1.5434363634511117E-2</c:v>
                </c:pt>
                <c:pt idx="2688">
                  <c:v>1.5435516198371024E-2</c:v>
                </c:pt>
                <c:pt idx="2689">
                  <c:v>1.5436692152106524E-2</c:v>
                </c:pt>
                <c:pt idx="2690">
                  <c:v>1.54378914960418E-2</c:v>
                </c:pt>
                <c:pt idx="2691">
                  <c:v>1.5439114229852668E-2</c:v>
                </c:pt>
                <c:pt idx="2692">
                  <c:v>1.5440360353782268E-2</c:v>
                </c:pt>
                <c:pt idx="2693">
                  <c:v>1.5441629867668505E-2</c:v>
                </c:pt>
                <c:pt idx="2694">
                  <c:v>1.5442922771592427E-2</c:v>
                </c:pt>
                <c:pt idx="2695">
                  <c:v>1.5444239065554033E-2</c:v>
                </c:pt>
                <c:pt idx="2696">
                  <c:v>1.5445578749472277E-2</c:v>
                </c:pt>
                <c:pt idx="2697">
                  <c:v>1.5446941823428206E-2</c:v>
                </c:pt>
                <c:pt idx="2698">
                  <c:v>1.5448328287583912E-2</c:v>
                </c:pt>
                <c:pt idx="2699">
                  <c:v>1.5449738141534164E-2</c:v>
                </c:pt>
                <c:pt idx="2700">
                  <c:v>1.54511713855221E-2</c:v>
                </c:pt>
                <c:pt idx="2701">
                  <c:v>1.5452628019709813E-2</c:v>
                </c:pt>
                <c:pt idx="2702">
                  <c:v>1.5454108043854164E-2</c:v>
                </c:pt>
                <c:pt idx="2703">
                  <c:v>1.5455611457955154E-2</c:v>
                </c:pt>
                <c:pt idx="2704">
                  <c:v>1.5457138262093828E-2</c:v>
                </c:pt>
                <c:pt idx="2705">
                  <c:v>1.5458688456351233E-2</c:v>
                </c:pt>
                <c:pt idx="2706">
                  <c:v>1.5460262040565276E-2</c:v>
                </c:pt>
                <c:pt idx="2707">
                  <c:v>1.5461859014735957E-2</c:v>
                </c:pt>
                <c:pt idx="2708">
                  <c:v>1.5463479378944323E-2</c:v>
                </c:pt>
                <c:pt idx="2709">
                  <c:v>1.5465123133352465E-2</c:v>
                </c:pt>
                <c:pt idx="2710">
                  <c:v>1.54667902776362E-2</c:v>
                </c:pt>
                <c:pt idx="2711">
                  <c:v>1.5468480811876573E-2</c:v>
                </c:pt>
                <c:pt idx="2712">
                  <c:v>1.5470194736316722E-2</c:v>
                </c:pt>
                <c:pt idx="2713">
                  <c:v>1.5471932050632464E-2</c:v>
                </c:pt>
                <c:pt idx="2714">
                  <c:v>1.5473692755066937E-2</c:v>
                </c:pt>
                <c:pt idx="2715">
                  <c:v>1.5475476849539094E-2</c:v>
                </c:pt>
                <c:pt idx="2716">
                  <c:v>1.5477284333967889E-2</c:v>
                </c:pt>
                <c:pt idx="2717">
                  <c:v>1.5479115208515415E-2</c:v>
                </c:pt>
                <c:pt idx="2718">
                  <c:v>1.5480969473019579E-2</c:v>
                </c:pt>
                <c:pt idx="2719">
                  <c:v>1.5482847127561428E-2</c:v>
                </c:pt>
                <c:pt idx="2720">
                  <c:v>1.5484748172222007E-2</c:v>
                </c:pt>
                <c:pt idx="2721">
                  <c:v>1.5486672606839225E-2</c:v>
                </c:pt>
                <c:pt idx="2722">
                  <c:v>1.548862043141308E-2</c:v>
                </c:pt>
                <c:pt idx="2723">
                  <c:v>1.5490591646105667E-2</c:v>
                </c:pt>
                <c:pt idx="2724">
                  <c:v>1.5492586250835938E-2</c:v>
                </c:pt>
                <c:pt idx="2725">
                  <c:v>1.5494604245522847E-2</c:v>
                </c:pt>
                <c:pt idx="2726">
                  <c:v>1.5496645630247441E-2</c:v>
                </c:pt>
                <c:pt idx="2727">
                  <c:v>1.5498710405090765E-2</c:v>
                </c:pt>
                <c:pt idx="2728">
                  <c:v>1.5500798569971774E-2</c:v>
                </c:pt>
                <c:pt idx="2729">
                  <c:v>1.5502910124809421E-2</c:v>
                </c:pt>
                <c:pt idx="2730">
                  <c:v>1.5505045069765799E-2</c:v>
                </c:pt>
                <c:pt idx="2731">
                  <c:v>1.5507203404597769E-2</c:v>
                </c:pt>
                <c:pt idx="2732">
                  <c:v>1.550938512954847E-2</c:v>
                </c:pt>
                <c:pt idx="2733">
                  <c:v>1.5511590244536855E-2</c:v>
                </c:pt>
                <c:pt idx="2734">
                  <c:v>1.5513818749643971E-2</c:v>
                </c:pt>
                <c:pt idx="2735">
                  <c:v>1.5516070644707725E-2</c:v>
                </c:pt>
                <c:pt idx="2736">
                  <c:v>1.5518345929728117E-2</c:v>
                </c:pt>
                <c:pt idx="2737">
                  <c:v>1.552064460486724E-2</c:v>
                </c:pt>
                <c:pt idx="2738">
                  <c:v>1.5522966670125093E-2</c:v>
                </c:pt>
                <c:pt idx="2739">
                  <c:v>1.5525312125339585E-2</c:v>
                </c:pt>
                <c:pt idx="2740">
                  <c:v>1.5527680970510715E-2</c:v>
                </c:pt>
                <c:pt idx="2741">
                  <c:v>1.5530073205800576E-2</c:v>
                </c:pt>
                <c:pt idx="2742">
                  <c:v>1.5532488831209168E-2</c:v>
                </c:pt>
                <c:pt idx="2743">
                  <c:v>1.5534927846493352E-2</c:v>
                </c:pt>
                <c:pt idx="2744">
                  <c:v>1.5537390251977312E-2</c:v>
                </c:pt>
                <c:pt idx="2745">
                  <c:v>1.5539876047417911E-2</c:v>
                </c:pt>
                <c:pt idx="2746">
                  <c:v>1.5542385232815148E-2</c:v>
                </c:pt>
                <c:pt idx="2747">
                  <c:v>1.5544917808331116E-2</c:v>
                </c:pt>
                <c:pt idx="2748">
                  <c:v>1.5547473773965814E-2</c:v>
                </c:pt>
                <c:pt idx="2749">
                  <c:v>1.5550053129557151E-2</c:v>
                </c:pt>
                <c:pt idx="2750">
                  <c:v>1.5552655875186172E-2</c:v>
                </c:pt>
                <c:pt idx="2751">
                  <c:v>1.5555282010852878E-2</c:v>
                </c:pt>
                <c:pt idx="2752">
                  <c:v>1.555793153671936E-2</c:v>
                </c:pt>
                <c:pt idx="2753">
                  <c:v>1.5560604452461435E-2</c:v>
                </c:pt>
                <c:pt idx="2754">
                  <c:v>1.5563300758241194E-2</c:v>
                </c:pt>
                <c:pt idx="2755">
                  <c:v>1.5566020454058638E-2</c:v>
                </c:pt>
                <c:pt idx="2756">
                  <c:v>1.5568763539994812E-2</c:v>
                </c:pt>
                <c:pt idx="2757">
                  <c:v>1.5571530016049717E-2</c:v>
                </c:pt>
                <c:pt idx="2758">
                  <c:v>1.5574319881980214E-2</c:v>
                </c:pt>
                <c:pt idx="2759">
                  <c:v>1.5577133138029442E-2</c:v>
                </c:pt>
                <c:pt idx="2760">
                  <c:v>1.5579969784197401E-2</c:v>
                </c:pt>
                <c:pt idx="2761">
                  <c:v>1.5582829820321997E-2</c:v>
                </c:pt>
                <c:pt idx="2762">
                  <c:v>1.5585713246484278E-2</c:v>
                </c:pt>
                <c:pt idx="2763">
                  <c:v>1.5589037231557024E-2</c:v>
                </c:pt>
                <c:pt idx="2764">
                  <c:v>1.5591970779332831E-2</c:v>
                </c:pt>
                <c:pt idx="2765">
                  <c:v>1.5594927717146323E-2</c:v>
                </c:pt>
                <c:pt idx="2766">
                  <c:v>1.5597908044916453E-2</c:v>
                </c:pt>
                <c:pt idx="2767">
                  <c:v>1.5600911762724268E-2</c:v>
                </c:pt>
                <c:pt idx="2768">
                  <c:v>1.5603938870731859E-2</c:v>
                </c:pt>
                <c:pt idx="2769">
                  <c:v>1.5606989368777135E-2</c:v>
                </c:pt>
                <c:pt idx="2770">
                  <c:v>1.561006325677905E-2</c:v>
                </c:pt>
                <c:pt idx="2771">
                  <c:v>1.5613160534818649E-2</c:v>
                </c:pt>
                <c:pt idx="2772">
                  <c:v>1.5616281202976978E-2</c:v>
                </c:pt>
                <c:pt idx="2773">
                  <c:v>1.5619425261254039E-2</c:v>
                </c:pt>
                <c:pt idx="2774">
                  <c:v>1.5622592709487737E-2</c:v>
                </c:pt>
                <c:pt idx="2775">
                  <c:v>1.562578354775912E-2</c:v>
                </c:pt>
                <c:pt idx="2776">
                  <c:v>1.5628997776149234E-2</c:v>
                </c:pt>
                <c:pt idx="2777">
                  <c:v>1.5632235394577032E-2</c:v>
                </c:pt>
                <c:pt idx="2778">
                  <c:v>1.5635496403042515E-2</c:v>
                </c:pt>
                <c:pt idx="2779">
                  <c:v>1.5638780801626728E-2</c:v>
                </c:pt>
                <c:pt idx="2780">
                  <c:v>1.5642088590248626E-2</c:v>
                </c:pt>
                <c:pt idx="2781">
                  <c:v>1.5645419768827162E-2</c:v>
                </c:pt>
                <c:pt idx="2782">
                  <c:v>1.5648774337605476E-2</c:v>
                </c:pt>
                <c:pt idx="2783">
                  <c:v>1.5652152296421473E-2</c:v>
                </c:pt>
                <c:pt idx="2784">
                  <c:v>1.5655553645194109E-2</c:v>
                </c:pt>
                <c:pt idx="2785">
                  <c:v>1.5658978384166522E-2</c:v>
                </c:pt>
                <c:pt idx="2786">
                  <c:v>1.5662426513095573E-2</c:v>
                </c:pt>
                <c:pt idx="2787">
                  <c:v>1.5665898032143355E-2</c:v>
                </c:pt>
                <c:pt idx="2788">
                  <c:v>1.5669392941228821E-2</c:v>
                </c:pt>
                <c:pt idx="2789">
                  <c:v>1.5672911240433018E-2</c:v>
                </c:pt>
                <c:pt idx="2790">
                  <c:v>1.56764529296749E-2</c:v>
                </c:pt>
                <c:pt idx="2791">
                  <c:v>1.568001800887342E-2</c:v>
                </c:pt>
                <c:pt idx="2792">
                  <c:v>1.5683606478271717E-2</c:v>
                </c:pt>
                <c:pt idx="2793">
                  <c:v>1.5687218337707698E-2</c:v>
                </c:pt>
                <c:pt idx="2794">
                  <c:v>1.569085358726241E-2</c:v>
                </c:pt>
                <c:pt idx="2795">
                  <c:v>1.5694512226692714E-2</c:v>
                </c:pt>
                <c:pt idx="2796">
                  <c:v>1.5698194256403841E-2</c:v>
                </c:pt>
                <c:pt idx="2797">
                  <c:v>1.5701899676152653E-2</c:v>
                </c:pt>
                <c:pt idx="2798">
                  <c:v>1.5705628485939149E-2</c:v>
                </c:pt>
                <c:pt idx="2799">
                  <c:v>1.570938068576333E-2</c:v>
                </c:pt>
                <c:pt idx="2800">
                  <c:v>1.5713156275706242E-2</c:v>
                </c:pt>
                <c:pt idx="2801">
                  <c:v>1.5716955255767884E-2</c:v>
                </c:pt>
                <c:pt idx="2802">
                  <c:v>1.5720777625786164E-2</c:v>
                </c:pt>
                <c:pt idx="2803">
                  <c:v>1.5724623385923175E-2</c:v>
                </c:pt>
                <c:pt idx="2804">
                  <c:v>1.5728492536178917E-2</c:v>
                </c:pt>
                <c:pt idx="2805">
                  <c:v>1.5732385076472344E-2</c:v>
                </c:pt>
                <c:pt idx="2806">
                  <c:v>1.5736301006803455E-2</c:v>
                </c:pt>
                <c:pt idx="2807">
                  <c:v>1.5740240327253296E-2</c:v>
                </c:pt>
                <c:pt idx="2808">
                  <c:v>1.5744203037821869E-2</c:v>
                </c:pt>
                <c:pt idx="2809">
                  <c:v>1.5748189138428126E-2</c:v>
                </c:pt>
                <c:pt idx="2810">
                  <c:v>1.5752198629153114E-2</c:v>
                </c:pt>
                <c:pt idx="2811">
                  <c:v>1.5756231509915786E-2</c:v>
                </c:pt>
                <c:pt idx="2812">
                  <c:v>1.5760287780716142E-2</c:v>
                </c:pt>
                <c:pt idx="2813">
                  <c:v>1.5764367441716276E-2</c:v>
                </c:pt>
                <c:pt idx="2814">
                  <c:v>1.5768470492673048E-2</c:v>
                </c:pt>
                <c:pt idx="2815">
                  <c:v>1.5772596933829597E-2</c:v>
                </c:pt>
                <c:pt idx="2816">
                  <c:v>1.577674676502383E-2</c:v>
                </c:pt>
                <c:pt idx="2817">
                  <c:v>1.5780919986255748E-2</c:v>
                </c:pt>
                <c:pt idx="2818">
                  <c:v>1.5785116597687443E-2</c:v>
                </c:pt>
                <c:pt idx="2819">
                  <c:v>1.5789336599156822E-2</c:v>
                </c:pt>
                <c:pt idx="2820">
                  <c:v>1.5793579990663886E-2</c:v>
                </c:pt>
                <c:pt idx="2821">
                  <c:v>1.5797846772208635E-2</c:v>
                </c:pt>
                <c:pt idx="2822">
                  <c:v>1.5802136944034206E-2</c:v>
                </c:pt>
                <c:pt idx="2823">
                  <c:v>1.5806450505816416E-2</c:v>
                </c:pt>
                <c:pt idx="2824">
                  <c:v>1.5810787457717357E-2</c:v>
                </c:pt>
                <c:pt idx="2825">
                  <c:v>1.5815147799655982E-2</c:v>
                </c:pt>
                <c:pt idx="2826">
                  <c:v>1.5819531531794384E-2</c:v>
                </c:pt>
                <c:pt idx="2827">
                  <c:v>1.5823938653970471E-2</c:v>
                </c:pt>
                <c:pt idx="2828">
                  <c:v>1.5828369166184242E-2</c:v>
                </c:pt>
                <c:pt idx="2829">
                  <c:v>1.583282306859779E-2</c:v>
                </c:pt>
                <c:pt idx="2830">
                  <c:v>1.5837300361049023E-2</c:v>
                </c:pt>
                <c:pt idx="2831">
                  <c:v>1.5841801043618986E-2</c:v>
                </c:pt>
                <c:pt idx="2832">
                  <c:v>1.5846325116226634E-2</c:v>
                </c:pt>
                <c:pt idx="2833">
                  <c:v>1.5850872579034059E-2</c:v>
                </c:pt>
                <c:pt idx="2834">
                  <c:v>1.5855443431879168E-2</c:v>
                </c:pt>
                <c:pt idx="2835">
                  <c:v>1.5860037674843008E-2</c:v>
                </c:pt>
                <c:pt idx="2836">
                  <c:v>1.5864655307925579E-2</c:v>
                </c:pt>
                <c:pt idx="2837">
                  <c:v>1.5869296331045835E-2</c:v>
                </c:pt>
                <c:pt idx="2838">
                  <c:v>1.5873960744365867E-2</c:v>
                </c:pt>
                <c:pt idx="2839">
                  <c:v>1.5878648547642538E-2</c:v>
                </c:pt>
                <c:pt idx="2840">
                  <c:v>1.5883359741200032E-2</c:v>
                </c:pt>
                <c:pt idx="2841">
                  <c:v>1.588809432479521E-2</c:v>
                </c:pt>
                <c:pt idx="2842">
                  <c:v>1.5892852298428073E-2</c:v>
                </c:pt>
                <c:pt idx="2843">
                  <c:v>1.5897633662260713E-2</c:v>
                </c:pt>
                <c:pt idx="2844">
                  <c:v>1.5902438416212084E-2</c:v>
                </c:pt>
                <c:pt idx="2845">
                  <c:v>1.5907266560201139E-2</c:v>
                </c:pt>
                <c:pt idx="2846">
                  <c:v>1.5912118094308925E-2</c:v>
                </c:pt>
                <c:pt idx="2847">
                  <c:v>1.5916993018616488E-2</c:v>
                </c:pt>
                <c:pt idx="2848">
                  <c:v>1.5921891332961735E-2</c:v>
                </c:pt>
                <c:pt idx="2849">
                  <c:v>1.5926813037344667E-2</c:v>
                </c:pt>
                <c:pt idx="2850">
                  <c:v>1.5931758132008422E-2</c:v>
                </c:pt>
                <c:pt idx="2851">
                  <c:v>1.5936726616709862E-2</c:v>
                </c:pt>
                <c:pt idx="2852">
                  <c:v>1.5941718491530033E-2</c:v>
                </c:pt>
                <c:pt idx="2853">
                  <c:v>1.5946733756387887E-2</c:v>
                </c:pt>
                <c:pt idx="2854">
                  <c:v>1.5951772411364473E-2</c:v>
                </c:pt>
                <c:pt idx="2855">
                  <c:v>1.5956834456702929E-2</c:v>
                </c:pt>
                <c:pt idx="2856">
                  <c:v>1.5961919891916976E-2</c:v>
                </c:pt>
                <c:pt idx="2857">
                  <c:v>1.59670287173308E-2</c:v>
                </c:pt>
                <c:pt idx="2858">
                  <c:v>1.5972160932863355E-2</c:v>
                </c:pt>
                <c:pt idx="2859">
                  <c:v>1.5977316538514641E-2</c:v>
                </c:pt>
                <c:pt idx="2860">
                  <c:v>1.5982495534284658E-2</c:v>
                </c:pt>
                <c:pt idx="2861">
                  <c:v>1.5987697920173405E-2</c:v>
                </c:pt>
                <c:pt idx="2862">
                  <c:v>1.5992923696261929E-2</c:v>
                </c:pt>
                <c:pt idx="2863">
                  <c:v>1.5998172862388138E-2</c:v>
                </c:pt>
                <c:pt idx="2864">
                  <c:v>1.6003445418633078E-2</c:v>
                </c:pt>
                <c:pt idx="2865">
                  <c:v>1.6008741365158841E-2</c:v>
                </c:pt>
                <c:pt idx="2866">
                  <c:v>1.6014060701641242E-2</c:v>
                </c:pt>
                <c:pt idx="2867">
                  <c:v>1.601940342832342E-2</c:v>
                </c:pt>
                <c:pt idx="2868">
                  <c:v>1.6024769545124329E-2</c:v>
                </c:pt>
                <c:pt idx="2869">
                  <c:v>1.6030159052043969E-2</c:v>
                </c:pt>
                <c:pt idx="2870">
                  <c:v>1.6035571949163385E-2</c:v>
                </c:pt>
                <c:pt idx="2871">
                  <c:v>1.6041008236320486E-2</c:v>
                </c:pt>
                <c:pt idx="2872">
                  <c:v>1.6046467913677365E-2</c:v>
                </c:pt>
                <c:pt idx="2873">
                  <c:v>1.605195098123402E-2</c:v>
                </c:pt>
                <c:pt idx="2874">
                  <c:v>1.6057457438909406E-2</c:v>
                </c:pt>
                <c:pt idx="2875">
                  <c:v>1.6062987286622477E-2</c:v>
                </c:pt>
                <c:pt idx="2876">
                  <c:v>1.6068540524535324E-2</c:v>
                </c:pt>
                <c:pt idx="2877">
                  <c:v>1.6074117152566902E-2</c:v>
                </c:pt>
                <c:pt idx="2878">
                  <c:v>1.6079717170717212E-2</c:v>
                </c:pt>
                <c:pt idx="2879">
                  <c:v>1.6085340578986251E-2</c:v>
                </c:pt>
                <c:pt idx="2880">
                  <c:v>1.6090987377536115E-2</c:v>
                </c:pt>
                <c:pt idx="2881">
                  <c:v>1.6096657566204708E-2</c:v>
                </c:pt>
                <c:pt idx="2882">
                  <c:v>1.6102351144910987E-2</c:v>
                </c:pt>
                <c:pt idx="2883">
                  <c:v>1.6108068113817042E-2</c:v>
                </c:pt>
                <c:pt idx="2884">
                  <c:v>1.6113808472922875E-2</c:v>
                </c:pt>
                <c:pt idx="2885">
                  <c:v>1.6119572222228484E-2</c:v>
                </c:pt>
                <c:pt idx="2886">
                  <c:v>1.6125359361490732E-2</c:v>
                </c:pt>
                <c:pt idx="2887">
                  <c:v>1.6131169891114849E-2</c:v>
                </c:pt>
                <c:pt idx="2888">
                  <c:v>1.6137003810776651E-2</c:v>
                </c:pt>
                <c:pt idx="2889">
                  <c:v>1.6142861120557184E-2</c:v>
                </c:pt>
                <c:pt idx="2890">
                  <c:v>1.6148741820537493E-2</c:v>
                </c:pt>
                <c:pt idx="2891">
                  <c:v>1.615464591071758E-2</c:v>
                </c:pt>
                <c:pt idx="2892">
                  <c:v>1.6160573391097444E-2</c:v>
                </c:pt>
                <c:pt idx="2893">
                  <c:v>1.6166524261433945E-2</c:v>
                </c:pt>
                <c:pt idx="2894">
                  <c:v>1.6172498522051271E-2</c:v>
                </c:pt>
                <c:pt idx="2895">
                  <c:v>1.6178496172868373E-2</c:v>
                </c:pt>
                <c:pt idx="2896">
                  <c:v>1.6184517213885252E-2</c:v>
                </c:pt>
                <c:pt idx="2897">
                  <c:v>1.6190561644939816E-2</c:v>
                </c:pt>
                <c:pt idx="2898">
                  <c:v>1.6196629466275203E-2</c:v>
                </c:pt>
                <c:pt idx="2899">
                  <c:v>1.6202720677729321E-2</c:v>
                </c:pt>
                <c:pt idx="2900">
                  <c:v>1.6208835279221123E-2</c:v>
                </c:pt>
                <c:pt idx="2901">
                  <c:v>1.6214973271074795E-2</c:v>
                </c:pt>
                <c:pt idx="2902">
                  <c:v>1.6221134653047198E-2</c:v>
                </c:pt>
                <c:pt idx="2903">
                  <c:v>1.6227319425138331E-2</c:v>
                </c:pt>
                <c:pt idx="2904">
                  <c:v>1.6233527587429242E-2</c:v>
                </c:pt>
                <c:pt idx="2905">
                  <c:v>1.6239759139919929E-2</c:v>
                </c:pt>
                <c:pt idx="2906">
                  <c:v>1.6246014082529348E-2</c:v>
                </c:pt>
                <c:pt idx="2907">
                  <c:v>1.6252292415338543E-2</c:v>
                </c:pt>
                <c:pt idx="2908">
                  <c:v>1.6258594138347515E-2</c:v>
                </c:pt>
                <c:pt idx="2909">
                  <c:v>1.6264919251556265E-2</c:v>
                </c:pt>
                <c:pt idx="2910">
                  <c:v>1.6271267754883745E-2</c:v>
                </c:pt>
                <c:pt idx="2911">
                  <c:v>1.6277639648411002E-2</c:v>
                </c:pt>
                <c:pt idx="2912">
                  <c:v>1.6284034932219082E-2</c:v>
                </c:pt>
                <c:pt idx="2913">
                  <c:v>1.6290453606064847E-2</c:v>
                </c:pt>
                <c:pt idx="2914">
                  <c:v>1.6296895670191436E-2</c:v>
                </c:pt>
                <c:pt idx="2915">
                  <c:v>1.6303361124355709E-2</c:v>
                </c:pt>
                <c:pt idx="2916">
                  <c:v>1.6309849968881851E-2</c:v>
                </c:pt>
                <c:pt idx="2917">
                  <c:v>1.6316362203526724E-2</c:v>
                </c:pt>
                <c:pt idx="2918">
                  <c:v>1.6322897828371374E-2</c:v>
                </c:pt>
                <c:pt idx="2919">
                  <c:v>1.6330395755015381E-2</c:v>
                </c:pt>
                <c:pt idx="2920">
                  <c:v>1.633698150163565E-2</c:v>
                </c:pt>
                <c:pt idx="2921">
                  <c:v>1.6343590638536742E-2</c:v>
                </c:pt>
                <c:pt idx="2922">
                  <c:v>1.6350223165637612E-2</c:v>
                </c:pt>
                <c:pt idx="2923">
                  <c:v>1.6356879082776166E-2</c:v>
                </c:pt>
                <c:pt idx="2924">
                  <c:v>1.6363558390195543E-2</c:v>
                </c:pt>
                <c:pt idx="2925">
                  <c:v>1.637026108797679E-2</c:v>
                </c:pt>
                <c:pt idx="2926">
                  <c:v>1.6376987175795721E-2</c:v>
                </c:pt>
                <c:pt idx="2927">
                  <c:v>1.6383736653733383E-2</c:v>
                </c:pt>
                <c:pt idx="2928">
                  <c:v>1.6390509522113961E-2</c:v>
                </c:pt>
                <c:pt idx="2929">
                  <c:v>1.6397305780532223E-2</c:v>
                </c:pt>
                <c:pt idx="2930">
                  <c:v>1.6404125429150263E-2</c:v>
                </c:pt>
                <c:pt idx="2931">
                  <c:v>1.6410968468049125E-2</c:v>
                </c:pt>
                <c:pt idx="2932">
                  <c:v>1.6417834897228811E-2</c:v>
                </c:pt>
                <c:pt idx="2933">
                  <c:v>1.6428176631938518E-2</c:v>
                </c:pt>
                <c:pt idx="2934">
                  <c:v>1.6431637925863329E-2</c:v>
                </c:pt>
                <c:pt idx="2935">
                  <c:v>1.6438574525642347E-2</c:v>
                </c:pt>
                <c:pt idx="2936">
                  <c:v>1.6445534515540094E-2</c:v>
                </c:pt>
                <c:pt idx="2937">
                  <c:v>1.6452517895718666E-2</c:v>
                </c:pt>
                <c:pt idx="2938">
                  <c:v>1.6459524666015968E-2</c:v>
                </c:pt>
                <c:pt idx="2939">
                  <c:v>1.6466554826594093E-2</c:v>
                </c:pt>
                <c:pt idx="2940">
                  <c:v>1.6473608377371995E-2</c:v>
                </c:pt>
                <c:pt idx="2941">
                  <c:v>1.6480685318430721E-2</c:v>
                </c:pt>
                <c:pt idx="2942">
                  <c:v>1.6487785649689224E-2</c:v>
                </c:pt>
                <c:pt idx="2943">
                  <c:v>1.6494909371147504E-2</c:v>
                </c:pt>
                <c:pt idx="2944">
                  <c:v>1.650205648280556E-2</c:v>
                </c:pt>
                <c:pt idx="2945">
                  <c:v>1.6509226984663394E-2</c:v>
                </c:pt>
                <c:pt idx="2946">
                  <c:v>1.6516420876802052E-2</c:v>
                </c:pt>
                <c:pt idx="2947">
                  <c:v>1.6523638159140486E-2</c:v>
                </c:pt>
                <c:pt idx="2948">
                  <c:v>1.6530878831678697E-2</c:v>
                </c:pt>
                <c:pt idx="2949">
                  <c:v>1.6538142894578778E-2</c:v>
                </c:pt>
                <c:pt idx="2950">
                  <c:v>1.6545430347597589E-2</c:v>
                </c:pt>
                <c:pt idx="2951">
                  <c:v>1.6552741190897224E-2</c:v>
                </c:pt>
                <c:pt idx="2952">
                  <c:v>1.6560075424396636E-2</c:v>
                </c:pt>
                <c:pt idx="2953">
                  <c:v>1.6567433048176872E-2</c:v>
                </c:pt>
                <c:pt idx="2954">
                  <c:v>1.6574814062156884E-2</c:v>
                </c:pt>
                <c:pt idx="2955">
                  <c:v>1.6582218466336673E-2</c:v>
                </c:pt>
                <c:pt idx="2956">
                  <c:v>1.658964626071624E-2</c:v>
                </c:pt>
                <c:pt idx="2957">
                  <c:v>1.6597097445538722E-2</c:v>
                </c:pt>
                <c:pt idx="2958">
                  <c:v>1.6604572020479935E-2</c:v>
                </c:pt>
                <c:pt idx="2959">
                  <c:v>1.6612069985620925E-2</c:v>
                </c:pt>
                <c:pt idx="2960">
                  <c:v>1.6619591341123785E-2</c:v>
                </c:pt>
                <c:pt idx="2961">
                  <c:v>1.6627136086826422E-2</c:v>
                </c:pt>
                <c:pt idx="2962">
                  <c:v>1.6634704222728836E-2</c:v>
                </c:pt>
                <c:pt idx="2963">
                  <c:v>1.6642295748912073E-2</c:v>
                </c:pt>
                <c:pt idx="2964">
                  <c:v>1.6649910665376133E-2</c:v>
                </c:pt>
                <c:pt idx="2965">
                  <c:v>1.6657548972121017E-2</c:v>
                </c:pt>
                <c:pt idx="2966">
                  <c:v>1.6665210669065678E-2</c:v>
                </c:pt>
                <c:pt idx="2967">
                  <c:v>1.6672895756291162E-2</c:v>
                </c:pt>
                <c:pt idx="2968">
                  <c:v>1.6680604233797469E-2</c:v>
                </c:pt>
                <c:pt idx="2969">
                  <c:v>1.6688336101503554E-2</c:v>
                </c:pt>
                <c:pt idx="2970">
                  <c:v>1.6696091359328369E-2</c:v>
                </c:pt>
                <c:pt idx="2971">
                  <c:v>1.6708325451347816E-2</c:v>
                </c:pt>
                <c:pt idx="2972">
                  <c:v>1.6716140855643769E-2</c:v>
                </c:pt>
                <c:pt idx="2973">
                  <c:v>1.672397965030159E-2</c:v>
                </c:pt>
                <c:pt idx="2974">
                  <c:v>1.6731841835240235E-2</c:v>
                </c:pt>
                <c:pt idx="2975">
                  <c:v>1.6739727410459704E-2</c:v>
                </c:pt>
                <c:pt idx="2976">
                  <c:v>1.6747636375797903E-2</c:v>
                </c:pt>
                <c:pt idx="2977">
                  <c:v>1.6755568731579018E-2</c:v>
                </c:pt>
                <c:pt idx="2978">
                  <c:v>1.6763524477640956E-2</c:v>
                </c:pt>
                <c:pt idx="2979">
                  <c:v>1.6771503613902672E-2</c:v>
                </c:pt>
                <c:pt idx="2980">
                  <c:v>1.6779506140445211E-2</c:v>
                </c:pt>
                <c:pt idx="2981">
                  <c:v>1.6787532057349619E-2</c:v>
                </c:pt>
                <c:pt idx="2982">
                  <c:v>1.6795581364453804E-2</c:v>
                </c:pt>
                <c:pt idx="2983">
                  <c:v>1.6803654061757767E-2</c:v>
                </c:pt>
                <c:pt idx="2984">
                  <c:v>1.6812908642791502E-2</c:v>
                </c:pt>
                <c:pt idx="2985">
                  <c:v>1.6821031462276315E-2</c:v>
                </c:pt>
                <c:pt idx="2986">
                  <c:v>1.6829177671960904E-2</c:v>
                </c:pt>
                <c:pt idx="2987">
                  <c:v>1.6837347272007364E-2</c:v>
                </c:pt>
                <c:pt idx="2988">
                  <c:v>1.6845540262172554E-2</c:v>
                </c:pt>
                <c:pt idx="2989">
                  <c:v>1.685375664278066E-2</c:v>
                </c:pt>
                <c:pt idx="2990">
                  <c:v>1.6861996413750635E-2</c:v>
                </c:pt>
                <c:pt idx="2991">
                  <c:v>1.6870259574920388E-2</c:v>
                </c:pt>
                <c:pt idx="2992">
                  <c:v>1.6878546126289917E-2</c:v>
                </c:pt>
                <c:pt idx="2993">
                  <c:v>1.6886856068102363E-2</c:v>
                </c:pt>
                <c:pt idx="2994">
                  <c:v>1.6895189400195632E-2</c:v>
                </c:pt>
                <c:pt idx="2995">
                  <c:v>1.6903546122569724E-2</c:v>
                </c:pt>
                <c:pt idx="2996">
                  <c:v>1.6911926235143593E-2</c:v>
                </c:pt>
                <c:pt idx="2997">
                  <c:v>1.6920329738160378E-2</c:v>
                </c:pt>
                <c:pt idx="2998">
                  <c:v>1.6928756631457986E-2</c:v>
                </c:pt>
                <c:pt idx="2999">
                  <c:v>1.6937206915036418E-2</c:v>
                </c:pt>
                <c:pt idx="3000">
                  <c:v>1.6945680589057766E-2</c:v>
                </c:pt>
                <c:pt idx="3001">
                  <c:v>1.6954177653116798E-2</c:v>
                </c:pt>
                <c:pt idx="3002">
                  <c:v>1.6962698107618746E-2</c:v>
                </c:pt>
                <c:pt idx="3003">
                  <c:v>1.6971241952401517E-2</c:v>
                </c:pt>
                <c:pt idx="3004">
                  <c:v>1.6979809187627204E-2</c:v>
                </c:pt>
                <c:pt idx="3005">
                  <c:v>1.6988399813052668E-2</c:v>
                </c:pt>
                <c:pt idx="3006">
                  <c:v>1.6997013828840002E-2</c:v>
                </c:pt>
                <c:pt idx="3007">
                  <c:v>1.7005651234989205E-2</c:v>
                </c:pt>
                <c:pt idx="3008">
                  <c:v>1.7014312031419232E-2</c:v>
                </c:pt>
                <c:pt idx="3009">
                  <c:v>1.7022996218211128E-2</c:v>
                </c:pt>
                <c:pt idx="3010">
                  <c:v>1.7031703795202802E-2</c:v>
                </c:pt>
                <c:pt idx="3011">
                  <c:v>1.704042234683345E-2</c:v>
                </c:pt>
                <c:pt idx="3012">
                  <c:v>1.7049125131477494E-2</c:v>
                </c:pt>
                <c:pt idx="3013">
                  <c:v>1.705781119384242E-2</c:v>
                </c:pt>
                <c:pt idx="3014">
                  <c:v>1.7066480534090323E-2</c:v>
                </c:pt>
                <c:pt idx="3015">
                  <c:v>1.70751331522212E-2</c:v>
                </c:pt>
                <c:pt idx="3016">
                  <c:v>1.70837690483161E-2</c:v>
                </c:pt>
                <c:pt idx="3017">
                  <c:v>1.7092388222212929E-2</c:v>
                </c:pt>
                <c:pt idx="3018">
                  <c:v>1.7100990673830641E-2</c:v>
                </c:pt>
                <c:pt idx="3019">
                  <c:v>1.7109576403493421E-2</c:v>
                </c:pt>
                <c:pt idx="3020">
                  <c:v>1.711814541095813E-2</c:v>
                </c:pt>
                <c:pt idx="3021">
                  <c:v>1.7126697696224769E-2</c:v>
                </c:pt>
                <c:pt idx="3022">
                  <c:v>1.7135233259374383E-2</c:v>
                </c:pt>
                <c:pt idx="3023">
                  <c:v>1.7143752100406973E-2</c:v>
                </c:pt>
                <c:pt idx="3024">
                  <c:v>1.7152254219241492E-2</c:v>
                </c:pt>
                <c:pt idx="3025">
                  <c:v>1.716073961587794E-2</c:v>
                </c:pt>
                <c:pt idx="3026">
                  <c:v>1.7169208290559457E-2</c:v>
                </c:pt>
                <c:pt idx="3027">
                  <c:v>1.717766024288081E-2</c:v>
                </c:pt>
                <c:pt idx="3028">
                  <c:v>1.7186095473166185E-2</c:v>
                </c:pt>
                <c:pt idx="3029">
                  <c:v>1.7194513981334536E-2</c:v>
                </c:pt>
                <c:pt idx="3030">
                  <c:v>1.720291576722377E-2</c:v>
                </c:pt>
                <c:pt idx="3031">
                  <c:v>1.7211300830995979E-2</c:v>
                </c:pt>
                <c:pt idx="3032">
                  <c:v>1.7219669172651164E-2</c:v>
                </c:pt>
                <c:pt idx="3033">
                  <c:v>1.7228020792189325E-2</c:v>
                </c:pt>
                <c:pt idx="3034">
                  <c:v>1.7236355689529415E-2</c:v>
                </c:pt>
                <c:pt idx="3035">
                  <c:v>1.7244673864590387E-2</c:v>
                </c:pt>
                <c:pt idx="3036">
                  <c:v>1.7252975317615382E-2</c:v>
                </c:pt>
                <c:pt idx="3037">
                  <c:v>1.7261260048442306E-2</c:v>
                </c:pt>
                <c:pt idx="3038">
                  <c:v>1.7269528057152206E-2</c:v>
                </c:pt>
                <c:pt idx="3039">
                  <c:v>1.7277779343582989E-2</c:v>
                </c:pt>
                <c:pt idx="3040">
                  <c:v>1.7286013907896747E-2</c:v>
                </c:pt>
                <c:pt idx="3041">
                  <c:v>1.7294231750093481E-2</c:v>
                </c:pt>
                <c:pt idx="3042">
                  <c:v>1.7302432870011097E-2</c:v>
                </c:pt>
                <c:pt idx="3043">
                  <c:v>1.7310617267973782E-2</c:v>
                </c:pt>
                <c:pt idx="3044">
                  <c:v>1.7318784943576304E-2</c:v>
                </c:pt>
                <c:pt idx="3045">
                  <c:v>1.7326935897061801E-2</c:v>
                </c:pt>
                <c:pt idx="3046">
                  <c:v>1.7335070128349228E-2</c:v>
                </c:pt>
                <c:pt idx="3047">
                  <c:v>1.734318763751963E-2</c:v>
                </c:pt>
                <c:pt idx="3048">
                  <c:v>1.7351288424410916E-2</c:v>
                </c:pt>
                <c:pt idx="3049">
                  <c:v>1.7359372489185176E-2</c:v>
                </c:pt>
                <c:pt idx="3050">
                  <c:v>1.7367439831842413E-2</c:v>
                </c:pt>
                <c:pt idx="3051">
                  <c:v>1.7375490452301579E-2</c:v>
                </c:pt>
                <c:pt idx="3052">
                  <c:v>1.7383524350481627E-2</c:v>
                </c:pt>
                <c:pt idx="3053">
                  <c:v>1.7391541526544652E-2</c:v>
                </c:pt>
                <c:pt idx="3054">
                  <c:v>1.7399541980490651E-2</c:v>
                </c:pt>
                <c:pt idx="3055">
                  <c:v>1.7407525712157534E-2</c:v>
                </c:pt>
                <c:pt idx="3056">
                  <c:v>1.7415492721788439E-2</c:v>
                </c:pt>
                <c:pt idx="3057">
                  <c:v>1.7423443008978134E-2</c:v>
                </c:pt>
                <c:pt idx="3058">
                  <c:v>1.7431376574212898E-2</c:v>
                </c:pt>
                <c:pt idx="3059">
                  <c:v>1.7439293417087498E-2</c:v>
                </c:pt>
                <c:pt idx="3060">
                  <c:v>1.7447193537764027E-2</c:v>
                </c:pt>
                <c:pt idx="3061">
                  <c:v>1.7455076936485625E-2</c:v>
                </c:pt>
                <c:pt idx="3062">
                  <c:v>1.7462943612928106E-2</c:v>
                </c:pt>
                <c:pt idx="3063">
                  <c:v>1.7470793567091469E-2</c:v>
                </c:pt>
                <c:pt idx="3064">
                  <c:v>1.7478626799056762E-2</c:v>
                </c:pt>
                <c:pt idx="3065">
                  <c:v>1.7486443308905031E-2</c:v>
                </c:pt>
                <c:pt idx="3066">
                  <c:v>1.7494243096555229E-2</c:v>
                </c:pt>
                <c:pt idx="3067">
                  <c:v>1.7502026161845263E-2</c:v>
                </c:pt>
                <c:pt idx="3068">
                  <c:v>1.750979250509932E-2</c:v>
                </c:pt>
                <c:pt idx="3069">
                  <c:v>1.7517542126155305E-2</c:v>
                </c:pt>
                <c:pt idx="3070">
                  <c:v>1.7525275025013221E-2</c:v>
                </c:pt>
                <c:pt idx="3071">
                  <c:v>1.7532991201510972E-2</c:v>
                </c:pt>
                <c:pt idx="3072">
                  <c:v>1.7540690655972746E-2</c:v>
                </c:pt>
                <c:pt idx="3073">
                  <c:v>1.7548373388236449E-2</c:v>
                </c:pt>
                <c:pt idx="3074">
                  <c:v>1.7556039398221035E-2</c:v>
                </c:pt>
                <c:pt idx="3075">
                  <c:v>1.7564780076377851E-2</c:v>
                </c:pt>
                <c:pt idx="3076">
                  <c:v>1.7572410253046122E-2</c:v>
                </c:pt>
                <c:pt idx="3077">
                  <c:v>1.758002370759737E-2</c:v>
                </c:pt>
                <c:pt idx="3078">
                  <c:v>1.7587620439950546E-2</c:v>
                </c:pt>
                <c:pt idx="3079">
                  <c:v>1.7595200450024606E-2</c:v>
                </c:pt>
                <c:pt idx="3080">
                  <c:v>1.7602763737819549E-2</c:v>
                </c:pt>
                <c:pt idx="3081">
                  <c:v>1.7610310303578514E-2</c:v>
                </c:pt>
                <c:pt idx="3082">
                  <c:v>1.7617840146977315E-2</c:v>
                </c:pt>
                <c:pt idx="3083">
                  <c:v>1.7625353268259092E-2</c:v>
                </c:pt>
                <c:pt idx="3084">
                  <c:v>1.7632849667180706E-2</c:v>
                </c:pt>
                <c:pt idx="3085">
                  <c:v>1.7640329344147387E-2</c:v>
                </c:pt>
                <c:pt idx="3086">
                  <c:v>1.7647792298753906E-2</c:v>
                </c:pt>
                <c:pt idx="3087">
                  <c:v>1.7655238531000261E-2</c:v>
                </c:pt>
                <c:pt idx="3088">
                  <c:v>1.7662668041210638E-2</c:v>
                </c:pt>
                <c:pt idx="3089">
                  <c:v>1.7670080829222945E-2</c:v>
                </c:pt>
                <c:pt idx="3090">
                  <c:v>1.7677476894956135E-2</c:v>
                </c:pt>
                <c:pt idx="3091">
                  <c:v>1.7684856238329161E-2</c:v>
                </c:pt>
                <c:pt idx="3092">
                  <c:v>1.7692218859666209E-2</c:v>
                </c:pt>
                <c:pt idx="3093">
                  <c:v>1.769956475872414E-2</c:v>
                </c:pt>
                <c:pt idx="3094">
                  <c:v>1.7706893935502954E-2</c:v>
                </c:pt>
                <c:pt idx="3095">
                  <c:v>1.7714206390164744E-2</c:v>
                </c:pt>
                <c:pt idx="3096">
                  <c:v>1.7721502122547417E-2</c:v>
                </c:pt>
                <c:pt idx="3097">
                  <c:v>1.7728781132650973E-2</c:v>
                </c:pt>
                <c:pt idx="3098">
                  <c:v>1.7736043420556458E-2</c:v>
                </c:pt>
                <c:pt idx="3099">
                  <c:v>1.7743288986344918E-2</c:v>
                </c:pt>
                <c:pt idx="3100">
                  <c:v>1.7750517829773216E-2</c:v>
                </c:pt>
                <c:pt idx="3101">
                  <c:v>1.7757729950922396E-2</c:v>
                </c:pt>
                <c:pt idx="3102">
                  <c:v>1.7764925350035599E-2</c:v>
                </c:pt>
                <c:pt idx="3103">
                  <c:v>1.7772104026788638E-2</c:v>
                </c:pt>
                <c:pt idx="3104">
                  <c:v>1.7779265981343606E-2</c:v>
                </c:pt>
                <c:pt idx="3105">
                  <c:v>1.7786411213538411E-2</c:v>
                </c:pt>
                <c:pt idx="3106">
                  <c:v>1.7793539723697238E-2</c:v>
                </c:pt>
                <c:pt idx="3107">
                  <c:v>1.7800651511495902E-2</c:v>
                </c:pt>
                <c:pt idx="3108">
                  <c:v>1.7807746577096495E-2</c:v>
                </c:pt>
                <c:pt idx="3109">
                  <c:v>1.7814824920417971E-2</c:v>
                </c:pt>
                <c:pt idx="3110">
                  <c:v>1.7821886541541376E-2</c:v>
                </c:pt>
                <c:pt idx="3111">
                  <c:v>1.7828931440385665E-2</c:v>
                </c:pt>
                <c:pt idx="3112">
                  <c:v>1.7835959616950836E-2</c:v>
                </c:pt>
                <c:pt idx="3113">
                  <c:v>1.7842971071317937E-2</c:v>
                </c:pt>
                <c:pt idx="3114">
                  <c:v>1.7849965803486967E-2</c:v>
                </c:pt>
                <c:pt idx="3115">
                  <c:v>1.785694381337688E-2</c:v>
                </c:pt>
                <c:pt idx="3116">
                  <c:v>1.7863905100987676E-2</c:v>
                </c:pt>
                <c:pt idx="3117">
                  <c:v>1.7870849666481448E-2</c:v>
                </c:pt>
                <c:pt idx="3118">
                  <c:v>1.7877777509615056E-2</c:v>
                </c:pt>
                <c:pt idx="3119">
                  <c:v>1.7884688630469547E-2</c:v>
                </c:pt>
                <c:pt idx="3120">
                  <c:v>1.7891583029125968E-2</c:v>
                </c:pt>
                <c:pt idx="3121">
                  <c:v>1.7898460705584318E-2</c:v>
                </c:pt>
                <c:pt idx="3122">
                  <c:v>1.7905321659601459E-2</c:v>
                </c:pt>
                <c:pt idx="3123">
                  <c:v>1.7912165891501575E-2</c:v>
                </c:pt>
                <c:pt idx="3124">
                  <c:v>1.7918993401041527E-2</c:v>
                </c:pt>
                <c:pt idx="3125">
                  <c:v>1.7925804188626548E-2</c:v>
                </c:pt>
                <c:pt idx="3126">
                  <c:v>1.7932598253689314E-2</c:v>
                </c:pt>
                <c:pt idx="3127">
                  <c:v>1.7939375596554008E-2</c:v>
                </c:pt>
                <c:pt idx="3128">
                  <c:v>1.7946136217220632E-2</c:v>
                </c:pt>
                <c:pt idx="3129">
                  <c:v>1.7952880115527092E-2</c:v>
                </c:pt>
                <c:pt idx="3130">
                  <c:v>1.7959607291635482E-2</c:v>
                </c:pt>
                <c:pt idx="3131">
                  <c:v>1.7966317745464755E-2</c:v>
                </c:pt>
                <c:pt idx="3132">
                  <c:v>1.7973011477095957E-2</c:v>
                </c:pt>
                <c:pt idx="3133">
                  <c:v>1.7979688486366996E-2</c:v>
                </c:pt>
                <c:pt idx="3134">
                  <c:v>1.7986348773358918E-2</c:v>
                </c:pt>
                <c:pt idx="3135">
                  <c:v>1.7992992338233815E-2</c:v>
                </c:pt>
                <c:pt idx="3136">
                  <c:v>1.7999619180667503E-2</c:v>
                </c:pt>
                <c:pt idx="3137">
                  <c:v>1.8006229300984167E-2</c:v>
                </c:pt>
                <c:pt idx="3138">
                  <c:v>1.8012822698940667E-2</c:v>
                </c:pt>
                <c:pt idx="3139">
                  <c:v>1.801939937461805E-2</c:v>
                </c:pt>
                <c:pt idx="3140">
                  <c:v>1.8025959328097363E-2</c:v>
                </c:pt>
                <c:pt idx="3141">
                  <c:v>1.8032502559297559E-2</c:v>
                </c:pt>
                <c:pt idx="3142">
                  <c:v>1.8039029068218637E-2</c:v>
                </c:pt>
                <c:pt idx="3143">
                  <c:v>1.8045538854860599E-2</c:v>
                </c:pt>
                <c:pt idx="3144">
                  <c:v>1.8052031919223444E-2</c:v>
                </c:pt>
                <c:pt idx="3145">
                  <c:v>1.8058508261388218E-2</c:v>
                </c:pt>
                <c:pt idx="3146">
                  <c:v>1.8064967881111782E-2</c:v>
                </c:pt>
                <c:pt idx="3147">
                  <c:v>1.8071410778718322E-2</c:v>
                </c:pt>
                <c:pt idx="3148">
                  <c:v>1.8077836953964699E-2</c:v>
                </c:pt>
                <c:pt idx="3149">
                  <c:v>1.8084246406931959E-2</c:v>
                </c:pt>
                <c:pt idx="3150">
                  <c:v>1.8090639137701148E-2</c:v>
                </c:pt>
                <c:pt idx="3151">
                  <c:v>1.8097015146110174E-2</c:v>
                </c:pt>
                <c:pt idx="3152">
                  <c:v>1.8103374432240082E-2</c:v>
                </c:pt>
                <c:pt idx="3153">
                  <c:v>1.8109716996171921E-2</c:v>
                </c:pt>
                <c:pt idx="3154">
                  <c:v>1.8116042837743596E-2</c:v>
                </c:pt>
                <c:pt idx="3155">
                  <c:v>1.8122351957036154E-2</c:v>
                </c:pt>
                <c:pt idx="3156">
                  <c:v>1.8128644354049595E-2</c:v>
                </c:pt>
                <c:pt idx="3157">
                  <c:v>1.8134920028864965E-2</c:v>
                </c:pt>
                <c:pt idx="3158">
                  <c:v>1.8141178981401218E-2</c:v>
                </c:pt>
                <c:pt idx="3159">
                  <c:v>1.8147421211496262E-2</c:v>
                </c:pt>
                <c:pt idx="3160">
                  <c:v>1.8153646719312189E-2</c:v>
                </c:pt>
                <c:pt idx="3161">
                  <c:v>1.8159855505011091E-2</c:v>
                </c:pt>
                <c:pt idx="3162">
                  <c:v>1.816604756834983E-2</c:v>
                </c:pt>
                <c:pt idx="3163">
                  <c:v>1.8172222909409452E-2</c:v>
                </c:pt>
                <c:pt idx="3164">
                  <c:v>1.8178381528189957E-2</c:v>
                </c:pt>
                <c:pt idx="3165">
                  <c:v>1.8184523424610299E-2</c:v>
                </c:pt>
                <c:pt idx="3166">
                  <c:v>1.8190648598751524E-2</c:v>
                </c:pt>
                <c:pt idx="3167">
                  <c:v>1.8196757050532586E-2</c:v>
                </c:pt>
                <c:pt idx="3168">
                  <c:v>1.8202848780196623E-2</c:v>
                </c:pt>
                <c:pt idx="3169">
                  <c:v>1.8208923787500497E-2</c:v>
                </c:pt>
                <c:pt idx="3170">
                  <c:v>1.8214982072525254E-2</c:v>
                </c:pt>
                <c:pt idx="3171">
                  <c:v>1.8221023635108802E-2</c:v>
                </c:pt>
                <c:pt idx="3172">
                  <c:v>1.8227048475575325E-2</c:v>
                </c:pt>
                <c:pt idx="3173">
                  <c:v>1.8233056593681685E-2</c:v>
                </c:pt>
                <c:pt idx="3174">
                  <c:v>1.8239047989427881E-2</c:v>
                </c:pt>
                <c:pt idx="3175">
                  <c:v>1.8245022662976007E-2</c:v>
                </c:pt>
                <c:pt idx="3176">
                  <c:v>1.825098061416397E-2</c:v>
                </c:pt>
                <c:pt idx="3177">
                  <c:v>1.8256921843072815E-2</c:v>
                </c:pt>
                <c:pt idx="3178">
                  <c:v>1.8262846349621498E-2</c:v>
                </c:pt>
                <c:pt idx="3179">
                  <c:v>1.8269596738033078E-2</c:v>
                </c:pt>
                <c:pt idx="3180">
                  <c:v>1.82754854111844E-2</c:v>
                </c:pt>
                <c:pt idx="3181">
                  <c:v>1.8281357361975559E-2</c:v>
                </c:pt>
                <c:pt idx="3182">
                  <c:v>1.8287212590406554E-2</c:v>
                </c:pt>
                <c:pt idx="3183">
                  <c:v>1.8293051096639479E-2</c:v>
                </c:pt>
                <c:pt idx="3184">
                  <c:v>1.829887288051224E-2</c:v>
                </c:pt>
                <c:pt idx="3185">
                  <c:v>1.8304677942105885E-2</c:v>
                </c:pt>
                <c:pt idx="3186">
                  <c:v>1.8310466281339366E-2</c:v>
                </c:pt>
                <c:pt idx="3187">
                  <c:v>1.8316237898374776E-2</c:v>
                </c:pt>
                <c:pt idx="3188">
                  <c:v>1.8321992792968977E-2</c:v>
                </c:pt>
                <c:pt idx="3189">
                  <c:v>1.8327730965365108E-2</c:v>
                </c:pt>
                <c:pt idx="3190">
                  <c:v>1.8333452415320028E-2</c:v>
                </c:pt>
                <c:pt idx="3191">
                  <c:v>1.8339157143076878E-2</c:v>
                </c:pt>
                <c:pt idx="3192">
                  <c:v>1.8344845148473565E-2</c:v>
                </c:pt>
                <c:pt idx="3193">
                  <c:v>1.8350516431510089E-2</c:v>
                </c:pt>
                <c:pt idx="3194">
                  <c:v>1.8359629881549155E-2</c:v>
                </c:pt>
                <c:pt idx="3195">
                  <c:v>1.8361808830826831E-2</c:v>
                </c:pt>
                <c:pt idx="3196">
                  <c:v>1.8367429946944958E-2</c:v>
                </c:pt>
                <c:pt idx="3197">
                  <c:v>1.8373034340702921E-2</c:v>
                </c:pt>
                <c:pt idx="3198">
                  <c:v>1.8378622012262813E-2</c:v>
                </c:pt>
                <c:pt idx="3199">
                  <c:v>1.8384192961462542E-2</c:v>
                </c:pt>
                <c:pt idx="3200">
                  <c:v>1.8389747188221062E-2</c:v>
                </c:pt>
                <c:pt idx="3201">
                  <c:v>1.8395284692862557E-2</c:v>
                </c:pt>
                <c:pt idx="3202">
                  <c:v>1.8400805475143889E-2</c:v>
                </c:pt>
                <c:pt idx="3203">
                  <c:v>1.8406309535065057E-2</c:v>
                </c:pt>
                <c:pt idx="3204">
                  <c:v>1.8411796872545017E-2</c:v>
                </c:pt>
                <c:pt idx="3205">
                  <c:v>1.8417267487907951E-2</c:v>
                </c:pt>
                <c:pt idx="3206">
                  <c:v>1.8422721380829676E-2</c:v>
                </c:pt>
                <c:pt idx="3207">
                  <c:v>1.8428158551472285E-2</c:v>
                </c:pt>
                <c:pt idx="3208">
                  <c:v>1.8433578999754729E-2</c:v>
                </c:pt>
                <c:pt idx="3209">
                  <c:v>1.8438982725758057E-2</c:v>
                </c:pt>
                <c:pt idx="3210">
                  <c:v>1.8444369729401222E-2</c:v>
                </c:pt>
                <c:pt idx="3211">
                  <c:v>1.8449740010684224E-2</c:v>
                </c:pt>
                <c:pt idx="3212">
                  <c:v>1.8455093569688108E-2</c:v>
                </c:pt>
                <c:pt idx="3213">
                  <c:v>1.8460430406331829E-2</c:v>
                </c:pt>
                <c:pt idx="3214">
                  <c:v>1.846575052077748E-2</c:v>
                </c:pt>
                <c:pt idx="3215">
                  <c:v>1.8471053912700874E-2</c:v>
                </c:pt>
                <c:pt idx="3216">
                  <c:v>1.8476340582426198E-2</c:v>
                </c:pt>
                <c:pt idx="3217">
                  <c:v>1.8481610529710313E-2</c:v>
                </c:pt>
                <c:pt idx="3218">
                  <c:v>1.848686375471531E-2</c:v>
                </c:pt>
                <c:pt idx="3219">
                  <c:v>1.8492100257360145E-2</c:v>
                </c:pt>
                <c:pt idx="3220">
                  <c:v>1.8497320037806908E-2</c:v>
                </c:pt>
                <c:pt idx="3221">
                  <c:v>1.8502523095812462E-2</c:v>
                </c:pt>
                <c:pt idx="3222">
                  <c:v>1.8507709431376806E-2</c:v>
                </c:pt>
                <c:pt idx="3223">
                  <c:v>1.851287904474308E-2</c:v>
                </c:pt>
                <c:pt idx="3224">
                  <c:v>1.8518031935830237E-2</c:v>
                </c:pt>
                <c:pt idx="3225">
                  <c:v>1.8523168104476184E-2</c:v>
                </c:pt>
                <c:pt idx="3226">
                  <c:v>1.8528287550761968E-2</c:v>
                </c:pt>
                <c:pt idx="3227">
                  <c:v>1.8533390274768635E-2</c:v>
                </c:pt>
                <c:pt idx="3228">
                  <c:v>1.8538476276415139E-2</c:v>
                </c:pt>
                <c:pt idx="3229">
                  <c:v>1.8543545555701479E-2</c:v>
                </c:pt>
                <c:pt idx="3230">
                  <c:v>1.8548598112627657E-2</c:v>
                </c:pt>
                <c:pt idx="3231">
                  <c:v>1.8556012849965112E-2</c:v>
                </c:pt>
                <c:pt idx="3232">
                  <c:v>1.8561027694327846E-2</c:v>
                </c:pt>
                <c:pt idx="3233">
                  <c:v>1.8566025814790537E-2</c:v>
                </c:pt>
                <c:pt idx="3234">
                  <c:v>1.8571007211353189E-2</c:v>
                </c:pt>
                <c:pt idx="3235">
                  <c:v>1.8575971883988778E-2</c:v>
                </c:pt>
                <c:pt idx="3236">
                  <c:v>1.8580919832751345E-2</c:v>
                </c:pt>
                <c:pt idx="3237">
                  <c:v>1.8585851057559836E-2</c:v>
                </c:pt>
                <c:pt idx="3238">
                  <c:v>1.8590765558441268E-2</c:v>
                </c:pt>
                <c:pt idx="3239">
                  <c:v>1.8595663335449673E-2</c:v>
                </c:pt>
                <c:pt idx="3240">
                  <c:v>1.860054438853102E-2</c:v>
                </c:pt>
                <c:pt idx="3241">
                  <c:v>1.8605408717685311E-2</c:v>
                </c:pt>
                <c:pt idx="3242">
                  <c:v>1.8610256322912543E-2</c:v>
                </c:pt>
                <c:pt idx="3243">
                  <c:v>1.8615087204185702E-2</c:v>
                </c:pt>
                <c:pt idx="3244">
                  <c:v>1.8621009571760938E-2</c:v>
                </c:pt>
                <c:pt idx="3245">
                  <c:v>1.8625799349089034E-2</c:v>
                </c:pt>
                <c:pt idx="3246">
                  <c:v>1.863057240397592E-2</c:v>
                </c:pt>
                <c:pt idx="3247">
                  <c:v>1.8635328736502643E-2</c:v>
                </c:pt>
                <c:pt idx="3248">
                  <c:v>1.8640068346669203E-2</c:v>
                </c:pt>
                <c:pt idx="3249">
                  <c:v>1.8644791234556646E-2</c:v>
                </c:pt>
                <c:pt idx="3250">
                  <c:v>1.8649497400083925E-2</c:v>
                </c:pt>
                <c:pt idx="3251">
                  <c:v>1.8654186843088949E-2</c:v>
                </c:pt>
                <c:pt idx="3252">
                  <c:v>1.8658859563895902E-2</c:v>
                </c:pt>
                <c:pt idx="3253">
                  <c:v>1.8663515562342692E-2</c:v>
                </c:pt>
                <c:pt idx="3254">
                  <c:v>1.8668154838348272E-2</c:v>
                </c:pt>
                <c:pt idx="3255">
                  <c:v>1.8672777392074735E-2</c:v>
                </c:pt>
                <c:pt idx="3256">
                  <c:v>1.8677383223441035E-2</c:v>
                </c:pt>
                <c:pt idx="3257">
                  <c:v>1.8681972332366126E-2</c:v>
                </c:pt>
                <c:pt idx="3258">
                  <c:v>1.8686544719012099E-2</c:v>
                </c:pt>
                <c:pt idx="3259">
                  <c:v>1.8691100383297909E-2</c:v>
                </c:pt>
                <c:pt idx="3260">
                  <c:v>1.8695639325223556E-2</c:v>
                </c:pt>
                <c:pt idx="3261">
                  <c:v>1.870016154478904E-2</c:v>
                </c:pt>
                <c:pt idx="3262">
                  <c:v>1.8704667041832268E-2</c:v>
                </c:pt>
                <c:pt idx="3263">
                  <c:v>1.8709155816677425E-2</c:v>
                </c:pt>
                <c:pt idx="3264">
                  <c:v>1.8713627869243465E-2</c:v>
                </c:pt>
                <c:pt idx="3265">
                  <c:v>1.871808319928725E-2</c:v>
                </c:pt>
                <c:pt idx="3266">
                  <c:v>1.8722521806970871E-2</c:v>
                </c:pt>
                <c:pt idx="3267">
                  <c:v>1.8726943692294329E-2</c:v>
                </c:pt>
                <c:pt idx="3268">
                  <c:v>1.873134885533867E-2</c:v>
                </c:pt>
                <c:pt idx="3269">
                  <c:v>1.8735737295941801E-2</c:v>
                </c:pt>
                <c:pt idx="3270">
                  <c:v>1.8740109014184769E-2</c:v>
                </c:pt>
                <c:pt idx="3271">
                  <c:v>1.874446401014862E-2</c:v>
                </c:pt>
                <c:pt idx="3272">
                  <c:v>1.8748802283590216E-2</c:v>
                </c:pt>
                <c:pt idx="3273">
                  <c:v>1.875312383483374E-2</c:v>
                </c:pt>
                <c:pt idx="3274">
                  <c:v>1.8757428663555009E-2</c:v>
                </c:pt>
                <c:pt idx="3275">
                  <c:v>1.8761716769997161E-2</c:v>
                </c:pt>
                <c:pt idx="3276">
                  <c:v>1.8765988153998103E-2</c:v>
                </c:pt>
                <c:pt idx="3277">
                  <c:v>1.8770242815638882E-2</c:v>
                </c:pt>
                <c:pt idx="3278">
                  <c:v>1.8774480755081591E-2</c:v>
                </c:pt>
                <c:pt idx="3279">
                  <c:v>1.8778701971920997E-2</c:v>
                </c:pt>
                <c:pt idx="3280">
                  <c:v>1.878290646640024E-2</c:v>
                </c:pt>
                <c:pt idx="3281">
                  <c:v>1.8787094238600366E-2</c:v>
                </c:pt>
                <c:pt idx="3282">
                  <c:v>1.8791265288521375E-2</c:v>
                </c:pt>
                <c:pt idx="3283">
                  <c:v>1.8795419616001174E-2</c:v>
                </c:pt>
                <c:pt idx="3284">
                  <c:v>1.8799557220877672E-2</c:v>
                </c:pt>
                <c:pt idx="3285">
                  <c:v>1.8803678103637145E-2</c:v>
                </c:pt>
                <c:pt idx="3286">
                  <c:v>1.8807782263955408E-2</c:v>
                </c:pt>
                <c:pt idx="3287">
                  <c:v>1.8811869701832462E-2</c:v>
                </c:pt>
                <c:pt idx="3288">
                  <c:v>1.8815940417511445E-2</c:v>
                </c:pt>
                <c:pt idx="3289">
                  <c:v>1.8819994410587126E-2</c:v>
                </c:pt>
                <c:pt idx="3290">
                  <c:v>1.8824031681464737E-2</c:v>
                </c:pt>
                <c:pt idx="3291">
                  <c:v>1.8828052229901138E-2</c:v>
                </c:pt>
                <c:pt idx="3292">
                  <c:v>1.8832056055896329E-2</c:v>
                </c:pt>
                <c:pt idx="3293">
                  <c:v>1.8836043159612403E-2</c:v>
                </c:pt>
                <c:pt idx="3294">
                  <c:v>1.8840013540806222E-2</c:v>
                </c:pt>
                <c:pt idx="3295">
                  <c:v>1.8843967199639877E-2</c:v>
                </c:pt>
                <c:pt idx="3296">
                  <c:v>1.8847904136275462E-2</c:v>
                </c:pt>
                <c:pt idx="3297">
                  <c:v>1.8851824350388791E-2</c:v>
                </c:pt>
                <c:pt idx="3298">
                  <c:v>1.885572784206091E-2</c:v>
                </c:pt>
                <c:pt idx="3299">
                  <c:v>1.8859614611534958E-2</c:v>
                </c:pt>
                <c:pt idx="3300">
                  <c:v>1.8863484658486751E-2</c:v>
                </c:pt>
                <c:pt idx="3301">
                  <c:v>1.8867337983078381E-2</c:v>
                </c:pt>
                <c:pt idx="3302">
                  <c:v>1.88711745852288E-2</c:v>
                </c:pt>
                <c:pt idx="3303">
                  <c:v>1.887499446518115E-2</c:v>
                </c:pt>
                <c:pt idx="3304">
                  <c:v>1.8878797622530197E-2</c:v>
                </c:pt>
                <c:pt idx="3305">
                  <c:v>1.8882584057519081E-2</c:v>
                </c:pt>
                <c:pt idx="3306">
                  <c:v>1.8886353770309894E-2</c:v>
                </c:pt>
                <c:pt idx="3307">
                  <c:v>1.8890106760578451E-2</c:v>
                </c:pt>
                <c:pt idx="3308">
                  <c:v>1.8893843028486845E-2</c:v>
                </c:pt>
                <c:pt idx="3309">
                  <c:v>1.889756257395403E-2</c:v>
                </c:pt>
                <c:pt idx="3310">
                  <c:v>1.8901265397061051E-2</c:v>
                </c:pt>
                <c:pt idx="3311">
                  <c:v>1.8904951497888955E-2</c:v>
                </c:pt>
                <c:pt idx="3312">
                  <c:v>1.8908620876113558E-2</c:v>
                </c:pt>
                <c:pt idx="3313">
                  <c:v>1.8912273532140089E-2</c:v>
                </c:pt>
                <c:pt idx="3314">
                  <c:v>1.8915909465644365E-2</c:v>
                </c:pt>
                <c:pt idx="3315">
                  <c:v>1.8919528676788477E-2</c:v>
                </c:pt>
                <c:pt idx="3316">
                  <c:v>1.8923131165572427E-2</c:v>
                </c:pt>
                <c:pt idx="3317">
                  <c:v>1.8926716931996213E-2</c:v>
                </c:pt>
                <c:pt idx="3318">
                  <c:v>1.8930285975897743E-2</c:v>
                </c:pt>
                <c:pt idx="3319">
                  <c:v>1.893383829743911E-2</c:v>
                </c:pt>
                <c:pt idx="3320">
                  <c:v>1.8937373896701359E-2</c:v>
                </c:pt>
                <c:pt idx="3321">
                  <c:v>1.89408927735224E-2</c:v>
                </c:pt>
                <c:pt idx="3322">
                  <c:v>1.8944394927902231E-2</c:v>
                </c:pt>
                <c:pt idx="3323">
                  <c:v>1.8947880359840852E-2</c:v>
                </c:pt>
                <c:pt idx="3324">
                  <c:v>1.895134906941931E-2</c:v>
                </c:pt>
                <c:pt idx="3325">
                  <c:v>1.8954801056880743E-2</c:v>
                </c:pt>
                <c:pt idx="3326">
                  <c:v>1.8958236321576782E-2</c:v>
                </c:pt>
                <c:pt idx="3327">
                  <c:v>1.8961654863993704E-2</c:v>
                </c:pt>
                <c:pt idx="3328">
                  <c:v>1.8965056684050463E-2</c:v>
                </c:pt>
                <c:pt idx="3329">
                  <c:v>1.8968441781666012E-2</c:v>
                </c:pt>
                <c:pt idx="3330">
                  <c:v>1.8971810156840352E-2</c:v>
                </c:pt>
                <c:pt idx="3331">
                  <c:v>1.8975161809735575E-2</c:v>
                </c:pt>
                <c:pt idx="3332">
                  <c:v>1.8978496740108541E-2</c:v>
                </c:pt>
                <c:pt idx="3333">
                  <c:v>1.8981814948202391E-2</c:v>
                </c:pt>
                <c:pt idx="3334">
                  <c:v>1.8985116433773985E-2</c:v>
                </c:pt>
                <c:pt idx="3335">
                  <c:v>1.8988401197066462E-2</c:v>
                </c:pt>
                <c:pt idx="3336">
                  <c:v>1.8991669237836684E-2</c:v>
                </c:pt>
                <c:pt idx="3337">
                  <c:v>1.8994920556246742E-2</c:v>
                </c:pt>
                <c:pt idx="3338">
                  <c:v>1.899815515221559E-2</c:v>
                </c:pt>
                <c:pt idx="3339">
                  <c:v>1.9001373025986368E-2</c:v>
                </c:pt>
                <c:pt idx="3340">
                  <c:v>1.9004574177153843E-2</c:v>
                </c:pt>
                <c:pt idx="3341">
                  <c:v>1.900775860588011E-2</c:v>
                </c:pt>
                <c:pt idx="3342">
                  <c:v>1.9010926312327259E-2</c:v>
                </c:pt>
                <c:pt idx="3343">
                  <c:v>1.9014077296414245E-2</c:v>
                </c:pt>
                <c:pt idx="3344">
                  <c:v>1.9017211557897928E-2</c:v>
                </c:pt>
                <c:pt idx="3345">
                  <c:v>1.9020329097183541E-2</c:v>
                </c:pt>
                <c:pt idx="3346">
                  <c:v>1.9023429913946899E-2</c:v>
                </c:pt>
                <c:pt idx="3347">
                  <c:v>1.9026514008350093E-2</c:v>
                </c:pt>
                <c:pt idx="3348">
                  <c:v>1.9029581380231031E-2</c:v>
                </c:pt>
                <c:pt idx="3349">
                  <c:v>1.9032632029832852E-2</c:v>
                </c:pt>
                <c:pt idx="3350">
                  <c:v>1.9035665956993464E-2</c:v>
                </c:pt>
                <c:pt idx="3351">
                  <c:v>1.9038683161793912E-2</c:v>
                </c:pt>
                <c:pt idx="3352">
                  <c:v>1.9041683644072105E-2</c:v>
                </c:pt>
                <c:pt idx="3353">
                  <c:v>1.9044667403990134E-2</c:v>
                </c:pt>
                <c:pt idx="3354">
                  <c:v>1.9047634441548E-2</c:v>
                </c:pt>
                <c:pt idx="3355">
                  <c:v>1.9050584756745703E-2</c:v>
                </c:pt>
                <c:pt idx="3356">
                  <c:v>1.9053518349340104E-2</c:v>
                </c:pt>
                <c:pt idx="3357">
                  <c:v>1.9056435219736434E-2</c:v>
                </c:pt>
                <c:pt idx="3358">
                  <c:v>1.9059335367529462E-2</c:v>
                </c:pt>
                <c:pt idx="3359">
                  <c:v>1.906221879288128E-2</c:v>
                </c:pt>
                <c:pt idx="3360">
                  <c:v>1.9065085495953982E-2</c:v>
                </c:pt>
                <c:pt idx="3361">
                  <c:v>1.906793547666652E-2</c:v>
                </c:pt>
                <c:pt idx="3362">
                  <c:v>1.9070768734937849E-2</c:v>
                </c:pt>
                <c:pt idx="3363">
                  <c:v>1.9073585270686921E-2</c:v>
                </c:pt>
                <c:pt idx="3364">
                  <c:v>1.9076385084156877E-2</c:v>
                </c:pt>
                <c:pt idx="3365">
                  <c:v>1.9079168175104577E-2</c:v>
                </c:pt>
                <c:pt idx="3366">
                  <c:v>1.9081934543692114E-2</c:v>
                </c:pt>
                <c:pt idx="3367">
                  <c:v>1.9084684189838441E-2</c:v>
                </c:pt>
                <c:pt idx="3368">
                  <c:v>1.9087417113624605E-2</c:v>
                </c:pt>
                <c:pt idx="3369">
                  <c:v>1.909013331496956E-2</c:v>
                </c:pt>
                <c:pt idx="3370">
                  <c:v>1.9092832793873304E-2</c:v>
                </c:pt>
                <c:pt idx="3371">
                  <c:v>1.909551555033584E-2</c:v>
                </c:pt>
                <c:pt idx="3372">
                  <c:v>1.9098181584438212E-2</c:v>
                </c:pt>
                <c:pt idx="3373">
                  <c:v>1.9100830896018328E-2</c:v>
                </c:pt>
                <c:pt idx="3374">
                  <c:v>1.9103463485319327E-2</c:v>
                </c:pt>
                <c:pt idx="3375">
                  <c:v>1.9106079352260164E-2</c:v>
                </c:pt>
                <c:pt idx="3376">
                  <c:v>1.9108678496678744E-2</c:v>
                </c:pt>
                <c:pt idx="3377">
                  <c:v>1.9111260918494022E-2</c:v>
                </c:pt>
                <c:pt idx="3378">
                  <c:v>1.9113826618111229E-2</c:v>
                </c:pt>
                <c:pt idx="3379">
                  <c:v>1.911637559544932E-2</c:v>
                </c:pt>
                <c:pt idx="3380">
                  <c:v>1.9118907850103062E-2</c:v>
                </c:pt>
                <c:pt idx="3381">
                  <c:v>1.9121423382396641E-2</c:v>
                </c:pt>
                <c:pt idx="3382">
                  <c:v>1.9123922192330056E-2</c:v>
                </c:pt>
                <c:pt idx="3383">
                  <c:v>1.9126404279822262E-2</c:v>
                </c:pt>
                <c:pt idx="3384">
                  <c:v>1.9128869644873259E-2</c:v>
                </c:pt>
                <c:pt idx="3385">
                  <c:v>1.9131318287483046E-2</c:v>
                </c:pt>
                <c:pt idx="3386">
                  <c:v>1.9133750207813716E-2</c:v>
                </c:pt>
                <c:pt idx="3387">
                  <c:v>1.9136509068679031E-2</c:v>
                </c:pt>
                <c:pt idx="3388">
                  <c:v>1.9138905155126062E-2</c:v>
                </c:pt>
                <c:pt idx="3389">
                  <c:v>1.9141284519212931E-2</c:v>
                </c:pt>
                <c:pt idx="3390">
                  <c:v>1.9143647160696498E-2</c:v>
                </c:pt>
                <c:pt idx="3391">
                  <c:v>1.914599308006304E-2</c:v>
                </c:pt>
                <c:pt idx="3392">
                  <c:v>1.9148322276745233E-2</c:v>
                </c:pt>
                <c:pt idx="3393">
                  <c:v>1.9150634751067264E-2</c:v>
                </c:pt>
                <c:pt idx="3394">
                  <c:v>1.9152930503029131E-2</c:v>
                </c:pt>
                <c:pt idx="3395">
                  <c:v>1.9155209532549788E-2</c:v>
                </c:pt>
                <c:pt idx="3396">
                  <c:v>1.915747183954819E-2</c:v>
                </c:pt>
                <c:pt idx="3397">
                  <c:v>1.9159717424186429E-2</c:v>
                </c:pt>
                <c:pt idx="3398">
                  <c:v>1.9161946286464504E-2</c:v>
                </c:pt>
                <c:pt idx="3399">
                  <c:v>1.916415842630137E-2</c:v>
                </c:pt>
                <c:pt idx="3400">
                  <c:v>1.916635384361598E-2</c:v>
                </c:pt>
                <c:pt idx="3401">
                  <c:v>1.916853253848938E-2</c:v>
                </c:pt>
                <c:pt idx="3402">
                  <c:v>1.9170694511083664E-2</c:v>
                </c:pt>
                <c:pt idx="3403">
                  <c:v>1.9172839761236737E-2</c:v>
                </c:pt>
                <c:pt idx="3404">
                  <c:v>1.9174968288786509E-2</c:v>
                </c:pt>
                <c:pt idx="3405">
                  <c:v>1.9177080094057164E-2</c:v>
                </c:pt>
                <c:pt idx="3406">
                  <c:v>1.9179175176805563E-2</c:v>
                </c:pt>
                <c:pt idx="3407">
                  <c:v>1.9181253537193799E-2</c:v>
                </c:pt>
                <c:pt idx="3408">
                  <c:v>1.9183315175140825E-2</c:v>
                </c:pt>
                <c:pt idx="3409">
                  <c:v>1.9185360090727688E-2</c:v>
                </c:pt>
                <c:pt idx="3410">
                  <c:v>1.9187388283792295E-2</c:v>
                </c:pt>
                <c:pt idx="3411">
                  <c:v>1.9189399754415692E-2</c:v>
                </c:pt>
                <c:pt idx="3412">
                  <c:v>1.919139450259788E-2</c:v>
                </c:pt>
                <c:pt idx="3413">
                  <c:v>1.9193372528500952E-2</c:v>
                </c:pt>
                <c:pt idx="3414">
                  <c:v>1.9195333831800721E-2</c:v>
                </c:pt>
                <c:pt idx="3415">
                  <c:v>1.9197278412740326E-2</c:v>
                </c:pt>
                <c:pt idx="3416">
                  <c:v>1.9199206271400815E-2</c:v>
                </c:pt>
                <c:pt idx="3417">
                  <c:v>1.9201117407458002E-2</c:v>
                </c:pt>
                <c:pt idx="3418">
                  <c:v>1.9203011821073979E-2</c:v>
                </c:pt>
                <c:pt idx="3419">
                  <c:v>1.9204889512248746E-2</c:v>
                </c:pt>
                <c:pt idx="3420">
                  <c:v>1.920675048106335E-2</c:v>
                </c:pt>
                <c:pt idx="3421">
                  <c:v>1.9208594727517792E-2</c:v>
                </c:pt>
                <c:pt idx="3422">
                  <c:v>1.9210422251287884E-2</c:v>
                </c:pt>
                <c:pt idx="3423">
                  <c:v>1.9212233053021999E-2</c:v>
                </c:pt>
                <c:pt idx="3424">
                  <c:v>1.9214027131909672E-2</c:v>
                </c:pt>
                <c:pt idx="3425">
                  <c:v>1.9215804488599275E-2</c:v>
                </c:pt>
                <c:pt idx="3426">
                  <c:v>1.9217565122766622E-2</c:v>
                </c:pt>
                <c:pt idx="3427">
                  <c:v>1.921930903449276E-2</c:v>
                </c:pt>
                <c:pt idx="3428">
                  <c:v>1.9221036223858734E-2</c:v>
                </c:pt>
                <c:pt idx="3429">
                  <c:v>1.9222746690783499E-2</c:v>
                </c:pt>
                <c:pt idx="3430">
                  <c:v>1.9224440435267054E-2</c:v>
                </c:pt>
                <c:pt idx="3431">
                  <c:v>1.9226117457228353E-2</c:v>
                </c:pt>
                <c:pt idx="3432">
                  <c:v>1.9227777756910536E-2</c:v>
                </c:pt>
                <c:pt idx="3433">
                  <c:v>1.9229421333989416E-2</c:v>
                </c:pt>
                <c:pt idx="3434">
                  <c:v>1.9231048188708133E-2</c:v>
                </c:pt>
                <c:pt idx="3435">
                  <c:v>1.9232658321066687E-2</c:v>
                </c:pt>
                <c:pt idx="3436">
                  <c:v>1.9234251730984031E-2</c:v>
                </c:pt>
                <c:pt idx="3437">
                  <c:v>1.9235828418217027E-2</c:v>
                </c:pt>
                <c:pt idx="3438">
                  <c:v>1.9237388383251952E-2</c:v>
                </c:pt>
                <c:pt idx="3439">
                  <c:v>1.9238931625845668E-2</c:v>
                </c:pt>
                <c:pt idx="3440">
                  <c:v>1.9240458145836081E-2</c:v>
                </c:pt>
                <c:pt idx="3441">
                  <c:v>1.9241967943628424E-2</c:v>
                </c:pt>
                <c:pt idx="3442">
                  <c:v>1.9243461018898511E-2</c:v>
                </c:pt>
                <c:pt idx="3443">
                  <c:v>1.9244937371727389E-2</c:v>
                </c:pt>
                <c:pt idx="3444">
                  <c:v>1.924639700203401E-2</c:v>
                </c:pt>
                <c:pt idx="3445">
                  <c:v>1.9247839909980469E-2</c:v>
                </c:pt>
                <c:pt idx="3446">
                  <c:v>1.9249266095485718E-2</c:v>
                </c:pt>
                <c:pt idx="3447">
                  <c:v>1.9250675558549757E-2</c:v>
                </c:pt>
                <c:pt idx="3448">
                  <c:v>1.9252068299172587E-2</c:v>
                </c:pt>
                <c:pt idx="3449">
                  <c:v>1.9253444317354207E-2</c:v>
                </c:pt>
                <c:pt idx="3450">
                  <c:v>1.9254803613094618E-2</c:v>
                </c:pt>
                <c:pt idx="3451">
                  <c:v>1.9256146186393819E-2</c:v>
                </c:pt>
                <c:pt idx="3452">
                  <c:v>1.925747203725181E-2</c:v>
                </c:pt>
                <c:pt idx="3453">
                  <c:v>1.9258781165749639E-2</c:v>
                </c:pt>
                <c:pt idx="3454">
                  <c:v>1.9260073571644165E-2</c:v>
                </c:pt>
                <c:pt idx="3455">
                  <c:v>1.9261349255178528E-2</c:v>
                </c:pt>
                <c:pt idx="3456">
                  <c:v>1.9262608216352728E-2</c:v>
                </c:pt>
                <c:pt idx="3457">
                  <c:v>1.9263850455004672E-2</c:v>
                </c:pt>
                <c:pt idx="3458">
                  <c:v>1.9265075971215406E-2</c:v>
                </c:pt>
                <c:pt idx="3459">
                  <c:v>1.9266284764984931E-2</c:v>
                </c:pt>
                <c:pt idx="3460">
                  <c:v>1.9267476836394293E-2</c:v>
                </c:pt>
                <c:pt idx="3461">
                  <c:v>1.9268652185200352E-2</c:v>
                </c:pt>
                <c:pt idx="3462">
                  <c:v>1.9269810811727295E-2</c:v>
                </c:pt>
                <c:pt idx="3463">
                  <c:v>1.9270952715731982E-2</c:v>
                </c:pt>
                <c:pt idx="3464">
                  <c:v>1.9272077897295459E-2</c:v>
                </c:pt>
                <c:pt idx="3465">
                  <c:v>1.9273186356417726E-2</c:v>
                </c:pt>
                <c:pt idx="3466">
                  <c:v>1.9274278093179831E-2</c:v>
                </c:pt>
                <c:pt idx="3467">
                  <c:v>1.9275353107500726E-2</c:v>
                </c:pt>
                <c:pt idx="3468">
                  <c:v>1.9276411399380411E-2</c:v>
                </c:pt>
                <c:pt idx="3469">
                  <c:v>1.927745296873784E-2</c:v>
                </c:pt>
                <c:pt idx="3470">
                  <c:v>1.9278477815573014E-2</c:v>
                </c:pt>
                <c:pt idx="3471">
                  <c:v>1.9279485940129071E-2</c:v>
                </c:pt>
                <c:pt idx="3472">
                  <c:v>1.9280477342162872E-2</c:v>
                </c:pt>
                <c:pt idx="3473">
                  <c:v>1.9281452021836509E-2</c:v>
                </c:pt>
                <c:pt idx="3474">
                  <c:v>1.9282409979068937E-2</c:v>
                </c:pt>
                <c:pt idx="3475">
                  <c:v>1.928335121377911E-2</c:v>
                </c:pt>
                <c:pt idx="3476">
                  <c:v>1.9284275726048072E-2</c:v>
                </c:pt>
                <c:pt idx="3477">
                  <c:v>1.9285183515794779E-2</c:v>
                </c:pt>
                <c:pt idx="3478">
                  <c:v>1.9286074583343416E-2</c:v>
                </c:pt>
                <c:pt idx="3479">
                  <c:v>1.928694892828875E-2</c:v>
                </c:pt>
                <c:pt idx="3480">
                  <c:v>1.9287806550711828E-2</c:v>
                </c:pt>
                <c:pt idx="3481">
                  <c:v>1.9288647450774743E-2</c:v>
                </c:pt>
                <c:pt idx="3482">
                  <c:v>1.9289471628558541E-2</c:v>
                </c:pt>
                <c:pt idx="3483">
                  <c:v>1.9290279083739037E-2</c:v>
                </c:pt>
                <c:pt idx="3484">
                  <c:v>1.9291069816478323E-2</c:v>
                </c:pt>
                <c:pt idx="3485">
                  <c:v>1.92918438267764E-2</c:v>
                </c:pt>
                <c:pt idx="3486">
                  <c:v>1.9292601114552221E-2</c:v>
                </c:pt>
                <c:pt idx="3487">
                  <c:v>1.9293341679967879E-2</c:v>
                </c:pt>
                <c:pt idx="3488">
                  <c:v>1.9294065523023374E-2</c:v>
                </c:pt>
                <c:pt idx="3489">
                  <c:v>1.9294772643475566E-2</c:v>
                </c:pt>
                <c:pt idx="3490">
                  <c:v>1.9295463041648642E-2</c:v>
                </c:pt>
                <c:pt idx="3491">
                  <c:v>1.9296231591615642E-2</c:v>
                </c:pt>
                <c:pt idx="3492">
                  <c:v>1.9296886155824033E-2</c:v>
                </c:pt>
                <c:pt idx="3493">
                  <c:v>1.9297523997672261E-2</c:v>
                </c:pt>
                <c:pt idx="3494">
                  <c:v>1.9298145117079279E-2</c:v>
                </c:pt>
                <c:pt idx="3495">
                  <c:v>1.9298749514045088E-2</c:v>
                </c:pt>
                <c:pt idx="3496">
                  <c:v>1.9299337188488641E-2</c:v>
                </c:pt>
                <c:pt idx="3497">
                  <c:v>1.9299908140490984E-2</c:v>
                </c:pt>
                <c:pt idx="3498">
                  <c:v>1.9300462370214211E-2</c:v>
                </c:pt>
                <c:pt idx="3499">
                  <c:v>1.9300999877334135E-2</c:v>
                </c:pt>
                <c:pt idx="3500">
                  <c:v>1.930152066201285E-2</c:v>
                </c:pt>
                <c:pt idx="3501">
                  <c:v>1.9302024724493494E-2</c:v>
                </c:pt>
                <c:pt idx="3502">
                  <c:v>1.9302512064208743E-2</c:v>
                </c:pt>
                <c:pt idx="3503">
                  <c:v>1.9302982681563829E-2</c:v>
                </c:pt>
                <c:pt idx="3504">
                  <c:v>1.9303436576639799E-2</c:v>
                </c:pt>
                <c:pt idx="3505">
                  <c:v>1.9306037236948015E-2</c:v>
                </c:pt>
                <c:pt idx="3506">
                  <c:v>1.9304294199143923E-2</c:v>
                </c:pt>
                <c:pt idx="3507">
                  <c:v>1.9304697926653125E-2</c:v>
                </c:pt>
                <c:pt idx="3508">
                  <c:v>1.930508493188321E-2</c:v>
                </c:pt>
                <c:pt idx="3509">
                  <c:v>1.9305455214672085E-2</c:v>
                </c:pt>
                <c:pt idx="3510">
                  <c:v>1.9305808774938704E-2</c:v>
                </c:pt>
                <c:pt idx="3511">
                  <c:v>1.9306145612683068E-2</c:v>
                </c:pt>
                <c:pt idx="3512">
                  <c:v>1.9306465728229361E-2</c:v>
                </c:pt>
                <c:pt idx="3513">
                  <c:v>1.9306769121010259E-2</c:v>
                </c:pt>
                <c:pt idx="3514">
                  <c:v>1.930705579151204E-2</c:v>
                </c:pt>
                <c:pt idx="3515">
                  <c:v>1.9307325739653658E-2</c:v>
                </c:pt>
                <c:pt idx="3516">
                  <c:v>1.930757896527302E-2</c:v>
                </c:pt>
                <c:pt idx="3517">
                  <c:v>1.9307815468370126E-2</c:v>
                </c:pt>
                <c:pt idx="3518">
                  <c:v>1.9308035249107069E-2</c:v>
                </c:pt>
                <c:pt idx="3519">
                  <c:v>1.9308238307402803E-2</c:v>
                </c:pt>
                <c:pt idx="3520">
                  <c:v>1.9308424643257327E-2</c:v>
                </c:pt>
                <c:pt idx="3521">
                  <c:v>1.9308594256589595E-2</c:v>
                </c:pt>
                <c:pt idx="3522">
                  <c:v>1.9308747147480654E-2</c:v>
                </c:pt>
                <c:pt idx="3523">
                  <c:v>1.9308883316011549E-2</c:v>
                </c:pt>
                <c:pt idx="3524">
                  <c:v>1.9309002762020189E-2</c:v>
                </c:pt>
                <c:pt idx="3525">
                  <c:v>1.9309105485587619E-2</c:v>
                </c:pt>
                <c:pt idx="3526">
                  <c:v>1.9309191486713839E-2</c:v>
                </c:pt>
                <c:pt idx="3527">
                  <c:v>1.9309260765479896E-2</c:v>
                </c:pt>
                <c:pt idx="3528">
                  <c:v>1.9309313321723698E-2</c:v>
                </c:pt>
                <c:pt idx="3529">
                  <c:v>1.9309349155445243E-2</c:v>
                </c:pt>
                <c:pt idx="3530">
                  <c:v>1.9309368266968718E-2</c:v>
                </c:pt>
                <c:pt idx="3531">
                  <c:v>1.9309371736559999E-2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395456"/>
        <c:axId val="419396992"/>
      </c:lineChart>
      <c:dateAx>
        <c:axId val="419395456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39699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19396992"/>
        <c:scaling>
          <c:orientation val="minMax"/>
          <c:max val="1.2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1939545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42278</c:v>
                </c:pt>
                <c:pt idx="1">
                  <c:v>42279</c:v>
                </c:pt>
                <c:pt idx="2">
                  <c:v>42282</c:v>
                </c:pt>
                <c:pt idx="3">
                  <c:v>42283</c:v>
                </c:pt>
                <c:pt idx="4">
                  <c:v>42284</c:v>
                </c:pt>
                <c:pt idx="5">
                  <c:v>42285</c:v>
                </c:pt>
                <c:pt idx="6">
                  <c:v>42286</c:v>
                </c:pt>
                <c:pt idx="7">
                  <c:v>42289</c:v>
                </c:pt>
                <c:pt idx="8">
                  <c:v>42290</c:v>
                </c:pt>
                <c:pt idx="9">
                  <c:v>42291</c:v>
                </c:pt>
                <c:pt idx="10">
                  <c:v>42292</c:v>
                </c:pt>
                <c:pt idx="11">
                  <c:v>42293</c:v>
                </c:pt>
                <c:pt idx="12">
                  <c:v>42296</c:v>
                </c:pt>
                <c:pt idx="13">
                  <c:v>42297</c:v>
                </c:pt>
                <c:pt idx="14">
                  <c:v>42298</c:v>
                </c:pt>
                <c:pt idx="15">
                  <c:v>42299</c:v>
                </c:pt>
                <c:pt idx="16">
                  <c:v>42300</c:v>
                </c:pt>
                <c:pt idx="17">
                  <c:v>42303</c:v>
                </c:pt>
                <c:pt idx="18">
                  <c:v>42304</c:v>
                </c:pt>
                <c:pt idx="19">
                  <c:v>42305</c:v>
                </c:pt>
                <c:pt idx="20">
                  <c:v>42306</c:v>
                </c:pt>
                <c:pt idx="21">
                  <c:v>42307</c:v>
                </c:pt>
                <c:pt idx="22">
                  <c:v>42310</c:v>
                </c:pt>
                <c:pt idx="23">
                  <c:v>42311</c:v>
                </c:pt>
                <c:pt idx="24">
                  <c:v>42312</c:v>
                </c:pt>
                <c:pt idx="25">
                  <c:v>42313</c:v>
                </c:pt>
                <c:pt idx="26">
                  <c:v>42314</c:v>
                </c:pt>
                <c:pt idx="27">
                  <c:v>42317</c:v>
                </c:pt>
                <c:pt idx="28">
                  <c:v>42318</c:v>
                </c:pt>
                <c:pt idx="29">
                  <c:v>42319</c:v>
                </c:pt>
                <c:pt idx="30">
                  <c:v>42320</c:v>
                </c:pt>
                <c:pt idx="31">
                  <c:v>42321</c:v>
                </c:pt>
                <c:pt idx="32">
                  <c:v>42324</c:v>
                </c:pt>
                <c:pt idx="33">
                  <c:v>42325</c:v>
                </c:pt>
                <c:pt idx="34">
                  <c:v>42326</c:v>
                </c:pt>
                <c:pt idx="35">
                  <c:v>42327</c:v>
                </c:pt>
                <c:pt idx="36">
                  <c:v>42328</c:v>
                </c:pt>
                <c:pt idx="37">
                  <c:v>42331</c:v>
                </c:pt>
                <c:pt idx="38">
                  <c:v>42332</c:v>
                </c:pt>
                <c:pt idx="39">
                  <c:v>42333</c:v>
                </c:pt>
                <c:pt idx="40">
                  <c:v>42334</c:v>
                </c:pt>
                <c:pt idx="41">
                  <c:v>42335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42345</c:v>
                </c:pt>
                <c:pt idx="48">
                  <c:v>42346</c:v>
                </c:pt>
                <c:pt idx="49">
                  <c:v>42347</c:v>
                </c:pt>
                <c:pt idx="50">
                  <c:v>42348</c:v>
                </c:pt>
                <c:pt idx="51">
                  <c:v>42349</c:v>
                </c:pt>
                <c:pt idx="52">
                  <c:v>42352</c:v>
                </c:pt>
                <c:pt idx="53">
                  <c:v>42353</c:v>
                </c:pt>
                <c:pt idx="54">
                  <c:v>42354</c:v>
                </c:pt>
                <c:pt idx="55">
                  <c:v>42355</c:v>
                </c:pt>
                <c:pt idx="56">
                  <c:v>42356</c:v>
                </c:pt>
                <c:pt idx="57">
                  <c:v>42359</c:v>
                </c:pt>
                <c:pt idx="58">
                  <c:v>42360</c:v>
                </c:pt>
                <c:pt idx="59">
                  <c:v>42361</c:v>
                </c:pt>
                <c:pt idx="60">
                  <c:v>42362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42493</c:v>
                </c:pt>
                <c:pt idx="148">
                  <c:v>42494</c:v>
                </c:pt>
                <c:pt idx="149">
                  <c:v>42495</c:v>
                </c:pt>
                <c:pt idx="150">
                  <c:v>42496</c:v>
                </c:pt>
                <c:pt idx="151">
                  <c:v>42499</c:v>
                </c:pt>
                <c:pt idx="152">
                  <c:v>42500</c:v>
                </c:pt>
                <c:pt idx="153">
                  <c:v>42501</c:v>
                </c:pt>
                <c:pt idx="154">
                  <c:v>42502</c:v>
                </c:pt>
                <c:pt idx="155">
                  <c:v>42503</c:v>
                </c:pt>
                <c:pt idx="156">
                  <c:v>42506</c:v>
                </c:pt>
                <c:pt idx="157">
                  <c:v>42507</c:v>
                </c:pt>
                <c:pt idx="158">
                  <c:v>42508</c:v>
                </c:pt>
                <c:pt idx="159">
                  <c:v>42509</c:v>
                </c:pt>
                <c:pt idx="160">
                  <c:v>42510</c:v>
                </c:pt>
                <c:pt idx="161">
                  <c:v>42513</c:v>
                </c:pt>
                <c:pt idx="162">
                  <c:v>42514</c:v>
                </c:pt>
                <c:pt idx="163">
                  <c:v>42515</c:v>
                </c:pt>
                <c:pt idx="164">
                  <c:v>42516</c:v>
                </c:pt>
                <c:pt idx="165">
                  <c:v>42517</c:v>
                </c:pt>
                <c:pt idx="166">
                  <c:v>42521</c:v>
                </c:pt>
                <c:pt idx="167">
                  <c:v>42522</c:v>
                </c:pt>
                <c:pt idx="168">
                  <c:v>42523</c:v>
                </c:pt>
                <c:pt idx="169">
                  <c:v>42524</c:v>
                </c:pt>
                <c:pt idx="170">
                  <c:v>42527</c:v>
                </c:pt>
                <c:pt idx="171">
                  <c:v>42528</c:v>
                </c:pt>
                <c:pt idx="172">
                  <c:v>42529</c:v>
                </c:pt>
                <c:pt idx="173">
                  <c:v>42530</c:v>
                </c:pt>
                <c:pt idx="174">
                  <c:v>42531</c:v>
                </c:pt>
                <c:pt idx="175">
                  <c:v>42534</c:v>
                </c:pt>
                <c:pt idx="176">
                  <c:v>42535</c:v>
                </c:pt>
                <c:pt idx="177">
                  <c:v>42536</c:v>
                </c:pt>
                <c:pt idx="178">
                  <c:v>42537</c:v>
                </c:pt>
                <c:pt idx="179">
                  <c:v>42538</c:v>
                </c:pt>
                <c:pt idx="180">
                  <c:v>42541</c:v>
                </c:pt>
                <c:pt idx="181">
                  <c:v>42542</c:v>
                </c:pt>
                <c:pt idx="182">
                  <c:v>42543</c:v>
                </c:pt>
                <c:pt idx="183">
                  <c:v>42544</c:v>
                </c:pt>
                <c:pt idx="184">
                  <c:v>42545</c:v>
                </c:pt>
                <c:pt idx="185">
                  <c:v>42548</c:v>
                </c:pt>
                <c:pt idx="186">
                  <c:v>42549</c:v>
                </c:pt>
                <c:pt idx="187">
                  <c:v>42550</c:v>
                </c:pt>
                <c:pt idx="188">
                  <c:v>42551</c:v>
                </c:pt>
                <c:pt idx="189">
                  <c:v>42552</c:v>
                </c:pt>
                <c:pt idx="190">
                  <c:v>42555</c:v>
                </c:pt>
                <c:pt idx="191">
                  <c:v>42556</c:v>
                </c:pt>
                <c:pt idx="192">
                  <c:v>42557</c:v>
                </c:pt>
                <c:pt idx="193">
                  <c:v>42558</c:v>
                </c:pt>
                <c:pt idx="194">
                  <c:v>42559</c:v>
                </c:pt>
                <c:pt idx="195">
                  <c:v>42562</c:v>
                </c:pt>
                <c:pt idx="196">
                  <c:v>42563</c:v>
                </c:pt>
                <c:pt idx="197">
                  <c:v>42564</c:v>
                </c:pt>
                <c:pt idx="198">
                  <c:v>42565</c:v>
                </c:pt>
                <c:pt idx="199">
                  <c:v>42566</c:v>
                </c:pt>
                <c:pt idx="200">
                  <c:v>42569</c:v>
                </c:pt>
                <c:pt idx="201">
                  <c:v>42570</c:v>
                </c:pt>
                <c:pt idx="202">
                  <c:v>42571</c:v>
                </c:pt>
                <c:pt idx="203">
                  <c:v>42572</c:v>
                </c:pt>
                <c:pt idx="204">
                  <c:v>42573</c:v>
                </c:pt>
                <c:pt idx="205">
                  <c:v>42576</c:v>
                </c:pt>
                <c:pt idx="206">
                  <c:v>42577</c:v>
                </c:pt>
                <c:pt idx="207">
                  <c:v>42578</c:v>
                </c:pt>
                <c:pt idx="208">
                  <c:v>42579</c:v>
                </c:pt>
                <c:pt idx="209">
                  <c:v>42580</c:v>
                </c:pt>
                <c:pt idx="210">
                  <c:v>42583</c:v>
                </c:pt>
                <c:pt idx="211">
                  <c:v>42584</c:v>
                </c:pt>
                <c:pt idx="212">
                  <c:v>42585</c:v>
                </c:pt>
                <c:pt idx="213">
                  <c:v>42586</c:v>
                </c:pt>
                <c:pt idx="214">
                  <c:v>42587</c:v>
                </c:pt>
                <c:pt idx="215">
                  <c:v>42590</c:v>
                </c:pt>
                <c:pt idx="216">
                  <c:v>42591</c:v>
                </c:pt>
                <c:pt idx="217">
                  <c:v>42592</c:v>
                </c:pt>
                <c:pt idx="218">
                  <c:v>42593</c:v>
                </c:pt>
                <c:pt idx="219">
                  <c:v>42594</c:v>
                </c:pt>
                <c:pt idx="220">
                  <c:v>42597</c:v>
                </c:pt>
                <c:pt idx="221">
                  <c:v>42598</c:v>
                </c:pt>
                <c:pt idx="222">
                  <c:v>42599</c:v>
                </c:pt>
                <c:pt idx="223">
                  <c:v>42600</c:v>
                </c:pt>
                <c:pt idx="224">
                  <c:v>42601</c:v>
                </c:pt>
                <c:pt idx="225">
                  <c:v>42604</c:v>
                </c:pt>
                <c:pt idx="226">
                  <c:v>42605</c:v>
                </c:pt>
                <c:pt idx="227">
                  <c:v>42606</c:v>
                </c:pt>
                <c:pt idx="228">
                  <c:v>42607</c:v>
                </c:pt>
                <c:pt idx="229">
                  <c:v>42608</c:v>
                </c:pt>
                <c:pt idx="230">
                  <c:v>42612</c:v>
                </c:pt>
                <c:pt idx="231">
                  <c:v>42613</c:v>
                </c:pt>
                <c:pt idx="232">
                  <c:v>42614</c:v>
                </c:pt>
                <c:pt idx="233">
                  <c:v>42615</c:v>
                </c:pt>
                <c:pt idx="234">
                  <c:v>42618</c:v>
                </c:pt>
                <c:pt idx="235">
                  <c:v>42619</c:v>
                </c:pt>
                <c:pt idx="236">
                  <c:v>42620</c:v>
                </c:pt>
                <c:pt idx="237">
                  <c:v>42621</c:v>
                </c:pt>
                <c:pt idx="238">
                  <c:v>42622</c:v>
                </c:pt>
                <c:pt idx="239">
                  <c:v>42625</c:v>
                </c:pt>
                <c:pt idx="240">
                  <c:v>42626</c:v>
                </c:pt>
                <c:pt idx="241">
                  <c:v>42627</c:v>
                </c:pt>
                <c:pt idx="242">
                  <c:v>42628</c:v>
                </c:pt>
                <c:pt idx="243">
                  <c:v>42629</c:v>
                </c:pt>
                <c:pt idx="244">
                  <c:v>42632</c:v>
                </c:pt>
                <c:pt idx="245">
                  <c:v>42633</c:v>
                </c:pt>
                <c:pt idx="246">
                  <c:v>42634</c:v>
                </c:pt>
                <c:pt idx="247">
                  <c:v>42635</c:v>
                </c:pt>
                <c:pt idx="248">
                  <c:v>42636</c:v>
                </c:pt>
                <c:pt idx="249">
                  <c:v>42639</c:v>
                </c:pt>
                <c:pt idx="250">
                  <c:v>42640</c:v>
                </c:pt>
                <c:pt idx="251">
                  <c:v>42641</c:v>
                </c:pt>
                <c:pt idx="252">
                  <c:v>42642</c:v>
                </c:pt>
                <c:pt idx="253">
                  <c:v>42643</c:v>
                </c:pt>
                <c:pt idx="254">
                  <c:v>42646</c:v>
                </c:pt>
                <c:pt idx="255">
                  <c:v>42647</c:v>
                </c:pt>
                <c:pt idx="256">
                  <c:v>42648</c:v>
                </c:pt>
                <c:pt idx="257">
                  <c:v>42649</c:v>
                </c:pt>
                <c:pt idx="258">
                  <c:v>42650</c:v>
                </c:pt>
                <c:pt idx="259">
                  <c:v>42653</c:v>
                </c:pt>
                <c:pt idx="260">
                  <c:v>42654</c:v>
                </c:pt>
                <c:pt idx="261">
                  <c:v>42655</c:v>
                </c:pt>
                <c:pt idx="262">
                  <c:v>42656</c:v>
                </c:pt>
                <c:pt idx="263">
                  <c:v>42657</c:v>
                </c:pt>
                <c:pt idx="264">
                  <c:v>42660</c:v>
                </c:pt>
                <c:pt idx="265">
                  <c:v>42661</c:v>
                </c:pt>
                <c:pt idx="266">
                  <c:v>42662</c:v>
                </c:pt>
                <c:pt idx="267">
                  <c:v>42663</c:v>
                </c:pt>
                <c:pt idx="268">
                  <c:v>42664</c:v>
                </c:pt>
                <c:pt idx="269">
                  <c:v>42667</c:v>
                </c:pt>
                <c:pt idx="270">
                  <c:v>42668</c:v>
                </c:pt>
                <c:pt idx="271">
                  <c:v>42669</c:v>
                </c:pt>
                <c:pt idx="272">
                  <c:v>42670</c:v>
                </c:pt>
                <c:pt idx="273">
                  <c:v>42671</c:v>
                </c:pt>
                <c:pt idx="274">
                  <c:v>42674</c:v>
                </c:pt>
                <c:pt idx="275">
                  <c:v>42675</c:v>
                </c:pt>
                <c:pt idx="276">
                  <c:v>42676</c:v>
                </c:pt>
                <c:pt idx="277">
                  <c:v>42677</c:v>
                </c:pt>
                <c:pt idx="278">
                  <c:v>42678</c:v>
                </c:pt>
                <c:pt idx="279">
                  <c:v>42681</c:v>
                </c:pt>
                <c:pt idx="280">
                  <c:v>42682</c:v>
                </c:pt>
                <c:pt idx="281">
                  <c:v>42683</c:v>
                </c:pt>
                <c:pt idx="282">
                  <c:v>42684</c:v>
                </c:pt>
                <c:pt idx="283">
                  <c:v>42685</c:v>
                </c:pt>
                <c:pt idx="284">
                  <c:v>42688</c:v>
                </c:pt>
                <c:pt idx="285">
                  <c:v>42689</c:v>
                </c:pt>
                <c:pt idx="286">
                  <c:v>42690</c:v>
                </c:pt>
                <c:pt idx="287">
                  <c:v>42691</c:v>
                </c:pt>
                <c:pt idx="288">
                  <c:v>42692</c:v>
                </c:pt>
                <c:pt idx="289">
                  <c:v>42695</c:v>
                </c:pt>
                <c:pt idx="290">
                  <c:v>42696</c:v>
                </c:pt>
                <c:pt idx="291">
                  <c:v>42697</c:v>
                </c:pt>
                <c:pt idx="292">
                  <c:v>42698</c:v>
                </c:pt>
                <c:pt idx="293">
                  <c:v>42699</c:v>
                </c:pt>
                <c:pt idx="294">
                  <c:v>42702</c:v>
                </c:pt>
                <c:pt idx="295">
                  <c:v>42703</c:v>
                </c:pt>
                <c:pt idx="296">
                  <c:v>42704</c:v>
                </c:pt>
                <c:pt idx="297">
                  <c:v>42705</c:v>
                </c:pt>
                <c:pt idx="298">
                  <c:v>42706</c:v>
                </c:pt>
                <c:pt idx="299">
                  <c:v>42709</c:v>
                </c:pt>
                <c:pt idx="300">
                  <c:v>42710</c:v>
                </c:pt>
                <c:pt idx="301">
                  <c:v>42711</c:v>
                </c:pt>
                <c:pt idx="302">
                  <c:v>42712</c:v>
                </c:pt>
                <c:pt idx="303">
                  <c:v>42713</c:v>
                </c:pt>
                <c:pt idx="304">
                  <c:v>42716</c:v>
                </c:pt>
                <c:pt idx="305">
                  <c:v>42717</c:v>
                </c:pt>
                <c:pt idx="306">
                  <c:v>42718</c:v>
                </c:pt>
                <c:pt idx="307">
                  <c:v>42719</c:v>
                </c:pt>
                <c:pt idx="308">
                  <c:v>42720</c:v>
                </c:pt>
                <c:pt idx="309">
                  <c:v>42723</c:v>
                </c:pt>
                <c:pt idx="310">
                  <c:v>42724</c:v>
                </c:pt>
                <c:pt idx="311">
                  <c:v>42725</c:v>
                </c:pt>
                <c:pt idx="312">
                  <c:v>42726</c:v>
                </c:pt>
                <c:pt idx="313">
                  <c:v>42727</c:v>
                </c:pt>
                <c:pt idx="314">
                  <c:v>42732</c:v>
                </c:pt>
                <c:pt idx="315">
                  <c:v>42733</c:v>
                </c:pt>
                <c:pt idx="316">
                  <c:v>42734</c:v>
                </c:pt>
                <c:pt idx="317">
                  <c:v>42738</c:v>
                </c:pt>
                <c:pt idx="318">
                  <c:v>42739</c:v>
                </c:pt>
                <c:pt idx="319">
                  <c:v>42740</c:v>
                </c:pt>
                <c:pt idx="320">
                  <c:v>42741</c:v>
                </c:pt>
                <c:pt idx="321">
                  <c:v>42744</c:v>
                </c:pt>
                <c:pt idx="322">
                  <c:v>42745</c:v>
                </c:pt>
                <c:pt idx="323">
                  <c:v>42746</c:v>
                </c:pt>
                <c:pt idx="324">
                  <c:v>42747</c:v>
                </c:pt>
                <c:pt idx="325">
                  <c:v>42748</c:v>
                </c:pt>
                <c:pt idx="326">
                  <c:v>42751</c:v>
                </c:pt>
                <c:pt idx="327">
                  <c:v>42752</c:v>
                </c:pt>
                <c:pt idx="328">
                  <c:v>42753</c:v>
                </c:pt>
                <c:pt idx="329">
                  <c:v>42754</c:v>
                </c:pt>
                <c:pt idx="330">
                  <c:v>42755</c:v>
                </c:pt>
                <c:pt idx="331">
                  <c:v>42758</c:v>
                </c:pt>
                <c:pt idx="332">
                  <c:v>42759</c:v>
                </c:pt>
                <c:pt idx="333">
                  <c:v>42760</c:v>
                </c:pt>
                <c:pt idx="334">
                  <c:v>42761</c:v>
                </c:pt>
                <c:pt idx="335">
                  <c:v>42762</c:v>
                </c:pt>
                <c:pt idx="336">
                  <c:v>42765</c:v>
                </c:pt>
                <c:pt idx="337">
                  <c:v>42766</c:v>
                </c:pt>
                <c:pt idx="338">
                  <c:v>42767</c:v>
                </c:pt>
                <c:pt idx="339">
                  <c:v>42768</c:v>
                </c:pt>
                <c:pt idx="340">
                  <c:v>42769</c:v>
                </c:pt>
                <c:pt idx="341">
                  <c:v>42772</c:v>
                </c:pt>
                <c:pt idx="342">
                  <c:v>42773</c:v>
                </c:pt>
                <c:pt idx="343">
                  <c:v>42774</c:v>
                </c:pt>
                <c:pt idx="344">
                  <c:v>42775</c:v>
                </c:pt>
                <c:pt idx="345">
                  <c:v>42776</c:v>
                </c:pt>
                <c:pt idx="346">
                  <c:v>42779</c:v>
                </c:pt>
                <c:pt idx="347">
                  <c:v>42780</c:v>
                </c:pt>
                <c:pt idx="348">
                  <c:v>42781</c:v>
                </c:pt>
                <c:pt idx="349">
                  <c:v>42782</c:v>
                </c:pt>
                <c:pt idx="350">
                  <c:v>42783</c:v>
                </c:pt>
                <c:pt idx="351">
                  <c:v>42786</c:v>
                </c:pt>
                <c:pt idx="352">
                  <c:v>42787</c:v>
                </c:pt>
                <c:pt idx="353">
                  <c:v>42788</c:v>
                </c:pt>
                <c:pt idx="354">
                  <c:v>42789</c:v>
                </c:pt>
                <c:pt idx="355">
                  <c:v>42790</c:v>
                </c:pt>
                <c:pt idx="356">
                  <c:v>42793</c:v>
                </c:pt>
                <c:pt idx="357">
                  <c:v>42794</c:v>
                </c:pt>
                <c:pt idx="358">
                  <c:v>42795</c:v>
                </c:pt>
                <c:pt idx="359">
                  <c:v>42796</c:v>
                </c:pt>
                <c:pt idx="360">
                  <c:v>42797</c:v>
                </c:pt>
                <c:pt idx="361">
                  <c:v>42800</c:v>
                </c:pt>
                <c:pt idx="362">
                  <c:v>42801</c:v>
                </c:pt>
                <c:pt idx="363">
                  <c:v>42802</c:v>
                </c:pt>
                <c:pt idx="364">
                  <c:v>42803</c:v>
                </c:pt>
                <c:pt idx="365">
                  <c:v>42804</c:v>
                </c:pt>
                <c:pt idx="366">
                  <c:v>42807</c:v>
                </c:pt>
                <c:pt idx="367">
                  <c:v>42808</c:v>
                </c:pt>
                <c:pt idx="368">
                  <c:v>42809</c:v>
                </c:pt>
                <c:pt idx="369">
                  <c:v>42810</c:v>
                </c:pt>
                <c:pt idx="370">
                  <c:v>42811</c:v>
                </c:pt>
                <c:pt idx="371">
                  <c:v>42814</c:v>
                </c:pt>
                <c:pt idx="372">
                  <c:v>42815</c:v>
                </c:pt>
                <c:pt idx="373">
                  <c:v>42816</c:v>
                </c:pt>
                <c:pt idx="374">
                  <c:v>42817</c:v>
                </c:pt>
                <c:pt idx="375">
                  <c:v>42818</c:v>
                </c:pt>
                <c:pt idx="376">
                  <c:v>42821</c:v>
                </c:pt>
                <c:pt idx="377">
                  <c:v>42822</c:v>
                </c:pt>
                <c:pt idx="378">
                  <c:v>42823</c:v>
                </c:pt>
                <c:pt idx="379">
                  <c:v>42824</c:v>
                </c:pt>
                <c:pt idx="380">
                  <c:v>42825</c:v>
                </c:pt>
                <c:pt idx="381">
                  <c:v>42828</c:v>
                </c:pt>
                <c:pt idx="382">
                  <c:v>42829</c:v>
                </c:pt>
                <c:pt idx="383">
                  <c:v>42830</c:v>
                </c:pt>
                <c:pt idx="384">
                  <c:v>42831</c:v>
                </c:pt>
                <c:pt idx="385">
                  <c:v>42832</c:v>
                </c:pt>
                <c:pt idx="386">
                  <c:v>42835</c:v>
                </c:pt>
                <c:pt idx="387">
                  <c:v>42836</c:v>
                </c:pt>
                <c:pt idx="388">
                  <c:v>42837</c:v>
                </c:pt>
                <c:pt idx="389">
                  <c:v>42838</c:v>
                </c:pt>
                <c:pt idx="390">
                  <c:v>42843</c:v>
                </c:pt>
                <c:pt idx="391">
                  <c:v>42844</c:v>
                </c:pt>
                <c:pt idx="392">
                  <c:v>42845</c:v>
                </c:pt>
                <c:pt idx="393">
                  <c:v>42846</c:v>
                </c:pt>
                <c:pt idx="394">
                  <c:v>42849</c:v>
                </c:pt>
                <c:pt idx="395">
                  <c:v>42850</c:v>
                </c:pt>
                <c:pt idx="396">
                  <c:v>42851</c:v>
                </c:pt>
                <c:pt idx="397">
                  <c:v>42852</c:v>
                </c:pt>
                <c:pt idx="398">
                  <c:v>42853</c:v>
                </c:pt>
                <c:pt idx="399">
                  <c:v>42857</c:v>
                </c:pt>
                <c:pt idx="400">
                  <c:v>42858</c:v>
                </c:pt>
                <c:pt idx="401">
                  <c:v>42859</c:v>
                </c:pt>
                <c:pt idx="402">
                  <c:v>42860</c:v>
                </c:pt>
                <c:pt idx="403">
                  <c:v>42863</c:v>
                </c:pt>
                <c:pt idx="404">
                  <c:v>42864</c:v>
                </c:pt>
                <c:pt idx="405">
                  <c:v>42865</c:v>
                </c:pt>
                <c:pt idx="406">
                  <c:v>42866</c:v>
                </c:pt>
                <c:pt idx="407">
                  <c:v>42867</c:v>
                </c:pt>
                <c:pt idx="408">
                  <c:v>42870</c:v>
                </c:pt>
                <c:pt idx="409">
                  <c:v>42871</c:v>
                </c:pt>
                <c:pt idx="410">
                  <c:v>42872</c:v>
                </c:pt>
                <c:pt idx="411">
                  <c:v>42873</c:v>
                </c:pt>
                <c:pt idx="412">
                  <c:v>42874</c:v>
                </c:pt>
                <c:pt idx="413">
                  <c:v>42877</c:v>
                </c:pt>
                <c:pt idx="414">
                  <c:v>42878</c:v>
                </c:pt>
                <c:pt idx="415">
                  <c:v>42879</c:v>
                </c:pt>
                <c:pt idx="416">
                  <c:v>42880</c:v>
                </c:pt>
                <c:pt idx="417">
                  <c:v>42881</c:v>
                </c:pt>
                <c:pt idx="418">
                  <c:v>42885</c:v>
                </c:pt>
                <c:pt idx="419">
                  <c:v>42886</c:v>
                </c:pt>
                <c:pt idx="420">
                  <c:v>42887</c:v>
                </c:pt>
                <c:pt idx="421">
                  <c:v>42888</c:v>
                </c:pt>
                <c:pt idx="422">
                  <c:v>42891</c:v>
                </c:pt>
                <c:pt idx="423">
                  <c:v>42892</c:v>
                </c:pt>
                <c:pt idx="424">
                  <c:v>42893</c:v>
                </c:pt>
                <c:pt idx="425">
                  <c:v>42894</c:v>
                </c:pt>
                <c:pt idx="426">
                  <c:v>42895</c:v>
                </c:pt>
                <c:pt idx="427">
                  <c:v>42898</c:v>
                </c:pt>
                <c:pt idx="428">
                  <c:v>42899</c:v>
                </c:pt>
                <c:pt idx="429">
                  <c:v>42900</c:v>
                </c:pt>
                <c:pt idx="430">
                  <c:v>42901</c:v>
                </c:pt>
                <c:pt idx="431">
                  <c:v>42902</c:v>
                </c:pt>
                <c:pt idx="432">
                  <c:v>42905</c:v>
                </c:pt>
                <c:pt idx="433">
                  <c:v>42906</c:v>
                </c:pt>
                <c:pt idx="434">
                  <c:v>42907</c:v>
                </c:pt>
                <c:pt idx="435">
                  <c:v>42908</c:v>
                </c:pt>
                <c:pt idx="436">
                  <c:v>42909</c:v>
                </c:pt>
                <c:pt idx="437">
                  <c:v>42912</c:v>
                </c:pt>
                <c:pt idx="438">
                  <c:v>42913</c:v>
                </c:pt>
                <c:pt idx="439">
                  <c:v>42914</c:v>
                </c:pt>
                <c:pt idx="440">
                  <c:v>42915</c:v>
                </c:pt>
                <c:pt idx="441">
                  <c:v>42916</c:v>
                </c:pt>
                <c:pt idx="442">
                  <c:v>42919</c:v>
                </c:pt>
                <c:pt idx="443">
                  <c:v>42920</c:v>
                </c:pt>
                <c:pt idx="444">
                  <c:v>42921</c:v>
                </c:pt>
                <c:pt idx="445">
                  <c:v>42922</c:v>
                </c:pt>
                <c:pt idx="446">
                  <c:v>42923</c:v>
                </c:pt>
                <c:pt idx="447">
                  <c:v>42926</c:v>
                </c:pt>
                <c:pt idx="448">
                  <c:v>42927</c:v>
                </c:pt>
                <c:pt idx="449">
                  <c:v>42928</c:v>
                </c:pt>
                <c:pt idx="450">
                  <c:v>42929</c:v>
                </c:pt>
                <c:pt idx="451">
                  <c:v>42930</c:v>
                </c:pt>
                <c:pt idx="452">
                  <c:v>42933</c:v>
                </c:pt>
                <c:pt idx="453">
                  <c:v>42934</c:v>
                </c:pt>
                <c:pt idx="454">
                  <c:v>42935</c:v>
                </c:pt>
                <c:pt idx="455">
                  <c:v>42936</c:v>
                </c:pt>
                <c:pt idx="456">
                  <c:v>42937</c:v>
                </c:pt>
                <c:pt idx="457">
                  <c:v>42940</c:v>
                </c:pt>
                <c:pt idx="458">
                  <c:v>42941</c:v>
                </c:pt>
                <c:pt idx="459">
                  <c:v>42942</c:v>
                </c:pt>
                <c:pt idx="460">
                  <c:v>42943</c:v>
                </c:pt>
                <c:pt idx="461">
                  <c:v>42944</c:v>
                </c:pt>
                <c:pt idx="462">
                  <c:v>42947</c:v>
                </c:pt>
                <c:pt idx="463">
                  <c:v>42948</c:v>
                </c:pt>
                <c:pt idx="464">
                  <c:v>42949</c:v>
                </c:pt>
                <c:pt idx="465">
                  <c:v>42950</c:v>
                </c:pt>
                <c:pt idx="466">
                  <c:v>42951</c:v>
                </c:pt>
                <c:pt idx="467">
                  <c:v>42954</c:v>
                </c:pt>
                <c:pt idx="468">
                  <c:v>42955</c:v>
                </c:pt>
                <c:pt idx="469">
                  <c:v>42956</c:v>
                </c:pt>
                <c:pt idx="470">
                  <c:v>42957</c:v>
                </c:pt>
                <c:pt idx="471">
                  <c:v>42958</c:v>
                </c:pt>
                <c:pt idx="472">
                  <c:v>42961</c:v>
                </c:pt>
                <c:pt idx="473">
                  <c:v>42962</c:v>
                </c:pt>
                <c:pt idx="474">
                  <c:v>42963</c:v>
                </c:pt>
                <c:pt idx="475">
                  <c:v>42964</c:v>
                </c:pt>
                <c:pt idx="476">
                  <c:v>42965</c:v>
                </c:pt>
                <c:pt idx="477">
                  <c:v>42968</c:v>
                </c:pt>
                <c:pt idx="478">
                  <c:v>42969</c:v>
                </c:pt>
                <c:pt idx="479">
                  <c:v>42970</c:v>
                </c:pt>
                <c:pt idx="480">
                  <c:v>42971</c:v>
                </c:pt>
                <c:pt idx="481">
                  <c:v>42972</c:v>
                </c:pt>
                <c:pt idx="482">
                  <c:v>42976</c:v>
                </c:pt>
                <c:pt idx="483">
                  <c:v>42977</c:v>
                </c:pt>
                <c:pt idx="484">
                  <c:v>42978</c:v>
                </c:pt>
                <c:pt idx="485">
                  <c:v>42979</c:v>
                </c:pt>
                <c:pt idx="486">
                  <c:v>42982</c:v>
                </c:pt>
                <c:pt idx="487">
                  <c:v>42983</c:v>
                </c:pt>
                <c:pt idx="488">
                  <c:v>42984</c:v>
                </c:pt>
                <c:pt idx="489">
                  <c:v>42985</c:v>
                </c:pt>
                <c:pt idx="490">
                  <c:v>42986</c:v>
                </c:pt>
                <c:pt idx="491">
                  <c:v>42989</c:v>
                </c:pt>
                <c:pt idx="492">
                  <c:v>42990</c:v>
                </c:pt>
                <c:pt idx="493">
                  <c:v>42991</c:v>
                </c:pt>
                <c:pt idx="494">
                  <c:v>42992</c:v>
                </c:pt>
                <c:pt idx="495">
                  <c:v>42993</c:v>
                </c:pt>
                <c:pt idx="496">
                  <c:v>42996</c:v>
                </c:pt>
                <c:pt idx="497">
                  <c:v>42997</c:v>
                </c:pt>
                <c:pt idx="498">
                  <c:v>42998</c:v>
                </c:pt>
                <c:pt idx="499">
                  <c:v>42999</c:v>
                </c:pt>
                <c:pt idx="500">
                  <c:v>43000</c:v>
                </c:pt>
                <c:pt idx="501">
                  <c:v>43003</c:v>
                </c:pt>
                <c:pt idx="502">
                  <c:v>43004</c:v>
                </c:pt>
                <c:pt idx="503">
                  <c:v>43005</c:v>
                </c:pt>
                <c:pt idx="504">
                  <c:v>43006</c:v>
                </c:pt>
                <c:pt idx="505">
                  <c:v>43007</c:v>
                </c:pt>
                <c:pt idx="506">
                  <c:v>43010</c:v>
                </c:pt>
                <c:pt idx="507">
                  <c:v>43011</c:v>
                </c:pt>
                <c:pt idx="508">
                  <c:v>43012</c:v>
                </c:pt>
                <c:pt idx="509">
                  <c:v>43013</c:v>
                </c:pt>
                <c:pt idx="510">
                  <c:v>43014</c:v>
                </c:pt>
                <c:pt idx="511">
                  <c:v>43017</c:v>
                </c:pt>
                <c:pt idx="512">
                  <c:v>43018</c:v>
                </c:pt>
                <c:pt idx="513">
                  <c:v>43019</c:v>
                </c:pt>
                <c:pt idx="514">
                  <c:v>43020</c:v>
                </c:pt>
                <c:pt idx="515">
                  <c:v>43021</c:v>
                </c:pt>
                <c:pt idx="516">
                  <c:v>43024</c:v>
                </c:pt>
                <c:pt idx="517">
                  <c:v>43025</c:v>
                </c:pt>
                <c:pt idx="518">
                  <c:v>43032</c:v>
                </c:pt>
                <c:pt idx="519">
                  <c:v>43039</c:v>
                </c:pt>
                <c:pt idx="520">
                  <c:v>43046</c:v>
                </c:pt>
                <c:pt idx="521">
                  <c:v>43053</c:v>
                </c:pt>
                <c:pt idx="522">
                  <c:v>43060</c:v>
                </c:pt>
                <c:pt idx="523">
                  <c:v>43067</c:v>
                </c:pt>
                <c:pt idx="524">
                  <c:v>43074</c:v>
                </c:pt>
                <c:pt idx="525">
                  <c:v>43081</c:v>
                </c:pt>
                <c:pt idx="526">
                  <c:v>43088</c:v>
                </c:pt>
                <c:pt idx="527">
                  <c:v>43096</c:v>
                </c:pt>
                <c:pt idx="528">
                  <c:v>43103</c:v>
                </c:pt>
                <c:pt idx="529">
                  <c:v>43110</c:v>
                </c:pt>
                <c:pt idx="530">
                  <c:v>43117</c:v>
                </c:pt>
                <c:pt idx="531">
                  <c:v>43124</c:v>
                </c:pt>
                <c:pt idx="532">
                  <c:v>43131</c:v>
                </c:pt>
                <c:pt idx="533">
                  <c:v>43138</c:v>
                </c:pt>
                <c:pt idx="534">
                  <c:v>43145</c:v>
                </c:pt>
                <c:pt idx="535">
                  <c:v>43152</c:v>
                </c:pt>
                <c:pt idx="536">
                  <c:v>43159</c:v>
                </c:pt>
                <c:pt idx="537">
                  <c:v>43166</c:v>
                </c:pt>
                <c:pt idx="538">
                  <c:v>43173</c:v>
                </c:pt>
                <c:pt idx="539">
                  <c:v>43180</c:v>
                </c:pt>
                <c:pt idx="540">
                  <c:v>43187</c:v>
                </c:pt>
                <c:pt idx="541">
                  <c:v>43194</c:v>
                </c:pt>
                <c:pt idx="542">
                  <c:v>43201</c:v>
                </c:pt>
                <c:pt idx="543">
                  <c:v>43208</c:v>
                </c:pt>
                <c:pt idx="544">
                  <c:v>43215</c:v>
                </c:pt>
                <c:pt idx="545">
                  <c:v>43222</c:v>
                </c:pt>
                <c:pt idx="546">
                  <c:v>43229</c:v>
                </c:pt>
                <c:pt idx="547">
                  <c:v>43236</c:v>
                </c:pt>
                <c:pt idx="548">
                  <c:v>43243</c:v>
                </c:pt>
                <c:pt idx="549">
                  <c:v>43250</c:v>
                </c:pt>
                <c:pt idx="550">
                  <c:v>43257</c:v>
                </c:pt>
                <c:pt idx="551">
                  <c:v>43264</c:v>
                </c:pt>
                <c:pt idx="552">
                  <c:v>43271</c:v>
                </c:pt>
                <c:pt idx="553">
                  <c:v>43278</c:v>
                </c:pt>
                <c:pt idx="554">
                  <c:v>43285</c:v>
                </c:pt>
                <c:pt idx="555">
                  <c:v>43292</c:v>
                </c:pt>
                <c:pt idx="556">
                  <c:v>43299</c:v>
                </c:pt>
                <c:pt idx="557">
                  <c:v>43306</c:v>
                </c:pt>
                <c:pt idx="558">
                  <c:v>43313</c:v>
                </c:pt>
                <c:pt idx="559">
                  <c:v>43320</c:v>
                </c:pt>
                <c:pt idx="560">
                  <c:v>43327</c:v>
                </c:pt>
                <c:pt idx="561">
                  <c:v>43334</c:v>
                </c:pt>
                <c:pt idx="562">
                  <c:v>43341</c:v>
                </c:pt>
                <c:pt idx="563">
                  <c:v>43348</c:v>
                </c:pt>
                <c:pt idx="564">
                  <c:v>43355</c:v>
                </c:pt>
                <c:pt idx="565">
                  <c:v>43362</c:v>
                </c:pt>
                <c:pt idx="566">
                  <c:v>43369</c:v>
                </c:pt>
                <c:pt idx="567">
                  <c:v>43376</c:v>
                </c:pt>
                <c:pt idx="568">
                  <c:v>43383</c:v>
                </c:pt>
                <c:pt idx="569">
                  <c:v>43390</c:v>
                </c:pt>
                <c:pt idx="570">
                  <c:v>43397</c:v>
                </c:pt>
                <c:pt idx="571">
                  <c:v>43404</c:v>
                </c:pt>
                <c:pt idx="572">
                  <c:v>43411</c:v>
                </c:pt>
                <c:pt idx="573">
                  <c:v>43418</c:v>
                </c:pt>
                <c:pt idx="574">
                  <c:v>43425</c:v>
                </c:pt>
                <c:pt idx="575">
                  <c:v>43432</c:v>
                </c:pt>
                <c:pt idx="576">
                  <c:v>43439</c:v>
                </c:pt>
                <c:pt idx="577">
                  <c:v>43446</c:v>
                </c:pt>
                <c:pt idx="578">
                  <c:v>43453</c:v>
                </c:pt>
                <c:pt idx="579">
                  <c:v>43461</c:v>
                </c:pt>
                <c:pt idx="580">
                  <c:v>43468</c:v>
                </c:pt>
                <c:pt idx="581">
                  <c:v>43475</c:v>
                </c:pt>
                <c:pt idx="582">
                  <c:v>43482</c:v>
                </c:pt>
                <c:pt idx="583">
                  <c:v>43489</c:v>
                </c:pt>
                <c:pt idx="584">
                  <c:v>43496</c:v>
                </c:pt>
                <c:pt idx="585">
                  <c:v>43503</c:v>
                </c:pt>
                <c:pt idx="586">
                  <c:v>43510</c:v>
                </c:pt>
                <c:pt idx="587">
                  <c:v>43517</c:v>
                </c:pt>
                <c:pt idx="588">
                  <c:v>43524</c:v>
                </c:pt>
                <c:pt idx="589">
                  <c:v>43531</c:v>
                </c:pt>
                <c:pt idx="590">
                  <c:v>43538</c:v>
                </c:pt>
                <c:pt idx="591">
                  <c:v>43545</c:v>
                </c:pt>
                <c:pt idx="592">
                  <c:v>43552</c:v>
                </c:pt>
                <c:pt idx="593">
                  <c:v>43559</c:v>
                </c:pt>
                <c:pt idx="594">
                  <c:v>43566</c:v>
                </c:pt>
                <c:pt idx="595">
                  <c:v>43573</c:v>
                </c:pt>
                <c:pt idx="596">
                  <c:v>43580</c:v>
                </c:pt>
                <c:pt idx="597">
                  <c:v>43587</c:v>
                </c:pt>
                <c:pt idx="598">
                  <c:v>43594</c:v>
                </c:pt>
                <c:pt idx="599">
                  <c:v>43601</c:v>
                </c:pt>
                <c:pt idx="600">
                  <c:v>43608</c:v>
                </c:pt>
                <c:pt idx="601">
                  <c:v>43615</c:v>
                </c:pt>
                <c:pt idx="602">
                  <c:v>43622</c:v>
                </c:pt>
                <c:pt idx="603">
                  <c:v>43629</c:v>
                </c:pt>
                <c:pt idx="604">
                  <c:v>43636</c:v>
                </c:pt>
                <c:pt idx="605">
                  <c:v>43643</c:v>
                </c:pt>
                <c:pt idx="606">
                  <c:v>43650</c:v>
                </c:pt>
                <c:pt idx="607">
                  <c:v>43657</c:v>
                </c:pt>
                <c:pt idx="608">
                  <c:v>43664</c:v>
                </c:pt>
                <c:pt idx="609">
                  <c:v>43671</c:v>
                </c:pt>
                <c:pt idx="610">
                  <c:v>43678</c:v>
                </c:pt>
                <c:pt idx="611">
                  <c:v>43685</c:v>
                </c:pt>
                <c:pt idx="612">
                  <c:v>43692</c:v>
                </c:pt>
                <c:pt idx="613">
                  <c:v>43699</c:v>
                </c:pt>
                <c:pt idx="614">
                  <c:v>43706</c:v>
                </c:pt>
                <c:pt idx="615">
                  <c:v>43713</c:v>
                </c:pt>
                <c:pt idx="616">
                  <c:v>43720</c:v>
                </c:pt>
                <c:pt idx="617">
                  <c:v>43727</c:v>
                </c:pt>
                <c:pt idx="618">
                  <c:v>43734</c:v>
                </c:pt>
                <c:pt idx="619">
                  <c:v>43741</c:v>
                </c:pt>
                <c:pt idx="620">
                  <c:v>43748</c:v>
                </c:pt>
                <c:pt idx="621">
                  <c:v>43755</c:v>
                </c:pt>
                <c:pt idx="622">
                  <c:v>43762</c:v>
                </c:pt>
                <c:pt idx="623">
                  <c:v>43769</c:v>
                </c:pt>
                <c:pt idx="624">
                  <c:v>43776</c:v>
                </c:pt>
                <c:pt idx="625">
                  <c:v>43783</c:v>
                </c:pt>
                <c:pt idx="626">
                  <c:v>43790</c:v>
                </c:pt>
                <c:pt idx="627">
                  <c:v>43797</c:v>
                </c:pt>
                <c:pt idx="628">
                  <c:v>43804</c:v>
                </c:pt>
                <c:pt idx="629">
                  <c:v>43811</c:v>
                </c:pt>
                <c:pt idx="630">
                  <c:v>43818</c:v>
                </c:pt>
                <c:pt idx="631">
                  <c:v>43826</c:v>
                </c:pt>
                <c:pt idx="632">
                  <c:v>43833</c:v>
                </c:pt>
                <c:pt idx="633">
                  <c:v>43840</c:v>
                </c:pt>
                <c:pt idx="634">
                  <c:v>43847</c:v>
                </c:pt>
                <c:pt idx="635">
                  <c:v>43854</c:v>
                </c:pt>
                <c:pt idx="636">
                  <c:v>43861</c:v>
                </c:pt>
                <c:pt idx="637">
                  <c:v>43868</c:v>
                </c:pt>
                <c:pt idx="638">
                  <c:v>43875</c:v>
                </c:pt>
                <c:pt idx="639">
                  <c:v>43882</c:v>
                </c:pt>
                <c:pt idx="640">
                  <c:v>43889</c:v>
                </c:pt>
                <c:pt idx="641">
                  <c:v>43896</c:v>
                </c:pt>
                <c:pt idx="642">
                  <c:v>43903</c:v>
                </c:pt>
                <c:pt idx="643">
                  <c:v>43910</c:v>
                </c:pt>
                <c:pt idx="644">
                  <c:v>43917</c:v>
                </c:pt>
                <c:pt idx="645">
                  <c:v>43924</c:v>
                </c:pt>
                <c:pt idx="646">
                  <c:v>43935</c:v>
                </c:pt>
                <c:pt idx="647">
                  <c:v>43942</c:v>
                </c:pt>
                <c:pt idx="648">
                  <c:v>43949</c:v>
                </c:pt>
                <c:pt idx="649">
                  <c:v>43956</c:v>
                </c:pt>
                <c:pt idx="650">
                  <c:v>43963</c:v>
                </c:pt>
                <c:pt idx="651">
                  <c:v>43970</c:v>
                </c:pt>
                <c:pt idx="652">
                  <c:v>43977</c:v>
                </c:pt>
                <c:pt idx="653">
                  <c:v>43984</c:v>
                </c:pt>
                <c:pt idx="654">
                  <c:v>43991</c:v>
                </c:pt>
                <c:pt idx="655">
                  <c:v>43998</c:v>
                </c:pt>
                <c:pt idx="656">
                  <c:v>44005</c:v>
                </c:pt>
                <c:pt idx="657">
                  <c:v>44012</c:v>
                </c:pt>
                <c:pt idx="658">
                  <c:v>44019</c:v>
                </c:pt>
                <c:pt idx="659">
                  <c:v>44026</c:v>
                </c:pt>
                <c:pt idx="660">
                  <c:v>44033</c:v>
                </c:pt>
                <c:pt idx="661">
                  <c:v>44040</c:v>
                </c:pt>
                <c:pt idx="662">
                  <c:v>44047</c:v>
                </c:pt>
                <c:pt idx="663">
                  <c:v>44054</c:v>
                </c:pt>
                <c:pt idx="664">
                  <c:v>44061</c:v>
                </c:pt>
                <c:pt idx="665">
                  <c:v>44068</c:v>
                </c:pt>
                <c:pt idx="666">
                  <c:v>44075</c:v>
                </c:pt>
                <c:pt idx="667">
                  <c:v>44082</c:v>
                </c:pt>
                <c:pt idx="668">
                  <c:v>44089</c:v>
                </c:pt>
                <c:pt idx="669">
                  <c:v>44096</c:v>
                </c:pt>
                <c:pt idx="670">
                  <c:v>44103</c:v>
                </c:pt>
                <c:pt idx="671">
                  <c:v>44110</c:v>
                </c:pt>
                <c:pt idx="672">
                  <c:v>44117</c:v>
                </c:pt>
                <c:pt idx="673">
                  <c:v>44124</c:v>
                </c:pt>
                <c:pt idx="674">
                  <c:v>44131</c:v>
                </c:pt>
                <c:pt idx="675">
                  <c:v>44138</c:v>
                </c:pt>
                <c:pt idx="676">
                  <c:v>44145</c:v>
                </c:pt>
                <c:pt idx="677">
                  <c:v>44152</c:v>
                </c:pt>
                <c:pt idx="678">
                  <c:v>44159</c:v>
                </c:pt>
                <c:pt idx="679">
                  <c:v>44166</c:v>
                </c:pt>
                <c:pt idx="680">
                  <c:v>44173</c:v>
                </c:pt>
                <c:pt idx="681">
                  <c:v>44180</c:v>
                </c:pt>
                <c:pt idx="682">
                  <c:v>44187</c:v>
                </c:pt>
                <c:pt idx="683">
                  <c:v>44194</c:v>
                </c:pt>
                <c:pt idx="684">
                  <c:v>44201</c:v>
                </c:pt>
                <c:pt idx="685">
                  <c:v>44208</c:v>
                </c:pt>
                <c:pt idx="686">
                  <c:v>44215</c:v>
                </c:pt>
                <c:pt idx="687">
                  <c:v>44222</c:v>
                </c:pt>
                <c:pt idx="688">
                  <c:v>44229</c:v>
                </c:pt>
                <c:pt idx="689">
                  <c:v>44236</c:v>
                </c:pt>
                <c:pt idx="690">
                  <c:v>44243</c:v>
                </c:pt>
                <c:pt idx="691">
                  <c:v>44250</c:v>
                </c:pt>
                <c:pt idx="692">
                  <c:v>44257</c:v>
                </c:pt>
                <c:pt idx="693">
                  <c:v>44264</c:v>
                </c:pt>
                <c:pt idx="694">
                  <c:v>44271</c:v>
                </c:pt>
                <c:pt idx="695">
                  <c:v>44278</c:v>
                </c:pt>
                <c:pt idx="696">
                  <c:v>44285</c:v>
                </c:pt>
                <c:pt idx="697">
                  <c:v>44292</c:v>
                </c:pt>
                <c:pt idx="698">
                  <c:v>44299</c:v>
                </c:pt>
                <c:pt idx="699">
                  <c:v>44306</c:v>
                </c:pt>
                <c:pt idx="700">
                  <c:v>44313</c:v>
                </c:pt>
                <c:pt idx="701">
                  <c:v>44320</c:v>
                </c:pt>
                <c:pt idx="702">
                  <c:v>44327</c:v>
                </c:pt>
                <c:pt idx="703">
                  <c:v>44334</c:v>
                </c:pt>
                <c:pt idx="704">
                  <c:v>44341</c:v>
                </c:pt>
                <c:pt idx="705">
                  <c:v>44348</c:v>
                </c:pt>
                <c:pt idx="706">
                  <c:v>44355</c:v>
                </c:pt>
                <c:pt idx="707">
                  <c:v>44362</c:v>
                </c:pt>
                <c:pt idx="708">
                  <c:v>44369</c:v>
                </c:pt>
                <c:pt idx="709">
                  <c:v>44376</c:v>
                </c:pt>
                <c:pt idx="710">
                  <c:v>44383</c:v>
                </c:pt>
                <c:pt idx="711">
                  <c:v>44390</c:v>
                </c:pt>
                <c:pt idx="712">
                  <c:v>44397</c:v>
                </c:pt>
                <c:pt idx="713">
                  <c:v>44404</c:v>
                </c:pt>
                <c:pt idx="714">
                  <c:v>44411</c:v>
                </c:pt>
                <c:pt idx="715">
                  <c:v>44418</c:v>
                </c:pt>
                <c:pt idx="716">
                  <c:v>44425</c:v>
                </c:pt>
                <c:pt idx="717">
                  <c:v>44432</c:v>
                </c:pt>
                <c:pt idx="718">
                  <c:v>44439</c:v>
                </c:pt>
                <c:pt idx="719">
                  <c:v>44446</c:v>
                </c:pt>
                <c:pt idx="720">
                  <c:v>44453</c:v>
                </c:pt>
                <c:pt idx="721">
                  <c:v>44460</c:v>
                </c:pt>
                <c:pt idx="722">
                  <c:v>44467</c:v>
                </c:pt>
                <c:pt idx="723">
                  <c:v>44474</c:v>
                </c:pt>
                <c:pt idx="724">
                  <c:v>44481</c:v>
                </c:pt>
                <c:pt idx="725">
                  <c:v>44488</c:v>
                </c:pt>
                <c:pt idx="726">
                  <c:v>44495</c:v>
                </c:pt>
                <c:pt idx="727">
                  <c:v>44502</c:v>
                </c:pt>
                <c:pt idx="728">
                  <c:v>44509</c:v>
                </c:pt>
                <c:pt idx="729">
                  <c:v>44516</c:v>
                </c:pt>
                <c:pt idx="730">
                  <c:v>44523</c:v>
                </c:pt>
                <c:pt idx="731">
                  <c:v>44530</c:v>
                </c:pt>
                <c:pt idx="732">
                  <c:v>44537</c:v>
                </c:pt>
                <c:pt idx="733">
                  <c:v>44544</c:v>
                </c:pt>
                <c:pt idx="734">
                  <c:v>44551</c:v>
                </c:pt>
                <c:pt idx="735">
                  <c:v>44559</c:v>
                </c:pt>
                <c:pt idx="736">
                  <c:v>44566</c:v>
                </c:pt>
                <c:pt idx="737">
                  <c:v>44573</c:v>
                </c:pt>
                <c:pt idx="738">
                  <c:v>44580</c:v>
                </c:pt>
                <c:pt idx="739">
                  <c:v>44587</c:v>
                </c:pt>
                <c:pt idx="740">
                  <c:v>44594</c:v>
                </c:pt>
                <c:pt idx="741">
                  <c:v>44601</c:v>
                </c:pt>
                <c:pt idx="742">
                  <c:v>44608</c:v>
                </c:pt>
                <c:pt idx="743">
                  <c:v>44615</c:v>
                </c:pt>
                <c:pt idx="744">
                  <c:v>44622</c:v>
                </c:pt>
                <c:pt idx="745">
                  <c:v>44629</c:v>
                </c:pt>
                <c:pt idx="746">
                  <c:v>44636</c:v>
                </c:pt>
                <c:pt idx="747">
                  <c:v>44643</c:v>
                </c:pt>
                <c:pt idx="748">
                  <c:v>44650</c:v>
                </c:pt>
                <c:pt idx="749">
                  <c:v>44657</c:v>
                </c:pt>
                <c:pt idx="750">
                  <c:v>44664</c:v>
                </c:pt>
                <c:pt idx="751">
                  <c:v>44671</c:v>
                </c:pt>
                <c:pt idx="752">
                  <c:v>44678</c:v>
                </c:pt>
                <c:pt idx="753">
                  <c:v>44685</c:v>
                </c:pt>
                <c:pt idx="754">
                  <c:v>44692</c:v>
                </c:pt>
                <c:pt idx="755">
                  <c:v>44699</c:v>
                </c:pt>
                <c:pt idx="756">
                  <c:v>44706</c:v>
                </c:pt>
                <c:pt idx="757">
                  <c:v>44713</c:v>
                </c:pt>
                <c:pt idx="758">
                  <c:v>44720</c:v>
                </c:pt>
                <c:pt idx="759">
                  <c:v>44727</c:v>
                </c:pt>
                <c:pt idx="760">
                  <c:v>44734</c:v>
                </c:pt>
                <c:pt idx="761">
                  <c:v>44741</c:v>
                </c:pt>
                <c:pt idx="762">
                  <c:v>44748</c:v>
                </c:pt>
                <c:pt idx="763">
                  <c:v>44755</c:v>
                </c:pt>
                <c:pt idx="764">
                  <c:v>44762</c:v>
                </c:pt>
                <c:pt idx="765">
                  <c:v>44769</c:v>
                </c:pt>
                <c:pt idx="766">
                  <c:v>44776</c:v>
                </c:pt>
                <c:pt idx="767">
                  <c:v>44783</c:v>
                </c:pt>
                <c:pt idx="768">
                  <c:v>44790</c:v>
                </c:pt>
                <c:pt idx="769">
                  <c:v>44797</c:v>
                </c:pt>
                <c:pt idx="770">
                  <c:v>44804</c:v>
                </c:pt>
                <c:pt idx="771">
                  <c:v>44811</c:v>
                </c:pt>
                <c:pt idx="772">
                  <c:v>44818</c:v>
                </c:pt>
                <c:pt idx="773">
                  <c:v>44825</c:v>
                </c:pt>
                <c:pt idx="774">
                  <c:v>44832</c:v>
                </c:pt>
                <c:pt idx="775">
                  <c:v>44839</c:v>
                </c:pt>
                <c:pt idx="776">
                  <c:v>44846</c:v>
                </c:pt>
                <c:pt idx="777">
                  <c:v>44853</c:v>
                </c:pt>
                <c:pt idx="778">
                  <c:v>44860</c:v>
                </c:pt>
                <c:pt idx="779">
                  <c:v>44867</c:v>
                </c:pt>
                <c:pt idx="780">
                  <c:v>44874</c:v>
                </c:pt>
                <c:pt idx="781">
                  <c:v>44881</c:v>
                </c:pt>
                <c:pt idx="782">
                  <c:v>44888</c:v>
                </c:pt>
                <c:pt idx="783">
                  <c:v>44895</c:v>
                </c:pt>
                <c:pt idx="784">
                  <c:v>44902</c:v>
                </c:pt>
                <c:pt idx="785">
                  <c:v>44909</c:v>
                </c:pt>
                <c:pt idx="786">
                  <c:v>44916</c:v>
                </c:pt>
                <c:pt idx="787">
                  <c:v>44923</c:v>
                </c:pt>
                <c:pt idx="788">
                  <c:v>44930</c:v>
                </c:pt>
                <c:pt idx="789">
                  <c:v>44937</c:v>
                </c:pt>
                <c:pt idx="790">
                  <c:v>44944</c:v>
                </c:pt>
                <c:pt idx="791">
                  <c:v>44951</c:v>
                </c:pt>
                <c:pt idx="792">
                  <c:v>44958</c:v>
                </c:pt>
                <c:pt idx="793">
                  <c:v>44965</c:v>
                </c:pt>
                <c:pt idx="794">
                  <c:v>44972</c:v>
                </c:pt>
                <c:pt idx="795">
                  <c:v>44979</c:v>
                </c:pt>
                <c:pt idx="796">
                  <c:v>44986</c:v>
                </c:pt>
                <c:pt idx="797">
                  <c:v>44993</c:v>
                </c:pt>
                <c:pt idx="798">
                  <c:v>45000</c:v>
                </c:pt>
                <c:pt idx="799">
                  <c:v>45007</c:v>
                </c:pt>
                <c:pt idx="800">
                  <c:v>45014</c:v>
                </c:pt>
                <c:pt idx="801">
                  <c:v>45021</c:v>
                </c:pt>
                <c:pt idx="802">
                  <c:v>45028</c:v>
                </c:pt>
                <c:pt idx="803">
                  <c:v>45035</c:v>
                </c:pt>
                <c:pt idx="804">
                  <c:v>45042</c:v>
                </c:pt>
                <c:pt idx="805">
                  <c:v>45049</c:v>
                </c:pt>
                <c:pt idx="806">
                  <c:v>45056</c:v>
                </c:pt>
                <c:pt idx="807">
                  <c:v>45063</c:v>
                </c:pt>
                <c:pt idx="808">
                  <c:v>45070</c:v>
                </c:pt>
                <c:pt idx="809">
                  <c:v>45077</c:v>
                </c:pt>
                <c:pt idx="810">
                  <c:v>45084</c:v>
                </c:pt>
                <c:pt idx="811">
                  <c:v>45091</c:v>
                </c:pt>
                <c:pt idx="812">
                  <c:v>45098</c:v>
                </c:pt>
                <c:pt idx="813">
                  <c:v>45105</c:v>
                </c:pt>
                <c:pt idx="814">
                  <c:v>45112</c:v>
                </c:pt>
                <c:pt idx="815">
                  <c:v>45119</c:v>
                </c:pt>
                <c:pt idx="816">
                  <c:v>45126</c:v>
                </c:pt>
                <c:pt idx="817">
                  <c:v>45133</c:v>
                </c:pt>
                <c:pt idx="818">
                  <c:v>45140</c:v>
                </c:pt>
                <c:pt idx="819">
                  <c:v>45147</c:v>
                </c:pt>
                <c:pt idx="820">
                  <c:v>45154</c:v>
                </c:pt>
                <c:pt idx="821">
                  <c:v>45161</c:v>
                </c:pt>
                <c:pt idx="822">
                  <c:v>45168</c:v>
                </c:pt>
                <c:pt idx="823">
                  <c:v>45175</c:v>
                </c:pt>
                <c:pt idx="824">
                  <c:v>45182</c:v>
                </c:pt>
                <c:pt idx="825">
                  <c:v>45189</c:v>
                </c:pt>
                <c:pt idx="826">
                  <c:v>45196</c:v>
                </c:pt>
                <c:pt idx="827">
                  <c:v>45203</c:v>
                </c:pt>
                <c:pt idx="828">
                  <c:v>45210</c:v>
                </c:pt>
                <c:pt idx="829">
                  <c:v>45217</c:v>
                </c:pt>
                <c:pt idx="830">
                  <c:v>45224</c:v>
                </c:pt>
                <c:pt idx="831">
                  <c:v>45231</c:v>
                </c:pt>
                <c:pt idx="832">
                  <c:v>45238</c:v>
                </c:pt>
                <c:pt idx="833">
                  <c:v>45245</c:v>
                </c:pt>
                <c:pt idx="834">
                  <c:v>45252</c:v>
                </c:pt>
                <c:pt idx="835">
                  <c:v>45259</c:v>
                </c:pt>
                <c:pt idx="836">
                  <c:v>45266</c:v>
                </c:pt>
                <c:pt idx="837">
                  <c:v>45273</c:v>
                </c:pt>
                <c:pt idx="838">
                  <c:v>45280</c:v>
                </c:pt>
                <c:pt idx="839">
                  <c:v>45287</c:v>
                </c:pt>
                <c:pt idx="840">
                  <c:v>45294</c:v>
                </c:pt>
                <c:pt idx="841">
                  <c:v>45301</c:v>
                </c:pt>
                <c:pt idx="842">
                  <c:v>45308</c:v>
                </c:pt>
                <c:pt idx="843">
                  <c:v>45315</c:v>
                </c:pt>
                <c:pt idx="844">
                  <c:v>45322</c:v>
                </c:pt>
                <c:pt idx="845">
                  <c:v>45329</c:v>
                </c:pt>
                <c:pt idx="846">
                  <c:v>45336</c:v>
                </c:pt>
                <c:pt idx="847">
                  <c:v>45343</c:v>
                </c:pt>
                <c:pt idx="848">
                  <c:v>45350</c:v>
                </c:pt>
                <c:pt idx="849">
                  <c:v>45357</c:v>
                </c:pt>
                <c:pt idx="850">
                  <c:v>45364</c:v>
                </c:pt>
                <c:pt idx="851">
                  <c:v>45371</c:v>
                </c:pt>
                <c:pt idx="852">
                  <c:v>45378</c:v>
                </c:pt>
                <c:pt idx="853">
                  <c:v>45385</c:v>
                </c:pt>
                <c:pt idx="854">
                  <c:v>45392</c:v>
                </c:pt>
                <c:pt idx="855">
                  <c:v>45399</c:v>
                </c:pt>
                <c:pt idx="856">
                  <c:v>45406</c:v>
                </c:pt>
                <c:pt idx="857">
                  <c:v>45413</c:v>
                </c:pt>
                <c:pt idx="858">
                  <c:v>45420</c:v>
                </c:pt>
                <c:pt idx="859">
                  <c:v>45427</c:v>
                </c:pt>
                <c:pt idx="860">
                  <c:v>45434</c:v>
                </c:pt>
                <c:pt idx="861">
                  <c:v>45441</c:v>
                </c:pt>
                <c:pt idx="862">
                  <c:v>45448</c:v>
                </c:pt>
                <c:pt idx="863">
                  <c:v>45455</c:v>
                </c:pt>
                <c:pt idx="864">
                  <c:v>45462</c:v>
                </c:pt>
                <c:pt idx="865">
                  <c:v>45469</c:v>
                </c:pt>
                <c:pt idx="866">
                  <c:v>45476</c:v>
                </c:pt>
                <c:pt idx="867">
                  <c:v>45483</c:v>
                </c:pt>
                <c:pt idx="868">
                  <c:v>45490</c:v>
                </c:pt>
                <c:pt idx="869">
                  <c:v>45497</c:v>
                </c:pt>
                <c:pt idx="870">
                  <c:v>45504</c:v>
                </c:pt>
                <c:pt idx="871">
                  <c:v>45511</c:v>
                </c:pt>
                <c:pt idx="872">
                  <c:v>45518</c:v>
                </c:pt>
                <c:pt idx="873">
                  <c:v>45525</c:v>
                </c:pt>
                <c:pt idx="874">
                  <c:v>45532</c:v>
                </c:pt>
                <c:pt idx="875">
                  <c:v>45539</c:v>
                </c:pt>
                <c:pt idx="876">
                  <c:v>45546</c:v>
                </c:pt>
                <c:pt idx="877">
                  <c:v>45553</c:v>
                </c:pt>
                <c:pt idx="878">
                  <c:v>45560</c:v>
                </c:pt>
                <c:pt idx="879">
                  <c:v>45567</c:v>
                </c:pt>
                <c:pt idx="880">
                  <c:v>45574</c:v>
                </c:pt>
                <c:pt idx="881">
                  <c:v>45581</c:v>
                </c:pt>
                <c:pt idx="882">
                  <c:v>45588</c:v>
                </c:pt>
                <c:pt idx="883">
                  <c:v>45595</c:v>
                </c:pt>
                <c:pt idx="884">
                  <c:v>45602</c:v>
                </c:pt>
                <c:pt idx="885">
                  <c:v>45609</c:v>
                </c:pt>
                <c:pt idx="886">
                  <c:v>45616</c:v>
                </c:pt>
                <c:pt idx="887">
                  <c:v>45623</c:v>
                </c:pt>
                <c:pt idx="888">
                  <c:v>45630</c:v>
                </c:pt>
                <c:pt idx="889">
                  <c:v>45637</c:v>
                </c:pt>
                <c:pt idx="890">
                  <c:v>45644</c:v>
                </c:pt>
                <c:pt idx="891">
                  <c:v>45653</c:v>
                </c:pt>
                <c:pt idx="892">
                  <c:v>45660</c:v>
                </c:pt>
                <c:pt idx="893">
                  <c:v>45667</c:v>
                </c:pt>
                <c:pt idx="894">
                  <c:v>45674</c:v>
                </c:pt>
                <c:pt idx="895">
                  <c:v>45681</c:v>
                </c:pt>
                <c:pt idx="896">
                  <c:v>45688</c:v>
                </c:pt>
                <c:pt idx="897">
                  <c:v>45695</c:v>
                </c:pt>
                <c:pt idx="898">
                  <c:v>45702</c:v>
                </c:pt>
                <c:pt idx="899">
                  <c:v>45709</c:v>
                </c:pt>
                <c:pt idx="900">
                  <c:v>45716</c:v>
                </c:pt>
                <c:pt idx="901">
                  <c:v>45723</c:v>
                </c:pt>
                <c:pt idx="902">
                  <c:v>45730</c:v>
                </c:pt>
                <c:pt idx="903">
                  <c:v>45737</c:v>
                </c:pt>
                <c:pt idx="904">
                  <c:v>45744</c:v>
                </c:pt>
                <c:pt idx="905">
                  <c:v>45751</c:v>
                </c:pt>
                <c:pt idx="906">
                  <c:v>45758</c:v>
                </c:pt>
                <c:pt idx="907">
                  <c:v>45769</c:v>
                </c:pt>
                <c:pt idx="908">
                  <c:v>45776</c:v>
                </c:pt>
                <c:pt idx="909">
                  <c:v>45783</c:v>
                </c:pt>
                <c:pt idx="910">
                  <c:v>45790</c:v>
                </c:pt>
                <c:pt idx="911">
                  <c:v>45797</c:v>
                </c:pt>
                <c:pt idx="912">
                  <c:v>45804</c:v>
                </c:pt>
                <c:pt idx="913">
                  <c:v>45811</c:v>
                </c:pt>
                <c:pt idx="914">
                  <c:v>45818</c:v>
                </c:pt>
                <c:pt idx="915">
                  <c:v>45825</c:v>
                </c:pt>
                <c:pt idx="916">
                  <c:v>45832</c:v>
                </c:pt>
                <c:pt idx="917">
                  <c:v>45839</c:v>
                </c:pt>
                <c:pt idx="918">
                  <c:v>45846</c:v>
                </c:pt>
                <c:pt idx="919">
                  <c:v>45853</c:v>
                </c:pt>
                <c:pt idx="920">
                  <c:v>45860</c:v>
                </c:pt>
                <c:pt idx="921">
                  <c:v>45867</c:v>
                </c:pt>
                <c:pt idx="922">
                  <c:v>45874</c:v>
                </c:pt>
                <c:pt idx="923">
                  <c:v>45881</c:v>
                </c:pt>
                <c:pt idx="924">
                  <c:v>45888</c:v>
                </c:pt>
                <c:pt idx="925">
                  <c:v>45895</c:v>
                </c:pt>
                <c:pt idx="926">
                  <c:v>45902</c:v>
                </c:pt>
                <c:pt idx="927">
                  <c:v>45909</c:v>
                </c:pt>
                <c:pt idx="928">
                  <c:v>45916</c:v>
                </c:pt>
                <c:pt idx="929">
                  <c:v>45923</c:v>
                </c:pt>
                <c:pt idx="930">
                  <c:v>45930</c:v>
                </c:pt>
                <c:pt idx="931">
                  <c:v>45937</c:v>
                </c:pt>
                <c:pt idx="932">
                  <c:v>45944</c:v>
                </c:pt>
                <c:pt idx="933">
                  <c:v>45951</c:v>
                </c:pt>
                <c:pt idx="934">
                  <c:v>45958</c:v>
                </c:pt>
                <c:pt idx="935">
                  <c:v>45965</c:v>
                </c:pt>
                <c:pt idx="936">
                  <c:v>45972</c:v>
                </c:pt>
                <c:pt idx="937">
                  <c:v>45979</c:v>
                </c:pt>
                <c:pt idx="938">
                  <c:v>45986</c:v>
                </c:pt>
                <c:pt idx="939">
                  <c:v>45993</c:v>
                </c:pt>
                <c:pt idx="940">
                  <c:v>46000</c:v>
                </c:pt>
                <c:pt idx="941">
                  <c:v>46007</c:v>
                </c:pt>
                <c:pt idx="942">
                  <c:v>46014</c:v>
                </c:pt>
                <c:pt idx="943">
                  <c:v>46021</c:v>
                </c:pt>
                <c:pt idx="944">
                  <c:v>46028</c:v>
                </c:pt>
                <c:pt idx="945">
                  <c:v>46035</c:v>
                </c:pt>
                <c:pt idx="946">
                  <c:v>46042</c:v>
                </c:pt>
                <c:pt idx="947">
                  <c:v>46049</c:v>
                </c:pt>
                <c:pt idx="948">
                  <c:v>46056</c:v>
                </c:pt>
                <c:pt idx="949">
                  <c:v>46063</c:v>
                </c:pt>
                <c:pt idx="950">
                  <c:v>46070</c:v>
                </c:pt>
                <c:pt idx="951">
                  <c:v>46077</c:v>
                </c:pt>
                <c:pt idx="952">
                  <c:v>46084</c:v>
                </c:pt>
                <c:pt idx="953">
                  <c:v>46091</c:v>
                </c:pt>
                <c:pt idx="954">
                  <c:v>46098</c:v>
                </c:pt>
                <c:pt idx="955">
                  <c:v>46105</c:v>
                </c:pt>
                <c:pt idx="956">
                  <c:v>46112</c:v>
                </c:pt>
                <c:pt idx="957">
                  <c:v>46119</c:v>
                </c:pt>
                <c:pt idx="958">
                  <c:v>46126</c:v>
                </c:pt>
                <c:pt idx="959">
                  <c:v>46133</c:v>
                </c:pt>
                <c:pt idx="960">
                  <c:v>46140</c:v>
                </c:pt>
                <c:pt idx="961">
                  <c:v>46147</c:v>
                </c:pt>
                <c:pt idx="962">
                  <c:v>46154</c:v>
                </c:pt>
                <c:pt idx="963">
                  <c:v>46161</c:v>
                </c:pt>
                <c:pt idx="964">
                  <c:v>46168</c:v>
                </c:pt>
                <c:pt idx="965">
                  <c:v>46175</c:v>
                </c:pt>
                <c:pt idx="966">
                  <c:v>46182</c:v>
                </c:pt>
                <c:pt idx="967">
                  <c:v>46189</c:v>
                </c:pt>
                <c:pt idx="968">
                  <c:v>46196</c:v>
                </c:pt>
                <c:pt idx="969">
                  <c:v>46203</c:v>
                </c:pt>
                <c:pt idx="970">
                  <c:v>46210</c:v>
                </c:pt>
                <c:pt idx="971">
                  <c:v>46217</c:v>
                </c:pt>
                <c:pt idx="972">
                  <c:v>46224</c:v>
                </c:pt>
                <c:pt idx="973">
                  <c:v>46231</c:v>
                </c:pt>
                <c:pt idx="974">
                  <c:v>46238</c:v>
                </c:pt>
                <c:pt idx="975">
                  <c:v>46245</c:v>
                </c:pt>
                <c:pt idx="976">
                  <c:v>46252</c:v>
                </c:pt>
                <c:pt idx="977">
                  <c:v>46259</c:v>
                </c:pt>
                <c:pt idx="978">
                  <c:v>46266</c:v>
                </c:pt>
                <c:pt idx="979">
                  <c:v>46273</c:v>
                </c:pt>
                <c:pt idx="980">
                  <c:v>46280</c:v>
                </c:pt>
                <c:pt idx="981">
                  <c:v>46287</c:v>
                </c:pt>
                <c:pt idx="982">
                  <c:v>46294</c:v>
                </c:pt>
                <c:pt idx="983">
                  <c:v>46301</c:v>
                </c:pt>
                <c:pt idx="984">
                  <c:v>46308</c:v>
                </c:pt>
                <c:pt idx="985">
                  <c:v>46315</c:v>
                </c:pt>
                <c:pt idx="986">
                  <c:v>46322</c:v>
                </c:pt>
                <c:pt idx="987">
                  <c:v>46329</c:v>
                </c:pt>
                <c:pt idx="988">
                  <c:v>46336</c:v>
                </c:pt>
                <c:pt idx="989">
                  <c:v>46343</c:v>
                </c:pt>
                <c:pt idx="990">
                  <c:v>46350</c:v>
                </c:pt>
                <c:pt idx="991">
                  <c:v>46357</c:v>
                </c:pt>
                <c:pt idx="992">
                  <c:v>46364</c:v>
                </c:pt>
                <c:pt idx="993">
                  <c:v>46371</c:v>
                </c:pt>
                <c:pt idx="994">
                  <c:v>46378</c:v>
                </c:pt>
                <c:pt idx="995">
                  <c:v>46385</c:v>
                </c:pt>
                <c:pt idx="996">
                  <c:v>46392</c:v>
                </c:pt>
                <c:pt idx="997">
                  <c:v>46399</c:v>
                </c:pt>
                <c:pt idx="998">
                  <c:v>46406</c:v>
                </c:pt>
                <c:pt idx="999">
                  <c:v>46413</c:v>
                </c:pt>
                <c:pt idx="1000">
                  <c:v>46420</c:v>
                </c:pt>
                <c:pt idx="1001">
                  <c:v>46427</c:v>
                </c:pt>
                <c:pt idx="1002">
                  <c:v>46434</c:v>
                </c:pt>
                <c:pt idx="1003">
                  <c:v>46441</c:v>
                </c:pt>
                <c:pt idx="1004">
                  <c:v>46448</c:v>
                </c:pt>
                <c:pt idx="1005">
                  <c:v>46455</c:v>
                </c:pt>
                <c:pt idx="1006">
                  <c:v>46462</c:v>
                </c:pt>
                <c:pt idx="1007">
                  <c:v>46469</c:v>
                </c:pt>
                <c:pt idx="1008">
                  <c:v>46476</c:v>
                </c:pt>
                <c:pt idx="1009">
                  <c:v>46483</c:v>
                </c:pt>
                <c:pt idx="1010">
                  <c:v>46490</c:v>
                </c:pt>
                <c:pt idx="1011">
                  <c:v>46497</c:v>
                </c:pt>
                <c:pt idx="1012">
                  <c:v>46504</c:v>
                </c:pt>
                <c:pt idx="1013">
                  <c:v>46511</c:v>
                </c:pt>
                <c:pt idx="1014">
                  <c:v>46518</c:v>
                </c:pt>
                <c:pt idx="1015">
                  <c:v>46525</c:v>
                </c:pt>
                <c:pt idx="1016">
                  <c:v>46532</c:v>
                </c:pt>
                <c:pt idx="1017">
                  <c:v>46539</c:v>
                </c:pt>
                <c:pt idx="1018">
                  <c:v>46546</c:v>
                </c:pt>
                <c:pt idx="1019">
                  <c:v>46553</c:v>
                </c:pt>
                <c:pt idx="1020">
                  <c:v>46560</c:v>
                </c:pt>
                <c:pt idx="1021">
                  <c:v>46567</c:v>
                </c:pt>
                <c:pt idx="1022">
                  <c:v>46574</c:v>
                </c:pt>
                <c:pt idx="1023">
                  <c:v>46581</c:v>
                </c:pt>
                <c:pt idx="1024">
                  <c:v>46588</c:v>
                </c:pt>
                <c:pt idx="1025">
                  <c:v>46595</c:v>
                </c:pt>
                <c:pt idx="1026">
                  <c:v>46602</c:v>
                </c:pt>
                <c:pt idx="1027">
                  <c:v>46609</c:v>
                </c:pt>
                <c:pt idx="1028">
                  <c:v>46616</c:v>
                </c:pt>
                <c:pt idx="1029">
                  <c:v>46623</c:v>
                </c:pt>
                <c:pt idx="1030">
                  <c:v>46630</c:v>
                </c:pt>
                <c:pt idx="1031">
                  <c:v>46637</c:v>
                </c:pt>
                <c:pt idx="1032">
                  <c:v>46644</c:v>
                </c:pt>
                <c:pt idx="1033">
                  <c:v>46651</c:v>
                </c:pt>
                <c:pt idx="1034">
                  <c:v>46658</c:v>
                </c:pt>
                <c:pt idx="1035">
                  <c:v>46665</c:v>
                </c:pt>
                <c:pt idx="1036">
                  <c:v>46672</c:v>
                </c:pt>
                <c:pt idx="1037">
                  <c:v>46679</c:v>
                </c:pt>
                <c:pt idx="1038">
                  <c:v>46686</c:v>
                </c:pt>
                <c:pt idx="1039">
                  <c:v>46693</c:v>
                </c:pt>
                <c:pt idx="1040">
                  <c:v>46700</c:v>
                </c:pt>
                <c:pt idx="1041">
                  <c:v>46707</c:v>
                </c:pt>
                <c:pt idx="1042">
                  <c:v>46714</c:v>
                </c:pt>
                <c:pt idx="1043">
                  <c:v>46721</c:v>
                </c:pt>
                <c:pt idx="1044">
                  <c:v>46728</c:v>
                </c:pt>
                <c:pt idx="1045">
                  <c:v>46735</c:v>
                </c:pt>
                <c:pt idx="1046">
                  <c:v>46742</c:v>
                </c:pt>
                <c:pt idx="1047">
                  <c:v>46750</c:v>
                </c:pt>
                <c:pt idx="1048">
                  <c:v>46757</c:v>
                </c:pt>
                <c:pt idx="1049">
                  <c:v>46764</c:v>
                </c:pt>
                <c:pt idx="1050">
                  <c:v>46771</c:v>
                </c:pt>
                <c:pt idx="1051">
                  <c:v>46778</c:v>
                </c:pt>
                <c:pt idx="1052">
                  <c:v>46785</c:v>
                </c:pt>
                <c:pt idx="1053">
                  <c:v>46792</c:v>
                </c:pt>
                <c:pt idx="1054">
                  <c:v>46799</c:v>
                </c:pt>
                <c:pt idx="1055">
                  <c:v>46806</c:v>
                </c:pt>
                <c:pt idx="1056">
                  <c:v>46813</c:v>
                </c:pt>
                <c:pt idx="1057">
                  <c:v>46820</c:v>
                </c:pt>
                <c:pt idx="1058">
                  <c:v>46827</c:v>
                </c:pt>
                <c:pt idx="1059">
                  <c:v>46834</c:v>
                </c:pt>
                <c:pt idx="1060">
                  <c:v>46841</c:v>
                </c:pt>
                <c:pt idx="1061">
                  <c:v>46848</c:v>
                </c:pt>
                <c:pt idx="1062">
                  <c:v>46855</c:v>
                </c:pt>
                <c:pt idx="1063">
                  <c:v>46862</c:v>
                </c:pt>
                <c:pt idx="1064">
                  <c:v>46869</c:v>
                </c:pt>
                <c:pt idx="1065">
                  <c:v>46876</c:v>
                </c:pt>
                <c:pt idx="1066">
                  <c:v>46883</c:v>
                </c:pt>
                <c:pt idx="1067">
                  <c:v>46890</c:v>
                </c:pt>
                <c:pt idx="1068">
                  <c:v>46897</c:v>
                </c:pt>
                <c:pt idx="1069">
                  <c:v>46904</c:v>
                </c:pt>
                <c:pt idx="1070">
                  <c:v>46911</c:v>
                </c:pt>
                <c:pt idx="1071">
                  <c:v>46918</c:v>
                </c:pt>
                <c:pt idx="1072">
                  <c:v>46925</c:v>
                </c:pt>
                <c:pt idx="1073">
                  <c:v>46932</c:v>
                </c:pt>
                <c:pt idx="1074">
                  <c:v>46939</c:v>
                </c:pt>
                <c:pt idx="1075">
                  <c:v>46946</c:v>
                </c:pt>
                <c:pt idx="1076">
                  <c:v>46953</c:v>
                </c:pt>
                <c:pt idx="1077">
                  <c:v>46960</c:v>
                </c:pt>
                <c:pt idx="1078">
                  <c:v>46967</c:v>
                </c:pt>
                <c:pt idx="1079">
                  <c:v>46974</c:v>
                </c:pt>
                <c:pt idx="1080">
                  <c:v>46981</c:v>
                </c:pt>
                <c:pt idx="1081">
                  <c:v>46988</c:v>
                </c:pt>
                <c:pt idx="1082">
                  <c:v>46995</c:v>
                </c:pt>
                <c:pt idx="1083">
                  <c:v>47002</c:v>
                </c:pt>
                <c:pt idx="1084">
                  <c:v>47009</c:v>
                </c:pt>
                <c:pt idx="1085">
                  <c:v>47016</c:v>
                </c:pt>
                <c:pt idx="1086">
                  <c:v>47023</c:v>
                </c:pt>
                <c:pt idx="1087">
                  <c:v>47030</c:v>
                </c:pt>
                <c:pt idx="1088">
                  <c:v>47037</c:v>
                </c:pt>
                <c:pt idx="1089">
                  <c:v>47044</c:v>
                </c:pt>
                <c:pt idx="1090">
                  <c:v>47051</c:v>
                </c:pt>
                <c:pt idx="1091">
                  <c:v>47058</c:v>
                </c:pt>
                <c:pt idx="1092">
                  <c:v>47065</c:v>
                </c:pt>
                <c:pt idx="1093">
                  <c:v>47072</c:v>
                </c:pt>
                <c:pt idx="1094">
                  <c:v>47079</c:v>
                </c:pt>
                <c:pt idx="1095">
                  <c:v>47086</c:v>
                </c:pt>
                <c:pt idx="1096">
                  <c:v>47093</c:v>
                </c:pt>
                <c:pt idx="1097">
                  <c:v>47100</c:v>
                </c:pt>
                <c:pt idx="1098">
                  <c:v>47107</c:v>
                </c:pt>
                <c:pt idx="1099">
                  <c:v>47114</c:v>
                </c:pt>
                <c:pt idx="1100">
                  <c:v>47121</c:v>
                </c:pt>
                <c:pt idx="1101">
                  <c:v>47128</c:v>
                </c:pt>
                <c:pt idx="1102">
                  <c:v>47135</c:v>
                </c:pt>
                <c:pt idx="1103">
                  <c:v>47142</c:v>
                </c:pt>
                <c:pt idx="1104">
                  <c:v>47149</c:v>
                </c:pt>
                <c:pt idx="1105">
                  <c:v>47156</c:v>
                </c:pt>
                <c:pt idx="1106">
                  <c:v>47163</c:v>
                </c:pt>
                <c:pt idx="1107">
                  <c:v>47170</c:v>
                </c:pt>
                <c:pt idx="1108">
                  <c:v>47177</c:v>
                </c:pt>
                <c:pt idx="1109">
                  <c:v>47184</c:v>
                </c:pt>
                <c:pt idx="1110">
                  <c:v>47191</c:v>
                </c:pt>
                <c:pt idx="1111">
                  <c:v>47198</c:v>
                </c:pt>
                <c:pt idx="1112">
                  <c:v>47205</c:v>
                </c:pt>
                <c:pt idx="1113">
                  <c:v>47212</c:v>
                </c:pt>
                <c:pt idx="1114">
                  <c:v>47219</c:v>
                </c:pt>
                <c:pt idx="1115">
                  <c:v>47226</c:v>
                </c:pt>
                <c:pt idx="1116">
                  <c:v>47233</c:v>
                </c:pt>
                <c:pt idx="1117">
                  <c:v>47240</c:v>
                </c:pt>
                <c:pt idx="1118">
                  <c:v>47247</c:v>
                </c:pt>
                <c:pt idx="1119">
                  <c:v>47254</c:v>
                </c:pt>
                <c:pt idx="1120">
                  <c:v>47261</c:v>
                </c:pt>
                <c:pt idx="1121">
                  <c:v>47268</c:v>
                </c:pt>
                <c:pt idx="1122">
                  <c:v>47275</c:v>
                </c:pt>
                <c:pt idx="1123">
                  <c:v>47282</c:v>
                </c:pt>
                <c:pt idx="1124">
                  <c:v>47289</c:v>
                </c:pt>
                <c:pt idx="1125">
                  <c:v>47296</c:v>
                </c:pt>
                <c:pt idx="1126">
                  <c:v>47303</c:v>
                </c:pt>
                <c:pt idx="1127">
                  <c:v>47310</c:v>
                </c:pt>
                <c:pt idx="1128">
                  <c:v>47317</c:v>
                </c:pt>
                <c:pt idx="1129">
                  <c:v>47324</c:v>
                </c:pt>
                <c:pt idx="1130">
                  <c:v>47331</c:v>
                </c:pt>
                <c:pt idx="1131">
                  <c:v>47338</c:v>
                </c:pt>
                <c:pt idx="1132">
                  <c:v>47345</c:v>
                </c:pt>
                <c:pt idx="1133">
                  <c:v>47352</c:v>
                </c:pt>
                <c:pt idx="1134">
                  <c:v>47359</c:v>
                </c:pt>
                <c:pt idx="1135">
                  <c:v>47366</c:v>
                </c:pt>
                <c:pt idx="1136">
                  <c:v>47373</c:v>
                </c:pt>
                <c:pt idx="1137">
                  <c:v>47380</c:v>
                </c:pt>
                <c:pt idx="1138">
                  <c:v>47387</c:v>
                </c:pt>
                <c:pt idx="1139">
                  <c:v>47394</c:v>
                </c:pt>
                <c:pt idx="1140">
                  <c:v>47401</c:v>
                </c:pt>
                <c:pt idx="1141">
                  <c:v>47408</c:v>
                </c:pt>
                <c:pt idx="1142">
                  <c:v>47415</c:v>
                </c:pt>
                <c:pt idx="1143">
                  <c:v>47422</c:v>
                </c:pt>
                <c:pt idx="1144">
                  <c:v>47429</c:v>
                </c:pt>
                <c:pt idx="1145">
                  <c:v>47436</c:v>
                </c:pt>
                <c:pt idx="1146">
                  <c:v>47443</c:v>
                </c:pt>
                <c:pt idx="1147">
                  <c:v>47450</c:v>
                </c:pt>
                <c:pt idx="1148">
                  <c:v>47457</c:v>
                </c:pt>
                <c:pt idx="1149">
                  <c:v>47464</c:v>
                </c:pt>
                <c:pt idx="1150">
                  <c:v>47471</c:v>
                </c:pt>
                <c:pt idx="1151">
                  <c:v>47479</c:v>
                </c:pt>
                <c:pt idx="1152">
                  <c:v>47486</c:v>
                </c:pt>
                <c:pt idx="1153">
                  <c:v>47493</c:v>
                </c:pt>
                <c:pt idx="1154">
                  <c:v>47500</c:v>
                </c:pt>
                <c:pt idx="1155">
                  <c:v>47507</c:v>
                </c:pt>
                <c:pt idx="1156">
                  <c:v>47514</c:v>
                </c:pt>
                <c:pt idx="1157">
                  <c:v>47521</c:v>
                </c:pt>
                <c:pt idx="1158">
                  <c:v>47528</c:v>
                </c:pt>
                <c:pt idx="1159">
                  <c:v>47535</c:v>
                </c:pt>
                <c:pt idx="1160">
                  <c:v>47542</c:v>
                </c:pt>
                <c:pt idx="1161">
                  <c:v>47549</c:v>
                </c:pt>
                <c:pt idx="1162">
                  <c:v>47556</c:v>
                </c:pt>
                <c:pt idx="1163">
                  <c:v>47563</c:v>
                </c:pt>
                <c:pt idx="1164">
                  <c:v>47570</c:v>
                </c:pt>
                <c:pt idx="1165">
                  <c:v>47577</c:v>
                </c:pt>
                <c:pt idx="1166">
                  <c:v>47584</c:v>
                </c:pt>
                <c:pt idx="1167">
                  <c:v>47591</c:v>
                </c:pt>
                <c:pt idx="1168">
                  <c:v>47598</c:v>
                </c:pt>
                <c:pt idx="1169">
                  <c:v>47605</c:v>
                </c:pt>
                <c:pt idx="1170">
                  <c:v>47612</c:v>
                </c:pt>
                <c:pt idx="1171">
                  <c:v>47619</c:v>
                </c:pt>
                <c:pt idx="1172">
                  <c:v>47626</c:v>
                </c:pt>
                <c:pt idx="1173">
                  <c:v>47633</c:v>
                </c:pt>
                <c:pt idx="1174">
                  <c:v>47640</c:v>
                </c:pt>
                <c:pt idx="1175">
                  <c:v>47647</c:v>
                </c:pt>
                <c:pt idx="1176">
                  <c:v>47654</c:v>
                </c:pt>
                <c:pt idx="1177">
                  <c:v>47661</c:v>
                </c:pt>
                <c:pt idx="1178">
                  <c:v>47668</c:v>
                </c:pt>
                <c:pt idx="1179">
                  <c:v>47675</c:v>
                </c:pt>
                <c:pt idx="1180">
                  <c:v>47682</c:v>
                </c:pt>
                <c:pt idx="1181">
                  <c:v>47689</c:v>
                </c:pt>
                <c:pt idx="1182">
                  <c:v>47696</c:v>
                </c:pt>
                <c:pt idx="1183">
                  <c:v>47703</c:v>
                </c:pt>
                <c:pt idx="1184">
                  <c:v>47710</c:v>
                </c:pt>
                <c:pt idx="1185">
                  <c:v>47717</c:v>
                </c:pt>
                <c:pt idx="1186">
                  <c:v>47724</c:v>
                </c:pt>
                <c:pt idx="1187">
                  <c:v>47731</c:v>
                </c:pt>
                <c:pt idx="1188">
                  <c:v>47738</c:v>
                </c:pt>
                <c:pt idx="1189">
                  <c:v>47745</c:v>
                </c:pt>
                <c:pt idx="1190">
                  <c:v>47752</c:v>
                </c:pt>
                <c:pt idx="1191">
                  <c:v>47759</c:v>
                </c:pt>
                <c:pt idx="1192">
                  <c:v>47766</c:v>
                </c:pt>
                <c:pt idx="1193">
                  <c:v>47773</c:v>
                </c:pt>
                <c:pt idx="1194">
                  <c:v>47780</c:v>
                </c:pt>
                <c:pt idx="1195">
                  <c:v>47787</c:v>
                </c:pt>
                <c:pt idx="1196">
                  <c:v>47794</c:v>
                </c:pt>
                <c:pt idx="1197">
                  <c:v>47801</c:v>
                </c:pt>
                <c:pt idx="1198">
                  <c:v>47808</c:v>
                </c:pt>
                <c:pt idx="1199">
                  <c:v>47815</c:v>
                </c:pt>
                <c:pt idx="1200">
                  <c:v>47822</c:v>
                </c:pt>
                <c:pt idx="1201">
                  <c:v>47829</c:v>
                </c:pt>
                <c:pt idx="1202">
                  <c:v>47836</c:v>
                </c:pt>
                <c:pt idx="1203">
                  <c:v>47844</c:v>
                </c:pt>
                <c:pt idx="1204">
                  <c:v>47851</c:v>
                </c:pt>
                <c:pt idx="1205">
                  <c:v>47858</c:v>
                </c:pt>
                <c:pt idx="1206">
                  <c:v>47865</c:v>
                </c:pt>
                <c:pt idx="1207">
                  <c:v>47872</c:v>
                </c:pt>
                <c:pt idx="1208">
                  <c:v>47879</c:v>
                </c:pt>
                <c:pt idx="1209">
                  <c:v>47886</c:v>
                </c:pt>
                <c:pt idx="1210">
                  <c:v>47893</c:v>
                </c:pt>
                <c:pt idx="1211">
                  <c:v>47900</c:v>
                </c:pt>
                <c:pt idx="1212">
                  <c:v>47907</c:v>
                </c:pt>
                <c:pt idx="1213">
                  <c:v>47914</c:v>
                </c:pt>
                <c:pt idx="1214">
                  <c:v>47921</c:v>
                </c:pt>
                <c:pt idx="1215">
                  <c:v>47928</c:v>
                </c:pt>
                <c:pt idx="1216">
                  <c:v>47935</c:v>
                </c:pt>
                <c:pt idx="1217">
                  <c:v>47942</c:v>
                </c:pt>
                <c:pt idx="1218">
                  <c:v>47953</c:v>
                </c:pt>
                <c:pt idx="1219">
                  <c:v>47960</c:v>
                </c:pt>
                <c:pt idx="1220">
                  <c:v>47967</c:v>
                </c:pt>
                <c:pt idx="1221">
                  <c:v>47974</c:v>
                </c:pt>
                <c:pt idx="1222">
                  <c:v>47981</c:v>
                </c:pt>
                <c:pt idx="1223">
                  <c:v>47988</c:v>
                </c:pt>
                <c:pt idx="1224">
                  <c:v>47995</c:v>
                </c:pt>
                <c:pt idx="1225">
                  <c:v>48002</c:v>
                </c:pt>
                <c:pt idx="1226">
                  <c:v>48009</c:v>
                </c:pt>
                <c:pt idx="1227">
                  <c:v>48016</c:v>
                </c:pt>
                <c:pt idx="1228">
                  <c:v>48023</c:v>
                </c:pt>
                <c:pt idx="1229">
                  <c:v>48030</c:v>
                </c:pt>
                <c:pt idx="1230">
                  <c:v>48037</c:v>
                </c:pt>
                <c:pt idx="1231">
                  <c:v>48044</c:v>
                </c:pt>
                <c:pt idx="1232">
                  <c:v>48051</c:v>
                </c:pt>
                <c:pt idx="1233">
                  <c:v>48058</c:v>
                </c:pt>
                <c:pt idx="1234">
                  <c:v>48065</c:v>
                </c:pt>
                <c:pt idx="1235">
                  <c:v>48072</c:v>
                </c:pt>
                <c:pt idx="1236">
                  <c:v>48079</c:v>
                </c:pt>
                <c:pt idx="1237">
                  <c:v>48086</c:v>
                </c:pt>
                <c:pt idx="1238">
                  <c:v>48093</c:v>
                </c:pt>
                <c:pt idx="1239">
                  <c:v>48100</c:v>
                </c:pt>
                <c:pt idx="1240">
                  <c:v>48107</c:v>
                </c:pt>
                <c:pt idx="1241">
                  <c:v>48114</c:v>
                </c:pt>
                <c:pt idx="1242">
                  <c:v>48121</c:v>
                </c:pt>
                <c:pt idx="1243">
                  <c:v>48128</c:v>
                </c:pt>
                <c:pt idx="1244">
                  <c:v>48135</c:v>
                </c:pt>
                <c:pt idx="1245">
                  <c:v>48142</c:v>
                </c:pt>
                <c:pt idx="1246">
                  <c:v>48149</c:v>
                </c:pt>
                <c:pt idx="1247">
                  <c:v>48156</c:v>
                </c:pt>
                <c:pt idx="1248">
                  <c:v>48163</c:v>
                </c:pt>
                <c:pt idx="1249">
                  <c:v>48170</c:v>
                </c:pt>
                <c:pt idx="1250">
                  <c:v>48177</c:v>
                </c:pt>
                <c:pt idx="1251">
                  <c:v>48184</c:v>
                </c:pt>
                <c:pt idx="1252">
                  <c:v>48191</c:v>
                </c:pt>
                <c:pt idx="1253">
                  <c:v>48198</c:v>
                </c:pt>
                <c:pt idx="1254">
                  <c:v>48205</c:v>
                </c:pt>
                <c:pt idx="1255">
                  <c:v>48212</c:v>
                </c:pt>
                <c:pt idx="1256">
                  <c:v>48219</c:v>
                </c:pt>
                <c:pt idx="1257">
                  <c:v>48226</c:v>
                </c:pt>
                <c:pt idx="1258">
                  <c:v>48233</c:v>
                </c:pt>
                <c:pt idx="1259">
                  <c:v>48240</c:v>
                </c:pt>
                <c:pt idx="1260">
                  <c:v>48247</c:v>
                </c:pt>
                <c:pt idx="1261">
                  <c:v>48254</c:v>
                </c:pt>
                <c:pt idx="1262">
                  <c:v>48261</c:v>
                </c:pt>
                <c:pt idx="1263">
                  <c:v>48268</c:v>
                </c:pt>
                <c:pt idx="1264">
                  <c:v>48275</c:v>
                </c:pt>
                <c:pt idx="1265">
                  <c:v>48282</c:v>
                </c:pt>
                <c:pt idx="1266">
                  <c:v>48289</c:v>
                </c:pt>
                <c:pt idx="1267">
                  <c:v>48296</c:v>
                </c:pt>
                <c:pt idx="1268">
                  <c:v>48303</c:v>
                </c:pt>
                <c:pt idx="1269">
                  <c:v>48310</c:v>
                </c:pt>
                <c:pt idx="1270">
                  <c:v>48317</c:v>
                </c:pt>
                <c:pt idx="1271">
                  <c:v>48324</c:v>
                </c:pt>
                <c:pt idx="1272">
                  <c:v>48331</c:v>
                </c:pt>
                <c:pt idx="1273">
                  <c:v>48338</c:v>
                </c:pt>
                <c:pt idx="1274">
                  <c:v>48345</c:v>
                </c:pt>
                <c:pt idx="1275">
                  <c:v>48352</c:v>
                </c:pt>
                <c:pt idx="1276">
                  <c:v>48359</c:v>
                </c:pt>
                <c:pt idx="1277">
                  <c:v>48366</c:v>
                </c:pt>
                <c:pt idx="1278">
                  <c:v>48373</c:v>
                </c:pt>
                <c:pt idx="1279">
                  <c:v>48380</c:v>
                </c:pt>
                <c:pt idx="1280">
                  <c:v>48387</c:v>
                </c:pt>
                <c:pt idx="1281">
                  <c:v>48394</c:v>
                </c:pt>
                <c:pt idx="1282">
                  <c:v>48401</c:v>
                </c:pt>
                <c:pt idx="1283">
                  <c:v>48408</c:v>
                </c:pt>
                <c:pt idx="1284">
                  <c:v>48415</c:v>
                </c:pt>
                <c:pt idx="1285">
                  <c:v>48422</c:v>
                </c:pt>
                <c:pt idx="1286">
                  <c:v>48429</c:v>
                </c:pt>
                <c:pt idx="1287">
                  <c:v>48436</c:v>
                </c:pt>
                <c:pt idx="1288">
                  <c:v>48443</c:v>
                </c:pt>
                <c:pt idx="1289">
                  <c:v>48450</c:v>
                </c:pt>
                <c:pt idx="1290">
                  <c:v>48457</c:v>
                </c:pt>
                <c:pt idx="1291">
                  <c:v>48464</c:v>
                </c:pt>
                <c:pt idx="1292">
                  <c:v>48471</c:v>
                </c:pt>
                <c:pt idx="1293">
                  <c:v>48478</c:v>
                </c:pt>
                <c:pt idx="1294">
                  <c:v>48485</c:v>
                </c:pt>
                <c:pt idx="1295">
                  <c:v>48492</c:v>
                </c:pt>
                <c:pt idx="1296">
                  <c:v>48499</c:v>
                </c:pt>
                <c:pt idx="1297">
                  <c:v>48506</c:v>
                </c:pt>
                <c:pt idx="1298">
                  <c:v>48513</c:v>
                </c:pt>
                <c:pt idx="1299">
                  <c:v>48520</c:v>
                </c:pt>
                <c:pt idx="1300">
                  <c:v>48527</c:v>
                </c:pt>
                <c:pt idx="1301">
                  <c:v>48534</c:v>
                </c:pt>
                <c:pt idx="1302">
                  <c:v>48541</c:v>
                </c:pt>
                <c:pt idx="1303">
                  <c:v>48548</c:v>
                </c:pt>
                <c:pt idx="1304">
                  <c:v>48555</c:v>
                </c:pt>
                <c:pt idx="1305">
                  <c:v>48562</c:v>
                </c:pt>
                <c:pt idx="1306">
                  <c:v>48569</c:v>
                </c:pt>
                <c:pt idx="1307">
                  <c:v>48577</c:v>
                </c:pt>
                <c:pt idx="1308">
                  <c:v>48584</c:v>
                </c:pt>
                <c:pt idx="1309">
                  <c:v>48591</c:v>
                </c:pt>
                <c:pt idx="1310">
                  <c:v>48598</c:v>
                </c:pt>
                <c:pt idx="1311">
                  <c:v>48605</c:v>
                </c:pt>
                <c:pt idx="1312">
                  <c:v>48612</c:v>
                </c:pt>
                <c:pt idx="1313">
                  <c:v>48619</c:v>
                </c:pt>
                <c:pt idx="1314">
                  <c:v>48626</c:v>
                </c:pt>
                <c:pt idx="1315">
                  <c:v>48633</c:v>
                </c:pt>
                <c:pt idx="1316">
                  <c:v>48640</c:v>
                </c:pt>
                <c:pt idx="1317">
                  <c:v>48647</c:v>
                </c:pt>
                <c:pt idx="1318">
                  <c:v>48654</c:v>
                </c:pt>
                <c:pt idx="1319">
                  <c:v>48661</c:v>
                </c:pt>
                <c:pt idx="1320">
                  <c:v>48668</c:v>
                </c:pt>
                <c:pt idx="1321">
                  <c:v>48675</c:v>
                </c:pt>
                <c:pt idx="1322">
                  <c:v>48682</c:v>
                </c:pt>
                <c:pt idx="1323">
                  <c:v>48689</c:v>
                </c:pt>
                <c:pt idx="1324">
                  <c:v>48696</c:v>
                </c:pt>
                <c:pt idx="1325">
                  <c:v>48703</c:v>
                </c:pt>
                <c:pt idx="1326">
                  <c:v>48710</c:v>
                </c:pt>
                <c:pt idx="1327">
                  <c:v>48717</c:v>
                </c:pt>
                <c:pt idx="1328">
                  <c:v>48724</c:v>
                </c:pt>
                <c:pt idx="1329">
                  <c:v>48731</c:v>
                </c:pt>
                <c:pt idx="1330">
                  <c:v>48738</c:v>
                </c:pt>
                <c:pt idx="1331">
                  <c:v>48745</c:v>
                </c:pt>
                <c:pt idx="1332">
                  <c:v>48752</c:v>
                </c:pt>
                <c:pt idx="1333">
                  <c:v>48759</c:v>
                </c:pt>
                <c:pt idx="1334">
                  <c:v>48766</c:v>
                </c:pt>
                <c:pt idx="1335">
                  <c:v>48773</c:v>
                </c:pt>
                <c:pt idx="1336">
                  <c:v>48780</c:v>
                </c:pt>
                <c:pt idx="1337">
                  <c:v>48787</c:v>
                </c:pt>
                <c:pt idx="1338">
                  <c:v>48794</c:v>
                </c:pt>
                <c:pt idx="1339">
                  <c:v>48801</c:v>
                </c:pt>
                <c:pt idx="1340">
                  <c:v>48808</c:v>
                </c:pt>
                <c:pt idx="1341">
                  <c:v>48815</c:v>
                </c:pt>
                <c:pt idx="1342">
                  <c:v>48822</c:v>
                </c:pt>
                <c:pt idx="1343">
                  <c:v>48829</c:v>
                </c:pt>
                <c:pt idx="1344">
                  <c:v>48836</c:v>
                </c:pt>
                <c:pt idx="1345">
                  <c:v>48843</c:v>
                </c:pt>
                <c:pt idx="1346">
                  <c:v>48850</c:v>
                </c:pt>
                <c:pt idx="1347">
                  <c:v>48857</c:v>
                </c:pt>
                <c:pt idx="1348">
                  <c:v>48864</c:v>
                </c:pt>
                <c:pt idx="1349">
                  <c:v>48871</c:v>
                </c:pt>
                <c:pt idx="1350">
                  <c:v>48878</c:v>
                </c:pt>
                <c:pt idx="1351">
                  <c:v>48885</c:v>
                </c:pt>
                <c:pt idx="1352">
                  <c:v>48892</c:v>
                </c:pt>
                <c:pt idx="1353">
                  <c:v>48899</c:v>
                </c:pt>
                <c:pt idx="1354">
                  <c:v>48906</c:v>
                </c:pt>
                <c:pt idx="1355">
                  <c:v>48913</c:v>
                </c:pt>
                <c:pt idx="1356">
                  <c:v>48920</c:v>
                </c:pt>
                <c:pt idx="1357">
                  <c:v>48927</c:v>
                </c:pt>
                <c:pt idx="1358">
                  <c:v>48934</c:v>
                </c:pt>
                <c:pt idx="1359">
                  <c:v>48941</c:v>
                </c:pt>
                <c:pt idx="1360">
                  <c:v>48948</c:v>
                </c:pt>
                <c:pt idx="1361">
                  <c:v>48955</c:v>
                </c:pt>
                <c:pt idx="1362">
                  <c:v>48962</c:v>
                </c:pt>
                <c:pt idx="1363">
                  <c:v>48969</c:v>
                </c:pt>
                <c:pt idx="1364">
                  <c:v>48976</c:v>
                </c:pt>
                <c:pt idx="1365">
                  <c:v>48983</c:v>
                </c:pt>
                <c:pt idx="1366">
                  <c:v>48990</c:v>
                </c:pt>
                <c:pt idx="1367">
                  <c:v>48997</c:v>
                </c:pt>
                <c:pt idx="1368">
                  <c:v>49004</c:v>
                </c:pt>
                <c:pt idx="1369">
                  <c:v>49011</c:v>
                </c:pt>
                <c:pt idx="1370">
                  <c:v>49018</c:v>
                </c:pt>
                <c:pt idx="1371">
                  <c:v>49025</c:v>
                </c:pt>
                <c:pt idx="1372">
                  <c:v>49032</c:v>
                </c:pt>
                <c:pt idx="1373">
                  <c:v>49039</c:v>
                </c:pt>
                <c:pt idx="1374">
                  <c:v>49046</c:v>
                </c:pt>
                <c:pt idx="1375">
                  <c:v>49053</c:v>
                </c:pt>
                <c:pt idx="1376">
                  <c:v>49060</c:v>
                </c:pt>
                <c:pt idx="1377">
                  <c:v>49067</c:v>
                </c:pt>
                <c:pt idx="1378">
                  <c:v>49074</c:v>
                </c:pt>
                <c:pt idx="1379">
                  <c:v>49081</c:v>
                </c:pt>
                <c:pt idx="1380">
                  <c:v>49088</c:v>
                </c:pt>
                <c:pt idx="1381">
                  <c:v>49095</c:v>
                </c:pt>
                <c:pt idx="1382">
                  <c:v>49102</c:v>
                </c:pt>
                <c:pt idx="1383">
                  <c:v>49109</c:v>
                </c:pt>
                <c:pt idx="1384">
                  <c:v>49116</c:v>
                </c:pt>
                <c:pt idx="1385">
                  <c:v>49123</c:v>
                </c:pt>
                <c:pt idx="1386">
                  <c:v>49130</c:v>
                </c:pt>
                <c:pt idx="1387">
                  <c:v>49137</c:v>
                </c:pt>
                <c:pt idx="1388">
                  <c:v>49144</c:v>
                </c:pt>
                <c:pt idx="1389">
                  <c:v>49151</c:v>
                </c:pt>
                <c:pt idx="1390">
                  <c:v>49158</c:v>
                </c:pt>
                <c:pt idx="1391">
                  <c:v>49165</c:v>
                </c:pt>
                <c:pt idx="1392">
                  <c:v>49172</c:v>
                </c:pt>
                <c:pt idx="1393">
                  <c:v>49179</c:v>
                </c:pt>
                <c:pt idx="1394">
                  <c:v>49186</c:v>
                </c:pt>
                <c:pt idx="1395">
                  <c:v>49193</c:v>
                </c:pt>
                <c:pt idx="1396">
                  <c:v>49200</c:v>
                </c:pt>
                <c:pt idx="1397">
                  <c:v>49207</c:v>
                </c:pt>
                <c:pt idx="1398">
                  <c:v>49214</c:v>
                </c:pt>
                <c:pt idx="1399">
                  <c:v>49221</c:v>
                </c:pt>
                <c:pt idx="1400">
                  <c:v>49228</c:v>
                </c:pt>
                <c:pt idx="1401">
                  <c:v>49235</c:v>
                </c:pt>
                <c:pt idx="1402">
                  <c:v>49242</c:v>
                </c:pt>
                <c:pt idx="1403">
                  <c:v>49249</c:v>
                </c:pt>
                <c:pt idx="1404">
                  <c:v>49256</c:v>
                </c:pt>
                <c:pt idx="1405">
                  <c:v>49263</c:v>
                </c:pt>
                <c:pt idx="1406">
                  <c:v>49270</c:v>
                </c:pt>
                <c:pt idx="1407">
                  <c:v>49277</c:v>
                </c:pt>
                <c:pt idx="1408">
                  <c:v>49284</c:v>
                </c:pt>
                <c:pt idx="1409">
                  <c:v>49291</c:v>
                </c:pt>
                <c:pt idx="1410">
                  <c:v>49298</c:v>
                </c:pt>
                <c:pt idx="1411">
                  <c:v>49305</c:v>
                </c:pt>
                <c:pt idx="1412">
                  <c:v>49312</c:v>
                </c:pt>
                <c:pt idx="1413">
                  <c:v>49319</c:v>
                </c:pt>
                <c:pt idx="1414">
                  <c:v>49326</c:v>
                </c:pt>
                <c:pt idx="1415">
                  <c:v>49333</c:v>
                </c:pt>
                <c:pt idx="1416">
                  <c:v>49340</c:v>
                </c:pt>
                <c:pt idx="1417">
                  <c:v>49347</c:v>
                </c:pt>
                <c:pt idx="1418">
                  <c:v>49354</c:v>
                </c:pt>
                <c:pt idx="1419">
                  <c:v>49361</c:v>
                </c:pt>
                <c:pt idx="1420">
                  <c:v>49368</c:v>
                </c:pt>
                <c:pt idx="1421">
                  <c:v>49375</c:v>
                </c:pt>
                <c:pt idx="1422">
                  <c:v>49382</c:v>
                </c:pt>
                <c:pt idx="1423">
                  <c:v>49389</c:v>
                </c:pt>
                <c:pt idx="1424">
                  <c:v>49396</c:v>
                </c:pt>
                <c:pt idx="1425">
                  <c:v>49403</c:v>
                </c:pt>
                <c:pt idx="1426">
                  <c:v>49410</c:v>
                </c:pt>
                <c:pt idx="1427">
                  <c:v>49417</c:v>
                </c:pt>
                <c:pt idx="1428">
                  <c:v>49424</c:v>
                </c:pt>
                <c:pt idx="1429">
                  <c:v>49431</c:v>
                </c:pt>
                <c:pt idx="1430">
                  <c:v>49438</c:v>
                </c:pt>
                <c:pt idx="1431">
                  <c:v>49445</c:v>
                </c:pt>
                <c:pt idx="1432">
                  <c:v>49452</c:v>
                </c:pt>
                <c:pt idx="1433">
                  <c:v>49459</c:v>
                </c:pt>
                <c:pt idx="1434">
                  <c:v>49466</c:v>
                </c:pt>
                <c:pt idx="1435">
                  <c:v>49473</c:v>
                </c:pt>
                <c:pt idx="1436">
                  <c:v>49480</c:v>
                </c:pt>
                <c:pt idx="1437">
                  <c:v>49487</c:v>
                </c:pt>
                <c:pt idx="1438">
                  <c:v>49494</c:v>
                </c:pt>
                <c:pt idx="1439">
                  <c:v>49501</c:v>
                </c:pt>
                <c:pt idx="1440">
                  <c:v>49508</c:v>
                </c:pt>
                <c:pt idx="1441">
                  <c:v>49515</c:v>
                </c:pt>
                <c:pt idx="1442">
                  <c:v>49522</c:v>
                </c:pt>
                <c:pt idx="1443">
                  <c:v>49529</c:v>
                </c:pt>
                <c:pt idx="1444">
                  <c:v>49536</c:v>
                </c:pt>
                <c:pt idx="1445">
                  <c:v>49543</c:v>
                </c:pt>
                <c:pt idx="1446">
                  <c:v>49550</c:v>
                </c:pt>
                <c:pt idx="1447">
                  <c:v>49557</c:v>
                </c:pt>
                <c:pt idx="1448">
                  <c:v>49564</c:v>
                </c:pt>
                <c:pt idx="1449">
                  <c:v>49571</c:v>
                </c:pt>
                <c:pt idx="1450">
                  <c:v>49578</c:v>
                </c:pt>
                <c:pt idx="1451">
                  <c:v>49585</c:v>
                </c:pt>
                <c:pt idx="1452">
                  <c:v>49592</c:v>
                </c:pt>
                <c:pt idx="1453">
                  <c:v>49599</c:v>
                </c:pt>
                <c:pt idx="1454">
                  <c:v>49606</c:v>
                </c:pt>
                <c:pt idx="1455">
                  <c:v>49613</c:v>
                </c:pt>
                <c:pt idx="1456">
                  <c:v>49620</c:v>
                </c:pt>
                <c:pt idx="1457">
                  <c:v>49627</c:v>
                </c:pt>
                <c:pt idx="1458">
                  <c:v>49634</c:v>
                </c:pt>
                <c:pt idx="1459">
                  <c:v>49641</c:v>
                </c:pt>
                <c:pt idx="1460">
                  <c:v>49648</c:v>
                </c:pt>
                <c:pt idx="1461">
                  <c:v>49655</c:v>
                </c:pt>
                <c:pt idx="1462">
                  <c:v>49662</c:v>
                </c:pt>
                <c:pt idx="1463">
                  <c:v>49670</c:v>
                </c:pt>
                <c:pt idx="1464">
                  <c:v>49677</c:v>
                </c:pt>
                <c:pt idx="1465">
                  <c:v>49684</c:v>
                </c:pt>
                <c:pt idx="1466">
                  <c:v>49691</c:v>
                </c:pt>
                <c:pt idx="1467">
                  <c:v>49698</c:v>
                </c:pt>
                <c:pt idx="1468">
                  <c:v>49705</c:v>
                </c:pt>
                <c:pt idx="1469">
                  <c:v>49712</c:v>
                </c:pt>
                <c:pt idx="1470">
                  <c:v>49719</c:v>
                </c:pt>
                <c:pt idx="1471">
                  <c:v>49726</c:v>
                </c:pt>
                <c:pt idx="1472">
                  <c:v>49733</c:v>
                </c:pt>
                <c:pt idx="1473">
                  <c:v>49740</c:v>
                </c:pt>
                <c:pt idx="1474">
                  <c:v>49747</c:v>
                </c:pt>
                <c:pt idx="1475">
                  <c:v>49754</c:v>
                </c:pt>
                <c:pt idx="1476">
                  <c:v>49761</c:v>
                </c:pt>
                <c:pt idx="1477">
                  <c:v>49768</c:v>
                </c:pt>
                <c:pt idx="1478">
                  <c:v>49775</c:v>
                </c:pt>
                <c:pt idx="1479">
                  <c:v>49782</c:v>
                </c:pt>
                <c:pt idx="1480">
                  <c:v>49789</c:v>
                </c:pt>
                <c:pt idx="1481">
                  <c:v>49796</c:v>
                </c:pt>
                <c:pt idx="1482">
                  <c:v>49803</c:v>
                </c:pt>
                <c:pt idx="1483">
                  <c:v>49810</c:v>
                </c:pt>
                <c:pt idx="1484">
                  <c:v>49817</c:v>
                </c:pt>
                <c:pt idx="1485">
                  <c:v>49824</c:v>
                </c:pt>
                <c:pt idx="1486">
                  <c:v>49831</c:v>
                </c:pt>
                <c:pt idx="1487">
                  <c:v>49838</c:v>
                </c:pt>
                <c:pt idx="1488">
                  <c:v>49845</c:v>
                </c:pt>
                <c:pt idx="1489">
                  <c:v>49852</c:v>
                </c:pt>
                <c:pt idx="1490">
                  <c:v>49859</c:v>
                </c:pt>
                <c:pt idx="1491">
                  <c:v>49866</c:v>
                </c:pt>
                <c:pt idx="1492">
                  <c:v>49873</c:v>
                </c:pt>
                <c:pt idx="1493">
                  <c:v>49880</c:v>
                </c:pt>
                <c:pt idx="1494">
                  <c:v>49887</c:v>
                </c:pt>
                <c:pt idx="1495">
                  <c:v>49894</c:v>
                </c:pt>
                <c:pt idx="1496">
                  <c:v>49901</c:v>
                </c:pt>
                <c:pt idx="1497">
                  <c:v>49908</c:v>
                </c:pt>
                <c:pt idx="1498">
                  <c:v>49915</c:v>
                </c:pt>
                <c:pt idx="1499">
                  <c:v>49922</c:v>
                </c:pt>
                <c:pt idx="1500">
                  <c:v>49929</c:v>
                </c:pt>
                <c:pt idx="1501">
                  <c:v>49936</c:v>
                </c:pt>
                <c:pt idx="1502">
                  <c:v>49943</c:v>
                </c:pt>
                <c:pt idx="1503">
                  <c:v>49950</c:v>
                </c:pt>
                <c:pt idx="1504">
                  <c:v>49957</c:v>
                </c:pt>
                <c:pt idx="1505">
                  <c:v>49964</c:v>
                </c:pt>
                <c:pt idx="1506">
                  <c:v>49971</c:v>
                </c:pt>
                <c:pt idx="1507">
                  <c:v>49978</c:v>
                </c:pt>
                <c:pt idx="1508">
                  <c:v>49985</c:v>
                </c:pt>
                <c:pt idx="1509">
                  <c:v>49992</c:v>
                </c:pt>
                <c:pt idx="1510">
                  <c:v>49999</c:v>
                </c:pt>
                <c:pt idx="1511">
                  <c:v>50006</c:v>
                </c:pt>
                <c:pt idx="1512">
                  <c:v>50013</c:v>
                </c:pt>
                <c:pt idx="1513">
                  <c:v>50020</c:v>
                </c:pt>
                <c:pt idx="1514">
                  <c:v>50027</c:v>
                </c:pt>
                <c:pt idx="1515">
                  <c:v>50038</c:v>
                </c:pt>
                <c:pt idx="1516">
                  <c:v>50045</c:v>
                </c:pt>
                <c:pt idx="1517">
                  <c:v>50052</c:v>
                </c:pt>
                <c:pt idx="1518">
                  <c:v>50059</c:v>
                </c:pt>
                <c:pt idx="1519">
                  <c:v>50066</c:v>
                </c:pt>
                <c:pt idx="1520">
                  <c:v>50073</c:v>
                </c:pt>
                <c:pt idx="1521">
                  <c:v>50080</c:v>
                </c:pt>
                <c:pt idx="1522">
                  <c:v>50087</c:v>
                </c:pt>
                <c:pt idx="1523">
                  <c:v>50094</c:v>
                </c:pt>
                <c:pt idx="1524">
                  <c:v>50101</c:v>
                </c:pt>
                <c:pt idx="1525">
                  <c:v>50108</c:v>
                </c:pt>
                <c:pt idx="1526">
                  <c:v>50115</c:v>
                </c:pt>
                <c:pt idx="1527">
                  <c:v>50122</c:v>
                </c:pt>
                <c:pt idx="1528">
                  <c:v>50129</c:v>
                </c:pt>
                <c:pt idx="1529">
                  <c:v>50137</c:v>
                </c:pt>
                <c:pt idx="1530">
                  <c:v>50144</c:v>
                </c:pt>
                <c:pt idx="1531">
                  <c:v>50151</c:v>
                </c:pt>
                <c:pt idx="1532">
                  <c:v>50158</c:v>
                </c:pt>
                <c:pt idx="1533">
                  <c:v>50165</c:v>
                </c:pt>
                <c:pt idx="1534">
                  <c:v>50172</c:v>
                </c:pt>
                <c:pt idx="1535">
                  <c:v>50179</c:v>
                </c:pt>
                <c:pt idx="1536">
                  <c:v>50186</c:v>
                </c:pt>
                <c:pt idx="1537">
                  <c:v>50193</c:v>
                </c:pt>
                <c:pt idx="1538">
                  <c:v>50200</c:v>
                </c:pt>
                <c:pt idx="1539">
                  <c:v>50207</c:v>
                </c:pt>
                <c:pt idx="1540">
                  <c:v>50214</c:v>
                </c:pt>
                <c:pt idx="1541">
                  <c:v>50221</c:v>
                </c:pt>
                <c:pt idx="1542">
                  <c:v>50228</c:v>
                </c:pt>
                <c:pt idx="1543">
                  <c:v>50235</c:v>
                </c:pt>
                <c:pt idx="1544">
                  <c:v>50242</c:v>
                </c:pt>
                <c:pt idx="1545">
                  <c:v>50249</c:v>
                </c:pt>
                <c:pt idx="1546">
                  <c:v>50256</c:v>
                </c:pt>
                <c:pt idx="1547">
                  <c:v>50263</c:v>
                </c:pt>
                <c:pt idx="1548">
                  <c:v>50270</c:v>
                </c:pt>
                <c:pt idx="1549">
                  <c:v>50277</c:v>
                </c:pt>
                <c:pt idx="1550">
                  <c:v>50284</c:v>
                </c:pt>
                <c:pt idx="1551">
                  <c:v>50291</c:v>
                </c:pt>
                <c:pt idx="1552">
                  <c:v>50298</c:v>
                </c:pt>
                <c:pt idx="1553">
                  <c:v>50305</c:v>
                </c:pt>
                <c:pt idx="1554">
                  <c:v>50312</c:v>
                </c:pt>
                <c:pt idx="1555">
                  <c:v>50319</c:v>
                </c:pt>
                <c:pt idx="1556">
                  <c:v>50326</c:v>
                </c:pt>
                <c:pt idx="1557">
                  <c:v>50333</c:v>
                </c:pt>
                <c:pt idx="1558">
                  <c:v>50340</c:v>
                </c:pt>
                <c:pt idx="1559">
                  <c:v>50347</c:v>
                </c:pt>
                <c:pt idx="1560">
                  <c:v>50354</c:v>
                </c:pt>
                <c:pt idx="1561">
                  <c:v>50361</c:v>
                </c:pt>
                <c:pt idx="1562">
                  <c:v>50368</c:v>
                </c:pt>
                <c:pt idx="1563">
                  <c:v>50375</c:v>
                </c:pt>
                <c:pt idx="1564">
                  <c:v>50382</c:v>
                </c:pt>
                <c:pt idx="1565">
                  <c:v>50389</c:v>
                </c:pt>
                <c:pt idx="1566">
                  <c:v>50396</c:v>
                </c:pt>
                <c:pt idx="1567">
                  <c:v>50403</c:v>
                </c:pt>
                <c:pt idx="1568">
                  <c:v>50410</c:v>
                </c:pt>
                <c:pt idx="1569">
                  <c:v>50417</c:v>
                </c:pt>
                <c:pt idx="1570">
                  <c:v>50424</c:v>
                </c:pt>
                <c:pt idx="1571">
                  <c:v>50431</c:v>
                </c:pt>
                <c:pt idx="1572">
                  <c:v>50438</c:v>
                </c:pt>
                <c:pt idx="1573">
                  <c:v>50445</c:v>
                </c:pt>
                <c:pt idx="1574">
                  <c:v>50452</c:v>
                </c:pt>
                <c:pt idx="1575">
                  <c:v>50459</c:v>
                </c:pt>
                <c:pt idx="1576">
                  <c:v>50466</c:v>
                </c:pt>
                <c:pt idx="1577">
                  <c:v>50473</c:v>
                </c:pt>
                <c:pt idx="1578">
                  <c:v>50480</c:v>
                </c:pt>
                <c:pt idx="1579">
                  <c:v>50487</c:v>
                </c:pt>
                <c:pt idx="1580">
                  <c:v>50494</c:v>
                </c:pt>
                <c:pt idx="1581">
                  <c:v>50501</c:v>
                </c:pt>
                <c:pt idx="1582">
                  <c:v>50508</c:v>
                </c:pt>
                <c:pt idx="1583">
                  <c:v>50515</c:v>
                </c:pt>
                <c:pt idx="1584">
                  <c:v>50522</c:v>
                </c:pt>
                <c:pt idx="1585">
                  <c:v>50529</c:v>
                </c:pt>
                <c:pt idx="1586">
                  <c:v>50536</c:v>
                </c:pt>
                <c:pt idx="1587">
                  <c:v>50543</c:v>
                </c:pt>
                <c:pt idx="1588">
                  <c:v>50550</c:v>
                </c:pt>
                <c:pt idx="1589">
                  <c:v>50557</c:v>
                </c:pt>
                <c:pt idx="1590">
                  <c:v>50564</c:v>
                </c:pt>
                <c:pt idx="1591">
                  <c:v>50571</c:v>
                </c:pt>
                <c:pt idx="1592">
                  <c:v>50578</c:v>
                </c:pt>
                <c:pt idx="1593">
                  <c:v>50585</c:v>
                </c:pt>
                <c:pt idx="1594">
                  <c:v>50592</c:v>
                </c:pt>
                <c:pt idx="1595">
                  <c:v>50599</c:v>
                </c:pt>
                <c:pt idx="1596">
                  <c:v>50606</c:v>
                </c:pt>
                <c:pt idx="1597">
                  <c:v>50613</c:v>
                </c:pt>
                <c:pt idx="1598">
                  <c:v>50620</c:v>
                </c:pt>
                <c:pt idx="1599">
                  <c:v>50627</c:v>
                </c:pt>
                <c:pt idx="1600">
                  <c:v>50634</c:v>
                </c:pt>
                <c:pt idx="1601">
                  <c:v>50641</c:v>
                </c:pt>
                <c:pt idx="1602">
                  <c:v>50648</c:v>
                </c:pt>
                <c:pt idx="1603">
                  <c:v>50655</c:v>
                </c:pt>
                <c:pt idx="1604">
                  <c:v>50662</c:v>
                </c:pt>
                <c:pt idx="1605">
                  <c:v>50669</c:v>
                </c:pt>
                <c:pt idx="1606">
                  <c:v>50676</c:v>
                </c:pt>
                <c:pt idx="1607">
                  <c:v>50683</c:v>
                </c:pt>
                <c:pt idx="1608">
                  <c:v>50690</c:v>
                </c:pt>
                <c:pt idx="1609">
                  <c:v>50697</c:v>
                </c:pt>
                <c:pt idx="1610">
                  <c:v>50704</c:v>
                </c:pt>
                <c:pt idx="1611">
                  <c:v>50711</c:v>
                </c:pt>
                <c:pt idx="1612">
                  <c:v>50718</c:v>
                </c:pt>
                <c:pt idx="1613">
                  <c:v>50725</c:v>
                </c:pt>
                <c:pt idx="1614">
                  <c:v>50732</c:v>
                </c:pt>
                <c:pt idx="1615">
                  <c:v>50739</c:v>
                </c:pt>
                <c:pt idx="1616">
                  <c:v>50746</c:v>
                </c:pt>
                <c:pt idx="1617">
                  <c:v>50753</c:v>
                </c:pt>
                <c:pt idx="1618">
                  <c:v>50760</c:v>
                </c:pt>
                <c:pt idx="1619">
                  <c:v>50768</c:v>
                </c:pt>
                <c:pt idx="1620">
                  <c:v>50775</c:v>
                </c:pt>
                <c:pt idx="1621">
                  <c:v>50782</c:v>
                </c:pt>
                <c:pt idx="1622">
                  <c:v>50789</c:v>
                </c:pt>
                <c:pt idx="1623">
                  <c:v>50796</c:v>
                </c:pt>
                <c:pt idx="1624">
                  <c:v>50803</c:v>
                </c:pt>
                <c:pt idx="1625">
                  <c:v>50810</c:v>
                </c:pt>
                <c:pt idx="1626">
                  <c:v>50817</c:v>
                </c:pt>
                <c:pt idx="1627">
                  <c:v>50824</c:v>
                </c:pt>
                <c:pt idx="1628">
                  <c:v>50831</c:v>
                </c:pt>
                <c:pt idx="1629">
                  <c:v>50838</c:v>
                </c:pt>
                <c:pt idx="1630">
                  <c:v>50845</c:v>
                </c:pt>
                <c:pt idx="1631">
                  <c:v>50852</c:v>
                </c:pt>
                <c:pt idx="1632">
                  <c:v>50859</c:v>
                </c:pt>
                <c:pt idx="1633">
                  <c:v>50866</c:v>
                </c:pt>
                <c:pt idx="1634">
                  <c:v>50873</c:v>
                </c:pt>
                <c:pt idx="1635">
                  <c:v>50880</c:v>
                </c:pt>
                <c:pt idx="1636">
                  <c:v>50887</c:v>
                </c:pt>
                <c:pt idx="1637">
                  <c:v>50894</c:v>
                </c:pt>
                <c:pt idx="1638">
                  <c:v>50901</c:v>
                </c:pt>
                <c:pt idx="1639">
                  <c:v>50908</c:v>
                </c:pt>
                <c:pt idx="1640">
                  <c:v>50915</c:v>
                </c:pt>
                <c:pt idx="1641">
                  <c:v>50922</c:v>
                </c:pt>
                <c:pt idx="1642">
                  <c:v>50929</c:v>
                </c:pt>
                <c:pt idx="1643">
                  <c:v>50936</c:v>
                </c:pt>
                <c:pt idx="1644">
                  <c:v>50943</c:v>
                </c:pt>
                <c:pt idx="1645">
                  <c:v>50950</c:v>
                </c:pt>
                <c:pt idx="1646">
                  <c:v>50957</c:v>
                </c:pt>
                <c:pt idx="1647">
                  <c:v>50964</c:v>
                </c:pt>
                <c:pt idx="1648">
                  <c:v>50971</c:v>
                </c:pt>
                <c:pt idx="1649">
                  <c:v>50978</c:v>
                </c:pt>
                <c:pt idx="1650">
                  <c:v>50985</c:v>
                </c:pt>
                <c:pt idx="1651">
                  <c:v>50992</c:v>
                </c:pt>
                <c:pt idx="1652">
                  <c:v>50999</c:v>
                </c:pt>
                <c:pt idx="1653">
                  <c:v>51006</c:v>
                </c:pt>
                <c:pt idx="1654">
                  <c:v>51013</c:v>
                </c:pt>
                <c:pt idx="1655">
                  <c:v>51020</c:v>
                </c:pt>
                <c:pt idx="1656">
                  <c:v>51027</c:v>
                </c:pt>
                <c:pt idx="1657">
                  <c:v>51034</c:v>
                </c:pt>
                <c:pt idx="1658">
                  <c:v>51041</c:v>
                </c:pt>
                <c:pt idx="1659">
                  <c:v>51048</c:v>
                </c:pt>
                <c:pt idx="1660">
                  <c:v>51055</c:v>
                </c:pt>
                <c:pt idx="1661">
                  <c:v>51062</c:v>
                </c:pt>
                <c:pt idx="1662">
                  <c:v>51069</c:v>
                </c:pt>
                <c:pt idx="1663">
                  <c:v>51076</c:v>
                </c:pt>
                <c:pt idx="1664">
                  <c:v>51083</c:v>
                </c:pt>
                <c:pt idx="1665">
                  <c:v>51090</c:v>
                </c:pt>
                <c:pt idx="1666">
                  <c:v>51097</c:v>
                </c:pt>
                <c:pt idx="1667">
                  <c:v>51104</c:v>
                </c:pt>
                <c:pt idx="1668">
                  <c:v>51111</c:v>
                </c:pt>
                <c:pt idx="1669">
                  <c:v>51118</c:v>
                </c:pt>
                <c:pt idx="1670">
                  <c:v>51125</c:v>
                </c:pt>
                <c:pt idx="1671">
                  <c:v>51132</c:v>
                </c:pt>
                <c:pt idx="1672">
                  <c:v>51139</c:v>
                </c:pt>
                <c:pt idx="1673">
                  <c:v>51146</c:v>
                </c:pt>
                <c:pt idx="1674">
                  <c:v>51153</c:v>
                </c:pt>
                <c:pt idx="1675">
                  <c:v>51160</c:v>
                </c:pt>
                <c:pt idx="1676">
                  <c:v>51167</c:v>
                </c:pt>
                <c:pt idx="1677">
                  <c:v>51174</c:v>
                </c:pt>
                <c:pt idx="1678">
                  <c:v>51181</c:v>
                </c:pt>
                <c:pt idx="1679">
                  <c:v>51188</c:v>
                </c:pt>
                <c:pt idx="1680">
                  <c:v>51195</c:v>
                </c:pt>
                <c:pt idx="1681">
                  <c:v>51202</c:v>
                </c:pt>
                <c:pt idx="1682">
                  <c:v>51209</c:v>
                </c:pt>
                <c:pt idx="1683">
                  <c:v>51216</c:v>
                </c:pt>
                <c:pt idx="1684">
                  <c:v>51223</c:v>
                </c:pt>
                <c:pt idx="1685">
                  <c:v>51230</c:v>
                </c:pt>
                <c:pt idx="1686">
                  <c:v>51237</c:v>
                </c:pt>
                <c:pt idx="1687">
                  <c:v>51244</c:v>
                </c:pt>
                <c:pt idx="1688">
                  <c:v>51251</c:v>
                </c:pt>
                <c:pt idx="1689">
                  <c:v>51258</c:v>
                </c:pt>
                <c:pt idx="1690">
                  <c:v>51265</c:v>
                </c:pt>
                <c:pt idx="1691">
                  <c:v>51272</c:v>
                </c:pt>
                <c:pt idx="1692">
                  <c:v>51279</c:v>
                </c:pt>
                <c:pt idx="1693">
                  <c:v>51286</c:v>
                </c:pt>
                <c:pt idx="1694">
                  <c:v>51293</c:v>
                </c:pt>
                <c:pt idx="1695">
                  <c:v>51300</c:v>
                </c:pt>
                <c:pt idx="1696">
                  <c:v>51307</c:v>
                </c:pt>
                <c:pt idx="1697">
                  <c:v>51314</c:v>
                </c:pt>
                <c:pt idx="1698">
                  <c:v>51321</c:v>
                </c:pt>
                <c:pt idx="1699">
                  <c:v>51328</c:v>
                </c:pt>
                <c:pt idx="1700">
                  <c:v>51335</c:v>
                </c:pt>
                <c:pt idx="1701">
                  <c:v>51342</c:v>
                </c:pt>
                <c:pt idx="1702">
                  <c:v>51349</c:v>
                </c:pt>
                <c:pt idx="1703">
                  <c:v>51356</c:v>
                </c:pt>
                <c:pt idx="1704">
                  <c:v>51363</c:v>
                </c:pt>
                <c:pt idx="1705">
                  <c:v>51370</c:v>
                </c:pt>
                <c:pt idx="1706">
                  <c:v>51377</c:v>
                </c:pt>
                <c:pt idx="1707">
                  <c:v>51384</c:v>
                </c:pt>
                <c:pt idx="1708">
                  <c:v>51391</c:v>
                </c:pt>
                <c:pt idx="1709">
                  <c:v>51398</c:v>
                </c:pt>
                <c:pt idx="1710">
                  <c:v>51405</c:v>
                </c:pt>
                <c:pt idx="1711">
                  <c:v>51412</c:v>
                </c:pt>
                <c:pt idx="1712">
                  <c:v>51419</c:v>
                </c:pt>
                <c:pt idx="1713">
                  <c:v>51426</c:v>
                </c:pt>
                <c:pt idx="1714">
                  <c:v>51433</c:v>
                </c:pt>
                <c:pt idx="1715">
                  <c:v>51440</c:v>
                </c:pt>
                <c:pt idx="1716">
                  <c:v>51447</c:v>
                </c:pt>
                <c:pt idx="1717">
                  <c:v>51454</c:v>
                </c:pt>
                <c:pt idx="1718">
                  <c:v>51461</c:v>
                </c:pt>
                <c:pt idx="1719">
                  <c:v>51468</c:v>
                </c:pt>
                <c:pt idx="1720">
                  <c:v>51475</c:v>
                </c:pt>
                <c:pt idx="1721">
                  <c:v>51482</c:v>
                </c:pt>
                <c:pt idx="1722">
                  <c:v>51489</c:v>
                </c:pt>
                <c:pt idx="1723">
                  <c:v>51497</c:v>
                </c:pt>
                <c:pt idx="1724">
                  <c:v>51504</c:v>
                </c:pt>
                <c:pt idx="1725">
                  <c:v>51511</c:v>
                </c:pt>
                <c:pt idx="1726">
                  <c:v>51518</c:v>
                </c:pt>
                <c:pt idx="1727">
                  <c:v>51525</c:v>
                </c:pt>
                <c:pt idx="1728">
                  <c:v>51532</c:v>
                </c:pt>
                <c:pt idx="1729">
                  <c:v>51539</c:v>
                </c:pt>
                <c:pt idx="1730">
                  <c:v>51546</c:v>
                </c:pt>
                <c:pt idx="1731">
                  <c:v>51553</c:v>
                </c:pt>
                <c:pt idx="1732">
                  <c:v>51560</c:v>
                </c:pt>
                <c:pt idx="1733">
                  <c:v>51567</c:v>
                </c:pt>
                <c:pt idx="1734">
                  <c:v>51574</c:v>
                </c:pt>
                <c:pt idx="1735">
                  <c:v>51581</c:v>
                </c:pt>
                <c:pt idx="1736">
                  <c:v>51588</c:v>
                </c:pt>
                <c:pt idx="1737">
                  <c:v>51595</c:v>
                </c:pt>
                <c:pt idx="1738">
                  <c:v>51602</c:v>
                </c:pt>
                <c:pt idx="1739">
                  <c:v>51609</c:v>
                </c:pt>
                <c:pt idx="1740">
                  <c:v>51616</c:v>
                </c:pt>
                <c:pt idx="1741">
                  <c:v>51623</c:v>
                </c:pt>
                <c:pt idx="1742">
                  <c:v>51630</c:v>
                </c:pt>
                <c:pt idx="1743">
                  <c:v>51637</c:v>
                </c:pt>
                <c:pt idx="1744">
                  <c:v>51644</c:v>
                </c:pt>
                <c:pt idx="1745">
                  <c:v>51651</c:v>
                </c:pt>
                <c:pt idx="1746">
                  <c:v>51658</c:v>
                </c:pt>
                <c:pt idx="1747">
                  <c:v>51665</c:v>
                </c:pt>
                <c:pt idx="1748">
                  <c:v>51672</c:v>
                </c:pt>
                <c:pt idx="1749">
                  <c:v>51679</c:v>
                </c:pt>
                <c:pt idx="1750">
                  <c:v>51686</c:v>
                </c:pt>
                <c:pt idx="1751">
                  <c:v>51693</c:v>
                </c:pt>
                <c:pt idx="1752">
                  <c:v>51700</c:v>
                </c:pt>
                <c:pt idx="1753">
                  <c:v>51707</c:v>
                </c:pt>
                <c:pt idx="1754">
                  <c:v>51714</c:v>
                </c:pt>
                <c:pt idx="1755">
                  <c:v>51721</c:v>
                </c:pt>
                <c:pt idx="1756">
                  <c:v>51728</c:v>
                </c:pt>
                <c:pt idx="1757">
                  <c:v>51735</c:v>
                </c:pt>
                <c:pt idx="1758">
                  <c:v>51742</c:v>
                </c:pt>
                <c:pt idx="1759">
                  <c:v>51749</c:v>
                </c:pt>
                <c:pt idx="1760">
                  <c:v>51756</c:v>
                </c:pt>
                <c:pt idx="1761">
                  <c:v>51763</c:v>
                </c:pt>
                <c:pt idx="1762">
                  <c:v>51770</c:v>
                </c:pt>
                <c:pt idx="1763">
                  <c:v>51777</c:v>
                </c:pt>
                <c:pt idx="1764">
                  <c:v>51784</c:v>
                </c:pt>
                <c:pt idx="1765">
                  <c:v>51791</c:v>
                </c:pt>
                <c:pt idx="1766">
                  <c:v>51798</c:v>
                </c:pt>
                <c:pt idx="1767">
                  <c:v>51805</c:v>
                </c:pt>
                <c:pt idx="1768">
                  <c:v>51812</c:v>
                </c:pt>
                <c:pt idx="1769">
                  <c:v>51819</c:v>
                </c:pt>
                <c:pt idx="1770">
                  <c:v>51826</c:v>
                </c:pt>
                <c:pt idx="1771">
                  <c:v>51833</c:v>
                </c:pt>
                <c:pt idx="1772">
                  <c:v>51840</c:v>
                </c:pt>
                <c:pt idx="1773">
                  <c:v>51847</c:v>
                </c:pt>
                <c:pt idx="1774">
                  <c:v>51854</c:v>
                </c:pt>
                <c:pt idx="1775">
                  <c:v>51862</c:v>
                </c:pt>
                <c:pt idx="1776">
                  <c:v>51869</c:v>
                </c:pt>
                <c:pt idx="1777">
                  <c:v>51876</c:v>
                </c:pt>
                <c:pt idx="1778">
                  <c:v>51883</c:v>
                </c:pt>
                <c:pt idx="1779">
                  <c:v>51890</c:v>
                </c:pt>
                <c:pt idx="1780">
                  <c:v>51897</c:v>
                </c:pt>
                <c:pt idx="1781">
                  <c:v>51904</c:v>
                </c:pt>
                <c:pt idx="1782">
                  <c:v>51911</c:v>
                </c:pt>
                <c:pt idx="1783">
                  <c:v>51918</c:v>
                </c:pt>
                <c:pt idx="1784">
                  <c:v>51925</c:v>
                </c:pt>
                <c:pt idx="1785">
                  <c:v>51932</c:v>
                </c:pt>
                <c:pt idx="1786">
                  <c:v>51939</c:v>
                </c:pt>
                <c:pt idx="1787">
                  <c:v>51946</c:v>
                </c:pt>
                <c:pt idx="1788">
                  <c:v>51953</c:v>
                </c:pt>
                <c:pt idx="1789">
                  <c:v>51964</c:v>
                </c:pt>
                <c:pt idx="1790">
                  <c:v>51971</c:v>
                </c:pt>
                <c:pt idx="1791">
                  <c:v>51978</c:v>
                </c:pt>
                <c:pt idx="1792">
                  <c:v>51985</c:v>
                </c:pt>
                <c:pt idx="1793">
                  <c:v>51992</c:v>
                </c:pt>
                <c:pt idx="1794">
                  <c:v>51999</c:v>
                </c:pt>
                <c:pt idx="1795">
                  <c:v>52006</c:v>
                </c:pt>
                <c:pt idx="1796">
                  <c:v>52013</c:v>
                </c:pt>
                <c:pt idx="1797">
                  <c:v>52020</c:v>
                </c:pt>
                <c:pt idx="1798">
                  <c:v>52027</c:v>
                </c:pt>
                <c:pt idx="1799">
                  <c:v>52034</c:v>
                </c:pt>
                <c:pt idx="1800">
                  <c:v>52041</c:v>
                </c:pt>
                <c:pt idx="1801">
                  <c:v>52048</c:v>
                </c:pt>
                <c:pt idx="1802">
                  <c:v>52055</c:v>
                </c:pt>
                <c:pt idx="1803">
                  <c:v>52062</c:v>
                </c:pt>
                <c:pt idx="1804">
                  <c:v>52069</c:v>
                </c:pt>
                <c:pt idx="1805">
                  <c:v>52076</c:v>
                </c:pt>
                <c:pt idx="1806">
                  <c:v>52083</c:v>
                </c:pt>
                <c:pt idx="1807">
                  <c:v>52090</c:v>
                </c:pt>
                <c:pt idx="1808">
                  <c:v>52097</c:v>
                </c:pt>
                <c:pt idx="1809">
                  <c:v>52104</c:v>
                </c:pt>
                <c:pt idx="1810">
                  <c:v>52111</c:v>
                </c:pt>
                <c:pt idx="1811">
                  <c:v>52118</c:v>
                </c:pt>
                <c:pt idx="1812">
                  <c:v>52125</c:v>
                </c:pt>
                <c:pt idx="1813">
                  <c:v>52132</c:v>
                </c:pt>
                <c:pt idx="1814">
                  <c:v>52139</c:v>
                </c:pt>
                <c:pt idx="1815">
                  <c:v>52146</c:v>
                </c:pt>
                <c:pt idx="1816">
                  <c:v>52153</c:v>
                </c:pt>
                <c:pt idx="1817">
                  <c:v>52160</c:v>
                </c:pt>
                <c:pt idx="1818">
                  <c:v>52167</c:v>
                </c:pt>
                <c:pt idx="1819">
                  <c:v>52174</c:v>
                </c:pt>
                <c:pt idx="1820">
                  <c:v>52181</c:v>
                </c:pt>
                <c:pt idx="1821">
                  <c:v>52188</c:v>
                </c:pt>
                <c:pt idx="1822">
                  <c:v>52195</c:v>
                </c:pt>
                <c:pt idx="1823">
                  <c:v>52202</c:v>
                </c:pt>
                <c:pt idx="1824">
                  <c:v>52209</c:v>
                </c:pt>
                <c:pt idx="1825">
                  <c:v>52216</c:v>
                </c:pt>
                <c:pt idx="1826">
                  <c:v>52223</c:v>
                </c:pt>
                <c:pt idx="1827">
                  <c:v>52230</c:v>
                </c:pt>
                <c:pt idx="1828">
                  <c:v>52237</c:v>
                </c:pt>
                <c:pt idx="1829">
                  <c:v>52244</c:v>
                </c:pt>
                <c:pt idx="1830">
                  <c:v>52251</c:v>
                </c:pt>
                <c:pt idx="1831">
                  <c:v>52258</c:v>
                </c:pt>
                <c:pt idx="1832">
                  <c:v>52265</c:v>
                </c:pt>
                <c:pt idx="1833">
                  <c:v>52272</c:v>
                </c:pt>
                <c:pt idx="1834">
                  <c:v>52279</c:v>
                </c:pt>
                <c:pt idx="1835">
                  <c:v>52286</c:v>
                </c:pt>
                <c:pt idx="1836">
                  <c:v>52293</c:v>
                </c:pt>
                <c:pt idx="1837">
                  <c:v>52300</c:v>
                </c:pt>
                <c:pt idx="1838">
                  <c:v>52307</c:v>
                </c:pt>
                <c:pt idx="1839">
                  <c:v>52314</c:v>
                </c:pt>
                <c:pt idx="1840">
                  <c:v>52321</c:v>
                </c:pt>
                <c:pt idx="1841">
                  <c:v>52328</c:v>
                </c:pt>
                <c:pt idx="1842">
                  <c:v>52335</c:v>
                </c:pt>
                <c:pt idx="1843">
                  <c:v>52342</c:v>
                </c:pt>
                <c:pt idx="1844">
                  <c:v>52349</c:v>
                </c:pt>
                <c:pt idx="1845">
                  <c:v>52356</c:v>
                </c:pt>
                <c:pt idx="1846">
                  <c:v>52363</c:v>
                </c:pt>
                <c:pt idx="1847">
                  <c:v>52370</c:v>
                </c:pt>
                <c:pt idx="1848">
                  <c:v>52377</c:v>
                </c:pt>
                <c:pt idx="1849">
                  <c:v>52384</c:v>
                </c:pt>
                <c:pt idx="1850">
                  <c:v>52391</c:v>
                </c:pt>
                <c:pt idx="1851">
                  <c:v>52398</c:v>
                </c:pt>
                <c:pt idx="1852">
                  <c:v>52405</c:v>
                </c:pt>
                <c:pt idx="1853">
                  <c:v>52412</c:v>
                </c:pt>
                <c:pt idx="1854">
                  <c:v>52419</c:v>
                </c:pt>
                <c:pt idx="1855">
                  <c:v>52426</c:v>
                </c:pt>
                <c:pt idx="1856">
                  <c:v>52433</c:v>
                </c:pt>
                <c:pt idx="1857">
                  <c:v>52440</c:v>
                </c:pt>
                <c:pt idx="1858">
                  <c:v>52447</c:v>
                </c:pt>
                <c:pt idx="1859">
                  <c:v>52454</c:v>
                </c:pt>
                <c:pt idx="1860">
                  <c:v>52461</c:v>
                </c:pt>
                <c:pt idx="1861">
                  <c:v>52468</c:v>
                </c:pt>
                <c:pt idx="1862">
                  <c:v>52475</c:v>
                </c:pt>
                <c:pt idx="1863">
                  <c:v>52482</c:v>
                </c:pt>
                <c:pt idx="1864">
                  <c:v>52489</c:v>
                </c:pt>
                <c:pt idx="1865">
                  <c:v>52496</c:v>
                </c:pt>
                <c:pt idx="1866">
                  <c:v>52503</c:v>
                </c:pt>
                <c:pt idx="1867">
                  <c:v>52510</c:v>
                </c:pt>
                <c:pt idx="1868">
                  <c:v>52517</c:v>
                </c:pt>
                <c:pt idx="1869">
                  <c:v>52524</c:v>
                </c:pt>
                <c:pt idx="1870">
                  <c:v>52531</c:v>
                </c:pt>
                <c:pt idx="1871">
                  <c:v>52538</c:v>
                </c:pt>
                <c:pt idx="1872">
                  <c:v>52545</c:v>
                </c:pt>
                <c:pt idx="1873">
                  <c:v>52552</c:v>
                </c:pt>
                <c:pt idx="1874">
                  <c:v>52559</c:v>
                </c:pt>
                <c:pt idx="1875">
                  <c:v>52566</c:v>
                </c:pt>
                <c:pt idx="1876">
                  <c:v>52573</c:v>
                </c:pt>
                <c:pt idx="1877">
                  <c:v>52580</c:v>
                </c:pt>
                <c:pt idx="1878">
                  <c:v>52587</c:v>
                </c:pt>
                <c:pt idx="1879">
                  <c:v>52594</c:v>
                </c:pt>
                <c:pt idx="1880">
                  <c:v>52601</c:v>
                </c:pt>
                <c:pt idx="1881">
                  <c:v>52608</c:v>
                </c:pt>
                <c:pt idx="1882">
                  <c:v>52615</c:v>
                </c:pt>
                <c:pt idx="1883">
                  <c:v>52622</c:v>
                </c:pt>
                <c:pt idx="1884">
                  <c:v>52629</c:v>
                </c:pt>
                <c:pt idx="1885">
                  <c:v>52636</c:v>
                </c:pt>
                <c:pt idx="1886">
                  <c:v>52643</c:v>
                </c:pt>
                <c:pt idx="1887">
                  <c:v>52650</c:v>
                </c:pt>
                <c:pt idx="1888">
                  <c:v>52657</c:v>
                </c:pt>
                <c:pt idx="1889">
                  <c:v>52664</c:v>
                </c:pt>
                <c:pt idx="1890">
                  <c:v>52671</c:v>
                </c:pt>
                <c:pt idx="1891">
                  <c:v>52678</c:v>
                </c:pt>
                <c:pt idx="1892">
                  <c:v>52685</c:v>
                </c:pt>
                <c:pt idx="1893">
                  <c:v>52692</c:v>
                </c:pt>
                <c:pt idx="1894">
                  <c:v>52699</c:v>
                </c:pt>
                <c:pt idx="1895">
                  <c:v>52706</c:v>
                </c:pt>
                <c:pt idx="1896">
                  <c:v>52713</c:v>
                </c:pt>
                <c:pt idx="1897">
                  <c:v>52720</c:v>
                </c:pt>
                <c:pt idx="1898">
                  <c:v>52727</c:v>
                </c:pt>
                <c:pt idx="1899">
                  <c:v>52734</c:v>
                </c:pt>
                <c:pt idx="1900">
                  <c:v>52741</c:v>
                </c:pt>
                <c:pt idx="1901">
                  <c:v>52748</c:v>
                </c:pt>
                <c:pt idx="1902">
                  <c:v>52755</c:v>
                </c:pt>
                <c:pt idx="1903">
                  <c:v>52762</c:v>
                </c:pt>
                <c:pt idx="1904">
                  <c:v>52769</c:v>
                </c:pt>
                <c:pt idx="1905">
                  <c:v>52776</c:v>
                </c:pt>
                <c:pt idx="1906">
                  <c:v>52783</c:v>
                </c:pt>
                <c:pt idx="1907">
                  <c:v>52790</c:v>
                </c:pt>
                <c:pt idx="1908">
                  <c:v>52797</c:v>
                </c:pt>
                <c:pt idx="1909">
                  <c:v>52804</c:v>
                </c:pt>
                <c:pt idx="1910">
                  <c:v>52811</c:v>
                </c:pt>
                <c:pt idx="1911">
                  <c:v>52818</c:v>
                </c:pt>
                <c:pt idx="1912">
                  <c:v>52825</c:v>
                </c:pt>
                <c:pt idx="1913">
                  <c:v>52832</c:v>
                </c:pt>
                <c:pt idx="1914">
                  <c:v>52839</c:v>
                </c:pt>
                <c:pt idx="1915">
                  <c:v>52846</c:v>
                </c:pt>
                <c:pt idx="1916">
                  <c:v>52853</c:v>
                </c:pt>
                <c:pt idx="1917">
                  <c:v>52860</c:v>
                </c:pt>
                <c:pt idx="1918">
                  <c:v>52867</c:v>
                </c:pt>
                <c:pt idx="1919">
                  <c:v>52874</c:v>
                </c:pt>
                <c:pt idx="1920">
                  <c:v>52881</c:v>
                </c:pt>
                <c:pt idx="1921">
                  <c:v>52888</c:v>
                </c:pt>
                <c:pt idx="1922">
                  <c:v>52895</c:v>
                </c:pt>
                <c:pt idx="1923">
                  <c:v>52902</c:v>
                </c:pt>
                <c:pt idx="1924">
                  <c:v>52909</c:v>
                </c:pt>
                <c:pt idx="1925">
                  <c:v>52916</c:v>
                </c:pt>
                <c:pt idx="1926">
                  <c:v>52923</c:v>
                </c:pt>
                <c:pt idx="1927">
                  <c:v>52930</c:v>
                </c:pt>
                <c:pt idx="1928">
                  <c:v>52937</c:v>
                </c:pt>
                <c:pt idx="1929">
                  <c:v>52944</c:v>
                </c:pt>
                <c:pt idx="1930">
                  <c:v>52951</c:v>
                </c:pt>
                <c:pt idx="1931">
                  <c:v>52959</c:v>
                </c:pt>
                <c:pt idx="1932">
                  <c:v>52966</c:v>
                </c:pt>
                <c:pt idx="1933">
                  <c:v>52973</c:v>
                </c:pt>
                <c:pt idx="1934">
                  <c:v>52980</c:v>
                </c:pt>
                <c:pt idx="1935">
                  <c:v>52987</c:v>
                </c:pt>
                <c:pt idx="1936">
                  <c:v>52994</c:v>
                </c:pt>
                <c:pt idx="1937">
                  <c:v>53001</c:v>
                </c:pt>
                <c:pt idx="1938">
                  <c:v>53008</c:v>
                </c:pt>
                <c:pt idx="1939">
                  <c:v>53015</c:v>
                </c:pt>
                <c:pt idx="1940">
                  <c:v>53022</c:v>
                </c:pt>
                <c:pt idx="1941">
                  <c:v>53029</c:v>
                </c:pt>
                <c:pt idx="1942">
                  <c:v>53036</c:v>
                </c:pt>
                <c:pt idx="1943">
                  <c:v>53043</c:v>
                </c:pt>
                <c:pt idx="1944">
                  <c:v>53050</c:v>
                </c:pt>
                <c:pt idx="1945">
                  <c:v>53057</c:v>
                </c:pt>
                <c:pt idx="1946">
                  <c:v>53064</c:v>
                </c:pt>
                <c:pt idx="1947">
                  <c:v>53071</c:v>
                </c:pt>
                <c:pt idx="1948">
                  <c:v>53078</c:v>
                </c:pt>
                <c:pt idx="1949">
                  <c:v>53085</c:v>
                </c:pt>
                <c:pt idx="1950">
                  <c:v>53092</c:v>
                </c:pt>
                <c:pt idx="1951">
                  <c:v>53099</c:v>
                </c:pt>
                <c:pt idx="1952">
                  <c:v>53106</c:v>
                </c:pt>
                <c:pt idx="1953">
                  <c:v>53113</c:v>
                </c:pt>
                <c:pt idx="1954">
                  <c:v>53120</c:v>
                </c:pt>
                <c:pt idx="1955">
                  <c:v>53127</c:v>
                </c:pt>
                <c:pt idx="1956">
                  <c:v>53134</c:v>
                </c:pt>
                <c:pt idx="1957">
                  <c:v>53141</c:v>
                </c:pt>
                <c:pt idx="1958">
                  <c:v>53148</c:v>
                </c:pt>
                <c:pt idx="1959">
                  <c:v>53155</c:v>
                </c:pt>
                <c:pt idx="1960">
                  <c:v>53162</c:v>
                </c:pt>
                <c:pt idx="1961">
                  <c:v>53169</c:v>
                </c:pt>
                <c:pt idx="1962">
                  <c:v>53176</c:v>
                </c:pt>
                <c:pt idx="1963">
                  <c:v>53183</c:v>
                </c:pt>
                <c:pt idx="1964">
                  <c:v>53190</c:v>
                </c:pt>
                <c:pt idx="1965">
                  <c:v>53197</c:v>
                </c:pt>
                <c:pt idx="1966">
                  <c:v>53204</c:v>
                </c:pt>
                <c:pt idx="1967">
                  <c:v>53211</c:v>
                </c:pt>
                <c:pt idx="1968">
                  <c:v>53218</c:v>
                </c:pt>
                <c:pt idx="1969">
                  <c:v>53225</c:v>
                </c:pt>
                <c:pt idx="1970">
                  <c:v>53232</c:v>
                </c:pt>
                <c:pt idx="1971">
                  <c:v>53239</c:v>
                </c:pt>
                <c:pt idx="1972">
                  <c:v>53246</c:v>
                </c:pt>
                <c:pt idx="1973">
                  <c:v>53253</c:v>
                </c:pt>
                <c:pt idx="1974">
                  <c:v>53260</c:v>
                </c:pt>
                <c:pt idx="1975">
                  <c:v>53267</c:v>
                </c:pt>
                <c:pt idx="1976">
                  <c:v>53274</c:v>
                </c:pt>
                <c:pt idx="1977">
                  <c:v>53281</c:v>
                </c:pt>
                <c:pt idx="1978">
                  <c:v>53288</c:v>
                </c:pt>
                <c:pt idx="1979">
                  <c:v>53295</c:v>
                </c:pt>
                <c:pt idx="1980">
                  <c:v>53302</c:v>
                </c:pt>
                <c:pt idx="1981">
                  <c:v>53309</c:v>
                </c:pt>
                <c:pt idx="1982">
                  <c:v>53316</c:v>
                </c:pt>
                <c:pt idx="1983">
                  <c:v>53323</c:v>
                </c:pt>
                <c:pt idx="1984">
                  <c:v>53330</c:v>
                </c:pt>
                <c:pt idx="1985">
                  <c:v>53337</c:v>
                </c:pt>
                <c:pt idx="1986">
                  <c:v>53344</c:v>
                </c:pt>
                <c:pt idx="1987">
                  <c:v>53351</c:v>
                </c:pt>
                <c:pt idx="1988">
                  <c:v>53358</c:v>
                </c:pt>
                <c:pt idx="1989">
                  <c:v>53365</c:v>
                </c:pt>
                <c:pt idx="1990">
                  <c:v>53372</c:v>
                </c:pt>
                <c:pt idx="1991">
                  <c:v>53379</c:v>
                </c:pt>
                <c:pt idx="1992">
                  <c:v>53386</c:v>
                </c:pt>
                <c:pt idx="1993">
                  <c:v>53393</c:v>
                </c:pt>
                <c:pt idx="1994">
                  <c:v>53400</c:v>
                </c:pt>
                <c:pt idx="1995">
                  <c:v>53407</c:v>
                </c:pt>
                <c:pt idx="1996">
                  <c:v>53414</c:v>
                </c:pt>
                <c:pt idx="1997">
                  <c:v>53421</c:v>
                </c:pt>
                <c:pt idx="1998">
                  <c:v>53428</c:v>
                </c:pt>
                <c:pt idx="1999">
                  <c:v>53435</c:v>
                </c:pt>
                <c:pt idx="2000">
                  <c:v>53442</c:v>
                </c:pt>
                <c:pt idx="2001">
                  <c:v>53449</c:v>
                </c:pt>
                <c:pt idx="2002">
                  <c:v>53456</c:v>
                </c:pt>
                <c:pt idx="2003">
                  <c:v>53463</c:v>
                </c:pt>
                <c:pt idx="2004">
                  <c:v>53470</c:v>
                </c:pt>
                <c:pt idx="2005">
                  <c:v>53477</c:v>
                </c:pt>
                <c:pt idx="2006">
                  <c:v>53484</c:v>
                </c:pt>
                <c:pt idx="2007">
                  <c:v>53491</c:v>
                </c:pt>
                <c:pt idx="2008">
                  <c:v>53498</c:v>
                </c:pt>
                <c:pt idx="2009">
                  <c:v>53505</c:v>
                </c:pt>
                <c:pt idx="2010">
                  <c:v>53512</c:v>
                </c:pt>
                <c:pt idx="2011">
                  <c:v>53519</c:v>
                </c:pt>
                <c:pt idx="2012">
                  <c:v>53526</c:v>
                </c:pt>
                <c:pt idx="2013">
                  <c:v>53533</c:v>
                </c:pt>
                <c:pt idx="2014">
                  <c:v>53540</c:v>
                </c:pt>
                <c:pt idx="2015">
                  <c:v>53547</c:v>
                </c:pt>
                <c:pt idx="2016">
                  <c:v>53554</c:v>
                </c:pt>
                <c:pt idx="2017">
                  <c:v>53561</c:v>
                </c:pt>
                <c:pt idx="2018">
                  <c:v>53568</c:v>
                </c:pt>
                <c:pt idx="2019">
                  <c:v>53575</c:v>
                </c:pt>
                <c:pt idx="2020">
                  <c:v>53582</c:v>
                </c:pt>
                <c:pt idx="2021">
                  <c:v>53589</c:v>
                </c:pt>
                <c:pt idx="2022">
                  <c:v>53596</c:v>
                </c:pt>
                <c:pt idx="2023">
                  <c:v>53603</c:v>
                </c:pt>
                <c:pt idx="2024">
                  <c:v>53610</c:v>
                </c:pt>
                <c:pt idx="2025">
                  <c:v>53617</c:v>
                </c:pt>
                <c:pt idx="2026">
                  <c:v>53624</c:v>
                </c:pt>
                <c:pt idx="2027">
                  <c:v>53631</c:v>
                </c:pt>
                <c:pt idx="2028">
                  <c:v>53638</c:v>
                </c:pt>
                <c:pt idx="2029">
                  <c:v>53645</c:v>
                </c:pt>
                <c:pt idx="2030">
                  <c:v>53652</c:v>
                </c:pt>
                <c:pt idx="2031">
                  <c:v>53659</c:v>
                </c:pt>
                <c:pt idx="2032">
                  <c:v>53666</c:v>
                </c:pt>
                <c:pt idx="2033">
                  <c:v>53673</c:v>
                </c:pt>
                <c:pt idx="2034">
                  <c:v>53680</c:v>
                </c:pt>
                <c:pt idx="2035">
                  <c:v>53688</c:v>
                </c:pt>
                <c:pt idx="2036">
                  <c:v>53695</c:v>
                </c:pt>
                <c:pt idx="2037">
                  <c:v>53702</c:v>
                </c:pt>
                <c:pt idx="2038">
                  <c:v>53709</c:v>
                </c:pt>
                <c:pt idx="2039">
                  <c:v>53716</c:v>
                </c:pt>
                <c:pt idx="2040">
                  <c:v>53723</c:v>
                </c:pt>
                <c:pt idx="2041">
                  <c:v>53730</c:v>
                </c:pt>
                <c:pt idx="2042">
                  <c:v>53737</c:v>
                </c:pt>
                <c:pt idx="2043">
                  <c:v>53744</c:v>
                </c:pt>
                <c:pt idx="2044">
                  <c:v>53751</c:v>
                </c:pt>
                <c:pt idx="2045">
                  <c:v>53758</c:v>
                </c:pt>
                <c:pt idx="2046">
                  <c:v>53765</c:v>
                </c:pt>
                <c:pt idx="2047">
                  <c:v>53772</c:v>
                </c:pt>
                <c:pt idx="2048">
                  <c:v>53779</c:v>
                </c:pt>
                <c:pt idx="2049">
                  <c:v>53786</c:v>
                </c:pt>
                <c:pt idx="2050">
                  <c:v>53793</c:v>
                </c:pt>
                <c:pt idx="2051">
                  <c:v>53800</c:v>
                </c:pt>
                <c:pt idx="2052">
                  <c:v>53807</c:v>
                </c:pt>
                <c:pt idx="2053">
                  <c:v>53814</c:v>
                </c:pt>
                <c:pt idx="2054">
                  <c:v>53821</c:v>
                </c:pt>
                <c:pt idx="2055">
                  <c:v>53828</c:v>
                </c:pt>
                <c:pt idx="2056">
                  <c:v>53835</c:v>
                </c:pt>
                <c:pt idx="2057">
                  <c:v>53842</c:v>
                </c:pt>
                <c:pt idx="2058">
                  <c:v>53849</c:v>
                </c:pt>
                <c:pt idx="2059">
                  <c:v>53856</c:v>
                </c:pt>
                <c:pt idx="2060">
                  <c:v>53863</c:v>
                </c:pt>
                <c:pt idx="2061">
                  <c:v>53870</c:v>
                </c:pt>
                <c:pt idx="2062">
                  <c:v>53877</c:v>
                </c:pt>
                <c:pt idx="2063">
                  <c:v>53884</c:v>
                </c:pt>
                <c:pt idx="2064">
                  <c:v>53891</c:v>
                </c:pt>
                <c:pt idx="2065">
                  <c:v>53898</c:v>
                </c:pt>
                <c:pt idx="2066">
                  <c:v>53905</c:v>
                </c:pt>
                <c:pt idx="2067">
                  <c:v>53912</c:v>
                </c:pt>
                <c:pt idx="2068">
                  <c:v>53919</c:v>
                </c:pt>
                <c:pt idx="2069">
                  <c:v>53926</c:v>
                </c:pt>
                <c:pt idx="2070">
                  <c:v>53933</c:v>
                </c:pt>
                <c:pt idx="2071">
                  <c:v>53940</c:v>
                </c:pt>
                <c:pt idx="2072">
                  <c:v>53947</c:v>
                </c:pt>
                <c:pt idx="2073">
                  <c:v>53954</c:v>
                </c:pt>
                <c:pt idx="2074">
                  <c:v>53961</c:v>
                </c:pt>
                <c:pt idx="2075">
                  <c:v>53968</c:v>
                </c:pt>
                <c:pt idx="2076">
                  <c:v>53975</c:v>
                </c:pt>
                <c:pt idx="2077">
                  <c:v>53982</c:v>
                </c:pt>
                <c:pt idx="2078">
                  <c:v>53989</c:v>
                </c:pt>
                <c:pt idx="2079">
                  <c:v>53996</c:v>
                </c:pt>
                <c:pt idx="2080">
                  <c:v>54003</c:v>
                </c:pt>
                <c:pt idx="2081">
                  <c:v>54010</c:v>
                </c:pt>
                <c:pt idx="2082">
                  <c:v>54017</c:v>
                </c:pt>
                <c:pt idx="2083">
                  <c:v>54024</c:v>
                </c:pt>
                <c:pt idx="2084">
                  <c:v>54031</c:v>
                </c:pt>
                <c:pt idx="2085">
                  <c:v>54038</c:v>
                </c:pt>
                <c:pt idx="2086">
                  <c:v>54045</c:v>
                </c:pt>
                <c:pt idx="2087">
                  <c:v>54053</c:v>
                </c:pt>
                <c:pt idx="2088">
                  <c:v>54060</c:v>
                </c:pt>
                <c:pt idx="2089">
                  <c:v>54067</c:v>
                </c:pt>
                <c:pt idx="2090">
                  <c:v>54074</c:v>
                </c:pt>
                <c:pt idx="2091">
                  <c:v>54081</c:v>
                </c:pt>
                <c:pt idx="2092">
                  <c:v>54088</c:v>
                </c:pt>
                <c:pt idx="2093">
                  <c:v>54095</c:v>
                </c:pt>
                <c:pt idx="2094">
                  <c:v>54102</c:v>
                </c:pt>
                <c:pt idx="2095">
                  <c:v>54109</c:v>
                </c:pt>
                <c:pt idx="2096">
                  <c:v>54116</c:v>
                </c:pt>
                <c:pt idx="2097">
                  <c:v>54123</c:v>
                </c:pt>
                <c:pt idx="2098">
                  <c:v>54130</c:v>
                </c:pt>
                <c:pt idx="2099">
                  <c:v>54137</c:v>
                </c:pt>
                <c:pt idx="2100">
                  <c:v>54144</c:v>
                </c:pt>
                <c:pt idx="2101">
                  <c:v>54155</c:v>
                </c:pt>
                <c:pt idx="2102">
                  <c:v>54162</c:v>
                </c:pt>
                <c:pt idx="2103">
                  <c:v>54169</c:v>
                </c:pt>
                <c:pt idx="2104">
                  <c:v>54176</c:v>
                </c:pt>
                <c:pt idx="2105">
                  <c:v>54183</c:v>
                </c:pt>
                <c:pt idx="2106">
                  <c:v>54190</c:v>
                </c:pt>
                <c:pt idx="2107">
                  <c:v>54197</c:v>
                </c:pt>
                <c:pt idx="2108">
                  <c:v>54204</c:v>
                </c:pt>
                <c:pt idx="2109">
                  <c:v>54211</c:v>
                </c:pt>
                <c:pt idx="2110">
                  <c:v>54218</c:v>
                </c:pt>
                <c:pt idx="2111">
                  <c:v>54225</c:v>
                </c:pt>
                <c:pt idx="2112">
                  <c:v>54232</c:v>
                </c:pt>
                <c:pt idx="2113">
                  <c:v>54239</c:v>
                </c:pt>
                <c:pt idx="2114">
                  <c:v>54246</c:v>
                </c:pt>
                <c:pt idx="2115">
                  <c:v>54253</c:v>
                </c:pt>
                <c:pt idx="2116">
                  <c:v>54260</c:v>
                </c:pt>
                <c:pt idx="2117">
                  <c:v>54267</c:v>
                </c:pt>
                <c:pt idx="2118">
                  <c:v>54274</c:v>
                </c:pt>
                <c:pt idx="2119">
                  <c:v>54281</c:v>
                </c:pt>
                <c:pt idx="2120">
                  <c:v>54288</c:v>
                </c:pt>
                <c:pt idx="2121">
                  <c:v>54295</c:v>
                </c:pt>
                <c:pt idx="2122">
                  <c:v>54302</c:v>
                </c:pt>
                <c:pt idx="2123">
                  <c:v>54309</c:v>
                </c:pt>
                <c:pt idx="2124">
                  <c:v>54316</c:v>
                </c:pt>
                <c:pt idx="2125">
                  <c:v>54323</c:v>
                </c:pt>
                <c:pt idx="2126">
                  <c:v>54330</c:v>
                </c:pt>
                <c:pt idx="2127">
                  <c:v>54337</c:v>
                </c:pt>
                <c:pt idx="2128">
                  <c:v>54344</c:v>
                </c:pt>
                <c:pt idx="2129">
                  <c:v>54351</c:v>
                </c:pt>
                <c:pt idx="2130">
                  <c:v>54358</c:v>
                </c:pt>
                <c:pt idx="2131">
                  <c:v>54365</c:v>
                </c:pt>
                <c:pt idx="2132">
                  <c:v>54372</c:v>
                </c:pt>
                <c:pt idx="2133">
                  <c:v>54379</c:v>
                </c:pt>
                <c:pt idx="2134">
                  <c:v>54386</c:v>
                </c:pt>
                <c:pt idx="2135">
                  <c:v>54393</c:v>
                </c:pt>
                <c:pt idx="2136">
                  <c:v>54400</c:v>
                </c:pt>
                <c:pt idx="2137">
                  <c:v>54407</c:v>
                </c:pt>
                <c:pt idx="2138">
                  <c:v>54414</c:v>
                </c:pt>
                <c:pt idx="2139">
                  <c:v>54421</c:v>
                </c:pt>
                <c:pt idx="2140">
                  <c:v>54428</c:v>
                </c:pt>
                <c:pt idx="2141">
                  <c:v>54435</c:v>
                </c:pt>
                <c:pt idx="2142">
                  <c:v>54442</c:v>
                </c:pt>
                <c:pt idx="2143">
                  <c:v>54449</c:v>
                </c:pt>
                <c:pt idx="2144">
                  <c:v>54456</c:v>
                </c:pt>
                <c:pt idx="2145">
                  <c:v>54463</c:v>
                </c:pt>
                <c:pt idx="2146">
                  <c:v>54470</c:v>
                </c:pt>
                <c:pt idx="2147">
                  <c:v>54477</c:v>
                </c:pt>
                <c:pt idx="2148">
                  <c:v>54484</c:v>
                </c:pt>
                <c:pt idx="2149">
                  <c:v>54491</c:v>
                </c:pt>
                <c:pt idx="2150">
                  <c:v>54498</c:v>
                </c:pt>
                <c:pt idx="2151">
                  <c:v>54505</c:v>
                </c:pt>
                <c:pt idx="2152">
                  <c:v>54512</c:v>
                </c:pt>
                <c:pt idx="2153">
                  <c:v>54519</c:v>
                </c:pt>
                <c:pt idx="2154">
                  <c:v>54526</c:v>
                </c:pt>
                <c:pt idx="2155">
                  <c:v>54533</c:v>
                </c:pt>
                <c:pt idx="2156">
                  <c:v>54540</c:v>
                </c:pt>
                <c:pt idx="2157">
                  <c:v>54547</c:v>
                </c:pt>
                <c:pt idx="2158">
                  <c:v>54554</c:v>
                </c:pt>
                <c:pt idx="2159">
                  <c:v>54561</c:v>
                </c:pt>
                <c:pt idx="2160">
                  <c:v>54568</c:v>
                </c:pt>
                <c:pt idx="2161">
                  <c:v>54575</c:v>
                </c:pt>
                <c:pt idx="2162">
                  <c:v>54582</c:v>
                </c:pt>
                <c:pt idx="2163">
                  <c:v>54589</c:v>
                </c:pt>
                <c:pt idx="2164">
                  <c:v>54596</c:v>
                </c:pt>
                <c:pt idx="2165">
                  <c:v>54603</c:v>
                </c:pt>
                <c:pt idx="2166">
                  <c:v>54610</c:v>
                </c:pt>
                <c:pt idx="2167">
                  <c:v>54617</c:v>
                </c:pt>
                <c:pt idx="2168">
                  <c:v>54624</c:v>
                </c:pt>
                <c:pt idx="2169">
                  <c:v>54631</c:v>
                </c:pt>
                <c:pt idx="2170">
                  <c:v>54638</c:v>
                </c:pt>
                <c:pt idx="2171">
                  <c:v>54645</c:v>
                </c:pt>
                <c:pt idx="2172">
                  <c:v>54652</c:v>
                </c:pt>
                <c:pt idx="2173">
                  <c:v>54659</c:v>
                </c:pt>
                <c:pt idx="2174">
                  <c:v>54666</c:v>
                </c:pt>
                <c:pt idx="2175">
                  <c:v>54673</c:v>
                </c:pt>
                <c:pt idx="2176">
                  <c:v>54680</c:v>
                </c:pt>
                <c:pt idx="2177">
                  <c:v>54687</c:v>
                </c:pt>
                <c:pt idx="2178">
                  <c:v>54694</c:v>
                </c:pt>
                <c:pt idx="2179">
                  <c:v>54701</c:v>
                </c:pt>
                <c:pt idx="2180">
                  <c:v>54708</c:v>
                </c:pt>
                <c:pt idx="2181">
                  <c:v>54715</c:v>
                </c:pt>
                <c:pt idx="2182">
                  <c:v>54722</c:v>
                </c:pt>
                <c:pt idx="2183">
                  <c:v>54729</c:v>
                </c:pt>
                <c:pt idx="2184">
                  <c:v>54736</c:v>
                </c:pt>
                <c:pt idx="2185">
                  <c:v>54743</c:v>
                </c:pt>
                <c:pt idx="2186">
                  <c:v>54750</c:v>
                </c:pt>
                <c:pt idx="2187">
                  <c:v>54757</c:v>
                </c:pt>
                <c:pt idx="2188">
                  <c:v>54764</c:v>
                </c:pt>
                <c:pt idx="2189">
                  <c:v>54771</c:v>
                </c:pt>
                <c:pt idx="2190">
                  <c:v>54778</c:v>
                </c:pt>
                <c:pt idx="2191">
                  <c:v>54786</c:v>
                </c:pt>
                <c:pt idx="2192">
                  <c:v>54793</c:v>
                </c:pt>
                <c:pt idx="2193">
                  <c:v>54800</c:v>
                </c:pt>
                <c:pt idx="2194">
                  <c:v>54807</c:v>
                </c:pt>
                <c:pt idx="2195">
                  <c:v>54814</c:v>
                </c:pt>
                <c:pt idx="2196">
                  <c:v>54821</c:v>
                </c:pt>
                <c:pt idx="2197">
                  <c:v>54828</c:v>
                </c:pt>
                <c:pt idx="2198">
                  <c:v>54835</c:v>
                </c:pt>
                <c:pt idx="2199">
                  <c:v>54842</c:v>
                </c:pt>
                <c:pt idx="2200">
                  <c:v>54849</c:v>
                </c:pt>
                <c:pt idx="2201">
                  <c:v>54856</c:v>
                </c:pt>
                <c:pt idx="2202">
                  <c:v>54863</c:v>
                </c:pt>
                <c:pt idx="2203">
                  <c:v>54870</c:v>
                </c:pt>
                <c:pt idx="2204">
                  <c:v>54877</c:v>
                </c:pt>
                <c:pt idx="2205">
                  <c:v>54884</c:v>
                </c:pt>
                <c:pt idx="2206">
                  <c:v>54891</c:v>
                </c:pt>
                <c:pt idx="2207">
                  <c:v>54898</c:v>
                </c:pt>
                <c:pt idx="2208">
                  <c:v>54905</c:v>
                </c:pt>
                <c:pt idx="2209">
                  <c:v>54912</c:v>
                </c:pt>
                <c:pt idx="2210">
                  <c:v>54919</c:v>
                </c:pt>
                <c:pt idx="2211">
                  <c:v>54926</c:v>
                </c:pt>
                <c:pt idx="2212">
                  <c:v>54933</c:v>
                </c:pt>
                <c:pt idx="2213">
                  <c:v>54940</c:v>
                </c:pt>
                <c:pt idx="2214">
                  <c:v>54947</c:v>
                </c:pt>
                <c:pt idx="2215">
                  <c:v>54954</c:v>
                </c:pt>
                <c:pt idx="2216">
                  <c:v>54961</c:v>
                </c:pt>
                <c:pt idx="2217">
                  <c:v>54968</c:v>
                </c:pt>
                <c:pt idx="2218">
                  <c:v>54975</c:v>
                </c:pt>
                <c:pt idx="2219">
                  <c:v>54982</c:v>
                </c:pt>
                <c:pt idx="2220">
                  <c:v>54989</c:v>
                </c:pt>
                <c:pt idx="2221">
                  <c:v>54996</c:v>
                </c:pt>
                <c:pt idx="2222">
                  <c:v>55003</c:v>
                </c:pt>
                <c:pt idx="2223">
                  <c:v>55010</c:v>
                </c:pt>
                <c:pt idx="2224">
                  <c:v>55017</c:v>
                </c:pt>
                <c:pt idx="2225">
                  <c:v>55024</c:v>
                </c:pt>
                <c:pt idx="2226">
                  <c:v>55031</c:v>
                </c:pt>
                <c:pt idx="2227">
                  <c:v>55038</c:v>
                </c:pt>
                <c:pt idx="2228">
                  <c:v>55045</c:v>
                </c:pt>
                <c:pt idx="2229">
                  <c:v>55052</c:v>
                </c:pt>
                <c:pt idx="2230">
                  <c:v>55059</c:v>
                </c:pt>
                <c:pt idx="2231">
                  <c:v>55066</c:v>
                </c:pt>
                <c:pt idx="2232">
                  <c:v>55073</c:v>
                </c:pt>
                <c:pt idx="2233">
                  <c:v>55080</c:v>
                </c:pt>
                <c:pt idx="2234">
                  <c:v>55087</c:v>
                </c:pt>
                <c:pt idx="2235">
                  <c:v>55094</c:v>
                </c:pt>
                <c:pt idx="2236">
                  <c:v>55101</c:v>
                </c:pt>
                <c:pt idx="2237">
                  <c:v>55108</c:v>
                </c:pt>
                <c:pt idx="2238">
                  <c:v>55115</c:v>
                </c:pt>
                <c:pt idx="2239">
                  <c:v>55122</c:v>
                </c:pt>
                <c:pt idx="2240">
                  <c:v>55129</c:v>
                </c:pt>
                <c:pt idx="2241">
                  <c:v>55136</c:v>
                </c:pt>
                <c:pt idx="2242">
                  <c:v>55143</c:v>
                </c:pt>
                <c:pt idx="2243">
                  <c:v>55150</c:v>
                </c:pt>
                <c:pt idx="2244">
                  <c:v>55157</c:v>
                </c:pt>
                <c:pt idx="2245">
                  <c:v>55164</c:v>
                </c:pt>
                <c:pt idx="2246">
                  <c:v>55171</c:v>
                </c:pt>
                <c:pt idx="2247">
                  <c:v>55178</c:v>
                </c:pt>
                <c:pt idx="2248">
                  <c:v>55185</c:v>
                </c:pt>
                <c:pt idx="2249">
                  <c:v>55192</c:v>
                </c:pt>
                <c:pt idx="2250">
                  <c:v>55199</c:v>
                </c:pt>
                <c:pt idx="2251">
                  <c:v>55206</c:v>
                </c:pt>
                <c:pt idx="2252">
                  <c:v>55213</c:v>
                </c:pt>
                <c:pt idx="2253">
                  <c:v>55220</c:v>
                </c:pt>
                <c:pt idx="2254">
                  <c:v>55227</c:v>
                </c:pt>
                <c:pt idx="2255">
                  <c:v>55234</c:v>
                </c:pt>
                <c:pt idx="2256">
                  <c:v>55241</c:v>
                </c:pt>
                <c:pt idx="2257">
                  <c:v>55248</c:v>
                </c:pt>
                <c:pt idx="2258">
                  <c:v>55255</c:v>
                </c:pt>
                <c:pt idx="2259">
                  <c:v>55262</c:v>
                </c:pt>
                <c:pt idx="2260">
                  <c:v>55269</c:v>
                </c:pt>
                <c:pt idx="2261">
                  <c:v>55276</c:v>
                </c:pt>
                <c:pt idx="2262">
                  <c:v>55283</c:v>
                </c:pt>
                <c:pt idx="2263">
                  <c:v>55290</c:v>
                </c:pt>
                <c:pt idx="2264">
                  <c:v>55297</c:v>
                </c:pt>
                <c:pt idx="2265">
                  <c:v>55304</c:v>
                </c:pt>
                <c:pt idx="2266">
                  <c:v>55311</c:v>
                </c:pt>
                <c:pt idx="2267">
                  <c:v>55318</c:v>
                </c:pt>
                <c:pt idx="2268">
                  <c:v>55325</c:v>
                </c:pt>
                <c:pt idx="2269">
                  <c:v>55332</c:v>
                </c:pt>
                <c:pt idx="2270">
                  <c:v>55339</c:v>
                </c:pt>
                <c:pt idx="2271">
                  <c:v>55346</c:v>
                </c:pt>
                <c:pt idx="2272">
                  <c:v>55353</c:v>
                </c:pt>
                <c:pt idx="2273">
                  <c:v>55360</c:v>
                </c:pt>
                <c:pt idx="2274">
                  <c:v>55367</c:v>
                </c:pt>
                <c:pt idx="2275">
                  <c:v>55374</c:v>
                </c:pt>
                <c:pt idx="2276">
                  <c:v>55381</c:v>
                </c:pt>
                <c:pt idx="2277">
                  <c:v>55388</c:v>
                </c:pt>
                <c:pt idx="2278">
                  <c:v>55395</c:v>
                </c:pt>
                <c:pt idx="2279">
                  <c:v>55402</c:v>
                </c:pt>
                <c:pt idx="2280">
                  <c:v>55409</c:v>
                </c:pt>
                <c:pt idx="2281">
                  <c:v>55416</c:v>
                </c:pt>
                <c:pt idx="2282">
                  <c:v>55423</c:v>
                </c:pt>
                <c:pt idx="2283">
                  <c:v>55430</c:v>
                </c:pt>
                <c:pt idx="2284">
                  <c:v>55437</c:v>
                </c:pt>
                <c:pt idx="2285">
                  <c:v>55444</c:v>
                </c:pt>
                <c:pt idx="2286">
                  <c:v>55451</c:v>
                </c:pt>
                <c:pt idx="2287">
                  <c:v>55458</c:v>
                </c:pt>
                <c:pt idx="2288">
                  <c:v>55465</c:v>
                </c:pt>
                <c:pt idx="2289">
                  <c:v>55472</c:v>
                </c:pt>
                <c:pt idx="2290">
                  <c:v>55479</c:v>
                </c:pt>
                <c:pt idx="2291">
                  <c:v>55486</c:v>
                </c:pt>
                <c:pt idx="2292">
                  <c:v>55493</c:v>
                </c:pt>
                <c:pt idx="2293">
                  <c:v>55500</c:v>
                </c:pt>
                <c:pt idx="2294">
                  <c:v>55507</c:v>
                </c:pt>
                <c:pt idx="2295">
                  <c:v>55514</c:v>
                </c:pt>
                <c:pt idx="2296">
                  <c:v>55521</c:v>
                </c:pt>
                <c:pt idx="2297">
                  <c:v>55528</c:v>
                </c:pt>
                <c:pt idx="2298">
                  <c:v>55535</c:v>
                </c:pt>
                <c:pt idx="2299">
                  <c:v>55542</c:v>
                </c:pt>
                <c:pt idx="2300">
                  <c:v>55549</c:v>
                </c:pt>
                <c:pt idx="2301">
                  <c:v>55556</c:v>
                </c:pt>
                <c:pt idx="2302">
                  <c:v>55563</c:v>
                </c:pt>
                <c:pt idx="2303">
                  <c:v>55570</c:v>
                </c:pt>
                <c:pt idx="2304">
                  <c:v>55577</c:v>
                </c:pt>
                <c:pt idx="2305">
                  <c:v>55584</c:v>
                </c:pt>
                <c:pt idx="2306">
                  <c:v>55591</c:v>
                </c:pt>
                <c:pt idx="2307">
                  <c:v>55598</c:v>
                </c:pt>
                <c:pt idx="2308">
                  <c:v>55605</c:v>
                </c:pt>
                <c:pt idx="2309">
                  <c:v>55612</c:v>
                </c:pt>
                <c:pt idx="2310">
                  <c:v>55619</c:v>
                </c:pt>
                <c:pt idx="2311">
                  <c:v>55626</c:v>
                </c:pt>
                <c:pt idx="2312">
                  <c:v>55633</c:v>
                </c:pt>
                <c:pt idx="2313">
                  <c:v>55640</c:v>
                </c:pt>
                <c:pt idx="2314">
                  <c:v>55647</c:v>
                </c:pt>
                <c:pt idx="2315">
                  <c:v>55654</c:v>
                </c:pt>
                <c:pt idx="2316">
                  <c:v>55661</c:v>
                </c:pt>
                <c:pt idx="2317">
                  <c:v>55668</c:v>
                </c:pt>
                <c:pt idx="2318">
                  <c:v>55675</c:v>
                </c:pt>
                <c:pt idx="2319">
                  <c:v>55682</c:v>
                </c:pt>
                <c:pt idx="2320">
                  <c:v>55689</c:v>
                </c:pt>
                <c:pt idx="2321">
                  <c:v>55696</c:v>
                </c:pt>
                <c:pt idx="2322">
                  <c:v>55703</c:v>
                </c:pt>
                <c:pt idx="2323">
                  <c:v>55710</c:v>
                </c:pt>
                <c:pt idx="2324">
                  <c:v>55717</c:v>
                </c:pt>
                <c:pt idx="2325">
                  <c:v>55724</c:v>
                </c:pt>
                <c:pt idx="2326">
                  <c:v>55731</c:v>
                </c:pt>
                <c:pt idx="2327">
                  <c:v>55738</c:v>
                </c:pt>
                <c:pt idx="2328">
                  <c:v>55745</c:v>
                </c:pt>
                <c:pt idx="2329">
                  <c:v>55752</c:v>
                </c:pt>
                <c:pt idx="2330">
                  <c:v>55759</c:v>
                </c:pt>
                <c:pt idx="2331">
                  <c:v>55766</c:v>
                </c:pt>
                <c:pt idx="2332">
                  <c:v>55773</c:v>
                </c:pt>
                <c:pt idx="2333">
                  <c:v>55780</c:v>
                </c:pt>
                <c:pt idx="2334">
                  <c:v>55787</c:v>
                </c:pt>
                <c:pt idx="2335">
                  <c:v>55794</c:v>
                </c:pt>
                <c:pt idx="2336">
                  <c:v>55801</c:v>
                </c:pt>
                <c:pt idx="2337">
                  <c:v>55808</c:v>
                </c:pt>
                <c:pt idx="2338">
                  <c:v>55815</c:v>
                </c:pt>
                <c:pt idx="2339">
                  <c:v>55822</c:v>
                </c:pt>
                <c:pt idx="2340">
                  <c:v>55829</c:v>
                </c:pt>
                <c:pt idx="2341">
                  <c:v>55836</c:v>
                </c:pt>
                <c:pt idx="2342">
                  <c:v>55843</c:v>
                </c:pt>
                <c:pt idx="2343">
                  <c:v>55850</c:v>
                </c:pt>
                <c:pt idx="2344">
                  <c:v>55857</c:v>
                </c:pt>
                <c:pt idx="2345">
                  <c:v>55864</c:v>
                </c:pt>
                <c:pt idx="2346">
                  <c:v>55871</c:v>
                </c:pt>
                <c:pt idx="2347">
                  <c:v>55880</c:v>
                </c:pt>
                <c:pt idx="2348">
                  <c:v>55887</c:v>
                </c:pt>
                <c:pt idx="2349">
                  <c:v>55894</c:v>
                </c:pt>
                <c:pt idx="2350">
                  <c:v>55901</c:v>
                </c:pt>
                <c:pt idx="2351">
                  <c:v>55908</c:v>
                </c:pt>
                <c:pt idx="2352">
                  <c:v>55915</c:v>
                </c:pt>
                <c:pt idx="2353">
                  <c:v>55922</c:v>
                </c:pt>
                <c:pt idx="2354">
                  <c:v>55929</c:v>
                </c:pt>
                <c:pt idx="2355">
                  <c:v>55936</c:v>
                </c:pt>
                <c:pt idx="2356">
                  <c:v>55943</c:v>
                </c:pt>
                <c:pt idx="2357">
                  <c:v>55950</c:v>
                </c:pt>
                <c:pt idx="2358">
                  <c:v>55957</c:v>
                </c:pt>
                <c:pt idx="2359">
                  <c:v>55964</c:v>
                </c:pt>
                <c:pt idx="2360">
                  <c:v>55971</c:v>
                </c:pt>
                <c:pt idx="2361">
                  <c:v>55982</c:v>
                </c:pt>
                <c:pt idx="2362">
                  <c:v>55989</c:v>
                </c:pt>
                <c:pt idx="2363">
                  <c:v>55996</c:v>
                </c:pt>
                <c:pt idx="2364">
                  <c:v>56003</c:v>
                </c:pt>
                <c:pt idx="2365">
                  <c:v>56010</c:v>
                </c:pt>
                <c:pt idx="2366">
                  <c:v>56017</c:v>
                </c:pt>
                <c:pt idx="2367">
                  <c:v>56024</c:v>
                </c:pt>
                <c:pt idx="2368">
                  <c:v>56031</c:v>
                </c:pt>
                <c:pt idx="2369">
                  <c:v>56038</c:v>
                </c:pt>
                <c:pt idx="2370">
                  <c:v>56045</c:v>
                </c:pt>
                <c:pt idx="2371">
                  <c:v>56052</c:v>
                </c:pt>
                <c:pt idx="2372">
                  <c:v>56059</c:v>
                </c:pt>
                <c:pt idx="2373">
                  <c:v>56066</c:v>
                </c:pt>
                <c:pt idx="2374">
                  <c:v>56073</c:v>
                </c:pt>
                <c:pt idx="2375">
                  <c:v>56080</c:v>
                </c:pt>
                <c:pt idx="2376">
                  <c:v>56087</c:v>
                </c:pt>
                <c:pt idx="2377">
                  <c:v>56094</c:v>
                </c:pt>
                <c:pt idx="2378">
                  <c:v>56101</c:v>
                </c:pt>
                <c:pt idx="2379">
                  <c:v>56108</c:v>
                </c:pt>
                <c:pt idx="2380">
                  <c:v>56115</c:v>
                </c:pt>
                <c:pt idx="2381">
                  <c:v>56122</c:v>
                </c:pt>
                <c:pt idx="2382">
                  <c:v>56129</c:v>
                </c:pt>
                <c:pt idx="2383">
                  <c:v>56136</c:v>
                </c:pt>
                <c:pt idx="2384">
                  <c:v>56143</c:v>
                </c:pt>
                <c:pt idx="2385">
                  <c:v>56150</c:v>
                </c:pt>
                <c:pt idx="2386">
                  <c:v>56157</c:v>
                </c:pt>
                <c:pt idx="2387">
                  <c:v>56164</c:v>
                </c:pt>
                <c:pt idx="2388">
                  <c:v>56171</c:v>
                </c:pt>
                <c:pt idx="2389">
                  <c:v>56178</c:v>
                </c:pt>
                <c:pt idx="2390">
                  <c:v>56185</c:v>
                </c:pt>
                <c:pt idx="2391">
                  <c:v>56192</c:v>
                </c:pt>
                <c:pt idx="2392">
                  <c:v>56199</c:v>
                </c:pt>
                <c:pt idx="2393">
                  <c:v>56206</c:v>
                </c:pt>
                <c:pt idx="2394">
                  <c:v>56213</c:v>
                </c:pt>
                <c:pt idx="2395">
                  <c:v>56220</c:v>
                </c:pt>
                <c:pt idx="2396">
                  <c:v>56227</c:v>
                </c:pt>
                <c:pt idx="2397">
                  <c:v>56234</c:v>
                </c:pt>
                <c:pt idx="2398">
                  <c:v>56241</c:v>
                </c:pt>
                <c:pt idx="2399">
                  <c:v>56248</c:v>
                </c:pt>
                <c:pt idx="2400">
                  <c:v>56255</c:v>
                </c:pt>
                <c:pt idx="2401">
                  <c:v>56262</c:v>
                </c:pt>
                <c:pt idx="2402">
                  <c:v>56269</c:v>
                </c:pt>
                <c:pt idx="2403">
                  <c:v>56276</c:v>
                </c:pt>
                <c:pt idx="2404">
                  <c:v>56283</c:v>
                </c:pt>
                <c:pt idx="2405">
                  <c:v>56290</c:v>
                </c:pt>
                <c:pt idx="2406">
                  <c:v>56297</c:v>
                </c:pt>
                <c:pt idx="2407">
                  <c:v>56304</c:v>
                </c:pt>
                <c:pt idx="2408">
                  <c:v>56311</c:v>
                </c:pt>
                <c:pt idx="2409">
                  <c:v>56318</c:v>
                </c:pt>
                <c:pt idx="2410">
                  <c:v>56325</c:v>
                </c:pt>
                <c:pt idx="2411">
                  <c:v>56332</c:v>
                </c:pt>
                <c:pt idx="2412">
                  <c:v>56339</c:v>
                </c:pt>
                <c:pt idx="2413">
                  <c:v>56346</c:v>
                </c:pt>
                <c:pt idx="2414">
                  <c:v>56353</c:v>
                </c:pt>
                <c:pt idx="2415">
                  <c:v>56360</c:v>
                </c:pt>
                <c:pt idx="2416">
                  <c:v>56367</c:v>
                </c:pt>
                <c:pt idx="2417">
                  <c:v>56374</c:v>
                </c:pt>
                <c:pt idx="2418">
                  <c:v>56381</c:v>
                </c:pt>
                <c:pt idx="2419">
                  <c:v>56388</c:v>
                </c:pt>
                <c:pt idx="2420">
                  <c:v>56395</c:v>
                </c:pt>
                <c:pt idx="2421">
                  <c:v>56402</c:v>
                </c:pt>
                <c:pt idx="2422">
                  <c:v>56409</c:v>
                </c:pt>
                <c:pt idx="2423">
                  <c:v>56416</c:v>
                </c:pt>
                <c:pt idx="2424">
                  <c:v>56423</c:v>
                </c:pt>
                <c:pt idx="2425">
                  <c:v>56430</c:v>
                </c:pt>
                <c:pt idx="2426">
                  <c:v>56437</c:v>
                </c:pt>
                <c:pt idx="2427">
                  <c:v>56444</c:v>
                </c:pt>
                <c:pt idx="2428">
                  <c:v>56451</c:v>
                </c:pt>
                <c:pt idx="2429">
                  <c:v>56458</c:v>
                </c:pt>
                <c:pt idx="2430">
                  <c:v>56465</c:v>
                </c:pt>
                <c:pt idx="2431">
                  <c:v>56472</c:v>
                </c:pt>
                <c:pt idx="2432">
                  <c:v>56479</c:v>
                </c:pt>
                <c:pt idx="2433">
                  <c:v>56486</c:v>
                </c:pt>
                <c:pt idx="2434">
                  <c:v>56493</c:v>
                </c:pt>
                <c:pt idx="2435">
                  <c:v>56500</c:v>
                </c:pt>
                <c:pt idx="2436">
                  <c:v>56507</c:v>
                </c:pt>
                <c:pt idx="2437">
                  <c:v>56514</c:v>
                </c:pt>
                <c:pt idx="2438">
                  <c:v>56521</c:v>
                </c:pt>
                <c:pt idx="2439">
                  <c:v>56528</c:v>
                </c:pt>
                <c:pt idx="2440">
                  <c:v>56535</c:v>
                </c:pt>
                <c:pt idx="2441">
                  <c:v>56542</c:v>
                </c:pt>
                <c:pt idx="2442">
                  <c:v>56549</c:v>
                </c:pt>
                <c:pt idx="2443">
                  <c:v>56556</c:v>
                </c:pt>
                <c:pt idx="2444">
                  <c:v>56563</c:v>
                </c:pt>
                <c:pt idx="2445">
                  <c:v>56570</c:v>
                </c:pt>
                <c:pt idx="2446">
                  <c:v>56577</c:v>
                </c:pt>
                <c:pt idx="2447">
                  <c:v>56584</c:v>
                </c:pt>
                <c:pt idx="2448">
                  <c:v>56591</c:v>
                </c:pt>
                <c:pt idx="2449">
                  <c:v>56598</c:v>
                </c:pt>
                <c:pt idx="2450">
                  <c:v>56605</c:v>
                </c:pt>
                <c:pt idx="2451">
                  <c:v>56612</c:v>
                </c:pt>
                <c:pt idx="2452">
                  <c:v>56619</c:v>
                </c:pt>
                <c:pt idx="2453">
                  <c:v>56626</c:v>
                </c:pt>
                <c:pt idx="2454">
                  <c:v>56633</c:v>
                </c:pt>
                <c:pt idx="2455">
                  <c:v>56640</c:v>
                </c:pt>
                <c:pt idx="2456">
                  <c:v>56647</c:v>
                </c:pt>
                <c:pt idx="2457">
                  <c:v>56654</c:v>
                </c:pt>
                <c:pt idx="2458">
                  <c:v>56661</c:v>
                </c:pt>
                <c:pt idx="2459">
                  <c:v>56668</c:v>
                </c:pt>
                <c:pt idx="2460">
                  <c:v>56675</c:v>
                </c:pt>
                <c:pt idx="2461">
                  <c:v>56682</c:v>
                </c:pt>
                <c:pt idx="2462">
                  <c:v>56689</c:v>
                </c:pt>
                <c:pt idx="2463">
                  <c:v>56696</c:v>
                </c:pt>
                <c:pt idx="2464">
                  <c:v>56703</c:v>
                </c:pt>
                <c:pt idx="2465">
                  <c:v>56710</c:v>
                </c:pt>
                <c:pt idx="2466">
                  <c:v>56717</c:v>
                </c:pt>
                <c:pt idx="2467">
                  <c:v>56724</c:v>
                </c:pt>
                <c:pt idx="2468">
                  <c:v>56731</c:v>
                </c:pt>
                <c:pt idx="2469">
                  <c:v>56738</c:v>
                </c:pt>
                <c:pt idx="2470">
                  <c:v>56745</c:v>
                </c:pt>
                <c:pt idx="2471">
                  <c:v>56752</c:v>
                </c:pt>
                <c:pt idx="2472">
                  <c:v>56759</c:v>
                </c:pt>
                <c:pt idx="2473">
                  <c:v>56766</c:v>
                </c:pt>
                <c:pt idx="2474">
                  <c:v>56773</c:v>
                </c:pt>
                <c:pt idx="2475">
                  <c:v>56780</c:v>
                </c:pt>
                <c:pt idx="2476">
                  <c:v>56787</c:v>
                </c:pt>
                <c:pt idx="2477">
                  <c:v>56794</c:v>
                </c:pt>
                <c:pt idx="2478">
                  <c:v>56801</c:v>
                </c:pt>
                <c:pt idx="2479">
                  <c:v>56808</c:v>
                </c:pt>
                <c:pt idx="2480">
                  <c:v>56815</c:v>
                </c:pt>
                <c:pt idx="2481">
                  <c:v>56822</c:v>
                </c:pt>
                <c:pt idx="2482">
                  <c:v>56829</c:v>
                </c:pt>
                <c:pt idx="2483">
                  <c:v>56836</c:v>
                </c:pt>
                <c:pt idx="2484">
                  <c:v>56843</c:v>
                </c:pt>
                <c:pt idx="2485">
                  <c:v>56850</c:v>
                </c:pt>
                <c:pt idx="2486">
                  <c:v>56857</c:v>
                </c:pt>
                <c:pt idx="2487">
                  <c:v>56864</c:v>
                </c:pt>
                <c:pt idx="2488">
                  <c:v>56871</c:v>
                </c:pt>
                <c:pt idx="2489">
                  <c:v>56878</c:v>
                </c:pt>
                <c:pt idx="2490">
                  <c:v>56885</c:v>
                </c:pt>
                <c:pt idx="2491">
                  <c:v>56892</c:v>
                </c:pt>
                <c:pt idx="2492">
                  <c:v>56899</c:v>
                </c:pt>
                <c:pt idx="2493">
                  <c:v>56906</c:v>
                </c:pt>
                <c:pt idx="2494">
                  <c:v>56913</c:v>
                </c:pt>
                <c:pt idx="2495">
                  <c:v>56920</c:v>
                </c:pt>
                <c:pt idx="2496">
                  <c:v>56927</c:v>
                </c:pt>
                <c:pt idx="2497">
                  <c:v>56934</c:v>
                </c:pt>
                <c:pt idx="2498">
                  <c:v>56941</c:v>
                </c:pt>
                <c:pt idx="2499">
                  <c:v>56948</c:v>
                </c:pt>
                <c:pt idx="2500">
                  <c:v>56955</c:v>
                </c:pt>
                <c:pt idx="2501">
                  <c:v>56962</c:v>
                </c:pt>
                <c:pt idx="2502">
                  <c:v>56969</c:v>
                </c:pt>
                <c:pt idx="2503">
                  <c:v>56977</c:v>
                </c:pt>
                <c:pt idx="2504">
                  <c:v>56984</c:v>
                </c:pt>
                <c:pt idx="2505">
                  <c:v>56991</c:v>
                </c:pt>
                <c:pt idx="2506">
                  <c:v>56998</c:v>
                </c:pt>
                <c:pt idx="2507">
                  <c:v>57005</c:v>
                </c:pt>
                <c:pt idx="2508">
                  <c:v>57012</c:v>
                </c:pt>
                <c:pt idx="2509">
                  <c:v>57019</c:v>
                </c:pt>
                <c:pt idx="2510">
                  <c:v>57026</c:v>
                </c:pt>
                <c:pt idx="2511">
                  <c:v>57033</c:v>
                </c:pt>
                <c:pt idx="2512">
                  <c:v>57040</c:v>
                </c:pt>
                <c:pt idx="2513">
                  <c:v>57047</c:v>
                </c:pt>
                <c:pt idx="2514">
                  <c:v>57054</c:v>
                </c:pt>
                <c:pt idx="2515">
                  <c:v>57061</c:v>
                </c:pt>
                <c:pt idx="2516">
                  <c:v>57068</c:v>
                </c:pt>
                <c:pt idx="2517">
                  <c:v>57075</c:v>
                </c:pt>
                <c:pt idx="2518">
                  <c:v>57082</c:v>
                </c:pt>
                <c:pt idx="2519">
                  <c:v>57089</c:v>
                </c:pt>
                <c:pt idx="2520">
                  <c:v>57096</c:v>
                </c:pt>
                <c:pt idx="2521">
                  <c:v>57103</c:v>
                </c:pt>
                <c:pt idx="2522">
                  <c:v>57110</c:v>
                </c:pt>
                <c:pt idx="2523">
                  <c:v>57117</c:v>
                </c:pt>
                <c:pt idx="2524">
                  <c:v>57124</c:v>
                </c:pt>
                <c:pt idx="2525">
                  <c:v>57131</c:v>
                </c:pt>
                <c:pt idx="2526">
                  <c:v>57138</c:v>
                </c:pt>
                <c:pt idx="2527">
                  <c:v>57145</c:v>
                </c:pt>
                <c:pt idx="2528">
                  <c:v>57152</c:v>
                </c:pt>
                <c:pt idx="2529">
                  <c:v>57159</c:v>
                </c:pt>
                <c:pt idx="2530">
                  <c:v>57166</c:v>
                </c:pt>
                <c:pt idx="2531">
                  <c:v>57173</c:v>
                </c:pt>
                <c:pt idx="2532">
                  <c:v>57180</c:v>
                </c:pt>
                <c:pt idx="2533">
                  <c:v>57187</c:v>
                </c:pt>
                <c:pt idx="2534">
                  <c:v>57194</c:v>
                </c:pt>
                <c:pt idx="2535">
                  <c:v>57201</c:v>
                </c:pt>
                <c:pt idx="2536">
                  <c:v>57208</c:v>
                </c:pt>
                <c:pt idx="2537">
                  <c:v>57215</c:v>
                </c:pt>
                <c:pt idx="2538">
                  <c:v>57222</c:v>
                </c:pt>
                <c:pt idx="2539">
                  <c:v>57229</c:v>
                </c:pt>
                <c:pt idx="2540">
                  <c:v>57236</c:v>
                </c:pt>
                <c:pt idx="2541">
                  <c:v>57243</c:v>
                </c:pt>
                <c:pt idx="2542">
                  <c:v>57250</c:v>
                </c:pt>
                <c:pt idx="2543">
                  <c:v>57257</c:v>
                </c:pt>
                <c:pt idx="2544">
                  <c:v>57264</c:v>
                </c:pt>
                <c:pt idx="2545">
                  <c:v>57271</c:v>
                </c:pt>
                <c:pt idx="2546">
                  <c:v>57278</c:v>
                </c:pt>
                <c:pt idx="2547">
                  <c:v>57285</c:v>
                </c:pt>
                <c:pt idx="2548">
                  <c:v>57292</c:v>
                </c:pt>
                <c:pt idx="2549">
                  <c:v>57299</c:v>
                </c:pt>
                <c:pt idx="2550">
                  <c:v>57306</c:v>
                </c:pt>
                <c:pt idx="2551">
                  <c:v>57313</c:v>
                </c:pt>
                <c:pt idx="2552">
                  <c:v>57320</c:v>
                </c:pt>
                <c:pt idx="2553">
                  <c:v>57327</c:v>
                </c:pt>
                <c:pt idx="2554">
                  <c:v>57334</c:v>
                </c:pt>
                <c:pt idx="2555">
                  <c:v>57341</c:v>
                </c:pt>
                <c:pt idx="2556">
                  <c:v>57348</c:v>
                </c:pt>
                <c:pt idx="2557">
                  <c:v>57355</c:v>
                </c:pt>
                <c:pt idx="2558">
                  <c:v>57362</c:v>
                </c:pt>
                <c:pt idx="2559">
                  <c:v>57369</c:v>
                </c:pt>
                <c:pt idx="2560">
                  <c:v>57376</c:v>
                </c:pt>
                <c:pt idx="2561">
                  <c:v>57383</c:v>
                </c:pt>
                <c:pt idx="2562">
                  <c:v>57390</c:v>
                </c:pt>
                <c:pt idx="2563">
                  <c:v>57397</c:v>
                </c:pt>
                <c:pt idx="2564">
                  <c:v>57404</c:v>
                </c:pt>
                <c:pt idx="2565">
                  <c:v>57411</c:v>
                </c:pt>
                <c:pt idx="2566">
                  <c:v>57418</c:v>
                </c:pt>
                <c:pt idx="2567">
                  <c:v>57425</c:v>
                </c:pt>
                <c:pt idx="2568">
                  <c:v>57432</c:v>
                </c:pt>
                <c:pt idx="2569">
                  <c:v>57439</c:v>
                </c:pt>
                <c:pt idx="2570">
                  <c:v>57446</c:v>
                </c:pt>
                <c:pt idx="2571">
                  <c:v>57453</c:v>
                </c:pt>
                <c:pt idx="2572">
                  <c:v>57460</c:v>
                </c:pt>
                <c:pt idx="2573">
                  <c:v>57467</c:v>
                </c:pt>
                <c:pt idx="2574">
                  <c:v>57474</c:v>
                </c:pt>
                <c:pt idx="2575">
                  <c:v>57481</c:v>
                </c:pt>
                <c:pt idx="2576">
                  <c:v>57488</c:v>
                </c:pt>
                <c:pt idx="2577">
                  <c:v>57495</c:v>
                </c:pt>
                <c:pt idx="2578">
                  <c:v>57502</c:v>
                </c:pt>
                <c:pt idx="2579">
                  <c:v>57509</c:v>
                </c:pt>
                <c:pt idx="2580">
                  <c:v>57516</c:v>
                </c:pt>
                <c:pt idx="2581">
                  <c:v>57523</c:v>
                </c:pt>
                <c:pt idx="2582">
                  <c:v>57530</c:v>
                </c:pt>
                <c:pt idx="2583">
                  <c:v>57537</c:v>
                </c:pt>
                <c:pt idx="2584">
                  <c:v>57544</c:v>
                </c:pt>
                <c:pt idx="2585">
                  <c:v>57551</c:v>
                </c:pt>
                <c:pt idx="2586">
                  <c:v>57558</c:v>
                </c:pt>
                <c:pt idx="2587">
                  <c:v>57565</c:v>
                </c:pt>
                <c:pt idx="2588">
                  <c:v>57572</c:v>
                </c:pt>
                <c:pt idx="2589">
                  <c:v>57579</c:v>
                </c:pt>
                <c:pt idx="2590">
                  <c:v>57586</c:v>
                </c:pt>
                <c:pt idx="2591">
                  <c:v>57593</c:v>
                </c:pt>
                <c:pt idx="2592">
                  <c:v>57600</c:v>
                </c:pt>
                <c:pt idx="2593">
                  <c:v>57607</c:v>
                </c:pt>
                <c:pt idx="2594">
                  <c:v>57614</c:v>
                </c:pt>
                <c:pt idx="2595">
                  <c:v>57621</c:v>
                </c:pt>
                <c:pt idx="2596">
                  <c:v>57628</c:v>
                </c:pt>
                <c:pt idx="2597">
                  <c:v>57635</c:v>
                </c:pt>
                <c:pt idx="2598">
                  <c:v>57642</c:v>
                </c:pt>
                <c:pt idx="2599">
                  <c:v>57649</c:v>
                </c:pt>
                <c:pt idx="2600">
                  <c:v>57656</c:v>
                </c:pt>
                <c:pt idx="2601">
                  <c:v>57663</c:v>
                </c:pt>
                <c:pt idx="2602">
                  <c:v>57670</c:v>
                </c:pt>
                <c:pt idx="2603">
                  <c:v>57677</c:v>
                </c:pt>
                <c:pt idx="2604">
                  <c:v>57684</c:v>
                </c:pt>
                <c:pt idx="2605">
                  <c:v>57691</c:v>
                </c:pt>
                <c:pt idx="2606">
                  <c:v>57698</c:v>
                </c:pt>
                <c:pt idx="2607">
                  <c:v>57706</c:v>
                </c:pt>
                <c:pt idx="2608">
                  <c:v>57713</c:v>
                </c:pt>
                <c:pt idx="2609">
                  <c:v>57720</c:v>
                </c:pt>
                <c:pt idx="2610">
                  <c:v>57727</c:v>
                </c:pt>
                <c:pt idx="2611">
                  <c:v>57734</c:v>
                </c:pt>
                <c:pt idx="2612">
                  <c:v>57741</c:v>
                </c:pt>
                <c:pt idx="2613">
                  <c:v>57748</c:v>
                </c:pt>
                <c:pt idx="2614">
                  <c:v>57755</c:v>
                </c:pt>
                <c:pt idx="2615">
                  <c:v>57762</c:v>
                </c:pt>
                <c:pt idx="2616">
                  <c:v>57769</c:v>
                </c:pt>
                <c:pt idx="2617">
                  <c:v>57776</c:v>
                </c:pt>
                <c:pt idx="2618">
                  <c:v>57783</c:v>
                </c:pt>
                <c:pt idx="2619">
                  <c:v>57790</c:v>
                </c:pt>
                <c:pt idx="2620">
                  <c:v>57797</c:v>
                </c:pt>
                <c:pt idx="2621">
                  <c:v>57804</c:v>
                </c:pt>
                <c:pt idx="2622">
                  <c:v>57811</c:v>
                </c:pt>
                <c:pt idx="2623">
                  <c:v>57818</c:v>
                </c:pt>
                <c:pt idx="2624">
                  <c:v>57825</c:v>
                </c:pt>
                <c:pt idx="2625">
                  <c:v>57832</c:v>
                </c:pt>
                <c:pt idx="2626">
                  <c:v>57839</c:v>
                </c:pt>
                <c:pt idx="2627">
                  <c:v>57846</c:v>
                </c:pt>
                <c:pt idx="2628">
                  <c:v>57853</c:v>
                </c:pt>
                <c:pt idx="2629">
                  <c:v>57860</c:v>
                </c:pt>
                <c:pt idx="2630">
                  <c:v>57867</c:v>
                </c:pt>
                <c:pt idx="2631">
                  <c:v>57874</c:v>
                </c:pt>
                <c:pt idx="2632">
                  <c:v>57881</c:v>
                </c:pt>
                <c:pt idx="2633">
                  <c:v>57888</c:v>
                </c:pt>
                <c:pt idx="2634">
                  <c:v>57895</c:v>
                </c:pt>
                <c:pt idx="2635">
                  <c:v>57902</c:v>
                </c:pt>
                <c:pt idx="2636">
                  <c:v>57909</c:v>
                </c:pt>
                <c:pt idx="2637">
                  <c:v>57916</c:v>
                </c:pt>
                <c:pt idx="2638">
                  <c:v>57923</c:v>
                </c:pt>
                <c:pt idx="2639">
                  <c:v>57930</c:v>
                </c:pt>
                <c:pt idx="2640">
                  <c:v>57937</c:v>
                </c:pt>
                <c:pt idx="2641">
                  <c:v>57944</c:v>
                </c:pt>
                <c:pt idx="2642">
                  <c:v>57951</c:v>
                </c:pt>
                <c:pt idx="2643">
                  <c:v>57958</c:v>
                </c:pt>
                <c:pt idx="2644">
                  <c:v>57965</c:v>
                </c:pt>
                <c:pt idx="2645">
                  <c:v>57972</c:v>
                </c:pt>
                <c:pt idx="2646">
                  <c:v>57979</c:v>
                </c:pt>
                <c:pt idx="2647">
                  <c:v>57986</c:v>
                </c:pt>
                <c:pt idx="2648">
                  <c:v>57993</c:v>
                </c:pt>
                <c:pt idx="2649">
                  <c:v>58000</c:v>
                </c:pt>
                <c:pt idx="2650">
                  <c:v>58007</c:v>
                </c:pt>
                <c:pt idx="2651">
                  <c:v>58014</c:v>
                </c:pt>
                <c:pt idx="2652">
                  <c:v>58021</c:v>
                </c:pt>
                <c:pt idx="2653">
                  <c:v>58028</c:v>
                </c:pt>
                <c:pt idx="2654">
                  <c:v>58035</c:v>
                </c:pt>
                <c:pt idx="2655">
                  <c:v>58042</c:v>
                </c:pt>
                <c:pt idx="2656">
                  <c:v>58049</c:v>
                </c:pt>
                <c:pt idx="2657">
                  <c:v>58056</c:v>
                </c:pt>
                <c:pt idx="2658">
                  <c:v>58063</c:v>
                </c:pt>
                <c:pt idx="2659">
                  <c:v>58071</c:v>
                </c:pt>
                <c:pt idx="2660">
                  <c:v>58078</c:v>
                </c:pt>
                <c:pt idx="2661">
                  <c:v>58085</c:v>
                </c:pt>
                <c:pt idx="2662">
                  <c:v>58092</c:v>
                </c:pt>
                <c:pt idx="2663">
                  <c:v>58099</c:v>
                </c:pt>
                <c:pt idx="2664">
                  <c:v>58106</c:v>
                </c:pt>
                <c:pt idx="2665">
                  <c:v>58113</c:v>
                </c:pt>
                <c:pt idx="2666">
                  <c:v>58120</c:v>
                </c:pt>
                <c:pt idx="2667">
                  <c:v>58127</c:v>
                </c:pt>
                <c:pt idx="2668">
                  <c:v>58134</c:v>
                </c:pt>
                <c:pt idx="2669">
                  <c:v>58141</c:v>
                </c:pt>
                <c:pt idx="2670">
                  <c:v>58148</c:v>
                </c:pt>
                <c:pt idx="2671">
                  <c:v>58155</c:v>
                </c:pt>
                <c:pt idx="2672">
                  <c:v>58166</c:v>
                </c:pt>
                <c:pt idx="2673">
                  <c:v>58173</c:v>
                </c:pt>
                <c:pt idx="2674">
                  <c:v>58180</c:v>
                </c:pt>
                <c:pt idx="2675">
                  <c:v>58187</c:v>
                </c:pt>
                <c:pt idx="2676">
                  <c:v>58194</c:v>
                </c:pt>
                <c:pt idx="2677">
                  <c:v>58201</c:v>
                </c:pt>
                <c:pt idx="2678">
                  <c:v>58208</c:v>
                </c:pt>
                <c:pt idx="2679">
                  <c:v>58215</c:v>
                </c:pt>
                <c:pt idx="2680">
                  <c:v>58222</c:v>
                </c:pt>
                <c:pt idx="2681">
                  <c:v>58229</c:v>
                </c:pt>
                <c:pt idx="2682">
                  <c:v>58236</c:v>
                </c:pt>
                <c:pt idx="2683">
                  <c:v>58243</c:v>
                </c:pt>
                <c:pt idx="2684">
                  <c:v>58250</c:v>
                </c:pt>
                <c:pt idx="2685">
                  <c:v>58257</c:v>
                </c:pt>
                <c:pt idx="2686">
                  <c:v>58264</c:v>
                </c:pt>
                <c:pt idx="2687">
                  <c:v>58271</c:v>
                </c:pt>
                <c:pt idx="2688">
                  <c:v>58278</c:v>
                </c:pt>
                <c:pt idx="2689">
                  <c:v>58285</c:v>
                </c:pt>
                <c:pt idx="2690">
                  <c:v>58292</c:v>
                </c:pt>
                <c:pt idx="2691">
                  <c:v>58299</c:v>
                </c:pt>
                <c:pt idx="2692">
                  <c:v>58306</c:v>
                </c:pt>
                <c:pt idx="2693">
                  <c:v>58313</c:v>
                </c:pt>
                <c:pt idx="2694">
                  <c:v>58320</c:v>
                </c:pt>
                <c:pt idx="2695">
                  <c:v>58327</c:v>
                </c:pt>
                <c:pt idx="2696">
                  <c:v>58334</c:v>
                </c:pt>
                <c:pt idx="2697">
                  <c:v>58341</c:v>
                </c:pt>
                <c:pt idx="2698">
                  <c:v>58348</c:v>
                </c:pt>
                <c:pt idx="2699">
                  <c:v>58355</c:v>
                </c:pt>
                <c:pt idx="2700">
                  <c:v>58362</c:v>
                </c:pt>
                <c:pt idx="2701">
                  <c:v>58369</c:v>
                </c:pt>
                <c:pt idx="2702">
                  <c:v>58376</c:v>
                </c:pt>
                <c:pt idx="2703">
                  <c:v>58383</c:v>
                </c:pt>
                <c:pt idx="2704">
                  <c:v>58390</c:v>
                </c:pt>
                <c:pt idx="2705">
                  <c:v>58397</c:v>
                </c:pt>
                <c:pt idx="2706">
                  <c:v>58404</c:v>
                </c:pt>
                <c:pt idx="2707">
                  <c:v>58411</c:v>
                </c:pt>
                <c:pt idx="2708">
                  <c:v>58418</c:v>
                </c:pt>
                <c:pt idx="2709">
                  <c:v>58425</c:v>
                </c:pt>
                <c:pt idx="2710">
                  <c:v>58432</c:v>
                </c:pt>
                <c:pt idx="2711">
                  <c:v>58439</c:v>
                </c:pt>
                <c:pt idx="2712">
                  <c:v>58446</c:v>
                </c:pt>
                <c:pt idx="2713">
                  <c:v>58453</c:v>
                </c:pt>
                <c:pt idx="2714">
                  <c:v>58460</c:v>
                </c:pt>
                <c:pt idx="2715">
                  <c:v>58467</c:v>
                </c:pt>
                <c:pt idx="2716">
                  <c:v>58474</c:v>
                </c:pt>
                <c:pt idx="2717">
                  <c:v>58481</c:v>
                </c:pt>
                <c:pt idx="2718">
                  <c:v>58488</c:v>
                </c:pt>
                <c:pt idx="2719">
                  <c:v>58495</c:v>
                </c:pt>
                <c:pt idx="2720">
                  <c:v>58502</c:v>
                </c:pt>
                <c:pt idx="2721">
                  <c:v>58509</c:v>
                </c:pt>
                <c:pt idx="2722">
                  <c:v>58516</c:v>
                </c:pt>
                <c:pt idx="2723">
                  <c:v>58523</c:v>
                </c:pt>
                <c:pt idx="2724">
                  <c:v>58530</c:v>
                </c:pt>
                <c:pt idx="2725">
                  <c:v>58537</c:v>
                </c:pt>
                <c:pt idx="2726">
                  <c:v>58544</c:v>
                </c:pt>
                <c:pt idx="2727">
                  <c:v>58551</c:v>
                </c:pt>
                <c:pt idx="2728">
                  <c:v>58558</c:v>
                </c:pt>
                <c:pt idx="2729">
                  <c:v>58565</c:v>
                </c:pt>
                <c:pt idx="2730">
                  <c:v>58572</c:v>
                </c:pt>
                <c:pt idx="2731">
                  <c:v>58579</c:v>
                </c:pt>
                <c:pt idx="2732">
                  <c:v>58586</c:v>
                </c:pt>
                <c:pt idx="2733">
                  <c:v>58593</c:v>
                </c:pt>
                <c:pt idx="2734">
                  <c:v>58600</c:v>
                </c:pt>
                <c:pt idx="2735">
                  <c:v>58607</c:v>
                </c:pt>
                <c:pt idx="2736">
                  <c:v>58614</c:v>
                </c:pt>
                <c:pt idx="2737">
                  <c:v>58621</c:v>
                </c:pt>
                <c:pt idx="2738">
                  <c:v>58628</c:v>
                </c:pt>
                <c:pt idx="2739">
                  <c:v>58635</c:v>
                </c:pt>
                <c:pt idx="2740">
                  <c:v>58642</c:v>
                </c:pt>
                <c:pt idx="2741">
                  <c:v>58649</c:v>
                </c:pt>
                <c:pt idx="2742">
                  <c:v>58656</c:v>
                </c:pt>
                <c:pt idx="2743">
                  <c:v>58663</c:v>
                </c:pt>
                <c:pt idx="2744">
                  <c:v>58670</c:v>
                </c:pt>
                <c:pt idx="2745">
                  <c:v>58677</c:v>
                </c:pt>
                <c:pt idx="2746">
                  <c:v>58684</c:v>
                </c:pt>
                <c:pt idx="2747">
                  <c:v>58691</c:v>
                </c:pt>
                <c:pt idx="2748">
                  <c:v>58698</c:v>
                </c:pt>
                <c:pt idx="2749">
                  <c:v>58705</c:v>
                </c:pt>
                <c:pt idx="2750">
                  <c:v>58712</c:v>
                </c:pt>
                <c:pt idx="2751">
                  <c:v>58719</c:v>
                </c:pt>
                <c:pt idx="2752">
                  <c:v>58726</c:v>
                </c:pt>
                <c:pt idx="2753">
                  <c:v>58733</c:v>
                </c:pt>
                <c:pt idx="2754">
                  <c:v>58740</c:v>
                </c:pt>
                <c:pt idx="2755">
                  <c:v>58747</c:v>
                </c:pt>
                <c:pt idx="2756">
                  <c:v>58754</c:v>
                </c:pt>
                <c:pt idx="2757">
                  <c:v>58761</c:v>
                </c:pt>
                <c:pt idx="2758">
                  <c:v>58768</c:v>
                </c:pt>
                <c:pt idx="2759">
                  <c:v>58775</c:v>
                </c:pt>
                <c:pt idx="2760">
                  <c:v>58782</c:v>
                </c:pt>
                <c:pt idx="2761">
                  <c:v>58789</c:v>
                </c:pt>
                <c:pt idx="2762">
                  <c:v>58796</c:v>
                </c:pt>
                <c:pt idx="2763">
                  <c:v>58804</c:v>
                </c:pt>
                <c:pt idx="2764">
                  <c:v>58811</c:v>
                </c:pt>
                <c:pt idx="2765">
                  <c:v>58818</c:v>
                </c:pt>
                <c:pt idx="2766">
                  <c:v>58825</c:v>
                </c:pt>
                <c:pt idx="2767">
                  <c:v>58832</c:v>
                </c:pt>
                <c:pt idx="2768">
                  <c:v>58839</c:v>
                </c:pt>
                <c:pt idx="2769">
                  <c:v>58846</c:v>
                </c:pt>
                <c:pt idx="2770">
                  <c:v>58853</c:v>
                </c:pt>
                <c:pt idx="2771">
                  <c:v>58860</c:v>
                </c:pt>
                <c:pt idx="2772">
                  <c:v>58867</c:v>
                </c:pt>
                <c:pt idx="2773">
                  <c:v>58874</c:v>
                </c:pt>
                <c:pt idx="2774">
                  <c:v>58881</c:v>
                </c:pt>
                <c:pt idx="2775">
                  <c:v>58888</c:v>
                </c:pt>
                <c:pt idx="2776">
                  <c:v>58895</c:v>
                </c:pt>
                <c:pt idx="2777">
                  <c:v>58902</c:v>
                </c:pt>
                <c:pt idx="2778">
                  <c:v>58909</c:v>
                </c:pt>
                <c:pt idx="2779">
                  <c:v>58916</c:v>
                </c:pt>
                <c:pt idx="2780">
                  <c:v>58923</c:v>
                </c:pt>
                <c:pt idx="2781">
                  <c:v>58930</c:v>
                </c:pt>
                <c:pt idx="2782">
                  <c:v>58937</c:v>
                </c:pt>
                <c:pt idx="2783">
                  <c:v>58944</c:v>
                </c:pt>
                <c:pt idx="2784">
                  <c:v>58951</c:v>
                </c:pt>
                <c:pt idx="2785">
                  <c:v>58958</c:v>
                </c:pt>
                <c:pt idx="2786">
                  <c:v>58965</c:v>
                </c:pt>
                <c:pt idx="2787">
                  <c:v>58972</c:v>
                </c:pt>
                <c:pt idx="2788">
                  <c:v>58979</c:v>
                </c:pt>
                <c:pt idx="2789">
                  <c:v>58986</c:v>
                </c:pt>
                <c:pt idx="2790">
                  <c:v>58993</c:v>
                </c:pt>
                <c:pt idx="2791">
                  <c:v>59000</c:v>
                </c:pt>
                <c:pt idx="2792">
                  <c:v>59007</c:v>
                </c:pt>
                <c:pt idx="2793">
                  <c:v>59014</c:v>
                </c:pt>
                <c:pt idx="2794">
                  <c:v>59021</c:v>
                </c:pt>
                <c:pt idx="2795">
                  <c:v>59028</c:v>
                </c:pt>
                <c:pt idx="2796">
                  <c:v>59035</c:v>
                </c:pt>
                <c:pt idx="2797">
                  <c:v>59042</c:v>
                </c:pt>
                <c:pt idx="2798">
                  <c:v>59049</c:v>
                </c:pt>
                <c:pt idx="2799">
                  <c:v>59056</c:v>
                </c:pt>
                <c:pt idx="2800">
                  <c:v>59063</c:v>
                </c:pt>
                <c:pt idx="2801">
                  <c:v>59070</c:v>
                </c:pt>
                <c:pt idx="2802">
                  <c:v>59077</c:v>
                </c:pt>
                <c:pt idx="2803">
                  <c:v>59084</c:v>
                </c:pt>
                <c:pt idx="2804">
                  <c:v>59091</c:v>
                </c:pt>
                <c:pt idx="2805">
                  <c:v>59098</c:v>
                </c:pt>
                <c:pt idx="2806">
                  <c:v>59105</c:v>
                </c:pt>
                <c:pt idx="2807">
                  <c:v>59112</c:v>
                </c:pt>
                <c:pt idx="2808">
                  <c:v>59119</c:v>
                </c:pt>
                <c:pt idx="2809">
                  <c:v>59126</c:v>
                </c:pt>
                <c:pt idx="2810">
                  <c:v>59133</c:v>
                </c:pt>
                <c:pt idx="2811">
                  <c:v>59140</c:v>
                </c:pt>
                <c:pt idx="2812">
                  <c:v>59147</c:v>
                </c:pt>
                <c:pt idx="2813">
                  <c:v>59154</c:v>
                </c:pt>
                <c:pt idx="2814">
                  <c:v>59161</c:v>
                </c:pt>
                <c:pt idx="2815">
                  <c:v>59168</c:v>
                </c:pt>
                <c:pt idx="2816">
                  <c:v>59175</c:v>
                </c:pt>
                <c:pt idx="2817">
                  <c:v>59182</c:v>
                </c:pt>
                <c:pt idx="2818">
                  <c:v>59189</c:v>
                </c:pt>
                <c:pt idx="2819">
                  <c:v>59196</c:v>
                </c:pt>
                <c:pt idx="2820">
                  <c:v>59203</c:v>
                </c:pt>
                <c:pt idx="2821">
                  <c:v>59210</c:v>
                </c:pt>
                <c:pt idx="2822">
                  <c:v>59217</c:v>
                </c:pt>
                <c:pt idx="2823">
                  <c:v>59224</c:v>
                </c:pt>
                <c:pt idx="2824">
                  <c:v>59231</c:v>
                </c:pt>
                <c:pt idx="2825">
                  <c:v>59238</c:v>
                </c:pt>
                <c:pt idx="2826">
                  <c:v>59245</c:v>
                </c:pt>
                <c:pt idx="2827">
                  <c:v>59252</c:v>
                </c:pt>
                <c:pt idx="2828">
                  <c:v>59259</c:v>
                </c:pt>
                <c:pt idx="2829">
                  <c:v>59266</c:v>
                </c:pt>
                <c:pt idx="2830">
                  <c:v>59273</c:v>
                </c:pt>
                <c:pt idx="2831">
                  <c:v>59280</c:v>
                </c:pt>
                <c:pt idx="2832">
                  <c:v>59287</c:v>
                </c:pt>
                <c:pt idx="2833">
                  <c:v>59294</c:v>
                </c:pt>
                <c:pt idx="2834">
                  <c:v>59301</c:v>
                </c:pt>
                <c:pt idx="2835">
                  <c:v>59308</c:v>
                </c:pt>
                <c:pt idx="2836">
                  <c:v>59315</c:v>
                </c:pt>
                <c:pt idx="2837">
                  <c:v>59322</c:v>
                </c:pt>
                <c:pt idx="2838">
                  <c:v>59329</c:v>
                </c:pt>
                <c:pt idx="2839">
                  <c:v>59336</c:v>
                </c:pt>
                <c:pt idx="2840">
                  <c:v>59343</c:v>
                </c:pt>
                <c:pt idx="2841">
                  <c:v>59350</c:v>
                </c:pt>
                <c:pt idx="2842">
                  <c:v>59357</c:v>
                </c:pt>
                <c:pt idx="2843">
                  <c:v>59364</c:v>
                </c:pt>
                <c:pt idx="2844">
                  <c:v>59371</c:v>
                </c:pt>
                <c:pt idx="2845">
                  <c:v>59378</c:v>
                </c:pt>
                <c:pt idx="2846">
                  <c:v>59385</c:v>
                </c:pt>
                <c:pt idx="2847">
                  <c:v>59392</c:v>
                </c:pt>
                <c:pt idx="2848">
                  <c:v>59399</c:v>
                </c:pt>
                <c:pt idx="2849">
                  <c:v>59406</c:v>
                </c:pt>
                <c:pt idx="2850">
                  <c:v>59413</c:v>
                </c:pt>
                <c:pt idx="2851">
                  <c:v>59420</c:v>
                </c:pt>
                <c:pt idx="2852">
                  <c:v>59427</c:v>
                </c:pt>
                <c:pt idx="2853">
                  <c:v>59434</c:v>
                </c:pt>
                <c:pt idx="2854">
                  <c:v>59441</c:v>
                </c:pt>
                <c:pt idx="2855">
                  <c:v>59448</c:v>
                </c:pt>
                <c:pt idx="2856">
                  <c:v>59455</c:v>
                </c:pt>
                <c:pt idx="2857">
                  <c:v>59462</c:v>
                </c:pt>
                <c:pt idx="2858">
                  <c:v>59469</c:v>
                </c:pt>
                <c:pt idx="2859">
                  <c:v>59476</c:v>
                </c:pt>
                <c:pt idx="2860">
                  <c:v>59483</c:v>
                </c:pt>
                <c:pt idx="2861">
                  <c:v>59490</c:v>
                </c:pt>
                <c:pt idx="2862">
                  <c:v>59497</c:v>
                </c:pt>
                <c:pt idx="2863">
                  <c:v>59504</c:v>
                </c:pt>
                <c:pt idx="2864">
                  <c:v>59511</c:v>
                </c:pt>
                <c:pt idx="2865">
                  <c:v>59518</c:v>
                </c:pt>
                <c:pt idx="2866">
                  <c:v>59525</c:v>
                </c:pt>
                <c:pt idx="2867">
                  <c:v>59532</c:v>
                </c:pt>
                <c:pt idx="2868">
                  <c:v>59539</c:v>
                </c:pt>
                <c:pt idx="2869">
                  <c:v>59546</c:v>
                </c:pt>
                <c:pt idx="2870">
                  <c:v>59553</c:v>
                </c:pt>
                <c:pt idx="2871">
                  <c:v>59560</c:v>
                </c:pt>
                <c:pt idx="2872">
                  <c:v>59567</c:v>
                </c:pt>
                <c:pt idx="2873">
                  <c:v>59574</c:v>
                </c:pt>
                <c:pt idx="2874">
                  <c:v>59581</c:v>
                </c:pt>
                <c:pt idx="2875">
                  <c:v>59588</c:v>
                </c:pt>
                <c:pt idx="2876">
                  <c:v>59595</c:v>
                </c:pt>
                <c:pt idx="2877">
                  <c:v>59602</c:v>
                </c:pt>
                <c:pt idx="2878">
                  <c:v>59609</c:v>
                </c:pt>
                <c:pt idx="2879">
                  <c:v>59616</c:v>
                </c:pt>
                <c:pt idx="2880">
                  <c:v>59623</c:v>
                </c:pt>
                <c:pt idx="2881">
                  <c:v>59630</c:v>
                </c:pt>
                <c:pt idx="2882">
                  <c:v>59637</c:v>
                </c:pt>
                <c:pt idx="2883">
                  <c:v>59644</c:v>
                </c:pt>
                <c:pt idx="2884">
                  <c:v>59651</c:v>
                </c:pt>
                <c:pt idx="2885">
                  <c:v>59658</c:v>
                </c:pt>
                <c:pt idx="2886">
                  <c:v>59665</c:v>
                </c:pt>
                <c:pt idx="2887">
                  <c:v>59672</c:v>
                </c:pt>
                <c:pt idx="2888">
                  <c:v>59679</c:v>
                </c:pt>
                <c:pt idx="2889">
                  <c:v>59686</c:v>
                </c:pt>
                <c:pt idx="2890">
                  <c:v>59693</c:v>
                </c:pt>
                <c:pt idx="2891">
                  <c:v>59700</c:v>
                </c:pt>
                <c:pt idx="2892">
                  <c:v>59707</c:v>
                </c:pt>
                <c:pt idx="2893">
                  <c:v>59714</c:v>
                </c:pt>
                <c:pt idx="2894">
                  <c:v>59721</c:v>
                </c:pt>
                <c:pt idx="2895">
                  <c:v>59728</c:v>
                </c:pt>
                <c:pt idx="2896">
                  <c:v>59735</c:v>
                </c:pt>
                <c:pt idx="2897">
                  <c:v>59742</c:v>
                </c:pt>
                <c:pt idx="2898">
                  <c:v>59749</c:v>
                </c:pt>
                <c:pt idx="2899">
                  <c:v>59756</c:v>
                </c:pt>
                <c:pt idx="2900">
                  <c:v>59763</c:v>
                </c:pt>
                <c:pt idx="2901">
                  <c:v>59770</c:v>
                </c:pt>
                <c:pt idx="2902">
                  <c:v>59777</c:v>
                </c:pt>
                <c:pt idx="2903">
                  <c:v>59784</c:v>
                </c:pt>
                <c:pt idx="2904">
                  <c:v>59791</c:v>
                </c:pt>
                <c:pt idx="2905">
                  <c:v>59798</c:v>
                </c:pt>
                <c:pt idx="2906">
                  <c:v>59805</c:v>
                </c:pt>
                <c:pt idx="2907">
                  <c:v>59812</c:v>
                </c:pt>
                <c:pt idx="2908">
                  <c:v>59819</c:v>
                </c:pt>
                <c:pt idx="2909">
                  <c:v>59826</c:v>
                </c:pt>
                <c:pt idx="2910">
                  <c:v>59833</c:v>
                </c:pt>
                <c:pt idx="2911">
                  <c:v>59840</c:v>
                </c:pt>
                <c:pt idx="2912">
                  <c:v>59847</c:v>
                </c:pt>
                <c:pt idx="2913">
                  <c:v>59854</c:v>
                </c:pt>
                <c:pt idx="2914">
                  <c:v>59861</c:v>
                </c:pt>
                <c:pt idx="2915">
                  <c:v>59868</c:v>
                </c:pt>
                <c:pt idx="2916">
                  <c:v>59875</c:v>
                </c:pt>
                <c:pt idx="2917">
                  <c:v>59882</c:v>
                </c:pt>
                <c:pt idx="2918">
                  <c:v>59889</c:v>
                </c:pt>
                <c:pt idx="2919">
                  <c:v>59897</c:v>
                </c:pt>
                <c:pt idx="2920">
                  <c:v>59904</c:v>
                </c:pt>
                <c:pt idx="2921">
                  <c:v>59911</c:v>
                </c:pt>
                <c:pt idx="2922">
                  <c:v>59918</c:v>
                </c:pt>
                <c:pt idx="2923">
                  <c:v>59925</c:v>
                </c:pt>
                <c:pt idx="2924">
                  <c:v>59932</c:v>
                </c:pt>
                <c:pt idx="2925">
                  <c:v>59939</c:v>
                </c:pt>
                <c:pt idx="2926">
                  <c:v>59946</c:v>
                </c:pt>
                <c:pt idx="2927">
                  <c:v>59953</c:v>
                </c:pt>
                <c:pt idx="2928">
                  <c:v>59960</c:v>
                </c:pt>
                <c:pt idx="2929">
                  <c:v>59967</c:v>
                </c:pt>
                <c:pt idx="2930">
                  <c:v>59974</c:v>
                </c:pt>
                <c:pt idx="2931">
                  <c:v>59981</c:v>
                </c:pt>
                <c:pt idx="2932">
                  <c:v>59988</c:v>
                </c:pt>
                <c:pt idx="2933">
                  <c:v>59995</c:v>
                </c:pt>
                <c:pt idx="2934">
                  <c:v>60002</c:v>
                </c:pt>
                <c:pt idx="2935">
                  <c:v>60009</c:v>
                </c:pt>
                <c:pt idx="2936">
                  <c:v>60016</c:v>
                </c:pt>
                <c:pt idx="2937">
                  <c:v>60023</c:v>
                </c:pt>
                <c:pt idx="2938">
                  <c:v>60030</c:v>
                </c:pt>
                <c:pt idx="2939">
                  <c:v>60037</c:v>
                </c:pt>
                <c:pt idx="2940">
                  <c:v>60044</c:v>
                </c:pt>
                <c:pt idx="2941">
                  <c:v>60051</c:v>
                </c:pt>
                <c:pt idx="2942">
                  <c:v>60058</c:v>
                </c:pt>
                <c:pt idx="2943">
                  <c:v>60065</c:v>
                </c:pt>
                <c:pt idx="2944">
                  <c:v>60072</c:v>
                </c:pt>
                <c:pt idx="2945">
                  <c:v>60079</c:v>
                </c:pt>
                <c:pt idx="2946">
                  <c:v>60086</c:v>
                </c:pt>
                <c:pt idx="2947">
                  <c:v>60093</c:v>
                </c:pt>
                <c:pt idx="2948">
                  <c:v>60100</c:v>
                </c:pt>
                <c:pt idx="2949">
                  <c:v>60107</c:v>
                </c:pt>
                <c:pt idx="2950">
                  <c:v>60114</c:v>
                </c:pt>
                <c:pt idx="2951">
                  <c:v>60121</c:v>
                </c:pt>
                <c:pt idx="2952">
                  <c:v>60128</c:v>
                </c:pt>
                <c:pt idx="2953">
                  <c:v>60135</c:v>
                </c:pt>
                <c:pt idx="2954">
                  <c:v>60142</c:v>
                </c:pt>
                <c:pt idx="2955">
                  <c:v>60149</c:v>
                </c:pt>
                <c:pt idx="2956">
                  <c:v>60156</c:v>
                </c:pt>
                <c:pt idx="2957">
                  <c:v>60163</c:v>
                </c:pt>
                <c:pt idx="2958">
                  <c:v>60170</c:v>
                </c:pt>
                <c:pt idx="2959">
                  <c:v>60177</c:v>
                </c:pt>
                <c:pt idx="2960">
                  <c:v>60184</c:v>
                </c:pt>
                <c:pt idx="2961">
                  <c:v>60191</c:v>
                </c:pt>
                <c:pt idx="2962">
                  <c:v>60198</c:v>
                </c:pt>
                <c:pt idx="2963">
                  <c:v>60205</c:v>
                </c:pt>
                <c:pt idx="2964">
                  <c:v>60212</c:v>
                </c:pt>
                <c:pt idx="2965">
                  <c:v>60219</c:v>
                </c:pt>
                <c:pt idx="2966">
                  <c:v>60226</c:v>
                </c:pt>
                <c:pt idx="2967">
                  <c:v>60233</c:v>
                </c:pt>
                <c:pt idx="2968">
                  <c:v>60240</c:v>
                </c:pt>
                <c:pt idx="2969">
                  <c:v>60247</c:v>
                </c:pt>
                <c:pt idx="2970">
                  <c:v>60254</c:v>
                </c:pt>
                <c:pt idx="2971">
                  <c:v>60265</c:v>
                </c:pt>
                <c:pt idx="2972">
                  <c:v>60272</c:v>
                </c:pt>
                <c:pt idx="2973">
                  <c:v>60279</c:v>
                </c:pt>
                <c:pt idx="2974">
                  <c:v>60286</c:v>
                </c:pt>
                <c:pt idx="2975">
                  <c:v>60293</c:v>
                </c:pt>
                <c:pt idx="2976">
                  <c:v>60300</c:v>
                </c:pt>
                <c:pt idx="2977">
                  <c:v>60307</c:v>
                </c:pt>
                <c:pt idx="2978">
                  <c:v>60314</c:v>
                </c:pt>
                <c:pt idx="2979">
                  <c:v>60321</c:v>
                </c:pt>
                <c:pt idx="2980">
                  <c:v>60328</c:v>
                </c:pt>
                <c:pt idx="2981">
                  <c:v>60335</c:v>
                </c:pt>
                <c:pt idx="2982">
                  <c:v>60342</c:v>
                </c:pt>
                <c:pt idx="2983">
                  <c:v>60349</c:v>
                </c:pt>
                <c:pt idx="2984">
                  <c:v>60357</c:v>
                </c:pt>
                <c:pt idx="2985">
                  <c:v>60364</c:v>
                </c:pt>
                <c:pt idx="2986">
                  <c:v>60371</c:v>
                </c:pt>
                <c:pt idx="2987">
                  <c:v>60378</c:v>
                </c:pt>
                <c:pt idx="2988">
                  <c:v>60385</c:v>
                </c:pt>
                <c:pt idx="2989">
                  <c:v>60392</c:v>
                </c:pt>
                <c:pt idx="2990">
                  <c:v>60399</c:v>
                </c:pt>
                <c:pt idx="2991">
                  <c:v>60406</c:v>
                </c:pt>
                <c:pt idx="2992">
                  <c:v>60413</c:v>
                </c:pt>
                <c:pt idx="2993">
                  <c:v>60420</c:v>
                </c:pt>
                <c:pt idx="2994">
                  <c:v>60427</c:v>
                </c:pt>
                <c:pt idx="2995">
                  <c:v>60434</c:v>
                </c:pt>
                <c:pt idx="2996">
                  <c:v>60441</c:v>
                </c:pt>
                <c:pt idx="2997">
                  <c:v>60448</c:v>
                </c:pt>
                <c:pt idx="2998">
                  <c:v>60455</c:v>
                </c:pt>
                <c:pt idx="2999">
                  <c:v>60462</c:v>
                </c:pt>
                <c:pt idx="3000">
                  <c:v>60469</c:v>
                </c:pt>
                <c:pt idx="3001">
                  <c:v>60476</c:v>
                </c:pt>
                <c:pt idx="3002">
                  <c:v>60483</c:v>
                </c:pt>
                <c:pt idx="3003">
                  <c:v>60490</c:v>
                </c:pt>
                <c:pt idx="3004">
                  <c:v>60497</c:v>
                </c:pt>
                <c:pt idx="3005">
                  <c:v>60504</c:v>
                </c:pt>
                <c:pt idx="3006">
                  <c:v>60511</c:v>
                </c:pt>
                <c:pt idx="3007">
                  <c:v>60518</c:v>
                </c:pt>
                <c:pt idx="3008">
                  <c:v>60525</c:v>
                </c:pt>
                <c:pt idx="3009">
                  <c:v>60532</c:v>
                </c:pt>
                <c:pt idx="3010">
                  <c:v>60539</c:v>
                </c:pt>
                <c:pt idx="3011">
                  <c:v>60546</c:v>
                </c:pt>
                <c:pt idx="3012">
                  <c:v>60553</c:v>
                </c:pt>
                <c:pt idx="3013">
                  <c:v>60560</c:v>
                </c:pt>
                <c:pt idx="3014">
                  <c:v>60567</c:v>
                </c:pt>
                <c:pt idx="3015">
                  <c:v>60574</c:v>
                </c:pt>
                <c:pt idx="3016">
                  <c:v>60581</c:v>
                </c:pt>
                <c:pt idx="3017">
                  <c:v>60588</c:v>
                </c:pt>
                <c:pt idx="3018">
                  <c:v>60595</c:v>
                </c:pt>
                <c:pt idx="3019">
                  <c:v>60602</c:v>
                </c:pt>
                <c:pt idx="3020">
                  <c:v>60609</c:v>
                </c:pt>
                <c:pt idx="3021">
                  <c:v>60616</c:v>
                </c:pt>
                <c:pt idx="3022">
                  <c:v>60623</c:v>
                </c:pt>
                <c:pt idx="3023">
                  <c:v>60630</c:v>
                </c:pt>
                <c:pt idx="3024">
                  <c:v>60637</c:v>
                </c:pt>
                <c:pt idx="3025">
                  <c:v>60644</c:v>
                </c:pt>
                <c:pt idx="3026">
                  <c:v>60651</c:v>
                </c:pt>
                <c:pt idx="3027">
                  <c:v>60658</c:v>
                </c:pt>
                <c:pt idx="3028">
                  <c:v>60665</c:v>
                </c:pt>
                <c:pt idx="3029">
                  <c:v>60672</c:v>
                </c:pt>
                <c:pt idx="3030">
                  <c:v>60679</c:v>
                </c:pt>
                <c:pt idx="3031">
                  <c:v>60686</c:v>
                </c:pt>
                <c:pt idx="3032">
                  <c:v>60693</c:v>
                </c:pt>
                <c:pt idx="3033">
                  <c:v>60700</c:v>
                </c:pt>
                <c:pt idx="3034">
                  <c:v>60707</c:v>
                </c:pt>
                <c:pt idx="3035">
                  <c:v>60714</c:v>
                </c:pt>
                <c:pt idx="3036">
                  <c:v>60721</c:v>
                </c:pt>
                <c:pt idx="3037">
                  <c:v>60728</c:v>
                </c:pt>
                <c:pt idx="3038">
                  <c:v>60735</c:v>
                </c:pt>
                <c:pt idx="3039">
                  <c:v>60742</c:v>
                </c:pt>
                <c:pt idx="3040">
                  <c:v>60749</c:v>
                </c:pt>
                <c:pt idx="3041">
                  <c:v>60756</c:v>
                </c:pt>
                <c:pt idx="3042">
                  <c:v>60763</c:v>
                </c:pt>
                <c:pt idx="3043">
                  <c:v>60770</c:v>
                </c:pt>
                <c:pt idx="3044">
                  <c:v>60777</c:v>
                </c:pt>
                <c:pt idx="3045">
                  <c:v>60784</c:v>
                </c:pt>
                <c:pt idx="3046">
                  <c:v>60791</c:v>
                </c:pt>
                <c:pt idx="3047">
                  <c:v>60798</c:v>
                </c:pt>
                <c:pt idx="3048">
                  <c:v>60805</c:v>
                </c:pt>
                <c:pt idx="3049">
                  <c:v>60812</c:v>
                </c:pt>
                <c:pt idx="3050">
                  <c:v>60819</c:v>
                </c:pt>
                <c:pt idx="3051">
                  <c:v>60826</c:v>
                </c:pt>
                <c:pt idx="3052">
                  <c:v>60833</c:v>
                </c:pt>
                <c:pt idx="3053">
                  <c:v>60840</c:v>
                </c:pt>
                <c:pt idx="3054">
                  <c:v>60847</c:v>
                </c:pt>
                <c:pt idx="3055">
                  <c:v>60854</c:v>
                </c:pt>
                <c:pt idx="3056">
                  <c:v>60861</c:v>
                </c:pt>
                <c:pt idx="3057">
                  <c:v>60868</c:v>
                </c:pt>
                <c:pt idx="3058">
                  <c:v>60875</c:v>
                </c:pt>
                <c:pt idx="3059">
                  <c:v>60882</c:v>
                </c:pt>
                <c:pt idx="3060">
                  <c:v>60889</c:v>
                </c:pt>
                <c:pt idx="3061">
                  <c:v>60896</c:v>
                </c:pt>
                <c:pt idx="3062">
                  <c:v>60903</c:v>
                </c:pt>
                <c:pt idx="3063">
                  <c:v>60910</c:v>
                </c:pt>
                <c:pt idx="3064">
                  <c:v>60917</c:v>
                </c:pt>
                <c:pt idx="3065">
                  <c:v>60924</c:v>
                </c:pt>
                <c:pt idx="3066">
                  <c:v>60931</c:v>
                </c:pt>
                <c:pt idx="3067">
                  <c:v>60938</c:v>
                </c:pt>
                <c:pt idx="3068">
                  <c:v>60945</c:v>
                </c:pt>
                <c:pt idx="3069">
                  <c:v>60952</c:v>
                </c:pt>
                <c:pt idx="3070">
                  <c:v>60959</c:v>
                </c:pt>
                <c:pt idx="3071">
                  <c:v>60966</c:v>
                </c:pt>
                <c:pt idx="3072">
                  <c:v>60973</c:v>
                </c:pt>
                <c:pt idx="3073">
                  <c:v>60980</c:v>
                </c:pt>
                <c:pt idx="3074">
                  <c:v>60987</c:v>
                </c:pt>
                <c:pt idx="3075">
                  <c:v>60995</c:v>
                </c:pt>
                <c:pt idx="3076">
                  <c:v>61002</c:v>
                </c:pt>
                <c:pt idx="3077">
                  <c:v>61009</c:v>
                </c:pt>
                <c:pt idx="3078">
                  <c:v>61016</c:v>
                </c:pt>
                <c:pt idx="3079">
                  <c:v>61023</c:v>
                </c:pt>
                <c:pt idx="3080">
                  <c:v>61030</c:v>
                </c:pt>
                <c:pt idx="3081">
                  <c:v>61037</c:v>
                </c:pt>
                <c:pt idx="3082">
                  <c:v>61044</c:v>
                </c:pt>
                <c:pt idx="3083">
                  <c:v>61051</c:v>
                </c:pt>
                <c:pt idx="3084">
                  <c:v>61058</c:v>
                </c:pt>
                <c:pt idx="3085">
                  <c:v>61065</c:v>
                </c:pt>
                <c:pt idx="3086">
                  <c:v>61072</c:v>
                </c:pt>
                <c:pt idx="3087">
                  <c:v>61079</c:v>
                </c:pt>
                <c:pt idx="3088">
                  <c:v>61086</c:v>
                </c:pt>
                <c:pt idx="3089">
                  <c:v>61093</c:v>
                </c:pt>
                <c:pt idx="3090">
                  <c:v>61100</c:v>
                </c:pt>
                <c:pt idx="3091">
                  <c:v>61107</c:v>
                </c:pt>
                <c:pt idx="3092">
                  <c:v>61114</c:v>
                </c:pt>
                <c:pt idx="3093">
                  <c:v>61121</c:v>
                </c:pt>
                <c:pt idx="3094">
                  <c:v>61128</c:v>
                </c:pt>
                <c:pt idx="3095">
                  <c:v>61135</c:v>
                </c:pt>
                <c:pt idx="3096">
                  <c:v>61142</c:v>
                </c:pt>
                <c:pt idx="3097">
                  <c:v>61149</c:v>
                </c:pt>
                <c:pt idx="3098">
                  <c:v>61156</c:v>
                </c:pt>
                <c:pt idx="3099">
                  <c:v>61163</c:v>
                </c:pt>
                <c:pt idx="3100">
                  <c:v>61170</c:v>
                </c:pt>
                <c:pt idx="3101">
                  <c:v>61177</c:v>
                </c:pt>
                <c:pt idx="3102">
                  <c:v>61184</c:v>
                </c:pt>
                <c:pt idx="3103">
                  <c:v>61191</c:v>
                </c:pt>
                <c:pt idx="3104">
                  <c:v>61198</c:v>
                </c:pt>
                <c:pt idx="3105">
                  <c:v>61205</c:v>
                </c:pt>
                <c:pt idx="3106">
                  <c:v>61212</c:v>
                </c:pt>
                <c:pt idx="3107">
                  <c:v>61219</c:v>
                </c:pt>
                <c:pt idx="3108">
                  <c:v>61226</c:v>
                </c:pt>
                <c:pt idx="3109">
                  <c:v>61233</c:v>
                </c:pt>
                <c:pt idx="3110">
                  <c:v>61240</c:v>
                </c:pt>
                <c:pt idx="3111">
                  <c:v>61247</c:v>
                </c:pt>
                <c:pt idx="3112">
                  <c:v>61254</c:v>
                </c:pt>
                <c:pt idx="3113">
                  <c:v>61261</c:v>
                </c:pt>
                <c:pt idx="3114">
                  <c:v>61268</c:v>
                </c:pt>
                <c:pt idx="3115">
                  <c:v>61275</c:v>
                </c:pt>
                <c:pt idx="3116">
                  <c:v>61282</c:v>
                </c:pt>
                <c:pt idx="3117">
                  <c:v>61289</c:v>
                </c:pt>
                <c:pt idx="3118">
                  <c:v>61296</c:v>
                </c:pt>
                <c:pt idx="3119">
                  <c:v>61303</c:v>
                </c:pt>
                <c:pt idx="3120">
                  <c:v>61310</c:v>
                </c:pt>
                <c:pt idx="3121">
                  <c:v>61317</c:v>
                </c:pt>
                <c:pt idx="3122">
                  <c:v>61324</c:v>
                </c:pt>
                <c:pt idx="3123">
                  <c:v>61331</c:v>
                </c:pt>
                <c:pt idx="3124">
                  <c:v>61338</c:v>
                </c:pt>
                <c:pt idx="3125">
                  <c:v>61345</c:v>
                </c:pt>
                <c:pt idx="3126">
                  <c:v>61352</c:v>
                </c:pt>
                <c:pt idx="3127">
                  <c:v>61359</c:v>
                </c:pt>
                <c:pt idx="3128">
                  <c:v>61366</c:v>
                </c:pt>
                <c:pt idx="3129">
                  <c:v>61373</c:v>
                </c:pt>
                <c:pt idx="3130">
                  <c:v>61380</c:v>
                </c:pt>
                <c:pt idx="3131">
                  <c:v>61387</c:v>
                </c:pt>
                <c:pt idx="3132">
                  <c:v>61394</c:v>
                </c:pt>
                <c:pt idx="3133">
                  <c:v>61401</c:v>
                </c:pt>
                <c:pt idx="3134">
                  <c:v>61408</c:v>
                </c:pt>
                <c:pt idx="3135">
                  <c:v>61415</c:v>
                </c:pt>
                <c:pt idx="3136">
                  <c:v>61422</c:v>
                </c:pt>
                <c:pt idx="3137">
                  <c:v>61429</c:v>
                </c:pt>
                <c:pt idx="3138">
                  <c:v>61436</c:v>
                </c:pt>
                <c:pt idx="3139">
                  <c:v>61443</c:v>
                </c:pt>
                <c:pt idx="3140">
                  <c:v>61450</c:v>
                </c:pt>
                <c:pt idx="3141">
                  <c:v>61457</c:v>
                </c:pt>
                <c:pt idx="3142">
                  <c:v>61464</c:v>
                </c:pt>
                <c:pt idx="3143">
                  <c:v>61471</c:v>
                </c:pt>
                <c:pt idx="3144">
                  <c:v>61478</c:v>
                </c:pt>
                <c:pt idx="3145">
                  <c:v>61485</c:v>
                </c:pt>
                <c:pt idx="3146">
                  <c:v>61492</c:v>
                </c:pt>
                <c:pt idx="3147">
                  <c:v>61499</c:v>
                </c:pt>
                <c:pt idx="3148">
                  <c:v>61506</c:v>
                </c:pt>
                <c:pt idx="3149">
                  <c:v>61513</c:v>
                </c:pt>
                <c:pt idx="3150">
                  <c:v>61520</c:v>
                </c:pt>
                <c:pt idx="3151">
                  <c:v>61527</c:v>
                </c:pt>
                <c:pt idx="3152">
                  <c:v>61534</c:v>
                </c:pt>
                <c:pt idx="3153">
                  <c:v>61541</c:v>
                </c:pt>
                <c:pt idx="3154">
                  <c:v>61548</c:v>
                </c:pt>
                <c:pt idx="3155">
                  <c:v>61555</c:v>
                </c:pt>
                <c:pt idx="3156">
                  <c:v>61562</c:v>
                </c:pt>
                <c:pt idx="3157">
                  <c:v>61569</c:v>
                </c:pt>
                <c:pt idx="3158">
                  <c:v>61576</c:v>
                </c:pt>
                <c:pt idx="3159">
                  <c:v>61583</c:v>
                </c:pt>
                <c:pt idx="3160">
                  <c:v>61590</c:v>
                </c:pt>
                <c:pt idx="3161">
                  <c:v>61597</c:v>
                </c:pt>
                <c:pt idx="3162">
                  <c:v>61604</c:v>
                </c:pt>
                <c:pt idx="3163">
                  <c:v>61611</c:v>
                </c:pt>
                <c:pt idx="3164">
                  <c:v>61618</c:v>
                </c:pt>
                <c:pt idx="3165">
                  <c:v>61625</c:v>
                </c:pt>
                <c:pt idx="3166">
                  <c:v>61632</c:v>
                </c:pt>
                <c:pt idx="3167">
                  <c:v>61639</c:v>
                </c:pt>
                <c:pt idx="3168">
                  <c:v>61646</c:v>
                </c:pt>
                <c:pt idx="3169">
                  <c:v>61653</c:v>
                </c:pt>
                <c:pt idx="3170">
                  <c:v>61660</c:v>
                </c:pt>
                <c:pt idx="3171">
                  <c:v>61667</c:v>
                </c:pt>
                <c:pt idx="3172">
                  <c:v>61674</c:v>
                </c:pt>
                <c:pt idx="3173">
                  <c:v>61681</c:v>
                </c:pt>
                <c:pt idx="3174">
                  <c:v>61688</c:v>
                </c:pt>
                <c:pt idx="3175">
                  <c:v>61695</c:v>
                </c:pt>
                <c:pt idx="3176">
                  <c:v>61702</c:v>
                </c:pt>
                <c:pt idx="3177">
                  <c:v>61709</c:v>
                </c:pt>
                <c:pt idx="3178">
                  <c:v>61716</c:v>
                </c:pt>
                <c:pt idx="3179">
                  <c:v>61724</c:v>
                </c:pt>
                <c:pt idx="3180">
                  <c:v>61731</c:v>
                </c:pt>
                <c:pt idx="3181">
                  <c:v>61738</c:v>
                </c:pt>
                <c:pt idx="3182">
                  <c:v>61745</c:v>
                </c:pt>
                <c:pt idx="3183">
                  <c:v>61752</c:v>
                </c:pt>
                <c:pt idx="3184">
                  <c:v>61759</c:v>
                </c:pt>
                <c:pt idx="3185">
                  <c:v>61766</c:v>
                </c:pt>
                <c:pt idx="3186">
                  <c:v>61773</c:v>
                </c:pt>
                <c:pt idx="3187">
                  <c:v>61780</c:v>
                </c:pt>
                <c:pt idx="3188">
                  <c:v>61787</c:v>
                </c:pt>
                <c:pt idx="3189">
                  <c:v>61794</c:v>
                </c:pt>
                <c:pt idx="3190">
                  <c:v>61801</c:v>
                </c:pt>
                <c:pt idx="3191">
                  <c:v>61808</c:v>
                </c:pt>
                <c:pt idx="3192">
                  <c:v>61815</c:v>
                </c:pt>
                <c:pt idx="3193">
                  <c:v>61822</c:v>
                </c:pt>
                <c:pt idx="3194">
                  <c:v>61829</c:v>
                </c:pt>
                <c:pt idx="3195">
                  <c:v>61836</c:v>
                </c:pt>
                <c:pt idx="3196">
                  <c:v>61843</c:v>
                </c:pt>
                <c:pt idx="3197">
                  <c:v>61850</c:v>
                </c:pt>
                <c:pt idx="3198">
                  <c:v>61857</c:v>
                </c:pt>
                <c:pt idx="3199">
                  <c:v>61864</c:v>
                </c:pt>
                <c:pt idx="3200">
                  <c:v>61871</c:v>
                </c:pt>
                <c:pt idx="3201">
                  <c:v>61878</c:v>
                </c:pt>
                <c:pt idx="3202">
                  <c:v>61885</c:v>
                </c:pt>
                <c:pt idx="3203">
                  <c:v>61892</c:v>
                </c:pt>
                <c:pt idx="3204">
                  <c:v>61899</c:v>
                </c:pt>
                <c:pt idx="3205">
                  <c:v>61906</c:v>
                </c:pt>
                <c:pt idx="3206">
                  <c:v>61913</c:v>
                </c:pt>
                <c:pt idx="3207">
                  <c:v>61920</c:v>
                </c:pt>
                <c:pt idx="3208">
                  <c:v>61927</c:v>
                </c:pt>
                <c:pt idx="3209">
                  <c:v>61934</c:v>
                </c:pt>
                <c:pt idx="3210">
                  <c:v>61941</c:v>
                </c:pt>
                <c:pt idx="3211">
                  <c:v>61948</c:v>
                </c:pt>
                <c:pt idx="3212">
                  <c:v>61955</c:v>
                </c:pt>
                <c:pt idx="3213">
                  <c:v>61962</c:v>
                </c:pt>
                <c:pt idx="3214">
                  <c:v>61969</c:v>
                </c:pt>
                <c:pt idx="3215">
                  <c:v>61976</c:v>
                </c:pt>
                <c:pt idx="3216">
                  <c:v>61983</c:v>
                </c:pt>
                <c:pt idx="3217">
                  <c:v>61990</c:v>
                </c:pt>
                <c:pt idx="3218">
                  <c:v>61997</c:v>
                </c:pt>
                <c:pt idx="3219">
                  <c:v>62004</c:v>
                </c:pt>
                <c:pt idx="3220">
                  <c:v>62011</c:v>
                </c:pt>
                <c:pt idx="3221">
                  <c:v>62018</c:v>
                </c:pt>
                <c:pt idx="3222">
                  <c:v>62025</c:v>
                </c:pt>
                <c:pt idx="3223">
                  <c:v>62032</c:v>
                </c:pt>
                <c:pt idx="3224">
                  <c:v>62039</c:v>
                </c:pt>
                <c:pt idx="3225">
                  <c:v>62046</c:v>
                </c:pt>
                <c:pt idx="3226">
                  <c:v>62053</c:v>
                </c:pt>
                <c:pt idx="3227">
                  <c:v>62060</c:v>
                </c:pt>
                <c:pt idx="3228">
                  <c:v>62067</c:v>
                </c:pt>
                <c:pt idx="3229">
                  <c:v>62074</c:v>
                </c:pt>
                <c:pt idx="3230">
                  <c:v>62081</c:v>
                </c:pt>
                <c:pt idx="3231">
                  <c:v>62089</c:v>
                </c:pt>
                <c:pt idx="3232">
                  <c:v>62096</c:v>
                </c:pt>
                <c:pt idx="3233">
                  <c:v>62103</c:v>
                </c:pt>
                <c:pt idx="3234">
                  <c:v>62110</c:v>
                </c:pt>
                <c:pt idx="3235">
                  <c:v>62117</c:v>
                </c:pt>
                <c:pt idx="3236">
                  <c:v>62124</c:v>
                </c:pt>
                <c:pt idx="3237">
                  <c:v>62131</c:v>
                </c:pt>
                <c:pt idx="3238">
                  <c:v>62138</c:v>
                </c:pt>
                <c:pt idx="3239">
                  <c:v>62145</c:v>
                </c:pt>
                <c:pt idx="3240">
                  <c:v>62152</c:v>
                </c:pt>
                <c:pt idx="3241">
                  <c:v>62159</c:v>
                </c:pt>
                <c:pt idx="3242">
                  <c:v>62166</c:v>
                </c:pt>
                <c:pt idx="3243">
                  <c:v>62173</c:v>
                </c:pt>
                <c:pt idx="3244">
                  <c:v>62184</c:v>
                </c:pt>
                <c:pt idx="3245">
                  <c:v>62191</c:v>
                </c:pt>
                <c:pt idx="3246">
                  <c:v>62198</c:v>
                </c:pt>
                <c:pt idx="3247">
                  <c:v>62205</c:v>
                </c:pt>
                <c:pt idx="3248">
                  <c:v>62212</c:v>
                </c:pt>
                <c:pt idx="3249">
                  <c:v>62219</c:v>
                </c:pt>
                <c:pt idx="3250">
                  <c:v>62226</c:v>
                </c:pt>
                <c:pt idx="3251">
                  <c:v>62233</c:v>
                </c:pt>
                <c:pt idx="3252">
                  <c:v>62240</c:v>
                </c:pt>
                <c:pt idx="3253">
                  <c:v>62247</c:v>
                </c:pt>
                <c:pt idx="3254">
                  <c:v>62254</c:v>
                </c:pt>
                <c:pt idx="3255">
                  <c:v>62261</c:v>
                </c:pt>
                <c:pt idx="3256">
                  <c:v>62268</c:v>
                </c:pt>
                <c:pt idx="3257">
                  <c:v>62275</c:v>
                </c:pt>
                <c:pt idx="3258">
                  <c:v>62282</c:v>
                </c:pt>
                <c:pt idx="3259">
                  <c:v>62289</c:v>
                </c:pt>
                <c:pt idx="3260">
                  <c:v>62296</c:v>
                </c:pt>
                <c:pt idx="3261">
                  <c:v>62303</c:v>
                </c:pt>
                <c:pt idx="3262">
                  <c:v>62310</c:v>
                </c:pt>
                <c:pt idx="3263">
                  <c:v>62317</c:v>
                </c:pt>
                <c:pt idx="3264">
                  <c:v>62324</c:v>
                </c:pt>
                <c:pt idx="3265">
                  <c:v>62331</c:v>
                </c:pt>
                <c:pt idx="3266">
                  <c:v>62338</c:v>
                </c:pt>
                <c:pt idx="3267">
                  <c:v>62345</c:v>
                </c:pt>
                <c:pt idx="3268">
                  <c:v>62352</c:v>
                </c:pt>
                <c:pt idx="3269">
                  <c:v>62359</c:v>
                </c:pt>
                <c:pt idx="3270">
                  <c:v>62366</c:v>
                </c:pt>
                <c:pt idx="3271">
                  <c:v>62373</c:v>
                </c:pt>
                <c:pt idx="3272">
                  <c:v>62380</c:v>
                </c:pt>
                <c:pt idx="3273">
                  <c:v>62387</c:v>
                </c:pt>
                <c:pt idx="3274">
                  <c:v>62394</c:v>
                </c:pt>
                <c:pt idx="3275">
                  <c:v>62401</c:v>
                </c:pt>
                <c:pt idx="3276">
                  <c:v>62408</c:v>
                </c:pt>
                <c:pt idx="3277">
                  <c:v>62415</c:v>
                </c:pt>
                <c:pt idx="3278">
                  <c:v>62422</c:v>
                </c:pt>
                <c:pt idx="3279">
                  <c:v>62429</c:v>
                </c:pt>
                <c:pt idx="3280">
                  <c:v>62436</c:v>
                </c:pt>
                <c:pt idx="3281">
                  <c:v>62443</c:v>
                </c:pt>
                <c:pt idx="3282">
                  <c:v>62450</c:v>
                </c:pt>
                <c:pt idx="3283">
                  <c:v>62457</c:v>
                </c:pt>
                <c:pt idx="3284">
                  <c:v>62464</c:v>
                </c:pt>
                <c:pt idx="3285">
                  <c:v>62471</c:v>
                </c:pt>
                <c:pt idx="3286">
                  <c:v>62478</c:v>
                </c:pt>
                <c:pt idx="3287">
                  <c:v>62485</c:v>
                </c:pt>
                <c:pt idx="3288">
                  <c:v>62492</c:v>
                </c:pt>
                <c:pt idx="3289">
                  <c:v>62499</c:v>
                </c:pt>
                <c:pt idx="3290">
                  <c:v>62506</c:v>
                </c:pt>
                <c:pt idx="3291">
                  <c:v>62513</c:v>
                </c:pt>
                <c:pt idx="3292">
                  <c:v>62520</c:v>
                </c:pt>
                <c:pt idx="3293">
                  <c:v>62527</c:v>
                </c:pt>
                <c:pt idx="3294">
                  <c:v>62534</c:v>
                </c:pt>
                <c:pt idx="3295">
                  <c:v>62541</c:v>
                </c:pt>
                <c:pt idx="3296">
                  <c:v>62548</c:v>
                </c:pt>
                <c:pt idx="3297">
                  <c:v>62555</c:v>
                </c:pt>
                <c:pt idx="3298">
                  <c:v>62562</c:v>
                </c:pt>
                <c:pt idx="3299">
                  <c:v>62569</c:v>
                </c:pt>
                <c:pt idx="3300">
                  <c:v>62576</c:v>
                </c:pt>
                <c:pt idx="3301">
                  <c:v>62583</c:v>
                </c:pt>
                <c:pt idx="3302">
                  <c:v>62590</c:v>
                </c:pt>
                <c:pt idx="3303">
                  <c:v>62597</c:v>
                </c:pt>
                <c:pt idx="3304">
                  <c:v>62604</c:v>
                </c:pt>
                <c:pt idx="3305">
                  <c:v>62611</c:v>
                </c:pt>
                <c:pt idx="3306">
                  <c:v>62618</c:v>
                </c:pt>
                <c:pt idx="3307">
                  <c:v>62625</c:v>
                </c:pt>
                <c:pt idx="3308">
                  <c:v>62632</c:v>
                </c:pt>
                <c:pt idx="3309">
                  <c:v>62639</c:v>
                </c:pt>
                <c:pt idx="3310">
                  <c:v>62646</c:v>
                </c:pt>
                <c:pt idx="3311">
                  <c:v>62653</c:v>
                </c:pt>
                <c:pt idx="3312">
                  <c:v>62660</c:v>
                </c:pt>
                <c:pt idx="3313">
                  <c:v>62667</c:v>
                </c:pt>
                <c:pt idx="3314">
                  <c:v>62674</c:v>
                </c:pt>
                <c:pt idx="3315">
                  <c:v>62681</c:v>
                </c:pt>
                <c:pt idx="3316">
                  <c:v>62688</c:v>
                </c:pt>
                <c:pt idx="3317">
                  <c:v>62695</c:v>
                </c:pt>
                <c:pt idx="3318">
                  <c:v>62702</c:v>
                </c:pt>
                <c:pt idx="3319">
                  <c:v>62709</c:v>
                </c:pt>
                <c:pt idx="3320">
                  <c:v>62716</c:v>
                </c:pt>
                <c:pt idx="3321">
                  <c:v>62723</c:v>
                </c:pt>
                <c:pt idx="3322">
                  <c:v>62730</c:v>
                </c:pt>
                <c:pt idx="3323">
                  <c:v>62737</c:v>
                </c:pt>
                <c:pt idx="3324">
                  <c:v>62744</c:v>
                </c:pt>
                <c:pt idx="3325">
                  <c:v>62751</c:v>
                </c:pt>
                <c:pt idx="3326">
                  <c:v>62758</c:v>
                </c:pt>
                <c:pt idx="3327">
                  <c:v>62765</c:v>
                </c:pt>
                <c:pt idx="3328">
                  <c:v>62772</c:v>
                </c:pt>
                <c:pt idx="3329">
                  <c:v>62779</c:v>
                </c:pt>
                <c:pt idx="3330">
                  <c:v>62786</c:v>
                </c:pt>
                <c:pt idx="3331">
                  <c:v>62793</c:v>
                </c:pt>
                <c:pt idx="3332">
                  <c:v>62800</c:v>
                </c:pt>
                <c:pt idx="3333">
                  <c:v>62807</c:v>
                </c:pt>
                <c:pt idx="3334">
                  <c:v>62814</c:v>
                </c:pt>
                <c:pt idx="3335">
                  <c:v>62821</c:v>
                </c:pt>
                <c:pt idx="3336">
                  <c:v>62828</c:v>
                </c:pt>
                <c:pt idx="3337">
                  <c:v>62835</c:v>
                </c:pt>
                <c:pt idx="3338">
                  <c:v>62842</c:v>
                </c:pt>
                <c:pt idx="3339">
                  <c:v>62849</c:v>
                </c:pt>
                <c:pt idx="3340">
                  <c:v>62856</c:v>
                </c:pt>
                <c:pt idx="3341">
                  <c:v>62863</c:v>
                </c:pt>
                <c:pt idx="3342">
                  <c:v>62870</c:v>
                </c:pt>
                <c:pt idx="3343">
                  <c:v>62877</c:v>
                </c:pt>
                <c:pt idx="3344">
                  <c:v>62884</c:v>
                </c:pt>
                <c:pt idx="3345">
                  <c:v>62891</c:v>
                </c:pt>
                <c:pt idx="3346">
                  <c:v>62898</c:v>
                </c:pt>
                <c:pt idx="3347">
                  <c:v>62905</c:v>
                </c:pt>
                <c:pt idx="3348">
                  <c:v>62912</c:v>
                </c:pt>
                <c:pt idx="3349">
                  <c:v>62919</c:v>
                </c:pt>
                <c:pt idx="3350">
                  <c:v>62926</c:v>
                </c:pt>
                <c:pt idx="3351">
                  <c:v>62933</c:v>
                </c:pt>
                <c:pt idx="3352">
                  <c:v>62940</c:v>
                </c:pt>
                <c:pt idx="3353">
                  <c:v>62947</c:v>
                </c:pt>
                <c:pt idx="3354">
                  <c:v>62954</c:v>
                </c:pt>
                <c:pt idx="3355">
                  <c:v>62961</c:v>
                </c:pt>
                <c:pt idx="3356">
                  <c:v>62968</c:v>
                </c:pt>
                <c:pt idx="3357">
                  <c:v>62975</c:v>
                </c:pt>
                <c:pt idx="3358">
                  <c:v>62982</c:v>
                </c:pt>
                <c:pt idx="3359">
                  <c:v>62989</c:v>
                </c:pt>
                <c:pt idx="3360">
                  <c:v>62996</c:v>
                </c:pt>
                <c:pt idx="3361">
                  <c:v>63003</c:v>
                </c:pt>
                <c:pt idx="3362">
                  <c:v>63010</c:v>
                </c:pt>
                <c:pt idx="3363">
                  <c:v>63017</c:v>
                </c:pt>
                <c:pt idx="3364">
                  <c:v>63024</c:v>
                </c:pt>
                <c:pt idx="3365">
                  <c:v>63031</c:v>
                </c:pt>
                <c:pt idx="3366">
                  <c:v>63038</c:v>
                </c:pt>
                <c:pt idx="3367">
                  <c:v>63045</c:v>
                </c:pt>
                <c:pt idx="3368">
                  <c:v>63052</c:v>
                </c:pt>
                <c:pt idx="3369">
                  <c:v>63059</c:v>
                </c:pt>
                <c:pt idx="3370">
                  <c:v>63066</c:v>
                </c:pt>
                <c:pt idx="3371">
                  <c:v>63073</c:v>
                </c:pt>
                <c:pt idx="3372">
                  <c:v>63080</c:v>
                </c:pt>
                <c:pt idx="3373">
                  <c:v>63087</c:v>
                </c:pt>
                <c:pt idx="3374">
                  <c:v>63094</c:v>
                </c:pt>
                <c:pt idx="3375">
                  <c:v>63101</c:v>
                </c:pt>
                <c:pt idx="3376">
                  <c:v>63108</c:v>
                </c:pt>
                <c:pt idx="3377">
                  <c:v>63115</c:v>
                </c:pt>
                <c:pt idx="3378">
                  <c:v>63122</c:v>
                </c:pt>
                <c:pt idx="3379">
                  <c:v>63129</c:v>
                </c:pt>
                <c:pt idx="3380">
                  <c:v>63136</c:v>
                </c:pt>
                <c:pt idx="3381">
                  <c:v>63143</c:v>
                </c:pt>
                <c:pt idx="3382">
                  <c:v>63150</c:v>
                </c:pt>
                <c:pt idx="3383">
                  <c:v>63157</c:v>
                </c:pt>
                <c:pt idx="3384">
                  <c:v>63164</c:v>
                </c:pt>
                <c:pt idx="3385">
                  <c:v>63171</c:v>
                </c:pt>
                <c:pt idx="3386">
                  <c:v>63178</c:v>
                </c:pt>
                <c:pt idx="3387">
                  <c:v>63186</c:v>
                </c:pt>
                <c:pt idx="3388">
                  <c:v>63193</c:v>
                </c:pt>
                <c:pt idx="3389">
                  <c:v>63200</c:v>
                </c:pt>
                <c:pt idx="3390">
                  <c:v>63207</c:v>
                </c:pt>
                <c:pt idx="3391">
                  <c:v>63214</c:v>
                </c:pt>
                <c:pt idx="3392">
                  <c:v>63221</c:v>
                </c:pt>
                <c:pt idx="3393">
                  <c:v>63228</c:v>
                </c:pt>
                <c:pt idx="3394">
                  <c:v>63235</c:v>
                </c:pt>
                <c:pt idx="3395">
                  <c:v>63242</c:v>
                </c:pt>
                <c:pt idx="3396">
                  <c:v>63249</c:v>
                </c:pt>
                <c:pt idx="3397">
                  <c:v>63256</c:v>
                </c:pt>
                <c:pt idx="3398">
                  <c:v>63263</c:v>
                </c:pt>
                <c:pt idx="3399">
                  <c:v>63270</c:v>
                </c:pt>
                <c:pt idx="3400">
                  <c:v>63277</c:v>
                </c:pt>
                <c:pt idx="3401">
                  <c:v>63284</c:v>
                </c:pt>
                <c:pt idx="3402">
                  <c:v>63291</c:v>
                </c:pt>
                <c:pt idx="3403">
                  <c:v>63298</c:v>
                </c:pt>
                <c:pt idx="3404">
                  <c:v>63305</c:v>
                </c:pt>
                <c:pt idx="3405">
                  <c:v>63312</c:v>
                </c:pt>
                <c:pt idx="3406">
                  <c:v>63319</c:v>
                </c:pt>
                <c:pt idx="3407">
                  <c:v>63326</c:v>
                </c:pt>
                <c:pt idx="3408">
                  <c:v>63333</c:v>
                </c:pt>
                <c:pt idx="3409">
                  <c:v>63340</c:v>
                </c:pt>
                <c:pt idx="3410">
                  <c:v>63347</c:v>
                </c:pt>
                <c:pt idx="3411">
                  <c:v>63354</c:v>
                </c:pt>
                <c:pt idx="3412">
                  <c:v>63361</c:v>
                </c:pt>
                <c:pt idx="3413">
                  <c:v>63368</c:v>
                </c:pt>
                <c:pt idx="3414">
                  <c:v>63375</c:v>
                </c:pt>
                <c:pt idx="3415">
                  <c:v>63382</c:v>
                </c:pt>
                <c:pt idx="3416">
                  <c:v>63389</c:v>
                </c:pt>
                <c:pt idx="3417">
                  <c:v>63396</c:v>
                </c:pt>
                <c:pt idx="3418">
                  <c:v>63403</c:v>
                </c:pt>
                <c:pt idx="3419">
                  <c:v>63410</c:v>
                </c:pt>
                <c:pt idx="3420">
                  <c:v>63417</c:v>
                </c:pt>
                <c:pt idx="3421">
                  <c:v>63424</c:v>
                </c:pt>
                <c:pt idx="3422">
                  <c:v>63431</c:v>
                </c:pt>
                <c:pt idx="3423">
                  <c:v>63438</c:v>
                </c:pt>
                <c:pt idx="3424">
                  <c:v>63445</c:v>
                </c:pt>
                <c:pt idx="3425">
                  <c:v>63452</c:v>
                </c:pt>
                <c:pt idx="3426">
                  <c:v>63459</c:v>
                </c:pt>
                <c:pt idx="3427">
                  <c:v>63466</c:v>
                </c:pt>
                <c:pt idx="3428">
                  <c:v>63473</c:v>
                </c:pt>
                <c:pt idx="3429">
                  <c:v>63480</c:v>
                </c:pt>
                <c:pt idx="3430">
                  <c:v>63487</c:v>
                </c:pt>
                <c:pt idx="3431">
                  <c:v>63494</c:v>
                </c:pt>
                <c:pt idx="3432">
                  <c:v>63501</c:v>
                </c:pt>
                <c:pt idx="3433">
                  <c:v>63508</c:v>
                </c:pt>
                <c:pt idx="3434">
                  <c:v>63515</c:v>
                </c:pt>
                <c:pt idx="3435">
                  <c:v>63522</c:v>
                </c:pt>
                <c:pt idx="3436">
                  <c:v>63529</c:v>
                </c:pt>
                <c:pt idx="3437">
                  <c:v>63536</c:v>
                </c:pt>
                <c:pt idx="3438">
                  <c:v>63543</c:v>
                </c:pt>
                <c:pt idx="3439">
                  <c:v>63550</c:v>
                </c:pt>
                <c:pt idx="3440">
                  <c:v>63557</c:v>
                </c:pt>
                <c:pt idx="3441">
                  <c:v>63564</c:v>
                </c:pt>
                <c:pt idx="3442">
                  <c:v>63571</c:v>
                </c:pt>
                <c:pt idx="3443">
                  <c:v>63578</c:v>
                </c:pt>
                <c:pt idx="3444">
                  <c:v>63585</c:v>
                </c:pt>
                <c:pt idx="3445">
                  <c:v>63592</c:v>
                </c:pt>
                <c:pt idx="3446">
                  <c:v>63599</c:v>
                </c:pt>
                <c:pt idx="3447">
                  <c:v>63606</c:v>
                </c:pt>
                <c:pt idx="3448">
                  <c:v>63613</c:v>
                </c:pt>
                <c:pt idx="3449">
                  <c:v>63620</c:v>
                </c:pt>
                <c:pt idx="3450">
                  <c:v>63627</c:v>
                </c:pt>
                <c:pt idx="3451">
                  <c:v>63634</c:v>
                </c:pt>
                <c:pt idx="3452">
                  <c:v>63641</c:v>
                </c:pt>
                <c:pt idx="3453">
                  <c:v>63648</c:v>
                </c:pt>
                <c:pt idx="3454">
                  <c:v>63655</c:v>
                </c:pt>
                <c:pt idx="3455">
                  <c:v>63662</c:v>
                </c:pt>
                <c:pt idx="3456">
                  <c:v>63669</c:v>
                </c:pt>
                <c:pt idx="3457">
                  <c:v>63676</c:v>
                </c:pt>
                <c:pt idx="3458">
                  <c:v>63683</c:v>
                </c:pt>
                <c:pt idx="3459">
                  <c:v>63690</c:v>
                </c:pt>
                <c:pt idx="3460">
                  <c:v>63697</c:v>
                </c:pt>
                <c:pt idx="3461">
                  <c:v>63704</c:v>
                </c:pt>
                <c:pt idx="3462">
                  <c:v>63711</c:v>
                </c:pt>
                <c:pt idx="3463">
                  <c:v>63718</c:v>
                </c:pt>
                <c:pt idx="3464">
                  <c:v>63725</c:v>
                </c:pt>
                <c:pt idx="3465">
                  <c:v>63732</c:v>
                </c:pt>
                <c:pt idx="3466">
                  <c:v>63739</c:v>
                </c:pt>
                <c:pt idx="3467">
                  <c:v>63746</c:v>
                </c:pt>
                <c:pt idx="3468">
                  <c:v>63753</c:v>
                </c:pt>
                <c:pt idx="3469">
                  <c:v>63760</c:v>
                </c:pt>
                <c:pt idx="3470">
                  <c:v>63767</c:v>
                </c:pt>
                <c:pt idx="3471">
                  <c:v>63774</c:v>
                </c:pt>
                <c:pt idx="3472">
                  <c:v>63781</c:v>
                </c:pt>
                <c:pt idx="3473">
                  <c:v>63788</c:v>
                </c:pt>
                <c:pt idx="3474">
                  <c:v>63795</c:v>
                </c:pt>
                <c:pt idx="3475">
                  <c:v>63802</c:v>
                </c:pt>
                <c:pt idx="3476">
                  <c:v>63809</c:v>
                </c:pt>
                <c:pt idx="3477">
                  <c:v>63816</c:v>
                </c:pt>
                <c:pt idx="3478">
                  <c:v>63823</c:v>
                </c:pt>
                <c:pt idx="3479">
                  <c:v>63830</c:v>
                </c:pt>
                <c:pt idx="3480">
                  <c:v>63837</c:v>
                </c:pt>
                <c:pt idx="3481">
                  <c:v>63844</c:v>
                </c:pt>
                <c:pt idx="3482">
                  <c:v>63851</c:v>
                </c:pt>
                <c:pt idx="3483">
                  <c:v>63858</c:v>
                </c:pt>
                <c:pt idx="3484">
                  <c:v>63865</c:v>
                </c:pt>
                <c:pt idx="3485">
                  <c:v>63872</c:v>
                </c:pt>
                <c:pt idx="3486">
                  <c:v>63879</c:v>
                </c:pt>
                <c:pt idx="3487">
                  <c:v>63886</c:v>
                </c:pt>
                <c:pt idx="3488">
                  <c:v>63893</c:v>
                </c:pt>
                <c:pt idx="3489">
                  <c:v>63900</c:v>
                </c:pt>
                <c:pt idx="3490">
                  <c:v>63907</c:v>
                </c:pt>
                <c:pt idx="3491">
                  <c:v>63915</c:v>
                </c:pt>
                <c:pt idx="3492">
                  <c:v>63922</c:v>
                </c:pt>
                <c:pt idx="3493">
                  <c:v>63929</c:v>
                </c:pt>
                <c:pt idx="3494">
                  <c:v>63936</c:v>
                </c:pt>
                <c:pt idx="3495">
                  <c:v>63943</c:v>
                </c:pt>
                <c:pt idx="3496">
                  <c:v>63950</c:v>
                </c:pt>
                <c:pt idx="3497">
                  <c:v>63957</c:v>
                </c:pt>
                <c:pt idx="3498">
                  <c:v>63964</c:v>
                </c:pt>
                <c:pt idx="3499">
                  <c:v>63971</c:v>
                </c:pt>
                <c:pt idx="3500">
                  <c:v>63978</c:v>
                </c:pt>
                <c:pt idx="3501">
                  <c:v>63985</c:v>
                </c:pt>
                <c:pt idx="3502">
                  <c:v>63992</c:v>
                </c:pt>
                <c:pt idx="3503">
                  <c:v>63999</c:v>
                </c:pt>
                <c:pt idx="3504">
                  <c:v>64006</c:v>
                </c:pt>
                <c:pt idx="3505">
                  <c:v>64013</c:v>
                </c:pt>
                <c:pt idx="3506">
                  <c:v>64020</c:v>
                </c:pt>
                <c:pt idx="3507">
                  <c:v>64027</c:v>
                </c:pt>
                <c:pt idx="3508">
                  <c:v>64034</c:v>
                </c:pt>
                <c:pt idx="3509">
                  <c:v>64041</c:v>
                </c:pt>
                <c:pt idx="3510">
                  <c:v>64048</c:v>
                </c:pt>
                <c:pt idx="3511">
                  <c:v>64055</c:v>
                </c:pt>
                <c:pt idx="3512">
                  <c:v>64062</c:v>
                </c:pt>
                <c:pt idx="3513">
                  <c:v>64069</c:v>
                </c:pt>
                <c:pt idx="3514">
                  <c:v>64076</c:v>
                </c:pt>
                <c:pt idx="3515">
                  <c:v>64083</c:v>
                </c:pt>
                <c:pt idx="3516">
                  <c:v>64090</c:v>
                </c:pt>
                <c:pt idx="3517">
                  <c:v>64097</c:v>
                </c:pt>
                <c:pt idx="3518">
                  <c:v>64104</c:v>
                </c:pt>
                <c:pt idx="3519">
                  <c:v>64111</c:v>
                </c:pt>
                <c:pt idx="3520">
                  <c:v>64118</c:v>
                </c:pt>
                <c:pt idx="3521">
                  <c:v>64125</c:v>
                </c:pt>
                <c:pt idx="3522">
                  <c:v>64132</c:v>
                </c:pt>
                <c:pt idx="3523">
                  <c:v>64139</c:v>
                </c:pt>
                <c:pt idx="3524">
                  <c:v>64146</c:v>
                </c:pt>
                <c:pt idx="3525">
                  <c:v>64153</c:v>
                </c:pt>
                <c:pt idx="3526">
                  <c:v>64160</c:v>
                </c:pt>
                <c:pt idx="3527">
                  <c:v>64167</c:v>
                </c:pt>
                <c:pt idx="3528">
                  <c:v>64174</c:v>
                </c:pt>
                <c:pt idx="3529">
                  <c:v>64181</c:v>
                </c:pt>
                <c:pt idx="3530">
                  <c:v>64188</c:v>
                </c:pt>
                <c:pt idx="3531">
                  <c:v>64195</c:v>
                </c:pt>
                <c:pt idx="3532">
                  <c:v>64202</c:v>
                </c:pt>
                <c:pt idx="3533">
                  <c:v>64209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5.8060000004647762E-3</c:v>
                </c:pt>
                <c:pt idx="1">
                  <c:v>5.8067366034869972E-3</c:v>
                </c:pt>
                <c:pt idx="2">
                  <c:v>5.8096078857797695E-3</c:v>
                </c:pt>
                <c:pt idx="3">
                  <c:v>5.811056182104945E-3</c:v>
                </c:pt>
                <c:pt idx="4">
                  <c:v>5.8125933752122168E-3</c:v>
                </c:pt>
                <c:pt idx="5">
                  <c:v>5.8142162059434503E-3</c:v>
                </c:pt>
                <c:pt idx="6">
                  <c:v>5.8179807186645944E-3</c:v>
                </c:pt>
                <c:pt idx="7">
                  <c:v>5.821498721987544E-3</c:v>
                </c:pt>
                <c:pt idx="8">
                  <c:v>5.8235008534841511E-3</c:v>
                </c:pt>
                <c:pt idx="9">
                  <c:v>5.825569067648851E-3</c:v>
                </c:pt>
                <c:pt idx="10">
                  <c:v>5.8277001053146996E-3</c:v>
                </c:pt>
                <c:pt idx="11">
                  <c:v>5.8329234588648145E-3</c:v>
                </c:pt>
                <c:pt idx="12">
                  <c:v>5.8367873074911987E-3</c:v>
                </c:pt>
                <c:pt idx="13">
                  <c:v>5.8391835749947415E-3</c:v>
                </c:pt>
                <c:pt idx="14">
                  <c:v>5.8416231108929231E-3</c:v>
                </c:pt>
                <c:pt idx="15">
                  <c:v>5.8441026559826817E-3</c:v>
                </c:pt>
                <c:pt idx="16">
                  <c:v>5.8504706810787203E-3</c:v>
                </c:pt>
                <c:pt idx="17">
                  <c:v>5.8543557439160437E-3</c:v>
                </c:pt>
                <c:pt idx="18">
                  <c:v>5.8569864466419801E-3</c:v>
                </c:pt>
                <c:pt idx="19">
                  <c:v>5.8596376031754896E-3</c:v>
                </c:pt>
                <c:pt idx="20">
                  <c:v>5.8623059542606505E-3</c:v>
                </c:pt>
                <c:pt idx="21">
                  <c:v>5.8627601401392525E-3</c:v>
                </c:pt>
                <c:pt idx="22">
                  <c:v>5.8730861186364561E-3</c:v>
                </c:pt>
                <c:pt idx="23">
                  <c:v>5.8757928242379681E-3</c:v>
                </c:pt>
                <c:pt idx="24">
                  <c:v>5.8785047943204563E-3</c:v>
                </c:pt>
                <c:pt idx="25">
                  <c:v>5.8812263952452521E-3</c:v>
                </c:pt>
                <c:pt idx="26">
                  <c:v>5.8890815425151847E-3</c:v>
                </c:pt>
                <c:pt idx="27">
                  <c:v>5.8922964350152044E-3</c:v>
                </c:pt>
                <c:pt idx="28">
                  <c:v>5.8951316859987479E-3</c:v>
                </c:pt>
                <c:pt idx="29">
                  <c:v>5.8980027662524585E-3</c:v>
                </c:pt>
                <c:pt idx="30">
                  <c:v>5.9009140422266407E-3</c:v>
                </c:pt>
                <c:pt idx="31">
                  <c:v>5.9094532866415849E-3</c:v>
                </c:pt>
                <c:pt idx="32">
                  <c:v>5.9130484328248746E-3</c:v>
                </c:pt>
                <c:pt idx="33">
                  <c:v>5.9162261846572479E-3</c:v>
                </c:pt>
                <c:pt idx="34">
                  <c:v>5.9194703312211334E-3</c:v>
                </c:pt>
                <c:pt idx="35">
                  <c:v>5.922785239076073E-3</c:v>
                </c:pt>
                <c:pt idx="36">
                  <c:v>5.9320757472308572E-3</c:v>
                </c:pt>
                <c:pt idx="37">
                  <c:v>5.9368398152411621E-3</c:v>
                </c:pt>
                <c:pt idx="38">
                  <c:v>5.9405740286034335E-3</c:v>
                </c:pt>
                <c:pt idx="39">
                  <c:v>5.9444052030236437E-3</c:v>
                </c:pt>
                <c:pt idx="40">
                  <c:v>5.9483377052066888E-3</c:v>
                </c:pt>
                <c:pt idx="41">
                  <c:v>5.9584148328156259E-3</c:v>
                </c:pt>
                <c:pt idx="42">
                  <c:v>5.9621208219347317E-3</c:v>
                </c:pt>
                <c:pt idx="43">
                  <c:v>5.9666291651630293E-3</c:v>
                </c:pt>
                <c:pt idx="44">
                  <c:v>5.971265623117286E-3</c:v>
                </c:pt>
                <c:pt idx="45">
                  <c:v>5.9760254935947114E-3</c:v>
                </c:pt>
                <c:pt idx="46">
                  <c:v>5.9809022509758813E-3</c:v>
                </c:pt>
                <c:pt idx="47">
                  <c:v>5.9961685880296949E-3</c:v>
                </c:pt>
                <c:pt idx="48">
                  <c:v>6.0014476363916616E-3</c:v>
                </c:pt>
                <c:pt idx="49">
                  <c:v>6.0068109432138131E-3</c:v>
                </c:pt>
                <c:pt idx="50">
                  <c:v>6.0122519827253218E-3</c:v>
                </c:pt>
                <c:pt idx="51">
                  <c:v>6.0177642291241893E-3</c:v>
                </c:pt>
                <c:pt idx="52">
                  <c:v>6.0346629511493612E-3</c:v>
                </c:pt>
                <c:pt idx="53">
                  <c:v>6.0403947664346468E-3</c:v>
                </c:pt>
                <c:pt idx="54">
                  <c:v>6.0461651591038933E-3</c:v>
                </c:pt>
                <c:pt idx="55">
                  <c:v>6.0519679252780539E-3</c:v>
                </c:pt>
                <c:pt idx="56">
                  <c:v>6.0577981495580904E-3</c:v>
                </c:pt>
                <c:pt idx="57">
                  <c:v>6.0754076378997249E-3</c:v>
                </c:pt>
                <c:pt idx="58">
                  <c:v>6.0813017613412903E-3</c:v>
                </c:pt>
                <c:pt idx="59">
                  <c:v>6.0872003761254893E-3</c:v>
                </c:pt>
                <c:pt idx="60">
                  <c:v>6.0930988888198744E-3</c:v>
                </c:pt>
                <c:pt idx="61">
                  <c:v>6.1224291489012182E-3</c:v>
                </c:pt>
                <c:pt idx="62">
                  <c:v>6.1282305854585967E-3</c:v>
                </c:pt>
                <c:pt idx="63">
                  <c:v>6.1339997651455643E-3</c:v>
                </c:pt>
                <c:pt idx="64">
                  <c:v>6.1566620419171792E-3</c:v>
                </c:pt>
                <c:pt idx="65">
                  <c:v>6.1622021198056987E-3</c:v>
                </c:pt>
                <c:pt idx="66">
                  <c:v>6.1676889049490204E-3</c:v>
                </c:pt>
                <c:pt idx="67">
                  <c:v>6.1731243299535986E-3</c:v>
                </c:pt>
                <c:pt idx="68">
                  <c:v>6.1785103274383585E-3</c:v>
                </c:pt>
                <c:pt idx="69">
                  <c:v>6.1943910811553485E-3</c:v>
                </c:pt>
                <c:pt idx="70">
                  <c:v>6.1995986950003443E-3</c:v>
                </c:pt>
                <c:pt idx="71">
                  <c:v>6.2047665446018311E-3</c:v>
                </c:pt>
                <c:pt idx="72">
                  <c:v>6.2098965626499816E-3</c:v>
                </c:pt>
                <c:pt idx="73">
                  <c:v>6.2149906818465481E-3</c:v>
                </c:pt>
                <c:pt idx="74">
                  <c:v>6.2300769734840939E-3</c:v>
                </c:pt>
                <c:pt idx="75">
                  <c:v>6.2350468244895627E-3</c:v>
                </c:pt>
                <c:pt idx="76">
                  <c:v>6.239990440302723E-3</c:v>
                </c:pt>
                <c:pt idx="77">
                  <c:v>6.244909753689451E-3</c:v>
                </c:pt>
                <c:pt idx="78">
                  <c:v>6.2498066974200749E-3</c:v>
                </c:pt>
                <c:pt idx="79">
                  <c:v>6.2643826385612028E-3</c:v>
                </c:pt>
                <c:pt idx="80">
                  <c:v>6.2692094315969287E-3</c:v>
                </c:pt>
                <c:pt idx="81">
                  <c:v>6.274023518989401E-3</c:v>
                </c:pt>
                <c:pt idx="82">
                  <c:v>6.2788268335668409E-3</c:v>
                </c:pt>
                <c:pt idx="83">
                  <c:v>6.2836213081708253E-3</c:v>
                </c:pt>
                <c:pt idx="84">
                  <c:v>6.3004279501899232E-3</c:v>
                </c:pt>
                <c:pt idx="85">
                  <c:v>6.3027494639670244E-3</c:v>
                </c:pt>
                <c:pt idx="86">
                  <c:v>6.3050488503966591E-3</c:v>
                </c:pt>
                <c:pt idx="87">
                  <c:v>6.309807318662178E-3</c:v>
                </c:pt>
                <c:pt idx="88">
                  <c:v>6.3145695963658446E-3</c:v>
                </c:pt>
                <c:pt idx="89">
                  <c:v>6.3315050870212611E-3</c:v>
                </c:pt>
                <c:pt idx="90">
                  <c:v>6.3336958887279839E-3</c:v>
                </c:pt>
                <c:pt idx="91">
                  <c:v>6.3385065290806342E-3</c:v>
                </c:pt>
                <c:pt idx="92">
                  <c:v>6.3433327051210095E-3</c:v>
                </c:pt>
                <c:pt idx="93">
                  <c:v>6.3481763712576562E-3</c:v>
                </c:pt>
                <c:pt idx="94">
                  <c:v>6.365647827058769E-3</c:v>
                </c:pt>
                <c:pt idx="95">
                  <c:v>6.3677650252468177E-3</c:v>
                </c:pt>
                <c:pt idx="96">
                  <c:v>6.3727254583145401E-3</c:v>
                </c:pt>
                <c:pt idx="97">
                  <c:v>6.3777151081270385E-3</c:v>
                </c:pt>
                <c:pt idx="98">
                  <c:v>6.382735929163102E-3</c:v>
                </c:pt>
                <c:pt idx="99">
                  <c:v>6.4010622529720746E-3</c:v>
                </c:pt>
                <c:pt idx="100">
                  <c:v>6.4031700154321631E-3</c:v>
                </c:pt>
                <c:pt idx="101">
                  <c:v>6.4083760100992733E-3</c:v>
                </c:pt>
                <c:pt idx="102">
                  <c:v>6.4136249030734005E-3</c:v>
                </c:pt>
                <c:pt idx="103">
                  <c:v>6.4189186489062768E-3</c:v>
                </c:pt>
                <c:pt idx="104">
                  <c:v>6.4417620319741527E-3</c:v>
                </c:pt>
                <c:pt idx="105">
                  <c:v>6.4473337693392724E-3</c:v>
                </c:pt>
                <c:pt idx="106">
                  <c:v>6.4529607722399098E-3</c:v>
                </c:pt>
                <c:pt idx="107">
                  <c:v>6.4586449528943463E-3</c:v>
                </c:pt>
                <c:pt idx="108">
                  <c:v>6.4714934142895298E-3</c:v>
                </c:pt>
                <c:pt idx="109">
                  <c:v>6.4819916979557517E-3</c:v>
                </c:pt>
                <c:pt idx="110">
                  <c:v>6.4879904511766983E-3</c:v>
                </c:pt>
                <c:pt idx="111">
                  <c:v>6.4940578557685855E-3</c:v>
                </c:pt>
                <c:pt idx="112">
                  <c:v>6.5001958240510039E-3</c:v>
                </c:pt>
                <c:pt idx="113">
                  <c:v>6.514089749829843E-3</c:v>
                </c:pt>
                <c:pt idx="114">
                  <c:v>6.5254915810521591E-3</c:v>
                </c:pt>
                <c:pt idx="115">
                  <c:v>6.5320110531528119E-3</c:v>
                </c:pt>
                <c:pt idx="116">
                  <c:v>6.5386125632051024E-3</c:v>
                </c:pt>
                <c:pt idx="117">
                  <c:v>6.5452974889728989E-3</c:v>
                </c:pt>
                <c:pt idx="118">
                  <c:v>6.5603252212914753E-3</c:v>
                </c:pt>
                <c:pt idx="119">
                  <c:v>6.5728507841000573E-3</c:v>
                </c:pt>
                <c:pt idx="120">
                  <c:v>6.5799360279080194E-3</c:v>
                </c:pt>
                <c:pt idx="121">
                  <c:v>6.5870974485142328E-3</c:v>
                </c:pt>
                <c:pt idx="122">
                  <c:v>6.5943337503066865E-3</c:v>
                </c:pt>
                <c:pt idx="123">
                  <c:v>6.6315931302131301E-3</c:v>
                </c:pt>
                <c:pt idx="124">
                  <c:v>6.6392515109316205E-3</c:v>
                </c:pt>
                <c:pt idx="125">
                  <c:v>6.6424642869365646E-3</c:v>
                </c:pt>
                <c:pt idx="126">
                  <c:v>6.6502288174925834E-3</c:v>
                </c:pt>
                <c:pt idx="127">
                  <c:v>6.6739029774671036E-3</c:v>
                </c:pt>
                <c:pt idx="128">
                  <c:v>6.6819168538991324E-3</c:v>
                </c:pt>
                <c:pt idx="129">
                  <c:v>6.6899897920352355E-3</c:v>
                </c:pt>
                <c:pt idx="130">
                  <c:v>6.6981204819528762E-3</c:v>
                </c:pt>
                <c:pt idx="131">
                  <c:v>6.7063076137223922E-3</c:v>
                </c:pt>
                <c:pt idx="132">
                  <c:v>6.7311945607253483E-3</c:v>
                </c:pt>
                <c:pt idx="133">
                  <c:v>6.7395943604392069E-3</c:v>
                </c:pt>
                <c:pt idx="134">
                  <c:v>6.7480440522292738E-3</c:v>
                </c:pt>
                <c:pt idx="135">
                  <c:v>6.7565423261142328E-3</c:v>
                </c:pt>
                <c:pt idx="136">
                  <c:v>6.7650878721020784E-3</c:v>
                </c:pt>
                <c:pt idx="137">
                  <c:v>6.7909950426275102E-3</c:v>
                </c:pt>
                <c:pt idx="138">
                  <c:v>6.7997165769233849E-3</c:v>
                </c:pt>
                <c:pt idx="139">
                  <c:v>6.808478833221404E-3</c:v>
                </c:pt>
                <c:pt idx="140">
                  <c:v>6.8172805014707809E-3</c:v>
                </c:pt>
                <c:pt idx="141">
                  <c:v>6.8261202716127138E-3</c:v>
                </c:pt>
                <c:pt idx="142">
                  <c:v>6.8528550926241555E-3</c:v>
                </c:pt>
                <c:pt idx="143">
                  <c:v>6.8618341695167416E-3</c:v>
                </c:pt>
                <c:pt idx="144">
                  <c:v>6.8708447978413321E-3</c:v>
                </c:pt>
                <c:pt idx="145">
                  <c:v>6.8798856674714389E-3</c:v>
                </c:pt>
                <c:pt idx="146">
                  <c:v>6.8889554682707759E-3</c:v>
                </c:pt>
                <c:pt idx="147">
                  <c:v>6.9303139070371542E-3</c:v>
                </c:pt>
                <c:pt idx="148">
                  <c:v>6.9395047247183088E-3</c:v>
                </c:pt>
                <c:pt idx="149">
                  <c:v>6.9487160006910095E-3</c:v>
                </c:pt>
                <c:pt idx="150">
                  <c:v>6.9675268371650568E-3</c:v>
                </c:pt>
                <c:pt idx="151">
                  <c:v>6.9857397672977734E-3</c:v>
                </c:pt>
                <c:pt idx="152">
                  <c:v>6.9950338944713255E-3</c:v>
                </c:pt>
                <c:pt idx="153">
                  <c:v>7.0043407037501592E-3</c:v>
                </c:pt>
                <c:pt idx="154">
                  <c:v>7.0136588990606513E-3</c:v>
                </c:pt>
                <c:pt idx="155">
                  <c:v>7.0324592708902976E-3</c:v>
                </c:pt>
                <c:pt idx="156">
                  <c:v>7.0510196187327087E-3</c:v>
                </c:pt>
                <c:pt idx="157">
                  <c:v>7.0603753026813485E-3</c:v>
                </c:pt>
                <c:pt idx="158">
                  <c:v>7.0697345959679619E-3</c:v>
                </c:pt>
                <c:pt idx="159">
                  <c:v>7.0790962024361173E-3</c:v>
                </c:pt>
                <c:pt idx="160">
                  <c:v>7.097776690458555E-3</c:v>
                </c:pt>
                <c:pt idx="161">
                  <c:v>7.1165398365242447E-3</c:v>
                </c:pt>
                <c:pt idx="162">
                  <c:v>7.1258935660973221E-3</c:v>
                </c:pt>
                <c:pt idx="163">
                  <c:v>7.1352418316455515E-3</c:v>
                </c:pt>
                <c:pt idx="164">
                  <c:v>7.14458333692705E-3</c:v>
                </c:pt>
                <c:pt idx="165">
                  <c:v>7.1675907467969591E-3</c:v>
                </c:pt>
                <c:pt idx="166">
                  <c:v>7.1911440899488999E-3</c:v>
                </c:pt>
                <c:pt idx="167">
                  <c:v>7.2004178118334119E-3</c:v>
                </c:pt>
                <c:pt idx="168">
                  <c:v>7.2096756994065245E-3</c:v>
                </c:pt>
                <c:pt idx="169">
                  <c:v>7.2278259041592754E-3</c:v>
                </c:pt>
                <c:pt idx="170">
                  <c:v>7.2465229796234145E-3</c:v>
                </c:pt>
                <c:pt idx="171">
                  <c:v>7.255682250311978E-3</c:v>
                </c:pt>
                <c:pt idx="172">
                  <c:v>7.26481790847496E-3</c:v>
                </c:pt>
                <c:pt idx="173">
                  <c:v>7.2739286577013368E-3</c:v>
                </c:pt>
                <c:pt idx="174">
                  <c:v>7.2916873342009055E-3</c:v>
                </c:pt>
                <c:pt idx="175">
                  <c:v>7.310096636656536E-3</c:v>
                </c:pt>
                <c:pt idx="176">
                  <c:v>7.3190633946584021E-3</c:v>
                </c:pt>
                <c:pt idx="177">
                  <c:v>7.3279974650302497E-3</c:v>
                </c:pt>
                <c:pt idx="178">
                  <c:v>7.3368977500222286E-3</c:v>
                </c:pt>
                <c:pt idx="179">
                  <c:v>7.3542056838427896E-3</c:v>
                </c:pt>
                <c:pt idx="180">
                  <c:v>7.3721707948578522E-3</c:v>
                </c:pt>
                <c:pt idx="181">
                  <c:v>7.3809127774624858E-3</c:v>
                </c:pt>
                <c:pt idx="182">
                  <c:v>7.3896266331526985E-3</c:v>
                </c:pt>
                <c:pt idx="183">
                  <c:v>7.3983135542135406E-3</c:v>
                </c:pt>
                <c:pt idx="184">
                  <c:v>7.4152748996250033E-3</c:v>
                </c:pt>
                <c:pt idx="185">
                  <c:v>7.432815738212202E-3</c:v>
                </c:pt>
                <c:pt idx="186">
                  <c:v>7.4413858707605002E-3</c:v>
                </c:pt>
                <c:pt idx="187">
                  <c:v>7.4499362226082069E-3</c:v>
                </c:pt>
                <c:pt idx="188">
                  <c:v>7.4584679861170134E-3</c:v>
                </c:pt>
                <c:pt idx="189">
                  <c:v>7.475244323210401E-3</c:v>
                </c:pt>
                <c:pt idx="190">
                  <c:v>7.4924330042878051E-3</c:v>
                </c:pt>
                <c:pt idx="191">
                  <c:v>7.5008897118437586E-3</c:v>
                </c:pt>
                <c:pt idx="192">
                  <c:v>7.509334985432701E-3</c:v>
                </c:pt>
                <c:pt idx="193">
                  <c:v>7.5177700174859216E-3</c:v>
                </c:pt>
                <c:pt idx="194">
                  <c:v>7.5345142481996839E-3</c:v>
                </c:pt>
                <c:pt idx="195">
                  <c:v>7.5514315793293639E-3</c:v>
                </c:pt>
                <c:pt idx="196">
                  <c:v>7.55983329053445E-3</c:v>
                </c:pt>
                <c:pt idx="197">
                  <c:v>7.5682319150073615E-3</c:v>
                </c:pt>
                <c:pt idx="198">
                  <c:v>7.5766286452498607E-3</c:v>
                </c:pt>
                <c:pt idx="199">
                  <c:v>7.5934849931497718E-3</c:v>
                </c:pt>
                <c:pt idx="200">
                  <c:v>7.6102204743262432E-3</c:v>
                </c:pt>
                <c:pt idx="201">
                  <c:v>7.6186256213113344E-3</c:v>
                </c:pt>
                <c:pt idx="202">
                  <c:v>7.627036029294175E-3</c:v>
                </c:pt>
                <c:pt idx="203">
                  <c:v>7.6354528908470012E-3</c:v>
                </c:pt>
                <c:pt idx="204">
                  <c:v>7.652556901065111E-3</c:v>
                </c:pt>
                <c:pt idx="205">
                  <c:v>7.6692087245834525E-3</c:v>
                </c:pt>
                <c:pt idx="206">
                  <c:v>7.6776757429432713E-3</c:v>
                </c:pt>
                <c:pt idx="207">
                  <c:v>7.6861563705258483E-3</c:v>
                </c:pt>
                <c:pt idx="208">
                  <c:v>7.6946517999765375E-3</c:v>
                </c:pt>
                <c:pt idx="209">
                  <c:v>7.7121303392898959E-3</c:v>
                </c:pt>
                <c:pt idx="210">
                  <c:v>7.7288053897181267E-3</c:v>
                </c:pt>
                <c:pt idx="211">
                  <c:v>7.7373927185438347E-3</c:v>
                </c:pt>
                <c:pt idx="212">
                  <c:v>7.7460020053247312E-3</c:v>
                </c:pt>
                <c:pt idx="213">
                  <c:v>7.7546344427784067E-3</c:v>
                </c:pt>
                <c:pt idx="214">
                  <c:v>7.7726056998244962E-3</c:v>
                </c:pt>
                <c:pt idx="215">
                  <c:v>7.7894195540735619E-3</c:v>
                </c:pt>
                <c:pt idx="216">
                  <c:v>7.798185636047025E-3</c:v>
                </c:pt>
                <c:pt idx="217">
                  <c:v>7.8069820252331442E-3</c:v>
                </c:pt>
                <c:pt idx="218">
                  <c:v>7.8158099144243921E-3</c:v>
                </c:pt>
                <c:pt idx="219">
                  <c:v>7.8343834000419426E-3</c:v>
                </c:pt>
                <c:pt idx="220">
                  <c:v>7.8514603275552271E-3</c:v>
                </c:pt>
                <c:pt idx="221">
                  <c:v>7.8604636091058194E-3</c:v>
                </c:pt>
                <c:pt idx="222">
                  <c:v>7.869505547674481E-3</c:v>
                </c:pt>
                <c:pt idx="223">
                  <c:v>7.8785873361373725E-3</c:v>
                </c:pt>
                <c:pt idx="224">
                  <c:v>7.8978638838260191E-3</c:v>
                </c:pt>
                <c:pt idx="225">
                  <c:v>7.9153368468940308E-3</c:v>
                </c:pt>
                <c:pt idx="226">
                  <c:v>7.924635778405657E-3</c:v>
                </c:pt>
                <c:pt idx="227">
                  <c:v>7.9339817173292321E-3</c:v>
                </c:pt>
                <c:pt idx="228">
                  <c:v>7.9433758566290098E-3</c:v>
                </c:pt>
                <c:pt idx="229">
                  <c:v>7.9634476231163192E-3</c:v>
                </c:pt>
                <c:pt idx="230">
                  <c:v>7.9911113134078088E-3</c:v>
                </c:pt>
                <c:pt idx="231">
                  <c:v>7.9953655476189441E-3</c:v>
                </c:pt>
                <c:pt idx="232">
                  <c:v>8.0050944370121425E-3</c:v>
                </c:pt>
                <c:pt idx="233">
                  <c:v>8.0148808857099761E-3</c:v>
                </c:pt>
                <c:pt idx="234">
                  <c:v>8.0445976492692257E-3</c:v>
                </c:pt>
                <c:pt idx="235">
                  <c:v>8.054626396896563E-3</c:v>
                </c:pt>
                <c:pt idx="236">
                  <c:v>8.0647187347574929E-3</c:v>
                </c:pt>
                <c:pt idx="237">
                  <c:v>8.0748758690816231E-3</c:v>
                </c:pt>
                <c:pt idx="238">
                  <c:v>8.0850990061163783E-3</c:v>
                </c:pt>
                <c:pt idx="239">
                  <c:v>8.1161764961625461E-3</c:v>
                </c:pt>
                <c:pt idx="240">
                  <c:v>8.1266757068025712E-3</c:v>
                </c:pt>
                <c:pt idx="241">
                  <c:v>8.1372469516156551E-3</c:v>
                </c:pt>
                <c:pt idx="242">
                  <c:v>8.1478914369436245E-3</c:v>
                </c:pt>
                <c:pt idx="243">
                  <c:v>8.158610168182515E-3</c:v>
                </c:pt>
                <c:pt idx="244">
                  <c:v>8.1912130491090321E-3</c:v>
                </c:pt>
                <c:pt idx="245">
                  <c:v>8.2022295738336543E-3</c:v>
                </c:pt>
                <c:pt idx="246">
                  <c:v>8.2133205484484356E-3</c:v>
                </c:pt>
                <c:pt idx="247">
                  <c:v>8.224485799948068E-3</c:v>
                </c:pt>
                <c:pt idx="248">
                  <c:v>8.2357244608345353E-3</c:v>
                </c:pt>
                <c:pt idx="249">
                  <c:v>8.2827005462527813E-3</c:v>
                </c:pt>
                <c:pt idx="250">
                  <c:v>8.2878292240586189E-3</c:v>
                </c:pt>
                <c:pt idx="251">
                  <c:v>8.2929824663585845E-3</c:v>
                </c:pt>
                <c:pt idx="252">
                  <c:v>8.3046397196253965E-3</c:v>
                </c:pt>
                <c:pt idx="253">
                  <c:v>8.3163630942207408E-3</c:v>
                </c:pt>
                <c:pt idx="254">
                  <c:v>8.3585254894137095E-3</c:v>
                </c:pt>
                <c:pt idx="255">
                  <c:v>8.3705279321185239E-3</c:v>
                </c:pt>
                <c:pt idx="256">
                  <c:v>8.3825904089070685E-3</c:v>
                </c:pt>
                <c:pt idx="257">
                  <c:v>8.3947118898440882E-3</c:v>
                </c:pt>
                <c:pt idx="258">
                  <c:v>8.420324123020349E-3</c:v>
                </c:pt>
                <c:pt idx="259">
                  <c:v>8.4437672560441039E-3</c:v>
                </c:pt>
                <c:pt idx="260">
                  <c:v>8.4561683083581498E-3</c:v>
                </c:pt>
                <c:pt idx="261">
                  <c:v>8.4686221849994761E-3</c:v>
                </c:pt>
                <c:pt idx="262">
                  <c:v>8.4811278559632341E-3</c:v>
                </c:pt>
                <c:pt idx="263">
                  <c:v>8.507371358422923E-3</c:v>
                </c:pt>
                <c:pt idx="264">
                  <c:v>8.5316478825121465E-3</c:v>
                </c:pt>
                <c:pt idx="265">
                  <c:v>8.5443970745942219E-3</c:v>
                </c:pt>
                <c:pt idx="266">
                  <c:v>8.557191880722086E-3</c:v>
                </c:pt>
                <c:pt idx="267">
                  <c:v>8.5700312708107251E-3</c:v>
                </c:pt>
                <c:pt idx="268">
                  <c:v>8.5967826848968049E-3</c:v>
                </c:pt>
                <c:pt idx="269">
                  <c:v>8.6218140686340206E-3</c:v>
                </c:pt>
                <c:pt idx="270">
                  <c:v>8.6348609268178875E-3</c:v>
                </c:pt>
                <c:pt idx="271">
                  <c:v>8.6479461881943248E-3</c:v>
                </c:pt>
                <c:pt idx="272">
                  <c:v>8.661068822591985E-3</c:v>
                </c:pt>
                <c:pt idx="273">
                  <c:v>8.6882122887530604E-3</c:v>
                </c:pt>
                <c:pt idx="274">
                  <c:v>8.713912486544198E-3</c:v>
                </c:pt>
                <c:pt idx="275">
                  <c:v>8.7272065330469967E-3</c:v>
                </c:pt>
                <c:pt idx="276">
                  <c:v>8.7405317712795378E-3</c:v>
                </c:pt>
                <c:pt idx="277">
                  <c:v>8.7538871709814999E-3</c:v>
                </c:pt>
                <c:pt idx="278">
                  <c:v>8.7813143273218052E-3</c:v>
                </c:pt>
                <c:pt idx="279">
                  <c:v>8.8075897788172808E-3</c:v>
                </c:pt>
                <c:pt idx="280">
                  <c:v>8.8210805314981513E-3</c:v>
                </c:pt>
                <c:pt idx="281">
                  <c:v>8.8345952638081392E-3</c:v>
                </c:pt>
                <c:pt idx="282">
                  <c:v>8.8481329453908991E-3</c:v>
                </c:pt>
                <c:pt idx="283">
                  <c:v>8.8757429273071536E-3</c:v>
                </c:pt>
                <c:pt idx="284">
                  <c:v>8.9024925569078615E-3</c:v>
                </c:pt>
                <c:pt idx="285">
                  <c:v>8.9161295290732592E-3</c:v>
                </c:pt>
                <c:pt idx="286">
                  <c:v>8.9297832681002783E-3</c:v>
                </c:pt>
                <c:pt idx="287">
                  <c:v>8.9434527435383118E-3</c:v>
                </c:pt>
                <c:pt idx="288">
                  <c:v>8.9711521834594209E-3</c:v>
                </c:pt>
                <c:pt idx="289">
                  <c:v>8.9982673999057568E-3</c:v>
                </c:pt>
                <c:pt idx="290">
                  <c:v>9.0120001001535253E-3</c:v>
                </c:pt>
                <c:pt idx="291">
                  <c:v>9.0257423538135702E-3</c:v>
                </c:pt>
                <c:pt idx="292">
                  <c:v>9.0394931303392646E-3</c:v>
                </c:pt>
                <c:pt idx="293">
                  <c:v>9.0671961575430945E-3</c:v>
                </c:pt>
                <c:pt idx="294">
                  <c:v>9.0945608536030977E-3</c:v>
                </c:pt>
                <c:pt idx="295">
                  <c:v>9.1013840294873229E-3</c:v>
                </c:pt>
                <c:pt idx="296">
                  <c:v>9.1082179055097037E-3</c:v>
                </c:pt>
                <c:pt idx="297">
                  <c:v>9.1220143193917226E-3</c:v>
                </c:pt>
                <c:pt idx="298">
                  <c:v>9.1358114683391944E-3</c:v>
                </c:pt>
                <c:pt idx="299">
                  <c:v>9.1841112438310023E-3</c:v>
                </c:pt>
                <c:pt idx="300">
                  <c:v>9.1909863441608109E-3</c:v>
                </c:pt>
                <c:pt idx="301">
                  <c:v>9.2047713653437262E-3</c:v>
                </c:pt>
                <c:pt idx="302">
                  <c:v>9.2185508002541449E-3</c:v>
                </c:pt>
                <c:pt idx="303">
                  <c:v>9.2323235952877208E-3</c:v>
                </c:pt>
                <c:pt idx="304">
                  <c:v>9.2804438099900726E-3</c:v>
                </c:pt>
                <c:pt idx="305">
                  <c:v>9.2873273040244113E-3</c:v>
                </c:pt>
                <c:pt idx="306">
                  <c:v>9.3010510950798757E-3</c:v>
                </c:pt>
                <c:pt idx="307">
                  <c:v>9.3147619243217055E-3</c:v>
                </c:pt>
                <c:pt idx="308">
                  <c:v>9.3284587380455912E-3</c:v>
                </c:pt>
                <c:pt idx="309">
                  <c:v>9.3762394073920539E-3</c:v>
                </c:pt>
                <c:pt idx="310">
                  <c:v>9.3830847631568206E-3</c:v>
                </c:pt>
                <c:pt idx="311">
                  <c:v>9.3966956932166612E-3</c:v>
                </c:pt>
                <c:pt idx="312">
                  <c:v>9.4102864592004766E-3</c:v>
                </c:pt>
                <c:pt idx="313">
                  <c:v>9.4238568771566212E-3</c:v>
                </c:pt>
                <c:pt idx="314">
                  <c:v>9.4914033970597347E-3</c:v>
                </c:pt>
                <c:pt idx="315">
                  <c:v>9.5048515171777259E-3</c:v>
                </c:pt>
                <c:pt idx="316">
                  <c:v>9.524955646446431E-3</c:v>
                </c:pt>
                <c:pt idx="317">
                  <c:v>9.5717856493596765E-3</c:v>
                </c:pt>
                <c:pt idx="318">
                  <c:v>9.5851111122343801E-3</c:v>
                </c:pt>
                <c:pt idx="319">
                  <c:v>9.5984160972966016E-3</c:v>
                </c:pt>
                <c:pt idx="320">
                  <c:v>9.6117005945632397E-3</c:v>
                </c:pt>
                <c:pt idx="321">
                  <c:v>9.6580079764464581E-3</c:v>
                </c:pt>
                <c:pt idx="322">
                  <c:v>9.6646335060389544E-3</c:v>
                </c:pt>
                <c:pt idx="323">
                  <c:v>9.6778154146018747E-3</c:v>
                </c:pt>
                <c:pt idx="324">
                  <c:v>9.6909767754814139E-3</c:v>
                </c:pt>
                <c:pt idx="325">
                  <c:v>9.704117578694469E-3</c:v>
                </c:pt>
                <c:pt idx="326">
                  <c:v>9.7564234867880077E-3</c:v>
                </c:pt>
                <c:pt idx="327">
                  <c:v>9.7629717571795817E-3</c:v>
                </c:pt>
                <c:pt idx="328">
                  <c:v>9.7695128804584398E-3</c:v>
                </c:pt>
                <c:pt idx="329">
                  <c:v>9.7825301280905202E-3</c:v>
                </c:pt>
                <c:pt idx="330">
                  <c:v>9.7955267481951228E-3</c:v>
                </c:pt>
                <c:pt idx="331">
                  <c:v>9.8408290592423876E-3</c:v>
                </c:pt>
                <c:pt idx="332">
                  <c:v>9.8473067537605055E-3</c:v>
                </c:pt>
                <c:pt idx="333">
                  <c:v>9.8602000865442522E-3</c:v>
                </c:pt>
                <c:pt idx="334">
                  <c:v>9.8730727319280322E-3</c:v>
                </c:pt>
                <c:pt idx="335">
                  <c:v>9.8859246799323491E-3</c:v>
                </c:pt>
                <c:pt idx="336">
                  <c:v>9.9116051137102361E-3</c:v>
                </c:pt>
                <c:pt idx="337">
                  <c:v>9.9180189686383698E-3</c:v>
                </c:pt>
                <c:pt idx="338">
                  <c:v>9.9498736100506451E-3</c:v>
                </c:pt>
                <c:pt idx="339">
                  <c:v>9.9562593567989379E-3</c:v>
                </c:pt>
                <c:pt idx="340">
                  <c:v>9.9689762922498901E-3</c:v>
                </c:pt>
                <c:pt idx="341">
                  <c:v>1.0019598083848185E-2</c:v>
                </c:pt>
                <c:pt idx="342">
                  <c:v>1.0025927227404573E-2</c:v>
                </c:pt>
                <c:pt idx="343">
                  <c:v>1.0032249189035617E-2</c:v>
                </c:pt>
                <c:pt idx="344">
                  <c:v>1.0044841341712381E-2</c:v>
                </c:pt>
                <c:pt idx="345">
                  <c:v>1.0057412661969011E-2</c:v>
                </c:pt>
                <c:pt idx="346">
                  <c:v>1.0107454608579517E-2</c:v>
                </c:pt>
                <c:pt idx="347">
                  <c:v>1.0113709118209007E-2</c:v>
                </c:pt>
                <c:pt idx="348">
                  <c:v>1.0119956424040958E-2</c:v>
                </c:pt>
                <c:pt idx="349">
                  <c:v>1.013240253803746E-2</c:v>
                </c:pt>
                <c:pt idx="350">
                  <c:v>1.0144827749036177E-2</c:v>
                </c:pt>
                <c:pt idx="351">
                  <c:v>1.0194287960821476E-2</c:v>
                </c:pt>
                <c:pt idx="352">
                  <c:v>1.0200467549550113E-2</c:v>
                </c:pt>
                <c:pt idx="353">
                  <c:v>1.0206639906223908E-2</c:v>
                </c:pt>
                <c:pt idx="354">
                  <c:v>1.0218939487533926E-2</c:v>
                </c:pt>
                <c:pt idx="355">
                  <c:v>1.0231218095279436E-2</c:v>
                </c:pt>
                <c:pt idx="356">
                  <c:v>1.0286168034971579E-2</c:v>
                </c:pt>
                <c:pt idx="357">
                  <c:v>1.0298331900811565E-2</c:v>
                </c:pt>
                <c:pt idx="358">
                  <c:v>1.0310474735067687E-2</c:v>
                </c:pt>
                <c:pt idx="359">
                  <c:v>1.032259652797915E-2</c:v>
                </c:pt>
                <c:pt idx="360">
                  <c:v>1.0346741570248969E-2</c:v>
                </c:pt>
                <c:pt idx="361">
                  <c:v>1.0370873090904469E-2</c:v>
                </c:pt>
                <c:pt idx="362">
                  <c:v>1.038288953064378E-2</c:v>
                </c:pt>
                <c:pt idx="363">
                  <c:v>1.0394884870462235E-2</c:v>
                </c:pt>
                <c:pt idx="364">
                  <c:v>1.0406859100597281E-2</c:v>
                </c:pt>
                <c:pt idx="365">
                  <c:v>1.043071279371458E-2</c:v>
                </c:pt>
                <c:pt idx="366">
                  <c:v>1.0454544729084901E-2</c:v>
                </c:pt>
                <c:pt idx="367">
                  <c:v>1.0466413264388387E-2</c:v>
                </c:pt>
                <c:pt idx="368">
                  <c:v>1.0478260631442837E-2</c:v>
                </c:pt>
                <c:pt idx="369">
                  <c:v>1.049008683942586E-2</c:v>
                </c:pt>
                <c:pt idx="370">
                  <c:v>1.051364973228576E-2</c:v>
                </c:pt>
                <c:pt idx="371">
                  <c:v>1.0537181968438836E-2</c:v>
                </c:pt>
                <c:pt idx="372">
                  <c:v>1.0548903844269869E-2</c:v>
                </c:pt>
                <c:pt idx="373">
                  <c:v>1.0560605166854829E-2</c:v>
                </c:pt>
                <c:pt idx="374">
                  <c:v>1.0572286048035822E-2</c:v>
                </c:pt>
                <c:pt idx="375">
                  <c:v>1.0595570259892894E-2</c:v>
                </c:pt>
                <c:pt idx="376">
                  <c:v>1.0618807427537624E-2</c:v>
                </c:pt>
                <c:pt idx="377">
                  <c:v>1.0630387803324464E-2</c:v>
                </c:pt>
                <c:pt idx="378">
                  <c:v>1.0641948418368359E-2</c:v>
                </c:pt>
                <c:pt idx="379">
                  <c:v>1.0653489386119125E-2</c:v>
                </c:pt>
                <c:pt idx="380">
                  <c:v>1.065925332232499E-2</c:v>
                </c:pt>
                <c:pt idx="381">
                  <c:v>1.0693727124209178E-2</c:v>
                </c:pt>
                <c:pt idx="382">
                  <c:v>1.0705179896780621E-2</c:v>
                </c:pt>
                <c:pt idx="383">
                  <c:v>1.0716613613165386E-2</c:v>
                </c:pt>
                <c:pt idx="384">
                  <c:v>1.0728028388066227E-2</c:v>
                </c:pt>
                <c:pt idx="385">
                  <c:v>1.0739424336193912E-2</c:v>
                </c:pt>
                <c:pt idx="386">
                  <c:v>1.0773500367035024E-2</c:v>
                </c:pt>
                <c:pt idx="387">
                  <c:v>1.0784822155175986E-2</c:v>
                </c:pt>
                <c:pt idx="388">
                  <c:v>1.0796125690104756E-2</c:v>
                </c:pt>
                <c:pt idx="389">
                  <c:v>1.0807411086540123E-2</c:v>
                </c:pt>
                <c:pt idx="390">
                  <c:v>1.0863570006508932E-2</c:v>
                </c:pt>
                <c:pt idx="391">
                  <c:v>1.0874748981124638E-2</c:v>
                </c:pt>
                <c:pt idx="392">
                  <c:v>1.0885910620308708E-2</c:v>
                </c:pt>
                <c:pt idx="393">
                  <c:v>1.0897055038790612E-2</c:v>
                </c:pt>
                <c:pt idx="394">
                  <c:v>1.0930386117338526E-2</c:v>
                </c:pt>
                <c:pt idx="395">
                  <c:v>1.094146280033498E-2</c:v>
                </c:pt>
                <c:pt idx="396">
                  <c:v>1.0952522836297999E-2</c:v>
                </c:pt>
                <c:pt idx="397">
                  <c:v>1.0963566339965961E-2</c:v>
                </c:pt>
                <c:pt idx="398">
                  <c:v>1.0991224527355343E-2</c:v>
                </c:pt>
                <c:pt idx="399">
                  <c:v>1.1024061807555302E-2</c:v>
                </c:pt>
                <c:pt idx="400">
                  <c:v>1.1035002280738943E-2</c:v>
                </c:pt>
                <c:pt idx="401">
                  <c:v>1.104592707832623E-2</c:v>
                </c:pt>
                <c:pt idx="402">
                  <c:v>1.1067832254524641E-2</c:v>
                </c:pt>
                <c:pt idx="403">
                  <c:v>1.1089471782798802E-2</c:v>
                </c:pt>
                <c:pt idx="404">
                  <c:v>1.1100319904985834E-2</c:v>
                </c:pt>
                <c:pt idx="405">
                  <c:v>1.1111153032618981E-2</c:v>
                </c:pt>
                <c:pt idx="406">
                  <c:v>1.1121971279212372E-2</c:v>
                </c:pt>
                <c:pt idx="407">
                  <c:v>1.1143687839099007E-2</c:v>
                </c:pt>
                <c:pt idx="408">
                  <c:v>1.116509772547615E-2</c:v>
                </c:pt>
                <c:pt idx="409">
                  <c:v>1.1175843269600253E-2</c:v>
                </c:pt>
                <c:pt idx="410">
                  <c:v>1.1186574613787853E-2</c:v>
                </c:pt>
                <c:pt idx="411">
                  <c:v>1.1197291871560121E-2</c:v>
                </c:pt>
                <c:pt idx="412">
                  <c:v>1.1218829387841221E-2</c:v>
                </c:pt>
                <c:pt idx="413">
                  <c:v>1.1240022308988937E-2</c:v>
                </c:pt>
                <c:pt idx="414">
                  <c:v>1.1250670837565573E-2</c:v>
                </c:pt>
                <c:pt idx="415">
                  <c:v>1.1261305960888273E-2</c:v>
                </c:pt>
                <c:pt idx="416">
                  <c:v>1.1271927792487901E-2</c:v>
                </c:pt>
                <c:pt idx="417">
                  <c:v>1.1298669330010979E-2</c:v>
                </c:pt>
                <c:pt idx="418">
                  <c:v>1.132484154835672E-2</c:v>
                </c:pt>
                <c:pt idx="419">
                  <c:v>1.1335386013862948E-2</c:v>
                </c:pt>
                <c:pt idx="420">
                  <c:v>1.1345917982406197E-2</c:v>
                </c:pt>
                <c:pt idx="421">
                  <c:v>1.1367122821565507E-2</c:v>
                </c:pt>
                <c:pt idx="422">
                  <c:v>1.1387923157809782E-2</c:v>
                </c:pt>
                <c:pt idx="423">
                  <c:v>1.1398394344696642E-2</c:v>
                </c:pt>
                <c:pt idx="424">
                  <c:v>1.1408853715893796E-2</c:v>
                </c:pt>
                <c:pt idx="425">
                  <c:v>1.1419301384951487E-2</c:v>
                </c:pt>
                <c:pt idx="426">
                  <c:v>1.1440350936561745E-2</c:v>
                </c:pt>
                <c:pt idx="427">
                  <c:v>1.146097731083303E-2</c:v>
                </c:pt>
                <c:pt idx="428">
                  <c:v>1.1471368172490235E-2</c:v>
                </c:pt>
                <c:pt idx="429">
                  <c:v>1.1481748013335869E-2</c:v>
                </c:pt>
                <c:pt idx="430">
                  <c:v>1.1492116946928107E-2</c:v>
                </c:pt>
                <c:pt idx="431">
                  <c:v>1.1513017457089384E-2</c:v>
                </c:pt>
                <c:pt idx="432">
                  <c:v>1.1533484667771045E-2</c:v>
                </c:pt>
                <c:pt idx="433">
                  <c:v>1.1543799613118031E-2</c:v>
                </c:pt>
                <c:pt idx="434">
                  <c:v>1.1554103764353108E-2</c:v>
                </c:pt>
                <c:pt idx="435">
                  <c:v>1.1564397104125325E-2</c:v>
                </c:pt>
                <c:pt idx="436">
                  <c:v>1.1585149987911721E-2</c:v>
                </c:pt>
                <c:pt idx="437">
                  <c:v>1.1605460447808929E-2</c:v>
                </c:pt>
                <c:pt idx="438">
                  <c:v>1.1615698261510907E-2</c:v>
                </c:pt>
                <c:pt idx="439">
                  <c:v>1.1625924658975629E-2</c:v>
                </c:pt>
                <c:pt idx="440">
                  <c:v>1.1636139536525524E-2</c:v>
                </c:pt>
                <c:pt idx="441">
                  <c:v>1.1641141338553389E-2</c:v>
                </c:pt>
                <c:pt idx="442">
                  <c:v>1.1676881774016525E-2</c:v>
                </c:pt>
                <c:pt idx="443">
                  <c:v>1.168703749681105E-2</c:v>
                </c:pt>
                <c:pt idx="444">
                  <c:v>1.1697181077609446E-2</c:v>
                </c:pt>
                <c:pt idx="445">
                  <c:v>1.1707312412730616E-2</c:v>
                </c:pt>
                <c:pt idx="446">
                  <c:v>1.1727732910622622E-2</c:v>
                </c:pt>
                <c:pt idx="447">
                  <c:v>1.174771322273035E-2</c:v>
                </c:pt>
                <c:pt idx="448">
                  <c:v>1.175778177417581E-2</c:v>
                </c:pt>
                <c:pt idx="449">
                  <c:v>1.1767837457823104E-2</c:v>
                </c:pt>
                <c:pt idx="450">
                  <c:v>1.1777880169980558E-2</c:v>
                </c:pt>
                <c:pt idx="451">
                  <c:v>1.1798114139976706E-2</c:v>
                </c:pt>
                <c:pt idx="452">
                  <c:v>1.1817919229897144E-2</c:v>
                </c:pt>
                <c:pt idx="453">
                  <c:v>1.1827895529231268E-2</c:v>
                </c:pt>
                <c:pt idx="454">
                  <c:v>1.1837858234918496E-2</c:v>
                </c:pt>
                <c:pt idx="455">
                  <c:v>1.184780724326099E-2</c:v>
                </c:pt>
                <c:pt idx="456">
                  <c:v>1.1867842131724133E-2</c:v>
                </c:pt>
                <c:pt idx="457">
                  <c:v>1.1887464229237516E-2</c:v>
                </c:pt>
                <c:pt idx="458">
                  <c:v>1.1897343195385299E-2</c:v>
                </c:pt>
                <c:pt idx="459">
                  <c:v>1.1907207841992527E-2</c:v>
                </c:pt>
                <c:pt idx="460">
                  <c:v>1.1917058065357844E-2</c:v>
                </c:pt>
                <c:pt idx="461">
                  <c:v>1.1936882070930461E-2</c:v>
                </c:pt>
                <c:pt idx="462">
                  <c:v>1.1956312652306731E-2</c:v>
                </c:pt>
                <c:pt idx="463">
                  <c:v>1.1966089203888362E-2</c:v>
                </c:pt>
                <c:pt idx="464">
                  <c:v>1.1975850709994379E-2</c:v>
                </c:pt>
                <c:pt idx="465">
                  <c:v>1.1985597066916374E-2</c:v>
                </c:pt>
                <c:pt idx="466">
                  <c:v>1.2005199140548003E-2</c:v>
                </c:pt>
                <c:pt idx="467">
                  <c:v>1.2024428928554614E-2</c:v>
                </c:pt>
                <c:pt idx="468">
                  <c:v>1.203409798389605E-2</c:v>
                </c:pt>
                <c:pt idx="469">
                  <c:v>1.2043751267783646E-2</c:v>
                </c:pt>
                <c:pt idx="470">
                  <c:v>1.2053388676503707E-2</c:v>
                </c:pt>
                <c:pt idx="471">
                  <c:v>1.2072758521477052E-2</c:v>
                </c:pt>
                <c:pt idx="472">
                  <c:v>1.2091777485390733E-2</c:v>
                </c:pt>
                <c:pt idx="473">
                  <c:v>1.2101333962528984E-2</c:v>
                </c:pt>
                <c:pt idx="474">
                  <c:v>1.2110873942196407E-2</c:v>
                </c:pt>
                <c:pt idx="475">
                  <c:v>1.2120397320673142E-2</c:v>
                </c:pt>
                <c:pt idx="476">
                  <c:v>1.2139525392634853E-2</c:v>
                </c:pt>
                <c:pt idx="477">
                  <c:v>1.2158322748247836E-2</c:v>
                </c:pt>
                <c:pt idx="478">
                  <c:v>1.216776156494506E-2</c:v>
                </c:pt>
                <c:pt idx="479">
                  <c:v>1.2177183158115706E-2</c:v>
                </c:pt>
                <c:pt idx="480">
                  <c:v>1.2186587424034627E-2</c:v>
                </c:pt>
                <c:pt idx="481">
                  <c:v>1.2205464931025443E-2</c:v>
                </c:pt>
                <c:pt idx="482">
                  <c:v>1.2233345214408154E-2</c:v>
                </c:pt>
                <c:pt idx="483">
                  <c:v>1.2242643338540256E-2</c:v>
                </c:pt>
                <c:pt idx="484">
                  <c:v>1.2247225634351377E-2</c:v>
                </c:pt>
                <c:pt idx="485">
                  <c:v>1.2256497164773721E-2</c:v>
                </c:pt>
                <c:pt idx="486">
                  <c:v>1.2284201910978487E-2</c:v>
                </c:pt>
                <c:pt idx="487">
                  <c:v>1.2293399861803446E-2</c:v>
                </c:pt>
                <c:pt idx="488">
                  <c:v>1.2302579155560817E-2</c:v>
                </c:pt>
                <c:pt idx="489">
                  <c:v>1.2311739687380275E-2</c:v>
                </c:pt>
                <c:pt idx="490">
                  <c:v>1.2320881352393277E-2</c:v>
                </c:pt>
                <c:pt idx="491">
                  <c:v>1.2348192097884948E-2</c:v>
                </c:pt>
                <c:pt idx="492">
                  <c:v>1.2357257246960858E-2</c:v>
                </c:pt>
                <c:pt idx="493">
                  <c:v>1.2366303004870674E-2</c:v>
                </c:pt>
                <c:pt idx="494">
                  <c:v>1.2375329266741394E-2</c:v>
                </c:pt>
                <c:pt idx="495">
                  <c:v>1.2384335927699134E-2</c:v>
                </c:pt>
                <c:pt idx="496">
                  <c:v>1.2411237256338676E-2</c:v>
                </c:pt>
                <c:pt idx="497">
                  <c:v>1.2420164464885136E-2</c:v>
                </c:pt>
                <c:pt idx="498">
                  <c:v>1.2429071548137601E-2</c:v>
                </c:pt>
                <c:pt idx="499">
                  <c:v>1.2437958437401777E-2</c:v>
                </c:pt>
                <c:pt idx="500">
                  <c:v>1.2446825226188151E-2</c:v>
                </c:pt>
                <c:pt idx="501">
                  <c:v>1.2482214165929211E-2</c:v>
                </c:pt>
                <c:pt idx="502">
                  <c:v>1.2486543121918544E-2</c:v>
                </c:pt>
                <c:pt idx="503">
                  <c:v>1.24908649956001E-2</c:v>
                </c:pt>
                <c:pt idx="504">
                  <c:v>1.2499615633510316E-2</c:v>
                </c:pt>
                <c:pt idx="505">
                  <c:v>1.2508347672418596E-2</c:v>
                </c:pt>
                <c:pt idx="506">
                  <c:v>1.2538834371429174E-2</c:v>
                </c:pt>
                <c:pt idx="507">
                  <c:v>1.254748692004613E-2</c:v>
                </c:pt>
                <c:pt idx="508">
                  <c:v>1.2556122138315745E-2</c:v>
                </c:pt>
                <c:pt idx="509">
                  <c:v>1.2564740240897026E-2</c:v>
                </c:pt>
                <c:pt idx="510">
                  <c:v>1.2582075221064757E-2</c:v>
                </c:pt>
                <c:pt idx="511">
                  <c:v>1.2599045787547929E-2</c:v>
                </c:pt>
                <c:pt idx="512">
                  <c:v>1.2607581531613985E-2</c:v>
                </c:pt>
                <c:pt idx="513">
                  <c:v>1.2616101447978319E-2</c:v>
                </c:pt>
                <c:pt idx="514">
                  <c:v>1.2624605751312266E-2</c:v>
                </c:pt>
                <c:pt idx="515">
                  <c:v>1.2641746666660944E-2</c:v>
                </c:pt>
                <c:pt idx="516">
                  <c:v>1.2658471127839643E-2</c:v>
                </c:pt>
                <c:pt idx="517">
                  <c:v>1.2666900586163064E-2</c:v>
                </c:pt>
                <c:pt idx="518">
                  <c:v>1.2725517718106791E-2</c:v>
                </c:pt>
                <c:pt idx="519">
                  <c:v>1.2783506566596268E-2</c:v>
                </c:pt>
                <c:pt idx="520">
                  <c:v>1.284094077540048E-2</c:v>
                </c:pt>
                <c:pt idx="521">
                  <c:v>1.2897893992792642E-2</c:v>
                </c:pt>
                <c:pt idx="522">
                  <c:v>1.2954439871456827E-2</c:v>
                </c:pt>
                <c:pt idx="523">
                  <c:v>1.3010652068406035E-2</c:v>
                </c:pt>
                <c:pt idx="524">
                  <c:v>1.3058189710005066E-2</c:v>
                </c:pt>
                <c:pt idx="525">
                  <c:v>1.3113957885799747E-2</c:v>
                </c:pt>
                <c:pt idx="526">
                  <c:v>1.3169611496767345E-2</c:v>
                </c:pt>
                <c:pt idx="527">
                  <c:v>1.3233159390395724E-2</c:v>
                </c:pt>
                <c:pt idx="528">
                  <c:v>1.3288733226868868E-2</c:v>
                </c:pt>
                <c:pt idx="529">
                  <c:v>1.3344278559563168E-2</c:v>
                </c:pt>
                <c:pt idx="530">
                  <c:v>1.3399795387287245E-2</c:v>
                </c:pt>
                <c:pt idx="531">
                  <c:v>1.3455283708855121E-2</c:v>
                </c:pt>
                <c:pt idx="532">
                  <c:v>1.3506537878908013E-2</c:v>
                </c:pt>
                <c:pt idx="533">
                  <c:v>1.3566174828775659E-2</c:v>
                </c:pt>
                <c:pt idx="534">
                  <c:v>1.3617371942078373E-2</c:v>
                </c:pt>
                <c:pt idx="535">
                  <c:v>1.3672746197052716E-2</c:v>
                </c:pt>
                <c:pt idx="536">
                  <c:v>1.3740709506436291E-2</c:v>
                </c:pt>
                <c:pt idx="537">
                  <c:v>1.3796026858550733E-2</c:v>
                </c:pt>
                <c:pt idx="538">
                  <c:v>1.3851315710592537E-2</c:v>
                </c:pt>
                <c:pt idx="539">
                  <c:v>1.3906576061353934E-2</c:v>
                </c:pt>
                <c:pt idx="540">
                  <c:v>1.3961807909625397E-2</c:v>
                </c:pt>
                <c:pt idx="541">
                  <c:v>1.4012804982951687E-2</c:v>
                </c:pt>
                <c:pt idx="542">
                  <c:v>1.4067979740058948E-2</c:v>
                </c:pt>
                <c:pt idx="543">
                  <c:v>1.4123125983932163E-2</c:v>
                </c:pt>
                <c:pt idx="544">
                  <c:v>1.4178243713378795E-2</c:v>
                </c:pt>
                <c:pt idx="545">
                  <c:v>1.4237539571408603E-2</c:v>
                </c:pt>
                <c:pt idx="546">
                  <c:v>1.4292600379409978E-2</c:v>
                </c:pt>
                <c:pt idx="547">
                  <c:v>1.4347632676482038E-2</c:v>
                </c:pt>
                <c:pt idx="548">
                  <c:v>1.4402636461423179E-2</c:v>
                </c:pt>
                <c:pt idx="549">
                  <c:v>1.445761173302916E-2</c:v>
                </c:pt>
                <c:pt idx="550">
                  <c:v>1.4512558490098386E-2</c:v>
                </c:pt>
                <c:pt idx="551">
                  <c:v>1.4567476731429252E-2</c:v>
                </c:pt>
                <c:pt idx="552">
                  <c:v>1.4622366455821042E-2</c:v>
                </c:pt>
                <c:pt idx="553">
                  <c:v>1.4677227662074801E-2</c:v>
                </c:pt>
                <c:pt idx="554">
                  <c:v>1.4732060031240817E-2</c:v>
                </c:pt>
                <c:pt idx="555">
                  <c:v>1.4786852746726529E-2</c:v>
                </c:pt>
                <c:pt idx="556">
                  <c:v>1.4841582339880244E-2</c:v>
                </c:pt>
                <c:pt idx="557">
                  <c:v>1.4896224587549913E-2</c:v>
                </c:pt>
                <c:pt idx="558">
                  <c:v>1.4950755265258558E-2</c:v>
                </c:pt>
                <c:pt idx="559">
                  <c:v>1.5005150147211318E-2</c:v>
                </c:pt>
                <c:pt idx="560">
                  <c:v>1.5059385006301617E-2</c:v>
                </c:pt>
                <c:pt idx="561">
                  <c:v>1.5113435614121734E-2</c:v>
                </c:pt>
                <c:pt idx="562">
                  <c:v>1.516727774097161E-2</c:v>
                </c:pt>
                <c:pt idx="563">
                  <c:v>1.521679355241707E-2</c:v>
                </c:pt>
                <c:pt idx="564">
                  <c:v>1.5270167192655117E-2</c:v>
                </c:pt>
                <c:pt idx="565">
                  <c:v>1.5323260382581215E-2</c:v>
                </c:pt>
                <c:pt idx="566">
                  <c:v>1.5380076800185468E-2</c:v>
                </c:pt>
                <c:pt idx="567">
                  <c:v>1.543251312657078E-2</c:v>
                </c:pt>
                <c:pt idx="568">
                  <c:v>1.5484603959953453E-2</c:v>
                </c:pt>
                <c:pt idx="569">
                  <c:v>1.5536347815401773E-2</c:v>
                </c:pt>
                <c:pt idx="570">
                  <c:v>1.5587744679375721E-2</c:v>
                </c:pt>
                <c:pt idx="571">
                  <c:v>1.563879453842338E-2</c:v>
                </c:pt>
                <c:pt idx="572">
                  <c:v>1.5689497379187085E-2</c:v>
                </c:pt>
                <c:pt idx="573">
                  <c:v>1.5739853188395513E-2</c:v>
                </c:pt>
                <c:pt idx="574">
                  <c:v>1.5789861952873352E-2</c:v>
                </c:pt>
                <c:pt idx="575">
                  <c:v>1.5839523659530754E-2</c:v>
                </c:pt>
                <c:pt idx="576">
                  <c:v>1.5881232099488812E-2</c:v>
                </c:pt>
                <c:pt idx="577">
                  <c:v>1.5930244973572615E-2</c:v>
                </c:pt>
                <c:pt idx="578">
                  <c:v>1.5978910770152122E-2</c:v>
                </c:pt>
                <c:pt idx="579">
                  <c:v>1.6034103814544447E-2</c:v>
                </c:pt>
                <c:pt idx="580">
                  <c:v>1.6082025831773008E-2</c:v>
                </c:pt>
                <c:pt idx="581">
                  <c:v>1.6129600732636487E-2</c:v>
                </c:pt>
                <c:pt idx="582">
                  <c:v>1.6176828504954523E-2</c:v>
                </c:pt>
                <c:pt idx="583">
                  <c:v>1.6223709136635921E-2</c:v>
                </c:pt>
                <c:pt idx="584">
                  <c:v>1.6266621234335983E-2</c:v>
                </c:pt>
                <c:pt idx="585">
                  <c:v>1.6312830289040917E-2</c:v>
                </c:pt>
                <c:pt idx="586">
                  <c:v>1.6358692177906028E-2</c:v>
                </c:pt>
                <c:pt idx="587">
                  <c:v>1.6404206889316205E-2</c:v>
                </c:pt>
                <c:pt idx="588">
                  <c:v>1.6459959278971325E-2</c:v>
                </c:pt>
                <c:pt idx="589">
                  <c:v>1.650471124731423E-2</c:v>
                </c:pt>
                <c:pt idx="590">
                  <c:v>1.6549115970745761E-2</c:v>
                </c:pt>
                <c:pt idx="591">
                  <c:v>1.6593173437645464E-2</c:v>
                </c:pt>
                <c:pt idx="592">
                  <c:v>1.6636883636479222E-2</c:v>
                </c:pt>
                <c:pt idx="593">
                  <c:v>1.6676834376327467E-2</c:v>
                </c:pt>
                <c:pt idx="594">
                  <c:v>1.6719872847327732E-2</c:v>
                </c:pt>
                <c:pt idx="595">
                  <c:v>1.6762564027872913E-2</c:v>
                </c:pt>
                <c:pt idx="596">
                  <c:v>1.6804907906908646E-2</c:v>
                </c:pt>
                <c:pt idx="597">
                  <c:v>1.6850225212426333E-2</c:v>
                </c:pt>
                <c:pt idx="598">
                  <c:v>1.6891851565793474E-2</c:v>
                </c:pt>
                <c:pt idx="599">
                  <c:v>1.69331305729176E-2</c:v>
                </c:pt>
                <c:pt idx="600">
                  <c:v>1.6974062222993132E-2</c:v>
                </c:pt>
                <c:pt idx="601">
                  <c:v>1.7014646505306985E-2</c:v>
                </c:pt>
                <c:pt idx="602">
                  <c:v>1.7054883409235045E-2</c:v>
                </c:pt>
                <c:pt idx="603">
                  <c:v>1.7094772924245702E-2</c:v>
                </c:pt>
                <c:pt idx="604">
                  <c:v>1.7134315039897201E-2</c:v>
                </c:pt>
                <c:pt idx="605">
                  <c:v>1.7173509745838523E-2</c:v>
                </c:pt>
                <c:pt idx="606">
                  <c:v>1.7212357222681302E-2</c:v>
                </c:pt>
                <c:pt idx="607">
                  <c:v>1.7250863957044789E-2</c:v>
                </c:pt>
                <c:pt idx="608">
                  <c:v>1.7289044035570713E-2</c:v>
                </c:pt>
                <c:pt idx="609">
                  <c:v>1.7326911997971546E-2</c:v>
                </c:pt>
                <c:pt idx="610">
                  <c:v>1.736448238459138E-2</c:v>
                </c:pt>
                <c:pt idx="611">
                  <c:v>1.7401769736390089E-2</c:v>
                </c:pt>
                <c:pt idx="612">
                  <c:v>1.7438788594935396E-2</c:v>
                </c:pt>
                <c:pt idx="613">
                  <c:v>1.7475553502390533E-2</c:v>
                </c:pt>
                <c:pt idx="614">
                  <c:v>1.7512079001508966E-2</c:v>
                </c:pt>
                <c:pt idx="615">
                  <c:v>1.7545403099104469E-2</c:v>
                </c:pt>
                <c:pt idx="616">
                  <c:v>1.7581503674547094E-2</c:v>
                </c:pt>
                <c:pt idx="617">
                  <c:v>1.7617408045589141E-2</c:v>
                </c:pt>
                <c:pt idx="618">
                  <c:v>1.7656077789709491E-2</c:v>
                </c:pt>
                <c:pt idx="619">
                  <c:v>1.7691624351812537E-2</c:v>
                </c:pt>
                <c:pt idx="620">
                  <c:v>1.7727013732869602E-2</c:v>
                </c:pt>
                <c:pt idx="621">
                  <c:v>1.776224681247509E-2</c:v>
                </c:pt>
                <c:pt idx="622">
                  <c:v>1.7797323586478904E-2</c:v>
                </c:pt>
                <c:pt idx="623">
                  <c:v>1.7832244050745918E-2</c:v>
                </c:pt>
                <c:pt idx="624">
                  <c:v>1.7867008201163923E-2</c:v>
                </c:pt>
                <c:pt idx="625">
                  <c:v>1.7901616033636551E-2</c:v>
                </c:pt>
                <c:pt idx="626">
                  <c:v>1.7936067544085943E-2</c:v>
                </c:pt>
                <c:pt idx="627">
                  <c:v>1.7970362728452736E-2</c:v>
                </c:pt>
                <c:pt idx="628">
                  <c:v>1.8001649388792916E-2</c:v>
                </c:pt>
                <c:pt idx="629">
                  <c:v>1.8035641401618563E-2</c:v>
                </c:pt>
                <c:pt idx="630">
                  <c:v>1.8069477081148894E-2</c:v>
                </c:pt>
                <c:pt idx="631">
                  <c:v>1.8107954995600795E-2</c:v>
                </c:pt>
                <c:pt idx="632">
                  <c:v>1.8141455661958523E-2</c:v>
                </c:pt>
                <c:pt idx="633">
                  <c:v>1.8186008376993006E-2</c:v>
                </c:pt>
                <c:pt idx="634">
                  <c:v>1.820798795390418E-2</c:v>
                </c:pt>
                <c:pt idx="635">
                  <c:v>1.8241019571738383E-2</c:v>
                </c:pt>
                <c:pt idx="636">
                  <c:v>1.827111926272101E-2</c:v>
                </c:pt>
                <c:pt idx="637">
                  <c:v>1.8303847695093908E-2</c:v>
                </c:pt>
                <c:pt idx="638">
                  <c:v>1.8336419767776016E-2</c:v>
                </c:pt>
                <c:pt idx="639">
                  <c:v>1.8368835477014896E-2</c:v>
                </c:pt>
                <c:pt idx="640">
                  <c:v>1.8403832226079379E-2</c:v>
                </c:pt>
                <c:pt idx="641">
                  <c:v>1.8444104278913472E-2</c:v>
                </c:pt>
                <c:pt idx="642">
                  <c:v>1.8476012634747529E-2</c:v>
                </c:pt>
                <c:pt idx="643">
                  <c:v>1.8507764590712475E-2</c:v>
                </c:pt>
                <c:pt idx="644">
                  <c:v>1.8539360142985344E-2</c:v>
                </c:pt>
                <c:pt idx="645">
                  <c:v>1.8562735476137966E-2</c:v>
                </c:pt>
                <c:pt idx="646">
                  <c:v>1.8611869011843366E-2</c:v>
                </c:pt>
                <c:pt idx="647">
                  <c:v>1.864293472188298E-2</c:v>
                </c:pt>
                <c:pt idx="648">
                  <c:v>1.867384402784537E-2</c:v>
                </c:pt>
                <c:pt idx="649">
                  <c:v>1.8707241839386057E-2</c:v>
                </c:pt>
                <c:pt idx="650">
                  <c:v>1.8737828719062127E-2</c:v>
                </c:pt>
                <c:pt idx="651">
                  <c:v>1.8768259178182947E-2</c:v>
                </c:pt>
                <c:pt idx="652">
                  <c:v>1.879853321316045E-2</c:v>
                </c:pt>
                <c:pt idx="653">
                  <c:v>1.8828650820428606E-2</c:v>
                </c:pt>
                <c:pt idx="654">
                  <c:v>1.8858611996437236E-2</c:v>
                </c:pt>
                <c:pt idx="655">
                  <c:v>1.888841673765642E-2</c:v>
                </c:pt>
                <c:pt idx="656">
                  <c:v>1.8918065040573858E-2</c:v>
                </c:pt>
                <c:pt idx="657">
                  <c:v>1.8947556901694869E-2</c:v>
                </c:pt>
                <c:pt idx="658">
                  <c:v>1.8976890877221368E-2</c:v>
                </c:pt>
                <c:pt idx="659">
                  <c:v>1.9006056634594728E-2</c:v>
                </c:pt>
                <c:pt idx="660">
                  <c:v>1.9035040453498884E-2</c:v>
                </c:pt>
                <c:pt idx="661">
                  <c:v>1.9063828606573786E-2</c:v>
                </c:pt>
                <c:pt idx="662">
                  <c:v>1.9092407366088516E-2</c:v>
                </c:pt>
                <c:pt idx="663">
                  <c:v>1.9120763003951848E-2</c:v>
                </c:pt>
                <c:pt idx="664">
                  <c:v>1.9148881791718426E-2</c:v>
                </c:pt>
                <c:pt idx="665">
                  <c:v>1.9176750000595794E-2</c:v>
                </c:pt>
                <c:pt idx="666">
                  <c:v>1.9201932232783322E-2</c:v>
                </c:pt>
                <c:pt idx="667">
                  <c:v>1.9229279634393633E-2</c:v>
                </c:pt>
                <c:pt idx="668">
                  <c:v>1.925633577801816E-2</c:v>
                </c:pt>
                <c:pt idx="669">
                  <c:v>1.9283086783558629E-2</c:v>
                </c:pt>
                <c:pt idx="670">
                  <c:v>1.930951877061575E-2</c:v>
                </c:pt>
                <c:pt idx="671">
                  <c:v>1.9337929076940763E-2</c:v>
                </c:pt>
                <c:pt idx="672">
                  <c:v>1.9363669490286294E-2</c:v>
                </c:pt>
                <c:pt idx="673">
                  <c:v>1.9389073010896683E-2</c:v>
                </c:pt>
                <c:pt idx="674">
                  <c:v>1.9414139632331386E-2</c:v>
                </c:pt>
                <c:pt idx="675">
                  <c:v>1.9438869348231799E-2</c:v>
                </c:pt>
                <c:pt idx="676">
                  <c:v>1.9463262152327403E-2</c:v>
                </c:pt>
                <c:pt idx="677">
                  <c:v>1.9487318038432257E-2</c:v>
                </c:pt>
                <c:pt idx="678">
                  <c:v>1.9511037000445861E-2</c:v>
                </c:pt>
                <c:pt idx="679">
                  <c:v>1.9530160332524492E-2</c:v>
                </c:pt>
                <c:pt idx="680">
                  <c:v>1.9553251096376564E-2</c:v>
                </c:pt>
                <c:pt idx="681">
                  <c:v>1.9576004952316203E-2</c:v>
                </c:pt>
                <c:pt idx="682">
                  <c:v>1.9598421894697182E-2</c:v>
                </c:pt>
                <c:pt idx="683">
                  <c:v>1.9620501917958832E-2</c:v>
                </c:pt>
                <c:pt idx="684">
                  <c:v>1.9644261083087974E-2</c:v>
                </c:pt>
                <c:pt idx="685">
                  <c:v>1.9663651185296574E-2</c:v>
                </c:pt>
                <c:pt idx="686">
                  <c:v>1.968472041866735E-2</c:v>
                </c:pt>
                <c:pt idx="687">
                  <c:v>1.9705452711509069E-2</c:v>
                </c:pt>
                <c:pt idx="688">
                  <c:v>1.9727772348299633E-2</c:v>
                </c:pt>
                <c:pt idx="689">
                  <c:v>1.9745906455114131E-2</c:v>
                </c:pt>
                <c:pt idx="690">
                  <c:v>1.9765627895841242E-2</c:v>
                </c:pt>
                <c:pt idx="691">
                  <c:v>1.9785012375966835E-2</c:v>
                </c:pt>
                <c:pt idx="692">
                  <c:v>1.9807722226112989E-2</c:v>
                </c:pt>
                <c:pt idx="693">
                  <c:v>1.9826386652792873E-2</c:v>
                </c:pt>
                <c:pt idx="694">
                  <c:v>1.9844714069393164E-2</c:v>
                </c:pt>
                <c:pt idx="695">
                  <c:v>1.9862704471264276E-2</c:v>
                </c:pt>
                <c:pt idx="696">
                  <c:v>1.9880357853844715E-2</c:v>
                </c:pt>
                <c:pt idx="697">
                  <c:v>1.9895959589335408E-2</c:v>
                </c:pt>
                <c:pt idx="698">
                  <c:v>1.9912962068871932E-2</c:v>
                </c:pt>
                <c:pt idx="699">
                  <c:v>1.9929627533810418E-2</c:v>
                </c:pt>
                <c:pt idx="700">
                  <c:v>1.9945955979972087E-2</c:v>
                </c:pt>
                <c:pt idx="701">
                  <c:v>1.9963569323676333E-2</c:v>
                </c:pt>
                <c:pt idx="702">
                  <c:v>1.9979200499483651E-2</c:v>
                </c:pt>
                <c:pt idx="703">
                  <c:v>1.9994494626454518E-2</c:v>
                </c:pt>
                <c:pt idx="704">
                  <c:v>2.0009451700711046E-2</c:v>
                </c:pt>
                <c:pt idx="705">
                  <c:v>2.002407171845904E-2</c:v>
                </c:pt>
                <c:pt idx="706">
                  <c:v>2.0038354675990629E-2</c:v>
                </c:pt>
                <c:pt idx="707">
                  <c:v>2.0052300569685159E-2</c:v>
                </c:pt>
                <c:pt idx="708">
                  <c:v>2.0065909396002141E-2</c:v>
                </c:pt>
                <c:pt idx="709">
                  <c:v>2.0079181151493583E-2</c:v>
                </c:pt>
                <c:pt idx="710">
                  <c:v>2.0092117715148794E-2</c:v>
                </c:pt>
                <c:pt idx="711">
                  <c:v>2.0104739458407659E-2</c:v>
                </c:pt>
                <c:pt idx="712">
                  <c:v>2.0117077249138103E-2</c:v>
                </c:pt>
                <c:pt idx="713">
                  <c:v>2.0129162076124692E-2</c:v>
                </c:pt>
                <c:pt idx="714">
                  <c:v>2.0141024928582777E-2</c:v>
                </c:pt>
                <c:pt idx="715">
                  <c:v>2.0152696796134698E-2</c:v>
                </c:pt>
                <c:pt idx="716">
                  <c:v>2.0164208668797461E-2</c:v>
                </c:pt>
                <c:pt idx="717">
                  <c:v>2.0175591536969507E-2</c:v>
                </c:pt>
                <c:pt idx="718">
                  <c:v>2.0185521892538329E-2</c:v>
                </c:pt>
                <c:pt idx="719">
                  <c:v>2.0196736731647343E-2</c:v>
                </c:pt>
                <c:pt idx="720">
                  <c:v>2.0207914373665366E-2</c:v>
                </c:pt>
                <c:pt idx="721">
                  <c:v>2.0219086149248992E-2</c:v>
                </c:pt>
                <c:pt idx="722">
                  <c:v>2.0231655499724076E-2</c:v>
                </c:pt>
                <c:pt idx="723">
                  <c:v>2.0242914195639262E-2</c:v>
                </c:pt>
                <c:pt idx="724">
                  <c:v>2.0254242713287421E-2</c:v>
                </c:pt>
                <c:pt idx="725">
                  <c:v>2.0265641459870618E-2</c:v>
                </c:pt>
                <c:pt idx="726">
                  <c:v>2.0277110435989645E-2</c:v>
                </c:pt>
                <c:pt idx="727">
                  <c:v>2.0288649642251473E-2</c:v>
                </c:pt>
                <c:pt idx="728">
                  <c:v>2.0300259079264832E-2</c:v>
                </c:pt>
                <c:pt idx="729">
                  <c:v>2.0311938747642849E-2</c:v>
                </c:pt>
                <c:pt idx="730">
                  <c:v>2.0323688648003067E-2</c:v>
                </c:pt>
                <c:pt idx="731">
                  <c:v>2.0332663358987906E-2</c:v>
                </c:pt>
                <c:pt idx="732">
                  <c:v>2.0344542371141881E-2</c:v>
                </c:pt>
                <c:pt idx="733">
                  <c:v>2.0356491608478054E-2</c:v>
                </c:pt>
                <c:pt idx="734">
                  <c:v>2.0368511071612382E-2</c:v>
                </c:pt>
                <c:pt idx="735">
                  <c:v>2.0382333592478975E-2</c:v>
                </c:pt>
                <c:pt idx="736">
                  <c:v>2.0394503541564038E-2</c:v>
                </c:pt>
                <c:pt idx="737">
                  <c:v>2.0406743718412175E-2</c:v>
                </c:pt>
                <c:pt idx="738">
                  <c:v>2.0419054123654648E-2</c:v>
                </c:pt>
                <c:pt idx="739">
                  <c:v>2.043143475792902E-2</c:v>
                </c:pt>
                <c:pt idx="740">
                  <c:v>2.0443885621874654E-2</c:v>
                </c:pt>
                <c:pt idx="741">
                  <c:v>2.0454927122790435E-2</c:v>
                </c:pt>
                <c:pt idx="742">
                  <c:v>2.0467512727668967E-2</c:v>
                </c:pt>
                <c:pt idx="743">
                  <c:v>2.0480168559750826E-2</c:v>
                </c:pt>
                <c:pt idx="744">
                  <c:v>2.0497386730166461E-2</c:v>
                </c:pt>
                <c:pt idx="745">
                  <c:v>2.0510200221390152E-2</c:v>
                </c:pt>
                <c:pt idx="746">
                  <c:v>2.0523083955067748E-2</c:v>
                </c:pt>
                <c:pt idx="747">
                  <c:v>2.0536037931880215E-2</c:v>
                </c:pt>
                <c:pt idx="748">
                  <c:v>2.0549062152511163E-2</c:v>
                </c:pt>
                <c:pt idx="749">
                  <c:v>2.0560629925799989E-2</c:v>
                </c:pt>
                <c:pt idx="750">
                  <c:v>2.0573788878950779E-2</c:v>
                </c:pt>
                <c:pt idx="751">
                  <c:v>2.0587018073520209E-2</c:v>
                </c:pt>
                <c:pt idx="752">
                  <c:v>2.060031751020118E-2</c:v>
                </c:pt>
                <c:pt idx="753">
                  <c:v>2.061523693716007E-2</c:v>
                </c:pt>
                <c:pt idx="754">
                  <c:v>2.0628682635282294E-2</c:v>
                </c:pt>
                <c:pt idx="755">
                  <c:v>2.0642198582115728E-2</c:v>
                </c:pt>
                <c:pt idx="756">
                  <c:v>2.0655784778377453E-2</c:v>
                </c:pt>
                <c:pt idx="757">
                  <c:v>2.066944122478279E-2</c:v>
                </c:pt>
                <c:pt idx="758">
                  <c:v>2.0683167922053228E-2</c:v>
                </c:pt>
                <c:pt idx="759">
                  <c:v>2.069696487091378E-2</c:v>
                </c:pt>
                <c:pt idx="760">
                  <c:v>2.0710832072093861E-2</c:v>
                </c:pt>
                <c:pt idx="761">
                  <c:v>2.072476952632641E-2</c:v>
                </c:pt>
                <c:pt idx="762">
                  <c:v>2.0738777067152062E-2</c:v>
                </c:pt>
                <c:pt idx="763">
                  <c:v>2.0752849004449743E-2</c:v>
                </c:pt>
                <c:pt idx="764">
                  <c:v>2.0766972991124261E-2</c:v>
                </c:pt>
                <c:pt idx="765">
                  <c:v>2.0781136283582635E-2</c:v>
                </c:pt>
                <c:pt idx="766">
                  <c:v>2.0795326138055702E-2</c:v>
                </c:pt>
                <c:pt idx="767">
                  <c:v>2.0809529810593697E-2</c:v>
                </c:pt>
                <c:pt idx="768">
                  <c:v>2.0823734557065383E-2</c:v>
                </c:pt>
                <c:pt idx="769">
                  <c:v>2.083792763315542E-2</c:v>
                </c:pt>
                <c:pt idx="770">
                  <c:v>2.085049812321314E-2</c:v>
                </c:pt>
                <c:pt idx="771">
                  <c:v>2.086463451543543E-2</c:v>
                </c:pt>
                <c:pt idx="772">
                  <c:v>2.0878721525758943E-2</c:v>
                </c:pt>
                <c:pt idx="773">
                  <c:v>2.0892746269852078E-2</c:v>
                </c:pt>
                <c:pt idx="774">
                  <c:v>2.0906695863203335E-2</c:v>
                </c:pt>
                <c:pt idx="775">
                  <c:v>2.0922127356964821E-2</c:v>
                </c:pt>
                <c:pt idx="776">
                  <c:v>2.0935886349469138E-2</c:v>
                </c:pt>
                <c:pt idx="777">
                  <c:v>2.0949548096708234E-2</c:v>
                </c:pt>
                <c:pt idx="778">
                  <c:v>2.0963112597681362E-2</c:v>
                </c:pt>
                <c:pt idx="779">
                  <c:v>2.0976579851394821E-2</c:v>
                </c:pt>
                <c:pt idx="780">
                  <c:v>2.0989949856865493E-2</c:v>
                </c:pt>
                <c:pt idx="781">
                  <c:v>2.1003222613112889E-2</c:v>
                </c:pt>
                <c:pt idx="782">
                  <c:v>2.1016398119167095E-2</c:v>
                </c:pt>
                <c:pt idx="783">
                  <c:v>2.1026434899770571E-2</c:v>
                </c:pt>
                <c:pt idx="784">
                  <c:v>2.1039428302176633E-2</c:v>
                </c:pt>
                <c:pt idx="785">
                  <c:v>2.1052324461923091E-2</c:v>
                </c:pt>
                <c:pt idx="786">
                  <c:v>2.106512337808332E-2</c:v>
                </c:pt>
                <c:pt idx="787">
                  <c:v>2.1077825049744193E-2</c:v>
                </c:pt>
                <c:pt idx="788">
                  <c:v>2.1090429475994391E-2</c:v>
                </c:pt>
                <c:pt idx="789">
                  <c:v>2.1102936655934299E-2</c:v>
                </c:pt>
                <c:pt idx="790">
                  <c:v>2.1115346588666109E-2</c:v>
                </c:pt>
                <c:pt idx="791">
                  <c:v>2.1127659273301909E-2</c:v>
                </c:pt>
                <c:pt idx="792">
                  <c:v>2.1139874708961899E-2</c:v>
                </c:pt>
                <c:pt idx="793">
                  <c:v>2.1150533580755564E-2</c:v>
                </c:pt>
                <c:pt idx="794">
                  <c:v>2.1162560767035665E-2</c:v>
                </c:pt>
                <c:pt idx="795">
                  <c:v>2.1174490707029925E-2</c:v>
                </c:pt>
                <c:pt idx="796">
                  <c:v>2.1190643406687987E-2</c:v>
                </c:pt>
                <c:pt idx="797">
                  <c:v>2.1202360048135287E-2</c:v>
                </c:pt>
                <c:pt idx="798">
                  <c:v>2.1213979424818685E-2</c:v>
                </c:pt>
                <c:pt idx="799">
                  <c:v>2.1225501535887197E-2</c:v>
                </c:pt>
                <c:pt idx="800">
                  <c:v>2.1236926380496884E-2</c:v>
                </c:pt>
                <c:pt idx="801">
                  <c:v>2.1246845893863713E-2</c:v>
                </c:pt>
                <c:pt idx="802">
                  <c:v>2.1258082498295212E-2</c:v>
                </c:pt>
                <c:pt idx="803">
                  <c:v>2.1269221839149248E-2</c:v>
                </c:pt>
                <c:pt idx="804">
                  <c:v>2.1280263915618925E-2</c:v>
                </c:pt>
                <c:pt idx="805">
                  <c:v>2.1292591577660724E-2</c:v>
                </c:pt>
                <c:pt idx="806">
                  <c:v>2.1303432806213201E-2</c:v>
                </c:pt>
                <c:pt idx="807">
                  <c:v>2.1314176762605427E-2</c:v>
                </c:pt>
                <c:pt idx="808">
                  <c:v>2.132482344605072E-2</c:v>
                </c:pt>
                <c:pt idx="809">
                  <c:v>2.1335372855768572E-2</c:v>
                </c:pt>
                <c:pt idx="810">
                  <c:v>2.1345824990989921E-2</c:v>
                </c:pt>
                <c:pt idx="811">
                  <c:v>2.1356179850947475E-2</c:v>
                </c:pt>
                <c:pt idx="812">
                  <c:v>2.1366437434884502E-2</c:v>
                </c:pt>
                <c:pt idx="813">
                  <c:v>2.1376597742049568E-2</c:v>
                </c:pt>
                <c:pt idx="814">
                  <c:v>2.1386660842798767E-2</c:v>
                </c:pt>
                <c:pt idx="815">
                  <c:v>2.1396629156359183E-2</c:v>
                </c:pt>
                <c:pt idx="816">
                  <c:v>2.1406507932750313E-2</c:v>
                </c:pt>
                <c:pt idx="817">
                  <c:v>2.1416302590579375E-2</c:v>
                </c:pt>
                <c:pt idx="818">
                  <c:v>2.1426018548510846E-2</c:v>
                </c:pt>
                <c:pt idx="819">
                  <c:v>2.1435661225269995E-2</c:v>
                </c:pt>
                <c:pt idx="820">
                  <c:v>2.1445236039635815E-2</c:v>
                </c:pt>
                <c:pt idx="821">
                  <c:v>2.1454748410444573E-2</c:v>
                </c:pt>
                <c:pt idx="822">
                  <c:v>2.1464203756586264E-2</c:v>
                </c:pt>
                <c:pt idx="823">
                  <c:v>2.147231319106634E-2</c:v>
                </c:pt>
                <c:pt idx="824">
                  <c:v>2.1481672366921035E-2</c:v>
                </c:pt>
                <c:pt idx="825">
                  <c:v>2.1490990615638327E-2</c:v>
                </c:pt>
                <c:pt idx="826">
                  <c:v>2.1500273415553141E-2</c:v>
                </c:pt>
                <c:pt idx="827">
                  <c:v>2.1510814761133541E-2</c:v>
                </c:pt>
                <c:pt idx="828">
                  <c:v>2.1520039860314966E-2</c:v>
                </c:pt>
                <c:pt idx="829">
                  <c:v>2.152923890069542E-2</c:v>
                </c:pt>
                <c:pt idx="830">
                  <c:v>2.1538411882096063E-2</c:v>
                </c:pt>
                <c:pt idx="831">
                  <c:v>2.1547558804337195E-2</c:v>
                </c:pt>
                <c:pt idx="832">
                  <c:v>2.1556679667239977E-2</c:v>
                </c:pt>
                <c:pt idx="833">
                  <c:v>2.1565774470624702E-2</c:v>
                </c:pt>
                <c:pt idx="834">
                  <c:v>2.1574843214314302E-2</c:v>
                </c:pt>
                <c:pt idx="835">
                  <c:v>2.1583885898128184E-2</c:v>
                </c:pt>
                <c:pt idx="836">
                  <c:v>2.1591625902528951E-2</c:v>
                </c:pt>
                <c:pt idx="837">
                  <c:v>2.1600617796908656E-2</c:v>
                </c:pt>
                <c:pt idx="838">
                  <c:v>2.1609583632214074E-2</c:v>
                </c:pt>
                <c:pt idx="839">
                  <c:v>2.1618523408272427E-2</c:v>
                </c:pt>
                <c:pt idx="840">
                  <c:v>2.162743712491004E-2</c:v>
                </c:pt>
                <c:pt idx="841">
                  <c:v>2.1636324781954132E-2</c:v>
                </c:pt>
                <c:pt idx="842">
                  <c:v>2.1645186379231927E-2</c:v>
                </c:pt>
                <c:pt idx="843">
                  <c:v>2.1654021916572425E-2</c:v>
                </c:pt>
                <c:pt idx="844">
                  <c:v>2.1661565380483225E-2</c:v>
                </c:pt>
                <c:pt idx="845">
                  <c:v>2.1670350138817056E-2</c:v>
                </c:pt>
                <c:pt idx="846">
                  <c:v>2.1679108838044855E-2</c:v>
                </c:pt>
                <c:pt idx="847">
                  <c:v>2.1687841478000923E-2</c:v>
                </c:pt>
                <c:pt idx="848">
                  <c:v>2.1696548058515064E-2</c:v>
                </c:pt>
                <c:pt idx="849">
                  <c:v>2.170774708640209E-2</c:v>
                </c:pt>
                <c:pt idx="850">
                  <c:v>2.1716398851114749E-2</c:v>
                </c:pt>
                <c:pt idx="851">
                  <c:v>2.1725024553178499E-2</c:v>
                </c:pt>
                <c:pt idx="852">
                  <c:v>2.1733624192423313E-2</c:v>
                </c:pt>
                <c:pt idx="853">
                  <c:v>2.1740943955935475E-2</c:v>
                </c:pt>
                <c:pt idx="854">
                  <c:v>2.1749492822758162E-2</c:v>
                </c:pt>
                <c:pt idx="855">
                  <c:v>2.1758015627620954E-2</c:v>
                </c:pt>
                <c:pt idx="856">
                  <c:v>2.1766512370356421E-2</c:v>
                </c:pt>
                <c:pt idx="857">
                  <c:v>2.1776231440476992E-2</c:v>
                </c:pt>
                <c:pt idx="858">
                  <c:v>2.1784674699284468E-2</c:v>
                </c:pt>
                <c:pt idx="859">
                  <c:v>2.1793091894103122E-2</c:v>
                </c:pt>
                <c:pt idx="860">
                  <c:v>2.1801483024768226E-2</c:v>
                </c:pt>
                <c:pt idx="861">
                  <c:v>2.1809848091115039E-2</c:v>
                </c:pt>
                <c:pt idx="862">
                  <c:v>2.1818187092979714E-2</c:v>
                </c:pt>
                <c:pt idx="863">
                  <c:v>2.1826500030198388E-2</c:v>
                </c:pt>
                <c:pt idx="864">
                  <c:v>2.1834786902608094E-2</c:v>
                </c:pt>
                <c:pt idx="865">
                  <c:v>2.1843047710046734E-2</c:v>
                </c:pt>
                <c:pt idx="866">
                  <c:v>2.1851282513431165E-2</c:v>
                </c:pt>
                <c:pt idx="867">
                  <c:v>2.1859496695252792E-2</c:v>
                </c:pt>
                <c:pt idx="868">
                  <c:v>2.1867705013805017E-2</c:v>
                </c:pt>
                <c:pt idx="869">
                  <c:v>2.1875923181879156E-2</c:v>
                </c:pt>
                <c:pt idx="870">
                  <c:v>2.1884166912395132E-2</c:v>
                </c:pt>
                <c:pt idx="871">
                  <c:v>2.1892451918401491E-2</c:v>
                </c:pt>
                <c:pt idx="872">
                  <c:v>2.1900793913082434E-2</c:v>
                </c:pt>
                <c:pt idx="873">
                  <c:v>2.1909208609751672E-2</c:v>
                </c:pt>
                <c:pt idx="874">
                  <c:v>2.191771172186122E-2</c:v>
                </c:pt>
                <c:pt idx="875">
                  <c:v>2.1925021828852084E-2</c:v>
                </c:pt>
                <c:pt idx="876">
                  <c:v>2.1933736481439679E-2</c:v>
                </c:pt>
                <c:pt idx="877">
                  <c:v>2.1942586188947538E-2</c:v>
                </c:pt>
                <c:pt idx="878">
                  <c:v>2.1954259695039956E-2</c:v>
                </c:pt>
                <c:pt idx="879">
                  <c:v>2.1962103487143836E-2</c:v>
                </c:pt>
                <c:pt idx="880">
                  <c:v>2.1971463180889814E-2</c:v>
                </c:pt>
                <c:pt idx="881">
                  <c:v>2.1981003330380028E-2</c:v>
                </c:pt>
                <c:pt idx="882">
                  <c:v>2.1990723936910338E-2</c:v>
                </c:pt>
                <c:pt idx="883">
                  <c:v>2.2000625001797745E-2</c:v>
                </c:pt>
                <c:pt idx="884">
                  <c:v>2.2010706526388323E-2</c:v>
                </c:pt>
                <c:pt idx="885">
                  <c:v>2.2020968512047528E-2</c:v>
                </c:pt>
                <c:pt idx="886">
                  <c:v>2.2031410960169879E-2</c:v>
                </c:pt>
                <c:pt idx="887">
                  <c:v>2.204203387217105E-2</c:v>
                </c:pt>
                <c:pt idx="888">
                  <c:v>2.2049897316276899E-2</c:v>
                </c:pt>
                <c:pt idx="889">
                  <c:v>2.2060854058542301E-2</c:v>
                </c:pt>
                <c:pt idx="890">
                  <c:v>2.2071991246448174E-2</c:v>
                </c:pt>
                <c:pt idx="891">
                  <c:v>2.2086575635037527E-2</c:v>
                </c:pt>
                <c:pt idx="892">
                  <c:v>2.2098125275711485E-2</c:v>
                </c:pt>
                <c:pt idx="893">
                  <c:v>2.2109855366972433E-2</c:v>
                </c:pt>
                <c:pt idx="894">
                  <c:v>2.2121765910379166E-2</c:v>
                </c:pt>
                <c:pt idx="895">
                  <c:v>2.2133856907511181E-2</c:v>
                </c:pt>
                <c:pt idx="896">
                  <c:v>2.2144547818829172E-2</c:v>
                </c:pt>
                <c:pt idx="897">
                  <c:v>2.2156986085498591E-2</c:v>
                </c:pt>
                <c:pt idx="898">
                  <c:v>2.2169604799307227E-2</c:v>
                </c:pt>
                <c:pt idx="899">
                  <c:v>2.2182403961913337E-2</c:v>
                </c:pt>
                <c:pt idx="900">
                  <c:v>2.2198655308696979E-2</c:v>
                </c:pt>
                <c:pt idx="901">
                  <c:v>2.2216801724288703E-2</c:v>
                </c:pt>
                <c:pt idx="902">
                  <c:v>2.2230210762044327E-2</c:v>
                </c:pt>
                <c:pt idx="903">
                  <c:v>2.2243800313383643E-2</c:v>
                </c:pt>
                <c:pt idx="904">
                  <c:v>2.2257570380191407E-2</c:v>
                </c:pt>
                <c:pt idx="905">
                  <c:v>2.2266397319458377E-2</c:v>
                </c:pt>
                <c:pt idx="906">
                  <c:v>2.2280487167254039E-2</c:v>
                </c:pt>
                <c:pt idx="907">
                  <c:v>2.2302993013251251E-2</c:v>
                </c:pt>
                <c:pt idx="908">
                  <c:v>2.2317546972393104E-2</c:v>
                </c:pt>
                <c:pt idx="909">
                  <c:v>2.2334050877229915E-2</c:v>
                </c:pt>
                <c:pt idx="910">
                  <c:v>2.234897962451721E-2</c:v>
                </c:pt>
                <c:pt idx="911">
                  <c:v>2.2364088878776157E-2</c:v>
                </c:pt>
                <c:pt idx="912">
                  <c:v>2.2379378642056698E-2</c:v>
                </c:pt>
                <c:pt idx="913">
                  <c:v>2.2394848916436082E-2</c:v>
                </c:pt>
                <c:pt idx="914">
                  <c:v>2.2410499704010947E-2</c:v>
                </c:pt>
                <c:pt idx="915">
                  <c:v>2.2426331006906115E-2</c:v>
                </c:pt>
                <c:pt idx="916">
                  <c:v>2.2442342827271068E-2</c:v>
                </c:pt>
                <c:pt idx="917">
                  <c:v>2.2458535167277322E-2</c:v>
                </c:pt>
                <c:pt idx="918">
                  <c:v>2.2474904089209397E-2</c:v>
                </c:pt>
                <c:pt idx="919">
                  <c:v>2.2491429895590661E-2</c:v>
                </c:pt>
                <c:pt idx="920">
                  <c:v>2.250808894869278E-2</c:v>
                </c:pt>
                <c:pt idx="921">
                  <c:v>2.2524857610406852E-2</c:v>
                </c:pt>
                <c:pt idx="922">
                  <c:v>2.2541712242237257E-2</c:v>
                </c:pt>
                <c:pt idx="923">
                  <c:v>2.255862920529722E-2</c:v>
                </c:pt>
                <c:pt idx="924">
                  <c:v>2.2575584860300917E-2</c:v>
                </c:pt>
                <c:pt idx="925">
                  <c:v>2.2592555567561685E-2</c:v>
                </c:pt>
                <c:pt idx="926">
                  <c:v>2.2607616653469831E-2</c:v>
                </c:pt>
                <c:pt idx="927">
                  <c:v>2.2624553061234502E-2</c:v>
                </c:pt>
                <c:pt idx="928">
                  <c:v>2.2641434418963984E-2</c:v>
                </c:pt>
                <c:pt idx="929">
                  <c:v>2.2658236827088857E-2</c:v>
                </c:pt>
                <c:pt idx="930">
                  <c:v>2.2676807470665993E-2</c:v>
                </c:pt>
                <c:pt idx="931">
                  <c:v>2.269337451690194E-2</c:v>
                </c:pt>
                <c:pt idx="932">
                  <c:v>2.2709811401551185E-2</c:v>
                </c:pt>
                <c:pt idx="933">
                  <c:v>2.2726118111517705E-2</c:v>
                </c:pt>
                <c:pt idx="934">
                  <c:v>2.2742294645203481E-2</c:v>
                </c:pt>
                <c:pt idx="935">
                  <c:v>2.2758341001026344E-2</c:v>
                </c:pt>
                <c:pt idx="936">
                  <c:v>2.2774257177413826E-2</c:v>
                </c:pt>
                <c:pt idx="937">
                  <c:v>2.2790043172808427E-2</c:v>
                </c:pt>
                <c:pt idx="938">
                  <c:v>2.2805698985664979E-2</c:v>
                </c:pt>
                <c:pt idx="939">
                  <c:v>2.281763113778178E-2</c:v>
                </c:pt>
                <c:pt idx="940">
                  <c:v>2.2833043256851069E-2</c:v>
                </c:pt>
                <c:pt idx="941">
                  <c:v>2.2848325203992072E-2</c:v>
                </c:pt>
                <c:pt idx="942">
                  <c:v>2.2863476977741458E-2</c:v>
                </c:pt>
                <c:pt idx="943">
                  <c:v>2.287849857664849E-2</c:v>
                </c:pt>
                <c:pt idx="944">
                  <c:v>2.2895145334877996E-2</c:v>
                </c:pt>
                <c:pt idx="945">
                  <c:v>2.2908151244192026E-2</c:v>
                </c:pt>
                <c:pt idx="946">
                  <c:v>2.2922782309988309E-2</c:v>
                </c:pt>
                <c:pt idx="947">
                  <c:v>2.2937283195261796E-2</c:v>
                </c:pt>
                <c:pt idx="948">
                  <c:v>2.295337568619395E-2</c:v>
                </c:pt>
                <c:pt idx="949">
                  <c:v>2.2965894418695922E-2</c:v>
                </c:pt>
                <c:pt idx="950">
                  <c:v>2.2980004754116299E-2</c:v>
                </c:pt>
                <c:pt idx="951">
                  <c:v>2.2995681449239528E-2</c:v>
                </c:pt>
                <c:pt idx="952">
                  <c:v>2.3011210363909435E-2</c:v>
                </c:pt>
                <c:pt idx="953">
                  <c:v>2.3024913261883138E-2</c:v>
                </c:pt>
                <c:pt idx="954">
                  <c:v>2.3038485954322792E-2</c:v>
                </c:pt>
                <c:pt idx="955">
                  <c:v>2.3051928439897298E-2</c:v>
                </c:pt>
                <c:pt idx="956">
                  <c:v>2.3063587134945732E-2</c:v>
                </c:pt>
                <c:pt idx="957">
                  <c:v>2.3076777672286365E-2</c:v>
                </c:pt>
                <c:pt idx="958">
                  <c:v>2.3089838006683943E-2</c:v>
                </c:pt>
                <c:pt idx="959">
                  <c:v>2.3102768136872898E-2</c:v>
                </c:pt>
                <c:pt idx="960">
                  <c:v>2.3115568061601019E-2</c:v>
                </c:pt>
                <c:pt idx="961">
                  <c:v>2.3129848936398512E-2</c:v>
                </c:pt>
                <c:pt idx="962">
                  <c:v>2.3142379937788869E-2</c:v>
                </c:pt>
                <c:pt idx="963">
                  <c:v>2.3154780722143647E-2</c:v>
                </c:pt>
                <c:pt idx="964">
                  <c:v>2.3167051288247163E-2</c:v>
                </c:pt>
                <c:pt idx="965">
                  <c:v>2.3179191634898691E-2</c:v>
                </c:pt>
                <c:pt idx="966">
                  <c:v>2.3191201760909851E-2</c:v>
                </c:pt>
                <c:pt idx="967">
                  <c:v>2.320308166510459E-2</c:v>
                </c:pt>
                <c:pt idx="968">
                  <c:v>2.3214831346319187E-2</c:v>
                </c:pt>
                <c:pt idx="969">
                  <c:v>2.322645080340402E-2</c:v>
                </c:pt>
                <c:pt idx="970">
                  <c:v>2.3237940035220037E-2</c:v>
                </c:pt>
                <c:pt idx="971">
                  <c:v>2.3249299040643157E-2</c:v>
                </c:pt>
                <c:pt idx="972">
                  <c:v>2.3260527818561642E-2</c:v>
                </c:pt>
                <c:pt idx="973">
                  <c:v>2.3271626367875196E-2</c:v>
                </c:pt>
                <c:pt idx="974">
                  <c:v>2.3282594687496747E-2</c:v>
                </c:pt>
                <c:pt idx="975">
                  <c:v>2.3293432776354189E-2</c:v>
                </c:pt>
                <c:pt idx="976">
                  <c:v>2.3304140633384228E-2</c:v>
                </c:pt>
                <c:pt idx="977">
                  <c:v>2.3314718257539436E-2</c:v>
                </c:pt>
                <c:pt idx="978">
                  <c:v>2.3323700220798917E-2</c:v>
                </c:pt>
                <c:pt idx="979">
                  <c:v>2.3334026020611937E-2</c:v>
                </c:pt>
                <c:pt idx="980">
                  <c:v>2.334422159256596E-2</c:v>
                </c:pt>
                <c:pt idx="981">
                  <c:v>2.3354286935674179E-2</c:v>
                </c:pt>
                <c:pt idx="982">
                  <c:v>2.3364222048962262E-2</c:v>
                </c:pt>
                <c:pt idx="983">
                  <c:v>2.3375449054984437E-2</c:v>
                </c:pt>
                <c:pt idx="984">
                  <c:v>2.3385115020728008E-2</c:v>
                </c:pt>
                <c:pt idx="985">
                  <c:v>2.3394650745667423E-2</c:v>
                </c:pt>
                <c:pt idx="986">
                  <c:v>2.3404056228868889E-2</c:v>
                </c:pt>
                <c:pt idx="987">
                  <c:v>2.3413331469411821E-2</c:v>
                </c:pt>
                <c:pt idx="988">
                  <c:v>2.3422476466387981E-2</c:v>
                </c:pt>
                <c:pt idx="989">
                  <c:v>2.3431491218901448E-2</c:v>
                </c:pt>
                <c:pt idx="990">
                  <c:v>2.3440375726071286E-2</c:v>
                </c:pt>
                <c:pt idx="991">
                  <c:v>2.3446424380108306E-2</c:v>
                </c:pt>
                <c:pt idx="992">
                  <c:v>2.3455065893571356E-2</c:v>
                </c:pt>
                <c:pt idx="993">
                  <c:v>2.3463577175525399E-2</c:v>
                </c:pt>
                <c:pt idx="994">
                  <c:v>2.3471958225155465E-2</c:v>
                </c:pt>
                <c:pt idx="995">
                  <c:v>2.3481527187418649E-2</c:v>
                </c:pt>
                <c:pt idx="996">
                  <c:v>2.3488329624245952E-2</c:v>
                </c:pt>
                <c:pt idx="997">
                  <c:v>2.3496319972137674E-2</c:v>
                </c:pt>
                <c:pt idx="998">
                  <c:v>2.3504180084568931E-2</c:v>
                </c:pt>
                <c:pt idx="999">
                  <c:v>2.3511909960787794E-2</c:v>
                </c:pt>
                <c:pt idx="1000">
                  <c:v>2.352078375295882E-2</c:v>
                </c:pt>
                <c:pt idx="1001">
                  <c:v>2.3526979001634647E-2</c:v>
                </c:pt>
                <c:pt idx="1002">
                  <c:v>2.3534318164820916E-2</c:v>
                </c:pt>
                <c:pt idx="1003">
                  <c:v>2.3541527088905941E-2</c:v>
                </c:pt>
                <c:pt idx="1004">
                  <c:v>2.3551082601250332E-2</c:v>
                </c:pt>
                <c:pt idx="1005">
                  <c:v>2.3558013330991705E-2</c:v>
                </c:pt>
                <c:pt idx="1006">
                  <c:v>2.3564813802999057E-2</c:v>
                </c:pt>
                <c:pt idx="1007">
                  <c:v>2.3571484016605523E-2</c:v>
                </c:pt>
                <c:pt idx="1008">
                  <c:v>2.3578023971160083E-2</c:v>
                </c:pt>
                <c:pt idx="1009">
                  <c:v>2.3583240019041114E-2</c:v>
                </c:pt>
                <c:pt idx="1010">
                  <c:v>2.3589528352764531E-2</c:v>
                </c:pt>
                <c:pt idx="1011">
                  <c:v>2.359568643388401E-2</c:v>
                </c:pt>
                <c:pt idx="1012">
                  <c:v>2.3601714261801944E-2</c:v>
                </c:pt>
                <c:pt idx="1013">
                  <c:v>2.3608769836167914E-2</c:v>
                </c:pt>
                <c:pt idx="1014">
                  <c:v>2.3614528223401373E-2</c:v>
                </c:pt>
                <c:pt idx="1015">
                  <c:v>2.3620156347368523E-2</c:v>
                </c:pt>
                <c:pt idx="1016">
                  <c:v>2.3625654207515254E-2</c:v>
                </c:pt>
                <c:pt idx="1017">
                  <c:v>2.3631021803304193E-2</c:v>
                </c:pt>
                <c:pt idx="1018">
                  <c:v>2.3636259134211184E-2</c:v>
                </c:pt>
                <c:pt idx="1019">
                  <c:v>2.3641366199721757E-2</c:v>
                </c:pt>
                <c:pt idx="1020">
                  <c:v>2.3646342999336423E-2</c:v>
                </c:pt>
                <c:pt idx="1021">
                  <c:v>2.3651189532568024E-2</c:v>
                </c:pt>
                <c:pt idx="1022">
                  <c:v>2.3655906115074201E-2</c:v>
                </c:pt>
                <c:pt idx="1023">
                  <c:v>2.366049616823163E-2</c:v>
                </c:pt>
                <c:pt idx="1024">
                  <c:v>2.3664964876206181E-2</c:v>
                </c:pt>
                <c:pt idx="1025">
                  <c:v>2.3669317443433233E-2</c:v>
                </c:pt>
                <c:pt idx="1026">
                  <c:v>2.367355907438163E-2</c:v>
                </c:pt>
                <c:pt idx="1027">
                  <c:v>2.367769497355017E-2</c:v>
                </c:pt>
                <c:pt idx="1028">
                  <c:v>2.3681730345470258E-2</c:v>
                </c:pt>
                <c:pt idx="1029">
                  <c:v>2.3685670394698828E-2</c:v>
                </c:pt>
                <c:pt idx="1030">
                  <c:v>2.3688493513358128E-2</c:v>
                </c:pt>
                <c:pt idx="1031">
                  <c:v>2.369226314962344E-2</c:v>
                </c:pt>
                <c:pt idx="1032">
                  <c:v>2.3695952886081516E-2</c:v>
                </c:pt>
                <c:pt idx="1033">
                  <c:v>2.3699567984251567E-2</c:v>
                </c:pt>
                <c:pt idx="1034">
                  <c:v>2.3704122961917609E-2</c:v>
                </c:pt>
                <c:pt idx="1035">
                  <c:v>2.3707600210345455E-2</c:v>
                </c:pt>
                <c:pt idx="1036">
                  <c:v>2.3711015526193653E-2</c:v>
                </c:pt>
                <c:pt idx="1037">
                  <c:v>2.3714368977589537E-2</c:v>
                </c:pt>
                <c:pt idx="1038">
                  <c:v>2.3717660564375416E-2</c:v>
                </c:pt>
                <c:pt idx="1039">
                  <c:v>2.3720890286399766E-2</c:v>
                </c:pt>
                <c:pt idx="1040">
                  <c:v>2.372405814351107E-2</c:v>
                </c:pt>
                <c:pt idx="1041">
                  <c:v>2.3727164135563972E-2</c:v>
                </c:pt>
                <c:pt idx="1042">
                  <c:v>2.3730208262413118E-2</c:v>
                </c:pt>
                <c:pt idx="1043">
                  <c:v>2.373221915297968E-2</c:v>
                </c:pt>
                <c:pt idx="1044">
                  <c:v>2.3735143778357965E-2</c:v>
                </c:pt>
                <c:pt idx="1045">
                  <c:v>2.3738006542113846E-2</c:v>
                </c:pt>
                <c:pt idx="1046">
                  <c:v>2.3740807444115507E-2</c:v>
                </c:pt>
                <c:pt idx="1047">
                  <c:v>2.3743932725722044E-2</c:v>
                </c:pt>
                <c:pt idx="1048">
                  <c:v>2.374660106639177E-2</c:v>
                </c:pt>
                <c:pt idx="1049">
                  <c:v>2.3749207544912734E-2</c:v>
                </c:pt>
                <c:pt idx="1050">
                  <c:v>2.3751752161163816E-2</c:v>
                </c:pt>
                <c:pt idx="1051">
                  <c:v>2.375423491502834E-2</c:v>
                </c:pt>
                <c:pt idx="1052">
                  <c:v>2.3755722886270987E-2</c:v>
                </c:pt>
                <c:pt idx="1053">
                  <c:v>2.3758086180413949E-2</c:v>
                </c:pt>
                <c:pt idx="1054">
                  <c:v>2.3760387615844415E-2</c:v>
                </c:pt>
                <c:pt idx="1055">
                  <c:v>2.3762627192457021E-2</c:v>
                </c:pt>
                <c:pt idx="1056">
                  <c:v>2.3766636210395903E-2</c:v>
                </c:pt>
                <c:pt idx="1057">
                  <c:v>2.37687435056551E-2</c:v>
                </c:pt>
                <c:pt idx="1058">
                  <c:v>2.3770788933775999E-2</c:v>
                </c:pt>
                <c:pt idx="1059">
                  <c:v>2.3772772494664342E-2</c:v>
                </c:pt>
                <c:pt idx="1060">
                  <c:v>2.377469418822763E-2</c:v>
                </c:pt>
                <c:pt idx="1061">
                  <c:v>2.3775659998715393E-2</c:v>
                </c:pt>
                <c:pt idx="1062">
                  <c:v>2.3777462259419267E-2</c:v>
                </c:pt>
                <c:pt idx="1063">
                  <c:v>2.3779202656553845E-2</c:v>
                </c:pt>
                <c:pt idx="1064">
                  <c:v>2.3780881190040751E-2</c:v>
                </c:pt>
                <c:pt idx="1065">
                  <c:v>2.3783374643145741E-2</c:v>
                </c:pt>
                <c:pt idx="1066">
                  <c:v>2.3784925130983608E-2</c:v>
                </c:pt>
                <c:pt idx="1067">
                  <c:v>2.3786413750932621E-2</c:v>
                </c:pt>
                <c:pt idx="1068">
                  <c:v>2.3787840502921421E-2</c:v>
                </c:pt>
                <c:pt idx="1069">
                  <c:v>2.378920538688482E-2</c:v>
                </c:pt>
                <c:pt idx="1070">
                  <c:v>2.379050840275939E-2</c:v>
                </c:pt>
                <c:pt idx="1071">
                  <c:v>2.3791749550483465E-2</c:v>
                </c:pt>
                <c:pt idx="1072">
                  <c:v>2.3792928830000667E-2</c:v>
                </c:pt>
                <c:pt idx="1073">
                  <c:v>2.3794046241255497E-2</c:v>
                </c:pt>
                <c:pt idx="1074">
                  <c:v>2.3795101784196859E-2</c:v>
                </c:pt>
                <c:pt idx="1075">
                  <c:v>2.3796095458774542E-2</c:v>
                </c:pt>
                <c:pt idx="1076">
                  <c:v>2.3797027264942733E-2</c:v>
                </c:pt>
                <c:pt idx="1077">
                  <c:v>2.3797897202657386E-2</c:v>
                </c:pt>
                <c:pt idx="1078">
                  <c:v>2.3798705271879744E-2</c:v>
                </c:pt>
                <c:pt idx="1079">
                  <c:v>2.3799451472570159E-2</c:v>
                </c:pt>
                <c:pt idx="1080">
                  <c:v>2.3800135804696042E-2</c:v>
                </c:pt>
                <c:pt idx="1081">
                  <c:v>2.3800758268223914E-2</c:v>
                </c:pt>
                <c:pt idx="1082">
                  <c:v>2.3801318863125583E-2</c:v>
                </c:pt>
                <c:pt idx="1083">
                  <c:v>2.3801019147317148E-2</c:v>
                </c:pt>
                <c:pt idx="1084">
                  <c:v>2.380146039539531E-2</c:v>
                </c:pt>
                <c:pt idx="1085">
                  <c:v>2.3801839778798916E-2</c:v>
                </c:pt>
                <c:pt idx="1086">
                  <c:v>2.3802157297514608E-2</c:v>
                </c:pt>
                <c:pt idx="1087">
                  <c:v>2.380319380742783E-2</c:v>
                </c:pt>
                <c:pt idx="1088">
                  <c:v>2.3803383190124781E-2</c:v>
                </c:pt>
                <c:pt idx="1089">
                  <c:v>2.3803510704073081E-2</c:v>
                </c:pt>
                <c:pt idx="1090">
                  <c:v>2.3803576349267448E-2</c:v>
                </c:pt>
                <c:pt idx="1091">
                  <c:v>2.3803580125704351E-2</c:v>
                </c:pt>
                <c:pt idx="1092">
                  <c:v>2.3803522033382915E-2</c:v>
                </c:pt>
                <c:pt idx="1093">
                  <c:v>2.3803402072308424E-2</c:v>
                </c:pt>
                <c:pt idx="1094">
                  <c:v>2.3803220242482638E-2</c:v>
                </c:pt>
                <c:pt idx="1095">
                  <c:v>2.3802231053411699E-2</c:v>
                </c:pt>
                <c:pt idx="1096">
                  <c:v>2.3801188481569747E-2</c:v>
                </c:pt>
                <c:pt idx="1097">
                  <c:v>2.380082993057131E-2</c:v>
                </c:pt>
                <c:pt idx="1098">
                  <c:v>2.3800409518916169E-2</c:v>
                </c:pt>
                <c:pt idx="1099">
                  <c:v>2.3799927246622329E-2</c:v>
                </c:pt>
                <c:pt idx="1100">
                  <c:v>2.37993831137123E-2</c:v>
                </c:pt>
                <c:pt idx="1101">
                  <c:v>2.3798777120210404E-2</c:v>
                </c:pt>
                <c:pt idx="1102">
                  <c:v>2.3798109266145451E-2</c:v>
                </c:pt>
                <c:pt idx="1103">
                  <c:v>2.3797379551545362E-2</c:v>
                </c:pt>
                <c:pt idx="1104">
                  <c:v>2.3795881787294606E-2</c:v>
                </c:pt>
                <c:pt idx="1105">
                  <c:v>2.3795734540882043E-2</c:v>
                </c:pt>
                <c:pt idx="1106">
                  <c:v>2.3794122007335026E-2</c:v>
                </c:pt>
                <c:pt idx="1107">
                  <c:v>2.3793149332782801E-2</c:v>
                </c:pt>
                <c:pt idx="1108">
                  <c:v>2.3794178416231788E-2</c:v>
                </c:pt>
                <c:pt idx="1109">
                  <c:v>2.3793068557793506E-2</c:v>
                </c:pt>
                <c:pt idx="1110">
                  <c:v>2.3791896831086685E-2</c:v>
                </c:pt>
                <c:pt idx="1111">
                  <c:v>2.3790663236165945E-2</c:v>
                </c:pt>
                <c:pt idx="1112">
                  <c:v>2.3789367773087662E-2</c:v>
                </c:pt>
                <c:pt idx="1113">
                  <c:v>2.3787345464109721E-2</c:v>
                </c:pt>
                <c:pt idx="1114">
                  <c:v>2.378593077596524E-2</c:v>
                </c:pt>
                <c:pt idx="1115">
                  <c:v>2.3784454223862262E-2</c:v>
                </c:pt>
                <c:pt idx="1116">
                  <c:v>2.3782915807869363E-2</c:v>
                </c:pt>
                <c:pt idx="1117">
                  <c:v>2.3781962437553084E-2</c:v>
                </c:pt>
                <c:pt idx="1118">
                  <c:v>2.3780295766899408E-2</c:v>
                </c:pt>
                <c:pt idx="1119">
                  <c:v>2.3778567228571829E-2</c:v>
                </c:pt>
                <c:pt idx="1120">
                  <c:v>2.3776776822648744E-2</c:v>
                </c:pt>
                <c:pt idx="1121">
                  <c:v>2.3774924549215606E-2</c:v>
                </c:pt>
                <c:pt idx="1122">
                  <c:v>2.3773010408356988E-2</c:v>
                </c:pt>
                <c:pt idx="1123">
                  <c:v>2.3771034400161862E-2</c:v>
                </c:pt>
                <c:pt idx="1124">
                  <c:v>2.3768996524722728E-2</c:v>
                </c:pt>
                <c:pt idx="1125">
                  <c:v>2.3766896782135605E-2</c:v>
                </c:pt>
                <c:pt idx="1126">
                  <c:v>2.3764735172495641E-2</c:v>
                </c:pt>
                <c:pt idx="1127">
                  <c:v>2.3762511695905018E-2</c:v>
                </c:pt>
                <c:pt idx="1128">
                  <c:v>2.3760226352465923E-2</c:v>
                </c:pt>
                <c:pt idx="1129">
                  <c:v>2.375787914228672E-2</c:v>
                </c:pt>
                <c:pt idx="1130">
                  <c:v>2.3755470065473999E-2</c:v>
                </c:pt>
                <c:pt idx="1131">
                  <c:v>2.3752999122141395E-2</c:v>
                </c:pt>
                <c:pt idx="1132">
                  <c:v>2.3750466312404319E-2</c:v>
                </c:pt>
                <c:pt idx="1133">
                  <c:v>2.3747871636378169E-2</c:v>
                </c:pt>
                <c:pt idx="1134">
                  <c:v>2.374521509418628E-2</c:v>
                </c:pt>
                <c:pt idx="1135">
                  <c:v>2.3741931875942996E-2</c:v>
                </c:pt>
                <c:pt idx="1136">
                  <c:v>2.3739156200784317E-2</c:v>
                </c:pt>
                <c:pt idx="1137">
                  <c:v>2.3736318663818874E-2</c:v>
                </c:pt>
                <c:pt idx="1138">
                  <c:v>2.3733970266260531E-2</c:v>
                </c:pt>
                <c:pt idx="1139">
                  <c:v>2.3731004395144525E-2</c:v>
                </c:pt>
                <c:pt idx="1140">
                  <c:v>2.3727976658646809E-2</c:v>
                </c:pt>
                <c:pt idx="1141">
                  <c:v>2.3724887056905695E-2</c:v>
                </c:pt>
                <c:pt idx="1142">
                  <c:v>2.3721735590066538E-2</c:v>
                </c:pt>
                <c:pt idx="1143">
                  <c:v>2.3718522258276455E-2</c:v>
                </c:pt>
                <c:pt idx="1144">
                  <c:v>2.37152470616852E-2</c:v>
                </c:pt>
                <c:pt idx="1145">
                  <c:v>2.3711910000443419E-2</c:v>
                </c:pt>
                <c:pt idx="1146">
                  <c:v>2.3708511074706156E-2</c:v>
                </c:pt>
                <c:pt idx="1147">
                  <c:v>2.3705050284633739E-2</c:v>
                </c:pt>
                <c:pt idx="1148">
                  <c:v>2.3700517782500055E-2</c:v>
                </c:pt>
                <c:pt idx="1149">
                  <c:v>2.369694256487017E-2</c:v>
                </c:pt>
                <c:pt idx="1150">
                  <c:v>2.3693305491310376E-2</c:v>
                </c:pt>
                <c:pt idx="1151">
                  <c:v>2.3689073094068092E-2</c:v>
                </c:pt>
                <c:pt idx="1152">
                  <c:v>2.3685303472644356E-2</c:v>
                </c:pt>
                <c:pt idx="1153">
                  <c:v>2.3681471995817507E-2</c:v>
                </c:pt>
                <c:pt idx="1154">
                  <c:v>2.3677578663764052E-2</c:v>
                </c:pt>
                <c:pt idx="1155">
                  <c:v>2.3673623476661392E-2</c:v>
                </c:pt>
                <c:pt idx="1156">
                  <c:v>2.3669138852955133E-2</c:v>
                </c:pt>
                <c:pt idx="1157">
                  <c:v>2.3665064637897176E-2</c:v>
                </c:pt>
                <c:pt idx="1158">
                  <c:v>2.3660928572275319E-2</c:v>
                </c:pt>
                <c:pt idx="1159">
                  <c:v>2.3656730656277155E-2</c:v>
                </c:pt>
                <c:pt idx="1160">
                  <c:v>2.3653816099015092E-2</c:v>
                </c:pt>
                <c:pt idx="1161">
                  <c:v>2.3649480389051503E-2</c:v>
                </c:pt>
                <c:pt idx="1162">
                  <c:v>2.3645082817496881E-2</c:v>
                </c:pt>
                <c:pt idx="1163">
                  <c:v>2.3640623384554724E-2</c:v>
                </c:pt>
                <c:pt idx="1164">
                  <c:v>2.3636102090433816E-2</c:v>
                </c:pt>
                <c:pt idx="1165">
                  <c:v>2.363109449292173E-2</c:v>
                </c:pt>
                <c:pt idx="1166">
                  <c:v>2.3626454195207546E-2</c:v>
                </c:pt>
                <c:pt idx="1167">
                  <c:v>2.362175204086911E-2</c:v>
                </c:pt>
                <c:pt idx="1168">
                  <c:v>2.3616988030123728E-2</c:v>
                </c:pt>
                <c:pt idx="1169">
                  <c:v>2.3612567709592806E-2</c:v>
                </c:pt>
                <c:pt idx="1170">
                  <c:v>2.3607675252909788E-2</c:v>
                </c:pt>
                <c:pt idx="1171">
                  <c:v>2.3602720936579967E-2</c:v>
                </c:pt>
                <c:pt idx="1172">
                  <c:v>2.3597704760833272E-2</c:v>
                </c:pt>
                <c:pt idx="1173">
                  <c:v>2.3592626725903152E-2</c:v>
                </c:pt>
                <c:pt idx="1174">
                  <c:v>2.358748683202393E-2</c:v>
                </c:pt>
                <c:pt idx="1175">
                  <c:v>2.3582285079436986E-2</c:v>
                </c:pt>
                <c:pt idx="1176">
                  <c:v>2.35770214683837E-2</c:v>
                </c:pt>
                <c:pt idx="1177">
                  <c:v>2.3571695999108969E-2</c:v>
                </c:pt>
                <c:pt idx="1178">
                  <c:v>2.3566308718214406E-2</c:v>
                </c:pt>
                <c:pt idx="1179">
                  <c:v>2.3560861203751265E-2</c:v>
                </c:pt>
                <c:pt idx="1180">
                  <c:v>2.3555356879391937E-2</c:v>
                </c:pt>
                <c:pt idx="1181">
                  <c:v>2.3549799278670583E-2</c:v>
                </c:pt>
                <c:pt idx="1182">
                  <c:v>2.3544191935104611E-2</c:v>
                </c:pt>
                <c:pt idx="1183">
                  <c:v>2.3538538382194708E-2</c:v>
                </c:pt>
                <c:pt idx="1184">
                  <c:v>2.3532842153421281E-2</c:v>
                </c:pt>
                <c:pt idx="1185">
                  <c:v>2.3527106782247134E-2</c:v>
                </c:pt>
                <c:pt idx="1186">
                  <c:v>2.3521335802114803E-2</c:v>
                </c:pt>
                <c:pt idx="1187">
                  <c:v>2.3515196056680704E-2</c:v>
                </c:pt>
                <c:pt idx="1188">
                  <c:v>2.3509366136857703E-2</c:v>
                </c:pt>
                <c:pt idx="1189">
                  <c:v>2.3503511104417098E-2</c:v>
                </c:pt>
                <c:pt idx="1190">
                  <c:v>2.3497966460199807E-2</c:v>
                </c:pt>
                <c:pt idx="1191">
                  <c:v>2.3492070422508612E-2</c:v>
                </c:pt>
                <c:pt idx="1192">
                  <c:v>2.3486158752002932E-2</c:v>
                </c:pt>
                <c:pt idx="1193">
                  <c:v>2.3480231663354102E-2</c:v>
                </c:pt>
                <c:pt idx="1194">
                  <c:v>2.347428915663171E-2</c:v>
                </c:pt>
                <c:pt idx="1195">
                  <c:v>2.3468331231903599E-2</c:v>
                </c:pt>
                <c:pt idx="1196">
                  <c:v>2.3462357889239352E-2</c:v>
                </c:pt>
                <c:pt idx="1197">
                  <c:v>2.3456369128708573E-2</c:v>
                </c:pt>
                <c:pt idx="1198">
                  <c:v>2.3450364950381729E-2</c:v>
                </c:pt>
                <c:pt idx="1199">
                  <c:v>2.3444345354325775E-2</c:v>
                </c:pt>
                <c:pt idx="1200">
                  <c:v>2.3437676031953004E-2</c:v>
                </c:pt>
                <c:pt idx="1201">
                  <c:v>2.3431628577515563E-2</c:v>
                </c:pt>
                <c:pt idx="1202">
                  <c:v>2.3425565707323584E-2</c:v>
                </c:pt>
                <c:pt idx="1203">
                  <c:v>2.3418617836474316E-2</c:v>
                </c:pt>
                <c:pt idx="1204">
                  <c:v>2.3412521932756621E-2</c:v>
                </c:pt>
                <c:pt idx="1205">
                  <c:v>2.3406410613501412E-2</c:v>
                </c:pt>
                <c:pt idx="1206">
                  <c:v>2.3400283878778929E-2</c:v>
                </c:pt>
                <c:pt idx="1207">
                  <c:v>2.3394141728657614E-2</c:v>
                </c:pt>
                <c:pt idx="1208">
                  <c:v>2.3387678960177676E-2</c:v>
                </c:pt>
                <c:pt idx="1209">
                  <c:v>2.3381507474833849E-2</c:v>
                </c:pt>
                <c:pt idx="1210">
                  <c:v>2.3375320575176765E-2</c:v>
                </c:pt>
                <c:pt idx="1211">
                  <c:v>2.3369118261274718E-2</c:v>
                </c:pt>
                <c:pt idx="1212">
                  <c:v>2.3363498835655961E-2</c:v>
                </c:pt>
                <c:pt idx="1213">
                  <c:v>2.335815467471963E-2</c:v>
                </c:pt>
                <c:pt idx="1214">
                  <c:v>2.3351898618329113E-2</c:v>
                </c:pt>
                <c:pt idx="1215">
                  <c:v>2.33456271436174E-2</c:v>
                </c:pt>
                <c:pt idx="1216">
                  <c:v>2.333934025065864E-2</c:v>
                </c:pt>
                <c:pt idx="1217">
                  <c:v>2.333216397830817E-2</c:v>
                </c:pt>
                <c:pt idx="1218">
                  <c:v>2.3322236285587279E-2</c:v>
                </c:pt>
                <c:pt idx="1219">
                  <c:v>2.3315898843156064E-2</c:v>
                </c:pt>
                <c:pt idx="1220">
                  <c:v>2.3309545985421211E-2</c:v>
                </c:pt>
                <c:pt idx="1221">
                  <c:v>2.3303462283552137E-2</c:v>
                </c:pt>
                <c:pt idx="1222">
                  <c:v>2.3297077087947267E-2</c:v>
                </c:pt>
                <c:pt idx="1223">
                  <c:v>2.3290676476392776E-2</c:v>
                </c:pt>
                <c:pt idx="1224">
                  <c:v>2.3284260448960908E-2</c:v>
                </c:pt>
                <c:pt idx="1225">
                  <c:v>2.3277829005728303E-2</c:v>
                </c:pt>
                <c:pt idx="1226">
                  <c:v>2.3271382146768081E-2</c:v>
                </c:pt>
                <c:pt idx="1227">
                  <c:v>2.3264919872155114E-2</c:v>
                </c:pt>
                <c:pt idx="1228">
                  <c:v>2.3258442181964288E-2</c:v>
                </c:pt>
                <c:pt idx="1229">
                  <c:v>2.3251949076272246E-2</c:v>
                </c:pt>
                <c:pt idx="1230">
                  <c:v>2.3245440555152104E-2</c:v>
                </c:pt>
                <c:pt idx="1231">
                  <c:v>2.3238916618680501E-2</c:v>
                </c:pt>
                <c:pt idx="1232">
                  <c:v>2.32323772669332E-2</c:v>
                </c:pt>
                <c:pt idx="1233">
                  <c:v>2.3225822499985959E-2</c:v>
                </c:pt>
                <c:pt idx="1234">
                  <c:v>2.3219252317912782E-2</c:v>
                </c:pt>
                <c:pt idx="1235">
                  <c:v>2.3212666720792949E-2</c:v>
                </c:pt>
                <c:pt idx="1236">
                  <c:v>2.3206065708700461E-2</c:v>
                </c:pt>
                <c:pt idx="1237">
                  <c:v>2.3199449281713719E-2</c:v>
                </c:pt>
                <c:pt idx="1238">
                  <c:v>2.3192558612954502E-2</c:v>
                </c:pt>
                <c:pt idx="1239">
                  <c:v>2.3185912878467992E-2</c:v>
                </c:pt>
                <c:pt idx="1240">
                  <c:v>2.3179251730169638E-2</c:v>
                </c:pt>
                <c:pt idx="1241">
                  <c:v>2.3172575168130677E-2</c:v>
                </c:pt>
                <c:pt idx="1242">
                  <c:v>2.3166135926040755E-2</c:v>
                </c:pt>
                <c:pt idx="1243">
                  <c:v>2.3159427011300616E-2</c:v>
                </c:pt>
                <c:pt idx="1244">
                  <c:v>2.3152702682204478E-2</c:v>
                </c:pt>
                <c:pt idx="1245">
                  <c:v>2.3145962938832507E-2</c:v>
                </c:pt>
                <c:pt idx="1246">
                  <c:v>2.3139207781262223E-2</c:v>
                </c:pt>
                <c:pt idx="1247">
                  <c:v>2.3132437209571151E-2</c:v>
                </c:pt>
                <c:pt idx="1248">
                  <c:v>2.3125651223839454E-2</c:v>
                </c:pt>
                <c:pt idx="1249">
                  <c:v>2.3118849824143774E-2</c:v>
                </c:pt>
                <c:pt idx="1250">
                  <c:v>2.311203301056516E-2</c:v>
                </c:pt>
                <c:pt idx="1251">
                  <c:v>2.3104961809100769E-2</c:v>
                </c:pt>
                <c:pt idx="1252">
                  <c:v>2.3098115701038924E-2</c:v>
                </c:pt>
                <c:pt idx="1253">
                  <c:v>2.3091254180168955E-2</c:v>
                </c:pt>
                <c:pt idx="1254">
                  <c:v>2.308437724657102E-2</c:v>
                </c:pt>
                <c:pt idx="1255">
                  <c:v>2.3077484900322597E-2</c:v>
                </c:pt>
                <c:pt idx="1256">
                  <c:v>2.3070577141502957E-2</c:v>
                </c:pt>
                <c:pt idx="1257">
                  <c:v>2.3063653970191361E-2</c:v>
                </c:pt>
                <c:pt idx="1258">
                  <c:v>2.3056715386467967E-2</c:v>
                </c:pt>
                <c:pt idx="1259">
                  <c:v>2.3049761390412041E-2</c:v>
                </c:pt>
                <c:pt idx="1260">
                  <c:v>2.3042791982102847E-2</c:v>
                </c:pt>
                <c:pt idx="1261">
                  <c:v>2.3035583418085946E-2</c:v>
                </c:pt>
                <c:pt idx="1262">
                  <c:v>2.3028584726761073E-2</c:v>
                </c:pt>
                <c:pt idx="1263">
                  <c:v>2.3021570624253574E-2</c:v>
                </c:pt>
                <c:pt idx="1264">
                  <c:v>2.3014979207219007E-2</c:v>
                </c:pt>
                <c:pt idx="1265">
                  <c:v>2.3007931194964224E-2</c:v>
                </c:pt>
                <c:pt idx="1266">
                  <c:v>2.3000867770110033E-2</c:v>
                </c:pt>
                <c:pt idx="1267">
                  <c:v>2.2993788932741E-2</c:v>
                </c:pt>
                <c:pt idx="1268">
                  <c:v>2.298669468293553E-2</c:v>
                </c:pt>
                <c:pt idx="1269">
                  <c:v>2.2979373769185202E-2</c:v>
                </c:pt>
                <c:pt idx="1270">
                  <c:v>2.297225024277148E-2</c:v>
                </c:pt>
                <c:pt idx="1271">
                  <c:v>2.2965111304994214E-2</c:v>
                </c:pt>
                <c:pt idx="1272">
                  <c:v>2.2957956955933563E-2</c:v>
                </c:pt>
                <c:pt idx="1273">
                  <c:v>2.2950992250289008E-2</c:v>
                </c:pt>
                <c:pt idx="1274">
                  <c:v>2.2943805527614467E-2</c:v>
                </c:pt>
                <c:pt idx="1275">
                  <c:v>2.2936603393084912E-2</c:v>
                </c:pt>
                <c:pt idx="1276">
                  <c:v>2.2929385846784025E-2</c:v>
                </c:pt>
                <c:pt idx="1277">
                  <c:v>2.2922152888794619E-2</c:v>
                </c:pt>
                <c:pt idx="1278">
                  <c:v>2.2914904519203028E-2</c:v>
                </c:pt>
                <c:pt idx="1279">
                  <c:v>2.2907640738091175E-2</c:v>
                </c:pt>
                <c:pt idx="1280">
                  <c:v>2.2900361545544513E-2</c:v>
                </c:pt>
                <c:pt idx="1281">
                  <c:v>2.2893066941646729E-2</c:v>
                </c:pt>
                <c:pt idx="1282">
                  <c:v>2.2885756926481517E-2</c:v>
                </c:pt>
                <c:pt idx="1283">
                  <c:v>2.2878431500136083E-2</c:v>
                </c:pt>
                <c:pt idx="1284">
                  <c:v>2.2871090662692359E-2</c:v>
                </c:pt>
                <c:pt idx="1285">
                  <c:v>2.286373441423932E-2</c:v>
                </c:pt>
                <c:pt idx="1286">
                  <c:v>2.285636275485713E-2</c:v>
                </c:pt>
                <c:pt idx="1287">
                  <c:v>2.2848975684636522E-2</c:v>
                </c:pt>
                <c:pt idx="1288">
                  <c:v>2.284157320365943E-2</c:v>
                </c:pt>
                <c:pt idx="1289">
                  <c:v>2.2834155312012182E-2</c:v>
                </c:pt>
                <c:pt idx="1290">
                  <c:v>2.2826543437980053E-2</c:v>
                </c:pt>
                <c:pt idx="1291">
                  <c:v>2.2819096290348017E-2</c:v>
                </c:pt>
                <c:pt idx="1292">
                  <c:v>2.281163373310785E-2</c:v>
                </c:pt>
                <c:pt idx="1293">
                  <c:v>2.2804155766344161E-2</c:v>
                </c:pt>
                <c:pt idx="1294">
                  <c:v>2.2796834696755794E-2</c:v>
                </c:pt>
                <c:pt idx="1295">
                  <c:v>2.2789324342904108E-2</c:v>
                </c:pt>
                <c:pt idx="1296">
                  <c:v>2.278179857898923E-2</c:v>
                </c:pt>
                <c:pt idx="1297">
                  <c:v>2.2774257405099259E-2</c:v>
                </c:pt>
                <c:pt idx="1298">
                  <c:v>2.276670082131876E-2</c:v>
                </c:pt>
                <c:pt idx="1299">
                  <c:v>2.2759128827737594E-2</c:v>
                </c:pt>
                <c:pt idx="1300">
                  <c:v>2.2751541424442086E-2</c:v>
                </c:pt>
                <c:pt idx="1301">
                  <c:v>2.2743938611522099E-2</c:v>
                </c:pt>
                <c:pt idx="1302">
                  <c:v>2.2736320389063081E-2</c:v>
                </c:pt>
                <c:pt idx="1303">
                  <c:v>2.2728370287078723E-2</c:v>
                </c:pt>
                <c:pt idx="1304">
                  <c:v>2.2720724396586605E-2</c:v>
                </c:pt>
                <c:pt idx="1305">
                  <c:v>2.2713063098403152E-2</c:v>
                </c:pt>
                <c:pt idx="1306">
                  <c:v>2.2705386392615719E-2</c:v>
                </c:pt>
                <c:pt idx="1307">
                  <c:v>2.2696594148229641E-2</c:v>
                </c:pt>
                <c:pt idx="1308">
                  <c:v>2.2688884426441399E-2</c:v>
                </c:pt>
                <c:pt idx="1309">
                  <c:v>2.2681159297322926E-2</c:v>
                </c:pt>
                <c:pt idx="1310">
                  <c:v>2.2673418760961579E-2</c:v>
                </c:pt>
                <c:pt idx="1311">
                  <c:v>2.2665662817446506E-2</c:v>
                </c:pt>
                <c:pt idx="1312">
                  <c:v>2.2657891466864158E-2</c:v>
                </c:pt>
                <c:pt idx="1313">
                  <c:v>2.2649962272101181E-2</c:v>
                </c:pt>
                <c:pt idx="1314">
                  <c:v>2.2642161690797538E-2</c:v>
                </c:pt>
                <c:pt idx="1315">
                  <c:v>2.2634345703473766E-2</c:v>
                </c:pt>
                <c:pt idx="1316">
                  <c:v>2.2626926929940661E-2</c:v>
                </c:pt>
                <c:pt idx="1317">
                  <c:v>2.2619075373954821E-2</c:v>
                </c:pt>
                <c:pt idx="1318">
                  <c:v>2.2611208409877327E-2</c:v>
                </c:pt>
                <c:pt idx="1319">
                  <c:v>2.2603326037802445E-2</c:v>
                </c:pt>
                <c:pt idx="1320">
                  <c:v>2.2595428257819145E-2</c:v>
                </c:pt>
                <c:pt idx="1321">
                  <c:v>2.2587385612241252E-2</c:v>
                </c:pt>
                <c:pt idx="1322">
                  <c:v>2.2579458606365212E-2</c:v>
                </c:pt>
                <c:pt idx="1323">
                  <c:v>2.2571516193628596E-2</c:v>
                </c:pt>
                <c:pt idx="1324">
                  <c:v>2.256355837412314E-2</c:v>
                </c:pt>
                <c:pt idx="1325">
                  <c:v>2.2555708242504181E-2</c:v>
                </c:pt>
                <c:pt idx="1326">
                  <c:v>2.2547718017005811E-2</c:v>
                </c:pt>
                <c:pt idx="1327">
                  <c:v>2.2539712384245632E-2</c:v>
                </c:pt>
                <c:pt idx="1328">
                  <c:v>2.2531691344313504E-2</c:v>
                </c:pt>
                <c:pt idx="1329">
                  <c:v>2.2523654897304568E-2</c:v>
                </c:pt>
                <c:pt idx="1330">
                  <c:v>2.2515603043313077E-2</c:v>
                </c:pt>
                <c:pt idx="1331">
                  <c:v>2.2507535782430657E-2</c:v>
                </c:pt>
                <c:pt idx="1332">
                  <c:v>2.2499453114749806E-2</c:v>
                </c:pt>
                <c:pt idx="1333">
                  <c:v>2.24913550403683E-2</c:v>
                </c:pt>
                <c:pt idx="1334">
                  <c:v>2.2483241559375124E-2</c:v>
                </c:pt>
                <c:pt idx="1335">
                  <c:v>2.2475112671868056E-2</c:v>
                </c:pt>
                <c:pt idx="1336">
                  <c:v>2.2466968377938712E-2</c:v>
                </c:pt>
                <c:pt idx="1337">
                  <c:v>2.2458808677683999E-2</c:v>
                </c:pt>
                <c:pt idx="1338">
                  <c:v>2.2450633571195536E-2</c:v>
                </c:pt>
                <c:pt idx="1339">
                  <c:v>2.2442443058570221E-2</c:v>
                </c:pt>
                <c:pt idx="1340">
                  <c:v>2.2434237139904081E-2</c:v>
                </c:pt>
                <c:pt idx="1341">
                  <c:v>2.2426015815288729E-2</c:v>
                </c:pt>
                <c:pt idx="1342">
                  <c:v>2.2417683170436995E-2</c:v>
                </c:pt>
                <c:pt idx="1343">
                  <c:v>2.2409432639861639E-2</c:v>
                </c:pt>
                <c:pt idx="1344">
                  <c:v>2.2401166704377945E-2</c:v>
                </c:pt>
                <c:pt idx="1345">
                  <c:v>2.2392885364076756E-2</c:v>
                </c:pt>
                <c:pt idx="1346">
                  <c:v>2.2384588619056043E-2</c:v>
                </c:pt>
                <c:pt idx="1347">
                  <c:v>2.2376364348058089E-2</c:v>
                </c:pt>
                <c:pt idx="1348">
                  <c:v>2.2368035184490417E-2</c:v>
                </c:pt>
                <c:pt idx="1349">
                  <c:v>2.2359690615744356E-2</c:v>
                </c:pt>
                <c:pt idx="1350">
                  <c:v>2.2351330641914167E-2</c:v>
                </c:pt>
                <c:pt idx="1351">
                  <c:v>2.2342955263097635E-2</c:v>
                </c:pt>
                <c:pt idx="1352">
                  <c:v>2.2334564479392541E-2</c:v>
                </c:pt>
                <c:pt idx="1353">
                  <c:v>2.2326158290895789E-2</c:v>
                </c:pt>
                <c:pt idx="1354">
                  <c:v>2.2317736697705162E-2</c:v>
                </c:pt>
                <c:pt idx="1355">
                  <c:v>2.230914958352137E-2</c:v>
                </c:pt>
                <c:pt idx="1356">
                  <c:v>2.2300700411741224E-2</c:v>
                </c:pt>
                <c:pt idx="1357">
                  <c:v>2.229223583703346E-2</c:v>
                </c:pt>
                <c:pt idx="1358">
                  <c:v>2.2283755859494443E-2</c:v>
                </c:pt>
                <c:pt idx="1359">
                  <c:v>2.2275260479219624E-2</c:v>
                </c:pt>
                <c:pt idx="1360">
                  <c:v>2.2266749696306255E-2</c:v>
                </c:pt>
                <c:pt idx="1361">
                  <c:v>2.2258223510849794E-2</c:v>
                </c:pt>
                <c:pt idx="1362">
                  <c:v>2.2249681922947493E-2</c:v>
                </c:pt>
                <c:pt idx="1363">
                  <c:v>2.2241124932695713E-2</c:v>
                </c:pt>
                <c:pt idx="1364">
                  <c:v>2.2232552540192605E-2</c:v>
                </c:pt>
                <c:pt idx="1365">
                  <c:v>2.222390564442752E-2</c:v>
                </c:pt>
                <c:pt idx="1366">
                  <c:v>2.221530407007934E-2</c:v>
                </c:pt>
                <c:pt idx="1367">
                  <c:v>2.2206687094495491E-2</c:v>
                </c:pt>
                <c:pt idx="1368">
                  <c:v>2.2198216955107972E-2</c:v>
                </c:pt>
                <c:pt idx="1369">
                  <c:v>2.2189564303316461E-2</c:v>
                </c:pt>
                <c:pt idx="1370">
                  <c:v>2.2180896248412359E-2</c:v>
                </c:pt>
                <c:pt idx="1371">
                  <c:v>2.2172212790498736E-2</c:v>
                </c:pt>
                <c:pt idx="1372">
                  <c:v>2.2163513929675138E-2</c:v>
                </c:pt>
                <c:pt idx="1373">
                  <c:v>2.2154753870932253E-2</c:v>
                </c:pt>
                <c:pt idx="1374">
                  <c:v>2.2146025833004544E-2</c:v>
                </c:pt>
                <c:pt idx="1375">
                  <c:v>2.2137282393187695E-2</c:v>
                </c:pt>
                <c:pt idx="1376">
                  <c:v>2.2128523551580563E-2</c:v>
                </c:pt>
                <c:pt idx="1377">
                  <c:v>2.2119788585444514E-2</c:v>
                </c:pt>
                <c:pt idx="1378">
                  <c:v>2.2110997309285896E-2</c:v>
                </c:pt>
                <c:pt idx="1379">
                  <c:v>2.2102190630925576E-2</c:v>
                </c:pt>
                <c:pt idx="1380">
                  <c:v>2.209336855046927E-2</c:v>
                </c:pt>
                <c:pt idx="1381">
                  <c:v>2.2084531068015643E-2</c:v>
                </c:pt>
                <c:pt idx="1382">
                  <c:v>2.2075678183669522E-2</c:v>
                </c:pt>
                <c:pt idx="1383">
                  <c:v>2.2066809897531337E-2</c:v>
                </c:pt>
                <c:pt idx="1384">
                  <c:v>2.2057926209706803E-2</c:v>
                </c:pt>
                <c:pt idx="1385">
                  <c:v>2.2049027120294582E-2</c:v>
                </c:pt>
                <c:pt idx="1386">
                  <c:v>2.2040112629402149E-2</c:v>
                </c:pt>
                <c:pt idx="1387">
                  <c:v>2.2031182737131692E-2</c:v>
                </c:pt>
                <c:pt idx="1388">
                  <c:v>2.2022237443585405E-2</c:v>
                </c:pt>
                <c:pt idx="1389">
                  <c:v>2.2013276748868993E-2</c:v>
                </c:pt>
                <c:pt idx="1390">
                  <c:v>2.2004300653082884E-2</c:v>
                </c:pt>
                <c:pt idx="1391">
                  <c:v>2.1995309156334557E-2</c:v>
                </c:pt>
                <c:pt idx="1392">
                  <c:v>2.1986302258727077E-2</c:v>
                </c:pt>
                <c:pt idx="1393">
                  <c:v>2.1977279960364398E-2</c:v>
                </c:pt>
                <c:pt idx="1394">
                  <c:v>2.1968242261351353E-2</c:v>
                </c:pt>
                <c:pt idx="1395">
                  <c:v>2.1959179355610745E-2</c:v>
                </c:pt>
                <c:pt idx="1396">
                  <c:v>2.1950112499532725E-2</c:v>
                </c:pt>
                <c:pt idx="1397">
                  <c:v>2.1941030243810812E-2</c:v>
                </c:pt>
                <c:pt idx="1398">
                  <c:v>2.1931932588548319E-2</c:v>
                </c:pt>
                <c:pt idx="1399">
                  <c:v>2.1922822760206743E-2</c:v>
                </c:pt>
                <c:pt idx="1400">
                  <c:v>2.1913692659499995E-2</c:v>
                </c:pt>
                <c:pt idx="1401">
                  <c:v>2.1904547158877581E-2</c:v>
                </c:pt>
                <c:pt idx="1402">
                  <c:v>2.1895386258449619E-2</c:v>
                </c:pt>
                <c:pt idx="1403">
                  <c:v>2.1886209958320059E-2</c:v>
                </c:pt>
                <c:pt idx="1404">
                  <c:v>2.1877018258596375E-2</c:v>
                </c:pt>
                <c:pt idx="1405">
                  <c:v>2.1867811159384277E-2</c:v>
                </c:pt>
                <c:pt idx="1406">
                  <c:v>2.1858588660791243E-2</c:v>
                </c:pt>
                <c:pt idx="1407">
                  <c:v>2.1849360729181398E-2</c:v>
                </c:pt>
                <c:pt idx="1408">
                  <c:v>2.1840120544644261E-2</c:v>
                </c:pt>
                <c:pt idx="1409">
                  <c:v>2.1830855154061024E-2</c:v>
                </c:pt>
                <c:pt idx="1410">
                  <c:v>2.1821574365877616E-2</c:v>
                </c:pt>
                <c:pt idx="1411">
                  <c:v>2.18122781802003E-2</c:v>
                </c:pt>
                <c:pt idx="1412">
                  <c:v>2.1802966597133534E-2</c:v>
                </c:pt>
                <c:pt idx="1413">
                  <c:v>2.1793639616784478E-2</c:v>
                </c:pt>
                <c:pt idx="1414">
                  <c:v>2.1784297239256692E-2</c:v>
                </c:pt>
                <c:pt idx="1415">
                  <c:v>2.1774939464657337E-2</c:v>
                </c:pt>
                <c:pt idx="1416">
                  <c:v>2.1765590834789815E-2</c:v>
                </c:pt>
                <c:pt idx="1417">
                  <c:v>2.1756177724668067E-2</c:v>
                </c:pt>
                <c:pt idx="1418">
                  <c:v>2.1746801617737063E-2</c:v>
                </c:pt>
                <c:pt idx="1419">
                  <c:v>2.1737383915187258E-2</c:v>
                </c:pt>
                <c:pt idx="1420">
                  <c:v>2.1727856805632887E-2</c:v>
                </c:pt>
                <c:pt idx="1421">
                  <c:v>2.1718403329246513E-2</c:v>
                </c:pt>
                <c:pt idx="1422">
                  <c:v>2.1708934455211125E-2</c:v>
                </c:pt>
                <c:pt idx="1423">
                  <c:v>2.169945018363684E-2</c:v>
                </c:pt>
                <c:pt idx="1424">
                  <c:v>2.1689950514632895E-2</c:v>
                </c:pt>
                <c:pt idx="1425">
                  <c:v>2.168047525584578E-2</c:v>
                </c:pt>
                <c:pt idx="1426">
                  <c:v>2.1670946456468356E-2</c:v>
                </c:pt>
                <c:pt idx="1427">
                  <c:v>2.166140226064971E-2</c:v>
                </c:pt>
                <c:pt idx="1428">
                  <c:v>2.1651842668495815E-2</c:v>
                </c:pt>
                <c:pt idx="1429">
                  <c:v>2.1642221212022382E-2</c:v>
                </c:pt>
                <c:pt idx="1430">
                  <c:v>2.1632629160756468E-2</c:v>
                </c:pt>
                <c:pt idx="1431">
                  <c:v>2.1623021712836116E-2</c:v>
                </c:pt>
                <c:pt idx="1432">
                  <c:v>2.1613398868370565E-2</c:v>
                </c:pt>
                <c:pt idx="1433">
                  <c:v>2.1603760627475221E-2</c:v>
                </c:pt>
                <c:pt idx="1434">
                  <c:v>2.1594106990256674E-2</c:v>
                </c:pt>
                <c:pt idx="1435">
                  <c:v>2.1584437956830328E-2</c:v>
                </c:pt>
                <c:pt idx="1436">
                  <c:v>2.1574753527307183E-2</c:v>
                </c:pt>
                <c:pt idx="1437">
                  <c:v>2.1565053701799113E-2</c:v>
                </c:pt>
                <c:pt idx="1438">
                  <c:v>2.1555338530745101E-2</c:v>
                </c:pt>
                <c:pt idx="1439">
                  <c:v>2.1545609727164881E-2</c:v>
                </c:pt>
                <c:pt idx="1440">
                  <c:v>2.1535871007736938E-2</c:v>
                </c:pt>
                <c:pt idx="1441">
                  <c:v>2.1526126208388795E-2</c:v>
                </c:pt>
                <c:pt idx="1442">
                  <c:v>2.1516379165012731E-2</c:v>
                </c:pt>
                <c:pt idx="1443">
                  <c:v>2.1506633713462262E-2</c:v>
                </c:pt>
                <c:pt idx="1444">
                  <c:v>2.1496893689552144E-2</c:v>
                </c:pt>
                <c:pt idx="1445">
                  <c:v>2.1487162929061904E-2</c:v>
                </c:pt>
                <c:pt idx="1446">
                  <c:v>2.1477445267732296E-2</c:v>
                </c:pt>
                <c:pt idx="1447">
                  <c:v>2.1467802714866476E-2</c:v>
                </c:pt>
                <c:pt idx="1448">
                  <c:v>2.1458121044990487E-2</c:v>
                </c:pt>
                <c:pt idx="1449">
                  <c:v>2.1448463865189792E-2</c:v>
                </c:pt>
                <c:pt idx="1450">
                  <c:v>2.1438782327552728E-2</c:v>
                </c:pt>
                <c:pt idx="1451">
                  <c:v>2.1429187681938099E-2</c:v>
                </c:pt>
                <c:pt idx="1452">
                  <c:v>2.1419627820250784E-2</c:v>
                </c:pt>
                <c:pt idx="1453">
                  <c:v>2.1410102975213407E-2</c:v>
                </c:pt>
                <c:pt idx="1454">
                  <c:v>2.140061314657931E-2</c:v>
                </c:pt>
                <c:pt idx="1455">
                  <c:v>2.1391158334096546E-2</c:v>
                </c:pt>
                <c:pt idx="1456">
                  <c:v>2.1381738537517569E-2</c:v>
                </c:pt>
                <c:pt idx="1457">
                  <c:v>2.1372353756592192E-2</c:v>
                </c:pt>
                <c:pt idx="1458">
                  <c:v>2.1363003991076396E-2</c:v>
                </c:pt>
                <c:pt idx="1459">
                  <c:v>2.1353689240721761E-2</c:v>
                </c:pt>
                <c:pt idx="1460">
                  <c:v>2.1344442739570601E-2</c:v>
                </c:pt>
                <c:pt idx="1461">
                  <c:v>2.1335196056969846E-2</c:v>
                </c:pt>
                <c:pt idx="1462">
                  <c:v>2.1325984386542304E-2</c:v>
                </c:pt>
                <c:pt idx="1463">
                  <c:v>2.1315499634937285E-2</c:v>
                </c:pt>
                <c:pt idx="1464">
                  <c:v>2.1306362989789308E-2</c:v>
                </c:pt>
                <c:pt idx="1465">
                  <c:v>2.1297261356061969E-2</c:v>
                </c:pt>
                <c:pt idx="1466">
                  <c:v>2.128819473352014E-2</c:v>
                </c:pt>
                <c:pt idx="1467">
                  <c:v>2.1279163121927815E-2</c:v>
                </c:pt>
                <c:pt idx="1468">
                  <c:v>2.127018390312907E-2</c:v>
                </c:pt>
                <c:pt idx="1469">
                  <c:v>2.1261220332889304E-2</c:v>
                </c:pt>
                <c:pt idx="1470">
                  <c:v>2.1252291770660767E-2</c:v>
                </c:pt>
                <c:pt idx="1471">
                  <c:v>2.1243398216213832E-2</c:v>
                </c:pt>
                <c:pt idx="1472">
                  <c:v>2.1234539669317962E-2</c:v>
                </c:pt>
                <c:pt idx="1473">
                  <c:v>2.1225701398292867E-2</c:v>
                </c:pt>
                <c:pt idx="1474">
                  <c:v>2.1216916848093736E-2</c:v>
                </c:pt>
                <c:pt idx="1475">
                  <c:v>2.1208167309211351E-2</c:v>
                </c:pt>
                <c:pt idx="1476">
                  <c:v>2.1199452781414021E-2</c:v>
                </c:pt>
                <c:pt idx="1477">
                  <c:v>2.1190772556923844E-2</c:v>
                </c:pt>
                <c:pt idx="1478">
                  <c:v>2.1182126050452926E-2</c:v>
                </c:pt>
                <c:pt idx="1479">
                  <c:v>2.1173514552167916E-2</c:v>
                </c:pt>
                <c:pt idx="1480">
                  <c:v>2.1164938061847053E-2</c:v>
                </c:pt>
                <c:pt idx="1481">
                  <c:v>2.1156405300720181E-2</c:v>
                </c:pt>
                <c:pt idx="1482">
                  <c:v>2.1147900834653233E-2</c:v>
                </c:pt>
                <c:pt idx="1483">
                  <c:v>2.1139431378086531E-2</c:v>
                </c:pt>
                <c:pt idx="1484">
                  <c:v>2.113099693079544E-2</c:v>
                </c:pt>
                <c:pt idx="1485">
                  <c:v>2.1122597492559726E-2</c:v>
                </c:pt>
                <c:pt idx="1486">
                  <c:v>2.1114233063157396E-2</c:v>
                </c:pt>
                <c:pt idx="1487">
                  <c:v>2.1105903642367328E-2</c:v>
                </c:pt>
                <c:pt idx="1488">
                  <c:v>2.1097609229972815E-2</c:v>
                </c:pt>
                <c:pt idx="1489">
                  <c:v>2.1089349825752741E-2</c:v>
                </c:pt>
                <c:pt idx="1490">
                  <c:v>2.1081125429491275E-2</c:v>
                </c:pt>
                <c:pt idx="1491">
                  <c:v>2.1072936040970831E-2</c:v>
                </c:pt>
                <c:pt idx="1492">
                  <c:v>2.1064781659978216E-2</c:v>
                </c:pt>
                <c:pt idx="1493">
                  <c:v>2.1056662286295838E-2</c:v>
                </c:pt>
                <c:pt idx="1494">
                  <c:v>2.1048577919711393E-2</c:v>
                </c:pt>
                <c:pt idx="1495">
                  <c:v>2.1040528560012577E-2</c:v>
                </c:pt>
                <c:pt idx="1496">
                  <c:v>2.1032514206986198E-2</c:v>
                </c:pt>
                <c:pt idx="1497">
                  <c:v>2.1024534860421717E-2</c:v>
                </c:pt>
                <c:pt idx="1498">
                  <c:v>2.1016590520110352E-2</c:v>
                </c:pt>
                <c:pt idx="1499">
                  <c:v>2.1008635967203065E-2</c:v>
                </c:pt>
                <c:pt idx="1500">
                  <c:v>2.1000759590462159E-2</c:v>
                </c:pt>
                <c:pt idx="1501">
                  <c:v>2.0992918217186882E-2</c:v>
                </c:pt>
                <c:pt idx="1502">
                  <c:v>2.0985318515344412E-2</c:v>
                </c:pt>
                <c:pt idx="1503">
                  <c:v>2.0977393905045483E-2</c:v>
                </c:pt>
                <c:pt idx="1504">
                  <c:v>2.096965959788687E-2</c:v>
                </c:pt>
                <c:pt idx="1505">
                  <c:v>2.096196029553575E-2</c:v>
                </c:pt>
                <c:pt idx="1506">
                  <c:v>2.0954295997790393E-2</c:v>
                </c:pt>
                <c:pt idx="1507">
                  <c:v>2.0946666704448176E-2</c:v>
                </c:pt>
                <c:pt idx="1508">
                  <c:v>2.0939072415307371E-2</c:v>
                </c:pt>
                <c:pt idx="1509">
                  <c:v>2.0931513130169766E-2</c:v>
                </c:pt>
                <c:pt idx="1510">
                  <c:v>2.0923988848836266E-2</c:v>
                </c:pt>
                <c:pt idx="1511">
                  <c:v>2.0916499571106899E-2</c:v>
                </c:pt>
                <c:pt idx="1512">
                  <c:v>2.0908901468218086E-2</c:v>
                </c:pt>
                <c:pt idx="1513">
                  <c:v>2.0901478044892275E-2</c:v>
                </c:pt>
                <c:pt idx="1514">
                  <c:v>2.0894089620315002E-2</c:v>
                </c:pt>
                <c:pt idx="1515">
                  <c:v>2.0882629188004095E-2</c:v>
                </c:pt>
                <c:pt idx="1516">
                  <c:v>2.0875414366418838E-2</c:v>
                </c:pt>
                <c:pt idx="1517">
                  <c:v>2.0868071498028516E-2</c:v>
                </c:pt>
                <c:pt idx="1518">
                  <c:v>2.0860845153150179E-2</c:v>
                </c:pt>
                <c:pt idx="1519">
                  <c:v>2.085365380809396E-2</c:v>
                </c:pt>
                <c:pt idx="1520">
                  <c:v>2.0846587342883437E-2</c:v>
                </c:pt>
                <c:pt idx="1521">
                  <c:v>2.0839376116701513E-2</c:v>
                </c:pt>
                <c:pt idx="1522">
                  <c:v>2.0832289769993011E-2</c:v>
                </c:pt>
                <c:pt idx="1523">
                  <c:v>2.0825334592364662E-2</c:v>
                </c:pt>
                <c:pt idx="1524">
                  <c:v>2.0818320344455594E-2</c:v>
                </c:pt>
                <c:pt idx="1525">
                  <c:v>2.081134109737218E-2</c:v>
                </c:pt>
                <c:pt idx="1526">
                  <c:v>2.0804396850929427E-2</c:v>
                </c:pt>
                <c:pt idx="1527">
                  <c:v>2.0797487604942336E-2</c:v>
                </c:pt>
                <c:pt idx="1528">
                  <c:v>2.0790613359232955E-2</c:v>
                </c:pt>
                <c:pt idx="1529">
                  <c:v>2.0782690827276795E-2</c:v>
                </c:pt>
                <c:pt idx="1530">
                  <c:v>2.0775889467782464E-2</c:v>
                </c:pt>
                <c:pt idx="1531">
                  <c:v>2.0769123105897055E-2</c:v>
                </c:pt>
                <c:pt idx="1532">
                  <c:v>2.0762391741447797E-2</c:v>
                </c:pt>
                <c:pt idx="1533">
                  <c:v>2.0755812950306943E-2</c:v>
                </c:pt>
                <c:pt idx="1534">
                  <c:v>2.0749153702354771E-2</c:v>
                </c:pt>
                <c:pt idx="1535">
                  <c:v>2.074252945340559E-2</c:v>
                </c:pt>
                <c:pt idx="1536">
                  <c:v>2.0735940203285862E-2</c:v>
                </c:pt>
                <c:pt idx="1537">
                  <c:v>2.0729385951822922E-2</c:v>
                </c:pt>
                <c:pt idx="1538">
                  <c:v>2.0722866698840579E-2</c:v>
                </c:pt>
                <c:pt idx="1539">
                  <c:v>2.0716382444171458E-2</c:v>
                </c:pt>
                <c:pt idx="1540">
                  <c:v>2.0709933187643775E-2</c:v>
                </c:pt>
                <c:pt idx="1541">
                  <c:v>2.0703518929085746E-2</c:v>
                </c:pt>
                <c:pt idx="1542">
                  <c:v>2.0697139668330877E-2</c:v>
                </c:pt>
                <c:pt idx="1543">
                  <c:v>2.0690795405209142E-2</c:v>
                </c:pt>
                <c:pt idx="1544">
                  <c:v>2.0684486139556691E-2</c:v>
                </c:pt>
                <c:pt idx="1545">
                  <c:v>2.0678211871203504E-2</c:v>
                </c:pt>
                <c:pt idx="1546">
                  <c:v>2.0671972599987484E-2</c:v>
                </c:pt>
                <c:pt idx="1547">
                  <c:v>2.0665768325743895E-2</c:v>
                </c:pt>
                <c:pt idx="1548">
                  <c:v>2.0659599048307126E-2</c:v>
                </c:pt>
                <c:pt idx="1549">
                  <c:v>2.0653464767517726E-2</c:v>
                </c:pt>
                <c:pt idx="1550">
                  <c:v>2.0647211547213471E-2</c:v>
                </c:pt>
                <c:pt idx="1551">
                  <c:v>2.0641145101753588E-2</c:v>
                </c:pt>
                <c:pt idx="1552">
                  <c:v>2.0635113650394488E-2</c:v>
                </c:pt>
                <c:pt idx="1553">
                  <c:v>2.0629117192982088E-2</c:v>
                </c:pt>
                <c:pt idx="1554">
                  <c:v>2.0623155729358755E-2</c:v>
                </c:pt>
                <c:pt idx="1555">
                  <c:v>2.0617394003374607E-2</c:v>
                </c:pt>
                <c:pt idx="1556">
                  <c:v>2.0611504694638089E-2</c:v>
                </c:pt>
                <c:pt idx="1557">
                  <c:v>2.0605650381283033E-2</c:v>
                </c:pt>
                <c:pt idx="1558">
                  <c:v>2.0599831063155272E-2</c:v>
                </c:pt>
                <c:pt idx="1559">
                  <c:v>2.0594046740098879E-2</c:v>
                </c:pt>
                <c:pt idx="1560">
                  <c:v>2.0588297411964097E-2</c:v>
                </c:pt>
                <c:pt idx="1561">
                  <c:v>2.0582583078598522E-2</c:v>
                </c:pt>
                <c:pt idx="1562">
                  <c:v>2.0576903739851517E-2</c:v>
                </c:pt>
                <c:pt idx="1563">
                  <c:v>2.0570895323445103E-2</c:v>
                </c:pt>
                <c:pt idx="1564">
                  <c:v>2.0565281605436803E-2</c:v>
                </c:pt>
                <c:pt idx="1565">
                  <c:v>2.0559702877520403E-2</c:v>
                </c:pt>
                <c:pt idx="1566">
                  <c:v>2.055415913955002E-2</c:v>
                </c:pt>
                <c:pt idx="1567">
                  <c:v>2.0548650391384267E-2</c:v>
                </c:pt>
                <c:pt idx="1568">
                  <c:v>2.0543176632879068E-2</c:v>
                </c:pt>
                <c:pt idx="1569">
                  <c:v>2.053773786389574E-2</c:v>
                </c:pt>
                <c:pt idx="1570">
                  <c:v>2.0532334084294706E-2</c:v>
                </c:pt>
                <c:pt idx="1571">
                  <c:v>2.0527164750621253E-2</c:v>
                </c:pt>
                <c:pt idx="1572">
                  <c:v>2.0521833149543225E-2</c:v>
                </c:pt>
                <c:pt idx="1573">
                  <c:v>2.0516332680389562E-2</c:v>
                </c:pt>
                <c:pt idx="1574">
                  <c:v>2.0511068856930006E-2</c:v>
                </c:pt>
                <c:pt idx="1575">
                  <c:v>2.0505840022163848E-2</c:v>
                </c:pt>
                <c:pt idx="1576">
                  <c:v>2.0501067350364721E-2</c:v>
                </c:pt>
                <c:pt idx="1577">
                  <c:v>2.0495912913480969E-2</c:v>
                </c:pt>
                <c:pt idx="1578">
                  <c:v>2.0490793468936799E-2</c:v>
                </c:pt>
                <c:pt idx="1579">
                  <c:v>2.0485709016593901E-2</c:v>
                </c:pt>
                <c:pt idx="1580">
                  <c:v>2.0480659556321022E-2</c:v>
                </c:pt>
                <c:pt idx="1581">
                  <c:v>2.0475423318304958E-2</c:v>
                </c:pt>
                <c:pt idx="1582">
                  <c:v>2.0470441621090591E-2</c:v>
                </c:pt>
                <c:pt idx="1583">
                  <c:v>2.0465494913533708E-2</c:v>
                </c:pt>
                <c:pt idx="1584">
                  <c:v>2.046058319550784E-2</c:v>
                </c:pt>
                <c:pt idx="1585">
                  <c:v>2.0455937131374863E-2</c:v>
                </c:pt>
                <c:pt idx="1586">
                  <c:v>2.0451097620758567E-2</c:v>
                </c:pt>
                <c:pt idx="1587">
                  <c:v>2.0446293101300514E-2</c:v>
                </c:pt>
                <c:pt idx="1588">
                  <c:v>2.0441523572873852E-2</c:v>
                </c:pt>
                <c:pt idx="1589">
                  <c:v>2.0436789035354366E-2</c:v>
                </c:pt>
                <c:pt idx="1590">
                  <c:v>2.0432089488615197E-2</c:v>
                </c:pt>
                <c:pt idx="1591">
                  <c:v>2.0427424932535666E-2</c:v>
                </c:pt>
                <c:pt idx="1592">
                  <c:v>2.0422795366989793E-2</c:v>
                </c:pt>
                <c:pt idx="1593">
                  <c:v>2.0418200791858652E-2</c:v>
                </c:pt>
                <c:pt idx="1594">
                  <c:v>2.0413641207018912E-2</c:v>
                </c:pt>
                <c:pt idx="1595">
                  <c:v>2.0409116612351647E-2</c:v>
                </c:pt>
                <c:pt idx="1596">
                  <c:v>2.0404627007738808E-2</c:v>
                </c:pt>
                <c:pt idx="1597">
                  <c:v>2.0400172393058833E-2</c:v>
                </c:pt>
                <c:pt idx="1598">
                  <c:v>2.0395752768198952E-2</c:v>
                </c:pt>
                <c:pt idx="1599">
                  <c:v>2.0391368133039368E-2</c:v>
                </c:pt>
                <c:pt idx="1600">
                  <c:v>2.0387018487467313E-2</c:v>
                </c:pt>
                <c:pt idx="1601">
                  <c:v>2.0382703831365624E-2</c:v>
                </c:pt>
                <c:pt idx="1602">
                  <c:v>2.0378155339156611E-2</c:v>
                </c:pt>
                <c:pt idx="1603">
                  <c:v>2.0373908398926815E-2</c:v>
                </c:pt>
                <c:pt idx="1604">
                  <c:v>2.0369696445842956E-2</c:v>
                </c:pt>
                <c:pt idx="1605">
                  <c:v>2.0365519479793714E-2</c:v>
                </c:pt>
                <c:pt idx="1606">
                  <c:v>2.0361655388990752E-2</c:v>
                </c:pt>
                <c:pt idx="1607">
                  <c:v>2.0357550667367091E-2</c:v>
                </c:pt>
                <c:pt idx="1608">
                  <c:v>2.0353480934438572E-2</c:v>
                </c:pt>
                <c:pt idx="1609">
                  <c:v>2.0349446190100363E-2</c:v>
                </c:pt>
                <c:pt idx="1610">
                  <c:v>2.0345446434244987E-2</c:v>
                </c:pt>
                <c:pt idx="1611">
                  <c:v>2.0341481666766737E-2</c:v>
                </c:pt>
                <c:pt idx="1612">
                  <c:v>2.0337551887560777E-2</c:v>
                </c:pt>
                <c:pt idx="1613">
                  <c:v>2.0333657096524918E-2</c:v>
                </c:pt>
                <c:pt idx="1614">
                  <c:v>2.0329797293556977E-2</c:v>
                </c:pt>
                <c:pt idx="1615">
                  <c:v>2.0325375916266476E-2</c:v>
                </c:pt>
                <c:pt idx="1616">
                  <c:v>2.0321581512396627E-2</c:v>
                </c:pt>
                <c:pt idx="1617">
                  <c:v>2.0317822092343896E-2</c:v>
                </c:pt>
                <c:pt idx="1618">
                  <c:v>2.0314097656008324E-2</c:v>
                </c:pt>
                <c:pt idx="1619">
                  <c:v>2.0309883994424783E-2</c:v>
                </c:pt>
                <c:pt idx="1620">
                  <c:v>2.030623452287952E-2</c:v>
                </c:pt>
                <c:pt idx="1621">
                  <c:v>2.0302620034755151E-2</c:v>
                </c:pt>
                <c:pt idx="1622">
                  <c:v>2.0299040529957114E-2</c:v>
                </c:pt>
                <c:pt idx="1623">
                  <c:v>2.0295496008394458E-2</c:v>
                </c:pt>
                <c:pt idx="1624">
                  <c:v>2.0291986469977135E-2</c:v>
                </c:pt>
                <c:pt idx="1625">
                  <c:v>2.0288190679481521E-2</c:v>
                </c:pt>
                <c:pt idx="1626">
                  <c:v>2.0284748799136942E-2</c:v>
                </c:pt>
                <c:pt idx="1627">
                  <c:v>2.0281341899702141E-2</c:v>
                </c:pt>
                <c:pt idx="1628">
                  <c:v>2.0278955174140419E-2</c:v>
                </c:pt>
                <c:pt idx="1629">
                  <c:v>2.0275625178589159E-2</c:v>
                </c:pt>
                <c:pt idx="1630">
                  <c:v>2.0272330169577385E-2</c:v>
                </c:pt>
                <c:pt idx="1631">
                  <c:v>2.0269070147019647E-2</c:v>
                </c:pt>
                <c:pt idx="1632">
                  <c:v>2.0265845110828729E-2</c:v>
                </c:pt>
                <c:pt idx="1633">
                  <c:v>2.0262314838895724E-2</c:v>
                </c:pt>
                <c:pt idx="1634">
                  <c:v>2.0259157451004546E-2</c:v>
                </c:pt>
                <c:pt idx="1635">
                  <c:v>2.0256035047271286E-2</c:v>
                </c:pt>
                <c:pt idx="1636">
                  <c:v>2.0252947627614894E-2</c:v>
                </c:pt>
                <c:pt idx="1637">
                  <c:v>2.0250244722443855E-2</c:v>
                </c:pt>
                <c:pt idx="1638">
                  <c:v>2.0247229602706099E-2</c:v>
                </c:pt>
                <c:pt idx="1639">
                  <c:v>2.0244249468760789E-2</c:v>
                </c:pt>
                <c:pt idx="1640">
                  <c:v>2.0241304320529532E-2</c:v>
                </c:pt>
                <c:pt idx="1641">
                  <c:v>2.0238394157935682E-2</c:v>
                </c:pt>
                <c:pt idx="1642">
                  <c:v>2.0235518980899949E-2</c:v>
                </c:pt>
                <c:pt idx="1643">
                  <c:v>2.0232678789349225E-2</c:v>
                </c:pt>
                <c:pt idx="1644">
                  <c:v>2.0229873583208623E-2</c:v>
                </c:pt>
                <c:pt idx="1645">
                  <c:v>2.0227103362403267E-2</c:v>
                </c:pt>
                <c:pt idx="1646">
                  <c:v>2.0224368126860917E-2</c:v>
                </c:pt>
                <c:pt idx="1647">
                  <c:v>2.0221667876508458E-2</c:v>
                </c:pt>
                <c:pt idx="1648">
                  <c:v>2.0219002611277175E-2</c:v>
                </c:pt>
                <c:pt idx="1649">
                  <c:v>2.0216372331093951E-2</c:v>
                </c:pt>
                <c:pt idx="1650">
                  <c:v>2.0213777035891837E-2</c:v>
                </c:pt>
                <c:pt idx="1651">
                  <c:v>2.0211216725601236E-2</c:v>
                </c:pt>
                <c:pt idx="1652">
                  <c:v>2.0208691400156076E-2</c:v>
                </c:pt>
                <c:pt idx="1653">
                  <c:v>2.0206201059487647E-2</c:v>
                </c:pt>
                <c:pt idx="1654">
                  <c:v>2.0203356263592504E-2</c:v>
                </c:pt>
                <c:pt idx="1655">
                  <c:v>2.0200933527148499E-2</c:v>
                </c:pt>
                <c:pt idx="1656">
                  <c:v>2.0198545773347471E-2</c:v>
                </c:pt>
                <c:pt idx="1657">
                  <c:v>2.0196193002125287E-2</c:v>
                </c:pt>
                <c:pt idx="1658">
                  <c:v>2.01938752134205E-2</c:v>
                </c:pt>
                <c:pt idx="1659">
                  <c:v>2.0191993692217091E-2</c:v>
                </c:pt>
                <c:pt idx="1660">
                  <c:v>2.0189748243212447E-2</c:v>
                </c:pt>
                <c:pt idx="1661">
                  <c:v>2.0187537778488564E-2</c:v>
                </c:pt>
                <c:pt idx="1662">
                  <c:v>2.0185362297983778E-2</c:v>
                </c:pt>
                <c:pt idx="1663">
                  <c:v>2.0183221801645231E-2</c:v>
                </c:pt>
                <c:pt idx="1664">
                  <c:v>2.0181116289414783E-2</c:v>
                </c:pt>
                <c:pt idx="1665">
                  <c:v>2.0179045761235175E-2</c:v>
                </c:pt>
                <c:pt idx="1666">
                  <c:v>2.0177010217054425E-2</c:v>
                </c:pt>
                <c:pt idx="1667">
                  <c:v>2.017458931875046E-2</c:v>
                </c:pt>
                <c:pt idx="1668">
                  <c:v>2.0172621352060608E-2</c:v>
                </c:pt>
                <c:pt idx="1669">
                  <c:v>2.0170688367275404E-2</c:v>
                </c:pt>
                <c:pt idx="1670">
                  <c:v>2.0168790364344089E-2</c:v>
                </c:pt>
                <c:pt idx="1671">
                  <c:v>2.0166927343217671E-2</c:v>
                </c:pt>
                <c:pt idx="1672">
                  <c:v>2.016509930384806E-2</c:v>
                </c:pt>
                <c:pt idx="1673">
                  <c:v>2.0163306246187167E-2</c:v>
                </c:pt>
                <c:pt idx="1674">
                  <c:v>2.0161548170188674E-2</c:v>
                </c:pt>
                <c:pt idx="1675">
                  <c:v>2.0159825075805379E-2</c:v>
                </c:pt>
                <c:pt idx="1676">
                  <c:v>2.0157695288028701E-2</c:v>
                </c:pt>
                <c:pt idx="1677">
                  <c:v>2.0156039749269803E-2</c:v>
                </c:pt>
                <c:pt idx="1678">
                  <c:v>2.0154419190064086E-2</c:v>
                </c:pt>
                <c:pt idx="1679">
                  <c:v>2.0152833610371026E-2</c:v>
                </c:pt>
                <c:pt idx="1680">
                  <c:v>2.0152185889972203E-2</c:v>
                </c:pt>
                <c:pt idx="1681">
                  <c:v>2.0150675099846554E-2</c:v>
                </c:pt>
                <c:pt idx="1682">
                  <c:v>2.0149199292971851E-2</c:v>
                </c:pt>
                <c:pt idx="1683">
                  <c:v>2.0147758469309336E-2</c:v>
                </c:pt>
                <c:pt idx="1684">
                  <c:v>2.0146352628821123E-2</c:v>
                </c:pt>
                <c:pt idx="1685">
                  <c:v>2.0144518111462242E-2</c:v>
                </c:pt>
                <c:pt idx="1686">
                  <c:v>2.0143179812099472E-2</c:v>
                </c:pt>
                <c:pt idx="1687">
                  <c:v>2.0141876493874528E-2</c:v>
                </c:pt>
                <c:pt idx="1688">
                  <c:v>2.0140608156753569E-2</c:v>
                </c:pt>
                <c:pt idx="1689">
                  <c:v>2.013984817273488E-2</c:v>
                </c:pt>
                <c:pt idx="1690">
                  <c:v>2.013865223054986E-2</c:v>
                </c:pt>
                <c:pt idx="1691">
                  <c:v>2.0137491271296888E-2</c:v>
                </c:pt>
                <c:pt idx="1692">
                  <c:v>2.0136365294950418E-2</c:v>
                </c:pt>
                <c:pt idx="1693">
                  <c:v>2.0135274301478729E-2</c:v>
                </c:pt>
                <c:pt idx="1694">
                  <c:v>2.0134218290851876E-2</c:v>
                </c:pt>
                <c:pt idx="1695">
                  <c:v>2.0133197263043426E-2</c:v>
                </c:pt>
                <c:pt idx="1696">
                  <c:v>2.0132211218025196E-2</c:v>
                </c:pt>
                <c:pt idx="1697">
                  <c:v>2.0131260155773392E-2</c:v>
                </c:pt>
                <c:pt idx="1698">
                  <c:v>2.013034401234955E-2</c:v>
                </c:pt>
                <c:pt idx="1699">
                  <c:v>2.0129460612338473E-2</c:v>
                </c:pt>
                <c:pt idx="1700">
                  <c:v>2.012860523566555E-2</c:v>
                </c:pt>
                <c:pt idx="1701">
                  <c:v>2.0127773010768343E-2</c:v>
                </c:pt>
                <c:pt idx="1702">
                  <c:v>2.0126959066085286E-2</c:v>
                </c:pt>
                <c:pt idx="1703">
                  <c:v>2.0126158530059231E-2</c:v>
                </c:pt>
                <c:pt idx="1704">
                  <c:v>2.0125366531139187E-2</c:v>
                </c:pt>
                <c:pt idx="1705">
                  <c:v>2.0124578197775043E-2</c:v>
                </c:pt>
                <c:pt idx="1706">
                  <c:v>2.0123788658423743E-2</c:v>
                </c:pt>
                <c:pt idx="1707">
                  <c:v>2.0122498943802549E-2</c:v>
                </c:pt>
                <c:pt idx="1708">
                  <c:v>2.0121694217862685E-2</c:v>
                </c:pt>
                <c:pt idx="1709">
                  <c:v>2.0120873817491065E-2</c:v>
                </c:pt>
                <c:pt idx="1710">
                  <c:v>2.0120521010394989E-2</c:v>
                </c:pt>
                <c:pt idx="1711">
                  <c:v>2.0119652387015796E-2</c:v>
                </c:pt>
                <c:pt idx="1712">
                  <c:v>2.0118755016225693E-2</c:v>
                </c:pt>
                <c:pt idx="1713">
                  <c:v>2.0117828602154657E-2</c:v>
                </c:pt>
                <c:pt idx="1714">
                  <c:v>2.0116873144820309E-2</c:v>
                </c:pt>
                <c:pt idx="1715">
                  <c:v>2.0115888644246429E-2</c:v>
                </c:pt>
                <c:pt idx="1716">
                  <c:v>2.0114875100451523E-2</c:v>
                </c:pt>
                <c:pt idx="1717">
                  <c:v>2.0113832513462018E-2</c:v>
                </c:pt>
                <c:pt idx="1718">
                  <c:v>2.0112760883295527E-2</c:v>
                </c:pt>
                <c:pt idx="1719">
                  <c:v>2.0111660209979367E-2</c:v>
                </c:pt>
                <c:pt idx="1720">
                  <c:v>2.0109596501658507E-2</c:v>
                </c:pt>
                <c:pt idx="1721">
                  <c:v>2.0108442018024728E-2</c:v>
                </c:pt>
                <c:pt idx="1722">
                  <c:v>2.0107258494493661E-2</c:v>
                </c:pt>
                <c:pt idx="1723">
                  <c:v>2.0105870337149674E-2</c:v>
                </c:pt>
                <c:pt idx="1724">
                  <c:v>2.0104624585355779E-2</c:v>
                </c:pt>
                <c:pt idx="1725">
                  <c:v>2.0103349793749246E-2</c:v>
                </c:pt>
                <c:pt idx="1726">
                  <c:v>2.0102045962352582E-2</c:v>
                </c:pt>
                <c:pt idx="1727">
                  <c:v>2.010071309119911E-2</c:v>
                </c:pt>
                <c:pt idx="1728">
                  <c:v>2.0098901356759909E-2</c:v>
                </c:pt>
                <c:pt idx="1729">
                  <c:v>2.0097512556721989E-2</c:v>
                </c:pt>
                <c:pt idx="1730">
                  <c:v>2.0096094718600289E-2</c:v>
                </c:pt>
                <c:pt idx="1731">
                  <c:v>2.009464784242394E-2</c:v>
                </c:pt>
                <c:pt idx="1732">
                  <c:v>2.0094494995113815E-2</c:v>
                </c:pt>
                <c:pt idx="1733">
                  <c:v>2.0092983571535723E-2</c:v>
                </c:pt>
                <c:pt idx="1734">
                  <c:v>2.0091443105236972E-2</c:v>
                </c:pt>
                <c:pt idx="1735">
                  <c:v>2.0089873596254568E-2</c:v>
                </c:pt>
                <c:pt idx="1736">
                  <c:v>2.008827504462022E-2</c:v>
                </c:pt>
                <c:pt idx="1737">
                  <c:v>2.0086217420271557E-2</c:v>
                </c:pt>
                <c:pt idx="1738">
                  <c:v>2.0084562948726285E-2</c:v>
                </c:pt>
                <c:pt idx="1739">
                  <c:v>2.008287943622079E-2</c:v>
                </c:pt>
                <c:pt idx="1740">
                  <c:v>2.0081166882791587E-2</c:v>
                </c:pt>
                <c:pt idx="1741">
                  <c:v>2.0079846647930839E-2</c:v>
                </c:pt>
                <c:pt idx="1742">
                  <c:v>2.0078073841148607E-2</c:v>
                </c:pt>
                <c:pt idx="1743">
                  <c:v>2.0076271991971668E-2</c:v>
                </c:pt>
                <c:pt idx="1744">
                  <c:v>2.0074441100441421E-2</c:v>
                </c:pt>
                <c:pt idx="1745">
                  <c:v>2.0072581166595754E-2</c:v>
                </c:pt>
                <c:pt idx="1746">
                  <c:v>2.0070692190478703E-2</c:v>
                </c:pt>
                <c:pt idx="1747">
                  <c:v>2.0068774172130804E-2</c:v>
                </c:pt>
                <c:pt idx="1748">
                  <c:v>2.0066827111592567E-2</c:v>
                </c:pt>
                <c:pt idx="1749">
                  <c:v>2.0064851008905409E-2</c:v>
                </c:pt>
                <c:pt idx="1750">
                  <c:v>2.0062845864115129E-2</c:v>
                </c:pt>
                <c:pt idx="1751">
                  <c:v>2.0060811677264898E-2</c:v>
                </c:pt>
                <c:pt idx="1752">
                  <c:v>2.0058748448397879E-2</c:v>
                </c:pt>
                <c:pt idx="1753">
                  <c:v>2.0056656177560764E-2</c:v>
                </c:pt>
                <c:pt idx="1754">
                  <c:v>2.0054534864798478E-2</c:v>
                </c:pt>
                <c:pt idx="1755">
                  <c:v>2.0052384510156833E-2</c:v>
                </c:pt>
                <c:pt idx="1756">
                  <c:v>2.0050205113684279E-2</c:v>
                </c:pt>
                <c:pt idx="1757">
                  <c:v>2.0047996675427508E-2</c:v>
                </c:pt>
                <c:pt idx="1758">
                  <c:v>2.0045759195435848E-2</c:v>
                </c:pt>
                <c:pt idx="1759">
                  <c:v>2.004311064505826E-2</c:v>
                </c:pt>
                <c:pt idx="1760">
                  <c:v>2.0040817281757394E-2</c:v>
                </c:pt>
                <c:pt idx="1761">
                  <c:v>2.0038494878441254E-2</c:v>
                </c:pt>
                <c:pt idx="1762">
                  <c:v>2.0036518859092023E-2</c:v>
                </c:pt>
                <c:pt idx="1763">
                  <c:v>2.0034136171165038E-2</c:v>
                </c:pt>
                <c:pt idx="1764">
                  <c:v>2.0031724441806207E-2</c:v>
                </c:pt>
                <c:pt idx="1765">
                  <c:v>2.0029283671067512E-2</c:v>
                </c:pt>
                <c:pt idx="1766">
                  <c:v>2.002681385900092E-2</c:v>
                </c:pt>
                <c:pt idx="1767">
                  <c:v>2.0024315005661937E-2</c:v>
                </c:pt>
                <c:pt idx="1768">
                  <c:v>2.0021787111103414E-2</c:v>
                </c:pt>
                <c:pt idx="1769">
                  <c:v>2.0019230175381732E-2</c:v>
                </c:pt>
                <c:pt idx="1770">
                  <c:v>2.0016644198554156E-2</c:v>
                </c:pt>
                <c:pt idx="1771">
                  <c:v>2.0014029180674419E-2</c:v>
                </c:pt>
                <c:pt idx="1772">
                  <c:v>2.0010678310939885E-2</c:v>
                </c:pt>
                <c:pt idx="1773">
                  <c:v>2.000800965171606E-2</c:v>
                </c:pt>
                <c:pt idx="1774">
                  <c:v>2.0005311954742668E-2</c:v>
                </c:pt>
                <c:pt idx="1775">
                  <c:v>2.0002193316132698E-2</c:v>
                </c:pt>
                <c:pt idx="1776">
                  <c:v>1.999943339560617E-2</c:v>
                </c:pt>
                <c:pt idx="1777">
                  <c:v>1.9996644437512888E-2</c:v>
                </c:pt>
                <c:pt idx="1778">
                  <c:v>1.9993826441913179E-2</c:v>
                </c:pt>
                <c:pt idx="1779">
                  <c:v>1.9990979408868282E-2</c:v>
                </c:pt>
                <c:pt idx="1780">
                  <c:v>1.9987767756946981E-2</c:v>
                </c:pt>
                <c:pt idx="1781">
                  <c:v>1.9984864881852808E-2</c:v>
                </c:pt>
                <c:pt idx="1782">
                  <c:v>1.9981932971055244E-2</c:v>
                </c:pt>
                <c:pt idx="1783">
                  <c:v>1.99789720246153E-2</c:v>
                </c:pt>
                <c:pt idx="1784">
                  <c:v>1.9976635124000802E-2</c:v>
                </c:pt>
                <c:pt idx="1785">
                  <c:v>1.9974583019493196E-2</c:v>
                </c:pt>
                <c:pt idx="1786">
                  <c:v>1.9971523761971064E-2</c:v>
                </c:pt>
                <c:pt idx="1787">
                  <c:v>1.9968435461288313E-2</c:v>
                </c:pt>
                <c:pt idx="1788">
                  <c:v>1.9965318117517367E-2</c:v>
                </c:pt>
                <c:pt idx="1789">
                  <c:v>1.9959420138347984E-2</c:v>
                </c:pt>
                <c:pt idx="1790">
                  <c:v>1.9956234857377329E-2</c:v>
                </c:pt>
                <c:pt idx="1791">
                  <c:v>1.9953020538220723E-2</c:v>
                </c:pt>
                <c:pt idx="1792">
                  <c:v>1.9949777180945861E-2</c:v>
                </c:pt>
                <c:pt idx="1793">
                  <c:v>1.9946809526383363E-2</c:v>
                </c:pt>
                <c:pt idx="1794">
                  <c:v>1.994350583888034E-2</c:v>
                </c:pt>
                <c:pt idx="1795">
                  <c:v>1.9940173111924062E-2</c:v>
                </c:pt>
                <c:pt idx="1796">
                  <c:v>1.9936811345588525E-2</c:v>
                </c:pt>
                <c:pt idx="1797">
                  <c:v>1.9933420539946848E-2</c:v>
                </c:pt>
                <c:pt idx="1798">
                  <c:v>1.9930000695072145E-2</c:v>
                </c:pt>
                <c:pt idx="1799">
                  <c:v>1.9926551811039302E-2</c:v>
                </c:pt>
                <c:pt idx="1800">
                  <c:v>1.9923073887924955E-2</c:v>
                </c:pt>
                <c:pt idx="1801">
                  <c:v>1.9919566925803989E-2</c:v>
                </c:pt>
                <c:pt idx="1802">
                  <c:v>1.9916030924753921E-2</c:v>
                </c:pt>
                <c:pt idx="1803">
                  <c:v>1.9912465884850513E-2</c:v>
                </c:pt>
                <c:pt idx="1804">
                  <c:v>1.9908871806173931E-2</c:v>
                </c:pt>
                <c:pt idx="1805">
                  <c:v>1.9905248688800819E-2</c:v>
                </c:pt>
                <c:pt idx="1806">
                  <c:v>1.9901596532809578E-2</c:v>
                </c:pt>
                <c:pt idx="1807">
                  <c:v>1.98979153382839E-2</c:v>
                </c:pt>
                <c:pt idx="1808">
                  <c:v>1.9894205105300423E-2</c:v>
                </c:pt>
                <c:pt idx="1809">
                  <c:v>1.9890465833941075E-2</c:v>
                </c:pt>
                <c:pt idx="1810">
                  <c:v>1.9886431314892969E-2</c:v>
                </c:pt>
                <c:pt idx="1811">
                  <c:v>1.9882636247422467E-2</c:v>
                </c:pt>
                <c:pt idx="1812">
                  <c:v>1.9878812143356666E-2</c:v>
                </c:pt>
                <c:pt idx="1813">
                  <c:v>1.9874959002775718E-2</c:v>
                </c:pt>
                <c:pt idx="1814">
                  <c:v>1.9871333904395751E-2</c:v>
                </c:pt>
                <c:pt idx="1815">
                  <c:v>1.9867420404521913E-2</c:v>
                </c:pt>
                <c:pt idx="1816">
                  <c:v>1.9863477866858908E-2</c:v>
                </c:pt>
                <c:pt idx="1817">
                  <c:v>1.9859506291489547E-2</c:v>
                </c:pt>
                <c:pt idx="1818">
                  <c:v>1.9855505678504564E-2</c:v>
                </c:pt>
                <c:pt idx="1819">
                  <c:v>1.9851476027989409E-2</c:v>
                </c:pt>
                <c:pt idx="1820">
                  <c:v>1.9847417340031297E-2</c:v>
                </c:pt>
                <c:pt idx="1821">
                  <c:v>1.984332961472185E-2</c:v>
                </c:pt>
                <c:pt idx="1822">
                  <c:v>1.9839212852146508E-2</c:v>
                </c:pt>
                <c:pt idx="1823">
                  <c:v>1.9834593951570664E-2</c:v>
                </c:pt>
                <c:pt idx="1824">
                  <c:v>1.98304237149842E-2</c:v>
                </c:pt>
                <c:pt idx="1825">
                  <c:v>1.9826224444443843E-2</c:v>
                </c:pt>
                <c:pt idx="1826">
                  <c:v>1.9821996140040543E-2</c:v>
                </c:pt>
                <c:pt idx="1827">
                  <c:v>1.9817966248516394E-2</c:v>
                </c:pt>
                <c:pt idx="1828">
                  <c:v>1.9813452430003518E-2</c:v>
                </c:pt>
                <c:pt idx="1829">
                  <c:v>1.9809137024553499E-2</c:v>
                </c:pt>
                <c:pt idx="1830">
                  <c:v>1.9804792585604341E-2</c:v>
                </c:pt>
                <c:pt idx="1831">
                  <c:v>1.9800419113249701E-2</c:v>
                </c:pt>
                <c:pt idx="1832">
                  <c:v>1.9796232508703469E-2</c:v>
                </c:pt>
                <c:pt idx="1833">
                  <c:v>1.9791585068700393E-2</c:v>
                </c:pt>
                <c:pt idx="1834">
                  <c:v>1.9787124496692128E-2</c:v>
                </c:pt>
                <c:pt idx="1835">
                  <c:v>1.9782843847317867E-2</c:v>
                </c:pt>
                <c:pt idx="1836">
                  <c:v>1.9778529314928524E-2</c:v>
                </c:pt>
                <c:pt idx="1837">
                  <c:v>1.9773977004545713E-2</c:v>
                </c:pt>
                <c:pt idx="1838">
                  <c:v>1.976939565841487E-2</c:v>
                </c:pt>
                <c:pt idx="1839">
                  <c:v>1.976478527663466E-2</c:v>
                </c:pt>
                <c:pt idx="1840">
                  <c:v>1.9759948724203006E-2</c:v>
                </c:pt>
                <c:pt idx="1841">
                  <c:v>1.9755282597346397E-2</c:v>
                </c:pt>
                <c:pt idx="1842">
                  <c:v>1.9750587436647388E-2</c:v>
                </c:pt>
                <c:pt idx="1843">
                  <c:v>1.9745863242205727E-2</c:v>
                </c:pt>
                <c:pt idx="1844">
                  <c:v>1.9741110014124728E-2</c:v>
                </c:pt>
                <c:pt idx="1845">
                  <c:v>1.9736513243024268E-2</c:v>
                </c:pt>
                <c:pt idx="1846">
                  <c:v>1.9731699614561529E-2</c:v>
                </c:pt>
                <c:pt idx="1847">
                  <c:v>1.9726856951273981E-2</c:v>
                </c:pt>
                <c:pt idx="1848">
                  <c:v>1.9721985253267335E-2</c:v>
                </c:pt>
                <c:pt idx="1849">
                  <c:v>1.9717084520649065E-2</c:v>
                </c:pt>
                <c:pt idx="1850">
                  <c:v>1.9712154753524006E-2</c:v>
                </c:pt>
                <c:pt idx="1851">
                  <c:v>1.9707195952002272E-2</c:v>
                </c:pt>
                <c:pt idx="1852">
                  <c:v>1.9702208116190455E-2</c:v>
                </c:pt>
                <c:pt idx="1853">
                  <c:v>1.9697191246198675E-2</c:v>
                </c:pt>
                <c:pt idx="1854">
                  <c:v>1.9692145342136171E-2</c:v>
                </c:pt>
                <c:pt idx="1855">
                  <c:v>1.9687070404112172E-2</c:v>
                </c:pt>
                <c:pt idx="1856">
                  <c:v>1.9681966432239444E-2</c:v>
                </c:pt>
                <c:pt idx="1857">
                  <c:v>1.9676833426628102E-2</c:v>
                </c:pt>
                <c:pt idx="1858">
                  <c:v>1.9671671387390906E-2</c:v>
                </c:pt>
                <c:pt idx="1859">
                  <c:v>1.9666480314640616E-2</c:v>
                </c:pt>
                <c:pt idx="1860">
                  <c:v>1.9661260208489111E-2</c:v>
                </c:pt>
                <c:pt idx="1861">
                  <c:v>1.9656011069055318E-2</c:v>
                </c:pt>
                <c:pt idx="1862">
                  <c:v>1.9650587276320353E-2</c:v>
                </c:pt>
                <c:pt idx="1863">
                  <c:v>1.9645282429308061E-2</c:v>
                </c:pt>
                <c:pt idx="1864">
                  <c:v>1.9639948550827763E-2</c:v>
                </c:pt>
                <c:pt idx="1865">
                  <c:v>1.9634585640998795E-2</c:v>
                </c:pt>
                <c:pt idx="1866">
                  <c:v>1.9629193699932487E-2</c:v>
                </c:pt>
                <c:pt idx="1867">
                  <c:v>1.9623906539905148E-2</c:v>
                </c:pt>
                <c:pt idx="1868">
                  <c:v>1.9618454170715168E-2</c:v>
                </c:pt>
                <c:pt idx="1869">
                  <c:v>1.9612972769175813E-2</c:v>
                </c:pt>
                <c:pt idx="1870">
                  <c:v>1.9607462335406008E-2</c:v>
                </c:pt>
                <c:pt idx="1871">
                  <c:v>1.9601922869524682E-2</c:v>
                </c:pt>
                <c:pt idx="1872">
                  <c:v>1.9596354371655168E-2</c:v>
                </c:pt>
                <c:pt idx="1873">
                  <c:v>1.9590756841916388E-2</c:v>
                </c:pt>
                <c:pt idx="1874">
                  <c:v>1.9585130280434321E-2</c:v>
                </c:pt>
                <c:pt idx="1875">
                  <c:v>1.957935984418752E-2</c:v>
                </c:pt>
                <c:pt idx="1876">
                  <c:v>1.9573677597281378E-2</c:v>
                </c:pt>
                <c:pt idx="1877">
                  <c:v>1.9567966320456015E-2</c:v>
                </c:pt>
                <c:pt idx="1878">
                  <c:v>1.9562226013836108E-2</c:v>
                </c:pt>
                <c:pt idx="1879">
                  <c:v>1.9556456677543681E-2</c:v>
                </c:pt>
                <c:pt idx="1880">
                  <c:v>1.9550658311704303E-2</c:v>
                </c:pt>
                <c:pt idx="1881">
                  <c:v>1.9544830916444451E-2</c:v>
                </c:pt>
                <c:pt idx="1882">
                  <c:v>1.9538974491887909E-2</c:v>
                </c:pt>
                <c:pt idx="1883">
                  <c:v>1.9533089038162938E-2</c:v>
                </c:pt>
                <c:pt idx="1884">
                  <c:v>1.9527174555395998E-2</c:v>
                </c:pt>
                <c:pt idx="1885">
                  <c:v>1.9521139818053E-2</c:v>
                </c:pt>
                <c:pt idx="1886">
                  <c:v>1.9515169669551965E-2</c:v>
                </c:pt>
                <c:pt idx="1887">
                  <c:v>1.9509170493838282E-2</c:v>
                </c:pt>
                <c:pt idx="1888">
                  <c:v>1.9503310156411109E-2</c:v>
                </c:pt>
                <c:pt idx="1889">
                  <c:v>1.9497248133856067E-2</c:v>
                </c:pt>
                <c:pt idx="1890">
                  <c:v>1.9491157081598869E-2</c:v>
                </c:pt>
                <c:pt idx="1891">
                  <c:v>1.9485036999770774E-2</c:v>
                </c:pt>
                <c:pt idx="1892">
                  <c:v>1.9478887888508326E-2</c:v>
                </c:pt>
                <c:pt idx="1893">
                  <c:v>1.9472637924909549E-2</c:v>
                </c:pt>
                <c:pt idx="1894">
                  <c:v>1.9466433158856801E-2</c:v>
                </c:pt>
                <c:pt idx="1895">
                  <c:v>1.9460199365204E-2</c:v>
                </c:pt>
                <c:pt idx="1896">
                  <c:v>1.9453936544084734E-2</c:v>
                </c:pt>
                <c:pt idx="1897">
                  <c:v>1.9447706895390309E-2</c:v>
                </c:pt>
                <c:pt idx="1898">
                  <c:v>1.9441383610358375E-2</c:v>
                </c:pt>
                <c:pt idx="1899">
                  <c:v>1.9435031296844381E-2</c:v>
                </c:pt>
                <c:pt idx="1900">
                  <c:v>1.9428649954987515E-2</c:v>
                </c:pt>
                <c:pt idx="1901">
                  <c:v>1.942223958492785E-2</c:v>
                </c:pt>
                <c:pt idx="1902">
                  <c:v>1.9415800186804576E-2</c:v>
                </c:pt>
                <c:pt idx="1903">
                  <c:v>1.9409331760758635E-2</c:v>
                </c:pt>
                <c:pt idx="1904">
                  <c:v>1.9402834306930985E-2</c:v>
                </c:pt>
                <c:pt idx="1905">
                  <c:v>1.9396307825464334E-2</c:v>
                </c:pt>
                <c:pt idx="1906">
                  <c:v>1.9389752316499632E-2</c:v>
                </c:pt>
                <c:pt idx="1907">
                  <c:v>1.9383167780183119E-2</c:v>
                </c:pt>
                <c:pt idx="1908">
                  <c:v>1.9376554216655739E-2</c:v>
                </c:pt>
                <c:pt idx="1909">
                  <c:v>1.9369911626062847E-2</c:v>
                </c:pt>
                <c:pt idx="1910">
                  <c:v>1.9363240008549804E-2</c:v>
                </c:pt>
                <c:pt idx="1911">
                  <c:v>1.9356539364262838E-2</c:v>
                </c:pt>
                <c:pt idx="1912">
                  <c:v>1.9349809693346431E-2</c:v>
                </c:pt>
                <c:pt idx="1913">
                  <c:v>1.9343050995951214E-2</c:v>
                </c:pt>
                <c:pt idx="1914">
                  <c:v>1.933626327222079E-2</c:v>
                </c:pt>
                <c:pt idx="1915">
                  <c:v>1.9329427907922789E-2</c:v>
                </c:pt>
                <c:pt idx="1916">
                  <c:v>1.9322584566729313E-2</c:v>
                </c:pt>
                <c:pt idx="1917">
                  <c:v>1.931571220104137E-2</c:v>
                </c:pt>
                <c:pt idx="1918">
                  <c:v>1.9308822116943909E-2</c:v>
                </c:pt>
                <c:pt idx="1919">
                  <c:v>1.9301889263785576E-2</c:v>
                </c:pt>
                <c:pt idx="1920">
                  <c:v>1.9294927385192347E-2</c:v>
                </c:pt>
                <c:pt idx="1921">
                  <c:v>1.9287936481317509E-2</c:v>
                </c:pt>
                <c:pt idx="1922">
                  <c:v>1.9280916552313461E-2</c:v>
                </c:pt>
                <c:pt idx="1923">
                  <c:v>1.9273867598332609E-2</c:v>
                </c:pt>
                <c:pt idx="1924">
                  <c:v>1.9266789619530877E-2</c:v>
                </c:pt>
                <c:pt idx="1925">
                  <c:v>1.9259682616062427E-2</c:v>
                </c:pt>
                <c:pt idx="1926">
                  <c:v>1.9252546588080545E-2</c:v>
                </c:pt>
                <c:pt idx="1927">
                  <c:v>1.9245392230055326E-2</c:v>
                </c:pt>
                <c:pt idx="1928">
                  <c:v>1.9238213516265226E-2</c:v>
                </c:pt>
                <c:pt idx="1929">
                  <c:v>1.9230995320955749E-2</c:v>
                </c:pt>
                <c:pt idx="1930">
                  <c:v>1.922374810450489E-2</c:v>
                </c:pt>
                <c:pt idx="1931">
                  <c:v>1.9215430035526296E-2</c:v>
                </c:pt>
                <c:pt idx="1932">
                  <c:v>1.9208120631437509E-2</c:v>
                </c:pt>
                <c:pt idx="1933">
                  <c:v>1.9200782206696323E-2</c:v>
                </c:pt>
                <c:pt idx="1934">
                  <c:v>1.9193414761460328E-2</c:v>
                </c:pt>
                <c:pt idx="1935">
                  <c:v>1.9186018295885312E-2</c:v>
                </c:pt>
                <c:pt idx="1936">
                  <c:v>1.9178592810130669E-2</c:v>
                </c:pt>
                <c:pt idx="1937">
                  <c:v>1.9171173453485395E-2</c:v>
                </c:pt>
                <c:pt idx="1938">
                  <c:v>1.9163692392632523E-2</c:v>
                </c:pt>
                <c:pt idx="1939">
                  <c:v>1.9156182313432912E-2</c:v>
                </c:pt>
                <c:pt idx="1940">
                  <c:v>1.9148514862688076E-2</c:v>
                </c:pt>
                <c:pt idx="1941">
                  <c:v>1.9140939340089324E-2</c:v>
                </c:pt>
                <c:pt idx="1942">
                  <c:v>1.9133334795573262E-2</c:v>
                </c:pt>
                <c:pt idx="1943">
                  <c:v>1.912570122930727E-2</c:v>
                </c:pt>
                <c:pt idx="1944">
                  <c:v>1.9118038641454321E-2</c:v>
                </c:pt>
                <c:pt idx="1945">
                  <c:v>1.9110402413397679E-2</c:v>
                </c:pt>
                <c:pt idx="1946">
                  <c:v>1.910268425888351E-2</c:v>
                </c:pt>
                <c:pt idx="1947">
                  <c:v>1.9094937084626319E-2</c:v>
                </c:pt>
                <c:pt idx="1948">
                  <c:v>1.9087160890798E-2</c:v>
                </c:pt>
                <c:pt idx="1949">
                  <c:v>1.9079290384305114E-2</c:v>
                </c:pt>
                <c:pt idx="1950">
                  <c:v>1.9071453670481478E-2</c:v>
                </c:pt>
                <c:pt idx="1951">
                  <c:v>1.9063587936259275E-2</c:v>
                </c:pt>
                <c:pt idx="1952">
                  <c:v>1.9055693181808518E-2</c:v>
                </c:pt>
                <c:pt idx="1953">
                  <c:v>1.9047769407302753E-2</c:v>
                </c:pt>
                <c:pt idx="1954">
                  <c:v>1.9039816612915528E-2</c:v>
                </c:pt>
                <c:pt idx="1955">
                  <c:v>1.9031834798819508E-2</c:v>
                </c:pt>
                <c:pt idx="1956">
                  <c:v>1.9023823965189993E-2</c:v>
                </c:pt>
                <c:pt idx="1957">
                  <c:v>1.9015784112200534E-2</c:v>
                </c:pt>
                <c:pt idx="1958">
                  <c:v>1.9007715279821921E-2</c:v>
                </c:pt>
                <c:pt idx="1959">
                  <c:v>1.8999618822688118E-2</c:v>
                </c:pt>
                <c:pt idx="1960">
                  <c:v>1.8991497679804192E-2</c:v>
                </c:pt>
                <c:pt idx="1961">
                  <c:v>1.8983354884469034E-2</c:v>
                </c:pt>
                <c:pt idx="1962">
                  <c:v>1.8975193469967438E-2</c:v>
                </c:pt>
                <c:pt idx="1963">
                  <c:v>1.8967016469548958E-2</c:v>
                </c:pt>
                <c:pt idx="1964">
                  <c:v>1.895882691644642E-2</c:v>
                </c:pt>
                <c:pt idx="1965">
                  <c:v>1.8950627843862689E-2</c:v>
                </c:pt>
                <c:pt idx="1966">
                  <c:v>1.8942422284977726E-2</c:v>
                </c:pt>
                <c:pt idx="1967">
                  <c:v>1.8934308889978893E-2</c:v>
                </c:pt>
                <c:pt idx="1968">
                  <c:v>1.8926099281595339E-2</c:v>
                </c:pt>
                <c:pt idx="1969">
                  <c:v>1.8917892195520775E-2</c:v>
                </c:pt>
                <c:pt idx="1970">
                  <c:v>1.890969069801032E-2</c:v>
                </c:pt>
                <c:pt idx="1971">
                  <c:v>1.8901403343831915E-2</c:v>
                </c:pt>
                <c:pt idx="1972">
                  <c:v>1.8893221499923844E-2</c:v>
                </c:pt>
                <c:pt idx="1973">
                  <c:v>1.8885050501612329E-2</c:v>
                </c:pt>
                <c:pt idx="1974">
                  <c:v>1.8876890348830423E-2</c:v>
                </c:pt>
                <c:pt idx="1975">
                  <c:v>1.8868741041511174E-2</c:v>
                </c:pt>
                <c:pt idx="1976">
                  <c:v>1.8860602579587629E-2</c:v>
                </c:pt>
                <c:pt idx="1977">
                  <c:v>1.8852474962992836E-2</c:v>
                </c:pt>
                <c:pt idx="1978">
                  <c:v>1.8844358191664249E-2</c:v>
                </c:pt>
                <c:pt idx="1979">
                  <c:v>1.8836343928095134E-2</c:v>
                </c:pt>
                <c:pt idx="1980">
                  <c:v>1.8828339824883435E-2</c:v>
                </c:pt>
                <c:pt idx="1981">
                  <c:v>1.8820254871714067E-2</c:v>
                </c:pt>
                <c:pt idx="1982">
                  <c:v>1.8812180762082305E-2</c:v>
                </c:pt>
                <c:pt idx="1983">
                  <c:v>1.880411749592242E-2</c:v>
                </c:pt>
                <c:pt idx="1984">
                  <c:v>1.8796065073171369E-2</c:v>
                </c:pt>
                <c:pt idx="1985">
                  <c:v>1.8788023493764319E-2</c:v>
                </c:pt>
                <c:pt idx="1986">
                  <c:v>1.8779992757637334E-2</c:v>
                </c:pt>
                <c:pt idx="1987">
                  <c:v>1.8771972864724675E-2</c:v>
                </c:pt>
                <c:pt idx="1988">
                  <c:v>1.8764052293383335E-2</c:v>
                </c:pt>
                <c:pt idx="1989">
                  <c:v>1.8755965608295597E-2</c:v>
                </c:pt>
                <c:pt idx="1990">
                  <c:v>1.8748065993694607E-2</c:v>
                </c:pt>
                <c:pt idx="1991">
                  <c:v>1.874008910723576E-2</c:v>
                </c:pt>
                <c:pt idx="1992">
                  <c:v>1.8731862108825215E-2</c:v>
                </c:pt>
                <c:pt idx="1993">
                  <c:v>1.8723908008557767E-2</c:v>
                </c:pt>
                <c:pt idx="1994">
                  <c:v>1.8715964752506451E-2</c:v>
                </c:pt>
                <c:pt idx="1995">
                  <c:v>1.8708032340603427E-2</c:v>
                </c:pt>
                <c:pt idx="1996">
                  <c:v>1.8700110772787919E-2</c:v>
                </c:pt>
                <c:pt idx="1997">
                  <c:v>1.8692285157481833E-2</c:v>
                </c:pt>
                <c:pt idx="1998">
                  <c:v>1.8684384906652102E-2</c:v>
                </c:pt>
                <c:pt idx="1999">
                  <c:v>1.8676495498994482E-2</c:v>
                </c:pt>
                <c:pt idx="2000">
                  <c:v>1.8668616934449302E-2</c:v>
                </c:pt>
                <c:pt idx="2001">
                  <c:v>1.8660665592739659E-2</c:v>
                </c:pt>
                <c:pt idx="2002">
                  <c:v>1.8652809088085531E-2</c:v>
                </c:pt>
                <c:pt idx="2003">
                  <c:v>1.8644963427067871E-2</c:v>
                </c:pt>
                <c:pt idx="2004">
                  <c:v>1.8637128609620617E-2</c:v>
                </c:pt>
                <c:pt idx="2005">
                  <c:v>1.8629304635682978E-2</c:v>
                </c:pt>
                <c:pt idx="2006">
                  <c:v>1.8621491505188003E-2</c:v>
                </c:pt>
                <c:pt idx="2007">
                  <c:v>1.861368921807403E-2</c:v>
                </c:pt>
                <c:pt idx="2008">
                  <c:v>1.8605897774275865E-2</c:v>
                </c:pt>
                <c:pt idx="2009">
                  <c:v>1.8598117173731846E-2</c:v>
                </c:pt>
                <c:pt idx="2010">
                  <c:v>1.8590347416376784E-2</c:v>
                </c:pt>
                <c:pt idx="2011">
                  <c:v>1.8582588502148129E-2</c:v>
                </c:pt>
                <c:pt idx="2012">
                  <c:v>1.8574840430983338E-2</c:v>
                </c:pt>
                <c:pt idx="2013">
                  <c:v>1.8567103202818101E-2</c:v>
                </c:pt>
                <c:pt idx="2014">
                  <c:v>1.8559376817588989E-2</c:v>
                </c:pt>
                <c:pt idx="2015">
                  <c:v>1.8551661275234336E-2</c:v>
                </c:pt>
                <c:pt idx="2016">
                  <c:v>1.8543956575691599E-2</c:v>
                </c:pt>
                <c:pt idx="2017">
                  <c:v>1.8536262718894705E-2</c:v>
                </c:pt>
                <c:pt idx="2018">
                  <c:v>1.8528579704784633E-2</c:v>
                </c:pt>
                <c:pt idx="2019">
                  <c:v>1.8520984314899978E-2</c:v>
                </c:pt>
                <c:pt idx="2020">
                  <c:v>1.8513322599317348E-2</c:v>
                </c:pt>
                <c:pt idx="2021">
                  <c:v>1.8505671725529929E-2</c:v>
                </c:pt>
                <c:pt idx="2022">
                  <c:v>1.8497956073945759E-2</c:v>
                </c:pt>
                <c:pt idx="2023">
                  <c:v>1.8490327272324546E-2</c:v>
                </c:pt>
                <c:pt idx="2024">
                  <c:v>1.8482709313014871E-2</c:v>
                </c:pt>
                <c:pt idx="2025">
                  <c:v>1.8475102195952432E-2</c:v>
                </c:pt>
                <c:pt idx="2026">
                  <c:v>1.846750592107908E-2</c:v>
                </c:pt>
                <c:pt idx="2027">
                  <c:v>1.8459920488328754E-2</c:v>
                </c:pt>
                <c:pt idx="2028">
                  <c:v>1.8452345897641539E-2</c:v>
                </c:pt>
                <c:pt idx="2029">
                  <c:v>1.8444782148955778E-2</c:v>
                </c:pt>
                <c:pt idx="2030">
                  <c:v>1.8437229242210685E-2</c:v>
                </c:pt>
                <c:pt idx="2031">
                  <c:v>1.8429687177341066E-2</c:v>
                </c:pt>
                <c:pt idx="2032">
                  <c:v>1.8422299390372272E-2</c:v>
                </c:pt>
                <c:pt idx="2033">
                  <c:v>1.8414778217645887E-2</c:v>
                </c:pt>
                <c:pt idx="2034">
                  <c:v>1.8407267885221564E-2</c:v>
                </c:pt>
                <c:pt idx="2035">
                  <c:v>1.8398697921931238E-2</c:v>
                </c:pt>
                <c:pt idx="2036">
                  <c:v>1.8391210818527251E-2</c:v>
                </c:pt>
                <c:pt idx="2037">
                  <c:v>1.8383734555237119E-2</c:v>
                </c:pt>
                <c:pt idx="2038">
                  <c:v>1.8376269132004113E-2</c:v>
                </c:pt>
                <c:pt idx="2039">
                  <c:v>1.8368814548765194E-2</c:v>
                </c:pt>
                <c:pt idx="2040">
                  <c:v>1.8361439335055622E-2</c:v>
                </c:pt>
                <c:pt idx="2041">
                  <c:v>1.8354006030393152E-2</c:v>
                </c:pt>
                <c:pt idx="2042">
                  <c:v>1.8346583564858455E-2</c:v>
                </c:pt>
                <c:pt idx="2043">
                  <c:v>1.8339171938391428E-2</c:v>
                </c:pt>
                <c:pt idx="2044">
                  <c:v>1.8331570498355178E-2</c:v>
                </c:pt>
                <c:pt idx="2045">
                  <c:v>1.8324181762074988E-2</c:v>
                </c:pt>
                <c:pt idx="2046">
                  <c:v>1.8316803866751455E-2</c:v>
                </c:pt>
                <c:pt idx="2047">
                  <c:v>1.8309436812322919E-2</c:v>
                </c:pt>
                <c:pt idx="2048">
                  <c:v>1.830208059873123E-2</c:v>
                </c:pt>
                <c:pt idx="2049">
                  <c:v>1.829480004615968E-2</c:v>
                </c:pt>
                <c:pt idx="2050">
                  <c:v>1.8287465106474634E-2</c:v>
                </c:pt>
                <c:pt idx="2051">
                  <c:v>1.8280141006762597E-2</c:v>
                </c:pt>
                <c:pt idx="2052">
                  <c:v>1.8272827746964787E-2</c:v>
                </c:pt>
                <c:pt idx="2053">
                  <c:v>1.8265462141215719E-2</c:v>
                </c:pt>
                <c:pt idx="2054">
                  <c:v>1.8258170971383637E-2</c:v>
                </c:pt>
                <c:pt idx="2055">
                  <c:v>1.8250890641969962E-2</c:v>
                </c:pt>
                <c:pt idx="2056">
                  <c:v>1.8243621152914787E-2</c:v>
                </c:pt>
                <c:pt idx="2057">
                  <c:v>1.8236362504159973E-2</c:v>
                </c:pt>
                <c:pt idx="2058">
                  <c:v>1.8229114695643856E-2</c:v>
                </c:pt>
                <c:pt idx="2059">
                  <c:v>1.822187772731005E-2</c:v>
                </c:pt>
                <c:pt idx="2060">
                  <c:v>1.8214651599096895E-2</c:v>
                </c:pt>
                <c:pt idx="2061">
                  <c:v>1.820743631094977E-2</c:v>
                </c:pt>
                <c:pt idx="2062">
                  <c:v>1.820023186280437E-2</c:v>
                </c:pt>
                <c:pt idx="2063">
                  <c:v>1.8193038254606071E-2</c:v>
                </c:pt>
                <c:pt idx="2064">
                  <c:v>1.8185855486294093E-2</c:v>
                </c:pt>
                <c:pt idx="2065">
                  <c:v>1.8178683557812055E-2</c:v>
                </c:pt>
                <c:pt idx="2066">
                  <c:v>1.8171522469098287E-2</c:v>
                </c:pt>
                <c:pt idx="2067">
                  <c:v>1.8164372220097296E-2</c:v>
                </c:pt>
                <c:pt idx="2068">
                  <c:v>1.8157232810749178E-2</c:v>
                </c:pt>
                <c:pt idx="2069">
                  <c:v>1.8150104240996667E-2</c:v>
                </c:pt>
                <c:pt idx="2070">
                  <c:v>1.8142986510780747E-2</c:v>
                </c:pt>
                <c:pt idx="2071">
                  <c:v>1.8135935316375036E-2</c:v>
                </c:pt>
                <c:pt idx="2072">
                  <c:v>1.8128838842571268E-2</c:v>
                </c:pt>
                <c:pt idx="2073">
                  <c:v>1.812175320746158E-2</c:v>
                </c:pt>
                <c:pt idx="2074">
                  <c:v>1.81146239841289E-2</c:v>
                </c:pt>
                <c:pt idx="2075">
                  <c:v>1.810756045072907E-2</c:v>
                </c:pt>
                <c:pt idx="2076">
                  <c:v>1.8100507756520501E-2</c:v>
                </c:pt>
                <c:pt idx="2077">
                  <c:v>1.8093465901443284E-2</c:v>
                </c:pt>
                <c:pt idx="2078">
                  <c:v>1.8086434885442808E-2</c:v>
                </c:pt>
                <c:pt idx="2079">
                  <c:v>1.8079414708460046E-2</c:v>
                </c:pt>
                <c:pt idx="2080">
                  <c:v>1.8072405370437739E-2</c:v>
                </c:pt>
                <c:pt idx="2081">
                  <c:v>1.8065406871318624E-2</c:v>
                </c:pt>
                <c:pt idx="2082">
                  <c:v>1.8058419211046322E-2</c:v>
                </c:pt>
                <c:pt idx="2083">
                  <c:v>1.805144238956357E-2</c:v>
                </c:pt>
                <c:pt idx="2084">
                  <c:v>1.8044526558703734E-2</c:v>
                </c:pt>
                <c:pt idx="2085">
                  <c:v>1.803757098347706E-2</c:v>
                </c:pt>
                <c:pt idx="2086">
                  <c:v>1.8030626246208811E-2</c:v>
                </c:pt>
                <c:pt idx="2087">
                  <c:v>1.8022702674511278E-2</c:v>
                </c:pt>
                <c:pt idx="2088">
                  <c:v>1.801558795458276E-2</c:v>
                </c:pt>
                <c:pt idx="2089">
                  <c:v>1.8008870485766038E-2</c:v>
                </c:pt>
                <c:pt idx="2090">
                  <c:v>1.8001970648009104E-2</c:v>
                </c:pt>
                <c:pt idx="2091">
                  <c:v>1.799508164792293E-2</c:v>
                </c:pt>
                <c:pt idx="2092">
                  <c:v>1.7988250147419501E-2</c:v>
                </c:pt>
                <c:pt idx="2093">
                  <c:v>1.7981382386057784E-2</c:v>
                </c:pt>
                <c:pt idx="2094">
                  <c:v>1.7974525461542854E-2</c:v>
                </c:pt>
                <c:pt idx="2095">
                  <c:v>1.7967679373819788E-2</c:v>
                </c:pt>
                <c:pt idx="2096">
                  <c:v>1.7960799210597681E-2</c:v>
                </c:pt>
                <c:pt idx="2097">
                  <c:v>1.7953842058870819E-2</c:v>
                </c:pt>
                <c:pt idx="2098">
                  <c:v>1.79470302405711E-2</c:v>
                </c:pt>
                <c:pt idx="2099">
                  <c:v>1.7940229261463915E-2</c:v>
                </c:pt>
                <c:pt idx="2100">
                  <c:v>1.7933439121486323E-2</c:v>
                </c:pt>
                <c:pt idx="2101">
                  <c:v>1.7922917928678388E-2</c:v>
                </c:pt>
                <c:pt idx="2102">
                  <c:v>1.7916154331896146E-2</c:v>
                </c:pt>
                <c:pt idx="2103">
                  <c:v>1.7909401572094436E-2</c:v>
                </c:pt>
                <c:pt idx="2104">
                  <c:v>1.7902659649215367E-2</c:v>
                </c:pt>
                <c:pt idx="2105">
                  <c:v>1.7895887921478257E-2</c:v>
                </c:pt>
                <c:pt idx="2106">
                  <c:v>1.7889168117675207E-2</c:v>
                </c:pt>
                <c:pt idx="2107">
                  <c:v>1.7882459151283919E-2</c:v>
                </c:pt>
                <c:pt idx="2108">
                  <c:v>1.7875761022247139E-2</c:v>
                </c:pt>
                <c:pt idx="2109">
                  <c:v>1.7869073730510242E-2</c:v>
                </c:pt>
                <c:pt idx="2110">
                  <c:v>1.7862397276018613E-2</c:v>
                </c:pt>
                <c:pt idx="2111">
                  <c:v>1.7855731658718517E-2</c:v>
                </c:pt>
                <c:pt idx="2112">
                  <c:v>1.7849076878556212E-2</c:v>
                </c:pt>
                <c:pt idx="2113">
                  <c:v>1.7842432935476202E-2</c:v>
                </c:pt>
                <c:pt idx="2114">
                  <c:v>1.7835799829425632E-2</c:v>
                </c:pt>
                <c:pt idx="2115">
                  <c:v>1.7829177560349879E-2</c:v>
                </c:pt>
                <c:pt idx="2116">
                  <c:v>1.7822566128194328E-2</c:v>
                </c:pt>
                <c:pt idx="2117">
                  <c:v>1.7815965532905244E-2</c:v>
                </c:pt>
                <c:pt idx="2118">
                  <c:v>1.7809375774429766E-2</c:v>
                </c:pt>
                <c:pt idx="2119">
                  <c:v>1.7802796852713281E-2</c:v>
                </c:pt>
                <c:pt idx="2120">
                  <c:v>1.7796228767701164E-2</c:v>
                </c:pt>
                <c:pt idx="2121">
                  <c:v>1.7789671519343211E-2</c:v>
                </c:pt>
                <c:pt idx="2122">
                  <c:v>1.7783158089759214E-2</c:v>
                </c:pt>
                <c:pt idx="2123">
                  <c:v>1.7776622058197609E-2</c:v>
                </c:pt>
                <c:pt idx="2124">
                  <c:v>1.7770096862488122E-2</c:v>
                </c:pt>
                <c:pt idx="2125">
                  <c:v>1.7763582502579985E-2</c:v>
                </c:pt>
                <c:pt idx="2126">
                  <c:v>1.7757078978417985E-2</c:v>
                </c:pt>
                <c:pt idx="2127">
                  <c:v>1.7750555595896209E-2</c:v>
                </c:pt>
                <c:pt idx="2128">
                  <c:v>1.7744074202609199E-2</c:v>
                </c:pt>
                <c:pt idx="2129">
                  <c:v>1.7737603645549969E-2</c:v>
                </c:pt>
                <c:pt idx="2130">
                  <c:v>1.7731143924666553E-2</c:v>
                </c:pt>
                <c:pt idx="2131">
                  <c:v>1.77246950399008E-2</c:v>
                </c:pt>
                <c:pt idx="2132">
                  <c:v>1.7718256991206029E-2</c:v>
                </c:pt>
                <c:pt idx="2133">
                  <c:v>1.7711829778527616E-2</c:v>
                </c:pt>
                <c:pt idx="2134">
                  <c:v>1.7705413401813586E-2</c:v>
                </c:pt>
                <c:pt idx="2135">
                  <c:v>1.7699061904406708E-2</c:v>
                </c:pt>
                <c:pt idx="2136">
                  <c:v>1.7692666270316602E-2</c:v>
                </c:pt>
                <c:pt idx="2137">
                  <c:v>1.7686281470770671E-2</c:v>
                </c:pt>
                <c:pt idx="2138">
                  <c:v>1.7679907505717588E-2</c:v>
                </c:pt>
                <c:pt idx="2139">
                  <c:v>1.7673544375106921E-2</c:v>
                </c:pt>
                <c:pt idx="2140">
                  <c:v>1.7667192078887339E-2</c:v>
                </c:pt>
                <c:pt idx="2141">
                  <c:v>1.7660850617008419E-2</c:v>
                </c:pt>
                <c:pt idx="2142">
                  <c:v>1.7654496210999421E-2</c:v>
                </c:pt>
                <c:pt idx="2143">
                  <c:v>1.7648200196071741E-2</c:v>
                </c:pt>
                <c:pt idx="2144">
                  <c:v>1.7641868397010867E-2</c:v>
                </c:pt>
                <c:pt idx="2145">
                  <c:v>1.7635593111890755E-2</c:v>
                </c:pt>
                <c:pt idx="2146">
                  <c:v>1.76293058209596E-2</c:v>
                </c:pt>
                <c:pt idx="2147">
                  <c:v>1.7623029364064732E-2</c:v>
                </c:pt>
                <c:pt idx="2148">
                  <c:v>1.7616721874903509E-2</c:v>
                </c:pt>
                <c:pt idx="2149">
                  <c:v>1.7610468031420846E-2</c:v>
                </c:pt>
                <c:pt idx="2150">
                  <c:v>1.7604225023077128E-2</c:v>
                </c:pt>
                <c:pt idx="2151">
                  <c:v>1.7597992849821262E-2</c:v>
                </c:pt>
                <c:pt idx="2152">
                  <c:v>1.759177151160039E-2</c:v>
                </c:pt>
                <c:pt idx="2153">
                  <c:v>1.7585579549146035E-2</c:v>
                </c:pt>
                <c:pt idx="2154">
                  <c:v>1.7579379404948043E-2</c:v>
                </c:pt>
                <c:pt idx="2155">
                  <c:v>1.7573190095012414E-2</c:v>
                </c:pt>
                <c:pt idx="2156">
                  <c:v>1.7567011619289273E-2</c:v>
                </c:pt>
                <c:pt idx="2157">
                  <c:v>1.7560827344263487E-2</c:v>
                </c:pt>
                <c:pt idx="2158">
                  <c:v>1.7554671015197223E-2</c:v>
                </c:pt>
                <c:pt idx="2159">
                  <c:v>1.7548525520813575E-2</c:v>
                </c:pt>
                <c:pt idx="2160">
                  <c:v>1.7542390861062334E-2</c:v>
                </c:pt>
                <c:pt idx="2161">
                  <c:v>1.753626703589329E-2</c:v>
                </c:pt>
                <c:pt idx="2162">
                  <c:v>1.7530154045257984E-2</c:v>
                </c:pt>
                <c:pt idx="2163">
                  <c:v>1.7524051889105323E-2</c:v>
                </c:pt>
                <c:pt idx="2164">
                  <c:v>1.7517960567385096E-2</c:v>
                </c:pt>
                <c:pt idx="2165">
                  <c:v>1.7511880080050616E-2</c:v>
                </c:pt>
                <c:pt idx="2166">
                  <c:v>1.750581042704814E-2</c:v>
                </c:pt>
                <c:pt idx="2167">
                  <c:v>1.7499751608331861E-2</c:v>
                </c:pt>
                <c:pt idx="2168">
                  <c:v>1.7493703623848927E-2</c:v>
                </c:pt>
                <c:pt idx="2169">
                  <c:v>1.748766647355264E-2</c:v>
                </c:pt>
                <c:pt idx="2170">
                  <c:v>1.7481640157393674E-2</c:v>
                </c:pt>
                <c:pt idx="2171">
                  <c:v>1.7475624675321814E-2</c:v>
                </c:pt>
                <c:pt idx="2172">
                  <c:v>1.7469620027288611E-2</c:v>
                </c:pt>
                <c:pt idx="2173">
                  <c:v>1.7463626213243846E-2</c:v>
                </c:pt>
                <c:pt idx="2174">
                  <c:v>1.7457651650235839E-2</c:v>
                </c:pt>
                <c:pt idx="2175">
                  <c:v>1.7451679015183359E-2</c:v>
                </c:pt>
                <c:pt idx="2176">
                  <c:v>1.7445717213364582E-2</c:v>
                </c:pt>
                <c:pt idx="2177">
                  <c:v>1.7439766244729628E-2</c:v>
                </c:pt>
                <c:pt idx="2178">
                  <c:v>1.7433819651159633E-2</c:v>
                </c:pt>
                <c:pt idx="2179">
                  <c:v>1.7427890840030671E-2</c:v>
                </c:pt>
                <c:pt idx="2180">
                  <c:v>1.7421972862550109E-2</c:v>
                </c:pt>
                <c:pt idx="2181">
                  <c:v>1.7416065718670375E-2</c:v>
                </c:pt>
                <c:pt idx="2182">
                  <c:v>1.7410169408343897E-2</c:v>
                </c:pt>
                <c:pt idx="2183">
                  <c:v>1.7404283931523105E-2</c:v>
                </c:pt>
                <c:pt idx="2184">
                  <c:v>1.7398409288157786E-2</c:v>
                </c:pt>
                <c:pt idx="2185">
                  <c:v>1.7392545478202133E-2</c:v>
                </c:pt>
                <c:pt idx="2186">
                  <c:v>1.7386692501607695E-2</c:v>
                </c:pt>
                <c:pt idx="2187">
                  <c:v>1.738085443502424E-2</c:v>
                </c:pt>
                <c:pt idx="2188">
                  <c:v>1.7375022131608082E-2</c:v>
                </c:pt>
                <c:pt idx="2189">
                  <c:v>1.7369200660202953E-2</c:v>
                </c:pt>
                <c:pt idx="2190">
                  <c:v>1.7363390020762925E-2</c:v>
                </c:pt>
                <c:pt idx="2191">
                  <c:v>1.735676255354526E-2</c:v>
                </c:pt>
                <c:pt idx="2192">
                  <c:v>1.7350975125299893E-2</c:v>
                </c:pt>
                <c:pt idx="2193">
                  <c:v>1.7345198528875543E-2</c:v>
                </c:pt>
                <c:pt idx="2194">
                  <c:v>1.7339432764224488E-2</c:v>
                </c:pt>
                <c:pt idx="2195">
                  <c:v>1.7333677831298099E-2</c:v>
                </c:pt>
                <c:pt idx="2196">
                  <c:v>1.7327933730053147E-2</c:v>
                </c:pt>
                <c:pt idx="2197">
                  <c:v>1.7322197504964384E-2</c:v>
                </c:pt>
                <c:pt idx="2198">
                  <c:v>1.7316474564253281E-2</c:v>
                </c:pt>
                <c:pt idx="2199">
                  <c:v>1.7310762454487916E-2</c:v>
                </c:pt>
                <c:pt idx="2200">
                  <c:v>1.7305074716459694E-2</c:v>
                </c:pt>
                <c:pt idx="2201">
                  <c:v>1.7299385782125511E-2</c:v>
                </c:pt>
                <c:pt idx="2202">
                  <c:v>1.7293707680394937E-2</c:v>
                </c:pt>
                <c:pt idx="2203">
                  <c:v>1.7288040411218633E-2</c:v>
                </c:pt>
                <c:pt idx="2204">
                  <c:v>1.7282383974552562E-2</c:v>
                </c:pt>
                <c:pt idx="2205">
                  <c:v>1.7276731279345835E-2</c:v>
                </c:pt>
                <c:pt idx="2206">
                  <c:v>1.7271095999948392E-2</c:v>
                </c:pt>
                <c:pt idx="2207">
                  <c:v>1.7265471552325815E-2</c:v>
                </c:pt>
                <c:pt idx="2208">
                  <c:v>1.7259857936435356E-2</c:v>
                </c:pt>
                <c:pt idx="2209">
                  <c:v>1.7254264277248504E-2</c:v>
                </c:pt>
                <c:pt idx="2210">
                  <c:v>1.7248672834672116E-2</c:v>
                </c:pt>
                <c:pt idx="2211">
                  <c:v>1.7243092224287056E-2</c:v>
                </c:pt>
                <c:pt idx="2212">
                  <c:v>1.7237522446041351E-2</c:v>
                </c:pt>
                <c:pt idx="2213">
                  <c:v>1.7231963499894472E-2</c:v>
                </c:pt>
                <c:pt idx="2214">
                  <c:v>1.7226415385800616E-2</c:v>
                </c:pt>
                <c:pt idx="2215">
                  <c:v>1.7220878103713089E-2</c:v>
                </c:pt>
                <c:pt idx="2216">
                  <c:v>1.7215351653586963E-2</c:v>
                </c:pt>
                <c:pt idx="2217">
                  <c:v>1.7209836035378193E-2</c:v>
                </c:pt>
                <c:pt idx="2218">
                  <c:v>1.7204331249040972E-2</c:v>
                </c:pt>
                <c:pt idx="2219">
                  <c:v>1.7198837294531252E-2</c:v>
                </c:pt>
                <c:pt idx="2220">
                  <c:v>1.7193354171804103E-2</c:v>
                </c:pt>
                <c:pt idx="2221">
                  <c:v>1.7187881880812834E-2</c:v>
                </c:pt>
                <c:pt idx="2222">
                  <c:v>1.7182420421516929E-2</c:v>
                </c:pt>
                <c:pt idx="2223">
                  <c:v>1.7176969793867049E-2</c:v>
                </c:pt>
                <c:pt idx="2224">
                  <c:v>1.7171529997822673E-2</c:v>
                </c:pt>
                <c:pt idx="2225">
                  <c:v>1.7166101033336229E-2</c:v>
                </c:pt>
                <c:pt idx="2226">
                  <c:v>1.7160665025277185E-2</c:v>
                </c:pt>
                <c:pt idx="2227">
                  <c:v>1.7155257203780853E-2</c:v>
                </c:pt>
                <c:pt idx="2228">
                  <c:v>1.71498602131278E-2</c:v>
                </c:pt>
                <c:pt idx="2229">
                  <c:v>1.7144474053273497E-2</c:v>
                </c:pt>
                <c:pt idx="2230">
                  <c:v>1.7139098724173411E-2</c:v>
                </c:pt>
                <c:pt idx="2231">
                  <c:v>1.7133754706702781E-2</c:v>
                </c:pt>
                <c:pt idx="2232">
                  <c:v>1.712840156190177E-2</c:v>
                </c:pt>
                <c:pt idx="2233">
                  <c:v>1.7123059248308082E-2</c:v>
                </c:pt>
                <c:pt idx="2234">
                  <c:v>1.7117727765877666E-2</c:v>
                </c:pt>
                <c:pt idx="2235">
                  <c:v>1.7112407114568236E-2</c:v>
                </c:pt>
                <c:pt idx="2236">
                  <c:v>1.7107097294337511E-2</c:v>
                </c:pt>
                <c:pt idx="2237">
                  <c:v>1.710179830514056E-2</c:v>
                </c:pt>
                <c:pt idx="2238">
                  <c:v>1.7096510146935098E-2</c:v>
                </c:pt>
                <c:pt idx="2239">
                  <c:v>1.7091183509735992E-2</c:v>
                </c:pt>
                <c:pt idx="2240">
                  <c:v>1.7085915958337528E-2</c:v>
                </c:pt>
                <c:pt idx="2241">
                  <c:v>1.7080659236643876E-2</c:v>
                </c:pt>
                <c:pt idx="2242">
                  <c:v>1.7075413344615414E-2</c:v>
                </c:pt>
                <c:pt idx="2243">
                  <c:v>1.7070178282206215E-2</c:v>
                </c:pt>
                <c:pt idx="2244">
                  <c:v>1.7064954049377554E-2</c:v>
                </c:pt>
                <c:pt idx="2245">
                  <c:v>1.7059740646087111E-2</c:v>
                </c:pt>
                <c:pt idx="2246">
                  <c:v>1.7054538072293464E-2</c:v>
                </c:pt>
                <c:pt idx="2247">
                  <c:v>1.7049346327955184E-2</c:v>
                </c:pt>
                <c:pt idx="2248">
                  <c:v>1.7044165413029951E-2</c:v>
                </c:pt>
                <c:pt idx="2249">
                  <c:v>1.7038965448976689E-2</c:v>
                </c:pt>
                <c:pt idx="2250">
                  <c:v>1.703380565957615E-2</c:v>
                </c:pt>
                <c:pt idx="2251">
                  <c:v>1.7028656698890303E-2</c:v>
                </c:pt>
                <c:pt idx="2252">
                  <c:v>1.7023613162157804E-2</c:v>
                </c:pt>
                <c:pt idx="2253">
                  <c:v>1.7018487463696757E-2</c:v>
                </c:pt>
                <c:pt idx="2254">
                  <c:v>1.701337259554888E-2</c:v>
                </c:pt>
                <c:pt idx="2255">
                  <c:v>1.7008268557670122E-2</c:v>
                </c:pt>
                <c:pt idx="2256">
                  <c:v>1.7003175350020841E-2</c:v>
                </c:pt>
                <c:pt idx="2257">
                  <c:v>1.6998058707871039E-2</c:v>
                </c:pt>
                <c:pt idx="2258">
                  <c:v>1.6992986622654693E-2</c:v>
                </c:pt>
                <c:pt idx="2259">
                  <c:v>1.698792536697331E-2</c:v>
                </c:pt>
                <c:pt idx="2260">
                  <c:v>1.6982874940785025E-2</c:v>
                </c:pt>
                <c:pt idx="2261">
                  <c:v>1.6977871763756917E-2</c:v>
                </c:pt>
                <c:pt idx="2262">
                  <c:v>1.6972843536612384E-2</c:v>
                </c:pt>
                <c:pt idx="2263">
                  <c:v>1.6967826139407501E-2</c:v>
                </c:pt>
                <c:pt idx="2264">
                  <c:v>1.6962819572100864E-2</c:v>
                </c:pt>
                <c:pt idx="2265">
                  <c:v>1.6957823834653711E-2</c:v>
                </c:pt>
                <c:pt idx="2266">
                  <c:v>1.6952838927023761E-2</c:v>
                </c:pt>
                <c:pt idx="2267">
                  <c:v>1.6947864849171365E-2</c:v>
                </c:pt>
                <c:pt idx="2268">
                  <c:v>1.6942901601054244E-2</c:v>
                </c:pt>
                <c:pt idx="2269">
                  <c:v>1.6937949182634516E-2</c:v>
                </c:pt>
                <c:pt idx="2270">
                  <c:v>1.6933007593869894E-2</c:v>
                </c:pt>
                <c:pt idx="2271">
                  <c:v>1.6928076834720737E-2</c:v>
                </c:pt>
                <c:pt idx="2272">
                  <c:v>1.6923156905146522E-2</c:v>
                </c:pt>
                <c:pt idx="2273">
                  <c:v>1.6918247805106729E-2</c:v>
                </c:pt>
                <c:pt idx="2274">
                  <c:v>1.691334953456259E-2</c:v>
                </c:pt>
                <c:pt idx="2275">
                  <c:v>1.6908462093473589E-2</c:v>
                </c:pt>
                <c:pt idx="2276">
                  <c:v>1.6903585481800078E-2</c:v>
                </c:pt>
                <c:pt idx="2277">
                  <c:v>1.6898719699501536E-2</c:v>
                </c:pt>
                <c:pt idx="2278">
                  <c:v>1.6893864746539203E-2</c:v>
                </c:pt>
                <c:pt idx="2279">
                  <c:v>1.6888974393343248E-2</c:v>
                </c:pt>
                <c:pt idx="2280">
                  <c:v>1.6884140548589971E-2</c:v>
                </c:pt>
                <c:pt idx="2281">
                  <c:v>1.6879317532493509E-2</c:v>
                </c:pt>
                <c:pt idx="2282">
                  <c:v>1.6874505345015559E-2</c:v>
                </c:pt>
                <c:pt idx="2283">
                  <c:v>1.686975242038494E-2</c:v>
                </c:pt>
                <c:pt idx="2284">
                  <c:v>1.6864962442608249E-2</c:v>
                </c:pt>
                <c:pt idx="2285">
                  <c:v>1.6860183293894677E-2</c:v>
                </c:pt>
                <c:pt idx="2286">
                  <c:v>1.6855414974201937E-2</c:v>
                </c:pt>
                <c:pt idx="2287">
                  <c:v>1.6850657483493028E-2</c:v>
                </c:pt>
                <c:pt idx="2288">
                  <c:v>1.6845910821727428E-2</c:v>
                </c:pt>
                <c:pt idx="2289">
                  <c:v>1.6841174988866378E-2</c:v>
                </c:pt>
                <c:pt idx="2290">
                  <c:v>1.6836449984872878E-2</c:v>
                </c:pt>
                <c:pt idx="2291">
                  <c:v>1.6831735809708162E-2</c:v>
                </c:pt>
                <c:pt idx="2292">
                  <c:v>1.6826979035721362E-2</c:v>
                </c:pt>
                <c:pt idx="2293">
                  <c:v>1.6822285960499016E-2</c:v>
                </c:pt>
                <c:pt idx="2294">
                  <c:v>1.6817603713433844E-2</c:v>
                </c:pt>
                <c:pt idx="2295">
                  <c:v>1.681293229448844E-2</c:v>
                </c:pt>
                <c:pt idx="2296">
                  <c:v>1.6808271703626289E-2</c:v>
                </c:pt>
                <c:pt idx="2297">
                  <c:v>1.6803621940809095E-2</c:v>
                </c:pt>
                <c:pt idx="2298">
                  <c:v>1.6798983005999451E-2</c:v>
                </c:pt>
                <c:pt idx="2299">
                  <c:v>1.6794354899159061E-2</c:v>
                </c:pt>
                <c:pt idx="2300">
                  <c:v>1.6789679771686043E-2</c:v>
                </c:pt>
                <c:pt idx="2301">
                  <c:v>1.6785072758714499E-2</c:v>
                </c:pt>
                <c:pt idx="2302">
                  <c:v>1.6780476573048795E-2</c:v>
                </c:pt>
                <c:pt idx="2303">
                  <c:v>1.6775891214652915E-2</c:v>
                </c:pt>
                <c:pt idx="2304">
                  <c:v>1.6771316683490831E-2</c:v>
                </c:pt>
                <c:pt idx="2305">
                  <c:v>1.6766874363013697E-2</c:v>
                </c:pt>
                <c:pt idx="2306">
                  <c:v>1.6762322615710493E-2</c:v>
                </c:pt>
                <c:pt idx="2307">
                  <c:v>1.6757781696632636E-2</c:v>
                </c:pt>
                <c:pt idx="2308">
                  <c:v>1.6753251605742245E-2</c:v>
                </c:pt>
                <c:pt idx="2309">
                  <c:v>1.6748669360958597E-2</c:v>
                </c:pt>
                <c:pt idx="2310">
                  <c:v>1.6744160359346828E-2</c:v>
                </c:pt>
                <c:pt idx="2311">
                  <c:v>1.6739662185264348E-2</c:v>
                </c:pt>
                <c:pt idx="2312">
                  <c:v>1.6735174838672862E-2</c:v>
                </c:pt>
                <c:pt idx="2313">
                  <c:v>1.6730763572805521E-2</c:v>
                </c:pt>
                <c:pt idx="2314">
                  <c:v>1.6726298450264694E-2</c:v>
                </c:pt>
                <c:pt idx="2315">
                  <c:v>1.6721844155654978E-2</c:v>
                </c:pt>
                <c:pt idx="2316">
                  <c:v>1.6717400688939375E-2</c:v>
                </c:pt>
                <c:pt idx="2317">
                  <c:v>1.6712968050081767E-2</c:v>
                </c:pt>
                <c:pt idx="2318">
                  <c:v>1.6708546239045156E-2</c:v>
                </c:pt>
                <c:pt idx="2319">
                  <c:v>1.6704135255795179E-2</c:v>
                </c:pt>
                <c:pt idx="2320">
                  <c:v>1.6699735100294846E-2</c:v>
                </c:pt>
                <c:pt idx="2321">
                  <c:v>1.669534577250803E-2</c:v>
                </c:pt>
                <c:pt idx="2322">
                  <c:v>1.6690967272399496E-2</c:v>
                </c:pt>
                <c:pt idx="2323">
                  <c:v>1.6686599599934009E-2</c:v>
                </c:pt>
                <c:pt idx="2324">
                  <c:v>1.6682242755074569E-2</c:v>
                </c:pt>
                <c:pt idx="2325">
                  <c:v>1.6677896737787697E-2</c:v>
                </c:pt>
                <c:pt idx="2326">
                  <c:v>1.6673561548035516E-2</c:v>
                </c:pt>
                <c:pt idx="2327">
                  <c:v>1.6669237185784551E-2</c:v>
                </c:pt>
                <c:pt idx="2328">
                  <c:v>1.666492365099868E-2</c:v>
                </c:pt>
                <c:pt idx="2329">
                  <c:v>1.666062094364355E-2</c:v>
                </c:pt>
                <c:pt idx="2330">
                  <c:v>1.6656329063683924E-2</c:v>
                </c:pt>
                <c:pt idx="2331">
                  <c:v>1.6651972429312718E-2</c:v>
                </c:pt>
                <c:pt idx="2332">
                  <c:v>1.6647701625079465E-2</c:v>
                </c:pt>
                <c:pt idx="2333">
                  <c:v>1.6643441647596208E-2</c:v>
                </c:pt>
                <c:pt idx="2334">
                  <c:v>1.6639347195079247E-2</c:v>
                </c:pt>
                <c:pt idx="2335">
                  <c:v>1.6635032073588518E-2</c:v>
                </c:pt>
                <c:pt idx="2336">
                  <c:v>1.6630805157267201E-2</c:v>
                </c:pt>
                <c:pt idx="2337">
                  <c:v>1.6626589068099124E-2</c:v>
                </c:pt>
                <c:pt idx="2338">
                  <c:v>1.6622383806048174E-2</c:v>
                </c:pt>
                <c:pt idx="2339">
                  <c:v>1.6618189371080876E-2</c:v>
                </c:pt>
                <c:pt idx="2340">
                  <c:v>1.6614005763162871E-2</c:v>
                </c:pt>
                <c:pt idx="2341">
                  <c:v>1.6609832982259799E-2</c:v>
                </c:pt>
                <c:pt idx="2342">
                  <c:v>1.6605671028338192E-2</c:v>
                </c:pt>
                <c:pt idx="2343">
                  <c:v>1.6601519901363687E-2</c:v>
                </c:pt>
                <c:pt idx="2344">
                  <c:v>1.6597213359188439E-2</c:v>
                </c:pt>
                <c:pt idx="2345">
                  <c:v>1.6593082714174812E-2</c:v>
                </c:pt>
                <c:pt idx="2346">
                  <c:v>1.6588962894937956E-2</c:v>
                </c:pt>
                <c:pt idx="2347">
                  <c:v>1.6583681891699332E-2</c:v>
                </c:pt>
                <c:pt idx="2348">
                  <c:v>1.6579586816968115E-2</c:v>
                </c:pt>
                <c:pt idx="2349">
                  <c:v>1.6575502567906509E-2</c:v>
                </c:pt>
                <c:pt idx="2350">
                  <c:v>1.6571429144478487E-2</c:v>
                </c:pt>
                <c:pt idx="2351">
                  <c:v>1.6567366546654336E-2</c:v>
                </c:pt>
                <c:pt idx="2352">
                  <c:v>1.6563226870898187E-2</c:v>
                </c:pt>
                <c:pt idx="2353">
                  <c:v>1.6559185333944692E-2</c:v>
                </c:pt>
                <c:pt idx="2354">
                  <c:v>1.6555154621965926E-2</c:v>
                </c:pt>
                <c:pt idx="2355">
                  <c:v>1.6551134734929099E-2</c:v>
                </c:pt>
                <c:pt idx="2356">
                  <c:v>1.654730626730639E-2</c:v>
                </c:pt>
                <c:pt idx="2357">
                  <c:v>1.6543582328516375E-2</c:v>
                </c:pt>
                <c:pt idx="2358">
                  <c:v>1.6539597881271489E-2</c:v>
                </c:pt>
                <c:pt idx="2359">
                  <c:v>1.6535624261495019E-2</c:v>
                </c:pt>
                <c:pt idx="2360">
                  <c:v>1.6531661469153337E-2</c:v>
                </c:pt>
                <c:pt idx="2361">
                  <c:v>1.6525174839228926E-2</c:v>
                </c:pt>
                <c:pt idx="2362">
                  <c:v>1.6521238102147985E-2</c:v>
                </c:pt>
                <c:pt idx="2363">
                  <c:v>1.6517312190799067E-2</c:v>
                </c:pt>
                <c:pt idx="2364">
                  <c:v>1.6513397105148327E-2</c:v>
                </c:pt>
                <c:pt idx="2365">
                  <c:v>1.6509588924062728E-2</c:v>
                </c:pt>
                <c:pt idx="2366">
                  <c:v>1.6505696087283504E-2</c:v>
                </c:pt>
                <c:pt idx="2367">
                  <c:v>1.650181407663652E-2</c:v>
                </c:pt>
                <c:pt idx="2368">
                  <c:v>1.649794289209006E-2</c:v>
                </c:pt>
                <c:pt idx="2369">
                  <c:v>1.6494082533613289E-2</c:v>
                </c:pt>
                <c:pt idx="2370">
                  <c:v>1.6490233001173613E-2</c:v>
                </c:pt>
                <c:pt idx="2371">
                  <c:v>1.6486394294741965E-2</c:v>
                </c:pt>
                <c:pt idx="2372">
                  <c:v>1.6482566414283983E-2</c:v>
                </c:pt>
                <c:pt idx="2373">
                  <c:v>1.6478749359768837E-2</c:v>
                </c:pt>
                <c:pt idx="2374">
                  <c:v>1.6474943131168335E-2</c:v>
                </c:pt>
                <c:pt idx="2375">
                  <c:v>1.6471147728449886E-2</c:v>
                </c:pt>
                <c:pt idx="2376">
                  <c:v>1.6467363151580892E-2</c:v>
                </c:pt>
                <c:pt idx="2377">
                  <c:v>1.6463589400532282E-2</c:v>
                </c:pt>
                <c:pt idx="2378">
                  <c:v>1.6459826475272346E-2</c:v>
                </c:pt>
                <c:pt idx="2379">
                  <c:v>1.6456074375772008E-2</c:v>
                </c:pt>
                <c:pt idx="2380">
                  <c:v>1.6452333101999558E-2</c:v>
                </c:pt>
                <c:pt idx="2381">
                  <c:v>1.6448602653924161E-2</c:v>
                </c:pt>
                <c:pt idx="2382">
                  <c:v>1.6444776722462088E-2</c:v>
                </c:pt>
                <c:pt idx="2383">
                  <c:v>1.6441067319200402E-2</c:v>
                </c:pt>
                <c:pt idx="2384">
                  <c:v>1.6437368741024149E-2</c:v>
                </c:pt>
                <c:pt idx="2385">
                  <c:v>1.6433680987902155E-2</c:v>
                </c:pt>
                <c:pt idx="2386">
                  <c:v>1.643011279794938E-2</c:v>
                </c:pt>
                <c:pt idx="2387">
                  <c:v>1.6426447303423793E-2</c:v>
                </c:pt>
                <c:pt idx="2388">
                  <c:v>1.6422792634384713E-2</c:v>
                </c:pt>
                <c:pt idx="2389">
                  <c:v>1.6419148790803077E-2</c:v>
                </c:pt>
                <c:pt idx="2390">
                  <c:v>1.6415515772646279E-2</c:v>
                </c:pt>
                <c:pt idx="2391">
                  <c:v>1.6411893579888783E-2</c:v>
                </c:pt>
                <c:pt idx="2392">
                  <c:v>1.6408282212498865E-2</c:v>
                </c:pt>
                <c:pt idx="2393">
                  <c:v>1.6404681670447462E-2</c:v>
                </c:pt>
                <c:pt idx="2394">
                  <c:v>1.6401091953704618E-2</c:v>
                </c:pt>
                <c:pt idx="2395">
                  <c:v>1.6397284656054167E-2</c:v>
                </c:pt>
                <c:pt idx="2396">
                  <c:v>1.6393715363408994E-2</c:v>
                </c:pt>
                <c:pt idx="2397">
                  <c:v>1.6390156894950283E-2</c:v>
                </c:pt>
                <c:pt idx="2398">
                  <c:v>1.6386609250651017E-2</c:v>
                </c:pt>
                <c:pt idx="2399">
                  <c:v>1.6383189058464937E-2</c:v>
                </c:pt>
                <c:pt idx="2400">
                  <c:v>1.6379546434408348E-2</c:v>
                </c:pt>
                <c:pt idx="2401">
                  <c:v>1.6376031262411817E-2</c:v>
                </c:pt>
                <c:pt idx="2402">
                  <c:v>1.6372526914458563E-2</c:v>
                </c:pt>
                <c:pt idx="2403">
                  <c:v>1.6369033390524278E-2</c:v>
                </c:pt>
                <c:pt idx="2404">
                  <c:v>1.6365670399986931E-2</c:v>
                </c:pt>
                <c:pt idx="2405">
                  <c:v>1.6362078814593728E-2</c:v>
                </c:pt>
                <c:pt idx="2406">
                  <c:v>1.6358617762543437E-2</c:v>
                </c:pt>
                <c:pt idx="2407">
                  <c:v>1.6355289098848095E-2</c:v>
                </c:pt>
                <c:pt idx="2408">
                  <c:v>1.6351972560541068E-2</c:v>
                </c:pt>
                <c:pt idx="2409">
                  <c:v>1.6348545219973348E-2</c:v>
                </c:pt>
                <c:pt idx="2410">
                  <c:v>1.6345128704256986E-2</c:v>
                </c:pt>
                <c:pt idx="2411">
                  <c:v>1.6341723013365547E-2</c:v>
                </c:pt>
                <c:pt idx="2412">
                  <c:v>1.6338203417777718E-2</c:v>
                </c:pt>
                <c:pt idx="2413">
                  <c:v>1.6334818754439311E-2</c:v>
                </c:pt>
                <c:pt idx="2414">
                  <c:v>1.6331444915329563E-2</c:v>
                </c:pt>
                <c:pt idx="2415">
                  <c:v>1.6328081900419081E-2</c:v>
                </c:pt>
                <c:pt idx="2416">
                  <c:v>1.6324729709684706E-2</c:v>
                </c:pt>
                <c:pt idx="2417">
                  <c:v>1.6321516187763473E-2</c:v>
                </c:pt>
                <c:pt idx="2418">
                  <c:v>1.6318186269865118E-2</c:v>
                </c:pt>
                <c:pt idx="2419">
                  <c:v>1.6314867176569697E-2</c:v>
                </c:pt>
                <c:pt idx="2420">
                  <c:v>1.6311558907853414E-2</c:v>
                </c:pt>
                <c:pt idx="2421">
                  <c:v>1.6308261463686326E-2</c:v>
                </c:pt>
                <c:pt idx="2422">
                  <c:v>1.6304974844042884E-2</c:v>
                </c:pt>
                <c:pt idx="2423">
                  <c:v>1.6301699048895776E-2</c:v>
                </c:pt>
                <c:pt idx="2424">
                  <c:v>1.6298434078217693E-2</c:v>
                </c:pt>
                <c:pt idx="2425">
                  <c:v>1.6295179931983091E-2</c:v>
                </c:pt>
                <c:pt idx="2426">
                  <c:v>1.6291936610166421E-2</c:v>
                </c:pt>
                <c:pt idx="2427">
                  <c:v>1.6288704112738611E-2</c:v>
                </c:pt>
                <c:pt idx="2428">
                  <c:v>1.6285482439674998E-2</c:v>
                </c:pt>
                <c:pt idx="2429">
                  <c:v>1.6282271590949148E-2</c:v>
                </c:pt>
                <c:pt idx="2430">
                  <c:v>1.627907156653376E-2</c:v>
                </c:pt>
                <c:pt idx="2431">
                  <c:v>1.627588236640504E-2</c:v>
                </c:pt>
                <c:pt idx="2432">
                  <c:v>1.6272703990534803E-2</c:v>
                </c:pt>
                <c:pt idx="2433">
                  <c:v>1.6269536438898384E-2</c:v>
                </c:pt>
                <c:pt idx="2434">
                  <c:v>1.6266241179775157E-2</c:v>
                </c:pt>
                <c:pt idx="2435">
                  <c:v>1.626309464330589E-2</c:v>
                </c:pt>
                <c:pt idx="2436">
                  <c:v>1.625995893048816E-2</c:v>
                </c:pt>
                <c:pt idx="2437">
                  <c:v>1.6256834041292575E-2</c:v>
                </c:pt>
                <c:pt idx="2438">
                  <c:v>1.6253719975696867E-2</c:v>
                </c:pt>
                <c:pt idx="2439">
                  <c:v>1.6250758436543503E-2</c:v>
                </c:pt>
                <c:pt idx="2440">
                  <c:v>1.6247666653824069E-2</c:v>
                </c:pt>
                <c:pt idx="2441">
                  <c:v>1.6244585695132312E-2</c:v>
                </c:pt>
                <c:pt idx="2442">
                  <c:v>1.6241515560445327E-2</c:v>
                </c:pt>
                <c:pt idx="2443">
                  <c:v>1.6238456249738447E-2</c:v>
                </c:pt>
                <c:pt idx="2444">
                  <c:v>1.6235407762985248E-2</c:v>
                </c:pt>
                <c:pt idx="2445">
                  <c:v>1.6232370100161937E-2</c:v>
                </c:pt>
                <c:pt idx="2446">
                  <c:v>1.6229343261242975E-2</c:v>
                </c:pt>
                <c:pt idx="2447">
                  <c:v>1.6226033705541258E-2</c:v>
                </c:pt>
                <c:pt idx="2448">
                  <c:v>1.6223027234856038E-2</c:v>
                </c:pt>
                <c:pt idx="2449">
                  <c:v>1.6220031586994799E-2</c:v>
                </c:pt>
                <c:pt idx="2450">
                  <c:v>1.6217046761935028E-2</c:v>
                </c:pt>
                <c:pt idx="2451">
                  <c:v>1.6214072759654218E-2</c:v>
                </c:pt>
                <c:pt idx="2452">
                  <c:v>1.6211109580126247E-2</c:v>
                </c:pt>
                <c:pt idx="2453">
                  <c:v>1.6208157223326802E-2</c:v>
                </c:pt>
                <c:pt idx="2454">
                  <c:v>1.6205366915476051E-2</c:v>
                </c:pt>
                <c:pt idx="2455">
                  <c:v>1.6202284977827053E-2</c:v>
                </c:pt>
                <c:pt idx="2456">
                  <c:v>1.6199517602286235E-2</c:v>
                </c:pt>
                <c:pt idx="2457">
                  <c:v>1.619645602296586E-2</c:v>
                </c:pt>
                <c:pt idx="2458">
                  <c:v>1.6193557779466863E-2</c:v>
                </c:pt>
                <c:pt idx="2459">
                  <c:v>1.6190670358558614E-2</c:v>
                </c:pt>
                <c:pt idx="2460">
                  <c:v>1.6188104012724133E-2</c:v>
                </c:pt>
                <c:pt idx="2461">
                  <c:v>1.6185239529465014E-2</c:v>
                </c:pt>
                <c:pt idx="2462">
                  <c:v>1.6182385869726153E-2</c:v>
                </c:pt>
                <c:pt idx="2463">
                  <c:v>1.6179543033486406E-2</c:v>
                </c:pt>
                <c:pt idx="2464">
                  <c:v>1.6176711020719346E-2</c:v>
                </c:pt>
                <c:pt idx="2465">
                  <c:v>1.6173731435544864E-2</c:v>
                </c:pt>
                <c:pt idx="2466">
                  <c:v>1.6170920420858142E-2</c:v>
                </c:pt>
                <c:pt idx="2467">
                  <c:v>1.6168120229079288E-2</c:v>
                </c:pt>
                <c:pt idx="2468">
                  <c:v>1.6165330860185147E-2</c:v>
                </c:pt>
                <c:pt idx="2469">
                  <c:v>1.6162713308194694E-2</c:v>
                </c:pt>
                <c:pt idx="2470">
                  <c:v>1.6159946235791565E-2</c:v>
                </c:pt>
                <c:pt idx="2471">
                  <c:v>1.6157189986702552E-2</c:v>
                </c:pt>
                <c:pt idx="2472">
                  <c:v>1.6154444560906516E-2</c:v>
                </c:pt>
                <c:pt idx="2473">
                  <c:v>1.6151709958378786E-2</c:v>
                </c:pt>
                <c:pt idx="2474">
                  <c:v>1.6148986179099101E-2</c:v>
                </c:pt>
                <c:pt idx="2475">
                  <c:v>1.6146273223044561E-2</c:v>
                </c:pt>
                <c:pt idx="2476">
                  <c:v>1.6143571090194018E-2</c:v>
                </c:pt>
                <c:pt idx="2477">
                  <c:v>1.614087978052281E-2</c:v>
                </c:pt>
                <c:pt idx="2478">
                  <c:v>1.6138199334762859E-2</c:v>
                </c:pt>
                <c:pt idx="2479">
                  <c:v>1.6135530193990926E-2</c:v>
                </c:pt>
                <c:pt idx="2480">
                  <c:v>1.6132873026513766E-2</c:v>
                </c:pt>
                <c:pt idx="2481">
                  <c:v>1.6130228503243943E-2</c:v>
                </c:pt>
                <c:pt idx="2482">
                  <c:v>1.6127597295096663E-2</c:v>
                </c:pt>
                <c:pt idx="2483">
                  <c:v>1.6124980072980966E-2</c:v>
                </c:pt>
                <c:pt idx="2484">
                  <c:v>1.6122377507804129E-2</c:v>
                </c:pt>
                <c:pt idx="2485">
                  <c:v>1.6119790270476081E-2</c:v>
                </c:pt>
                <c:pt idx="2486">
                  <c:v>1.6117044097684306E-2</c:v>
                </c:pt>
                <c:pt idx="2487">
                  <c:v>1.6114488295671359E-2</c:v>
                </c:pt>
                <c:pt idx="2488">
                  <c:v>1.611194980816141E-2</c:v>
                </c:pt>
                <c:pt idx="2489">
                  <c:v>1.6109429313401386E-2</c:v>
                </c:pt>
                <c:pt idx="2490">
                  <c:v>1.6107107483204326E-2</c:v>
                </c:pt>
                <c:pt idx="2491">
                  <c:v>1.610462628106786E-2</c:v>
                </c:pt>
                <c:pt idx="2492">
                  <c:v>1.610216471089532E-2</c:v>
                </c:pt>
                <c:pt idx="2493">
                  <c:v>1.6099722781454686E-2</c:v>
                </c:pt>
                <c:pt idx="2494">
                  <c:v>1.6097300492708071E-2</c:v>
                </c:pt>
                <c:pt idx="2495">
                  <c:v>1.6094897844619364E-2</c:v>
                </c:pt>
                <c:pt idx="2496">
                  <c:v>1.6092514837154202E-2</c:v>
                </c:pt>
                <c:pt idx="2497">
                  <c:v>1.6090151470276471E-2</c:v>
                </c:pt>
                <c:pt idx="2498">
                  <c:v>1.6087807743950931E-2</c:v>
                </c:pt>
                <c:pt idx="2499">
                  <c:v>1.6085291990772809E-2</c:v>
                </c:pt>
                <c:pt idx="2500">
                  <c:v>1.6082986243965394E-2</c:v>
                </c:pt>
                <c:pt idx="2501">
                  <c:v>1.6080700136732705E-2</c:v>
                </c:pt>
                <c:pt idx="2502">
                  <c:v>1.6078433669039122E-2</c:v>
                </c:pt>
                <c:pt idx="2503">
                  <c:v>1.6075867468621805E-2</c:v>
                </c:pt>
                <c:pt idx="2504">
                  <c:v>1.6073643085547235E-2</c:v>
                </c:pt>
                <c:pt idx="2505">
                  <c:v>1.6071438341911125E-2</c:v>
                </c:pt>
                <c:pt idx="2506">
                  <c:v>1.6069253237678747E-2</c:v>
                </c:pt>
                <c:pt idx="2507">
                  <c:v>1.6067087772819819E-2</c:v>
                </c:pt>
                <c:pt idx="2508">
                  <c:v>1.6064738478884604E-2</c:v>
                </c:pt>
                <c:pt idx="2509">
                  <c:v>1.6062610983319639E-2</c:v>
                </c:pt>
                <c:pt idx="2510">
                  <c:v>1.6060503126161821E-2</c:v>
                </c:pt>
                <c:pt idx="2511">
                  <c:v>1.605841490737963E-2</c:v>
                </c:pt>
                <c:pt idx="2512">
                  <c:v>1.6056763880389464E-2</c:v>
                </c:pt>
                <c:pt idx="2513">
                  <c:v>1.605471756407973E-2</c:v>
                </c:pt>
                <c:pt idx="2514">
                  <c:v>1.6052690887798912E-2</c:v>
                </c:pt>
                <c:pt idx="2515">
                  <c:v>1.6050683851517058E-2</c:v>
                </c:pt>
                <c:pt idx="2516">
                  <c:v>1.6048696455204212E-2</c:v>
                </c:pt>
                <c:pt idx="2517">
                  <c:v>1.6046513282924016E-2</c:v>
                </c:pt>
                <c:pt idx="2518">
                  <c:v>1.6044563849140631E-2</c:v>
                </c:pt>
                <c:pt idx="2519">
                  <c:v>1.6042634054370883E-2</c:v>
                </c:pt>
                <c:pt idx="2520">
                  <c:v>1.6040723898583603E-2</c:v>
                </c:pt>
                <c:pt idx="2521">
                  <c:v>1.6039054072155026E-2</c:v>
                </c:pt>
                <c:pt idx="2522">
                  <c:v>1.6037184515048399E-2</c:v>
                </c:pt>
                <c:pt idx="2523">
                  <c:v>1.6035334597711691E-2</c:v>
                </c:pt>
                <c:pt idx="2524">
                  <c:v>1.6033504320116711E-2</c:v>
                </c:pt>
                <c:pt idx="2525">
                  <c:v>1.6031693682237034E-2</c:v>
                </c:pt>
                <c:pt idx="2526">
                  <c:v>1.602990268404535E-2</c:v>
                </c:pt>
                <c:pt idx="2527">
                  <c:v>1.6028131325515227E-2</c:v>
                </c:pt>
                <c:pt idx="2528">
                  <c:v>1.6026379606622003E-2</c:v>
                </c:pt>
                <c:pt idx="2529">
                  <c:v>1.6024647527335727E-2</c:v>
                </c:pt>
                <c:pt idx="2530">
                  <c:v>1.6022935087634367E-2</c:v>
                </c:pt>
                <c:pt idx="2531">
                  <c:v>1.6021242287491504E-2</c:v>
                </c:pt>
                <c:pt idx="2532">
                  <c:v>1.6019569126883352E-2</c:v>
                </c:pt>
                <c:pt idx="2533">
                  <c:v>1.6017915605782598E-2</c:v>
                </c:pt>
                <c:pt idx="2534">
                  <c:v>1.601628172416722E-2</c:v>
                </c:pt>
                <c:pt idx="2535">
                  <c:v>1.6014667482012551E-2</c:v>
                </c:pt>
                <c:pt idx="2536">
                  <c:v>1.6013072879293044E-2</c:v>
                </c:pt>
                <c:pt idx="2537">
                  <c:v>1.6011497915985797E-2</c:v>
                </c:pt>
                <c:pt idx="2538">
                  <c:v>1.6009942592068786E-2</c:v>
                </c:pt>
                <c:pt idx="2539">
                  <c:v>1.6008162310078983E-2</c:v>
                </c:pt>
                <c:pt idx="2540">
                  <c:v>1.6006644928477993E-2</c:v>
                </c:pt>
                <c:pt idx="2541">
                  <c:v>1.6005147185336677E-2</c:v>
                </c:pt>
                <c:pt idx="2542">
                  <c:v>1.6003669080628315E-2</c:v>
                </c:pt>
                <c:pt idx="2543">
                  <c:v>1.6002460562529425E-2</c:v>
                </c:pt>
                <c:pt idx="2544">
                  <c:v>1.6001023074476355E-2</c:v>
                </c:pt>
                <c:pt idx="2545">
                  <c:v>1.5999605225657593E-2</c:v>
                </c:pt>
                <c:pt idx="2546">
                  <c:v>1.5998207016051997E-2</c:v>
                </c:pt>
                <c:pt idx="2547">
                  <c:v>1.5996828445639304E-2</c:v>
                </c:pt>
                <c:pt idx="2548">
                  <c:v>1.5995469514400135E-2</c:v>
                </c:pt>
                <c:pt idx="2549">
                  <c:v>1.5994130222311588E-2</c:v>
                </c:pt>
                <c:pt idx="2550">
                  <c:v>1.5992810569357804E-2</c:v>
                </c:pt>
                <c:pt idx="2551">
                  <c:v>1.5991249864370415E-2</c:v>
                </c:pt>
                <c:pt idx="2552">
                  <c:v>1.5989706241092493E-2</c:v>
                </c:pt>
                <c:pt idx="2553">
                  <c:v>1.5988442810318564E-2</c:v>
                </c:pt>
                <c:pt idx="2554">
                  <c:v>1.598719901687657E-2</c:v>
                </c:pt>
                <c:pt idx="2555">
                  <c:v>1.5985974860751199E-2</c:v>
                </c:pt>
                <c:pt idx="2556">
                  <c:v>1.5984770341922645E-2</c:v>
                </c:pt>
                <c:pt idx="2557">
                  <c:v>1.5983585460373793E-2</c:v>
                </c:pt>
                <c:pt idx="2558">
                  <c:v>1.5982420216088436E-2</c:v>
                </c:pt>
                <c:pt idx="2559">
                  <c:v>1.598127460904946E-2</c:v>
                </c:pt>
                <c:pt idx="2560">
                  <c:v>1.5979876070487113E-2</c:v>
                </c:pt>
                <c:pt idx="2561">
                  <c:v>1.5979042306642231E-2</c:v>
                </c:pt>
                <c:pt idx="2562">
                  <c:v>1.5977680333117097E-2</c:v>
                </c:pt>
                <c:pt idx="2563">
                  <c:v>1.5976611918922107E-2</c:v>
                </c:pt>
                <c:pt idx="2564">
                  <c:v>1.59763975265035E-2</c:v>
                </c:pt>
                <c:pt idx="2565">
                  <c:v>1.5975372458357361E-2</c:v>
                </c:pt>
                <c:pt idx="2566">
                  <c:v>1.5974367029065847E-2</c:v>
                </c:pt>
                <c:pt idx="2567">
                  <c:v>1.5973381238614862E-2</c:v>
                </c:pt>
                <c:pt idx="2568">
                  <c:v>1.5972415086990314E-2</c:v>
                </c:pt>
                <c:pt idx="2569">
                  <c:v>1.5971183509845253E-2</c:v>
                </c:pt>
                <c:pt idx="2570">
                  <c:v>1.5970255273594091E-2</c:v>
                </c:pt>
                <c:pt idx="2571">
                  <c:v>1.5969346675268236E-2</c:v>
                </c:pt>
                <c:pt idx="2572">
                  <c:v>1.5968457714853432E-2</c:v>
                </c:pt>
                <c:pt idx="2573">
                  <c:v>1.596787891075931E-2</c:v>
                </c:pt>
                <c:pt idx="2574">
                  <c:v>1.5967030591798253E-2</c:v>
                </c:pt>
                <c:pt idx="2575">
                  <c:v>1.5966201911569371E-2</c:v>
                </c:pt>
                <c:pt idx="2576">
                  <c:v>1.596539287005945E-2</c:v>
                </c:pt>
                <c:pt idx="2577">
                  <c:v>1.5964603467257036E-2</c:v>
                </c:pt>
                <c:pt idx="2578">
                  <c:v>1.5963833703149799E-2</c:v>
                </c:pt>
                <c:pt idx="2579">
                  <c:v>1.5963083577728045E-2</c:v>
                </c:pt>
                <c:pt idx="2580">
                  <c:v>1.5962353090979441E-2</c:v>
                </c:pt>
                <c:pt idx="2581">
                  <c:v>1.5961642242893419E-2</c:v>
                </c:pt>
                <c:pt idx="2582">
                  <c:v>1.5960951033459406E-2</c:v>
                </c:pt>
                <c:pt idx="2583">
                  <c:v>1.5960279462666833E-2</c:v>
                </c:pt>
                <c:pt idx="2584">
                  <c:v>1.5959627530506004E-2</c:v>
                </c:pt>
                <c:pt idx="2585">
                  <c:v>1.5958995236968112E-2</c:v>
                </c:pt>
                <c:pt idx="2586">
                  <c:v>1.5958382582043469E-2</c:v>
                </c:pt>
                <c:pt idx="2587">
                  <c:v>1.5957789565721504E-2</c:v>
                </c:pt>
                <c:pt idx="2588">
                  <c:v>1.5957216187996049E-2</c:v>
                </c:pt>
                <c:pt idx="2589">
                  <c:v>1.5956662448856532E-2</c:v>
                </c:pt>
                <c:pt idx="2590">
                  <c:v>1.5956128348295025E-2</c:v>
                </c:pt>
                <c:pt idx="2591">
                  <c:v>1.5955298654579054E-2</c:v>
                </c:pt>
                <c:pt idx="2592">
                  <c:v>1.5954802450044766E-2</c:v>
                </c:pt>
                <c:pt idx="2593">
                  <c:v>1.5954325883209563E-2</c:v>
                </c:pt>
                <c:pt idx="2594">
                  <c:v>1.5954188331679338E-2</c:v>
                </c:pt>
                <c:pt idx="2595">
                  <c:v>1.5953752423897762E-2</c:v>
                </c:pt>
                <c:pt idx="2596">
                  <c:v>1.5953336154650152E-2</c:v>
                </c:pt>
                <c:pt idx="2597">
                  <c:v>1.5952939523933864E-2</c:v>
                </c:pt>
                <c:pt idx="2598">
                  <c:v>1.5952562531739205E-2</c:v>
                </c:pt>
                <c:pt idx="2599">
                  <c:v>1.5952205178062649E-2</c:v>
                </c:pt>
                <c:pt idx="2600">
                  <c:v>1.5951867462898919E-2</c:v>
                </c:pt>
                <c:pt idx="2601">
                  <c:v>1.5951549386241839E-2</c:v>
                </c:pt>
                <c:pt idx="2602">
                  <c:v>1.595125094808789E-2</c:v>
                </c:pt>
                <c:pt idx="2603">
                  <c:v>1.5950972148433551E-2</c:v>
                </c:pt>
                <c:pt idx="2604">
                  <c:v>1.5950046623836207E-2</c:v>
                </c:pt>
                <c:pt idx="2605">
                  <c:v>1.5949804316804213E-2</c:v>
                </c:pt>
                <c:pt idx="2606">
                  <c:v>1.5949581646544933E-2</c:v>
                </c:pt>
                <c:pt idx="2607">
                  <c:v>1.5949351211274807E-2</c:v>
                </c:pt>
                <c:pt idx="2608">
                  <c:v>1.5949170619807766E-2</c:v>
                </c:pt>
                <c:pt idx="2609">
                  <c:v>1.5949009665106238E-2</c:v>
                </c:pt>
                <c:pt idx="2610">
                  <c:v>1.5948868347166616E-2</c:v>
                </c:pt>
                <c:pt idx="2611">
                  <c:v>1.5948746665987102E-2</c:v>
                </c:pt>
                <c:pt idx="2612">
                  <c:v>1.5948300293710683E-2</c:v>
                </c:pt>
                <c:pt idx="2613">
                  <c:v>1.5948216487077338E-2</c:v>
                </c:pt>
                <c:pt idx="2614">
                  <c:v>1.5948152316343282E-2</c:v>
                </c:pt>
                <c:pt idx="2615">
                  <c:v>1.5948107781510332E-2</c:v>
                </c:pt>
                <c:pt idx="2616">
                  <c:v>1.5949133100860168E-2</c:v>
                </c:pt>
                <c:pt idx="2617">
                  <c:v>1.5949132045375954E-2</c:v>
                </c:pt>
                <c:pt idx="2618">
                  <c:v>1.5949150628359634E-2</c:v>
                </c:pt>
                <c:pt idx="2619">
                  <c:v>1.5949188849809441E-2</c:v>
                </c:pt>
                <c:pt idx="2620">
                  <c:v>1.5949246709728908E-2</c:v>
                </c:pt>
                <c:pt idx="2621">
                  <c:v>1.5948966969693439E-2</c:v>
                </c:pt>
                <c:pt idx="2622">
                  <c:v>1.5949062699627675E-2</c:v>
                </c:pt>
                <c:pt idx="2623">
                  <c:v>1.5949178067177279E-2</c:v>
                </c:pt>
                <c:pt idx="2624">
                  <c:v>1.594931307234225E-2</c:v>
                </c:pt>
                <c:pt idx="2625">
                  <c:v>1.5949830586376335E-2</c:v>
                </c:pt>
                <c:pt idx="2626">
                  <c:v>1.5950006277129586E-2</c:v>
                </c:pt>
                <c:pt idx="2627">
                  <c:v>1.5950201606364824E-2</c:v>
                </c:pt>
                <c:pt idx="2628">
                  <c:v>1.5950416574079408E-2</c:v>
                </c:pt>
                <c:pt idx="2629">
                  <c:v>1.5950651180282143E-2</c:v>
                </c:pt>
                <c:pt idx="2630">
                  <c:v>1.5950905424973919E-2</c:v>
                </c:pt>
                <c:pt idx="2631">
                  <c:v>1.595117930815913E-2</c:v>
                </c:pt>
                <c:pt idx="2632">
                  <c:v>1.5951472829841308E-2</c:v>
                </c:pt>
                <c:pt idx="2633">
                  <c:v>1.5951785990024853E-2</c:v>
                </c:pt>
                <c:pt idx="2634">
                  <c:v>1.5952118788715934E-2</c:v>
                </c:pt>
                <c:pt idx="2635">
                  <c:v>1.5952471225916313E-2</c:v>
                </c:pt>
                <c:pt idx="2636">
                  <c:v>1.5952843301633917E-2</c:v>
                </c:pt>
                <c:pt idx="2637">
                  <c:v>1.5953235015874031E-2</c:v>
                </c:pt>
                <c:pt idx="2638">
                  <c:v>1.5953646368641061E-2</c:v>
                </c:pt>
                <c:pt idx="2639">
                  <c:v>1.5954077359942937E-2</c:v>
                </c:pt>
                <c:pt idx="2640">
                  <c:v>1.595452798978406E-2</c:v>
                </c:pt>
                <c:pt idx="2641">
                  <c:v>1.595499825817236E-2</c:v>
                </c:pt>
                <c:pt idx="2642">
                  <c:v>1.5955488165114003E-2</c:v>
                </c:pt>
                <c:pt idx="2643">
                  <c:v>1.5955609321944977E-2</c:v>
                </c:pt>
                <c:pt idx="2644">
                  <c:v>1.595613708023667E-2</c:v>
                </c:pt>
                <c:pt idx="2645">
                  <c:v>1.5956684476245264E-2</c:v>
                </c:pt>
                <c:pt idx="2646">
                  <c:v>1.5957644178569066E-2</c:v>
                </c:pt>
                <c:pt idx="2647">
                  <c:v>1.5958232278393714E-2</c:v>
                </c:pt>
                <c:pt idx="2648">
                  <c:v>1.595884001682104E-2</c:v>
                </c:pt>
                <c:pt idx="2649">
                  <c:v>1.5959467393858968E-2</c:v>
                </c:pt>
                <c:pt idx="2650">
                  <c:v>1.5960114409515429E-2</c:v>
                </c:pt>
                <c:pt idx="2651">
                  <c:v>1.5960781063802758E-2</c:v>
                </c:pt>
                <c:pt idx="2652">
                  <c:v>1.5961467356728883E-2</c:v>
                </c:pt>
                <c:pt idx="2653">
                  <c:v>1.5962173288305254E-2</c:v>
                </c:pt>
                <c:pt idx="2654">
                  <c:v>1.5962898858540683E-2</c:v>
                </c:pt>
                <c:pt idx="2655">
                  <c:v>1.5963644067445739E-2</c:v>
                </c:pt>
                <c:pt idx="2656">
                  <c:v>1.5963595082269251E-2</c:v>
                </c:pt>
                <c:pt idx="2657">
                  <c:v>1.5964376694781408E-2</c:v>
                </c:pt>
                <c:pt idx="2658">
                  <c:v>1.5965177944277899E-2</c:v>
                </c:pt>
                <c:pt idx="2659">
                  <c:v>1.5966117703291087E-2</c:v>
                </c:pt>
                <c:pt idx="2660">
                  <c:v>1.5966961032081409E-2</c:v>
                </c:pt>
                <c:pt idx="2661">
                  <c:v>1.5967823997892983E-2</c:v>
                </c:pt>
                <c:pt idx="2662">
                  <c:v>1.5968706600740224E-2</c:v>
                </c:pt>
                <c:pt idx="2663">
                  <c:v>1.5969608840634832E-2</c:v>
                </c:pt>
                <c:pt idx="2664">
                  <c:v>1.5970112300592403E-2</c:v>
                </c:pt>
                <c:pt idx="2665">
                  <c:v>1.5971052370917945E-2</c:v>
                </c:pt>
                <c:pt idx="2666">
                  <c:v>1.59720120774706E-2</c:v>
                </c:pt>
                <c:pt idx="2667">
                  <c:v>1.5972991420263118E-2</c:v>
                </c:pt>
                <c:pt idx="2668">
                  <c:v>1.5974838943588778E-2</c:v>
                </c:pt>
                <c:pt idx="2669">
                  <c:v>1.5977138739902898E-2</c:v>
                </c:pt>
                <c:pt idx="2670">
                  <c:v>1.5978184232803037E-2</c:v>
                </c:pt>
                <c:pt idx="2671">
                  <c:v>1.5979249366311427E-2</c:v>
                </c:pt>
                <c:pt idx="2672">
                  <c:v>1.5979669012755639E-2</c:v>
                </c:pt>
                <c:pt idx="2673">
                  <c:v>1.5980780296364839E-2</c:v>
                </c:pt>
                <c:pt idx="2674">
                  <c:v>1.5981911218052529E-2</c:v>
                </c:pt>
                <c:pt idx="2675">
                  <c:v>1.5983061777835629E-2</c:v>
                </c:pt>
                <c:pt idx="2676">
                  <c:v>1.5984231975731955E-2</c:v>
                </c:pt>
                <c:pt idx="2677">
                  <c:v>1.5985860198437892E-2</c:v>
                </c:pt>
                <c:pt idx="2678">
                  <c:v>1.5987071128264075E-2</c:v>
                </c:pt>
                <c:pt idx="2679">
                  <c:v>1.5988301697119307E-2</c:v>
                </c:pt>
                <c:pt idx="2680">
                  <c:v>1.5989551905021208E-2</c:v>
                </c:pt>
                <c:pt idx="2681">
                  <c:v>1.5990821751987398E-2</c:v>
                </c:pt>
                <c:pt idx="2682">
                  <c:v>1.5992111238037256E-2</c:v>
                </c:pt>
                <c:pt idx="2683">
                  <c:v>1.5993420363189285E-2</c:v>
                </c:pt>
                <c:pt idx="2684">
                  <c:v>1.5994749127464621E-2</c:v>
                </c:pt>
                <c:pt idx="2685">
                  <c:v>1.5996097530880889E-2</c:v>
                </c:pt>
                <c:pt idx="2686">
                  <c:v>1.5997465573459227E-2</c:v>
                </c:pt>
                <c:pt idx="2687">
                  <c:v>1.5998853255219016E-2</c:v>
                </c:pt>
                <c:pt idx="2688">
                  <c:v>1.6000260576181403E-2</c:v>
                </c:pt>
                <c:pt idx="2689">
                  <c:v>1.6001687536366646E-2</c:v>
                </c:pt>
                <c:pt idx="2690">
                  <c:v>1.6003134135796768E-2</c:v>
                </c:pt>
                <c:pt idx="2691">
                  <c:v>1.6004600374492035E-2</c:v>
                </c:pt>
                <c:pt idx="2692">
                  <c:v>1.6006086252475345E-2</c:v>
                </c:pt>
                <c:pt idx="2693">
                  <c:v>1.6007591769767845E-2</c:v>
                </c:pt>
                <c:pt idx="2694">
                  <c:v>1.6008653675932107E-2</c:v>
                </c:pt>
                <c:pt idx="2695">
                  <c:v>1.6010197001538589E-2</c:v>
                </c:pt>
                <c:pt idx="2696">
                  <c:v>1.6011759965652836E-2</c:v>
                </c:pt>
                <c:pt idx="2697">
                  <c:v>1.6013342568299792E-2</c:v>
                </c:pt>
                <c:pt idx="2698">
                  <c:v>1.6015413946661013E-2</c:v>
                </c:pt>
                <c:pt idx="2699">
                  <c:v>1.6017037300286995E-2</c:v>
                </c:pt>
                <c:pt idx="2700">
                  <c:v>1.6018680293385136E-2</c:v>
                </c:pt>
                <c:pt idx="2701">
                  <c:v>1.6020342925978346E-2</c:v>
                </c:pt>
                <c:pt idx="2702">
                  <c:v>1.6022025198093048E-2</c:v>
                </c:pt>
                <c:pt idx="2703">
                  <c:v>1.6023727109751269E-2</c:v>
                </c:pt>
                <c:pt idx="2704">
                  <c:v>1.6025448660981198E-2</c:v>
                </c:pt>
                <c:pt idx="2705">
                  <c:v>1.6027189851805741E-2</c:v>
                </c:pt>
                <c:pt idx="2706">
                  <c:v>1.6028950682253965E-2</c:v>
                </c:pt>
                <c:pt idx="2707">
                  <c:v>1.6030248719267528E-2</c:v>
                </c:pt>
                <c:pt idx="2708">
                  <c:v>1.6032047347357754E-2</c:v>
                </c:pt>
                <c:pt idx="2709">
                  <c:v>1.6033865614277262E-2</c:v>
                </c:pt>
                <c:pt idx="2710">
                  <c:v>1.6035703520051878E-2</c:v>
                </c:pt>
                <c:pt idx="2711">
                  <c:v>1.6037561064707433E-2</c:v>
                </c:pt>
                <c:pt idx="2712">
                  <c:v>1.6039438248275095E-2</c:v>
                </c:pt>
                <c:pt idx="2713">
                  <c:v>1.6041335070777128E-2</c:v>
                </c:pt>
                <c:pt idx="2714">
                  <c:v>1.6043251532244708E-2</c:v>
                </c:pt>
                <c:pt idx="2715">
                  <c:v>1.6045187632705443E-2</c:v>
                </c:pt>
                <c:pt idx="2716">
                  <c:v>1.6047143372186941E-2</c:v>
                </c:pt>
                <c:pt idx="2717">
                  <c:v>1.6048621618214645E-2</c:v>
                </c:pt>
                <c:pt idx="2718">
                  <c:v>1.6050615145543574E-2</c:v>
                </c:pt>
                <c:pt idx="2719">
                  <c:v>1.6052628311104052E-2</c:v>
                </c:pt>
                <c:pt idx="2720">
                  <c:v>1.6055664483880818E-2</c:v>
                </c:pt>
                <c:pt idx="2721">
                  <c:v>1.6057719911938478E-2</c:v>
                </c:pt>
                <c:pt idx="2722">
                  <c:v>1.6059794980069098E-2</c:v>
                </c:pt>
                <c:pt idx="2723">
                  <c:v>1.6061889688302633E-2</c:v>
                </c:pt>
                <c:pt idx="2724">
                  <c:v>1.6064004036672557E-2</c:v>
                </c:pt>
                <c:pt idx="2725">
                  <c:v>1.6065628788281945E-2</c:v>
                </c:pt>
                <c:pt idx="2726">
                  <c:v>1.6067780919594678E-2</c:v>
                </c:pt>
                <c:pt idx="2727">
                  <c:v>1.6069952690259487E-2</c:v>
                </c:pt>
                <c:pt idx="2728">
                  <c:v>1.6072144100306648E-2</c:v>
                </c:pt>
                <c:pt idx="2729">
                  <c:v>1.6074870381644527E-2</c:v>
                </c:pt>
                <c:pt idx="2730">
                  <c:v>1.6077102571489966E-2</c:v>
                </c:pt>
                <c:pt idx="2731">
                  <c:v>1.6079354401694671E-2</c:v>
                </c:pt>
                <c:pt idx="2732">
                  <c:v>1.6081625872292119E-2</c:v>
                </c:pt>
                <c:pt idx="2733">
                  <c:v>1.6083916983315787E-2</c:v>
                </c:pt>
                <c:pt idx="2734">
                  <c:v>1.6086227734800906E-2</c:v>
                </c:pt>
                <c:pt idx="2735">
                  <c:v>1.6088558126780957E-2</c:v>
                </c:pt>
                <c:pt idx="2736">
                  <c:v>1.6090908159288535E-2</c:v>
                </c:pt>
                <c:pt idx="2737">
                  <c:v>1.6093277832362401E-2</c:v>
                </c:pt>
                <c:pt idx="2738">
                  <c:v>1.6095667146033384E-2</c:v>
                </c:pt>
                <c:pt idx="2739">
                  <c:v>1.6098076100341131E-2</c:v>
                </c:pt>
                <c:pt idx="2740">
                  <c:v>1.6100504695315591E-2</c:v>
                </c:pt>
                <c:pt idx="2741">
                  <c:v>1.6102952930998168E-2</c:v>
                </c:pt>
                <c:pt idx="2742">
                  <c:v>1.6105420807421458E-2</c:v>
                </c:pt>
                <c:pt idx="2743">
                  <c:v>1.6107908324625102E-2</c:v>
                </c:pt>
                <c:pt idx="2744">
                  <c:v>1.6110415482642578E-2</c:v>
                </c:pt>
                <c:pt idx="2745">
                  <c:v>1.6112942281513526E-2</c:v>
                </c:pt>
                <c:pt idx="2746">
                  <c:v>1.6114947853654922E-2</c:v>
                </c:pt>
                <c:pt idx="2747">
                  <c:v>1.6117512418405106E-2</c:v>
                </c:pt>
                <c:pt idx="2748">
                  <c:v>1.6120096623234107E-2</c:v>
                </c:pt>
                <c:pt idx="2749">
                  <c:v>1.6122700468180224E-2</c:v>
                </c:pt>
                <c:pt idx="2750">
                  <c:v>1.6125870889973262E-2</c:v>
                </c:pt>
                <c:pt idx="2751">
                  <c:v>1.6128515534753484E-2</c:v>
                </c:pt>
                <c:pt idx="2752">
                  <c:v>1.6131179820654103E-2</c:v>
                </c:pt>
                <c:pt idx="2753">
                  <c:v>1.6133863747715645E-2</c:v>
                </c:pt>
                <c:pt idx="2754">
                  <c:v>1.6136567315975101E-2</c:v>
                </c:pt>
                <c:pt idx="2755">
                  <c:v>1.6139290525473884E-2</c:v>
                </c:pt>
                <c:pt idx="2756">
                  <c:v>1.6142033376253393E-2</c:v>
                </c:pt>
                <c:pt idx="2757">
                  <c:v>1.6144795868352393E-2</c:v>
                </c:pt>
                <c:pt idx="2758">
                  <c:v>1.6147578001812286E-2</c:v>
                </c:pt>
                <c:pt idx="2759">
                  <c:v>1.6149258650624172E-2</c:v>
                </c:pt>
                <c:pt idx="2760">
                  <c:v>1.6152077012070394E-2</c:v>
                </c:pt>
                <c:pt idx="2761">
                  <c:v>1.6154915013218703E-2</c:v>
                </c:pt>
                <c:pt idx="2762">
                  <c:v>1.6157772654107821E-2</c:v>
                </c:pt>
                <c:pt idx="2763">
                  <c:v>1.6161062578126686E-2</c:v>
                </c:pt>
                <c:pt idx="2764">
                  <c:v>1.6163962304316961E-2</c:v>
                </c:pt>
                <c:pt idx="2765">
                  <c:v>1.6166881670381321E-2</c:v>
                </c:pt>
                <c:pt idx="2766">
                  <c:v>1.6169820676358491E-2</c:v>
                </c:pt>
                <c:pt idx="2767">
                  <c:v>1.6172779322294391E-2</c:v>
                </c:pt>
                <c:pt idx="2768">
                  <c:v>1.6175757608230448E-2</c:v>
                </c:pt>
                <c:pt idx="2769">
                  <c:v>1.6178179682423872E-2</c:v>
                </c:pt>
                <c:pt idx="2770">
                  <c:v>1.6181195712188932E-2</c:v>
                </c:pt>
                <c:pt idx="2771">
                  <c:v>1.6184231381187106E-2</c:v>
                </c:pt>
                <c:pt idx="2772">
                  <c:v>1.6189028571155117E-2</c:v>
                </c:pt>
                <c:pt idx="2773">
                  <c:v>1.6192108136136269E-2</c:v>
                </c:pt>
                <c:pt idx="2774">
                  <c:v>1.6195207343177778E-2</c:v>
                </c:pt>
                <c:pt idx="2775">
                  <c:v>1.6198326192326334E-2</c:v>
                </c:pt>
                <c:pt idx="2776">
                  <c:v>1.6201464683628628E-2</c:v>
                </c:pt>
                <c:pt idx="2777">
                  <c:v>1.6204034320734768E-2</c:v>
                </c:pt>
                <c:pt idx="2778">
                  <c:v>1.6207210552719849E-2</c:v>
                </c:pt>
                <c:pt idx="2779">
                  <c:v>1.6210406426095631E-2</c:v>
                </c:pt>
                <c:pt idx="2780">
                  <c:v>1.6213621940910201E-2</c:v>
                </c:pt>
                <c:pt idx="2781">
                  <c:v>1.6217451774060022E-2</c:v>
                </c:pt>
                <c:pt idx="2782">
                  <c:v>1.6220708119262576E-2</c:v>
                </c:pt>
                <c:pt idx="2783">
                  <c:v>1.6223984106949221E-2</c:v>
                </c:pt>
                <c:pt idx="2784">
                  <c:v>1.6227279737168403E-2</c:v>
                </c:pt>
                <c:pt idx="2785">
                  <c:v>1.6230595009968578E-2</c:v>
                </c:pt>
                <c:pt idx="2786">
                  <c:v>1.6233929925399078E-2</c:v>
                </c:pt>
                <c:pt idx="2787">
                  <c:v>1.6237284483509234E-2</c:v>
                </c:pt>
                <c:pt idx="2788">
                  <c:v>1.6240658684347497E-2</c:v>
                </c:pt>
                <c:pt idx="2789">
                  <c:v>1.6244052527964084E-2</c:v>
                </c:pt>
                <c:pt idx="2790">
                  <c:v>1.6247466014410968E-2</c:v>
                </c:pt>
                <c:pt idx="2791">
                  <c:v>1.6250899143737479E-2</c:v>
                </c:pt>
                <c:pt idx="2792">
                  <c:v>1.6254351915994718E-2</c:v>
                </c:pt>
                <c:pt idx="2793">
                  <c:v>1.6257824331232011E-2</c:v>
                </c:pt>
                <c:pt idx="2794">
                  <c:v>1.6261316389503979E-2</c:v>
                </c:pt>
                <c:pt idx="2795">
                  <c:v>1.6264828090858191E-2</c:v>
                </c:pt>
                <c:pt idx="2796">
                  <c:v>1.6268359435351029E-2</c:v>
                </c:pt>
                <c:pt idx="2797">
                  <c:v>1.6271910423030944E-2</c:v>
                </c:pt>
                <c:pt idx="2798">
                  <c:v>1.6274859948514502E-2</c:v>
                </c:pt>
                <c:pt idx="2799">
                  <c:v>1.6278448659919665E-2</c:v>
                </c:pt>
                <c:pt idx="2800">
                  <c:v>1.6282057013759333E-2</c:v>
                </c:pt>
                <c:pt idx="2801">
                  <c:v>1.628568501008516E-2</c:v>
                </c:pt>
                <c:pt idx="2802">
                  <c:v>1.6289332648949696E-2</c:v>
                </c:pt>
                <c:pt idx="2803">
                  <c:v>1.6293628859036884E-2</c:v>
                </c:pt>
                <c:pt idx="2804">
                  <c:v>1.6297317350525697E-2</c:v>
                </c:pt>
                <c:pt idx="2805">
                  <c:v>1.6301025485630598E-2</c:v>
                </c:pt>
                <c:pt idx="2806">
                  <c:v>1.6304753264407095E-2</c:v>
                </c:pt>
                <c:pt idx="2807">
                  <c:v>1.6308500686910685E-2</c:v>
                </c:pt>
                <c:pt idx="2808">
                  <c:v>1.6312267753197746E-2</c:v>
                </c:pt>
                <c:pt idx="2809">
                  <c:v>1.6316054463322016E-2</c:v>
                </c:pt>
                <c:pt idx="2810">
                  <c:v>1.6319860817340753E-2</c:v>
                </c:pt>
                <c:pt idx="2811">
                  <c:v>1.6322403997711725E-2</c:v>
                </c:pt>
                <c:pt idx="2812">
                  <c:v>1.6326246490361667E-2</c:v>
                </c:pt>
                <c:pt idx="2813">
                  <c:v>1.6330108625232431E-2</c:v>
                </c:pt>
                <c:pt idx="2814">
                  <c:v>1.6333990402379855E-2</c:v>
                </c:pt>
                <c:pt idx="2815">
                  <c:v>1.6337891821860667E-2</c:v>
                </c:pt>
                <c:pt idx="2816">
                  <c:v>1.6341812883731599E-2</c:v>
                </c:pt>
                <c:pt idx="2817">
                  <c:v>1.6345753588047587E-2</c:v>
                </c:pt>
                <c:pt idx="2818">
                  <c:v>1.634971393486806E-2</c:v>
                </c:pt>
                <c:pt idx="2819">
                  <c:v>1.6353693924247951E-2</c:v>
                </c:pt>
                <c:pt idx="2820">
                  <c:v>1.6357693556246698E-2</c:v>
                </c:pt>
                <c:pt idx="2821">
                  <c:v>1.6361055889802429E-2</c:v>
                </c:pt>
                <c:pt idx="2822">
                  <c:v>1.6365093223514583E-2</c:v>
                </c:pt>
                <c:pt idx="2823">
                  <c:v>1.6369150199092488E-2</c:v>
                </c:pt>
                <c:pt idx="2824">
                  <c:v>1.6375212414540142E-2</c:v>
                </c:pt>
                <c:pt idx="2825">
                  <c:v>1.6379313433889531E-2</c:v>
                </c:pt>
                <c:pt idx="2826">
                  <c:v>1.6383434098068066E-2</c:v>
                </c:pt>
                <c:pt idx="2827">
                  <c:v>1.6387574407139172E-2</c:v>
                </c:pt>
                <c:pt idx="2828">
                  <c:v>1.6391734361160114E-2</c:v>
                </c:pt>
                <c:pt idx="2829">
                  <c:v>1.6395243980090075E-2</c:v>
                </c:pt>
                <c:pt idx="2830">
                  <c:v>1.6399441632779448E-2</c:v>
                </c:pt>
                <c:pt idx="2831">
                  <c:v>1.6403658929672986E-2</c:v>
                </c:pt>
                <c:pt idx="2832">
                  <c:v>1.6407895870832138E-2</c:v>
                </c:pt>
                <c:pt idx="2833">
                  <c:v>1.6412828807713782E-2</c:v>
                </c:pt>
                <c:pt idx="2834">
                  <c:v>1.6417106632749846E-2</c:v>
                </c:pt>
                <c:pt idx="2835">
                  <c:v>1.642140410317533E-2</c:v>
                </c:pt>
                <c:pt idx="2836">
                  <c:v>1.6425721219051902E-2</c:v>
                </c:pt>
                <c:pt idx="2837">
                  <c:v>1.6430057980446514E-2</c:v>
                </c:pt>
                <c:pt idx="2838">
                  <c:v>1.6434414387421707E-2</c:v>
                </c:pt>
                <c:pt idx="2839">
                  <c:v>1.6438790440040034E-2</c:v>
                </c:pt>
                <c:pt idx="2840">
                  <c:v>1.6443186138369325E-2</c:v>
                </c:pt>
                <c:pt idx="2841">
                  <c:v>1.6447601482472127E-2</c:v>
                </c:pt>
                <c:pt idx="2842">
                  <c:v>1.6452036472415388E-2</c:v>
                </c:pt>
                <c:pt idx="2843">
                  <c:v>1.6456491108264304E-2</c:v>
                </c:pt>
                <c:pt idx="2844">
                  <c:v>1.6460965390084938E-2</c:v>
                </c:pt>
                <c:pt idx="2845">
                  <c:v>1.6465459317941602E-2</c:v>
                </c:pt>
                <c:pt idx="2846">
                  <c:v>1.6469972891903013E-2</c:v>
                </c:pt>
                <c:pt idx="2847">
                  <c:v>1.6474506112035232E-2</c:v>
                </c:pt>
                <c:pt idx="2848">
                  <c:v>1.6479058978406982E-2</c:v>
                </c:pt>
                <c:pt idx="2849">
                  <c:v>1.6483631491081681E-2</c:v>
                </c:pt>
                <c:pt idx="2850">
                  <c:v>1.6488223650130696E-2</c:v>
                </c:pt>
                <c:pt idx="2851">
                  <c:v>1.6492130247484717E-2</c:v>
                </c:pt>
                <c:pt idx="2852">
                  <c:v>1.6496760087355542E-2</c:v>
                </c:pt>
                <c:pt idx="2853">
                  <c:v>1.650140957285463E-2</c:v>
                </c:pt>
                <c:pt idx="2854">
                  <c:v>1.6506078704049666E-2</c:v>
                </c:pt>
                <c:pt idx="2855">
                  <c:v>1.6511479143353078E-2</c:v>
                </c:pt>
                <c:pt idx="2856">
                  <c:v>1.6516189182075952E-2</c:v>
                </c:pt>
                <c:pt idx="2857">
                  <c:v>1.6520918867652366E-2</c:v>
                </c:pt>
                <c:pt idx="2858">
                  <c:v>1.6525668200153672E-2</c:v>
                </c:pt>
                <c:pt idx="2859">
                  <c:v>1.6530437179649471E-2</c:v>
                </c:pt>
                <c:pt idx="2860">
                  <c:v>1.6535225806210235E-2</c:v>
                </c:pt>
                <c:pt idx="2861">
                  <c:v>1.6540034079907322E-2</c:v>
                </c:pt>
                <c:pt idx="2862">
                  <c:v>1.6544862000811202E-2</c:v>
                </c:pt>
                <c:pt idx="2863">
                  <c:v>1.6548984952476309E-2</c:v>
                </c:pt>
                <c:pt idx="2864">
                  <c:v>1.6553124481090968E-2</c:v>
                </c:pt>
                <c:pt idx="2865">
                  <c:v>1.6558008095122225E-2</c:v>
                </c:pt>
                <c:pt idx="2866">
                  <c:v>1.6562911354728725E-2</c:v>
                </c:pt>
                <c:pt idx="2867">
                  <c:v>1.65678342599807E-2</c:v>
                </c:pt>
                <c:pt idx="2868">
                  <c:v>1.65727768109484E-2</c:v>
                </c:pt>
                <c:pt idx="2869">
                  <c:v>1.6577739007705664E-2</c:v>
                </c:pt>
                <c:pt idx="2870">
                  <c:v>1.6582720850321829E-2</c:v>
                </c:pt>
                <c:pt idx="2871">
                  <c:v>1.6587722338871638E-2</c:v>
                </c:pt>
                <c:pt idx="2872">
                  <c:v>1.6592004565962434E-2</c:v>
                </c:pt>
                <c:pt idx="2873">
                  <c:v>1.6597784254055857E-2</c:v>
                </c:pt>
                <c:pt idx="2874">
                  <c:v>1.6602102508523873E-2</c:v>
                </c:pt>
                <c:pt idx="2875">
                  <c:v>1.6607180947652674E-2</c:v>
                </c:pt>
                <c:pt idx="2876">
                  <c:v>1.6614515890741057E-2</c:v>
                </c:pt>
                <c:pt idx="2877">
                  <c:v>1.6619638528484904E-2</c:v>
                </c:pt>
                <c:pt idx="2878">
                  <c:v>1.6624780814614243E-2</c:v>
                </c:pt>
                <c:pt idx="2879">
                  <c:v>1.6629942749202192E-2</c:v>
                </c:pt>
                <c:pt idx="2880">
                  <c:v>1.6635124332329793E-2</c:v>
                </c:pt>
                <c:pt idx="2881">
                  <c:v>1.6639571575748066E-2</c:v>
                </c:pt>
                <c:pt idx="2882">
                  <c:v>1.6644790815209122E-2</c:v>
                </c:pt>
                <c:pt idx="2883">
                  <c:v>1.6650029702466207E-2</c:v>
                </c:pt>
                <c:pt idx="2884">
                  <c:v>1.6655288237591461E-2</c:v>
                </c:pt>
                <c:pt idx="2885">
                  <c:v>1.6661326978710738E-2</c:v>
                </c:pt>
                <c:pt idx="2886">
                  <c:v>1.6666626454679579E-2</c:v>
                </c:pt>
                <c:pt idx="2887">
                  <c:v>1.6671945579728089E-2</c:v>
                </c:pt>
                <c:pt idx="2888">
                  <c:v>1.6677284353934674E-2</c:v>
                </c:pt>
                <c:pt idx="2889">
                  <c:v>1.6682642777378617E-2</c:v>
                </c:pt>
                <c:pt idx="2890">
                  <c:v>1.6688020850139203E-2</c:v>
                </c:pt>
                <c:pt idx="2891">
                  <c:v>1.6693418572296597E-2</c:v>
                </c:pt>
                <c:pt idx="2892">
                  <c:v>1.6698835943930082E-2</c:v>
                </c:pt>
                <c:pt idx="2893">
                  <c:v>1.6704272965118942E-2</c:v>
                </c:pt>
                <c:pt idx="2894">
                  <c:v>1.6709729635944227E-2</c:v>
                </c:pt>
                <c:pt idx="2895">
                  <c:v>1.6715205956487861E-2</c:v>
                </c:pt>
                <c:pt idx="2896">
                  <c:v>1.6720701926828251E-2</c:v>
                </c:pt>
                <c:pt idx="2897">
                  <c:v>1.6726217547049962E-2</c:v>
                </c:pt>
                <c:pt idx="2898">
                  <c:v>1.6731752817232281E-2</c:v>
                </c:pt>
                <c:pt idx="2899">
                  <c:v>1.6737307737458018E-2</c:v>
                </c:pt>
                <c:pt idx="2900">
                  <c:v>1.6742882307808214E-2</c:v>
                </c:pt>
                <c:pt idx="2901">
                  <c:v>1.6748476528365683E-2</c:v>
                </c:pt>
                <c:pt idx="2902">
                  <c:v>1.6754090399214994E-2</c:v>
                </c:pt>
                <c:pt idx="2903">
                  <c:v>1.6758933604381084E-2</c:v>
                </c:pt>
                <c:pt idx="2904">
                  <c:v>1.6764585113451223E-2</c:v>
                </c:pt>
                <c:pt idx="2905">
                  <c:v>1.6770256272068344E-2</c:v>
                </c:pt>
                <c:pt idx="2906">
                  <c:v>1.6776742387179751E-2</c:v>
                </c:pt>
                <c:pt idx="2907">
                  <c:v>1.6782454510733028E-2</c:v>
                </c:pt>
                <c:pt idx="2908">
                  <c:v>1.6788186285078516E-2</c:v>
                </c:pt>
                <c:pt idx="2909">
                  <c:v>1.679393771030167E-2</c:v>
                </c:pt>
                <c:pt idx="2910">
                  <c:v>1.6799708786488822E-2</c:v>
                </c:pt>
                <c:pt idx="2911">
                  <c:v>1.6805499513722778E-2</c:v>
                </c:pt>
                <c:pt idx="2912">
                  <c:v>1.681130989209163E-2</c:v>
                </c:pt>
                <c:pt idx="2913">
                  <c:v>1.6817139921679949E-2</c:v>
                </c:pt>
                <c:pt idx="2914">
                  <c:v>1.6822989602575833E-2</c:v>
                </c:pt>
                <c:pt idx="2915">
                  <c:v>1.6828858934862967E-2</c:v>
                </c:pt>
                <c:pt idx="2916">
                  <c:v>1.6833935910853789E-2</c:v>
                </c:pt>
                <c:pt idx="2917">
                  <c:v>1.6839842870581653E-2</c:v>
                </c:pt>
                <c:pt idx="2918">
                  <c:v>1.684576948095641E-2</c:v>
                </c:pt>
                <c:pt idx="2919">
                  <c:v>1.6852566812087213E-2</c:v>
                </c:pt>
                <c:pt idx="2920">
                  <c:v>1.6858535531284431E-2</c:v>
                </c:pt>
                <c:pt idx="2921">
                  <c:v>1.6864523901404638E-2</c:v>
                </c:pt>
                <c:pt idx="2922">
                  <c:v>1.6870531922532444E-2</c:v>
                </c:pt>
                <c:pt idx="2923">
                  <c:v>1.6876559594756018E-2</c:v>
                </c:pt>
                <c:pt idx="2924">
                  <c:v>1.6881781422730967E-2</c:v>
                </c:pt>
                <c:pt idx="2925">
                  <c:v>1.6887846713740232E-2</c:v>
                </c:pt>
                <c:pt idx="2926">
                  <c:v>1.6893931655098362E-2</c:v>
                </c:pt>
                <c:pt idx="2927">
                  <c:v>1.6900036246891813E-2</c:v>
                </c:pt>
                <c:pt idx="2928">
                  <c:v>1.6906160489208826E-2</c:v>
                </c:pt>
                <c:pt idx="2929">
                  <c:v>1.6913972416724456E-2</c:v>
                </c:pt>
                <c:pt idx="2930">
                  <c:v>1.6920139338023391E-2</c:v>
                </c:pt>
                <c:pt idx="2931">
                  <c:v>1.6926325912152151E-2</c:v>
                </c:pt>
                <c:pt idx="2932">
                  <c:v>1.6932532139202348E-2</c:v>
                </c:pt>
                <c:pt idx="2933">
                  <c:v>1.6937917146859782E-2</c:v>
                </c:pt>
                <c:pt idx="2934">
                  <c:v>1.6944160987030929E-2</c:v>
                </c:pt>
                <c:pt idx="2935">
                  <c:v>1.6950424479375493E-2</c:v>
                </c:pt>
                <c:pt idx="2936">
                  <c:v>1.6956707623986097E-2</c:v>
                </c:pt>
                <c:pt idx="2937">
                  <c:v>1.6963858071500058E-2</c:v>
                </c:pt>
                <c:pt idx="2938">
                  <c:v>1.6970182218016078E-2</c:v>
                </c:pt>
                <c:pt idx="2939">
                  <c:v>1.6976526018102789E-2</c:v>
                </c:pt>
                <c:pt idx="2940">
                  <c:v>1.6982889471853571E-2</c:v>
                </c:pt>
                <c:pt idx="2941">
                  <c:v>1.6989272579362686E-2</c:v>
                </c:pt>
                <c:pt idx="2942">
                  <c:v>1.699567534072351E-2</c:v>
                </c:pt>
                <c:pt idx="2943">
                  <c:v>1.7002097756032068E-2</c:v>
                </c:pt>
                <c:pt idx="2944">
                  <c:v>1.7008539825383497E-2</c:v>
                </c:pt>
                <c:pt idx="2945">
                  <c:v>1.7015001548871183E-2</c:v>
                </c:pt>
                <c:pt idx="2946">
                  <c:v>1.7021482926593785E-2</c:v>
                </c:pt>
                <c:pt idx="2947">
                  <c:v>1.7027983958643803E-2</c:v>
                </c:pt>
                <c:pt idx="2948">
                  <c:v>1.7034504645119023E-2</c:v>
                </c:pt>
                <c:pt idx="2949">
                  <c:v>1.7041044986116347E-2</c:v>
                </c:pt>
                <c:pt idx="2950">
                  <c:v>1.7047604981731797E-2</c:v>
                </c:pt>
                <c:pt idx="2951">
                  <c:v>1.705418463206404E-2</c:v>
                </c:pt>
                <c:pt idx="2952">
                  <c:v>1.7060783937207332E-2</c:v>
                </c:pt>
                <c:pt idx="2953">
                  <c:v>1.7067402897260341E-2</c:v>
                </c:pt>
                <c:pt idx="2954">
                  <c:v>1.7074041512322613E-2</c:v>
                </c:pt>
                <c:pt idx="2955">
                  <c:v>1.7079821426039216E-2</c:v>
                </c:pt>
                <c:pt idx="2956">
                  <c:v>1.7086497635648869E-2</c:v>
                </c:pt>
                <c:pt idx="2957">
                  <c:v>1.7093193499516875E-2</c:v>
                </c:pt>
                <c:pt idx="2958">
                  <c:v>1.7103444193656312E-2</c:v>
                </c:pt>
                <c:pt idx="2959">
                  <c:v>1.7107529416206812E-2</c:v>
                </c:pt>
                <c:pt idx="2960">
                  <c:v>1.7114285963391342E-2</c:v>
                </c:pt>
                <c:pt idx="2961">
                  <c:v>1.712106216627755E-2</c:v>
                </c:pt>
                <c:pt idx="2962">
                  <c:v>1.7127858024966747E-2</c:v>
                </c:pt>
                <c:pt idx="2963">
                  <c:v>1.7134673539557593E-2</c:v>
                </c:pt>
                <c:pt idx="2964">
                  <c:v>1.7141508710153165E-2</c:v>
                </c:pt>
                <c:pt idx="2965">
                  <c:v>1.7148363536851244E-2</c:v>
                </c:pt>
                <c:pt idx="2966">
                  <c:v>1.7155238019756658E-2</c:v>
                </c:pt>
                <c:pt idx="2967">
                  <c:v>1.7162132158969841E-2</c:v>
                </c:pt>
                <c:pt idx="2968">
                  <c:v>1.7167244660858616E-2</c:v>
                </c:pt>
                <c:pt idx="2969">
                  <c:v>1.7174174654232901E-2</c:v>
                </c:pt>
                <c:pt idx="2970">
                  <c:v>1.7181124302098418E-2</c:v>
                </c:pt>
                <c:pt idx="2971">
                  <c:v>1.7193898543856743E-2</c:v>
                </c:pt>
                <c:pt idx="2972">
                  <c:v>1.7199993540492991E-2</c:v>
                </c:pt>
                <c:pt idx="2973">
                  <c:v>1.7207015117952921E-2</c:v>
                </c:pt>
                <c:pt idx="2974">
                  <c:v>1.7214056351431958E-2</c:v>
                </c:pt>
                <c:pt idx="2975">
                  <c:v>1.7221117241034305E-2</c:v>
                </c:pt>
                <c:pt idx="2976">
                  <c:v>1.7229113388738827E-2</c:v>
                </c:pt>
                <c:pt idx="2977">
                  <c:v>1.7235297989022173E-2</c:v>
                </c:pt>
                <c:pt idx="2978">
                  <c:v>1.7242417847615214E-2</c:v>
                </c:pt>
                <c:pt idx="2979">
                  <c:v>1.7250478183641529E-2</c:v>
                </c:pt>
                <c:pt idx="2980">
                  <c:v>1.7257639097234545E-2</c:v>
                </c:pt>
                <c:pt idx="2981">
                  <c:v>1.7264819668650535E-2</c:v>
                </c:pt>
                <c:pt idx="2982">
                  <c:v>1.7272019897995219E-2</c:v>
                </c:pt>
                <c:pt idx="2983">
                  <c:v>1.7279239785375187E-2</c:v>
                </c:pt>
                <c:pt idx="2984">
                  <c:v>1.7286585366144441E-2</c:v>
                </c:pt>
                <c:pt idx="2985">
                  <c:v>1.7293845630883604E-2</c:v>
                </c:pt>
                <c:pt idx="2986">
                  <c:v>1.7301125552913677E-2</c:v>
                </c:pt>
                <c:pt idx="2987">
                  <c:v>1.7308425132340644E-2</c:v>
                </c:pt>
                <c:pt idx="2988">
                  <c:v>1.731574436927049E-2</c:v>
                </c:pt>
                <c:pt idx="2989">
                  <c:v>1.732402180174298E-2</c:v>
                </c:pt>
                <c:pt idx="2990">
                  <c:v>1.7331382106783491E-2</c:v>
                </c:pt>
                <c:pt idx="2991">
                  <c:v>1.733876207073758E-2</c:v>
                </c:pt>
                <c:pt idx="2992">
                  <c:v>1.7346161693715365E-2</c:v>
                </c:pt>
                <c:pt idx="2993">
                  <c:v>1.7353580975824321E-2</c:v>
                </c:pt>
                <c:pt idx="2994">
                  <c:v>1.7361019917176326E-2</c:v>
                </c:pt>
                <c:pt idx="2995">
                  <c:v>1.7368478517878854E-2</c:v>
                </c:pt>
                <c:pt idx="2996">
                  <c:v>1.7375956778044668E-2</c:v>
                </c:pt>
                <c:pt idx="2997">
                  <c:v>1.7383454697783005E-2</c:v>
                </c:pt>
                <c:pt idx="2998">
                  <c:v>1.7390972003380308E-2</c:v>
                </c:pt>
                <c:pt idx="2999">
                  <c:v>1.7398506731262267E-2</c:v>
                </c:pt>
                <c:pt idx="3000">
                  <c:v>1.7406056273841435E-2</c:v>
                </c:pt>
                <c:pt idx="3001">
                  <c:v>1.7413618022245083E-2</c:v>
                </c:pt>
                <c:pt idx="3002">
                  <c:v>1.7421189367577573E-2</c:v>
                </c:pt>
                <c:pt idx="3003">
                  <c:v>1.7428767700925652E-2</c:v>
                </c:pt>
                <c:pt idx="3004">
                  <c:v>1.7436350413356685E-2</c:v>
                </c:pt>
                <c:pt idx="3005">
                  <c:v>1.7443934895916013E-2</c:v>
                </c:pt>
                <c:pt idx="3006">
                  <c:v>1.7450561292467633E-2</c:v>
                </c:pt>
                <c:pt idx="3007">
                  <c:v>1.745814196492048E-2</c:v>
                </c:pt>
                <c:pt idx="3008">
                  <c:v>1.7465716674858116E-2</c:v>
                </c:pt>
                <c:pt idx="3009">
                  <c:v>1.7473282784704149E-2</c:v>
                </c:pt>
                <c:pt idx="3010">
                  <c:v>1.74808376568617E-2</c:v>
                </c:pt>
                <c:pt idx="3011">
                  <c:v>1.7489333018559913E-2</c:v>
                </c:pt>
                <c:pt idx="3012">
                  <c:v>1.7496858871852983E-2</c:v>
                </c:pt>
                <c:pt idx="3013">
                  <c:v>1.750437009554533E-2</c:v>
                </c:pt>
                <c:pt idx="3014">
                  <c:v>1.751186668955327E-2</c:v>
                </c:pt>
                <c:pt idx="3015">
                  <c:v>1.7519348653795754E-2</c:v>
                </c:pt>
                <c:pt idx="3016">
                  <c:v>1.7526815988188216E-2</c:v>
                </c:pt>
                <c:pt idx="3017">
                  <c:v>1.7534268692649606E-2</c:v>
                </c:pt>
                <c:pt idx="3018">
                  <c:v>1.7541706767097997E-2</c:v>
                </c:pt>
                <c:pt idx="3019">
                  <c:v>1.7547232758469308E-2</c:v>
                </c:pt>
                <c:pt idx="3020">
                  <c:v>1.7554642951553501E-2</c:v>
                </c:pt>
                <c:pt idx="3021">
                  <c:v>1.7562038515494947E-2</c:v>
                </c:pt>
                <c:pt idx="3022">
                  <c:v>1.7569419450214396E-2</c:v>
                </c:pt>
                <c:pt idx="3023">
                  <c:v>1.7576785755633508E-2</c:v>
                </c:pt>
                <c:pt idx="3024">
                  <c:v>1.7584137431671237E-2</c:v>
                </c:pt>
                <c:pt idx="3025">
                  <c:v>1.7592419077540385E-2</c:v>
                </c:pt>
                <c:pt idx="3026">
                  <c:v>1.7598796895288257E-2</c:v>
                </c:pt>
                <c:pt idx="3027">
                  <c:v>1.7606104682709057E-2</c:v>
                </c:pt>
                <c:pt idx="3028">
                  <c:v>1.7614340359676128E-2</c:v>
                </c:pt>
                <c:pt idx="3029">
                  <c:v>1.7620676368381716E-2</c:v>
                </c:pt>
                <c:pt idx="3030">
                  <c:v>1.7627940266476887E-2</c:v>
                </c:pt>
                <c:pt idx="3031">
                  <c:v>1.7635189534639557E-2</c:v>
                </c:pt>
                <c:pt idx="3032">
                  <c:v>1.7644303612363996E-2</c:v>
                </c:pt>
                <c:pt idx="3033">
                  <c:v>1.7651522226866317E-2</c:v>
                </c:pt>
                <c:pt idx="3034">
                  <c:v>1.7658726210062418E-2</c:v>
                </c:pt>
                <c:pt idx="3035">
                  <c:v>1.7665915561873025E-2</c:v>
                </c:pt>
                <c:pt idx="3036">
                  <c:v>1.7673090282220607E-2</c:v>
                </c:pt>
                <c:pt idx="3037">
                  <c:v>1.767931415915058E-2</c:v>
                </c:pt>
                <c:pt idx="3038">
                  <c:v>1.7686460316002402E-2</c:v>
                </c:pt>
                <c:pt idx="3039">
                  <c:v>1.7693591841726791E-2</c:v>
                </c:pt>
                <c:pt idx="3040">
                  <c:v>1.7700708736248048E-2</c:v>
                </c:pt>
                <c:pt idx="3041">
                  <c:v>1.7708744409231186E-2</c:v>
                </c:pt>
                <c:pt idx="3042">
                  <c:v>1.7715831339137428E-2</c:v>
                </c:pt>
                <c:pt idx="3043">
                  <c:v>1.7722903637030059E-2</c:v>
                </c:pt>
                <c:pt idx="3044">
                  <c:v>1.7729961302829802E-2</c:v>
                </c:pt>
                <c:pt idx="3045">
                  <c:v>1.7737004336460888E-2</c:v>
                </c:pt>
                <c:pt idx="3046">
                  <c:v>1.7744032737843154E-2</c:v>
                </c:pt>
                <c:pt idx="3047">
                  <c:v>1.7751046506899966E-2</c:v>
                </c:pt>
                <c:pt idx="3048">
                  <c:v>1.7758045643554671E-2</c:v>
                </c:pt>
                <c:pt idx="3049">
                  <c:v>1.7765030147730634E-2</c:v>
                </c:pt>
                <c:pt idx="3050">
                  <c:v>1.7772000019348571E-2</c:v>
                </c:pt>
                <c:pt idx="3051">
                  <c:v>1.7778955258332722E-2</c:v>
                </c:pt>
                <c:pt idx="3052">
                  <c:v>1.7785895864609082E-2</c:v>
                </c:pt>
                <c:pt idx="3053">
                  <c:v>1.779282183809661E-2</c:v>
                </c:pt>
                <c:pt idx="3054">
                  <c:v>1.7799733178723069E-2</c:v>
                </c:pt>
                <c:pt idx="3055">
                  <c:v>1.7806629886409169E-2</c:v>
                </c:pt>
                <c:pt idx="3056">
                  <c:v>1.781351196108092E-2</c:v>
                </c:pt>
                <c:pt idx="3057">
                  <c:v>1.7820379402660794E-2</c:v>
                </c:pt>
                <c:pt idx="3058">
                  <c:v>1.7826310813940534E-2</c:v>
                </c:pt>
                <c:pt idx="3059">
                  <c:v>1.7833149701012106E-2</c:v>
                </c:pt>
                <c:pt idx="3060">
                  <c:v>1.783997395535758E-2</c:v>
                </c:pt>
                <c:pt idx="3061">
                  <c:v>1.7846783576903041E-2</c:v>
                </c:pt>
                <c:pt idx="3062">
                  <c:v>1.7854497111555949E-2</c:v>
                </c:pt>
                <c:pt idx="3063">
                  <c:v>1.7861276753006809E-2</c:v>
                </c:pt>
                <c:pt idx="3064">
                  <c:v>1.7868041760840753E-2</c:v>
                </c:pt>
                <c:pt idx="3065">
                  <c:v>1.7874792134982023E-2</c:v>
                </c:pt>
                <c:pt idx="3066">
                  <c:v>1.7881527875358377E-2</c:v>
                </c:pt>
                <c:pt idx="3067">
                  <c:v>1.788824898189318E-2</c:v>
                </c:pt>
                <c:pt idx="3068">
                  <c:v>1.7894955454512428E-2</c:v>
                </c:pt>
                <c:pt idx="3069">
                  <c:v>1.7901647293143887E-2</c:v>
                </c:pt>
                <c:pt idx="3070">
                  <c:v>1.7908324497714439E-2</c:v>
                </c:pt>
                <c:pt idx="3071">
                  <c:v>1.7913162837117191E-2</c:v>
                </c:pt>
                <c:pt idx="3072">
                  <c:v>1.7919812212574573E-2</c:v>
                </c:pt>
                <c:pt idx="3073">
                  <c:v>1.7926446954952158E-2</c:v>
                </c:pt>
                <c:pt idx="3074">
                  <c:v>1.7933067064179707E-2</c:v>
                </c:pt>
                <c:pt idx="3075">
                  <c:v>1.7940614985062203E-2</c:v>
                </c:pt>
                <c:pt idx="3076">
                  <c:v>1.7947203737298204E-2</c:v>
                </c:pt>
                <c:pt idx="3077">
                  <c:v>1.7953777856159037E-2</c:v>
                </c:pt>
                <c:pt idx="3078">
                  <c:v>1.7960337341575369E-2</c:v>
                </c:pt>
                <c:pt idx="3079">
                  <c:v>1.7966882193474251E-2</c:v>
                </c:pt>
                <c:pt idx="3080">
                  <c:v>1.7973412411787244E-2</c:v>
                </c:pt>
                <c:pt idx="3081">
                  <c:v>1.7979023148500747E-2</c:v>
                </c:pt>
                <c:pt idx="3082">
                  <c:v>1.7985524825079063E-2</c:v>
                </c:pt>
                <c:pt idx="3083">
                  <c:v>1.7992011868469087E-2</c:v>
                </c:pt>
                <c:pt idx="3084">
                  <c:v>1.8001192166665732E-2</c:v>
                </c:pt>
                <c:pt idx="3085">
                  <c:v>1.8007647760817886E-2</c:v>
                </c:pt>
                <c:pt idx="3086">
                  <c:v>1.8014088719739248E-2</c:v>
                </c:pt>
                <c:pt idx="3087">
                  <c:v>1.802051504335846E-2</c:v>
                </c:pt>
                <c:pt idx="3088">
                  <c:v>1.8026926731605931E-2</c:v>
                </c:pt>
                <c:pt idx="3089">
                  <c:v>1.8032424839113374E-2</c:v>
                </c:pt>
                <c:pt idx="3090">
                  <c:v>1.803880798709501E-2</c:v>
                </c:pt>
                <c:pt idx="3091">
                  <c:v>1.8045176500107084E-2</c:v>
                </c:pt>
                <c:pt idx="3092">
                  <c:v>1.8051530378083689E-2</c:v>
                </c:pt>
                <c:pt idx="3093">
                  <c:v>1.8058765639788175E-2</c:v>
                </c:pt>
                <c:pt idx="3094">
                  <c:v>1.8065089514321685E-2</c:v>
                </c:pt>
                <c:pt idx="3095">
                  <c:v>1.8071398752992771E-2</c:v>
                </c:pt>
                <c:pt idx="3096">
                  <c:v>1.8077693355729198E-2</c:v>
                </c:pt>
                <c:pt idx="3097">
                  <c:v>1.8083973322464888E-2</c:v>
                </c:pt>
                <c:pt idx="3098">
                  <c:v>1.809023865312585E-2</c:v>
                </c:pt>
                <c:pt idx="3099">
                  <c:v>1.8096489347647769E-2</c:v>
                </c:pt>
                <c:pt idx="3100">
                  <c:v>1.8102725405958413E-2</c:v>
                </c:pt>
                <c:pt idx="3101">
                  <c:v>1.8108946827992592E-2</c:v>
                </c:pt>
                <c:pt idx="3102">
                  <c:v>1.8115153613678065E-2</c:v>
                </c:pt>
                <c:pt idx="3103">
                  <c:v>1.8121345762948767E-2</c:v>
                </c:pt>
                <c:pt idx="3104">
                  <c:v>1.8127523275735982E-2</c:v>
                </c:pt>
                <c:pt idx="3105">
                  <c:v>1.8133686151969235E-2</c:v>
                </c:pt>
                <c:pt idx="3106">
                  <c:v>1.8139834391585098E-2</c:v>
                </c:pt>
                <c:pt idx="3107">
                  <c:v>1.8145967994512218E-2</c:v>
                </c:pt>
                <c:pt idx="3108">
                  <c:v>1.8152086960684519E-2</c:v>
                </c:pt>
                <c:pt idx="3109">
                  <c:v>1.8158191290033297E-2</c:v>
                </c:pt>
                <c:pt idx="3110">
                  <c:v>1.8163397512016736E-2</c:v>
                </c:pt>
                <c:pt idx="3111">
                  <c:v>1.8169473311298631E-2</c:v>
                </c:pt>
                <c:pt idx="3112">
                  <c:v>1.8175534474185979E-2</c:v>
                </c:pt>
                <c:pt idx="3113">
                  <c:v>1.8181581000615538E-2</c:v>
                </c:pt>
                <c:pt idx="3114">
                  <c:v>1.8187612890521409E-2</c:v>
                </c:pt>
                <c:pt idx="3115">
                  <c:v>1.8194509889098431E-2</c:v>
                </c:pt>
                <c:pt idx="3116">
                  <c:v>1.8200511758814035E-2</c:v>
                </c:pt>
                <c:pt idx="3117">
                  <c:v>1.8206498991173145E-2</c:v>
                </c:pt>
                <c:pt idx="3118">
                  <c:v>1.8212471586110571E-2</c:v>
                </c:pt>
                <c:pt idx="3119">
                  <c:v>1.821842954356024E-2</c:v>
                </c:pt>
                <c:pt idx="3120">
                  <c:v>1.8224372863454321E-2</c:v>
                </c:pt>
                <c:pt idx="3121">
                  <c:v>1.8230301545730267E-2</c:v>
                </c:pt>
                <c:pt idx="3122">
                  <c:v>1.8236215590322007E-2</c:v>
                </c:pt>
                <c:pt idx="3123">
                  <c:v>1.8241241245255994E-2</c:v>
                </c:pt>
                <c:pt idx="3124">
                  <c:v>1.8247126766322411E-2</c:v>
                </c:pt>
                <c:pt idx="3125">
                  <c:v>1.8252997650151752E-2</c:v>
                </c:pt>
                <c:pt idx="3126">
                  <c:v>1.8258853896676329E-2</c:v>
                </c:pt>
                <c:pt idx="3127">
                  <c:v>1.8264695505832911E-2</c:v>
                </c:pt>
                <c:pt idx="3128">
                  <c:v>1.8270522477560044E-2</c:v>
                </c:pt>
                <c:pt idx="3129">
                  <c:v>1.827633481179182E-2</c:v>
                </c:pt>
                <c:pt idx="3130">
                  <c:v>1.8282132508465897E-2</c:v>
                </c:pt>
                <c:pt idx="3131">
                  <c:v>1.8287915567519047E-2</c:v>
                </c:pt>
                <c:pt idx="3132">
                  <c:v>1.8292816985072236E-2</c:v>
                </c:pt>
                <c:pt idx="3133">
                  <c:v>1.8298571526446934E-2</c:v>
                </c:pt>
                <c:pt idx="3134">
                  <c:v>1.8304311430658905E-2</c:v>
                </c:pt>
                <c:pt idx="3135">
                  <c:v>1.8310036697646009E-2</c:v>
                </c:pt>
                <c:pt idx="3136">
                  <c:v>1.8317475221485219E-2</c:v>
                </c:pt>
                <c:pt idx="3137">
                  <c:v>1.8323169693073967E-2</c:v>
                </c:pt>
                <c:pt idx="3138">
                  <c:v>1.8328849525952221E-2</c:v>
                </c:pt>
                <c:pt idx="3139">
                  <c:v>1.8334514720060952E-2</c:v>
                </c:pt>
                <c:pt idx="3140">
                  <c:v>1.8340165275336735E-2</c:v>
                </c:pt>
                <c:pt idx="3141">
                  <c:v>1.8344941075104454E-2</c:v>
                </c:pt>
                <c:pt idx="3142">
                  <c:v>1.8350563116202E-2</c:v>
                </c:pt>
                <c:pt idx="3143">
                  <c:v>1.8356170518931389E-2</c:v>
                </c:pt>
                <c:pt idx="3144">
                  <c:v>1.836176328323116E-2</c:v>
                </c:pt>
                <c:pt idx="3145">
                  <c:v>1.8368198467034951E-2</c:v>
                </c:pt>
                <c:pt idx="3146">
                  <c:v>1.8373761188007497E-2</c:v>
                </c:pt>
                <c:pt idx="3147">
                  <c:v>1.8379309269712794E-2</c:v>
                </c:pt>
                <c:pt idx="3148">
                  <c:v>1.8384842712091818E-2</c:v>
                </c:pt>
                <c:pt idx="3149">
                  <c:v>1.8390361515082023E-2</c:v>
                </c:pt>
                <c:pt idx="3150">
                  <c:v>1.8395865678624387E-2</c:v>
                </c:pt>
                <c:pt idx="3151">
                  <c:v>1.8401355202657239E-2</c:v>
                </c:pt>
                <c:pt idx="3152">
                  <c:v>1.8406830087118922E-2</c:v>
                </c:pt>
                <c:pt idx="3153">
                  <c:v>1.8412290331949525E-2</c:v>
                </c:pt>
                <c:pt idx="3154">
                  <c:v>1.8417735937090909E-2</c:v>
                </c:pt>
                <c:pt idx="3155">
                  <c:v>1.8423166902481407E-2</c:v>
                </c:pt>
                <c:pt idx="3156">
                  <c:v>1.8428583228060236E-2</c:v>
                </c:pt>
                <c:pt idx="3157">
                  <c:v>1.8433984913769255E-2</c:v>
                </c:pt>
                <c:pt idx="3158">
                  <c:v>1.8439371959548558E-2</c:v>
                </c:pt>
                <c:pt idx="3159">
                  <c:v>1.8444744365338241E-2</c:v>
                </c:pt>
                <c:pt idx="3160">
                  <c:v>1.8450102131079282E-2</c:v>
                </c:pt>
                <c:pt idx="3161">
                  <c:v>1.8455445256713537E-2</c:v>
                </c:pt>
                <c:pt idx="3162">
                  <c:v>1.8460773742181989E-2</c:v>
                </c:pt>
                <c:pt idx="3163">
                  <c:v>1.8465244423446488E-2</c:v>
                </c:pt>
                <c:pt idx="3164">
                  <c:v>1.8470544406590923E-2</c:v>
                </c:pt>
                <c:pt idx="3165">
                  <c:v>1.8475829750059767E-2</c:v>
                </c:pt>
                <c:pt idx="3166">
                  <c:v>1.8481941281217266E-2</c:v>
                </c:pt>
                <c:pt idx="3167">
                  <c:v>1.8487196564974866E-2</c:v>
                </c:pt>
                <c:pt idx="3168">
                  <c:v>1.8492437208216042E-2</c:v>
                </c:pt>
                <c:pt idx="3169">
                  <c:v>1.8497663210884422E-2</c:v>
                </c:pt>
                <c:pt idx="3170">
                  <c:v>1.8502874572919215E-2</c:v>
                </c:pt>
                <c:pt idx="3171">
                  <c:v>1.8508071294265807E-2</c:v>
                </c:pt>
                <c:pt idx="3172">
                  <c:v>1.8513253374866052E-2</c:v>
                </c:pt>
                <c:pt idx="3173">
                  <c:v>1.8518420814662692E-2</c:v>
                </c:pt>
                <c:pt idx="3174">
                  <c:v>1.8523573613597584E-2</c:v>
                </c:pt>
                <c:pt idx="3175">
                  <c:v>1.8528711771616992E-2</c:v>
                </c:pt>
                <c:pt idx="3176">
                  <c:v>1.8532169250980262E-2</c:v>
                </c:pt>
                <c:pt idx="3177">
                  <c:v>1.8537279700717342E-2</c:v>
                </c:pt>
                <c:pt idx="3178">
                  <c:v>1.8542375510716223E-2</c:v>
                </c:pt>
                <c:pt idx="3179">
                  <c:v>1.8548181367294636E-2</c:v>
                </c:pt>
                <c:pt idx="3180">
                  <c:v>1.8553245806245844E-2</c:v>
                </c:pt>
                <c:pt idx="3181">
                  <c:v>1.8558295605285956E-2</c:v>
                </c:pt>
                <c:pt idx="3182">
                  <c:v>1.8563330764362736E-2</c:v>
                </c:pt>
                <c:pt idx="3183">
                  <c:v>1.8568351283422158E-2</c:v>
                </c:pt>
                <c:pt idx="3184">
                  <c:v>1.8572530499124124E-2</c:v>
                </c:pt>
                <c:pt idx="3185">
                  <c:v>1.8577522530233398E-2</c:v>
                </c:pt>
                <c:pt idx="3186">
                  <c:v>1.858249992184096E-2</c:v>
                </c:pt>
                <c:pt idx="3187">
                  <c:v>1.8587462673896733E-2</c:v>
                </c:pt>
                <c:pt idx="3188">
                  <c:v>1.8594881113160683E-2</c:v>
                </c:pt>
                <c:pt idx="3189">
                  <c:v>1.8599812200787772E-2</c:v>
                </c:pt>
                <c:pt idx="3190">
                  <c:v>1.8604728646657201E-2</c:v>
                </c:pt>
                <c:pt idx="3191">
                  <c:v>1.860963045071435E-2</c:v>
                </c:pt>
                <c:pt idx="3192">
                  <c:v>1.8614517612906362E-2</c:v>
                </c:pt>
                <c:pt idx="3193">
                  <c:v>1.861857072136942E-2</c:v>
                </c:pt>
                <c:pt idx="3194">
                  <c:v>1.8623429398222199E-2</c:v>
                </c:pt>
                <c:pt idx="3195">
                  <c:v>1.8628273433732148E-2</c:v>
                </c:pt>
                <c:pt idx="3196">
                  <c:v>1.8633102827848507E-2</c:v>
                </c:pt>
                <c:pt idx="3197">
                  <c:v>1.8638733793993612E-2</c:v>
                </c:pt>
                <c:pt idx="3198">
                  <c:v>1.8643533103862804E-2</c:v>
                </c:pt>
                <c:pt idx="3199">
                  <c:v>1.8648317771494224E-2</c:v>
                </c:pt>
                <c:pt idx="3200">
                  <c:v>1.8653087796831492E-2</c:v>
                </c:pt>
                <c:pt idx="3201">
                  <c:v>1.8657843179823511E-2</c:v>
                </c:pt>
                <c:pt idx="3202">
                  <c:v>1.8662583920419192E-2</c:v>
                </c:pt>
                <c:pt idx="3203">
                  <c:v>1.8667310018566554E-2</c:v>
                </c:pt>
                <c:pt idx="3204">
                  <c:v>1.8672021474209221E-2</c:v>
                </c:pt>
                <c:pt idx="3205">
                  <c:v>1.8676718287300501E-2</c:v>
                </c:pt>
                <c:pt idx="3206">
                  <c:v>1.8681400457784894E-2</c:v>
                </c:pt>
                <c:pt idx="3207">
                  <c:v>1.8686067985613071E-2</c:v>
                </c:pt>
                <c:pt idx="3208">
                  <c:v>1.8690720870733056E-2</c:v>
                </c:pt>
                <c:pt idx="3209">
                  <c:v>1.8695359113091989E-2</c:v>
                </c:pt>
                <c:pt idx="3210">
                  <c:v>1.8699982712641422E-2</c:v>
                </c:pt>
                <c:pt idx="3211">
                  <c:v>1.8704591669327617E-2</c:v>
                </c:pt>
                <c:pt idx="3212">
                  <c:v>1.8709185983101239E-2</c:v>
                </c:pt>
                <c:pt idx="3213">
                  <c:v>1.8713765653912078E-2</c:v>
                </c:pt>
                <c:pt idx="3214">
                  <c:v>1.8718330681709038E-2</c:v>
                </c:pt>
                <c:pt idx="3215">
                  <c:v>1.8722079381931496E-2</c:v>
                </c:pt>
                <c:pt idx="3216">
                  <c:v>1.8726615937301561E-2</c:v>
                </c:pt>
                <c:pt idx="3217">
                  <c:v>1.8731137850206622E-2</c:v>
                </c:pt>
                <c:pt idx="3218">
                  <c:v>1.8736444361753823E-2</c:v>
                </c:pt>
                <c:pt idx="3219">
                  <c:v>1.8740936173729069E-2</c:v>
                </c:pt>
                <c:pt idx="3220">
                  <c:v>1.8745413342392679E-2</c:v>
                </c:pt>
                <c:pt idx="3221">
                  <c:v>1.8749875867692677E-2</c:v>
                </c:pt>
                <c:pt idx="3222">
                  <c:v>1.8754323749579731E-2</c:v>
                </c:pt>
                <c:pt idx="3223">
                  <c:v>1.8758756988008034E-2</c:v>
                </c:pt>
                <c:pt idx="3224">
                  <c:v>1.8763175582925611E-2</c:v>
                </c:pt>
                <c:pt idx="3225">
                  <c:v>1.8767579534284887E-2</c:v>
                </c:pt>
                <c:pt idx="3226">
                  <c:v>1.8771968842034772E-2</c:v>
                </c:pt>
                <c:pt idx="3227">
                  <c:v>1.8776343506131218E-2</c:v>
                </c:pt>
                <c:pt idx="3228">
                  <c:v>1.8779121372725503E-2</c:v>
                </c:pt>
                <c:pt idx="3229">
                  <c:v>1.8783468394992443E-2</c:v>
                </c:pt>
                <c:pt idx="3230">
                  <c:v>1.8787800774865564E-2</c:v>
                </c:pt>
                <c:pt idx="3231">
                  <c:v>1.8792734136632148E-2</c:v>
                </c:pt>
                <c:pt idx="3232">
                  <c:v>1.8797035139795162E-2</c:v>
                </c:pt>
                <c:pt idx="3233">
                  <c:v>1.880132150041848E-2</c:v>
                </c:pt>
                <c:pt idx="3234">
                  <c:v>1.8805593218458871E-2</c:v>
                </c:pt>
                <c:pt idx="3235">
                  <c:v>1.8809850293869515E-2</c:v>
                </c:pt>
                <c:pt idx="3236">
                  <c:v>1.8813308292044684E-2</c:v>
                </c:pt>
                <c:pt idx="3237">
                  <c:v>1.8817536910481217E-2</c:v>
                </c:pt>
                <c:pt idx="3238">
                  <c:v>1.8821750886855341E-2</c:v>
                </c:pt>
                <c:pt idx="3239">
                  <c:v>1.8825950221126993E-2</c:v>
                </c:pt>
                <c:pt idx="3240">
                  <c:v>1.8831697093983267E-2</c:v>
                </c:pt>
                <c:pt idx="3241">
                  <c:v>1.8838205864027013E-2</c:v>
                </c:pt>
                <c:pt idx="3242">
                  <c:v>1.8842357110972166E-2</c:v>
                </c:pt>
                <c:pt idx="3243">
                  <c:v>1.8846493712082718E-2</c:v>
                </c:pt>
                <c:pt idx="3244">
                  <c:v>1.8850633038488173E-2</c:v>
                </c:pt>
                <c:pt idx="3245">
                  <c:v>1.8854734483002566E-2</c:v>
                </c:pt>
                <c:pt idx="3246">
                  <c:v>1.8858821283651902E-2</c:v>
                </c:pt>
                <c:pt idx="3247">
                  <c:v>1.8862893440391649E-2</c:v>
                </c:pt>
                <c:pt idx="3248">
                  <c:v>1.8866950953178165E-2</c:v>
                </c:pt>
                <c:pt idx="3249">
                  <c:v>1.8871766846359758E-2</c:v>
                </c:pt>
                <c:pt idx="3250">
                  <c:v>1.8875794232854987E-2</c:v>
                </c:pt>
                <c:pt idx="3251">
                  <c:v>1.8879806974550675E-2</c:v>
                </c:pt>
                <c:pt idx="3252">
                  <c:v>1.8883805071400132E-2</c:v>
                </c:pt>
                <c:pt idx="3253">
                  <c:v>1.8887788523361957E-2</c:v>
                </c:pt>
                <c:pt idx="3254">
                  <c:v>1.8891757330392101E-2</c:v>
                </c:pt>
                <c:pt idx="3255">
                  <c:v>1.8895711492445639E-2</c:v>
                </c:pt>
                <c:pt idx="3256">
                  <c:v>1.8899651009481162E-2</c:v>
                </c:pt>
                <c:pt idx="3257">
                  <c:v>1.8903575881452868E-2</c:v>
                </c:pt>
                <c:pt idx="3258">
                  <c:v>1.8907486108317582E-2</c:v>
                </c:pt>
                <c:pt idx="3259">
                  <c:v>1.8911381690033906E-2</c:v>
                </c:pt>
                <c:pt idx="3260">
                  <c:v>1.8915262626558675E-2</c:v>
                </c:pt>
                <c:pt idx="3261">
                  <c:v>1.891912891784784E-2</c:v>
                </c:pt>
                <c:pt idx="3262">
                  <c:v>1.8922980563858233E-2</c:v>
                </c:pt>
                <c:pt idx="3263">
                  <c:v>1.8926817564550214E-2</c:v>
                </c:pt>
                <c:pt idx="3264">
                  <c:v>1.8930639919878856E-2</c:v>
                </c:pt>
                <c:pt idx="3265">
                  <c:v>1.8934447629803636E-2</c:v>
                </c:pt>
                <c:pt idx="3266">
                  <c:v>1.8937482017707952E-2</c:v>
                </c:pt>
                <c:pt idx="3267">
                  <c:v>1.8941261287162697E-2</c:v>
                </c:pt>
                <c:pt idx="3268">
                  <c:v>1.8945025911809223E-2</c:v>
                </c:pt>
                <c:pt idx="3269">
                  <c:v>1.8948775891607445E-2</c:v>
                </c:pt>
                <c:pt idx="3270">
                  <c:v>1.8953266496893134E-2</c:v>
                </c:pt>
                <c:pt idx="3271">
                  <c:v>1.8956986333514676E-2</c:v>
                </c:pt>
                <c:pt idx="3272">
                  <c:v>1.8960691524441648E-2</c:v>
                </c:pt>
                <c:pt idx="3273">
                  <c:v>1.8964382069631761E-2</c:v>
                </c:pt>
                <c:pt idx="3274">
                  <c:v>1.8968057969047138E-2</c:v>
                </c:pt>
                <c:pt idx="3275">
                  <c:v>1.8971719222642847E-2</c:v>
                </c:pt>
                <c:pt idx="3276">
                  <c:v>1.8975365830383655E-2</c:v>
                </c:pt>
                <c:pt idx="3277">
                  <c:v>1.8978997792224631E-2</c:v>
                </c:pt>
                <c:pt idx="3278">
                  <c:v>1.8982615108128775E-2</c:v>
                </c:pt>
                <c:pt idx="3279">
                  <c:v>1.8984722593790374E-2</c:v>
                </c:pt>
                <c:pt idx="3280">
                  <c:v>1.898831233738749E-2</c:v>
                </c:pt>
                <c:pt idx="3281">
                  <c:v>1.899188743638093E-2</c:v>
                </c:pt>
                <c:pt idx="3282">
                  <c:v>1.8995447890736473E-2</c:v>
                </c:pt>
                <c:pt idx="3283">
                  <c:v>1.8998993700412692E-2</c:v>
                </c:pt>
                <c:pt idx="3284">
                  <c:v>1.9002524865373571E-2</c:v>
                </c:pt>
                <c:pt idx="3285">
                  <c:v>1.9006041385580388E-2</c:v>
                </c:pt>
                <c:pt idx="3286">
                  <c:v>1.9010284847332658E-2</c:v>
                </c:pt>
                <c:pt idx="3287">
                  <c:v>1.901303049157874E-2</c:v>
                </c:pt>
                <c:pt idx="3288">
                  <c:v>1.9017242933105926E-2</c:v>
                </c:pt>
                <c:pt idx="3289">
                  <c:v>1.901996101810878E-2</c:v>
                </c:pt>
                <c:pt idx="3290">
                  <c:v>1.9023404313979753E-2</c:v>
                </c:pt>
                <c:pt idx="3291">
                  <c:v>1.9027570219400363E-2</c:v>
                </c:pt>
                <c:pt idx="3292">
                  <c:v>1.9031719685308066E-2</c:v>
                </c:pt>
                <c:pt idx="3293">
                  <c:v>1.9035117307454667E-2</c:v>
                </c:pt>
                <c:pt idx="3294">
                  <c:v>1.9038500283044255E-2</c:v>
                </c:pt>
                <c:pt idx="3295">
                  <c:v>1.9041868612039832E-2</c:v>
                </c:pt>
                <c:pt idx="3296">
                  <c:v>1.9044489447756392E-2</c:v>
                </c:pt>
                <c:pt idx="3297">
                  <c:v>1.9047829355775505E-2</c:v>
                </c:pt>
                <c:pt idx="3298">
                  <c:v>1.905115461782414E-2</c:v>
                </c:pt>
                <c:pt idx="3299">
                  <c:v>1.9054465233867557E-2</c:v>
                </c:pt>
                <c:pt idx="3300">
                  <c:v>1.9057761203869244E-2</c:v>
                </c:pt>
                <c:pt idx="3301">
                  <c:v>1.9061771005482984E-2</c:v>
                </c:pt>
                <c:pt idx="3302">
                  <c:v>1.9065036807293316E-2</c:v>
                </c:pt>
                <c:pt idx="3303">
                  <c:v>1.9068287962218052E-2</c:v>
                </c:pt>
                <c:pt idx="3304">
                  <c:v>1.9071524470221066E-2</c:v>
                </c:pt>
                <c:pt idx="3305">
                  <c:v>1.9074746331266244E-2</c:v>
                </c:pt>
                <c:pt idx="3306">
                  <c:v>1.9077953545317463E-2</c:v>
                </c:pt>
                <c:pt idx="3307">
                  <c:v>1.9081146112341255E-2</c:v>
                </c:pt>
                <c:pt idx="3308">
                  <c:v>1.9084324032301495E-2</c:v>
                </c:pt>
                <c:pt idx="3309">
                  <c:v>1.9087487305162947E-2</c:v>
                </c:pt>
                <c:pt idx="3310">
                  <c:v>1.9090635930888611E-2</c:v>
                </c:pt>
                <c:pt idx="3311">
                  <c:v>1.9093769909448537E-2</c:v>
                </c:pt>
                <c:pt idx="3312">
                  <c:v>1.9096889240804847E-2</c:v>
                </c:pt>
                <c:pt idx="3313">
                  <c:v>1.9099993924924941E-2</c:v>
                </c:pt>
                <c:pt idx="3314">
                  <c:v>1.9103083961772703E-2</c:v>
                </c:pt>
                <c:pt idx="3315">
                  <c:v>1.9106159351315537E-2</c:v>
                </c:pt>
                <c:pt idx="3316">
                  <c:v>1.9109220093517326E-2</c:v>
                </c:pt>
                <c:pt idx="3317">
                  <c:v>1.9112266188346359E-2</c:v>
                </c:pt>
                <c:pt idx="3318">
                  <c:v>1.911458415052035E-2</c:v>
                </c:pt>
                <c:pt idx="3319">
                  <c:v>1.9117601839078034E-2</c:v>
                </c:pt>
                <c:pt idx="3320">
                  <c:v>1.9120604880905539E-2</c:v>
                </c:pt>
                <c:pt idx="3321">
                  <c:v>1.9123593275969023E-2</c:v>
                </c:pt>
                <c:pt idx="3322">
                  <c:v>1.9126567024238202E-2</c:v>
                </c:pt>
                <c:pt idx="3323">
                  <c:v>1.9130235160619725E-2</c:v>
                </c:pt>
                <c:pt idx="3324">
                  <c:v>1.9133178722905646E-2</c:v>
                </c:pt>
                <c:pt idx="3325">
                  <c:v>1.9136107637553648E-2</c:v>
                </c:pt>
                <c:pt idx="3326">
                  <c:v>1.9139021904534655E-2</c:v>
                </c:pt>
                <c:pt idx="3327">
                  <c:v>1.9141921523811674E-2</c:v>
                </c:pt>
                <c:pt idx="3328">
                  <c:v>1.9144806495357387E-2</c:v>
                </c:pt>
                <c:pt idx="3329">
                  <c:v>1.9147676819135685E-2</c:v>
                </c:pt>
                <c:pt idx="3330">
                  <c:v>1.915053249511749E-2</c:v>
                </c:pt>
                <c:pt idx="3331">
                  <c:v>1.9152671647547685E-2</c:v>
                </c:pt>
                <c:pt idx="3332">
                  <c:v>1.9155498926102403E-2</c:v>
                </c:pt>
                <c:pt idx="3333">
                  <c:v>1.9158311557512804E-2</c:v>
                </c:pt>
                <c:pt idx="3334">
                  <c:v>1.9161109541748607E-2</c:v>
                </c:pt>
                <c:pt idx="3335">
                  <c:v>1.9163892878780425E-2</c:v>
                </c:pt>
                <c:pt idx="3336">
                  <c:v>1.9166661568576195E-2</c:v>
                </c:pt>
                <c:pt idx="3337">
                  <c:v>1.9169415611106522E-2</c:v>
                </c:pt>
                <c:pt idx="3338">
                  <c:v>1.917215500634202E-2</c:v>
                </c:pt>
                <c:pt idx="3339">
                  <c:v>1.9174879754252409E-2</c:v>
                </c:pt>
                <c:pt idx="3340">
                  <c:v>1.9177589854806516E-2</c:v>
                </c:pt>
                <c:pt idx="3341">
                  <c:v>1.9179592386374383E-2</c:v>
                </c:pt>
                <c:pt idx="3342">
                  <c:v>1.9182274097780248E-2</c:v>
                </c:pt>
                <c:pt idx="3343">
                  <c:v>1.918494116249414E-2</c:v>
                </c:pt>
                <c:pt idx="3344">
                  <c:v>1.9188973922832784E-2</c:v>
                </c:pt>
                <c:pt idx="3345">
                  <c:v>1.9191609878169941E-2</c:v>
                </c:pt>
                <c:pt idx="3346">
                  <c:v>1.9194231185226975E-2</c:v>
                </c:pt>
                <c:pt idx="3347">
                  <c:v>1.9196837843973049E-2</c:v>
                </c:pt>
                <c:pt idx="3348">
                  <c:v>1.9199429854380855E-2</c:v>
                </c:pt>
                <c:pt idx="3349">
                  <c:v>1.9201321624004838E-2</c:v>
                </c:pt>
                <c:pt idx="3350">
                  <c:v>1.9203885249412595E-2</c:v>
                </c:pt>
                <c:pt idx="3351">
                  <c:v>1.9206434227147903E-2</c:v>
                </c:pt>
                <c:pt idx="3352">
                  <c:v>1.9208968557184038E-2</c:v>
                </c:pt>
                <c:pt idx="3353">
                  <c:v>1.921217018033897E-2</c:v>
                </c:pt>
                <c:pt idx="3354">
                  <c:v>1.9214674300115496E-2</c:v>
                </c:pt>
                <c:pt idx="3355">
                  <c:v>1.9217163771359947E-2</c:v>
                </c:pt>
                <c:pt idx="3356">
                  <c:v>1.9219638594039728E-2</c:v>
                </c:pt>
                <c:pt idx="3357">
                  <c:v>1.9222098768128415E-2</c:v>
                </c:pt>
                <c:pt idx="3358">
                  <c:v>1.922454429360046E-2</c:v>
                </c:pt>
                <c:pt idx="3359">
                  <c:v>1.922697517042855E-2</c:v>
                </c:pt>
                <c:pt idx="3360">
                  <c:v>1.9229391398583619E-2</c:v>
                </c:pt>
                <c:pt idx="3361">
                  <c:v>1.9231792978042759E-2</c:v>
                </c:pt>
                <c:pt idx="3362">
                  <c:v>1.9234179908776898E-2</c:v>
                </c:pt>
                <c:pt idx="3363">
                  <c:v>1.9236552190759613E-2</c:v>
                </c:pt>
                <c:pt idx="3364">
                  <c:v>1.9238909823965353E-2</c:v>
                </c:pt>
                <c:pt idx="3365">
                  <c:v>1.9241252808369452E-2</c:v>
                </c:pt>
                <c:pt idx="3366">
                  <c:v>1.9243581143944602E-2</c:v>
                </c:pt>
                <c:pt idx="3367">
                  <c:v>1.9245894830665258E-2</c:v>
                </c:pt>
                <c:pt idx="3368">
                  <c:v>1.9248193868505868E-2</c:v>
                </c:pt>
                <c:pt idx="3369">
                  <c:v>1.9250478257440886E-2</c:v>
                </c:pt>
                <c:pt idx="3370">
                  <c:v>1.9252747997446529E-2</c:v>
                </c:pt>
                <c:pt idx="3371">
                  <c:v>1.9254337729252013E-2</c:v>
                </c:pt>
                <c:pt idx="3372">
                  <c:v>1.9256579099716994E-2</c:v>
                </c:pt>
                <c:pt idx="3373">
                  <c:v>1.9258805821934181E-2</c:v>
                </c:pt>
                <c:pt idx="3374">
                  <c:v>1.9261680467663512E-2</c:v>
                </c:pt>
                <c:pt idx="3375">
                  <c:v>1.9263876962645234E-2</c:v>
                </c:pt>
                <c:pt idx="3376">
                  <c:v>1.9266058808548699E-2</c:v>
                </c:pt>
                <c:pt idx="3377">
                  <c:v>1.9268226005349245E-2</c:v>
                </c:pt>
                <c:pt idx="3378">
                  <c:v>1.9270378553023961E-2</c:v>
                </c:pt>
                <c:pt idx="3379">
                  <c:v>1.9272516451549069E-2</c:v>
                </c:pt>
                <c:pt idx="3380">
                  <c:v>1.9274639700900782E-2</c:v>
                </c:pt>
                <c:pt idx="3381">
                  <c:v>1.9276748301054431E-2</c:v>
                </c:pt>
                <c:pt idx="3382">
                  <c:v>1.9278842251990638E-2</c:v>
                </c:pt>
                <c:pt idx="3383">
                  <c:v>1.9280267385335077E-2</c:v>
                </c:pt>
                <c:pt idx="3384">
                  <c:v>1.9281679677933313E-2</c:v>
                </c:pt>
                <c:pt idx="3385">
                  <c:v>1.9283731557532616E-2</c:v>
                </c:pt>
                <c:pt idx="3386">
                  <c:v>1.9285768789346725E-2</c:v>
                </c:pt>
                <c:pt idx="3387">
                  <c:v>1.9288079118182793E-2</c:v>
                </c:pt>
                <c:pt idx="3388">
                  <c:v>1.9290084961807039E-2</c:v>
                </c:pt>
                <c:pt idx="3389">
                  <c:v>1.9292076157575853E-2</c:v>
                </c:pt>
                <c:pt idx="3390">
                  <c:v>1.9294052705468519E-2</c:v>
                </c:pt>
                <c:pt idx="3391">
                  <c:v>1.9296014605463426E-2</c:v>
                </c:pt>
                <c:pt idx="3392">
                  <c:v>1.9297961857538959E-2</c:v>
                </c:pt>
                <c:pt idx="3393">
                  <c:v>1.9299249702911456E-2</c:v>
                </c:pt>
                <c:pt idx="3394">
                  <c:v>1.9301168604139385E-2</c:v>
                </c:pt>
                <c:pt idx="3395">
                  <c:v>1.9303072858149816E-2</c:v>
                </c:pt>
                <c:pt idx="3396">
                  <c:v>1.9306888025539884E-2</c:v>
                </c:pt>
                <c:pt idx="3397">
                  <c:v>1.9308760142700311E-2</c:v>
                </c:pt>
                <c:pt idx="3398">
                  <c:v>1.9310617610288277E-2</c:v>
                </c:pt>
                <c:pt idx="3399">
                  <c:v>1.9312460428282639E-2</c:v>
                </c:pt>
                <c:pt idx="3400">
                  <c:v>1.9314288596664897E-2</c:v>
                </c:pt>
                <c:pt idx="3401">
                  <c:v>1.9315465075073757E-2</c:v>
                </c:pt>
                <c:pt idx="3402">
                  <c:v>1.9317264895549819E-2</c:v>
                </c:pt>
                <c:pt idx="3403">
                  <c:v>1.9319050067118142E-2</c:v>
                </c:pt>
                <c:pt idx="3404">
                  <c:v>1.9320820589758241E-2</c:v>
                </c:pt>
                <c:pt idx="3405">
                  <c:v>1.9323209693664342E-2</c:v>
                </c:pt>
                <c:pt idx="3406">
                  <c:v>1.9324949963944085E-2</c:v>
                </c:pt>
                <c:pt idx="3407">
                  <c:v>1.9326675584476059E-2</c:v>
                </c:pt>
                <c:pt idx="3408">
                  <c:v>1.9328386555234719E-2</c:v>
                </c:pt>
                <c:pt idx="3409">
                  <c:v>1.9330082876205086E-2</c:v>
                </c:pt>
                <c:pt idx="3410">
                  <c:v>1.9331764547368666E-2</c:v>
                </c:pt>
                <c:pt idx="3411">
                  <c:v>1.933343156870343E-2</c:v>
                </c:pt>
                <c:pt idx="3412">
                  <c:v>1.9335083940195286E-2</c:v>
                </c:pt>
                <c:pt idx="3413">
                  <c:v>1.9336721661821328E-2</c:v>
                </c:pt>
                <c:pt idx="3414">
                  <c:v>1.9338344733570108E-2</c:v>
                </c:pt>
                <c:pt idx="3415">
                  <c:v>1.9339953155416954E-2</c:v>
                </c:pt>
                <c:pt idx="3416">
                  <c:v>1.9341546927346891E-2</c:v>
                </c:pt>
                <c:pt idx="3417">
                  <c:v>1.9343126049344062E-2</c:v>
                </c:pt>
                <c:pt idx="3418">
                  <c:v>1.9344690521389974E-2</c:v>
                </c:pt>
                <c:pt idx="3419">
                  <c:v>1.9346240343464358E-2</c:v>
                </c:pt>
                <c:pt idx="3420">
                  <c:v>1.9347775515554881E-2</c:v>
                </c:pt>
                <c:pt idx="3421">
                  <c:v>1.9349296037643047E-2</c:v>
                </c:pt>
                <c:pt idx="3422">
                  <c:v>1.9350801909708594E-2</c:v>
                </c:pt>
                <c:pt idx="3423">
                  <c:v>1.9351677199077062E-2</c:v>
                </c:pt>
                <c:pt idx="3424">
                  <c:v>1.9353154739337266E-2</c:v>
                </c:pt>
                <c:pt idx="3425">
                  <c:v>1.9354617630296965E-2</c:v>
                </c:pt>
                <c:pt idx="3426">
                  <c:v>1.935606587194013E-2</c:v>
                </c:pt>
                <c:pt idx="3427">
                  <c:v>1.9358111519171984E-2</c:v>
                </c:pt>
                <c:pt idx="3428">
                  <c:v>1.9359529490777624E-2</c:v>
                </c:pt>
                <c:pt idx="3429">
                  <c:v>1.9360932812248766E-2</c:v>
                </c:pt>
                <c:pt idx="3430">
                  <c:v>1.9362321483573953E-2</c:v>
                </c:pt>
                <c:pt idx="3431">
                  <c:v>1.9363695504735573E-2</c:v>
                </c:pt>
                <c:pt idx="3432">
                  <c:v>1.9365054875718647E-2</c:v>
                </c:pt>
                <c:pt idx="3433">
                  <c:v>1.9366399596508196E-2</c:v>
                </c:pt>
                <c:pt idx="3434">
                  <c:v>1.9367729667087486E-2</c:v>
                </c:pt>
                <c:pt idx="3435">
                  <c:v>1.9368440825015806E-2</c:v>
                </c:pt>
                <c:pt idx="3436">
                  <c:v>1.9369139215780096E-2</c:v>
                </c:pt>
                <c:pt idx="3437">
                  <c:v>1.9370427292150785E-2</c:v>
                </c:pt>
                <c:pt idx="3438">
                  <c:v>1.9371700719799743E-2</c:v>
                </c:pt>
                <c:pt idx="3439">
                  <c:v>1.9372959498714367E-2</c:v>
                </c:pt>
                <c:pt idx="3440">
                  <c:v>1.9374203628880243E-2</c:v>
                </c:pt>
                <c:pt idx="3441">
                  <c:v>1.9375433110282066E-2</c:v>
                </c:pt>
                <c:pt idx="3442">
                  <c:v>1.9376647942909029E-2</c:v>
                </c:pt>
                <c:pt idx="3443">
                  <c:v>1.9377848126745825E-2</c:v>
                </c:pt>
                <c:pt idx="3444">
                  <c:v>1.9378438079273488E-2</c:v>
                </c:pt>
                <c:pt idx="3445">
                  <c:v>1.9380204548003883E-2</c:v>
                </c:pt>
                <c:pt idx="3446">
                  <c:v>1.9380767172204605E-2</c:v>
                </c:pt>
                <c:pt idx="3447">
                  <c:v>1.9381909746576775E-2</c:v>
                </c:pt>
                <c:pt idx="3448">
                  <c:v>1.9384812375430566E-2</c:v>
                </c:pt>
                <c:pt idx="3449">
                  <c:v>1.9385922691216535E-2</c:v>
                </c:pt>
                <c:pt idx="3450">
                  <c:v>1.9387018356580816E-2</c:v>
                </c:pt>
                <c:pt idx="3451">
                  <c:v>1.9388099371508438E-2</c:v>
                </c:pt>
                <c:pt idx="3452">
                  <c:v>1.9389165735988825E-2</c:v>
                </c:pt>
                <c:pt idx="3453">
                  <c:v>1.9389630901395911E-2</c:v>
                </c:pt>
                <c:pt idx="3454">
                  <c:v>1.9390668956393339E-2</c:v>
                </c:pt>
                <c:pt idx="3455">
                  <c:v>1.9391692361685035E-2</c:v>
                </c:pt>
                <c:pt idx="3456">
                  <c:v>1.9392701117258528E-2</c:v>
                </c:pt>
                <c:pt idx="3457">
                  <c:v>1.939427780127001E-2</c:v>
                </c:pt>
                <c:pt idx="3458">
                  <c:v>1.939525626282387E-2</c:v>
                </c:pt>
                <c:pt idx="3459">
                  <c:v>1.9396220073849446E-2</c:v>
                </c:pt>
                <c:pt idx="3460">
                  <c:v>1.939716923434058E-2</c:v>
                </c:pt>
                <c:pt idx="3461">
                  <c:v>1.9398103744284936E-2</c:v>
                </c:pt>
                <c:pt idx="3462">
                  <c:v>1.9399023603668419E-2</c:v>
                </c:pt>
                <c:pt idx="3463">
                  <c:v>1.9399928812484861E-2</c:v>
                </c:pt>
                <c:pt idx="3464">
                  <c:v>1.9400819370722813E-2</c:v>
                </c:pt>
                <c:pt idx="3465">
                  <c:v>1.9401695278374344E-2</c:v>
                </c:pt>
                <c:pt idx="3466">
                  <c:v>1.9402556535426239E-2</c:v>
                </c:pt>
                <c:pt idx="3467">
                  <c:v>1.9403403141874977E-2</c:v>
                </c:pt>
                <c:pt idx="3468">
                  <c:v>1.940423509770382E-2</c:v>
                </c:pt>
                <c:pt idx="3469">
                  <c:v>1.9405052402908358E-2</c:v>
                </c:pt>
                <c:pt idx="3470">
                  <c:v>1.9405855057479791E-2</c:v>
                </c:pt>
                <c:pt idx="3471">
                  <c:v>1.940664306140754E-2</c:v>
                </c:pt>
                <c:pt idx="3472">
                  <c:v>1.9407416414681918E-2</c:v>
                </c:pt>
                <c:pt idx="3473">
                  <c:v>1.9408175117296759E-2</c:v>
                </c:pt>
                <c:pt idx="3474">
                  <c:v>1.940891916924237E-2</c:v>
                </c:pt>
                <c:pt idx="3475">
                  <c:v>1.940908401280626E-2</c:v>
                </c:pt>
                <c:pt idx="3476">
                  <c:v>1.9409799771897805E-2</c:v>
                </c:pt>
                <c:pt idx="3477">
                  <c:v>1.9410500881071647E-2</c:v>
                </c:pt>
                <c:pt idx="3478">
                  <c:v>1.9411748870174841E-2</c:v>
                </c:pt>
                <c:pt idx="3479">
                  <c:v>1.9412419668656266E-2</c:v>
                </c:pt>
                <c:pt idx="3480">
                  <c:v>1.9413075816422654E-2</c:v>
                </c:pt>
                <c:pt idx="3481">
                  <c:v>1.9413717313464311E-2</c:v>
                </c:pt>
                <c:pt idx="3482">
                  <c:v>1.9414344159777719E-2</c:v>
                </c:pt>
                <c:pt idx="3483">
                  <c:v>1.9414956355354944E-2</c:v>
                </c:pt>
                <c:pt idx="3484">
                  <c:v>1.9415553900186303E-2</c:v>
                </c:pt>
                <c:pt idx="3485">
                  <c:v>1.9416136794267385E-2</c:v>
                </c:pt>
                <c:pt idx="3486">
                  <c:v>1.9416705037593785E-2</c:v>
                </c:pt>
                <c:pt idx="3487">
                  <c:v>1.941725863015582E-2</c:v>
                </c:pt>
                <c:pt idx="3488">
                  <c:v>1.9416694721273511E-2</c:v>
                </c:pt>
                <c:pt idx="3489">
                  <c:v>1.9417221049393561E-2</c:v>
                </c:pt>
                <c:pt idx="3490">
                  <c:v>1.9417732728286695E-2</c:v>
                </c:pt>
                <c:pt idx="3491">
                  <c:v>1.9418299566329397E-2</c:v>
                </c:pt>
                <c:pt idx="3492">
                  <c:v>1.9418779854003334E-2</c:v>
                </c:pt>
                <c:pt idx="3493">
                  <c:v>1.941924549243685E-2</c:v>
                </c:pt>
                <c:pt idx="3494">
                  <c:v>1.9419696481620934E-2</c:v>
                </c:pt>
                <c:pt idx="3495">
                  <c:v>1.9420132821551084E-2</c:v>
                </c:pt>
                <c:pt idx="3496">
                  <c:v>1.9420011285659552E-2</c:v>
                </c:pt>
                <c:pt idx="3497">
                  <c:v>1.9420419351785612E-2</c:v>
                </c:pt>
                <c:pt idx="3498">
                  <c:v>1.9420812769422931E-2</c:v>
                </c:pt>
                <c:pt idx="3499">
                  <c:v>1.9421191538564225E-2</c:v>
                </c:pt>
                <c:pt idx="3500">
                  <c:v>1.9423172791522038E-2</c:v>
                </c:pt>
                <c:pt idx="3501">
                  <c:v>1.9423519179860557E-2</c:v>
                </c:pt>
                <c:pt idx="3502">
                  <c:v>1.9423850917360708E-2</c:v>
                </c:pt>
                <c:pt idx="3503">
                  <c:v>1.9424168004018087E-2</c:v>
                </c:pt>
                <c:pt idx="3504">
                  <c:v>1.9424470439830928E-2</c:v>
                </c:pt>
                <c:pt idx="3505">
                  <c:v>1.942422440763578E-2</c:v>
                </c:pt>
                <c:pt idx="3506">
                  <c:v>1.942449857368235E-2</c:v>
                </c:pt>
                <c:pt idx="3507">
                  <c:v>1.9424758089651797E-2</c:v>
                </c:pt>
                <c:pt idx="3508">
                  <c:v>1.942500295554234E-2</c:v>
                </c:pt>
                <c:pt idx="3509">
                  <c:v>1.9425762856108187E-2</c:v>
                </c:pt>
                <c:pt idx="3510">
                  <c:v>1.9425977386785108E-2</c:v>
                </c:pt>
                <c:pt idx="3511">
                  <c:v>1.9426177266596348E-2</c:v>
                </c:pt>
                <c:pt idx="3512">
                  <c:v>1.9426362495541031E-2</c:v>
                </c:pt>
                <c:pt idx="3513">
                  <c:v>1.9426533073617393E-2</c:v>
                </c:pt>
                <c:pt idx="3514">
                  <c:v>1.9426689000821909E-2</c:v>
                </c:pt>
                <c:pt idx="3515">
                  <c:v>1.9426830277151943E-2</c:v>
                </c:pt>
                <c:pt idx="3516">
                  <c:v>1.9426956902609246E-2</c:v>
                </c:pt>
                <c:pt idx="3517">
                  <c:v>1.9427068877190302E-2</c:v>
                </c:pt>
                <c:pt idx="3518">
                  <c:v>1.9427166215517797E-2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45632"/>
        <c:axId val="4344780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42310</c:v>
                </c:pt>
                <c:pt idx="1">
                  <c:v>42339</c:v>
                </c:pt>
                <c:pt idx="2">
                  <c:v>42373</c:v>
                </c:pt>
                <c:pt idx="3">
                  <c:v>42401</c:v>
                </c:pt>
                <c:pt idx="4">
                  <c:v>42430</c:v>
                </c:pt>
                <c:pt idx="5">
                  <c:v>42461</c:v>
                </c:pt>
                <c:pt idx="6">
                  <c:v>42493</c:v>
                </c:pt>
                <c:pt idx="7">
                  <c:v>42522</c:v>
                </c:pt>
                <c:pt idx="8">
                  <c:v>42552</c:v>
                </c:pt>
                <c:pt idx="9">
                  <c:v>42583</c:v>
                </c:pt>
                <c:pt idx="10">
                  <c:v>42614</c:v>
                </c:pt>
                <c:pt idx="11">
                  <c:v>42646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5.8499999999999993E-3</c:v>
                </c:pt>
                <c:pt idx="1">
                  <c:v>6.0000000000000001E-3</c:v>
                </c:pt>
                <c:pt idx="2">
                  <c:v>6.1500000000000001E-3</c:v>
                </c:pt>
                <c:pt idx="3">
                  <c:v>6.3499999999999997E-3</c:v>
                </c:pt>
                <c:pt idx="4">
                  <c:v>6.5000000000000006E-3</c:v>
                </c:pt>
                <c:pt idx="5">
                  <c:v>6.7000000000000002E-3</c:v>
                </c:pt>
                <c:pt idx="6">
                  <c:v>0</c:v>
                </c:pt>
                <c:pt idx="7">
                  <c:v>0</c:v>
                </c:pt>
                <c:pt idx="8">
                  <c:v>7.4000000000000003E-3</c:v>
                </c:pt>
                <c:pt idx="9">
                  <c:v>0</c:v>
                </c:pt>
                <c:pt idx="10">
                  <c:v>0</c:v>
                </c:pt>
                <c:pt idx="11">
                  <c:v>8.3499999999999998E-3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8"/>
                <c:pt idx="0">
                  <c:v>42354</c:v>
                </c:pt>
                <c:pt idx="1">
                  <c:v>42445</c:v>
                </c:pt>
                <c:pt idx="2">
                  <c:v>42536</c:v>
                </c:pt>
                <c:pt idx="3">
                  <c:v>42634</c:v>
                </c:pt>
                <c:pt idx="4">
                  <c:v>42725</c:v>
                </c:pt>
                <c:pt idx="5">
                  <c:v>42809</c:v>
                </c:pt>
                <c:pt idx="6">
                  <c:v>42907</c:v>
                </c:pt>
                <c:pt idx="7">
                  <c:v>42998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8"/>
                <c:pt idx="0">
                  <c:v>6.0462041506327341E-3</c:v>
                </c:pt>
                <c:pt idx="1">
                  <c:v>6.5387283504677153E-3</c:v>
                </c:pt>
                <c:pt idx="2">
                  <c:v>7.2282217374289416E-3</c:v>
                </c:pt>
                <c:pt idx="3">
                  <c:v>8.2136935118631797E-3</c:v>
                </c:pt>
                <c:pt idx="4">
                  <c:v>9.2972389997663923E-3</c:v>
                </c:pt>
                <c:pt idx="5">
                  <c:v>1.0378991875347078E-2</c:v>
                </c:pt>
                <c:pt idx="6">
                  <c:v>1.1455081235402799E-2</c:v>
                </c:pt>
                <c:pt idx="7">
                  <c:v>1.2430301161919607E-2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42298</c:v>
                </c:pt>
                <c:pt idx="1">
                  <c:v>42326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2"/>
                <c:pt idx="0">
                  <c:v>0.99999900882984238</c:v>
                </c:pt>
                <c:pt idx="1">
                  <c:v>0.99999729979076413</c:v>
                </c:pt>
              </c:numCache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6"/>
                <c:pt idx="0">
                  <c:v>43089</c:v>
                </c:pt>
                <c:pt idx="1">
                  <c:v>43180</c:v>
                </c:pt>
                <c:pt idx="2">
                  <c:v>43271</c:v>
                </c:pt>
                <c:pt idx="3">
                  <c:v>43362</c:v>
                </c:pt>
                <c:pt idx="4">
                  <c:v>43453</c:v>
                </c:pt>
                <c:pt idx="5">
                  <c:v>43544</c:v>
                </c:pt>
                <c:pt idx="6">
                  <c:v>43635</c:v>
                </c:pt>
                <c:pt idx="7">
                  <c:v>43726</c:v>
                </c:pt>
                <c:pt idx="8">
                  <c:v>43817</c:v>
                </c:pt>
                <c:pt idx="9">
                  <c:v>43908</c:v>
                </c:pt>
                <c:pt idx="10">
                  <c:v>43999</c:v>
                </c:pt>
                <c:pt idx="11">
                  <c:v>44090</c:v>
                </c:pt>
                <c:pt idx="12">
                  <c:v>44181</c:v>
                </c:pt>
                <c:pt idx="13">
                  <c:v>44272</c:v>
                </c:pt>
                <c:pt idx="14">
                  <c:v>44363</c:v>
                </c:pt>
                <c:pt idx="15">
                  <c:v>44454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45632"/>
        <c:axId val="43447808"/>
      </c:scatterChart>
      <c:dateAx>
        <c:axId val="43445632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4780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3447808"/>
        <c:scaling>
          <c:orientation val="minMax"/>
          <c:max val="1.3000000000000001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344563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42278</c:v>
                </c:pt>
                <c:pt idx="1">
                  <c:v>42279</c:v>
                </c:pt>
                <c:pt idx="2">
                  <c:v>42282</c:v>
                </c:pt>
                <c:pt idx="3">
                  <c:v>42283</c:v>
                </c:pt>
                <c:pt idx="4">
                  <c:v>42284</c:v>
                </c:pt>
                <c:pt idx="5">
                  <c:v>42285</c:v>
                </c:pt>
                <c:pt idx="6">
                  <c:v>42286</c:v>
                </c:pt>
                <c:pt idx="7">
                  <c:v>42289</c:v>
                </c:pt>
                <c:pt idx="8">
                  <c:v>42290</c:v>
                </c:pt>
                <c:pt idx="9">
                  <c:v>42291</c:v>
                </c:pt>
                <c:pt idx="10">
                  <c:v>42292</c:v>
                </c:pt>
                <c:pt idx="11">
                  <c:v>42293</c:v>
                </c:pt>
                <c:pt idx="12">
                  <c:v>42296</c:v>
                </c:pt>
                <c:pt idx="13">
                  <c:v>42297</c:v>
                </c:pt>
                <c:pt idx="14">
                  <c:v>42298</c:v>
                </c:pt>
                <c:pt idx="15">
                  <c:v>42299</c:v>
                </c:pt>
                <c:pt idx="16">
                  <c:v>42300</c:v>
                </c:pt>
                <c:pt idx="17">
                  <c:v>42303</c:v>
                </c:pt>
                <c:pt idx="18">
                  <c:v>42304</c:v>
                </c:pt>
                <c:pt idx="19">
                  <c:v>42305</c:v>
                </c:pt>
                <c:pt idx="20">
                  <c:v>42306</c:v>
                </c:pt>
                <c:pt idx="21">
                  <c:v>42307</c:v>
                </c:pt>
                <c:pt idx="22">
                  <c:v>42310</c:v>
                </c:pt>
                <c:pt idx="23">
                  <c:v>42311</c:v>
                </c:pt>
                <c:pt idx="24">
                  <c:v>42312</c:v>
                </c:pt>
                <c:pt idx="25">
                  <c:v>42313</c:v>
                </c:pt>
                <c:pt idx="26">
                  <c:v>42314</c:v>
                </c:pt>
                <c:pt idx="27">
                  <c:v>42317</c:v>
                </c:pt>
                <c:pt idx="28">
                  <c:v>42318</c:v>
                </c:pt>
                <c:pt idx="29">
                  <c:v>42319</c:v>
                </c:pt>
                <c:pt idx="30">
                  <c:v>42320</c:v>
                </c:pt>
                <c:pt idx="31">
                  <c:v>42321</c:v>
                </c:pt>
                <c:pt idx="32">
                  <c:v>42324</c:v>
                </c:pt>
                <c:pt idx="33">
                  <c:v>42325</c:v>
                </c:pt>
                <c:pt idx="34">
                  <c:v>42326</c:v>
                </c:pt>
                <c:pt idx="35">
                  <c:v>42327</c:v>
                </c:pt>
                <c:pt idx="36">
                  <c:v>42328</c:v>
                </c:pt>
                <c:pt idx="37">
                  <c:v>42331</c:v>
                </c:pt>
                <c:pt idx="38">
                  <c:v>42332</c:v>
                </c:pt>
                <c:pt idx="39">
                  <c:v>42333</c:v>
                </c:pt>
                <c:pt idx="40">
                  <c:v>42334</c:v>
                </c:pt>
                <c:pt idx="41">
                  <c:v>42335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42345</c:v>
                </c:pt>
                <c:pt idx="48">
                  <c:v>42346</c:v>
                </c:pt>
                <c:pt idx="49">
                  <c:v>42347</c:v>
                </c:pt>
                <c:pt idx="50">
                  <c:v>42348</c:v>
                </c:pt>
                <c:pt idx="51">
                  <c:v>42349</c:v>
                </c:pt>
                <c:pt idx="52">
                  <c:v>42352</c:v>
                </c:pt>
                <c:pt idx="53">
                  <c:v>42353</c:v>
                </c:pt>
                <c:pt idx="54">
                  <c:v>42354</c:v>
                </c:pt>
                <c:pt idx="55">
                  <c:v>42355</c:v>
                </c:pt>
                <c:pt idx="56">
                  <c:v>42356</c:v>
                </c:pt>
                <c:pt idx="57">
                  <c:v>42359</c:v>
                </c:pt>
                <c:pt idx="58">
                  <c:v>42360</c:v>
                </c:pt>
                <c:pt idx="59">
                  <c:v>42361</c:v>
                </c:pt>
                <c:pt idx="60">
                  <c:v>42362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42493</c:v>
                </c:pt>
                <c:pt idx="148">
                  <c:v>42494</c:v>
                </c:pt>
                <c:pt idx="149">
                  <c:v>42495</c:v>
                </c:pt>
                <c:pt idx="150">
                  <c:v>42496</c:v>
                </c:pt>
                <c:pt idx="151">
                  <c:v>42499</c:v>
                </c:pt>
                <c:pt idx="152">
                  <c:v>42500</c:v>
                </c:pt>
                <c:pt idx="153">
                  <c:v>42501</c:v>
                </c:pt>
                <c:pt idx="154">
                  <c:v>42502</c:v>
                </c:pt>
                <c:pt idx="155">
                  <c:v>42503</c:v>
                </c:pt>
                <c:pt idx="156">
                  <c:v>42506</c:v>
                </c:pt>
                <c:pt idx="157">
                  <c:v>42507</c:v>
                </c:pt>
                <c:pt idx="158">
                  <c:v>42508</c:v>
                </c:pt>
                <c:pt idx="159">
                  <c:v>42509</c:v>
                </c:pt>
                <c:pt idx="160">
                  <c:v>42510</c:v>
                </c:pt>
                <c:pt idx="161">
                  <c:v>42513</c:v>
                </c:pt>
                <c:pt idx="162">
                  <c:v>42514</c:v>
                </c:pt>
                <c:pt idx="163">
                  <c:v>42515</c:v>
                </c:pt>
                <c:pt idx="164">
                  <c:v>42516</c:v>
                </c:pt>
                <c:pt idx="165">
                  <c:v>42517</c:v>
                </c:pt>
                <c:pt idx="166">
                  <c:v>42521</c:v>
                </c:pt>
                <c:pt idx="167">
                  <c:v>42522</c:v>
                </c:pt>
                <c:pt idx="168">
                  <c:v>42523</c:v>
                </c:pt>
                <c:pt idx="169">
                  <c:v>42524</c:v>
                </c:pt>
                <c:pt idx="170">
                  <c:v>42527</c:v>
                </c:pt>
                <c:pt idx="171">
                  <c:v>42528</c:v>
                </c:pt>
                <c:pt idx="172">
                  <c:v>42529</c:v>
                </c:pt>
                <c:pt idx="173">
                  <c:v>42530</c:v>
                </c:pt>
                <c:pt idx="174">
                  <c:v>42531</c:v>
                </c:pt>
                <c:pt idx="175">
                  <c:v>42534</c:v>
                </c:pt>
                <c:pt idx="176">
                  <c:v>42535</c:v>
                </c:pt>
                <c:pt idx="177">
                  <c:v>42536</c:v>
                </c:pt>
                <c:pt idx="178">
                  <c:v>42537</c:v>
                </c:pt>
                <c:pt idx="179">
                  <c:v>42538</c:v>
                </c:pt>
                <c:pt idx="180">
                  <c:v>42541</c:v>
                </c:pt>
                <c:pt idx="181">
                  <c:v>42542</c:v>
                </c:pt>
                <c:pt idx="182">
                  <c:v>42543</c:v>
                </c:pt>
                <c:pt idx="183">
                  <c:v>42544</c:v>
                </c:pt>
                <c:pt idx="184">
                  <c:v>42545</c:v>
                </c:pt>
                <c:pt idx="185">
                  <c:v>42548</c:v>
                </c:pt>
                <c:pt idx="186">
                  <c:v>42549</c:v>
                </c:pt>
                <c:pt idx="187">
                  <c:v>42550</c:v>
                </c:pt>
                <c:pt idx="188">
                  <c:v>42551</c:v>
                </c:pt>
                <c:pt idx="189">
                  <c:v>42552</c:v>
                </c:pt>
                <c:pt idx="190">
                  <c:v>42555</c:v>
                </c:pt>
                <c:pt idx="191">
                  <c:v>42556</c:v>
                </c:pt>
                <c:pt idx="192">
                  <c:v>42557</c:v>
                </c:pt>
                <c:pt idx="193">
                  <c:v>42558</c:v>
                </c:pt>
                <c:pt idx="194">
                  <c:v>42559</c:v>
                </c:pt>
                <c:pt idx="195">
                  <c:v>42562</c:v>
                </c:pt>
                <c:pt idx="196">
                  <c:v>42563</c:v>
                </c:pt>
                <c:pt idx="197">
                  <c:v>42564</c:v>
                </c:pt>
                <c:pt idx="198">
                  <c:v>42565</c:v>
                </c:pt>
                <c:pt idx="199">
                  <c:v>42566</c:v>
                </c:pt>
                <c:pt idx="200">
                  <c:v>42569</c:v>
                </c:pt>
                <c:pt idx="201">
                  <c:v>42570</c:v>
                </c:pt>
                <c:pt idx="202">
                  <c:v>42571</c:v>
                </c:pt>
                <c:pt idx="203">
                  <c:v>42572</c:v>
                </c:pt>
                <c:pt idx="204">
                  <c:v>42573</c:v>
                </c:pt>
                <c:pt idx="205">
                  <c:v>42576</c:v>
                </c:pt>
                <c:pt idx="206">
                  <c:v>42577</c:v>
                </c:pt>
                <c:pt idx="207">
                  <c:v>42578</c:v>
                </c:pt>
                <c:pt idx="208">
                  <c:v>42579</c:v>
                </c:pt>
                <c:pt idx="209">
                  <c:v>42580</c:v>
                </c:pt>
                <c:pt idx="210">
                  <c:v>42583</c:v>
                </c:pt>
                <c:pt idx="211">
                  <c:v>42584</c:v>
                </c:pt>
                <c:pt idx="212">
                  <c:v>42585</c:v>
                </c:pt>
                <c:pt idx="213">
                  <c:v>42586</c:v>
                </c:pt>
                <c:pt idx="214">
                  <c:v>42587</c:v>
                </c:pt>
                <c:pt idx="215">
                  <c:v>42590</c:v>
                </c:pt>
                <c:pt idx="216">
                  <c:v>42591</c:v>
                </c:pt>
                <c:pt idx="217">
                  <c:v>42592</c:v>
                </c:pt>
                <c:pt idx="218">
                  <c:v>42593</c:v>
                </c:pt>
                <c:pt idx="219">
                  <c:v>42594</c:v>
                </c:pt>
                <c:pt idx="220">
                  <c:v>42597</c:v>
                </c:pt>
                <c:pt idx="221">
                  <c:v>42598</c:v>
                </c:pt>
                <c:pt idx="222">
                  <c:v>42599</c:v>
                </c:pt>
                <c:pt idx="223">
                  <c:v>42600</c:v>
                </c:pt>
                <c:pt idx="224">
                  <c:v>42601</c:v>
                </c:pt>
                <c:pt idx="225">
                  <c:v>42604</c:v>
                </c:pt>
                <c:pt idx="226">
                  <c:v>42605</c:v>
                </c:pt>
                <c:pt idx="227">
                  <c:v>42606</c:v>
                </c:pt>
                <c:pt idx="228">
                  <c:v>42607</c:v>
                </c:pt>
                <c:pt idx="229">
                  <c:v>42608</c:v>
                </c:pt>
                <c:pt idx="230">
                  <c:v>42612</c:v>
                </c:pt>
                <c:pt idx="231">
                  <c:v>42613</c:v>
                </c:pt>
                <c:pt idx="232">
                  <c:v>42614</c:v>
                </c:pt>
                <c:pt idx="233">
                  <c:v>42615</c:v>
                </c:pt>
                <c:pt idx="234">
                  <c:v>42618</c:v>
                </c:pt>
                <c:pt idx="235">
                  <c:v>42619</c:v>
                </c:pt>
                <c:pt idx="236">
                  <c:v>42620</c:v>
                </c:pt>
                <c:pt idx="237">
                  <c:v>42621</c:v>
                </c:pt>
                <c:pt idx="238">
                  <c:v>42622</c:v>
                </c:pt>
                <c:pt idx="239">
                  <c:v>42625</c:v>
                </c:pt>
                <c:pt idx="240">
                  <c:v>42626</c:v>
                </c:pt>
                <c:pt idx="241">
                  <c:v>42627</c:v>
                </c:pt>
                <c:pt idx="242">
                  <c:v>42628</c:v>
                </c:pt>
                <c:pt idx="243">
                  <c:v>42629</c:v>
                </c:pt>
                <c:pt idx="244">
                  <c:v>42632</c:v>
                </c:pt>
                <c:pt idx="245">
                  <c:v>42633</c:v>
                </c:pt>
                <c:pt idx="246">
                  <c:v>42634</c:v>
                </c:pt>
                <c:pt idx="247">
                  <c:v>42635</c:v>
                </c:pt>
                <c:pt idx="248">
                  <c:v>42636</c:v>
                </c:pt>
                <c:pt idx="249">
                  <c:v>42639</c:v>
                </c:pt>
                <c:pt idx="250">
                  <c:v>42640</c:v>
                </c:pt>
                <c:pt idx="251">
                  <c:v>42641</c:v>
                </c:pt>
                <c:pt idx="252">
                  <c:v>42642</c:v>
                </c:pt>
                <c:pt idx="253">
                  <c:v>42643</c:v>
                </c:pt>
                <c:pt idx="254">
                  <c:v>42646</c:v>
                </c:pt>
                <c:pt idx="255">
                  <c:v>42647</c:v>
                </c:pt>
                <c:pt idx="256">
                  <c:v>42648</c:v>
                </c:pt>
                <c:pt idx="257">
                  <c:v>42649</c:v>
                </c:pt>
                <c:pt idx="258">
                  <c:v>42650</c:v>
                </c:pt>
                <c:pt idx="259">
                  <c:v>42653</c:v>
                </c:pt>
                <c:pt idx="260">
                  <c:v>42654</c:v>
                </c:pt>
                <c:pt idx="261">
                  <c:v>42655</c:v>
                </c:pt>
                <c:pt idx="262">
                  <c:v>42656</c:v>
                </c:pt>
                <c:pt idx="263">
                  <c:v>42657</c:v>
                </c:pt>
                <c:pt idx="264">
                  <c:v>42660</c:v>
                </c:pt>
                <c:pt idx="265">
                  <c:v>42661</c:v>
                </c:pt>
                <c:pt idx="266">
                  <c:v>42662</c:v>
                </c:pt>
                <c:pt idx="267">
                  <c:v>42663</c:v>
                </c:pt>
                <c:pt idx="268">
                  <c:v>42664</c:v>
                </c:pt>
                <c:pt idx="269">
                  <c:v>42667</c:v>
                </c:pt>
                <c:pt idx="270">
                  <c:v>42668</c:v>
                </c:pt>
                <c:pt idx="271">
                  <c:v>42669</c:v>
                </c:pt>
                <c:pt idx="272">
                  <c:v>42670</c:v>
                </c:pt>
                <c:pt idx="273">
                  <c:v>42671</c:v>
                </c:pt>
                <c:pt idx="274">
                  <c:v>42674</c:v>
                </c:pt>
                <c:pt idx="275">
                  <c:v>42675</c:v>
                </c:pt>
                <c:pt idx="276">
                  <c:v>42676</c:v>
                </c:pt>
                <c:pt idx="277">
                  <c:v>42677</c:v>
                </c:pt>
                <c:pt idx="278">
                  <c:v>42678</c:v>
                </c:pt>
                <c:pt idx="279">
                  <c:v>42681</c:v>
                </c:pt>
                <c:pt idx="280">
                  <c:v>42682</c:v>
                </c:pt>
                <c:pt idx="281">
                  <c:v>42683</c:v>
                </c:pt>
                <c:pt idx="282">
                  <c:v>42684</c:v>
                </c:pt>
                <c:pt idx="283">
                  <c:v>42685</c:v>
                </c:pt>
                <c:pt idx="284">
                  <c:v>42688</c:v>
                </c:pt>
                <c:pt idx="285">
                  <c:v>42689</c:v>
                </c:pt>
                <c:pt idx="286">
                  <c:v>42690</c:v>
                </c:pt>
                <c:pt idx="287">
                  <c:v>42691</c:v>
                </c:pt>
                <c:pt idx="288">
                  <c:v>42692</c:v>
                </c:pt>
                <c:pt idx="289">
                  <c:v>42695</c:v>
                </c:pt>
                <c:pt idx="290">
                  <c:v>42696</c:v>
                </c:pt>
                <c:pt idx="291">
                  <c:v>42697</c:v>
                </c:pt>
                <c:pt idx="292">
                  <c:v>42698</c:v>
                </c:pt>
                <c:pt idx="293">
                  <c:v>42699</c:v>
                </c:pt>
                <c:pt idx="294">
                  <c:v>42702</c:v>
                </c:pt>
                <c:pt idx="295">
                  <c:v>42703</c:v>
                </c:pt>
                <c:pt idx="296">
                  <c:v>42704</c:v>
                </c:pt>
                <c:pt idx="297">
                  <c:v>42705</c:v>
                </c:pt>
                <c:pt idx="298">
                  <c:v>42706</c:v>
                </c:pt>
                <c:pt idx="299">
                  <c:v>42709</c:v>
                </c:pt>
                <c:pt idx="300">
                  <c:v>42710</c:v>
                </c:pt>
                <c:pt idx="301">
                  <c:v>42711</c:v>
                </c:pt>
                <c:pt idx="302">
                  <c:v>42712</c:v>
                </c:pt>
                <c:pt idx="303">
                  <c:v>42713</c:v>
                </c:pt>
                <c:pt idx="304">
                  <c:v>42716</c:v>
                </c:pt>
                <c:pt idx="305">
                  <c:v>42717</c:v>
                </c:pt>
                <c:pt idx="306">
                  <c:v>42718</c:v>
                </c:pt>
                <c:pt idx="307">
                  <c:v>42719</c:v>
                </c:pt>
                <c:pt idx="308">
                  <c:v>42720</c:v>
                </c:pt>
                <c:pt idx="309">
                  <c:v>42723</c:v>
                </c:pt>
                <c:pt idx="310">
                  <c:v>42724</c:v>
                </c:pt>
                <c:pt idx="311">
                  <c:v>42725</c:v>
                </c:pt>
                <c:pt idx="312">
                  <c:v>42726</c:v>
                </c:pt>
                <c:pt idx="313">
                  <c:v>42727</c:v>
                </c:pt>
                <c:pt idx="314">
                  <c:v>42732</c:v>
                </c:pt>
                <c:pt idx="315">
                  <c:v>42733</c:v>
                </c:pt>
                <c:pt idx="316">
                  <c:v>42734</c:v>
                </c:pt>
                <c:pt idx="317">
                  <c:v>42738</c:v>
                </c:pt>
                <c:pt idx="318">
                  <c:v>42739</c:v>
                </c:pt>
                <c:pt idx="319">
                  <c:v>42740</c:v>
                </c:pt>
                <c:pt idx="320">
                  <c:v>42741</c:v>
                </c:pt>
                <c:pt idx="321">
                  <c:v>42744</c:v>
                </c:pt>
                <c:pt idx="322">
                  <c:v>42745</c:v>
                </c:pt>
                <c:pt idx="323">
                  <c:v>42746</c:v>
                </c:pt>
                <c:pt idx="324">
                  <c:v>42747</c:v>
                </c:pt>
                <c:pt idx="325">
                  <c:v>42748</c:v>
                </c:pt>
                <c:pt idx="326">
                  <c:v>42751</c:v>
                </c:pt>
                <c:pt idx="327">
                  <c:v>42752</c:v>
                </c:pt>
                <c:pt idx="328">
                  <c:v>42753</c:v>
                </c:pt>
                <c:pt idx="329">
                  <c:v>42754</c:v>
                </c:pt>
                <c:pt idx="330">
                  <c:v>42755</c:v>
                </c:pt>
                <c:pt idx="331">
                  <c:v>42758</c:v>
                </c:pt>
                <c:pt idx="332">
                  <c:v>42759</c:v>
                </c:pt>
                <c:pt idx="333">
                  <c:v>42760</c:v>
                </c:pt>
                <c:pt idx="334">
                  <c:v>42761</c:v>
                </c:pt>
                <c:pt idx="335">
                  <c:v>42762</c:v>
                </c:pt>
                <c:pt idx="336">
                  <c:v>42765</c:v>
                </c:pt>
                <c:pt idx="337">
                  <c:v>42766</c:v>
                </c:pt>
                <c:pt idx="338">
                  <c:v>42767</c:v>
                </c:pt>
                <c:pt idx="339">
                  <c:v>42768</c:v>
                </c:pt>
                <c:pt idx="340">
                  <c:v>42769</c:v>
                </c:pt>
                <c:pt idx="341">
                  <c:v>42772</c:v>
                </c:pt>
                <c:pt idx="342">
                  <c:v>42773</c:v>
                </c:pt>
                <c:pt idx="343">
                  <c:v>42774</c:v>
                </c:pt>
                <c:pt idx="344">
                  <c:v>42775</c:v>
                </c:pt>
                <c:pt idx="345">
                  <c:v>42776</c:v>
                </c:pt>
                <c:pt idx="346">
                  <c:v>42779</c:v>
                </c:pt>
                <c:pt idx="347">
                  <c:v>42780</c:v>
                </c:pt>
                <c:pt idx="348">
                  <c:v>42781</c:v>
                </c:pt>
                <c:pt idx="349">
                  <c:v>42782</c:v>
                </c:pt>
                <c:pt idx="350">
                  <c:v>42783</c:v>
                </c:pt>
                <c:pt idx="351">
                  <c:v>42786</c:v>
                </c:pt>
                <c:pt idx="352">
                  <c:v>42787</c:v>
                </c:pt>
                <c:pt idx="353">
                  <c:v>42788</c:v>
                </c:pt>
                <c:pt idx="354">
                  <c:v>42789</c:v>
                </c:pt>
                <c:pt idx="355">
                  <c:v>42790</c:v>
                </c:pt>
                <c:pt idx="356">
                  <c:v>42793</c:v>
                </c:pt>
                <c:pt idx="357">
                  <c:v>42794</c:v>
                </c:pt>
                <c:pt idx="358">
                  <c:v>42795</c:v>
                </c:pt>
                <c:pt idx="359">
                  <c:v>42796</c:v>
                </c:pt>
                <c:pt idx="360">
                  <c:v>42797</c:v>
                </c:pt>
                <c:pt idx="361">
                  <c:v>42800</c:v>
                </c:pt>
                <c:pt idx="362">
                  <c:v>42801</c:v>
                </c:pt>
                <c:pt idx="363">
                  <c:v>42802</c:v>
                </c:pt>
                <c:pt idx="364">
                  <c:v>42803</c:v>
                </c:pt>
                <c:pt idx="365">
                  <c:v>42804</c:v>
                </c:pt>
                <c:pt idx="366">
                  <c:v>42807</c:v>
                </c:pt>
                <c:pt idx="367">
                  <c:v>42808</c:v>
                </c:pt>
                <c:pt idx="368">
                  <c:v>42809</c:v>
                </c:pt>
                <c:pt idx="369">
                  <c:v>42810</c:v>
                </c:pt>
                <c:pt idx="370">
                  <c:v>42811</c:v>
                </c:pt>
                <c:pt idx="371">
                  <c:v>42814</c:v>
                </c:pt>
                <c:pt idx="372">
                  <c:v>42815</c:v>
                </c:pt>
                <c:pt idx="373">
                  <c:v>42816</c:v>
                </c:pt>
                <c:pt idx="374">
                  <c:v>42817</c:v>
                </c:pt>
                <c:pt idx="375">
                  <c:v>42818</c:v>
                </c:pt>
                <c:pt idx="376">
                  <c:v>42821</c:v>
                </c:pt>
                <c:pt idx="377">
                  <c:v>42822</c:v>
                </c:pt>
                <c:pt idx="378">
                  <c:v>42823</c:v>
                </c:pt>
                <c:pt idx="379">
                  <c:v>42824</c:v>
                </c:pt>
                <c:pt idx="380">
                  <c:v>42825</c:v>
                </c:pt>
                <c:pt idx="381">
                  <c:v>42828</c:v>
                </c:pt>
                <c:pt idx="382">
                  <c:v>42829</c:v>
                </c:pt>
                <c:pt idx="383">
                  <c:v>42830</c:v>
                </c:pt>
                <c:pt idx="384">
                  <c:v>42831</c:v>
                </c:pt>
                <c:pt idx="385">
                  <c:v>42832</c:v>
                </c:pt>
                <c:pt idx="386">
                  <c:v>42835</c:v>
                </c:pt>
                <c:pt idx="387">
                  <c:v>42836</c:v>
                </c:pt>
                <c:pt idx="388">
                  <c:v>42837</c:v>
                </c:pt>
                <c:pt idx="389">
                  <c:v>42838</c:v>
                </c:pt>
                <c:pt idx="390">
                  <c:v>42843</c:v>
                </c:pt>
                <c:pt idx="391">
                  <c:v>42844</c:v>
                </c:pt>
                <c:pt idx="392">
                  <c:v>42845</c:v>
                </c:pt>
                <c:pt idx="393">
                  <c:v>42846</c:v>
                </c:pt>
                <c:pt idx="394">
                  <c:v>42849</c:v>
                </c:pt>
                <c:pt idx="395">
                  <c:v>42850</c:v>
                </c:pt>
                <c:pt idx="396">
                  <c:v>42851</c:v>
                </c:pt>
                <c:pt idx="397">
                  <c:v>42852</c:v>
                </c:pt>
                <c:pt idx="398">
                  <c:v>42853</c:v>
                </c:pt>
                <c:pt idx="399">
                  <c:v>42857</c:v>
                </c:pt>
                <c:pt idx="400">
                  <c:v>42858</c:v>
                </c:pt>
                <c:pt idx="401">
                  <c:v>42859</c:v>
                </c:pt>
                <c:pt idx="402">
                  <c:v>42860</c:v>
                </c:pt>
                <c:pt idx="403">
                  <c:v>42863</c:v>
                </c:pt>
                <c:pt idx="404">
                  <c:v>42864</c:v>
                </c:pt>
                <c:pt idx="405">
                  <c:v>42865</c:v>
                </c:pt>
                <c:pt idx="406">
                  <c:v>42866</c:v>
                </c:pt>
                <c:pt idx="407">
                  <c:v>42867</c:v>
                </c:pt>
                <c:pt idx="408">
                  <c:v>42870</c:v>
                </c:pt>
                <c:pt idx="409">
                  <c:v>42871</c:v>
                </c:pt>
                <c:pt idx="410">
                  <c:v>42872</c:v>
                </c:pt>
                <c:pt idx="411">
                  <c:v>42873</c:v>
                </c:pt>
                <c:pt idx="412">
                  <c:v>42874</c:v>
                </c:pt>
                <c:pt idx="413">
                  <c:v>42877</c:v>
                </c:pt>
                <c:pt idx="414">
                  <c:v>42878</c:v>
                </c:pt>
                <c:pt idx="415">
                  <c:v>42879</c:v>
                </c:pt>
                <c:pt idx="416">
                  <c:v>42880</c:v>
                </c:pt>
                <c:pt idx="417">
                  <c:v>42881</c:v>
                </c:pt>
                <c:pt idx="418">
                  <c:v>42885</c:v>
                </c:pt>
                <c:pt idx="419">
                  <c:v>42886</c:v>
                </c:pt>
                <c:pt idx="420">
                  <c:v>42887</c:v>
                </c:pt>
                <c:pt idx="421">
                  <c:v>42888</c:v>
                </c:pt>
                <c:pt idx="422">
                  <c:v>42891</c:v>
                </c:pt>
                <c:pt idx="423">
                  <c:v>42892</c:v>
                </c:pt>
                <c:pt idx="424">
                  <c:v>42893</c:v>
                </c:pt>
                <c:pt idx="425">
                  <c:v>42894</c:v>
                </c:pt>
                <c:pt idx="426">
                  <c:v>42895</c:v>
                </c:pt>
                <c:pt idx="427">
                  <c:v>42898</c:v>
                </c:pt>
                <c:pt idx="428">
                  <c:v>42899</c:v>
                </c:pt>
                <c:pt idx="429">
                  <c:v>42900</c:v>
                </c:pt>
                <c:pt idx="430">
                  <c:v>42901</c:v>
                </c:pt>
                <c:pt idx="431">
                  <c:v>42902</c:v>
                </c:pt>
                <c:pt idx="432">
                  <c:v>42905</c:v>
                </c:pt>
                <c:pt idx="433">
                  <c:v>42906</c:v>
                </c:pt>
                <c:pt idx="434">
                  <c:v>42907</c:v>
                </c:pt>
                <c:pt idx="435">
                  <c:v>42908</c:v>
                </c:pt>
                <c:pt idx="436">
                  <c:v>42909</c:v>
                </c:pt>
                <c:pt idx="437">
                  <c:v>42912</c:v>
                </c:pt>
                <c:pt idx="438">
                  <c:v>42913</c:v>
                </c:pt>
                <c:pt idx="439">
                  <c:v>42914</c:v>
                </c:pt>
                <c:pt idx="440">
                  <c:v>42915</c:v>
                </c:pt>
                <c:pt idx="441">
                  <c:v>42916</c:v>
                </c:pt>
                <c:pt idx="442">
                  <c:v>42919</c:v>
                </c:pt>
                <c:pt idx="443">
                  <c:v>42920</c:v>
                </c:pt>
                <c:pt idx="444">
                  <c:v>42921</c:v>
                </c:pt>
                <c:pt idx="445">
                  <c:v>42922</c:v>
                </c:pt>
                <c:pt idx="446">
                  <c:v>42923</c:v>
                </c:pt>
                <c:pt idx="447">
                  <c:v>42926</c:v>
                </c:pt>
                <c:pt idx="448">
                  <c:v>42927</c:v>
                </c:pt>
                <c:pt idx="449">
                  <c:v>42928</c:v>
                </c:pt>
                <c:pt idx="450">
                  <c:v>42929</c:v>
                </c:pt>
                <c:pt idx="451">
                  <c:v>42930</c:v>
                </c:pt>
                <c:pt idx="452">
                  <c:v>42933</c:v>
                </c:pt>
                <c:pt idx="453">
                  <c:v>42934</c:v>
                </c:pt>
                <c:pt idx="454">
                  <c:v>42935</c:v>
                </c:pt>
                <c:pt idx="455">
                  <c:v>42936</c:v>
                </c:pt>
                <c:pt idx="456">
                  <c:v>42937</c:v>
                </c:pt>
                <c:pt idx="457">
                  <c:v>42940</c:v>
                </c:pt>
                <c:pt idx="458">
                  <c:v>42941</c:v>
                </c:pt>
                <c:pt idx="459">
                  <c:v>42942</c:v>
                </c:pt>
                <c:pt idx="460">
                  <c:v>42943</c:v>
                </c:pt>
                <c:pt idx="461">
                  <c:v>42944</c:v>
                </c:pt>
                <c:pt idx="462">
                  <c:v>42947</c:v>
                </c:pt>
                <c:pt idx="463">
                  <c:v>42948</c:v>
                </c:pt>
                <c:pt idx="464">
                  <c:v>42949</c:v>
                </c:pt>
                <c:pt idx="465">
                  <c:v>42950</c:v>
                </c:pt>
                <c:pt idx="466">
                  <c:v>42951</c:v>
                </c:pt>
                <c:pt idx="467">
                  <c:v>42954</c:v>
                </c:pt>
                <c:pt idx="468">
                  <c:v>42955</c:v>
                </c:pt>
                <c:pt idx="469">
                  <c:v>42956</c:v>
                </c:pt>
                <c:pt idx="470">
                  <c:v>42957</c:v>
                </c:pt>
                <c:pt idx="471">
                  <c:v>42958</c:v>
                </c:pt>
                <c:pt idx="472">
                  <c:v>42961</c:v>
                </c:pt>
                <c:pt idx="473">
                  <c:v>42962</c:v>
                </c:pt>
                <c:pt idx="474">
                  <c:v>42963</c:v>
                </c:pt>
                <c:pt idx="475">
                  <c:v>42964</c:v>
                </c:pt>
                <c:pt idx="476">
                  <c:v>42965</c:v>
                </c:pt>
                <c:pt idx="477">
                  <c:v>42968</c:v>
                </c:pt>
                <c:pt idx="478">
                  <c:v>42969</c:v>
                </c:pt>
                <c:pt idx="479">
                  <c:v>42970</c:v>
                </c:pt>
                <c:pt idx="480">
                  <c:v>42971</c:v>
                </c:pt>
                <c:pt idx="481">
                  <c:v>42972</c:v>
                </c:pt>
                <c:pt idx="482">
                  <c:v>42976</c:v>
                </c:pt>
                <c:pt idx="483">
                  <c:v>42977</c:v>
                </c:pt>
                <c:pt idx="484">
                  <c:v>42978</c:v>
                </c:pt>
                <c:pt idx="485">
                  <c:v>42979</c:v>
                </c:pt>
                <c:pt idx="486">
                  <c:v>42982</c:v>
                </c:pt>
                <c:pt idx="487">
                  <c:v>42983</c:v>
                </c:pt>
                <c:pt idx="488">
                  <c:v>42984</c:v>
                </c:pt>
                <c:pt idx="489">
                  <c:v>42985</c:v>
                </c:pt>
                <c:pt idx="490">
                  <c:v>42986</c:v>
                </c:pt>
                <c:pt idx="491">
                  <c:v>42989</c:v>
                </c:pt>
                <c:pt idx="492">
                  <c:v>42990</c:v>
                </c:pt>
                <c:pt idx="493">
                  <c:v>42991</c:v>
                </c:pt>
                <c:pt idx="494">
                  <c:v>42992</c:v>
                </c:pt>
                <c:pt idx="495">
                  <c:v>42993</c:v>
                </c:pt>
                <c:pt idx="496">
                  <c:v>42996</c:v>
                </c:pt>
                <c:pt idx="497">
                  <c:v>42997</c:v>
                </c:pt>
                <c:pt idx="498">
                  <c:v>42998</c:v>
                </c:pt>
                <c:pt idx="499">
                  <c:v>42999</c:v>
                </c:pt>
                <c:pt idx="500">
                  <c:v>43000</c:v>
                </c:pt>
                <c:pt idx="501">
                  <c:v>43003</c:v>
                </c:pt>
                <c:pt idx="502">
                  <c:v>43004</c:v>
                </c:pt>
                <c:pt idx="503">
                  <c:v>43005</c:v>
                </c:pt>
                <c:pt idx="504">
                  <c:v>43006</c:v>
                </c:pt>
                <c:pt idx="505">
                  <c:v>43007</c:v>
                </c:pt>
                <c:pt idx="506">
                  <c:v>43010</c:v>
                </c:pt>
                <c:pt idx="507">
                  <c:v>43011</c:v>
                </c:pt>
                <c:pt idx="508">
                  <c:v>43012</c:v>
                </c:pt>
                <c:pt idx="509">
                  <c:v>43013</c:v>
                </c:pt>
                <c:pt idx="510">
                  <c:v>43014</c:v>
                </c:pt>
                <c:pt idx="511">
                  <c:v>43017</c:v>
                </c:pt>
                <c:pt idx="512">
                  <c:v>43018</c:v>
                </c:pt>
                <c:pt idx="513">
                  <c:v>43019</c:v>
                </c:pt>
                <c:pt idx="514">
                  <c:v>43020</c:v>
                </c:pt>
                <c:pt idx="515">
                  <c:v>43021</c:v>
                </c:pt>
                <c:pt idx="516">
                  <c:v>43024</c:v>
                </c:pt>
                <c:pt idx="517">
                  <c:v>43025</c:v>
                </c:pt>
                <c:pt idx="518">
                  <c:v>43032</c:v>
                </c:pt>
                <c:pt idx="519">
                  <c:v>43039</c:v>
                </c:pt>
                <c:pt idx="520">
                  <c:v>43046</c:v>
                </c:pt>
                <c:pt idx="521">
                  <c:v>43053</c:v>
                </c:pt>
                <c:pt idx="522">
                  <c:v>43060</c:v>
                </c:pt>
                <c:pt idx="523">
                  <c:v>43067</c:v>
                </c:pt>
                <c:pt idx="524">
                  <c:v>43074</c:v>
                </c:pt>
                <c:pt idx="525">
                  <c:v>43081</c:v>
                </c:pt>
                <c:pt idx="526">
                  <c:v>43088</c:v>
                </c:pt>
                <c:pt idx="527">
                  <c:v>43096</c:v>
                </c:pt>
                <c:pt idx="528">
                  <c:v>43103</c:v>
                </c:pt>
                <c:pt idx="529">
                  <c:v>43110</c:v>
                </c:pt>
                <c:pt idx="530">
                  <c:v>43117</c:v>
                </c:pt>
                <c:pt idx="531">
                  <c:v>43124</c:v>
                </c:pt>
                <c:pt idx="532">
                  <c:v>43131</c:v>
                </c:pt>
                <c:pt idx="533">
                  <c:v>43138</c:v>
                </c:pt>
                <c:pt idx="534">
                  <c:v>43145</c:v>
                </c:pt>
                <c:pt idx="535">
                  <c:v>43152</c:v>
                </c:pt>
                <c:pt idx="536">
                  <c:v>43159</c:v>
                </c:pt>
                <c:pt idx="537">
                  <c:v>43166</c:v>
                </c:pt>
                <c:pt idx="538">
                  <c:v>43173</c:v>
                </c:pt>
                <c:pt idx="539">
                  <c:v>43180</c:v>
                </c:pt>
                <c:pt idx="540">
                  <c:v>43187</c:v>
                </c:pt>
                <c:pt idx="541">
                  <c:v>43194</c:v>
                </c:pt>
                <c:pt idx="542">
                  <c:v>43201</c:v>
                </c:pt>
                <c:pt idx="543">
                  <c:v>43208</c:v>
                </c:pt>
                <c:pt idx="544">
                  <c:v>43215</c:v>
                </c:pt>
                <c:pt idx="545">
                  <c:v>43222</c:v>
                </c:pt>
                <c:pt idx="546">
                  <c:v>43229</c:v>
                </c:pt>
                <c:pt idx="547">
                  <c:v>43236</c:v>
                </c:pt>
                <c:pt idx="548">
                  <c:v>43243</c:v>
                </c:pt>
                <c:pt idx="549">
                  <c:v>43250</c:v>
                </c:pt>
                <c:pt idx="550">
                  <c:v>43257</c:v>
                </c:pt>
                <c:pt idx="551">
                  <c:v>43264</c:v>
                </c:pt>
                <c:pt idx="552">
                  <c:v>43271</c:v>
                </c:pt>
                <c:pt idx="553">
                  <c:v>43278</c:v>
                </c:pt>
                <c:pt idx="554">
                  <c:v>43285</c:v>
                </c:pt>
                <c:pt idx="555">
                  <c:v>43292</c:v>
                </c:pt>
                <c:pt idx="556">
                  <c:v>43299</c:v>
                </c:pt>
                <c:pt idx="557">
                  <c:v>43306</c:v>
                </c:pt>
                <c:pt idx="558">
                  <c:v>43313</c:v>
                </c:pt>
                <c:pt idx="559">
                  <c:v>43320</c:v>
                </c:pt>
                <c:pt idx="560">
                  <c:v>43327</c:v>
                </c:pt>
                <c:pt idx="561">
                  <c:v>43334</c:v>
                </c:pt>
                <c:pt idx="562">
                  <c:v>43341</c:v>
                </c:pt>
                <c:pt idx="563">
                  <c:v>43348</c:v>
                </c:pt>
                <c:pt idx="564">
                  <c:v>43355</c:v>
                </c:pt>
                <c:pt idx="565">
                  <c:v>43362</c:v>
                </c:pt>
                <c:pt idx="566">
                  <c:v>43369</c:v>
                </c:pt>
                <c:pt idx="567">
                  <c:v>43376</c:v>
                </c:pt>
                <c:pt idx="568">
                  <c:v>43383</c:v>
                </c:pt>
                <c:pt idx="569">
                  <c:v>43390</c:v>
                </c:pt>
                <c:pt idx="570">
                  <c:v>43397</c:v>
                </c:pt>
                <c:pt idx="571">
                  <c:v>43404</c:v>
                </c:pt>
                <c:pt idx="572">
                  <c:v>43411</c:v>
                </c:pt>
                <c:pt idx="573">
                  <c:v>43418</c:v>
                </c:pt>
                <c:pt idx="574">
                  <c:v>43425</c:v>
                </c:pt>
                <c:pt idx="575">
                  <c:v>43432</c:v>
                </c:pt>
                <c:pt idx="576">
                  <c:v>43439</c:v>
                </c:pt>
                <c:pt idx="577">
                  <c:v>43446</c:v>
                </c:pt>
                <c:pt idx="578">
                  <c:v>43453</c:v>
                </c:pt>
                <c:pt idx="579">
                  <c:v>43461</c:v>
                </c:pt>
                <c:pt idx="580">
                  <c:v>43468</c:v>
                </c:pt>
                <c:pt idx="581">
                  <c:v>43475</c:v>
                </c:pt>
                <c:pt idx="582">
                  <c:v>43482</c:v>
                </c:pt>
                <c:pt idx="583">
                  <c:v>43489</c:v>
                </c:pt>
                <c:pt idx="584">
                  <c:v>43496</c:v>
                </c:pt>
                <c:pt idx="585">
                  <c:v>43503</c:v>
                </c:pt>
                <c:pt idx="586">
                  <c:v>43510</c:v>
                </c:pt>
                <c:pt idx="587">
                  <c:v>43517</c:v>
                </c:pt>
                <c:pt idx="588">
                  <c:v>43524</c:v>
                </c:pt>
                <c:pt idx="589">
                  <c:v>43531</c:v>
                </c:pt>
                <c:pt idx="590">
                  <c:v>43538</c:v>
                </c:pt>
                <c:pt idx="591">
                  <c:v>43545</c:v>
                </c:pt>
                <c:pt idx="592">
                  <c:v>43552</c:v>
                </c:pt>
                <c:pt idx="593">
                  <c:v>43559</c:v>
                </c:pt>
                <c:pt idx="594">
                  <c:v>43566</c:v>
                </c:pt>
                <c:pt idx="595">
                  <c:v>43573</c:v>
                </c:pt>
                <c:pt idx="596">
                  <c:v>43580</c:v>
                </c:pt>
                <c:pt idx="597">
                  <c:v>43587</c:v>
                </c:pt>
                <c:pt idx="598">
                  <c:v>43594</c:v>
                </c:pt>
                <c:pt idx="599">
                  <c:v>43601</c:v>
                </c:pt>
                <c:pt idx="600">
                  <c:v>43608</c:v>
                </c:pt>
                <c:pt idx="601">
                  <c:v>43615</c:v>
                </c:pt>
                <c:pt idx="602">
                  <c:v>43622</c:v>
                </c:pt>
                <c:pt idx="603">
                  <c:v>43629</c:v>
                </c:pt>
                <c:pt idx="604">
                  <c:v>43636</c:v>
                </c:pt>
                <c:pt idx="605">
                  <c:v>43643</c:v>
                </c:pt>
                <c:pt idx="606">
                  <c:v>43650</c:v>
                </c:pt>
                <c:pt idx="607">
                  <c:v>43657</c:v>
                </c:pt>
                <c:pt idx="608">
                  <c:v>43664</c:v>
                </c:pt>
                <c:pt idx="609">
                  <c:v>43671</c:v>
                </c:pt>
                <c:pt idx="610">
                  <c:v>43678</c:v>
                </c:pt>
                <c:pt idx="611">
                  <c:v>43685</c:v>
                </c:pt>
                <c:pt idx="612">
                  <c:v>43692</c:v>
                </c:pt>
                <c:pt idx="613">
                  <c:v>43699</c:v>
                </c:pt>
                <c:pt idx="614">
                  <c:v>43706</c:v>
                </c:pt>
                <c:pt idx="615">
                  <c:v>43713</c:v>
                </c:pt>
                <c:pt idx="616">
                  <c:v>43720</c:v>
                </c:pt>
                <c:pt idx="617">
                  <c:v>43727</c:v>
                </c:pt>
                <c:pt idx="618">
                  <c:v>43734</c:v>
                </c:pt>
                <c:pt idx="619">
                  <c:v>43741</c:v>
                </c:pt>
                <c:pt idx="620">
                  <c:v>43748</c:v>
                </c:pt>
                <c:pt idx="621">
                  <c:v>43755</c:v>
                </c:pt>
                <c:pt idx="622">
                  <c:v>43762</c:v>
                </c:pt>
                <c:pt idx="623">
                  <c:v>43769</c:v>
                </c:pt>
                <c:pt idx="624">
                  <c:v>43776</c:v>
                </c:pt>
                <c:pt idx="625">
                  <c:v>43783</c:v>
                </c:pt>
                <c:pt idx="626">
                  <c:v>43790</c:v>
                </c:pt>
                <c:pt idx="627">
                  <c:v>43797</c:v>
                </c:pt>
                <c:pt idx="628">
                  <c:v>43804</c:v>
                </c:pt>
                <c:pt idx="629">
                  <c:v>43811</c:v>
                </c:pt>
                <c:pt idx="630">
                  <c:v>43818</c:v>
                </c:pt>
                <c:pt idx="631">
                  <c:v>43826</c:v>
                </c:pt>
                <c:pt idx="632">
                  <c:v>43833</c:v>
                </c:pt>
                <c:pt idx="633">
                  <c:v>43840</c:v>
                </c:pt>
                <c:pt idx="634">
                  <c:v>43847</c:v>
                </c:pt>
                <c:pt idx="635">
                  <c:v>43854</c:v>
                </c:pt>
                <c:pt idx="636">
                  <c:v>43861</c:v>
                </c:pt>
                <c:pt idx="637">
                  <c:v>43868</c:v>
                </c:pt>
                <c:pt idx="638">
                  <c:v>43875</c:v>
                </c:pt>
                <c:pt idx="639">
                  <c:v>43882</c:v>
                </c:pt>
                <c:pt idx="640">
                  <c:v>43889</c:v>
                </c:pt>
                <c:pt idx="641">
                  <c:v>43896</c:v>
                </c:pt>
                <c:pt idx="642">
                  <c:v>43903</c:v>
                </c:pt>
                <c:pt idx="643">
                  <c:v>43910</c:v>
                </c:pt>
                <c:pt idx="644">
                  <c:v>43917</c:v>
                </c:pt>
                <c:pt idx="645">
                  <c:v>43924</c:v>
                </c:pt>
                <c:pt idx="646">
                  <c:v>43935</c:v>
                </c:pt>
                <c:pt idx="647">
                  <c:v>43942</c:v>
                </c:pt>
                <c:pt idx="648">
                  <c:v>43949</c:v>
                </c:pt>
                <c:pt idx="649">
                  <c:v>43956</c:v>
                </c:pt>
                <c:pt idx="650">
                  <c:v>43963</c:v>
                </c:pt>
                <c:pt idx="651">
                  <c:v>43970</c:v>
                </c:pt>
                <c:pt idx="652">
                  <c:v>43977</c:v>
                </c:pt>
                <c:pt idx="653">
                  <c:v>43984</c:v>
                </c:pt>
                <c:pt idx="654">
                  <c:v>43991</c:v>
                </c:pt>
                <c:pt idx="655">
                  <c:v>43998</c:v>
                </c:pt>
                <c:pt idx="656">
                  <c:v>44005</c:v>
                </c:pt>
                <c:pt idx="657">
                  <c:v>44012</c:v>
                </c:pt>
                <c:pt idx="658">
                  <c:v>44019</c:v>
                </c:pt>
                <c:pt idx="659">
                  <c:v>44026</c:v>
                </c:pt>
                <c:pt idx="660">
                  <c:v>44033</c:v>
                </c:pt>
                <c:pt idx="661">
                  <c:v>44040</c:v>
                </c:pt>
                <c:pt idx="662">
                  <c:v>44047</c:v>
                </c:pt>
                <c:pt idx="663">
                  <c:v>44054</c:v>
                </c:pt>
                <c:pt idx="664">
                  <c:v>44061</c:v>
                </c:pt>
                <c:pt idx="665">
                  <c:v>44068</c:v>
                </c:pt>
                <c:pt idx="666">
                  <c:v>44075</c:v>
                </c:pt>
                <c:pt idx="667">
                  <c:v>44082</c:v>
                </c:pt>
                <c:pt idx="668">
                  <c:v>44089</c:v>
                </c:pt>
                <c:pt idx="669">
                  <c:v>44096</c:v>
                </c:pt>
                <c:pt idx="670">
                  <c:v>44103</c:v>
                </c:pt>
                <c:pt idx="671">
                  <c:v>44110</c:v>
                </c:pt>
                <c:pt idx="672">
                  <c:v>44117</c:v>
                </c:pt>
                <c:pt idx="673">
                  <c:v>44124</c:v>
                </c:pt>
                <c:pt idx="674">
                  <c:v>44131</c:v>
                </c:pt>
                <c:pt idx="675">
                  <c:v>44138</c:v>
                </c:pt>
                <c:pt idx="676">
                  <c:v>44145</c:v>
                </c:pt>
                <c:pt idx="677">
                  <c:v>44152</c:v>
                </c:pt>
                <c:pt idx="678">
                  <c:v>44159</c:v>
                </c:pt>
                <c:pt idx="679">
                  <c:v>44166</c:v>
                </c:pt>
                <c:pt idx="680">
                  <c:v>44173</c:v>
                </c:pt>
                <c:pt idx="681">
                  <c:v>44180</c:v>
                </c:pt>
                <c:pt idx="682">
                  <c:v>44187</c:v>
                </c:pt>
                <c:pt idx="683">
                  <c:v>44194</c:v>
                </c:pt>
                <c:pt idx="684">
                  <c:v>44201</c:v>
                </c:pt>
                <c:pt idx="685">
                  <c:v>44208</c:v>
                </c:pt>
                <c:pt idx="686">
                  <c:v>44215</c:v>
                </c:pt>
                <c:pt idx="687">
                  <c:v>44222</c:v>
                </c:pt>
                <c:pt idx="688">
                  <c:v>44229</c:v>
                </c:pt>
                <c:pt idx="689">
                  <c:v>44236</c:v>
                </c:pt>
                <c:pt idx="690">
                  <c:v>44243</c:v>
                </c:pt>
                <c:pt idx="691">
                  <c:v>44250</c:v>
                </c:pt>
                <c:pt idx="692">
                  <c:v>44257</c:v>
                </c:pt>
                <c:pt idx="693">
                  <c:v>44264</c:v>
                </c:pt>
                <c:pt idx="694">
                  <c:v>44271</c:v>
                </c:pt>
                <c:pt idx="695">
                  <c:v>44278</c:v>
                </c:pt>
                <c:pt idx="696">
                  <c:v>44285</c:v>
                </c:pt>
                <c:pt idx="697">
                  <c:v>44292</c:v>
                </c:pt>
                <c:pt idx="698">
                  <c:v>44299</c:v>
                </c:pt>
                <c:pt idx="699">
                  <c:v>44306</c:v>
                </c:pt>
                <c:pt idx="700">
                  <c:v>44313</c:v>
                </c:pt>
                <c:pt idx="701">
                  <c:v>44320</c:v>
                </c:pt>
                <c:pt idx="702">
                  <c:v>44327</c:v>
                </c:pt>
                <c:pt idx="703">
                  <c:v>44334</c:v>
                </c:pt>
                <c:pt idx="704">
                  <c:v>44341</c:v>
                </c:pt>
                <c:pt idx="705">
                  <c:v>44348</c:v>
                </c:pt>
                <c:pt idx="706">
                  <c:v>44355</c:v>
                </c:pt>
                <c:pt idx="707">
                  <c:v>44362</c:v>
                </c:pt>
                <c:pt idx="708">
                  <c:v>44369</c:v>
                </c:pt>
                <c:pt idx="709">
                  <c:v>44376</c:v>
                </c:pt>
                <c:pt idx="710">
                  <c:v>44383</c:v>
                </c:pt>
                <c:pt idx="711">
                  <c:v>44390</c:v>
                </c:pt>
                <c:pt idx="712">
                  <c:v>44397</c:v>
                </c:pt>
                <c:pt idx="713">
                  <c:v>44404</c:v>
                </c:pt>
                <c:pt idx="714">
                  <c:v>44411</c:v>
                </c:pt>
                <c:pt idx="715">
                  <c:v>44418</c:v>
                </c:pt>
                <c:pt idx="716">
                  <c:v>44425</c:v>
                </c:pt>
                <c:pt idx="717">
                  <c:v>44432</c:v>
                </c:pt>
                <c:pt idx="718">
                  <c:v>44439</c:v>
                </c:pt>
                <c:pt idx="719">
                  <c:v>44446</c:v>
                </c:pt>
                <c:pt idx="720">
                  <c:v>44453</c:v>
                </c:pt>
                <c:pt idx="721">
                  <c:v>44460</c:v>
                </c:pt>
                <c:pt idx="722">
                  <c:v>44467</c:v>
                </c:pt>
                <c:pt idx="723">
                  <c:v>44474</c:v>
                </c:pt>
                <c:pt idx="724">
                  <c:v>44481</c:v>
                </c:pt>
                <c:pt idx="725">
                  <c:v>44488</c:v>
                </c:pt>
                <c:pt idx="726">
                  <c:v>44495</c:v>
                </c:pt>
                <c:pt idx="727">
                  <c:v>44502</c:v>
                </c:pt>
                <c:pt idx="728">
                  <c:v>44509</c:v>
                </c:pt>
                <c:pt idx="729">
                  <c:v>44516</c:v>
                </c:pt>
                <c:pt idx="730">
                  <c:v>44523</c:v>
                </c:pt>
                <c:pt idx="731">
                  <c:v>44530</c:v>
                </c:pt>
                <c:pt idx="732">
                  <c:v>44537</c:v>
                </c:pt>
                <c:pt idx="733">
                  <c:v>44544</c:v>
                </c:pt>
                <c:pt idx="734">
                  <c:v>44551</c:v>
                </c:pt>
                <c:pt idx="735">
                  <c:v>44559</c:v>
                </c:pt>
                <c:pt idx="736">
                  <c:v>44566</c:v>
                </c:pt>
                <c:pt idx="737">
                  <c:v>44573</c:v>
                </c:pt>
                <c:pt idx="738">
                  <c:v>44580</c:v>
                </c:pt>
                <c:pt idx="739">
                  <c:v>44587</c:v>
                </c:pt>
                <c:pt idx="740">
                  <c:v>44594</c:v>
                </c:pt>
                <c:pt idx="741">
                  <c:v>44601</c:v>
                </c:pt>
                <c:pt idx="742">
                  <c:v>44608</c:v>
                </c:pt>
                <c:pt idx="743">
                  <c:v>44615</c:v>
                </c:pt>
                <c:pt idx="744">
                  <c:v>44622</c:v>
                </c:pt>
                <c:pt idx="745">
                  <c:v>44629</c:v>
                </c:pt>
                <c:pt idx="746">
                  <c:v>44636</c:v>
                </c:pt>
                <c:pt idx="747">
                  <c:v>44643</c:v>
                </c:pt>
                <c:pt idx="748">
                  <c:v>44650</c:v>
                </c:pt>
                <c:pt idx="749">
                  <c:v>44657</c:v>
                </c:pt>
                <c:pt idx="750">
                  <c:v>44664</c:v>
                </c:pt>
                <c:pt idx="751">
                  <c:v>44671</c:v>
                </c:pt>
                <c:pt idx="752">
                  <c:v>44678</c:v>
                </c:pt>
                <c:pt idx="753">
                  <c:v>44685</c:v>
                </c:pt>
                <c:pt idx="754">
                  <c:v>44692</c:v>
                </c:pt>
                <c:pt idx="755">
                  <c:v>44699</c:v>
                </c:pt>
                <c:pt idx="756">
                  <c:v>44706</c:v>
                </c:pt>
                <c:pt idx="757">
                  <c:v>44713</c:v>
                </c:pt>
                <c:pt idx="758">
                  <c:v>44720</c:v>
                </c:pt>
                <c:pt idx="759">
                  <c:v>44727</c:v>
                </c:pt>
                <c:pt idx="760">
                  <c:v>44734</c:v>
                </c:pt>
                <c:pt idx="761">
                  <c:v>44741</c:v>
                </c:pt>
                <c:pt idx="762">
                  <c:v>44748</c:v>
                </c:pt>
                <c:pt idx="763">
                  <c:v>44755</c:v>
                </c:pt>
                <c:pt idx="764">
                  <c:v>44762</c:v>
                </c:pt>
                <c:pt idx="765">
                  <c:v>44769</c:v>
                </c:pt>
                <c:pt idx="766">
                  <c:v>44776</c:v>
                </c:pt>
                <c:pt idx="767">
                  <c:v>44783</c:v>
                </c:pt>
                <c:pt idx="768">
                  <c:v>44790</c:v>
                </c:pt>
                <c:pt idx="769">
                  <c:v>44797</c:v>
                </c:pt>
                <c:pt idx="770">
                  <c:v>44804</c:v>
                </c:pt>
                <c:pt idx="771">
                  <c:v>44811</c:v>
                </c:pt>
                <c:pt idx="772">
                  <c:v>44818</c:v>
                </c:pt>
                <c:pt idx="773">
                  <c:v>44825</c:v>
                </c:pt>
                <c:pt idx="774">
                  <c:v>44832</c:v>
                </c:pt>
                <c:pt idx="775">
                  <c:v>44839</c:v>
                </c:pt>
                <c:pt idx="776">
                  <c:v>44846</c:v>
                </c:pt>
                <c:pt idx="777">
                  <c:v>44853</c:v>
                </c:pt>
                <c:pt idx="778">
                  <c:v>44860</c:v>
                </c:pt>
                <c:pt idx="779">
                  <c:v>44867</c:v>
                </c:pt>
                <c:pt idx="780">
                  <c:v>44874</c:v>
                </c:pt>
                <c:pt idx="781">
                  <c:v>44881</c:v>
                </c:pt>
                <c:pt idx="782">
                  <c:v>44888</c:v>
                </c:pt>
                <c:pt idx="783">
                  <c:v>44895</c:v>
                </c:pt>
                <c:pt idx="784">
                  <c:v>44902</c:v>
                </c:pt>
                <c:pt idx="785">
                  <c:v>44909</c:v>
                </c:pt>
                <c:pt idx="786">
                  <c:v>44916</c:v>
                </c:pt>
                <c:pt idx="787">
                  <c:v>44923</c:v>
                </c:pt>
                <c:pt idx="788">
                  <c:v>44930</c:v>
                </c:pt>
                <c:pt idx="789">
                  <c:v>44937</c:v>
                </c:pt>
                <c:pt idx="790">
                  <c:v>44944</c:v>
                </c:pt>
                <c:pt idx="791">
                  <c:v>44951</c:v>
                </c:pt>
                <c:pt idx="792">
                  <c:v>44958</c:v>
                </c:pt>
                <c:pt idx="793">
                  <c:v>44965</c:v>
                </c:pt>
                <c:pt idx="794">
                  <c:v>44972</c:v>
                </c:pt>
                <c:pt idx="795">
                  <c:v>44979</c:v>
                </c:pt>
                <c:pt idx="796">
                  <c:v>44986</c:v>
                </c:pt>
                <c:pt idx="797">
                  <c:v>44993</c:v>
                </c:pt>
                <c:pt idx="798">
                  <c:v>45000</c:v>
                </c:pt>
                <c:pt idx="799">
                  <c:v>45007</c:v>
                </c:pt>
                <c:pt idx="800">
                  <c:v>45014</c:v>
                </c:pt>
                <c:pt idx="801">
                  <c:v>45021</c:v>
                </c:pt>
                <c:pt idx="802">
                  <c:v>45028</c:v>
                </c:pt>
                <c:pt idx="803">
                  <c:v>45035</c:v>
                </c:pt>
                <c:pt idx="804">
                  <c:v>45042</c:v>
                </c:pt>
                <c:pt idx="805">
                  <c:v>45049</c:v>
                </c:pt>
                <c:pt idx="806">
                  <c:v>45056</c:v>
                </c:pt>
                <c:pt idx="807">
                  <c:v>45063</c:v>
                </c:pt>
                <c:pt idx="808">
                  <c:v>45070</c:v>
                </c:pt>
                <c:pt idx="809">
                  <c:v>45077</c:v>
                </c:pt>
                <c:pt idx="810">
                  <c:v>45084</c:v>
                </c:pt>
                <c:pt idx="811">
                  <c:v>45091</c:v>
                </c:pt>
                <c:pt idx="812">
                  <c:v>45098</c:v>
                </c:pt>
                <c:pt idx="813">
                  <c:v>45105</c:v>
                </c:pt>
                <c:pt idx="814">
                  <c:v>45112</c:v>
                </c:pt>
                <c:pt idx="815">
                  <c:v>45119</c:v>
                </c:pt>
                <c:pt idx="816">
                  <c:v>45126</c:v>
                </c:pt>
                <c:pt idx="817">
                  <c:v>45133</c:v>
                </c:pt>
                <c:pt idx="818">
                  <c:v>45140</c:v>
                </c:pt>
                <c:pt idx="819">
                  <c:v>45147</c:v>
                </c:pt>
                <c:pt idx="820">
                  <c:v>45154</c:v>
                </c:pt>
                <c:pt idx="821">
                  <c:v>45161</c:v>
                </c:pt>
                <c:pt idx="822">
                  <c:v>45168</c:v>
                </c:pt>
                <c:pt idx="823">
                  <c:v>45175</c:v>
                </c:pt>
                <c:pt idx="824">
                  <c:v>45182</c:v>
                </c:pt>
                <c:pt idx="825">
                  <c:v>45189</c:v>
                </c:pt>
                <c:pt idx="826">
                  <c:v>45196</c:v>
                </c:pt>
                <c:pt idx="827">
                  <c:v>45203</c:v>
                </c:pt>
                <c:pt idx="828">
                  <c:v>45210</c:v>
                </c:pt>
                <c:pt idx="829">
                  <c:v>45217</c:v>
                </c:pt>
                <c:pt idx="830">
                  <c:v>45224</c:v>
                </c:pt>
                <c:pt idx="831">
                  <c:v>45231</c:v>
                </c:pt>
                <c:pt idx="832">
                  <c:v>45238</c:v>
                </c:pt>
                <c:pt idx="833">
                  <c:v>45245</c:v>
                </c:pt>
                <c:pt idx="834">
                  <c:v>45252</c:v>
                </c:pt>
                <c:pt idx="835">
                  <c:v>45259</c:v>
                </c:pt>
                <c:pt idx="836">
                  <c:v>45266</c:v>
                </c:pt>
                <c:pt idx="837">
                  <c:v>45273</c:v>
                </c:pt>
                <c:pt idx="838">
                  <c:v>45280</c:v>
                </c:pt>
                <c:pt idx="839">
                  <c:v>45287</c:v>
                </c:pt>
                <c:pt idx="840">
                  <c:v>45294</c:v>
                </c:pt>
                <c:pt idx="841">
                  <c:v>45301</c:v>
                </c:pt>
                <c:pt idx="842">
                  <c:v>45308</c:v>
                </c:pt>
                <c:pt idx="843">
                  <c:v>45315</c:v>
                </c:pt>
                <c:pt idx="844">
                  <c:v>45322</c:v>
                </c:pt>
                <c:pt idx="845">
                  <c:v>45329</c:v>
                </c:pt>
                <c:pt idx="846">
                  <c:v>45336</c:v>
                </c:pt>
                <c:pt idx="847">
                  <c:v>45343</c:v>
                </c:pt>
                <c:pt idx="848">
                  <c:v>45350</c:v>
                </c:pt>
                <c:pt idx="849">
                  <c:v>45357</c:v>
                </c:pt>
                <c:pt idx="850">
                  <c:v>45364</c:v>
                </c:pt>
                <c:pt idx="851">
                  <c:v>45371</c:v>
                </c:pt>
                <c:pt idx="852">
                  <c:v>45378</c:v>
                </c:pt>
                <c:pt idx="853">
                  <c:v>45385</c:v>
                </c:pt>
                <c:pt idx="854">
                  <c:v>45392</c:v>
                </c:pt>
                <c:pt idx="855">
                  <c:v>45399</c:v>
                </c:pt>
                <c:pt idx="856">
                  <c:v>45406</c:v>
                </c:pt>
                <c:pt idx="857">
                  <c:v>45413</c:v>
                </c:pt>
                <c:pt idx="858">
                  <c:v>45420</c:v>
                </c:pt>
                <c:pt idx="859">
                  <c:v>45427</c:v>
                </c:pt>
                <c:pt idx="860">
                  <c:v>45434</c:v>
                </c:pt>
                <c:pt idx="861">
                  <c:v>45441</c:v>
                </c:pt>
                <c:pt idx="862">
                  <c:v>45448</c:v>
                </c:pt>
                <c:pt idx="863">
                  <c:v>45455</c:v>
                </c:pt>
                <c:pt idx="864">
                  <c:v>45462</c:v>
                </c:pt>
                <c:pt idx="865">
                  <c:v>45469</c:v>
                </c:pt>
                <c:pt idx="866">
                  <c:v>45476</c:v>
                </c:pt>
                <c:pt idx="867">
                  <c:v>45483</c:v>
                </c:pt>
                <c:pt idx="868">
                  <c:v>45490</c:v>
                </c:pt>
                <c:pt idx="869">
                  <c:v>45497</c:v>
                </c:pt>
                <c:pt idx="870">
                  <c:v>45504</c:v>
                </c:pt>
                <c:pt idx="871">
                  <c:v>45511</c:v>
                </c:pt>
                <c:pt idx="872">
                  <c:v>45518</c:v>
                </c:pt>
                <c:pt idx="873">
                  <c:v>45525</c:v>
                </c:pt>
                <c:pt idx="874">
                  <c:v>45532</c:v>
                </c:pt>
                <c:pt idx="875">
                  <c:v>45539</c:v>
                </c:pt>
                <c:pt idx="876">
                  <c:v>45546</c:v>
                </c:pt>
                <c:pt idx="877">
                  <c:v>45553</c:v>
                </c:pt>
                <c:pt idx="878">
                  <c:v>45560</c:v>
                </c:pt>
                <c:pt idx="879">
                  <c:v>45567</c:v>
                </c:pt>
                <c:pt idx="880">
                  <c:v>45574</c:v>
                </c:pt>
                <c:pt idx="881">
                  <c:v>45581</c:v>
                </c:pt>
                <c:pt idx="882">
                  <c:v>45588</c:v>
                </c:pt>
                <c:pt idx="883">
                  <c:v>45595</c:v>
                </c:pt>
                <c:pt idx="884">
                  <c:v>45602</c:v>
                </c:pt>
                <c:pt idx="885">
                  <c:v>45609</c:v>
                </c:pt>
                <c:pt idx="886">
                  <c:v>45616</c:v>
                </c:pt>
                <c:pt idx="887">
                  <c:v>45623</c:v>
                </c:pt>
                <c:pt idx="888">
                  <c:v>45630</c:v>
                </c:pt>
                <c:pt idx="889">
                  <c:v>45637</c:v>
                </c:pt>
                <c:pt idx="890">
                  <c:v>45644</c:v>
                </c:pt>
                <c:pt idx="891">
                  <c:v>45653</c:v>
                </c:pt>
                <c:pt idx="892">
                  <c:v>45660</c:v>
                </c:pt>
                <c:pt idx="893">
                  <c:v>45667</c:v>
                </c:pt>
                <c:pt idx="894">
                  <c:v>45674</c:v>
                </c:pt>
                <c:pt idx="895">
                  <c:v>45681</c:v>
                </c:pt>
                <c:pt idx="896">
                  <c:v>45688</c:v>
                </c:pt>
                <c:pt idx="897">
                  <c:v>45695</c:v>
                </c:pt>
                <c:pt idx="898">
                  <c:v>45702</c:v>
                </c:pt>
                <c:pt idx="899">
                  <c:v>45709</c:v>
                </c:pt>
                <c:pt idx="900">
                  <c:v>45716</c:v>
                </c:pt>
                <c:pt idx="901">
                  <c:v>45723</c:v>
                </c:pt>
                <c:pt idx="902">
                  <c:v>45730</c:v>
                </c:pt>
                <c:pt idx="903">
                  <c:v>45737</c:v>
                </c:pt>
                <c:pt idx="904">
                  <c:v>45744</c:v>
                </c:pt>
                <c:pt idx="905">
                  <c:v>45751</c:v>
                </c:pt>
                <c:pt idx="906">
                  <c:v>45758</c:v>
                </c:pt>
                <c:pt idx="907">
                  <c:v>45769</c:v>
                </c:pt>
                <c:pt idx="908">
                  <c:v>45776</c:v>
                </c:pt>
                <c:pt idx="909">
                  <c:v>45783</c:v>
                </c:pt>
                <c:pt idx="910">
                  <c:v>45790</c:v>
                </c:pt>
                <c:pt idx="911">
                  <c:v>45797</c:v>
                </c:pt>
                <c:pt idx="912">
                  <c:v>45804</c:v>
                </c:pt>
                <c:pt idx="913">
                  <c:v>45811</c:v>
                </c:pt>
                <c:pt idx="914">
                  <c:v>45818</c:v>
                </c:pt>
                <c:pt idx="915">
                  <c:v>45825</c:v>
                </c:pt>
                <c:pt idx="916">
                  <c:v>45832</c:v>
                </c:pt>
                <c:pt idx="917">
                  <c:v>45839</c:v>
                </c:pt>
                <c:pt idx="918">
                  <c:v>45846</c:v>
                </c:pt>
                <c:pt idx="919">
                  <c:v>45853</c:v>
                </c:pt>
                <c:pt idx="920">
                  <c:v>45860</c:v>
                </c:pt>
                <c:pt idx="921">
                  <c:v>45867</c:v>
                </c:pt>
                <c:pt idx="922">
                  <c:v>45874</c:v>
                </c:pt>
                <c:pt idx="923">
                  <c:v>45881</c:v>
                </c:pt>
                <c:pt idx="924">
                  <c:v>45888</c:v>
                </c:pt>
                <c:pt idx="925">
                  <c:v>45895</c:v>
                </c:pt>
                <c:pt idx="926">
                  <c:v>45902</c:v>
                </c:pt>
                <c:pt idx="927">
                  <c:v>45909</c:v>
                </c:pt>
                <c:pt idx="928">
                  <c:v>45916</c:v>
                </c:pt>
                <c:pt idx="929">
                  <c:v>45923</c:v>
                </c:pt>
                <c:pt idx="930">
                  <c:v>45930</c:v>
                </c:pt>
                <c:pt idx="931">
                  <c:v>45937</c:v>
                </c:pt>
                <c:pt idx="932">
                  <c:v>45944</c:v>
                </c:pt>
                <c:pt idx="933">
                  <c:v>45951</c:v>
                </c:pt>
                <c:pt idx="934">
                  <c:v>45958</c:v>
                </c:pt>
                <c:pt idx="935">
                  <c:v>45965</c:v>
                </c:pt>
                <c:pt idx="936">
                  <c:v>45972</c:v>
                </c:pt>
                <c:pt idx="937">
                  <c:v>45979</c:v>
                </c:pt>
                <c:pt idx="938">
                  <c:v>45986</c:v>
                </c:pt>
                <c:pt idx="939">
                  <c:v>45993</c:v>
                </c:pt>
                <c:pt idx="940">
                  <c:v>46000</c:v>
                </c:pt>
                <c:pt idx="941">
                  <c:v>46007</c:v>
                </c:pt>
                <c:pt idx="942">
                  <c:v>46014</c:v>
                </c:pt>
                <c:pt idx="943">
                  <c:v>46021</c:v>
                </c:pt>
                <c:pt idx="944">
                  <c:v>46028</c:v>
                </c:pt>
                <c:pt idx="945">
                  <c:v>46035</c:v>
                </c:pt>
                <c:pt idx="946">
                  <c:v>46042</c:v>
                </c:pt>
                <c:pt idx="947">
                  <c:v>46049</c:v>
                </c:pt>
                <c:pt idx="948">
                  <c:v>46056</c:v>
                </c:pt>
                <c:pt idx="949">
                  <c:v>46063</c:v>
                </c:pt>
                <c:pt idx="950">
                  <c:v>46070</c:v>
                </c:pt>
                <c:pt idx="951">
                  <c:v>46077</c:v>
                </c:pt>
                <c:pt idx="952">
                  <c:v>46084</c:v>
                </c:pt>
                <c:pt idx="953">
                  <c:v>46091</c:v>
                </c:pt>
                <c:pt idx="954">
                  <c:v>46098</c:v>
                </c:pt>
                <c:pt idx="955">
                  <c:v>46105</c:v>
                </c:pt>
                <c:pt idx="956">
                  <c:v>46112</c:v>
                </c:pt>
                <c:pt idx="957">
                  <c:v>46119</c:v>
                </c:pt>
                <c:pt idx="958">
                  <c:v>46126</c:v>
                </c:pt>
                <c:pt idx="959">
                  <c:v>46133</c:v>
                </c:pt>
                <c:pt idx="960">
                  <c:v>46140</c:v>
                </c:pt>
                <c:pt idx="961">
                  <c:v>46147</c:v>
                </c:pt>
                <c:pt idx="962">
                  <c:v>46154</c:v>
                </c:pt>
                <c:pt idx="963">
                  <c:v>46161</c:v>
                </c:pt>
                <c:pt idx="964">
                  <c:v>46168</c:v>
                </c:pt>
                <c:pt idx="965">
                  <c:v>46175</c:v>
                </c:pt>
                <c:pt idx="966">
                  <c:v>46182</c:v>
                </c:pt>
                <c:pt idx="967">
                  <c:v>46189</c:v>
                </c:pt>
                <c:pt idx="968">
                  <c:v>46196</c:v>
                </c:pt>
                <c:pt idx="969">
                  <c:v>46203</c:v>
                </c:pt>
                <c:pt idx="970">
                  <c:v>46210</c:v>
                </c:pt>
                <c:pt idx="971">
                  <c:v>46217</c:v>
                </c:pt>
                <c:pt idx="972">
                  <c:v>46224</c:v>
                </c:pt>
                <c:pt idx="973">
                  <c:v>46231</c:v>
                </c:pt>
                <c:pt idx="974">
                  <c:v>46238</c:v>
                </c:pt>
                <c:pt idx="975">
                  <c:v>46245</c:v>
                </c:pt>
                <c:pt idx="976">
                  <c:v>46252</c:v>
                </c:pt>
                <c:pt idx="977">
                  <c:v>46259</c:v>
                </c:pt>
                <c:pt idx="978">
                  <c:v>46266</c:v>
                </c:pt>
                <c:pt idx="979">
                  <c:v>46273</c:v>
                </c:pt>
                <c:pt idx="980">
                  <c:v>46280</c:v>
                </c:pt>
                <c:pt idx="981">
                  <c:v>46287</c:v>
                </c:pt>
                <c:pt idx="982">
                  <c:v>46294</c:v>
                </c:pt>
                <c:pt idx="983">
                  <c:v>46301</c:v>
                </c:pt>
                <c:pt idx="984">
                  <c:v>46308</c:v>
                </c:pt>
                <c:pt idx="985">
                  <c:v>46315</c:v>
                </c:pt>
                <c:pt idx="986">
                  <c:v>46322</c:v>
                </c:pt>
                <c:pt idx="987">
                  <c:v>46329</c:v>
                </c:pt>
                <c:pt idx="988">
                  <c:v>46336</c:v>
                </c:pt>
                <c:pt idx="989">
                  <c:v>46343</c:v>
                </c:pt>
                <c:pt idx="990">
                  <c:v>46350</c:v>
                </c:pt>
                <c:pt idx="991">
                  <c:v>46357</c:v>
                </c:pt>
                <c:pt idx="992">
                  <c:v>46364</c:v>
                </c:pt>
                <c:pt idx="993">
                  <c:v>46371</c:v>
                </c:pt>
                <c:pt idx="994">
                  <c:v>46378</c:v>
                </c:pt>
                <c:pt idx="995">
                  <c:v>46385</c:v>
                </c:pt>
                <c:pt idx="996">
                  <c:v>46392</c:v>
                </c:pt>
                <c:pt idx="997">
                  <c:v>46399</c:v>
                </c:pt>
                <c:pt idx="998">
                  <c:v>46406</c:v>
                </c:pt>
                <c:pt idx="999">
                  <c:v>46413</c:v>
                </c:pt>
                <c:pt idx="1000">
                  <c:v>46420</c:v>
                </c:pt>
                <c:pt idx="1001">
                  <c:v>46427</c:v>
                </c:pt>
                <c:pt idx="1002">
                  <c:v>46434</c:v>
                </c:pt>
                <c:pt idx="1003">
                  <c:v>46441</c:v>
                </c:pt>
                <c:pt idx="1004">
                  <c:v>46448</c:v>
                </c:pt>
                <c:pt idx="1005">
                  <c:v>46455</c:v>
                </c:pt>
                <c:pt idx="1006">
                  <c:v>46462</c:v>
                </c:pt>
                <c:pt idx="1007">
                  <c:v>46469</c:v>
                </c:pt>
                <c:pt idx="1008">
                  <c:v>46476</c:v>
                </c:pt>
                <c:pt idx="1009">
                  <c:v>46483</c:v>
                </c:pt>
                <c:pt idx="1010">
                  <c:v>46490</c:v>
                </c:pt>
                <c:pt idx="1011">
                  <c:v>46497</c:v>
                </c:pt>
                <c:pt idx="1012">
                  <c:v>46504</c:v>
                </c:pt>
                <c:pt idx="1013">
                  <c:v>46511</c:v>
                </c:pt>
                <c:pt idx="1014">
                  <c:v>46518</c:v>
                </c:pt>
                <c:pt idx="1015">
                  <c:v>46525</c:v>
                </c:pt>
                <c:pt idx="1016">
                  <c:v>46532</c:v>
                </c:pt>
                <c:pt idx="1017">
                  <c:v>46539</c:v>
                </c:pt>
                <c:pt idx="1018">
                  <c:v>46546</c:v>
                </c:pt>
                <c:pt idx="1019">
                  <c:v>46553</c:v>
                </c:pt>
                <c:pt idx="1020">
                  <c:v>46560</c:v>
                </c:pt>
                <c:pt idx="1021">
                  <c:v>46567</c:v>
                </c:pt>
                <c:pt idx="1022">
                  <c:v>46574</c:v>
                </c:pt>
                <c:pt idx="1023">
                  <c:v>46581</c:v>
                </c:pt>
                <c:pt idx="1024">
                  <c:v>46588</c:v>
                </c:pt>
                <c:pt idx="1025">
                  <c:v>46595</c:v>
                </c:pt>
                <c:pt idx="1026">
                  <c:v>46602</c:v>
                </c:pt>
                <c:pt idx="1027">
                  <c:v>46609</c:v>
                </c:pt>
                <c:pt idx="1028">
                  <c:v>46616</c:v>
                </c:pt>
                <c:pt idx="1029">
                  <c:v>46623</c:v>
                </c:pt>
                <c:pt idx="1030">
                  <c:v>46630</c:v>
                </c:pt>
                <c:pt idx="1031">
                  <c:v>46637</c:v>
                </c:pt>
                <c:pt idx="1032">
                  <c:v>46644</c:v>
                </c:pt>
                <c:pt idx="1033">
                  <c:v>46651</c:v>
                </c:pt>
                <c:pt idx="1034">
                  <c:v>46658</c:v>
                </c:pt>
                <c:pt idx="1035">
                  <c:v>46665</c:v>
                </c:pt>
                <c:pt idx="1036">
                  <c:v>46672</c:v>
                </c:pt>
                <c:pt idx="1037">
                  <c:v>46679</c:v>
                </c:pt>
                <c:pt idx="1038">
                  <c:v>46686</c:v>
                </c:pt>
                <c:pt idx="1039">
                  <c:v>46693</c:v>
                </c:pt>
                <c:pt idx="1040">
                  <c:v>46700</c:v>
                </c:pt>
                <c:pt idx="1041">
                  <c:v>46707</c:v>
                </c:pt>
                <c:pt idx="1042">
                  <c:v>46714</c:v>
                </c:pt>
                <c:pt idx="1043">
                  <c:v>46721</c:v>
                </c:pt>
                <c:pt idx="1044">
                  <c:v>46728</c:v>
                </c:pt>
                <c:pt idx="1045">
                  <c:v>46735</c:v>
                </c:pt>
                <c:pt idx="1046">
                  <c:v>46742</c:v>
                </c:pt>
                <c:pt idx="1047">
                  <c:v>46750</c:v>
                </c:pt>
                <c:pt idx="1048">
                  <c:v>46757</c:v>
                </c:pt>
                <c:pt idx="1049">
                  <c:v>46764</c:v>
                </c:pt>
                <c:pt idx="1050">
                  <c:v>46771</c:v>
                </c:pt>
                <c:pt idx="1051">
                  <c:v>46778</c:v>
                </c:pt>
                <c:pt idx="1052">
                  <c:v>46785</c:v>
                </c:pt>
                <c:pt idx="1053">
                  <c:v>46792</c:v>
                </c:pt>
                <c:pt idx="1054">
                  <c:v>46799</c:v>
                </c:pt>
                <c:pt idx="1055">
                  <c:v>46806</c:v>
                </c:pt>
                <c:pt idx="1056">
                  <c:v>46813</c:v>
                </c:pt>
                <c:pt idx="1057">
                  <c:v>46820</c:v>
                </c:pt>
                <c:pt idx="1058">
                  <c:v>46827</c:v>
                </c:pt>
                <c:pt idx="1059">
                  <c:v>46834</c:v>
                </c:pt>
                <c:pt idx="1060">
                  <c:v>46841</c:v>
                </c:pt>
                <c:pt idx="1061">
                  <c:v>46848</c:v>
                </c:pt>
                <c:pt idx="1062">
                  <c:v>46855</c:v>
                </c:pt>
                <c:pt idx="1063">
                  <c:v>46862</c:v>
                </c:pt>
                <c:pt idx="1064">
                  <c:v>46869</c:v>
                </c:pt>
                <c:pt idx="1065">
                  <c:v>46876</c:v>
                </c:pt>
                <c:pt idx="1066">
                  <c:v>46883</c:v>
                </c:pt>
                <c:pt idx="1067">
                  <c:v>46890</c:v>
                </c:pt>
                <c:pt idx="1068">
                  <c:v>46897</c:v>
                </c:pt>
                <c:pt idx="1069">
                  <c:v>46904</c:v>
                </c:pt>
                <c:pt idx="1070">
                  <c:v>46911</c:v>
                </c:pt>
                <c:pt idx="1071">
                  <c:v>46918</c:v>
                </c:pt>
                <c:pt idx="1072">
                  <c:v>46925</c:v>
                </c:pt>
                <c:pt idx="1073">
                  <c:v>46932</c:v>
                </c:pt>
                <c:pt idx="1074">
                  <c:v>46939</c:v>
                </c:pt>
                <c:pt idx="1075">
                  <c:v>46946</c:v>
                </c:pt>
                <c:pt idx="1076">
                  <c:v>46953</c:v>
                </c:pt>
                <c:pt idx="1077">
                  <c:v>46960</c:v>
                </c:pt>
                <c:pt idx="1078">
                  <c:v>46967</c:v>
                </c:pt>
                <c:pt idx="1079">
                  <c:v>46974</c:v>
                </c:pt>
                <c:pt idx="1080">
                  <c:v>46981</c:v>
                </c:pt>
                <c:pt idx="1081">
                  <c:v>46988</c:v>
                </c:pt>
                <c:pt idx="1082">
                  <c:v>46995</c:v>
                </c:pt>
                <c:pt idx="1083">
                  <c:v>47002</c:v>
                </c:pt>
                <c:pt idx="1084">
                  <c:v>47009</c:v>
                </c:pt>
                <c:pt idx="1085">
                  <c:v>47016</c:v>
                </c:pt>
                <c:pt idx="1086">
                  <c:v>47023</c:v>
                </c:pt>
                <c:pt idx="1087">
                  <c:v>47030</c:v>
                </c:pt>
                <c:pt idx="1088">
                  <c:v>47037</c:v>
                </c:pt>
                <c:pt idx="1089">
                  <c:v>47044</c:v>
                </c:pt>
                <c:pt idx="1090">
                  <c:v>47051</c:v>
                </c:pt>
                <c:pt idx="1091">
                  <c:v>47058</c:v>
                </c:pt>
                <c:pt idx="1092">
                  <c:v>47065</c:v>
                </c:pt>
                <c:pt idx="1093">
                  <c:v>47072</c:v>
                </c:pt>
                <c:pt idx="1094">
                  <c:v>47079</c:v>
                </c:pt>
                <c:pt idx="1095">
                  <c:v>47086</c:v>
                </c:pt>
                <c:pt idx="1096">
                  <c:v>47093</c:v>
                </c:pt>
                <c:pt idx="1097">
                  <c:v>47100</c:v>
                </c:pt>
                <c:pt idx="1098">
                  <c:v>47107</c:v>
                </c:pt>
                <c:pt idx="1099">
                  <c:v>47114</c:v>
                </c:pt>
                <c:pt idx="1100">
                  <c:v>47121</c:v>
                </c:pt>
                <c:pt idx="1101">
                  <c:v>47128</c:v>
                </c:pt>
                <c:pt idx="1102">
                  <c:v>47135</c:v>
                </c:pt>
                <c:pt idx="1103">
                  <c:v>47142</c:v>
                </c:pt>
                <c:pt idx="1104">
                  <c:v>47149</c:v>
                </c:pt>
                <c:pt idx="1105">
                  <c:v>47156</c:v>
                </c:pt>
                <c:pt idx="1106">
                  <c:v>47163</c:v>
                </c:pt>
                <c:pt idx="1107">
                  <c:v>47170</c:v>
                </c:pt>
                <c:pt idx="1108">
                  <c:v>47177</c:v>
                </c:pt>
                <c:pt idx="1109">
                  <c:v>47184</c:v>
                </c:pt>
                <c:pt idx="1110">
                  <c:v>47191</c:v>
                </c:pt>
                <c:pt idx="1111">
                  <c:v>47198</c:v>
                </c:pt>
                <c:pt idx="1112">
                  <c:v>47205</c:v>
                </c:pt>
                <c:pt idx="1113">
                  <c:v>47212</c:v>
                </c:pt>
                <c:pt idx="1114">
                  <c:v>47219</c:v>
                </c:pt>
                <c:pt idx="1115">
                  <c:v>47226</c:v>
                </c:pt>
                <c:pt idx="1116">
                  <c:v>47233</c:v>
                </c:pt>
                <c:pt idx="1117">
                  <c:v>47240</c:v>
                </c:pt>
                <c:pt idx="1118">
                  <c:v>47247</c:v>
                </c:pt>
                <c:pt idx="1119">
                  <c:v>47254</c:v>
                </c:pt>
                <c:pt idx="1120">
                  <c:v>47261</c:v>
                </c:pt>
                <c:pt idx="1121">
                  <c:v>47268</c:v>
                </c:pt>
                <c:pt idx="1122">
                  <c:v>47275</c:v>
                </c:pt>
                <c:pt idx="1123">
                  <c:v>47282</c:v>
                </c:pt>
                <c:pt idx="1124">
                  <c:v>47289</c:v>
                </c:pt>
                <c:pt idx="1125">
                  <c:v>47296</c:v>
                </c:pt>
                <c:pt idx="1126">
                  <c:v>47303</c:v>
                </c:pt>
                <c:pt idx="1127">
                  <c:v>47310</c:v>
                </c:pt>
                <c:pt idx="1128">
                  <c:v>47317</c:v>
                </c:pt>
                <c:pt idx="1129">
                  <c:v>47324</c:v>
                </c:pt>
                <c:pt idx="1130">
                  <c:v>47331</c:v>
                </c:pt>
                <c:pt idx="1131">
                  <c:v>47338</c:v>
                </c:pt>
                <c:pt idx="1132">
                  <c:v>47345</c:v>
                </c:pt>
                <c:pt idx="1133">
                  <c:v>47352</c:v>
                </c:pt>
                <c:pt idx="1134">
                  <c:v>47359</c:v>
                </c:pt>
                <c:pt idx="1135">
                  <c:v>47366</c:v>
                </c:pt>
                <c:pt idx="1136">
                  <c:v>47373</c:v>
                </c:pt>
                <c:pt idx="1137">
                  <c:v>47380</c:v>
                </c:pt>
                <c:pt idx="1138">
                  <c:v>47387</c:v>
                </c:pt>
                <c:pt idx="1139">
                  <c:v>47394</c:v>
                </c:pt>
                <c:pt idx="1140">
                  <c:v>47401</c:v>
                </c:pt>
                <c:pt idx="1141">
                  <c:v>47408</c:v>
                </c:pt>
                <c:pt idx="1142">
                  <c:v>47415</c:v>
                </c:pt>
                <c:pt idx="1143">
                  <c:v>47422</c:v>
                </c:pt>
                <c:pt idx="1144">
                  <c:v>47429</c:v>
                </c:pt>
                <c:pt idx="1145">
                  <c:v>47436</c:v>
                </c:pt>
                <c:pt idx="1146">
                  <c:v>47443</c:v>
                </c:pt>
                <c:pt idx="1147">
                  <c:v>47450</c:v>
                </c:pt>
                <c:pt idx="1148">
                  <c:v>47457</c:v>
                </c:pt>
                <c:pt idx="1149">
                  <c:v>47464</c:v>
                </c:pt>
                <c:pt idx="1150">
                  <c:v>47471</c:v>
                </c:pt>
                <c:pt idx="1151">
                  <c:v>47479</c:v>
                </c:pt>
                <c:pt idx="1152">
                  <c:v>47486</c:v>
                </c:pt>
                <c:pt idx="1153">
                  <c:v>47493</c:v>
                </c:pt>
                <c:pt idx="1154">
                  <c:v>47500</c:v>
                </c:pt>
                <c:pt idx="1155">
                  <c:v>47507</c:v>
                </c:pt>
                <c:pt idx="1156">
                  <c:v>47514</c:v>
                </c:pt>
                <c:pt idx="1157">
                  <c:v>47521</c:v>
                </c:pt>
                <c:pt idx="1158">
                  <c:v>47528</c:v>
                </c:pt>
                <c:pt idx="1159">
                  <c:v>47535</c:v>
                </c:pt>
                <c:pt idx="1160">
                  <c:v>47542</c:v>
                </c:pt>
                <c:pt idx="1161">
                  <c:v>47549</c:v>
                </c:pt>
                <c:pt idx="1162">
                  <c:v>47556</c:v>
                </c:pt>
                <c:pt idx="1163">
                  <c:v>47563</c:v>
                </c:pt>
                <c:pt idx="1164">
                  <c:v>47570</c:v>
                </c:pt>
                <c:pt idx="1165">
                  <c:v>47577</c:v>
                </c:pt>
                <c:pt idx="1166">
                  <c:v>47584</c:v>
                </c:pt>
                <c:pt idx="1167">
                  <c:v>47591</c:v>
                </c:pt>
                <c:pt idx="1168">
                  <c:v>47598</c:v>
                </c:pt>
                <c:pt idx="1169">
                  <c:v>47605</c:v>
                </c:pt>
                <c:pt idx="1170">
                  <c:v>47612</c:v>
                </c:pt>
                <c:pt idx="1171">
                  <c:v>47619</c:v>
                </c:pt>
                <c:pt idx="1172">
                  <c:v>47626</c:v>
                </c:pt>
                <c:pt idx="1173">
                  <c:v>47633</c:v>
                </c:pt>
                <c:pt idx="1174">
                  <c:v>47640</c:v>
                </c:pt>
                <c:pt idx="1175">
                  <c:v>47647</c:v>
                </c:pt>
                <c:pt idx="1176">
                  <c:v>47654</c:v>
                </c:pt>
                <c:pt idx="1177">
                  <c:v>47661</c:v>
                </c:pt>
                <c:pt idx="1178">
                  <c:v>47668</c:v>
                </c:pt>
                <c:pt idx="1179">
                  <c:v>47675</c:v>
                </c:pt>
                <c:pt idx="1180">
                  <c:v>47682</c:v>
                </c:pt>
                <c:pt idx="1181">
                  <c:v>47689</c:v>
                </c:pt>
                <c:pt idx="1182">
                  <c:v>47696</c:v>
                </c:pt>
                <c:pt idx="1183">
                  <c:v>47703</c:v>
                </c:pt>
                <c:pt idx="1184">
                  <c:v>47710</c:v>
                </c:pt>
                <c:pt idx="1185">
                  <c:v>47717</c:v>
                </c:pt>
                <c:pt idx="1186">
                  <c:v>47724</c:v>
                </c:pt>
                <c:pt idx="1187">
                  <c:v>47731</c:v>
                </c:pt>
                <c:pt idx="1188">
                  <c:v>47738</c:v>
                </c:pt>
                <c:pt idx="1189">
                  <c:v>47745</c:v>
                </c:pt>
                <c:pt idx="1190">
                  <c:v>47752</c:v>
                </c:pt>
                <c:pt idx="1191">
                  <c:v>47759</c:v>
                </c:pt>
                <c:pt idx="1192">
                  <c:v>47766</c:v>
                </c:pt>
                <c:pt idx="1193">
                  <c:v>47773</c:v>
                </c:pt>
                <c:pt idx="1194">
                  <c:v>47780</c:v>
                </c:pt>
                <c:pt idx="1195">
                  <c:v>47787</c:v>
                </c:pt>
                <c:pt idx="1196">
                  <c:v>47794</c:v>
                </c:pt>
                <c:pt idx="1197">
                  <c:v>47801</c:v>
                </c:pt>
                <c:pt idx="1198">
                  <c:v>47808</c:v>
                </c:pt>
                <c:pt idx="1199">
                  <c:v>47815</c:v>
                </c:pt>
                <c:pt idx="1200">
                  <c:v>47822</c:v>
                </c:pt>
                <c:pt idx="1201">
                  <c:v>47829</c:v>
                </c:pt>
                <c:pt idx="1202">
                  <c:v>47836</c:v>
                </c:pt>
                <c:pt idx="1203">
                  <c:v>47844</c:v>
                </c:pt>
                <c:pt idx="1204">
                  <c:v>47851</c:v>
                </c:pt>
                <c:pt idx="1205">
                  <c:v>47858</c:v>
                </c:pt>
                <c:pt idx="1206">
                  <c:v>47865</c:v>
                </c:pt>
                <c:pt idx="1207">
                  <c:v>47872</c:v>
                </c:pt>
                <c:pt idx="1208">
                  <c:v>47879</c:v>
                </c:pt>
                <c:pt idx="1209">
                  <c:v>47886</c:v>
                </c:pt>
                <c:pt idx="1210">
                  <c:v>47893</c:v>
                </c:pt>
                <c:pt idx="1211">
                  <c:v>47900</c:v>
                </c:pt>
                <c:pt idx="1212">
                  <c:v>47907</c:v>
                </c:pt>
                <c:pt idx="1213">
                  <c:v>47914</c:v>
                </c:pt>
                <c:pt idx="1214">
                  <c:v>47921</c:v>
                </c:pt>
                <c:pt idx="1215">
                  <c:v>47928</c:v>
                </c:pt>
                <c:pt idx="1216">
                  <c:v>47935</c:v>
                </c:pt>
                <c:pt idx="1217">
                  <c:v>47942</c:v>
                </c:pt>
                <c:pt idx="1218">
                  <c:v>47953</c:v>
                </c:pt>
                <c:pt idx="1219">
                  <c:v>47960</c:v>
                </c:pt>
                <c:pt idx="1220">
                  <c:v>47967</c:v>
                </c:pt>
                <c:pt idx="1221">
                  <c:v>47974</c:v>
                </c:pt>
                <c:pt idx="1222">
                  <c:v>47981</c:v>
                </c:pt>
                <c:pt idx="1223">
                  <c:v>47988</c:v>
                </c:pt>
                <c:pt idx="1224">
                  <c:v>47995</c:v>
                </c:pt>
                <c:pt idx="1225">
                  <c:v>48002</c:v>
                </c:pt>
                <c:pt idx="1226">
                  <c:v>48009</c:v>
                </c:pt>
                <c:pt idx="1227">
                  <c:v>48016</c:v>
                </c:pt>
                <c:pt idx="1228">
                  <c:v>48023</c:v>
                </c:pt>
                <c:pt idx="1229">
                  <c:v>48030</c:v>
                </c:pt>
                <c:pt idx="1230">
                  <c:v>48037</c:v>
                </c:pt>
                <c:pt idx="1231">
                  <c:v>48044</c:v>
                </c:pt>
                <c:pt idx="1232">
                  <c:v>48051</c:v>
                </c:pt>
                <c:pt idx="1233">
                  <c:v>48058</c:v>
                </c:pt>
                <c:pt idx="1234">
                  <c:v>48065</c:v>
                </c:pt>
                <c:pt idx="1235">
                  <c:v>48072</c:v>
                </c:pt>
                <c:pt idx="1236">
                  <c:v>48079</c:v>
                </c:pt>
                <c:pt idx="1237">
                  <c:v>48086</c:v>
                </c:pt>
                <c:pt idx="1238">
                  <c:v>48093</c:v>
                </c:pt>
                <c:pt idx="1239">
                  <c:v>48100</c:v>
                </c:pt>
                <c:pt idx="1240">
                  <c:v>48107</c:v>
                </c:pt>
                <c:pt idx="1241">
                  <c:v>48114</c:v>
                </c:pt>
                <c:pt idx="1242">
                  <c:v>48121</c:v>
                </c:pt>
                <c:pt idx="1243">
                  <c:v>48128</c:v>
                </c:pt>
                <c:pt idx="1244">
                  <c:v>48135</c:v>
                </c:pt>
                <c:pt idx="1245">
                  <c:v>48142</c:v>
                </c:pt>
                <c:pt idx="1246">
                  <c:v>48149</c:v>
                </c:pt>
                <c:pt idx="1247">
                  <c:v>48156</c:v>
                </c:pt>
                <c:pt idx="1248">
                  <c:v>48163</c:v>
                </c:pt>
                <c:pt idx="1249">
                  <c:v>48170</c:v>
                </c:pt>
                <c:pt idx="1250">
                  <c:v>48177</c:v>
                </c:pt>
                <c:pt idx="1251">
                  <c:v>48184</c:v>
                </c:pt>
                <c:pt idx="1252">
                  <c:v>48191</c:v>
                </c:pt>
                <c:pt idx="1253">
                  <c:v>48198</c:v>
                </c:pt>
                <c:pt idx="1254">
                  <c:v>48205</c:v>
                </c:pt>
                <c:pt idx="1255">
                  <c:v>48212</c:v>
                </c:pt>
                <c:pt idx="1256">
                  <c:v>48219</c:v>
                </c:pt>
                <c:pt idx="1257">
                  <c:v>48226</c:v>
                </c:pt>
                <c:pt idx="1258">
                  <c:v>48233</c:v>
                </c:pt>
                <c:pt idx="1259">
                  <c:v>48240</c:v>
                </c:pt>
                <c:pt idx="1260">
                  <c:v>48247</c:v>
                </c:pt>
                <c:pt idx="1261">
                  <c:v>48254</c:v>
                </c:pt>
                <c:pt idx="1262">
                  <c:v>48261</c:v>
                </c:pt>
                <c:pt idx="1263">
                  <c:v>48268</c:v>
                </c:pt>
                <c:pt idx="1264">
                  <c:v>48275</c:v>
                </c:pt>
                <c:pt idx="1265">
                  <c:v>48282</c:v>
                </c:pt>
                <c:pt idx="1266">
                  <c:v>48289</c:v>
                </c:pt>
                <c:pt idx="1267">
                  <c:v>48296</c:v>
                </c:pt>
                <c:pt idx="1268">
                  <c:v>48303</c:v>
                </c:pt>
                <c:pt idx="1269">
                  <c:v>48310</c:v>
                </c:pt>
                <c:pt idx="1270">
                  <c:v>48317</c:v>
                </c:pt>
                <c:pt idx="1271">
                  <c:v>48324</c:v>
                </c:pt>
                <c:pt idx="1272">
                  <c:v>48331</c:v>
                </c:pt>
                <c:pt idx="1273">
                  <c:v>48338</c:v>
                </c:pt>
                <c:pt idx="1274">
                  <c:v>48345</c:v>
                </c:pt>
                <c:pt idx="1275">
                  <c:v>48352</c:v>
                </c:pt>
                <c:pt idx="1276">
                  <c:v>48359</c:v>
                </c:pt>
                <c:pt idx="1277">
                  <c:v>48366</c:v>
                </c:pt>
                <c:pt idx="1278">
                  <c:v>48373</c:v>
                </c:pt>
                <c:pt idx="1279">
                  <c:v>48380</c:v>
                </c:pt>
                <c:pt idx="1280">
                  <c:v>48387</c:v>
                </c:pt>
                <c:pt idx="1281">
                  <c:v>48394</c:v>
                </c:pt>
                <c:pt idx="1282">
                  <c:v>48401</c:v>
                </c:pt>
                <c:pt idx="1283">
                  <c:v>48408</c:v>
                </c:pt>
                <c:pt idx="1284">
                  <c:v>48415</c:v>
                </c:pt>
                <c:pt idx="1285">
                  <c:v>48422</c:v>
                </c:pt>
                <c:pt idx="1286">
                  <c:v>48429</c:v>
                </c:pt>
                <c:pt idx="1287">
                  <c:v>48436</c:v>
                </c:pt>
                <c:pt idx="1288">
                  <c:v>48443</c:v>
                </c:pt>
                <c:pt idx="1289">
                  <c:v>48450</c:v>
                </c:pt>
                <c:pt idx="1290">
                  <c:v>48457</c:v>
                </c:pt>
                <c:pt idx="1291">
                  <c:v>48464</c:v>
                </c:pt>
                <c:pt idx="1292">
                  <c:v>48471</c:v>
                </c:pt>
                <c:pt idx="1293">
                  <c:v>48478</c:v>
                </c:pt>
                <c:pt idx="1294">
                  <c:v>48485</c:v>
                </c:pt>
                <c:pt idx="1295">
                  <c:v>48492</c:v>
                </c:pt>
                <c:pt idx="1296">
                  <c:v>48499</c:v>
                </c:pt>
                <c:pt idx="1297">
                  <c:v>48506</c:v>
                </c:pt>
                <c:pt idx="1298">
                  <c:v>48513</c:v>
                </c:pt>
                <c:pt idx="1299">
                  <c:v>48520</c:v>
                </c:pt>
                <c:pt idx="1300">
                  <c:v>48527</c:v>
                </c:pt>
                <c:pt idx="1301">
                  <c:v>48534</c:v>
                </c:pt>
                <c:pt idx="1302">
                  <c:v>48541</c:v>
                </c:pt>
                <c:pt idx="1303">
                  <c:v>48548</c:v>
                </c:pt>
                <c:pt idx="1304">
                  <c:v>48555</c:v>
                </c:pt>
                <c:pt idx="1305">
                  <c:v>48562</c:v>
                </c:pt>
                <c:pt idx="1306">
                  <c:v>48569</c:v>
                </c:pt>
                <c:pt idx="1307">
                  <c:v>48577</c:v>
                </c:pt>
                <c:pt idx="1308">
                  <c:v>48584</c:v>
                </c:pt>
                <c:pt idx="1309">
                  <c:v>48591</c:v>
                </c:pt>
                <c:pt idx="1310">
                  <c:v>48598</c:v>
                </c:pt>
                <c:pt idx="1311">
                  <c:v>48605</c:v>
                </c:pt>
                <c:pt idx="1312">
                  <c:v>48612</c:v>
                </c:pt>
                <c:pt idx="1313">
                  <c:v>48619</c:v>
                </c:pt>
                <c:pt idx="1314">
                  <c:v>48626</c:v>
                </c:pt>
                <c:pt idx="1315">
                  <c:v>48633</c:v>
                </c:pt>
                <c:pt idx="1316">
                  <c:v>48640</c:v>
                </c:pt>
                <c:pt idx="1317">
                  <c:v>48647</c:v>
                </c:pt>
                <c:pt idx="1318">
                  <c:v>48654</c:v>
                </c:pt>
                <c:pt idx="1319">
                  <c:v>48661</c:v>
                </c:pt>
                <c:pt idx="1320">
                  <c:v>48668</c:v>
                </c:pt>
                <c:pt idx="1321">
                  <c:v>48675</c:v>
                </c:pt>
                <c:pt idx="1322">
                  <c:v>48682</c:v>
                </c:pt>
                <c:pt idx="1323">
                  <c:v>48689</c:v>
                </c:pt>
                <c:pt idx="1324">
                  <c:v>48696</c:v>
                </c:pt>
                <c:pt idx="1325">
                  <c:v>48703</c:v>
                </c:pt>
                <c:pt idx="1326">
                  <c:v>48710</c:v>
                </c:pt>
                <c:pt idx="1327">
                  <c:v>48717</c:v>
                </c:pt>
                <c:pt idx="1328">
                  <c:v>48724</c:v>
                </c:pt>
                <c:pt idx="1329">
                  <c:v>48731</c:v>
                </c:pt>
                <c:pt idx="1330">
                  <c:v>48738</c:v>
                </c:pt>
                <c:pt idx="1331">
                  <c:v>48745</c:v>
                </c:pt>
                <c:pt idx="1332">
                  <c:v>48752</c:v>
                </c:pt>
                <c:pt idx="1333">
                  <c:v>48759</c:v>
                </c:pt>
                <c:pt idx="1334">
                  <c:v>48766</c:v>
                </c:pt>
                <c:pt idx="1335">
                  <c:v>48773</c:v>
                </c:pt>
                <c:pt idx="1336">
                  <c:v>48780</c:v>
                </c:pt>
                <c:pt idx="1337">
                  <c:v>48787</c:v>
                </c:pt>
                <c:pt idx="1338">
                  <c:v>48794</c:v>
                </c:pt>
                <c:pt idx="1339">
                  <c:v>48801</c:v>
                </c:pt>
                <c:pt idx="1340">
                  <c:v>48808</c:v>
                </c:pt>
                <c:pt idx="1341">
                  <c:v>48815</c:v>
                </c:pt>
                <c:pt idx="1342">
                  <c:v>48822</c:v>
                </c:pt>
                <c:pt idx="1343">
                  <c:v>48829</c:v>
                </c:pt>
                <c:pt idx="1344">
                  <c:v>48836</c:v>
                </c:pt>
                <c:pt idx="1345">
                  <c:v>48843</c:v>
                </c:pt>
                <c:pt idx="1346">
                  <c:v>48850</c:v>
                </c:pt>
                <c:pt idx="1347">
                  <c:v>48857</c:v>
                </c:pt>
                <c:pt idx="1348">
                  <c:v>48864</c:v>
                </c:pt>
                <c:pt idx="1349">
                  <c:v>48871</c:v>
                </c:pt>
                <c:pt idx="1350">
                  <c:v>48878</c:v>
                </c:pt>
                <c:pt idx="1351">
                  <c:v>48885</c:v>
                </c:pt>
                <c:pt idx="1352">
                  <c:v>48892</c:v>
                </c:pt>
                <c:pt idx="1353">
                  <c:v>48899</c:v>
                </c:pt>
                <c:pt idx="1354">
                  <c:v>48906</c:v>
                </c:pt>
                <c:pt idx="1355">
                  <c:v>48913</c:v>
                </c:pt>
                <c:pt idx="1356">
                  <c:v>48920</c:v>
                </c:pt>
                <c:pt idx="1357">
                  <c:v>48927</c:v>
                </c:pt>
                <c:pt idx="1358">
                  <c:v>48934</c:v>
                </c:pt>
                <c:pt idx="1359">
                  <c:v>48941</c:v>
                </c:pt>
                <c:pt idx="1360">
                  <c:v>48948</c:v>
                </c:pt>
                <c:pt idx="1361">
                  <c:v>48955</c:v>
                </c:pt>
                <c:pt idx="1362">
                  <c:v>48962</c:v>
                </c:pt>
                <c:pt idx="1363">
                  <c:v>48969</c:v>
                </c:pt>
                <c:pt idx="1364">
                  <c:v>48976</c:v>
                </c:pt>
                <c:pt idx="1365">
                  <c:v>48983</c:v>
                </c:pt>
                <c:pt idx="1366">
                  <c:v>48990</c:v>
                </c:pt>
                <c:pt idx="1367">
                  <c:v>48997</c:v>
                </c:pt>
                <c:pt idx="1368">
                  <c:v>49004</c:v>
                </c:pt>
                <c:pt idx="1369">
                  <c:v>49011</c:v>
                </c:pt>
                <c:pt idx="1370">
                  <c:v>49018</c:v>
                </c:pt>
                <c:pt idx="1371">
                  <c:v>49025</c:v>
                </c:pt>
                <c:pt idx="1372">
                  <c:v>49032</c:v>
                </c:pt>
                <c:pt idx="1373">
                  <c:v>49039</c:v>
                </c:pt>
                <c:pt idx="1374">
                  <c:v>49046</c:v>
                </c:pt>
                <c:pt idx="1375">
                  <c:v>49053</c:v>
                </c:pt>
                <c:pt idx="1376">
                  <c:v>49060</c:v>
                </c:pt>
                <c:pt idx="1377">
                  <c:v>49067</c:v>
                </c:pt>
                <c:pt idx="1378">
                  <c:v>49074</c:v>
                </c:pt>
                <c:pt idx="1379">
                  <c:v>49081</c:v>
                </c:pt>
                <c:pt idx="1380">
                  <c:v>49088</c:v>
                </c:pt>
                <c:pt idx="1381">
                  <c:v>49095</c:v>
                </c:pt>
                <c:pt idx="1382">
                  <c:v>49102</c:v>
                </c:pt>
                <c:pt idx="1383">
                  <c:v>49109</c:v>
                </c:pt>
                <c:pt idx="1384">
                  <c:v>49116</c:v>
                </c:pt>
                <c:pt idx="1385">
                  <c:v>49123</c:v>
                </c:pt>
                <c:pt idx="1386">
                  <c:v>49130</c:v>
                </c:pt>
                <c:pt idx="1387">
                  <c:v>49137</c:v>
                </c:pt>
                <c:pt idx="1388">
                  <c:v>49144</c:v>
                </c:pt>
                <c:pt idx="1389">
                  <c:v>49151</c:v>
                </c:pt>
                <c:pt idx="1390">
                  <c:v>49158</c:v>
                </c:pt>
                <c:pt idx="1391">
                  <c:v>49165</c:v>
                </c:pt>
                <c:pt idx="1392">
                  <c:v>49172</c:v>
                </c:pt>
                <c:pt idx="1393">
                  <c:v>49179</c:v>
                </c:pt>
                <c:pt idx="1394">
                  <c:v>49186</c:v>
                </c:pt>
                <c:pt idx="1395">
                  <c:v>49193</c:v>
                </c:pt>
                <c:pt idx="1396">
                  <c:v>49200</c:v>
                </c:pt>
                <c:pt idx="1397">
                  <c:v>49207</c:v>
                </c:pt>
                <c:pt idx="1398">
                  <c:v>49214</c:v>
                </c:pt>
                <c:pt idx="1399">
                  <c:v>49221</c:v>
                </c:pt>
                <c:pt idx="1400">
                  <c:v>49228</c:v>
                </c:pt>
                <c:pt idx="1401">
                  <c:v>49235</c:v>
                </c:pt>
                <c:pt idx="1402">
                  <c:v>49242</c:v>
                </c:pt>
                <c:pt idx="1403">
                  <c:v>49249</c:v>
                </c:pt>
                <c:pt idx="1404">
                  <c:v>49256</c:v>
                </c:pt>
                <c:pt idx="1405">
                  <c:v>49263</c:v>
                </c:pt>
                <c:pt idx="1406">
                  <c:v>49270</c:v>
                </c:pt>
                <c:pt idx="1407">
                  <c:v>49277</c:v>
                </c:pt>
                <c:pt idx="1408">
                  <c:v>49284</c:v>
                </c:pt>
                <c:pt idx="1409">
                  <c:v>49291</c:v>
                </c:pt>
                <c:pt idx="1410">
                  <c:v>49298</c:v>
                </c:pt>
                <c:pt idx="1411">
                  <c:v>49305</c:v>
                </c:pt>
                <c:pt idx="1412">
                  <c:v>49312</c:v>
                </c:pt>
                <c:pt idx="1413">
                  <c:v>49319</c:v>
                </c:pt>
                <c:pt idx="1414">
                  <c:v>49326</c:v>
                </c:pt>
                <c:pt idx="1415">
                  <c:v>49333</c:v>
                </c:pt>
                <c:pt idx="1416">
                  <c:v>49340</c:v>
                </c:pt>
                <c:pt idx="1417">
                  <c:v>49347</c:v>
                </c:pt>
                <c:pt idx="1418">
                  <c:v>49354</c:v>
                </c:pt>
                <c:pt idx="1419">
                  <c:v>49361</c:v>
                </c:pt>
                <c:pt idx="1420">
                  <c:v>49368</c:v>
                </c:pt>
                <c:pt idx="1421">
                  <c:v>49375</c:v>
                </c:pt>
                <c:pt idx="1422">
                  <c:v>49382</c:v>
                </c:pt>
                <c:pt idx="1423">
                  <c:v>49389</c:v>
                </c:pt>
                <c:pt idx="1424">
                  <c:v>49396</c:v>
                </c:pt>
                <c:pt idx="1425">
                  <c:v>49403</c:v>
                </c:pt>
                <c:pt idx="1426">
                  <c:v>49410</c:v>
                </c:pt>
                <c:pt idx="1427">
                  <c:v>49417</c:v>
                </c:pt>
                <c:pt idx="1428">
                  <c:v>49424</c:v>
                </c:pt>
                <c:pt idx="1429">
                  <c:v>49431</c:v>
                </c:pt>
                <c:pt idx="1430">
                  <c:v>49438</c:v>
                </c:pt>
                <c:pt idx="1431">
                  <c:v>49445</c:v>
                </c:pt>
                <c:pt idx="1432">
                  <c:v>49452</c:v>
                </c:pt>
                <c:pt idx="1433">
                  <c:v>49459</c:v>
                </c:pt>
                <c:pt idx="1434">
                  <c:v>49466</c:v>
                </c:pt>
                <c:pt idx="1435">
                  <c:v>49473</c:v>
                </c:pt>
                <c:pt idx="1436">
                  <c:v>49480</c:v>
                </c:pt>
                <c:pt idx="1437">
                  <c:v>49487</c:v>
                </c:pt>
                <c:pt idx="1438">
                  <c:v>49494</c:v>
                </c:pt>
                <c:pt idx="1439">
                  <c:v>49501</c:v>
                </c:pt>
                <c:pt idx="1440">
                  <c:v>49508</c:v>
                </c:pt>
                <c:pt idx="1441">
                  <c:v>49515</c:v>
                </c:pt>
                <c:pt idx="1442">
                  <c:v>49522</c:v>
                </c:pt>
                <c:pt idx="1443">
                  <c:v>49529</c:v>
                </c:pt>
                <c:pt idx="1444">
                  <c:v>49536</c:v>
                </c:pt>
                <c:pt idx="1445">
                  <c:v>49543</c:v>
                </c:pt>
                <c:pt idx="1446">
                  <c:v>49550</c:v>
                </c:pt>
                <c:pt idx="1447">
                  <c:v>49557</c:v>
                </c:pt>
                <c:pt idx="1448">
                  <c:v>49564</c:v>
                </c:pt>
                <c:pt idx="1449">
                  <c:v>49571</c:v>
                </c:pt>
                <c:pt idx="1450">
                  <c:v>49578</c:v>
                </c:pt>
                <c:pt idx="1451">
                  <c:v>49585</c:v>
                </c:pt>
                <c:pt idx="1452">
                  <c:v>49592</c:v>
                </c:pt>
                <c:pt idx="1453">
                  <c:v>49599</c:v>
                </c:pt>
                <c:pt idx="1454">
                  <c:v>49606</c:v>
                </c:pt>
                <c:pt idx="1455">
                  <c:v>49613</c:v>
                </c:pt>
                <c:pt idx="1456">
                  <c:v>49620</c:v>
                </c:pt>
                <c:pt idx="1457">
                  <c:v>49627</c:v>
                </c:pt>
                <c:pt idx="1458">
                  <c:v>49634</c:v>
                </c:pt>
                <c:pt idx="1459">
                  <c:v>49641</c:v>
                </c:pt>
                <c:pt idx="1460">
                  <c:v>49648</c:v>
                </c:pt>
                <c:pt idx="1461">
                  <c:v>49655</c:v>
                </c:pt>
                <c:pt idx="1462">
                  <c:v>49662</c:v>
                </c:pt>
                <c:pt idx="1463">
                  <c:v>49670</c:v>
                </c:pt>
                <c:pt idx="1464">
                  <c:v>49677</c:v>
                </c:pt>
                <c:pt idx="1465">
                  <c:v>49684</c:v>
                </c:pt>
                <c:pt idx="1466">
                  <c:v>49691</c:v>
                </c:pt>
                <c:pt idx="1467">
                  <c:v>49698</c:v>
                </c:pt>
                <c:pt idx="1468">
                  <c:v>49705</c:v>
                </c:pt>
                <c:pt idx="1469">
                  <c:v>49712</c:v>
                </c:pt>
                <c:pt idx="1470">
                  <c:v>49719</c:v>
                </c:pt>
                <c:pt idx="1471">
                  <c:v>49726</c:v>
                </c:pt>
                <c:pt idx="1472">
                  <c:v>49733</c:v>
                </c:pt>
                <c:pt idx="1473">
                  <c:v>49740</c:v>
                </c:pt>
                <c:pt idx="1474">
                  <c:v>49747</c:v>
                </c:pt>
                <c:pt idx="1475">
                  <c:v>49754</c:v>
                </c:pt>
                <c:pt idx="1476">
                  <c:v>49761</c:v>
                </c:pt>
                <c:pt idx="1477">
                  <c:v>49768</c:v>
                </c:pt>
                <c:pt idx="1478">
                  <c:v>49775</c:v>
                </c:pt>
                <c:pt idx="1479">
                  <c:v>49782</c:v>
                </c:pt>
                <c:pt idx="1480">
                  <c:v>49789</c:v>
                </c:pt>
                <c:pt idx="1481">
                  <c:v>49796</c:v>
                </c:pt>
                <c:pt idx="1482">
                  <c:v>49803</c:v>
                </c:pt>
                <c:pt idx="1483">
                  <c:v>49810</c:v>
                </c:pt>
                <c:pt idx="1484">
                  <c:v>49817</c:v>
                </c:pt>
                <c:pt idx="1485">
                  <c:v>49824</c:v>
                </c:pt>
                <c:pt idx="1486">
                  <c:v>49831</c:v>
                </c:pt>
                <c:pt idx="1487">
                  <c:v>49838</c:v>
                </c:pt>
                <c:pt idx="1488">
                  <c:v>49845</c:v>
                </c:pt>
                <c:pt idx="1489">
                  <c:v>49852</c:v>
                </c:pt>
                <c:pt idx="1490">
                  <c:v>49859</c:v>
                </c:pt>
                <c:pt idx="1491">
                  <c:v>49866</c:v>
                </c:pt>
                <c:pt idx="1492">
                  <c:v>49873</c:v>
                </c:pt>
                <c:pt idx="1493">
                  <c:v>49880</c:v>
                </c:pt>
                <c:pt idx="1494">
                  <c:v>49887</c:v>
                </c:pt>
                <c:pt idx="1495">
                  <c:v>49894</c:v>
                </c:pt>
                <c:pt idx="1496">
                  <c:v>49901</c:v>
                </c:pt>
                <c:pt idx="1497">
                  <c:v>49908</c:v>
                </c:pt>
                <c:pt idx="1498">
                  <c:v>49915</c:v>
                </c:pt>
                <c:pt idx="1499">
                  <c:v>49922</c:v>
                </c:pt>
                <c:pt idx="1500">
                  <c:v>49929</c:v>
                </c:pt>
                <c:pt idx="1501">
                  <c:v>49936</c:v>
                </c:pt>
                <c:pt idx="1502">
                  <c:v>49943</c:v>
                </c:pt>
                <c:pt idx="1503">
                  <c:v>49950</c:v>
                </c:pt>
                <c:pt idx="1504">
                  <c:v>49957</c:v>
                </c:pt>
                <c:pt idx="1505">
                  <c:v>49964</c:v>
                </c:pt>
                <c:pt idx="1506">
                  <c:v>49971</c:v>
                </c:pt>
                <c:pt idx="1507">
                  <c:v>49978</c:v>
                </c:pt>
                <c:pt idx="1508">
                  <c:v>49985</c:v>
                </c:pt>
                <c:pt idx="1509">
                  <c:v>49992</c:v>
                </c:pt>
                <c:pt idx="1510">
                  <c:v>49999</c:v>
                </c:pt>
                <c:pt idx="1511">
                  <c:v>50006</c:v>
                </c:pt>
                <c:pt idx="1512">
                  <c:v>50013</c:v>
                </c:pt>
                <c:pt idx="1513">
                  <c:v>50020</c:v>
                </c:pt>
                <c:pt idx="1514">
                  <c:v>50027</c:v>
                </c:pt>
                <c:pt idx="1515">
                  <c:v>50038</c:v>
                </c:pt>
                <c:pt idx="1516">
                  <c:v>50045</c:v>
                </c:pt>
                <c:pt idx="1517">
                  <c:v>50052</c:v>
                </c:pt>
                <c:pt idx="1518">
                  <c:v>50059</c:v>
                </c:pt>
                <c:pt idx="1519">
                  <c:v>50066</c:v>
                </c:pt>
                <c:pt idx="1520">
                  <c:v>50073</c:v>
                </c:pt>
                <c:pt idx="1521">
                  <c:v>50080</c:v>
                </c:pt>
                <c:pt idx="1522">
                  <c:v>50087</c:v>
                </c:pt>
                <c:pt idx="1523">
                  <c:v>50094</c:v>
                </c:pt>
                <c:pt idx="1524">
                  <c:v>50101</c:v>
                </c:pt>
                <c:pt idx="1525">
                  <c:v>50108</c:v>
                </c:pt>
                <c:pt idx="1526">
                  <c:v>50115</c:v>
                </c:pt>
                <c:pt idx="1527">
                  <c:v>50122</c:v>
                </c:pt>
                <c:pt idx="1528">
                  <c:v>50129</c:v>
                </c:pt>
                <c:pt idx="1529">
                  <c:v>50137</c:v>
                </c:pt>
                <c:pt idx="1530">
                  <c:v>50144</c:v>
                </c:pt>
                <c:pt idx="1531">
                  <c:v>50151</c:v>
                </c:pt>
                <c:pt idx="1532">
                  <c:v>50158</c:v>
                </c:pt>
                <c:pt idx="1533">
                  <c:v>50165</c:v>
                </c:pt>
                <c:pt idx="1534">
                  <c:v>50172</c:v>
                </c:pt>
                <c:pt idx="1535">
                  <c:v>50179</c:v>
                </c:pt>
                <c:pt idx="1536">
                  <c:v>50186</c:v>
                </c:pt>
                <c:pt idx="1537">
                  <c:v>50193</c:v>
                </c:pt>
                <c:pt idx="1538">
                  <c:v>50200</c:v>
                </c:pt>
                <c:pt idx="1539">
                  <c:v>50207</c:v>
                </c:pt>
                <c:pt idx="1540">
                  <c:v>50214</c:v>
                </c:pt>
                <c:pt idx="1541">
                  <c:v>50221</c:v>
                </c:pt>
                <c:pt idx="1542">
                  <c:v>50228</c:v>
                </c:pt>
                <c:pt idx="1543">
                  <c:v>50235</c:v>
                </c:pt>
                <c:pt idx="1544">
                  <c:v>50242</c:v>
                </c:pt>
                <c:pt idx="1545">
                  <c:v>50249</c:v>
                </c:pt>
                <c:pt idx="1546">
                  <c:v>50256</c:v>
                </c:pt>
                <c:pt idx="1547">
                  <c:v>50263</c:v>
                </c:pt>
                <c:pt idx="1548">
                  <c:v>50270</c:v>
                </c:pt>
                <c:pt idx="1549">
                  <c:v>50277</c:v>
                </c:pt>
                <c:pt idx="1550">
                  <c:v>50284</c:v>
                </c:pt>
                <c:pt idx="1551">
                  <c:v>50291</c:v>
                </c:pt>
                <c:pt idx="1552">
                  <c:v>50298</c:v>
                </c:pt>
                <c:pt idx="1553">
                  <c:v>50305</c:v>
                </c:pt>
                <c:pt idx="1554">
                  <c:v>50312</c:v>
                </c:pt>
                <c:pt idx="1555">
                  <c:v>50319</c:v>
                </c:pt>
                <c:pt idx="1556">
                  <c:v>50326</c:v>
                </c:pt>
                <c:pt idx="1557">
                  <c:v>50333</c:v>
                </c:pt>
                <c:pt idx="1558">
                  <c:v>50340</c:v>
                </c:pt>
                <c:pt idx="1559">
                  <c:v>50347</c:v>
                </c:pt>
                <c:pt idx="1560">
                  <c:v>50354</c:v>
                </c:pt>
                <c:pt idx="1561">
                  <c:v>50361</c:v>
                </c:pt>
                <c:pt idx="1562">
                  <c:v>50368</c:v>
                </c:pt>
                <c:pt idx="1563">
                  <c:v>50375</c:v>
                </c:pt>
                <c:pt idx="1564">
                  <c:v>50382</c:v>
                </c:pt>
                <c:pt idx="1565">
                  <c:v>50389</c:v>
                </c:pt>
                <c:pt idx="1566">
                  <c:v>50396</c:v>
                </c:pt>
                <c:pt idx="1567">
                  <c:v>50403</c:v>
                </c:pt>
                <c:pt idx="1568">
                  <c:v>50410</c:v>
                </c:pt>
                <c:pt idx="1569">
                  <c:v>50417</c:v>
                </c:pt>
                <c:pt idx="1570">
                  <c:v>50424</c:v>
                </c:pt>
                <c:pt idx="1571">
                  <c:v>50431</c:v>
                </c:pt>
                <c:pt idx="1572">
                  <c:v>50438</c:v>
                </c:pt>
                <c:pt idx="1573">
                  <c:v>50445</c:v>
                </c:pt>
                <c:pt idx="1574">
                  <c:v>50452</c:v>
                </c:pt>
                <c:pt idx="1575">
                  <c:v>50459</c:v>
                </c:pt>
                <c:pt idx="1576">
                  <c:v>50466</c:v>
                </c:pt>
                <c:pt idx="1577">
                  <c:v>50473</c:v>
                </c:pt>
                <c:pt idx="1578">
                  <c:v>50480</c:v>
                </c:pt>
                <c:pt idx="1579">
                  <c:v>50487</c:v>
                </c:pt>
                <c:pt idx="1580">
                  <c:v>50494</c:v>
                </c:pt>
                <c:pt idx="1581">
                  <c:v>50501</c:v>
                </c:pt>
                <c:pt idx="1582">
                  <c:v>50508</c:v>
                </c:pt>
                <c:pt idx="1583">
                  <c:v>50515</c:v>
                </c:pt>
                <c:pt idx="1584">
                  <c:v>50522</c:v>
                </c:pt>
                <c:pt idx="1585">
                  <c:v>50529</c:v>
                </c:pt>
                <c:pt idx="1586">
                  <c:v>50536</c:v>
                </c:pt>
                <c:pt idx="1587">
                  <c:v>50543</c:v>
                </c:pt>
                <c:pt idx="1588">
                  <c:v>50550</c:v>
                </c:pt>
                <c:pt idx="1589">
                  <c:v>50557</c:v>
                </c:pt>
                <c:pt idx="1590">
                  <c:v>50564</c:v>
                </c:pt>
                <c:pt idx="1591">
                  <c:v>50571</c:v>
                </c:pt>
                <c:pt idx="1592">
                  <c:v>50578</c:v>
                </c:pt>
                <c:pt idx="1593">
                  <c:v>50585</c:v>
                </c:pt>
                <c:pt idx="1594">
                  <c:v>50592</c:v>
                </c:pt>
                <c:pt idx="1595">
                  <c:v>50599</c:v>
                </c:pt>
                <c:pt idx="1596">
                  <c:v>50606</c:v>
                </c:pt>
                <c:pt idx="1597">
                  <c:v>50613</c:v>
                </c:pt>
                <c:pt idx="1598">
                  <c:v>50620</c:v>
                </c:pt>
                <c:pt idx="1599">
                  <c:v>50627</c:v>
                </c:pt>
                <c:pt idx="1600">
                  <c:v>50634</c:v>
                </c:pt>
                <c:pt idx="1601">
                  <c:v>50641</c:v>
                </c:pt>
                <c:pt idx="1602">
                  <c:v>50648</c:v>
                </c:pt>
                <c:pt idx="1603">
                  <c:v>50655</c:v>
                </c:pt>
                <c:pt idx="1604">
                  <c:v>50662</c:v>
                </c:pt>
                <c:pt idx="1605">
                  <c:v>50669</c:v>
                </c:pt>
                <c:pt idx="1606">
                  <c:v>50676</c:v>
                </c:pt>
                <c:pt idx="1607">
                  <c:v>50683</c:v>
                </c:pt>
                <c:pt idx="1608">
                  <c:v>50690</c:v>
                </c:pt>
                <c:pt idx="1609">
                  <c:v>50697</c:v>
                </c:pt>
                <c:pt idx="1610">
                  <c:v>50704</c:v>
                </c:pt>
                <c:pt idx="1611">
                  <c:v>50711</c:v>
                </c:pt>
                <c:pt idx="1612">
                  <c:v>50718</c:v>
                </c:pt>
                <c:pt idx="1613">
                  <c:v>50725</c:v>
                </c:pt>
                <c:pt idx="1614">
                  <c:v>50732</c:v>
                </c:pt>
                <c:pt idx="1615">
                  <c:v>50739</c:v>
                </c:pt>
                <c:pt idx="1616">
                  <c:v>50746</c:v>
                </c:pt>
                <c:pt idx="1617">
                  <c:v>50753</c:v>
                </c:pt>
                <c:pt idx="1618">
                  <c:v>50760</c:v>
                </c:pt>
                <c:pt idx="1619">
                  <c:v>50768</c:v>
                </c:pt>
                <c:pt idx="1620">
                  <c:v>50775</c:v>
                </c:pt>
                <c:pt idx="1621">
                  <c:v>50782</c:v>
                </c:pt>
                <c:pt idx="1622">
                  <c:v>50789</c:v>
                </c:pt>
                <c:pt idx="1623">
                  <c:v>50796</c:v>
                </c:pt>
                <c:pt idx="1624">
                  <c:v>50803</c:v>
                </c:pt>
                <c:pt idx="1625">
                  <c:v>50810</c:v>
                </c:pt>
                <c:pt idx="1626">
                  <c:v>50817</c:v>
                </c:pt>
                <c:pt idx="1627">
                  <c:v>50824</c:v>
                </c:pt>
                <c:pt idx="1628">
                  <c:v>50831</c:v>
                </c:pt>
                <c:pt idx="1629">
                  <c:v>50838</c:v>
                </c:pt>
                <c:pt idx="1630">
                  <c:v>50845</c:v>
                </c:pt>
                <c:pt idx="1631">
                  <c:v>50852</c:v>
                </c:pt>
                <c:pt idx="1632">
                  <c:v>50859</c:v>
                </c:pt>
                <c:pt idx="1633">
                  <c:v>50866</c:v>
                </c:pt>
                <c:pt idx="1634">
                  <c:v>50873</c:v>
                </c:pt>
                <c:pt idx="1635">
                  <c:v>50880</c:v>
                </c:pt>
                <c:pt idx="1636">
                  <c:v>50887</c:v>
                </c:pt>
                <c:pt idx="1637">
                  <c:v>50894</c:v>
                </c:pt>
                <c:pt idx="1638">
                  <c:v>50901</c:v>
                </c:pt>
                <c:pt idx="1639">
                  <c:v>50908</c:v>
                </c:pt>
                <c:pt idx="1640">
                  <c:v>50915</c:v>
                </c:pt>
                <c:pt idx="1641">
                  <c:v>50922</c:v>
                </c:pt>
                <c:pt idx="1642">
                  <c:v>50929</c:v>
                </c:pt>
                <c:pt idx="1643">
                  <c:v>50936</c:v>
                </c:pt>
                <c:pt idx="1644">
                  <c:v>50943</c:v>
                </c:pt>
                <c:pt idx="1645">
                  <c:v>50950</c:v>
                </c:pt>
                <c:pt idx="1646">
                  <c:v>50957</c:v>
                </c:pt>
                <c:pt idx="1647">
                  <c:v>50964</c:v>
                </c:pt>
                <c:pt idx="1648">
                  <c:v>50971</c:v>
                </c:pt>
                <c:pt idx="1649">
                  <c:v>50978</c:v>
                </c:pt>
                <c:pt idx="1650">
                  <c:v>50985</c:v>
                </c:pt>
                <c:pt idx="1651">
                  <c:v>50992</c:v>
                </c:pt>
                <c:pt idx="1652">
                  <c:v>50999</c:v>
                </c:pt>
                <c:pt idx="1653">
                  <c:v>51006</c:v>
                </c:pt>
                <c:pt idx="1654">
                  <c:v>51013</c:v>
                </c:pt>
                <c:pt idx="1655">
                  <c:v>51020</c:v>
                </c:pt>
                <c:pt idx="1656">
                  <c:v>51027</c:v>
                </c:pt>
                <c:pt idx="1657">
                  <c:v>51034</c:v>
                </c:pt>
                <c:pt idx="1658">
                  <c:v>51041</c:v>
                </c:pt>
                <c:pt idx="1659">
                  <c:v>51048</c:v>
                </c:pt>
                <c:pt idx="1660">
                  <c:v>51055</c:v>
                </c:pt>
                <c:pt idx="1661">
                  <c:v>51062</c:v>
                </c:pt>
                <c:pt idx="1662">
                  <c:v>51069</c:v>
                </c:pt>
                <c:pt idx="1663">
                  <c:v>51076</c:v>
                </c:pt>
                <c:pt idx="1664">
                  <c:v>51083</c:v>
                </c:pt>
                <c:pt idx="1665">
                  <c:v>51090</c:v>
                </c:pt>
                <c:pt idx="1666">
                  <c:v>51097</c:v>
                </c:pt>
                <c:pt idx="1667">
                  <c:v>51104</c:v>
                </c:pt>
                <c:pt idx="1668">
                  <c:v>51111</c:v>
                </c:pt>
                <c:pt idx="1669">
                  <c:v>51118</c:v>
                </c:pt>
                <c:pt idx="1670">
                  <c:v>51125</c:v>
                </c:pt>
                <c:pt idx="1671">
                  <c:v>51132</c:v>
                </c:pt>
                <c:pt idx="1672">
                  <c:v>51139</c:v>
                </c:pt>
                <c:pt idx="1673">
                  <c:v>51146</c:v>
                </c:pt>
                <c:pt idx="1674">
                  <c:v>51153</c:v>
                </c:pt>
                <c:pt idx="1675">
                  <c:v>51160</c:v>
                </c:pt>
                <c:pt idx="1676">
                  <c:v>51167</c:v>
                </c:pt>
                <c:pt idx="1677">
                  <c:v>51174</c:v>
                </c:pt>
                <c:pt idx="1678">
                  <c:v>51181</c:v>
                </c:pt>
                <c:pt idx="1679">
                  <c:v>51188</c:v>
                </c:pt>
                <c:pt idx="1680">
                  <c:v>51195</c:v>
                </c:pt>
                <c:pt idx="1681">
                  <c:v>51202</c:v>
                </c:pt>
                <c:pt idx="1682">
                  <c:v>51209</c:v>
                </c:pt>
                <c:pt idx="1683">
                  <c:v>51216</c:v>
                </c:pt>
                <c:pt idx="1684">
                  <c:v>51223</c:v>
                </c:pt>
                <c:pt idx="1685">
                  <c:v>51230</c:v>
                </c:pt>
                <c:pt idx="1686">
                  <c:v>51237</c:v>
                </c:pt>
                <c:pt idx="1687">
                  <c:v>51244</c:v>
                </c:pt>
                <c:pt idx="1688">
                  <c:v>51251</c:v>
                </c:pt>
                <c:pt idx="1689">
                  <c:v>51258</c:v>
                </c:pt>
                <c:pt idx="1690">
                  <c:v>51265</c:v>
                </c:pt>
                <c:pt idx="1691">
                  <c:v>51272</c:v>
                </c:pt>
                <c:pt idx="1692">
                  <c:v>51279</c:v>
                </c:pt>
                <c:pt idx="1693">
                  <c:v>51286</c:v>
                </c:pt>
                <c:pt idx="1694">
                  <c:v>51293</c:v>
                </c:pt>
                <c:pt idx="1695">
                  <c:v>51300</c:v>
                </c:pt>
                <c:pt idx="1696">
                  <c:v>51307</c:v>
                </c:pt>
                <c:pt idx="1697">
                  <c:v>51314</c:v>
                </c:pt>
                <c:pt idx="1698">
                  <c:v>51321</c:v>
                </c:pt>
                <c:pt idx="1699">
                  <c:v>51328</c:v>
                </c:pt>
                <c:pt idx="1700">
                  <c:v>51335</c:v>
                </c:pt>
                <c:pt idx="1701">
                  <c:v>51342</c:v>
                </c:pt>
                <c:pt idx="1702">
                  <c:v>51349</c:v>
                </c:pt>
                <c:pt idx="1703">
                  <c:v>51356</c:v>
                </c:pt>
                <c:pt idx="1704">
                  <c:v>51363</c:v>
                </c:pt>
                <c:pt idx="1705">
                  <c:v>51370</c:v>
                </c:pt>
                <c:pt idx="1706">
                  <c:v>51377</c:v>
                </c:pt>
                <c:pt idx="1707">
                  <c:v>51384</c:v>
                </c:pt>
                <c:pt idx="1708">
                  <c:v>51391</c:v>
                </c:pt>
                <c:pt idx="1709">
                  <c:v>51398</c:v>
                </c:pt>
                <c:pt idx="1710">
                  <c:v>51405</c:v>
                </c:pt>
                <c:pt idx="1711">
                  <c:v>51412</c:v>
                </c:pt>
                <c:pt idx="1712">
                  <c:v>51419</c:v>
                </c:pt>
                <c:pt idx="1713">
                  <c:v>51426</c:v>
                </c:pt>
                <c:pt idx="1714">
                  <c:v>51433</c:v>
                </c:pt>
                <c:pt idx="1715">
                  <c:v>51440</c:v>
                </c:pt>
                <c:pt idx="1716">
                  <c:v>51447</c:v>
                </c:pt>
                <c:pt idx="1717">
                  <c:v>51454</c:v>
                </c:pt>
                <c:pt idx="1718">
                  <c:v>51461</c:v>
                </c:pt>
                <c:pt idx="1719">
                  <c:v>51468</c:v>
                </c:pt>
                <c:pt idx="1720">
                  <c:v>51475</c:v>
                </c:pt>
                <c:pt idx="1721">
                  <c:v>51482</c:v>
                </c:pt>
                <c:pt idx="1722">
                  <c:v>51489</c:v>
                </c:pt>
                <c:pt idx="1723">
                  <c:v>51497</c:v>
                </c:pt>
                <c:pt idx="1724">
                  <c:v>51504</c:v>
                </c:pt>
                <c:pt idx="1725">
                  <c:v>51511</c:v>
                </c:pt>
                <c:pt idx="1726">
                  <c:v>51518</c:v>
                </c:pt>
                <c:pt idx="1727">
                  <c:v>51525</c:v>
                </c:pt>
                <c:pt idx="1728">
                  <c:v>51532</c:v>
                </c:pt>
                <c:pt idx="1729">
                  <c:v>51539</c:v>
                </c:pt>
                <c:pt idx="1730">
                  <c:v>51546</c:v>
                </c:pt>
                <c:pt idx="1731">
                  <c:v>51553</c:v>
                </c:pt>
                <c:pt idx="1732">
                  <c:v>51560</c:v>
                </c:pt>
                <c:pt idx="1733">
                  <c:v>51567</c:v>
                </c:pt>
                <c:pt idx="1734">
                  <c:v>51574</c:v>
                </c:pt>
                <c:pt idx="1735">
                  <c:v>51581</c:v>
                </c:pt>
                <c:pt idx="1736">
                  <c:v>51588</c:v>
                </c:pt>
                <c:pt idx="1737">
                  <c:v>51595</c:v>
                </c:pt>
                <c:pt idx="1738">
                  <c:v>51602</c:v>
                </c:pt>
                <c:pt idx="1739">
                  <c:v>51609</c:v>
                </c:pt>
                <c:pt idx="1740">
                  <c:v>51616</c:v>
                </c:pt>
                <c:pt idx="1741">
                  <c:v>51623</c:v>
                </c:pt>
                <c:pt idx="1742">
                  <c:v>51630</c:v>
                </c:pt>
                <c:pt idx="1743">
                  <c:v>51637</c:v>
                </c:pt>
                <c:pt idx="1744">
                  <c:v>51644</c:v>
                </c:pt>
                <c:pt idx="1745">
                  <c:v>51651</c:v>
                </c:pt>
                <c:pt idx="1746">
                  <c:v>51658</c:v>
                </c:pt>
                <c:pt idx="1747">
                  <c:v>51665</c:v>
                </c:pt>
                <c:pt idx="1748">
                  <c:v>51672</c:v>
                </c:pt>
                <c:pt idx="1749">
                  <c:v>51679</c:v>
                </c:pt>
                <c:pt idx="1750">
                  <c:v>51686</c:v>
                </c:pt>
                <c:pt idx="1751">
                  <c:v>51693</c:v>
                </c:pt>
                <c:pt idx="1752">
                  <c:v>51700</c:v>
                </c:pt>
                <c:pt idx="1753">
                  <c:v>51707</c:v>
                </c:pt>
                <c:pt idx="1754">
                  <c:v>51714</c:v>
                </c:pt>
                <c:pt idx="1755">
                  <c:v>51721</c:v>
                </c:pt>
                <c:pt idx="1756">
                  <c:v>51728</c:v>
                </c:pt>
                <c:pt idx="1757">
                  <c:v>51735</c:v>
                </c:pt>
                <c:pt idx="1758">
                  <c:v>51742</c:v>
                </c:pt>
                <c:pt idx="1759">
                  <c:v>51749</c:v>
                </c:pt>
                <c:pt idx="1760">
                  <c:v>51756</c:v>
                </c:pt>
                <c:pt idx="1761">
                  <c:v>51763</c:v>
                </c:pt>
                <c:pt idx="1762">
                  <c:v>51770</c:v>
                </c:pt>
                <c:pt idx="1763">
                  <c:v>51777</c:v>
                </c:pt>
                <c:pt idx="1764">
                  <c:v>51784</c:v>
                </c:pt>
                <c:pt idx="1765">
                  <c:v>51791</c:v>
                </c:pt>
                <c:pt idx="1766">
                  <c:v>51798</c:v>
                </c:pt>
                <c:pt idx="1767">
                  <c:v>51805</c:v>
                </c:pt>
                <c:pt idx="1768">
                  <c:v>51812</c:v>
                </c:pt>
                <c:pt idx="1769">
                  <c:v>51819</c:v>
                </c:pt>
                <c:pt idx="1770">
                  <c:v>51826</c:v>
                </c:pt>
                <c:pt idx="1771">
                  <c:v>51833</c:v>
                </c:pt>
                <c:pt idx="1772">
                  <c:v>51840</c:v>
                </c:pt>
                <c:pt idx="1773">
                  <c:v>51847</c:v>
                </c:pt>
                <c:pt idx="1774">
                  <c:v>51854</c:v>
                </c:pt>
                <c:pt idx="1775">
                  <c:v>51862</c:v>
                </c:pt>
                <c:pt idx="1776">
                  <c:v>51869</c:v>
                </c:pt>
                <c:pt idx="1777">
                  <c:v>51876</c:v>
                </c:pt>
                <c:pt idx="1778">
                  <c:v>51883</c:v>
                </c:pt>
                <c:pt idx="1779">
                  <c:v>51890</c:v>
                </c:pt>
                <c:pt idx="1780">
                  <c:v>51897</c:v>
                </c:pt>
                <c:pt idx="1781">
                  <c:v>51904</c:v>
                </c:pt>
                <c:pt idx="1782">
                  <c:v>51911</c:v>
                </c:pt>
                <c:pt idx="1783">
                  <c:v>51918</c:v>
                </c:pt>
                <c:pt idx="1784">
                  <c:v>51925</c:v>
                </c:pt>
                <c:pt idx="1785">
                  <c:v>51932</c:v>
                </c:pt>
                <c:pt idx="1786">
                  <c:v>51939</c:v>
                </c:pt>
                <c:pt idx="1787">
                  <c:v>51946</c:v>
                </c:pt>
                <c:pt idx="1788">
                  <c:v>51953</c:v>
                </c:pt>
                <c:pt idx="1789">
                  <c:v>51964</c:v>
                </c:pt>
                <c:pt idx="1790">
                  <c:v>51971</c:v>
                </c:pt>
                <c:pt idx="1791">
                  <c:v>51978</c:v>
                </c:pt>
                <c:pt idx="1792">
                  <c:v>51985</c:v>
                </c:pt>
                <c:pt idx="1793">
                  <c:v>51992</c:v>
                </c:pt>
                <c:pt idx="1794">
                  <c:v>51999</c:v>
                </c:pt>
                <c:pt idx="1795">
                  <c:v>52006</c:v>
                </c:pt>
                <c:pt idx="1796">
                  <c:v>52013</c:v>
                </c:pt>
                <c:pt idx="1797">
                  <c:v>52020</c:v>
                </c:pt>
                <c:pt idx="1798">
                  <c:v>52027</c:v>
                </c:pt>
                <c:pt idx="1799">
                  <c:v>52034</c:v>
                </c:pt>
                <c:pt idx="1800">
                  <c:v>52041</c:v>
                </c:pt>
                <c:pt idx="1801">
                  <c:v>52048</c:v>
                </c:pt>
                <c:pt idx="1802">
                  <c:v>52055</c:v>
                </c:pt>
                <c:pt idx="1803">
                  <c:v>52062</c:v>
                </c:pt>
                <c:pt idx="1804">
                  <c:v>52069</c:v>
                </c:pt>
                <c:pt idx="1805">
                  <c:v>52076</c:v>
                </c:pt>
                <c:pt idx="1806">
                  <c:v>52083</c:v>
                </c:pt>
                <c:pt idx="1807">
                  <c:v>52090</c:v>
                </c:pt>
                <c:pt idx="1808">
                  <c:v>52097</c:v>
                </c:pt>
                <c:pt idx="1809">
                  <c:v>52104</c:v>
                </c:pt>
                <c:pt idx="1810">
                  <c:v>52111</c:v>
                </c:pt>
                <c:pt idx="1811">
                  <c:v>52118</c:v>
                </c:pt>
                <c:pt idx="1812">
                  <c:v>52125</c:v>
                </c:pt>
                <c:pt idx="1813">
                  <c:v>52132</c:v>
                </c:pt>
                <c:pt idx="1814">
                  <c:v>52139</c:v>
                </c:pt>
                <c:pt idx="1815">
                  <c:v>52146</c:v>
                </c:pt>
                <c:pt idx="1816">
                  <c:v>52153</c:v>
                </c:pt>
                <c:pt idx="1817">
                  <c:v>52160</c:v>
                </c:pt>
                <c:pt idx="1818">
                  <c:v>52167</c:v>
                </c:pt>
                <c:pt idx="1819">
                  <c:v>52174</c:v>
                </c:pt>
                <c:pt idx="1820">
                  <c:v>52181</c:v>
                </c:pt>
                <c:pt idx="1821">
                  <c:v>52188</c:v>
                </c:pt>
                <c:pt idx="1822">
                  <c:v>52195</c:v>
                </c:pt>
                <c:pt idx="1823">
                  <c:v>52202</c:v>
                </c:pt>
                <c:pt idx="1824">
                  <c:v>52209</c:v>
                </c:pt>
                <c:pt idx="1825">
                  <c:v>52216</c:v>
                </c:pt>
                <c:pt idx="1826">
                  <c:v>52223</c:v>
                </c:pt>
                <c:pt idx="1827">
                  <c:v>52230</c:v>
                </c:pt>
                <c:pt idx="1828">
                  <c:v>52237</c:v>
                </c:pt>
                <c:pt idx="1829">
                  <c:v>52244</c:v>
                </c:pt>
                <c:pt idx="1830">
                  <c:v>52251</c:v>
                </c:pt>
                <c:pt idx="1831">
                  <c:v>52258</c:v>
                </c:pt>
                <c:pt idx="1832">
                  <c:v>52265</c:v>
                </c:pt>
                <c:pt idx="1833">
                  <c:v>52272</c:v>
                </c:pt>
                <c:pt idx="1834">
                  <c:v>52279</c:v>
                </c:pt>
                <c:pt idx="1835">
                  <c:v>52286</c:v>
                </c:pt>
                <c:pt idx="1836">
                  <c:v>52293</c:v>
                </c:pt>
                <c:pt idx="1837">
                  <c:v>52300</c:v>
                </c:pt>
                <c:pt idx="1838">
                  <c:v>52307</c:v>
                </c:pt>
                <c:pt idx="1839">
                  <c:v>52314</c:v>
                </c:pt>
                <c:pt idx="1840">
                  <c:v>52321</c:v>
                </c:pt>
                <c:pt idx="1841">
                  <c:v>52328</c:v>
                </c:pt>
                <c:pt idx="1842">
                  <c:v>52335</c:v>
                </c:pt>
                <c:pt idx="1843">
                  <c:v>52342</c:v>
                </c:pt>
                <c:pt idx="1844">
                  <c:v>52349</c:v>
                </c:pt>
                <c:pt idx="1845">
                  <c:v>52356</c:v>
                </c:pt>
                <c:pt idx="1846">
                  <c:v>52363</c:v>
                </c:pt>
                <c:pt idx="1847">
                  <c:v>52370</c:v>
                </c:pt>
                <c:pt idx="1848">
                  <c:v>52377</c:v>
                </c:pt>
                <c:pt idx="1849">
                  <c:v>52384</c:v>
                </c:pt>
                <c:pt idx="1850">
                  <c:v>52391</c:v>
                </c:pt>
                <c:pt idx="1851">
                  <c:v>52398</c:v>
                </c:pt>
                <c:pt idx="1852">
                  <c:v>52405</c:v>
                </c:pt>
                <c:pt idx="1853">
                  <c:v>52412</c:v>
                </c:pt>
                <c:pt idx="1854">
                  <c:v>52419</c:v>
                </c:pt>
                <c:pt idx="1855">
                  <c:v>52426</c:v>
                </c:pt>
                <c:pt idx="1856">
                  <c:v>52433</c:v>
                </c:pt>
                <c:pt idx="1857">
                  <c:v>52440</c:v>
                </c:pt>
                <c:pt idx="1858">
                  <c:v>52447</c:v>
                </c:pt>
                <c:pt idx="1859">
                  <c:v>52454</c:v>
                </c:pt>
                <c:pt idx="1860">
                  <c:v>52461</c:v>
                </c:pt>
                <c:pt idx="1861">
                  <c:v>52468</c:v>
                </c:pt>
                <c:pt idx="1862">
                  <c:v>52475</c:v>
                </c:pt>
                <c:pt idx="1863">
                  <c:v>52482</c:v>
                </c:pt>
                <c:pt idx="1864">
                  <c:v>52489</c:v>
                </c:pt>
                <c:pt idx="1865">
                  <c:v>52496</c:v>
                </c:pt>
                <c:pt idx="1866">
                  <c:v>52503</c:v>
                </c:pt>
                <c:pt idx="1867">
                  <c:v>52510</c:v>
                </c:pt>
                <c:pt idx="1868">
                  <c:v>52517</c:v>
                </c:pt>
                <c:pt idx="1869">
                  <c:v>52524</c:v>
                </c:pt>
                <c:pt idx="1870">
                  <c:v>52531</c:v>
                </c:pt>
                <c:pt idx="1871">
                  <c:v>52538</c:v>
                </c:pt>
                <c:pt idx="1872">
                  <c:v>52545</c:v>
                </c:pt>
                <c:pt idx="1873">
                  <c:v>52552</c:v>
                </c:pt>
                <c:pt idx="1874">
                  <c:v>52559</c:v>
                </c:pt>
                <c:pt idx="1875">
                  <c:v>52566</c:v>
                </c:pt>
                <c:pt idx="1876">
                  <c:v>52573</c:v>
                </c:pt>
                <c:pt idx="1877">
                  <c:v>52580</c:v>
                </c:pt>
                <c:pt idx="1878">
                  <c:v>52587</c:v>
                </c:pt>
                <c:pt idx="1879">
                  <c:v>52594</c:v>
                </c:pt>
                <c:pt idx="1880">
                  <c:v>52601</c:v>
                </c:pt>
                <c:pt idx="1881">
                  <c:v>52608</c:v>
                </c:pt>
                <c:pt idx="1882">
                  <c:v>52615</c:v>
                </c:pt>
                <c:pt idx="1883">
                  <c:v>52622</c:v>
                </c:pt>
                <c:pt idx="1884">
                  <c:v>52629</c:v>
                </c:pt>
                <c:pt idx="1885">
                  <c:v>52636</c:v>
                </c:pt>
                <c:pt idx="1886">
                  <c:v>52643</c:v>
                </c:pt>
                <c:pt idx="1887">
                  <c:v>52650</c:v>
                </c:pt>
                <c:pt idx="1888">
                  <c:v>52657</c:v>
                </c:pt>
                <c:pt idx="1889">
                  <c:v>52664</c:v>
                </c:pt>
                <c:pt idx="1890">
                  <c:v>52671</c:v>
                </c:pt>
                <c:pt idx="1891">
                  <c:v>52678</c:v>
                </c:pt>
                <c:pt idx="1892">
                  <c:v>52685</c:v>
                </c:pt>
                <c:pt idx="1893">
                  <c:v>52692</c:v>
                </c:pt>
                <c:pt idx="1894">
                  <c:v>52699</c:v>
                </c:pt>
                <c:pt idx="1895">
                  <c:v>52706</c:v>
                </c:pt>
                <c:pt idx="1896">
                  <c:v>52713</c:v>
                </c:pt>
                <c:pt idx="1897">
                  <c:v>52720</c:v>
                </c:pt>
                <c:pt idx="1898">
                  <c:v>52727</c:v>
                </c:pt>
                <c:pt idx="1899">
                  <c:v>52734</c:v>
                </c:pt>
                <c:pt idx="1900">
                  <c:v>52741</c:v>
                </c:pt>
                <c:pt idx="1901">
                  <c:v>52748</c:v>
                </c:pt>
                <c:pt idx="1902">
                  <c:v>52755</c:v>
                </c:pt>
                <c:pt idx="1903">
                  <c:v>52762</c:v>
                </c:pt>
                <c:pt idx="1904">
                  <c:v>52769</c:v>
                </c:pt>
                <c:pt idx="1905">
                  <c:v>52776</c:v>
                </c:pt>
                <c:pt idx="1906">
                  <c:v>52783</c:v>
                </c:pt>
                <c:pt idx="1907">
                  <c:v>52790</c:v>
                </c:pt>
                <c:pt idx="1908">
                  <c:v>52797</c:v>
                </c:pt>
                <c:pt idx="1909">
                  <c:v>52804</c:v>
                </c:pt>
                <c:pt idx="1910">
                  <c:v>52811</c:v>
                </c:pt>
                <c:pt idx="1911">
                  <c:v>52818</c:v>
                </c:pt>
                <c:pt idx="1912">
                  <c:v>52825</c:v>
                </c:pt>
                <c:pt idx="1913">
                  <c:v>52832</c:v>
                </c:pt>
                <c:pt idx="1914">
                  <c:v>52839</c:v>
                </c:pt>
                <c:pt idx="1915">
                  <c:v>52846</c:v>
                </c:pt>
                <c:pt idx="1916">
                  <c:v>52853</c:v>
                </c:pt>
                <c:pt idx="1917">
                  <c:v>52860</c:v>
                </c:pt>
                <c:pt idx="1918">
                  <c:v>52867</c:v>
                </c:pt>
                <c:pt idx="1919">
                  <c:v>52874</c:v>
                </c:pt>
                <c:pt idx="1920">
                  <c:v>52881</c:v>
                </c:pt>
                <c:pt idx="1921">
                  <c:v>52888</c:v>
                </c:pt>
                <c:pt idx="1922">
                  <c:v>52895</c:v>
                </c:pt>
                <c:pt idx="1923">
                  <c:v>52902</c:v>
                </c:pt>
                <c:pt idx="1924">
                  <c:v>52909</c:v>
                </c:pt>
                <c:pt idx="1925">
                  <c:v>52916</c:v>
                </c:pt>
                <c:pt idx="1926">
                  <c:v>52923</c:v>
                </c:pt>
                <c:pt idx="1927">
                  <c:v>52930</c:v>
                </c:pt>
                <c:pt idx="1928">
                  <c:v>52937</c:v>
                </c:pt>
                <c:pt idx="1929">
                  <c:v>52944</c:v>
                </c:pt>
                <c:pt idx="1930">
                  <c:v>52951</c:v>
                </c:pt>
                <c:pt idx="1931">
                  <c:v>52959</c:v>
                </c:pt>
                <c:pt idx="1932">
                  <c:v>52966</c:v>
                </c:pt>
                <c:pt idx="1933">
                  <c:v>52973</c:v>
                </c:pt>
                <c:pt idx="1934">
                  <c:v>52980</c:v>
                </c:pt>
                <c:pt idx="1935">
                  <c:v>52987</c:v>
                </c:pt>
                <c:pt idx="1936">
                  <c:v>52994</c:v>
                </c:pt>
                <c:pt idx="1937">
                  <c:v>53001</c:v>
                </c:pt>
                <c:pt idx="1938">
                  <c:v>53008</c:v>
                </c:pt>
                <c:pt idx="1939">
                  <c:v>53015</c:v>
                </c:pt>
                <c:pt idx="1940">
                  <c:v>53022</c:v>
                </c:pt>
                <c:pt idx="1941">
                  <c:v>53029</c:v>
                </c:pt>
                <c:pt idx="1942">
                  <c:v>53036</c:v>
                </c:pt>
                <c:pt idx="1943">
                  <c:v>53043</c:v>
                </c:pt>
                <c:pt idx="1944">
                  <c:v>53050</c:v>
                </c:pt>
                <c:pt idx="1945">
                  <c:v>53057</c:v>
                </c:pt>
                <c:pt idx="1946">
                  <c:v>53064</c:v>
                </c:pt>
                <c:pt idx="1947">
                  <c:v>53071</c:v>
                </c:pt>
                <c:pt idx="1948">
                  <c:v>53078</c:v>
                </c:pt>
                <c:pt idx="1949">
                  <c:v>53085</c:v>
                </c:pt>
                <c:pt idx="1950">
                  <c:v>53092</c:v>
                </c:pt>
                <c:pt idx="1951">
                  <c:v>53099</c:v>
                </c:pt>
                <c:pt idx="1952">
                  <c:v>53106</c:v>
                </c:pt>
                <c:pt idx="1953">
                  <c:v>53113</c:v>
                </c:pt>
                <c:pt idx="1954">
                  <c:v>53120</c:v>
                </c:pt>
                <c:pt idx="1955">
                  <c:v>53127</c:v>
                </c:pt>
                <c:pt idx="1956">
                  <c:v>53134</c:v>
                </c:pt>
                <c:pt idx="1957">
                  <c:v>53141</c:v>
                </c:pt>
                <c:pt idx="1958">
                  <c:v>53148</c:v>
                </c:pt>
                <c:pt idx="1959">
                  <c:v>53155</c:v>
                </c:pt>
                <c:pt idx="1960">
                  <c:v>53162</c:v>
                </c:pt>
                <c:pt idx="1961">
                  <c:v>53169</c:v>
                </c:pt>
                <c:pt idx="1962">
                  <c:v>53176</c:v>
                </c:pt>
                <c:pt idx="1963">
                  <c:v>53183</c:v>
                </c:pt>
                <c:pt idx="1964">
                  <c:v>53190</c:v>
                </c:pt>
                <c:pt idx="1965">
                  <c:v>53197</c:v>
                </c:pt>
                <c:pt idx="1966">
                  <c:v>53204</c:v>
                </c:pt>
                <c:pt idx="1967">
                  <c:v>53211</c:v>
                </c:pt>
                <c:pt idx="1968">
                  <c:v>53218</c:v>
                </c:pt>
                <c:pt idx="1969">
                  <c:v>53225</c:v>
                </c:pt>
                <c:pt idx="1970">
                  <c:v>53232</c:v>
                </c:pt>
                <c:pt idx="1971">
                  <c:v>53239</c:v>
                </c:pt>
                <c:pt idx="1972">
                  <c:v>53246</c:v>
                </c:pt>
                <c:pt idx="1973">
                  <c:v>53253</c:v>
                </c:pt>
                <c:pt idx="1974">
                  <c:v>53260</c:v>
                </c:pt>
                <c:pt idx="1975">
                  <c:v>53267</c:v>
                </c:pt>
                <c:pt idx="1976">
                  <c:v>53274</c:v>
                </c:pt>
                <c:pt idx="1977">
                  <c:v>53281</c:v>
                </c:pt>
                <c:pt idx="1978">
                  <c:v>53288</c:v>
                </c:pt>
                <c:pt idx="1979">
                  <c:v>53295</c:v>
                </c:pt>
                <c:pt idx="1980">
                  <c:v>53302</c:v>
                </c:pt>
                <c:pt idx="1981">
                  <c:v>53309</c:v>
                </c:pt>
                <c:pt idx="1982">
                  <c:v>53316</c:v>
                </c:pt>
                <c:pt idx="1983">
                  <c:v>53323</c:v>
                </c:pt>
                <c:pt idx="1984">
                  <c:v>53330</c:v>
                </c:pt>
                <c:pt idx="1985">
                  <c:v>53337</c:v>
                </c:pt>
                <c:pt idx="1986">
                  <c:v>53344</c:v>
                </c:pt>
                <c:pt idx="1987">
                  <c:v>53351</c:v>
                </c:pt>
                <c:pt idx="1988">
                  <c:v>53358</c:v>
                </c:pt>
                <c:pt idx="1989">
                  <c:v>53365</c:v>
                </c:pt>
                <c:pt idx="1990">
                  <c:v>53372</c:v>
                </c:pt>
                <c:pt idx="1991">
                  <c:v>53379</c:v>
                </c:pt>
                <c:pt idx="1992">
                  <c:v>53386</c:v>
                </c:pt>
                <c:pt idx="1993">
                  <c:v>53393</c:v>
                </c:pt>
                <c:pt idx="1994">
                  <c:v>53400</c:v>
                </c:pt>
                <c:pt idx="1995">
                  <c:v>53407</c:v>
                </c:pt>
                <c:pt idx="1996">
                  <c:v>53414</c:v>
                </c:pt>
                <c:pt idx="1997">
                  <c:v>53421</c:v>
                </c:pt>
                <c:pt idx="1998">
                  <c:v>53428</c:v>
                </c:pt>
                <c:pt idx="1999">
                  <c:v>53435</c:v>
                </c:pt>
                <c:pt idx="2000">
                  <c:v>53442</c:v>
                </c:pt>
                <c:pt idx="2001">
                  <c:v>53449</c:v>
                </c:pt>
                <c:pt idx="2002">
                  <c:v>53456</c:v>
                </c:pt>
                <c:pt idx="2003">
                  <c:v>53463</c:v>
                </c:pt>
                <c:pt idx="2004">
                  <c:v>53470</c:v>
                </c:pt>
                <c:pt idx="2005">
                  <c:v>53477</c:v>
                </c:pt>
                <c:pt idx="2006">
                  <c:v>53484</c:v>
                </c:pt>
                <c:pt idx="2007">
                  <c:v>53491</c:v>
                </c:pt>
                <c:pt idx="2008">
                  <c:v>53498</c:v>
                </c:pt>
                <c:pt idx="2009">
                  <c:v>53505</c:v>
                </c:pt>
                <c:pt idx="2010">
                  <c:v>53512</c:v>
                </c:pt>
                <c:pt idx="2011">
                  <c:v>53519</c:v>
                </c:pt>
                <c:pt idx="2012">
                  <c:v>53526</c:v>
                </c:pt>
                <c:pt idx="2013">
                  <c:v>53533</c:v>
                </c:pt>
                <c:pt idx="2014">
                  <c:v>53540</c:v>
                </c:pt>
                <c:pt idx="2015">
                  <c:v>53547</c:v>
                </c:pt>
                <c:pt idx="2016">
                  <c:v>53554</c:v>
                </c:pt>
                <c:pt idx="2017">
                  <c:v>53561</c:v>
                </c:pt>
                <c:pt idx="2018">
                  <c:v>53568</c:v>
                </c:pt>
                <c:pt idx="2019">
                  <c:v>53575</c:v>
                </c:pt>
                <c:pt idx="2020">
                  <c:v>53582</c:v>
                </c:pt>
                <c:pt idx="2021">
                  <c:v>53589</c:v>
                </c:pt>
                <c:pt idx="2022">
                  <c:v>53596</c:v>
                </c:pt>
                <c:pt idx="2023">
                  <c:v>53603</c:v>
                </c:pt>
                <c:pt idx="2024">
                  <c:v>53610</c:v>
                </c:pt>
                <c:pt idx="2025">
                  <c:v>53617</c:v>
                </c:pt>
                <c:pt idx="2026">
                  <c:v>53624</c:v>
                </c:pt>
                <c:pt idx="2027">
                  <c:v>53631</c:v>
                </c:pt>
                <c:pt idx="2028">
                  <c:v>53638</c:v>
                </c:pt>
                <c:pt idx="2029">
                  <c:v>53645</c:v>
                </c:pt>
                <c:pt idx="2030">
                  <c:v>53652</c:v>
                </c:pt>
                <c:pt idx="2031">
                  <c:v>53659</c:v>
                </c:pt>
                <c:pt idx="2032">
                  <c:v>53666</c:v>
                </c:pt>
                <c:pt idx="2033">
                  <c:v>53673</c:v>
                </c:pt>
                <c:pt idx="2034">
                  <c:v>53680</c:v>
                </c:pt>
                <c:pt idx="2035">
                  <c:v>53688</c:v>
                </c:pt>
                <c:pt idx="2036">
                  <c:v>53695</c:v>
                </c:pt>
                <c:pt idx="2037">
                  <c:v>53702</c:v>
                </c:pt>
                <c:pt idx="2038">
                  <c:v>53709</c:v>
                </c:pt>
                <c:pt idx="2039">
                  <c:v>53716</c:v>
                </c:pt>
                <c:pt idx="2040">
                  <c:v>53723</c:v>
                </c:pt>
                <c:pt idx="2041">
                  <c:v>53730</c:v>
                </c:pt>
                <c:pt idx="2042">
                  <c:v>53737</c:v>
                </c:pt>
                <c:pt idx="2043">
                  <c:v>53744</c:v>
                </c:pt>
                <c:pt idx="2044">
                  <c:v>53751</c:v>
                </c:pt>
                <c:pt idx="2045">
                  <c:v>53758</c:v>
                </c:pt>
                <c:pt idx="2046">
                  <c:v>53765</c:v>
                </c:pt>
                <c:pt idx="2047">
                  <c:v>53772</c:v>
                </c:pt>
                <c:pt idx="2048">
                  <c:v>53779</c:v>
                </c:pt>
                <c:pt idx="2049">
                  <c:v>53786</c:v>
                </c:pt>
                <c:pt idx="2050">
                  <c:v>53793</c:v>
                </c:pt>
                <c:pt idx="2051">
                  <c:v>53800</c:v>
                </c:pt>
                <c:pt idx="2052">
                  <c:v>53807</c:v>
                </c:pt>
                <c:pt idx="2053">
                  <c:v>53814</c:v>
                </c:pt>
                <c:pt idx="2054">
                  <c:v>53821</c:v>
                </c:pt>
                <c:pt idx="2055">
                  <c:v>53828</c:v>
                </c:pt>
                <c:pt idx="2056">
                  <c:v>53835</c:v>
                </c:pt>
                <c:pt idx="2057">
                  <c:v>53842</c:v>
                </c:pt>
                <c:pt idx="2058">
                  <c:v>53849</c:v>
                </c:pt>
                <c:pt idx="2059">
                  <c:v>53856</c:v>
                </c:pt>
                <c:pt idx="2060">
                  <c:v>53863</c:v>
                </c:pt>
                <c:pt idx="2061">
                  <c:v>53870</c:v>
                </c:pt>
                <c:pt idx="2062">
                  <c:v>53877</c:v>
                </c:pt>
                <c:pt idx="2063">
                  <c:v>53884</c:v>
                </c:pt>
                <c:pt idx="2064">
                  <c:v>53891</c:v>
                </c:pt>
                <c:pt idx="2065">
                  <c:v>53898</c:v>
                </c:pt>
                <c:pt idx="2066">
                  <c:v>53905</c:v>
                </c:pt>
                <c:pt idx="2067">
                  <c:v>53912</c:v>
                </c:pt>
                <c:pt idx="2068">
                  <c:v>53919</c:v>
                </c:pt>
                <c:pt idx="2069">
                  <c:v>53926</c:v>
                </c:pt>
                <c:pt idx="2070">
                  <c:v>53933</c:v>
                </c:pt>
                <c:pt idx="2071">
                  <c:v>53940</c:v>
                </c:pt>
                <c:pt idx="2072">
                  <c:v>53947</c:v>
                </c:pt>
                <c:pt idx="2073">
                  <c:v>53954</c:v>
                </c:pt>
                <c:pt idx="2074">
                  <c:v>53961</c:v>
                </c:pt>
                <c:pt idx="2075">
                  <c:v>53968</c:v>
                </c:pt>
                <c:pt idx="2076">
                  <c:v>53975</c:v>
                </c:pt>
                <c:pt idx="2077">
                  <c:v>53982</c:v>
                </c:pt>
                <c:pt idx="2078">
                  <c:v>53989</c:v>
                </c:pt>
                <c:pt idx="2079">
                  <c:v>53996</c:v>
                </c:pt>
                <c:pt idx="2080">
                  <c:v>54003</c:v>
                </c:pt>
                <c:pt idx="2081">
                  <c:v>54010</c:v>
                </c:pt>
                <c:pt idx="2082">
                  <c:v>54017</c:v>
                </c:pt>
                <c:pt idx="2083">
                  <c:v>54024</c:v>
                </c:pt>
                <c:pt idx="2084">
                  <c:v>54031</c:v>
                </c:pt>
                <c:pt idx="2085">
                  <c:v>54038</c:v>
                </c:pt>
                <c:pt idx="2086">
                  <c:v>54045</c:v>
                </c:pt>
                <c:pt idx="2087">
                  <c:v>54053</c:v>
                </c:pt>
                <c:pt idx="2088">
                  <c:v>54060</c:v>
                </c:pt>
                <c:pt idx="2089">
                  <c:v>54067</c:v>
                </c:pt>
                <c:pt idx="2090">
                  <c:v>54074</c:v>
                </c:pt>
                <c:pt idx="2091">
                  <c:v>54081</c:v>
                </c:pt>
                <c:pt idx="2092">
                  <c:v>54088</c:v>
                </c:pt>
                <c:pt idx="2093">
                  <c:v>54095</c:v>
                </c:pt>
                <c:pt idx="2094">
                  <c:v>54102</c:v>
                </c:pt>
                <c:pt idx="2095">
                  <c:v>54109</c:v>
                </c:pt>
                <c:pt idx="2096">
                  <c:v>54116</c:v>
                </c:pt>
                <c:pt idx="2097">
                  <c:v>54123</c:v>
                </c:pt>
                <c:pt idx="2098">
                  <c:v>54130</c:v>
                </c:pt>
                <c:pt idx="2099">
                  <c:v>54137</c:v>
                </c:pt>
                <c:pt idx="2100">
                  <c:v>54144</c:v>
                </c:pt>
                <c:pt idx="2101">
                  <c:v>54155</c:v>
                </c:pt>
                <c:pt idx="2102">
                  <c:v>54162</c:v>
                </c:pt>
                <c:pt idx="2103">
                  <c:v>54169</c:v>
                </c:pt>
                <c:pt idx="2104">
                  <c:v>54176</c:v>
                </c:pt>
                <c:pt idx="2105">
                  <c:v>54183</c:v>
                </c:pt>
                <c:pt idx="2106">
                  <c:v>54190</c:v>
                </c:pt>
                <c:pt idx="2107">
                  <c:v>54197</c:v>
                </c:pt>
                <c:pt idx="2108">
                  <c:v>54204</c:v>
                </c:pt>
                <c:pt idx="2109">
                  <c:v>54211</c:v>
                </c:pt>
                <c:pt idx="2110">
                  <c:v>54218</c:v>
                </c:pt>
                <c:pt idx="2111">
                  <c:v>54225</c:v>
                </c:pt>
                <c:pt idx="2112">
                  <c:v>54232</c:v>
                </c:pt>
                <c:pt idx="2113">
                  <c:v>54239</c:v>
                </c:pt>
                <c:pt idx="2114">
                  <c:v>54246</c:v>
                </c:pt>
                <c:pt idx="2115">
                  <c:v>54253</c:v>
                </c:pt>
                <c:pt idx="2116">
                  <c:v>54260</c:v>
                </c:pt>
                <c:pt idx="2117">
                  <c:v>54267</c:v>
                </c:pt>
                <c:pt idx="2118">
                  <c:v>54274</c:v>
                </c:pt>
                <c:pt idx="2119">
                  <c:v>54281</c:v>
                </c:pt>
                <c:pt idx="2120">
                  <c:v>54288</c:v>
                </c:pt>
                <c:pt idx="2121">
                  <c:v>54295</c:v>
                </c:pt>
                <c:pt idx="2122">
                  <c:v>54302</c:v>
                </c:pt>
                <c:pt idx="2123">
                  <c:v>54309</c:v>
                </c:pt>
                <c:pt idx="2124">
                  <c:v>54316</c:v>
                </c:pt>
                <c:pt idx="2125">
                  <c:v>54323</c:v>
                </c:pt>
                <c:pt idx="2126">
                  <c:v>54330</c:v>
                </c:pt>
                <c:pt idx="2127">
                  <c:v>54337</c:v>
                </c:pt>
                <c:pt idx="2128">
                  <c:v>54344</c:v>
                </c:pt>
                <c:pt idx="2129">
                  <c:v>54351</c:v>
                </c:pt>
                <c:pt idx="2130">
                  <c:v>54358</c:v>
                </c:pt>
                <c:pt idx="2131">
                  <c:v>54365</c:v>
                </c:pt>
                <c:pt idx="2132">
                  <c:v>54372</c:v>
                </c:pt>
                <c:pt idx="2133">
                  <c:v>54379</c:v>
                </c:pt>
                <c:pt idx="2134">
                  <c:v>54386</c:v>
                </c:pt>
                <c:pt idx="2135">
                  <c:v>54393</c:v>
                </c:pt>
                <c:pt idx="2136">
                  <c:v>54400</c:v>
                </c:pt>
                <c:pt idx="2137">
                  <c:v>54407</c:v>
                </c:pt>
                <c:pt idx="2138">
                  <c:v>54414</c:v>
                </c:pt>
                <c:pt idx="2139">
                  <c:v>54421</c:v>
                </c:pt>
                <c:pt idx="2140">
                  <c:v>54428</c:v>
                </c:pt>
                <c:pt idx="2141">
                  <c:v>54435</c:v>
                </c:pt>
                <c:pt idx="2142">
                  <c:v>54442</c:v>
                </c:pt>
                <c:pt idx="2143">
                  <c:v>54449</c:v>
                </c:pt>
                <c:pt idx="2144">
                  <c:v>54456</c:v>
                </c:pt>
                <c:pt idx="2145">
                  <c:v>54463</c:v>
                </c:pt>
                <c:pt idx="2146">
                  <c:v>54470</c:v>
                </c:pt>
                <c:pt idx="2147">
                  <c:v>54477</c:v>
                </c:pt>
                <c:pt idx="2148">
                  <c:v>54484</c:v>
                </c:pt>
                <c:pt idx="2149">
                  <c:v>54491</c:v>
                </c:pt>
                <c:pt idx="2150">
                  <c:v>54498</c:v>
                </c:pt>
                <c:pt idx="2151">
                  <c:v>54505</c:v>
                </c:pt>
                <c:pt idx="2152">
                  <c:v>54512</c:v>
                </c:pt>
                <c:pt idx="2153">
                  <c:v>54519</c:v>
                </c:pt>
                <c:pt idx="2154">
                  <c:v>54526</c:v>
                </c:pt>
                <c:pt idx="2155">
                  <c:v>54533</c:v>
                </c:pt>
                <c:pt idx="2156">
                  <c:v>54540</c:v>
                </c:pt>
                <c:pt idx="2157">
                  <c:v>54547</c:v>
                </c:pt>
                <c:pt idx="2158">
                  <c:v>54554</c:v>
                </c:pt>
                <c:pt idx="2159">
                  <c:v>54561</c:v>
                </c:pt>
                <c:pt idx="2160">
                  <c:v>54568</c:v>
                </c:pt>
                <c:pt idx="2161">
                  <c:v>54575</c:v>
                </c:pt>
                <c:pt idx="2162">
                  <c:v>54582</c:v>
                </c:pt>
                <c:pt idx="2163">
                  <c:v>54589</c:v>
                </c:pt>
                <c:pt idx="2164">
                  <c:v>54596</c:v>
                </c:pt>
                <c:pt idx="2165">
                  <c:v>54603</c:v>
                </c:pt>
                <c:pt idx="2166">
                  <c:v>54610</c:v>
                </c:pt>
                <c:pt idx="2167">
                  <c:v>54617</c:v>
                </c:pt>
                <c:pt idx="2168">
                  <c:v>54624</c:v>
                </c:pt>
                <c:pt idx="2169">
                  <c:v>54631</c:v>
                </c:pt>
                <c:pt idx="2170">
                  <c:v>54638</c:v>
                </c:pt>
                <c:pt idx="2171">
                  <c:v>54645</c:v>
                </c:pt>
                <c:pt idx="2172">
                  <c:v>54652</c:v>
                </c:pt>
                <c:pt idx="2173">
                  <c:v>54659</c:v>
                </c:pt>
                <c:pt idx="2174">
                  <c:v>54666</c:v>
                </c:pt>
                <c:pt idx="2175">
                  <c:v>54673</c:v>
                </c:pt>
                <c:pt idx="2176">
                  <c:v>54680</c:v>
                </c:pt>
                <c:pt idx="2177">
                  <c:v>54687</c:v>
                </c:pt>
                <c:pt idx="2178">
                  <c:v>54694</c:v>
                </c:pt>
                <c:pt idx="2179">
                  <c:v>54701</c:v>
                </c:pt>
                <c:pt idx="2180">
                  <c:v>54708</c:v>
                </c:pt>
                <c:pt idx="2181">
                  <c:v>54715</c:v>
                </c:pt>
                <c:pt idx="2182">
                  <c:v>54722</c:v>
                </c:pt>
                <c:pt idx="2183">
                  <c:v>54729</c:v>
                </c:pt>
                <c:pt idx="2184">
                  <c:v>54736</c:v>
                </c:pt>
                <c:pt idx="2185">
                  <c:v>54743</c:v>
                </c:pt>
                <c:pt idx="2186">
                  <c:v>54750</c:v>
                </c:pt>
                <c:pt idx="2187">
                  <c:v>54757</c:v>
                </c:pt>
                <c:pt idx="2188">
                  <c:v>54764</c:v>
                </c:pt>
                <c:pt idx="2189">
                  <c:v>54771</c:v>
                </c:pt>
                <c:pt idx="2190">
                  <c:v>54778</c:v>
                </c:pt>
                <c:pt idx="2191">
                  <c:v>54786</c:v>
                </c:pt>
                <c:pt idx="2192">
                  <c:v>54793</c:v>
                </c:pt>
                <c:pt idx="2193">
                  <c:v>54800</c:v>
                </c:pt>
                <c:pt idx="2194">
                  <c:v>54807</c:v>
                </c:pt>
                <c:pt idx="2195">
                  <c:v>54814</c:v>
                </c:pt>
                <c:pt idx="2196">
                  <c:v>54821</c:v>
                </c:pt>
                <c:pt idx="2197">
                  <c:v>54828</c:v>
                </c:pt>
                <c:pt idx="2198">
                  <c:v>54835</c:v>
                </c:pt>
                <c:pt idx="2199">
                  <c:v>54842</c:v>
                </c:pt>
                <c:pt idx="2200">
                  <c:v>54849</c:v>
                </c:pt>
                <c:pt idx="2201">
                  <c:v>54856</c:v>
                </c:pt>
                <c:pt idx="2202">
                  <c:v>54863</c:v>
                </c:pt>
                <c:pt idx="2203">
                  <c:v>54870</c:v>
                </c:pt>
                <c:pt idx="2204">
                  <c:v>54877</c:v>
                </c:pt>
                <c:pt idx="2205">
                  <c:v>54884</c:v>
                </c:pt>
                <c:pt idx="2206">
                  <c:v>54891</c:v>
                </c:pt>
                <c:pt idx="2207">
                  <c:v>54898</c:v>
                </c:pt>
                <c:pt idx="2208">
                  <c:v>54905</c:v>
                </c:pt>
                <c:pt idx="2209">
                  <c:v>54912</c:v>
                </c:pt>
                <c:pt idx="2210">
                  <c:v>54919</c:v>
                </c:pt>
                <c:pt idx="2211">
                  <c:v>54926</c:v>
                </c:pt>
                <c:pt idx="2212">
                  <c:v>54933</c:v>
                </c:pt>
                <c:pt idx="2213">
                  <c:v>54940</c:v>
                </c:pt>
                <c:pt idx="2214">
                  <c:v>54947</c:v>
                </c:pt>
                <c:pt idx="2215">
                  <c:v>54954</c:v>
                </c:pt>
                <c:pt idx="2216">
                  <c:v>54961</c:v>
                </c:pt>
                <c:pt idx="2217">
                  <c:v>54968</c:v>
                </c:pt>
                <c:pt idx="2218">
                  <c:v>54975</c:v>
                </c:pt>
                <c:pt idx="2219">
                  <c:v>54982</c:v>
                </c:pt>
                <c:pt idx="2220">
                  <c:v>54989</c:v>
                </c:pt>
                <c:pt idx="2221">
                  <c:v>54996</c:v>
                </c:pt>
                <c:pt idx="2222">
                  <c:v>55003</c:v>
                </c:pt>
                <c:pt idx="2223">
                  <c:v>55010</c:v>
                </c:pt>
                <c:pt idx="2224">
                  <c:v>55017</c:v>
                </c:pt>
                <c:pt idx="2225">
                  <c:v>55024</c:v>
                </c:pt>
                <c:pt idx="2226">
                  <c:v>55031</c:v>
                </c:pt>
                <c:pt idx="2227">
                  <c:v>55038</c:v>
                </c:pt>
                <c:pt idx="2228">
                  <c:v>55045</c:v>
                </c:pt>
                <c:pt idx="2229">
                  <c:v>55052</c:v>
                </c:pt>
                <c:pt idx="2230">
                  <c:v>55059</c:v>
                </c:pt>
                <c:pt idx="2231">
                  <c:v>55066</c:v>
                </c:pt>
                <c:pt idx="2232">
                  <c:v>55073</c:v>
                </c:pt>
                <c:pt idx="2233">
                  <c:v>55080</c:v>
                </c:pt>
                <c:pt idx="2234">
                  <c:v>55087</c:v>
                </c:pt>
                <c:pt idx="2235">
                  <c:v>55094</c:v>
                </c:pt>
                <c:pt idx="2236">
                  <c:v>55101</c:v>
                </c:pt>
                <c:pt idx="2237">
                  <c:v>55108</c:v>
                </c:pt>
                <c:pt idx="2238">
                  <c:v>55115</c:v>
                </c:pt>
                <c:pt idx="2239">
                  <c:v>55122</c:v>
                </c:pt>
                <c:pt idx="2240">
                  <c:v>55129</c:v>
                </c:pt>
                <c:pt idx="2241">
                  <c:v>55136</c:v>
                </c:pt>
                <c:pt idx="2242">
                  <c:v>55143</c:v>
                </c:pt>
                <c:pt idx="2243">
                  <c:v>55150</c:v>
                </c:pt>
                <c:pt idx="2244">
                  <c:v>55157</c:v>
                </c:pt>
                <c:pt idx="2245">
                  <c:v>55164</c:v>
                </c:pt>
                <c:pt idx="2246">
                  <c:v>55171</c:v>
                </c:pt>
                <c:pt idx="2247">
                  <c:v>55178</c:v>
                </c:pt>
                <c:pt idx="2248">
                  <c:v>55185</c:v>
                </c:pt>
                <c:pt idx="2249">
                  <c:v>55192</c:v>
                </c:pt>
                <c:pt idx="2250">
                  <c:v>55199</c:v>
                </c:pt>
                <c:pt idx="2251">
                  <c:v>55206</c:v>
                </c:pt>
                <c:pt idx="2252">
                  <c:v>55213</c:v>
                </c:pt>
                <c:pt idx="2253">
                  <c:v>55220</c:v>
                </c:pt>
                <c:pt idx="2254">
                  <c:v>55227</c:v>
                </c:pt>
                <c:pt idx="2255">
                  <c:v>55234</c:v>
                </c:pt>
                <c:pt idx="2256">
                  <c:v>55241</c:v>
                </c:pt>
                <c:pt idx="2257">
                  <c:v>55248</c:v>
                </c:pt>
                <c:pt idx="2258">
                  <c:v>55255</c:v>
                </c:pt>
                <c:pt idx="2259">
                  <c:v>55262</c:v>
                </c:pt>
                <c:pt idx="2260">
                  <c:v>55269</c:v>
                </c:pt>
                <c:pt idx="2261">
                  <c:v>55276</c:v>
                </c:pt>
                <c:pt idx="2262">
                  <c:v>55283</c:v>
                </c:pt>
                <c:pt idx="2263">
                  <c:v>55290</c:v>
                </c:pt>
                <c:pt idx="2264">
                  <c:v>55297</c:v>
                </c:pt>
                <c:pt idx="2265">
                  <c:v>55304</c:v>
                </c:pt>
                <c:pt idx="2266">
                  <c:v>55311</c:v>
                </c:pt>
                <c:pt idx="2267">
                  <c:v>55318</c:v>
                </c:pt>
                <c:pt idx="2268">
                  <c:v>55325</c:v>
                </c:pt>
                <c:pt idx="2269">
                  <c:v>55332</c:v>
                </c:pt>
                <c:pt idx="2270">
                  <c:v>55339</c:v>
                </c:pt>
                <c:pt idx="2271">
                  <c:v>55346</c:v>
                </c:pt>
                <c:pt idx="2272">
                  <c:v>55353</c:v>
                </c:pt>
                <c:pt idx="2273">
                  <c:v>55360</c:v>
                </c:pt>
                <c:pt idx="2274">
                  <c:v>55367</c:v>
                </c:pt>
                <c:pt idx="2275">
                  <c:v>55374</c:v>
                </c:pt>
                <c:pt idx="2276">
                  <c:v>55381</c:v>
                </c:pt>
                <c:pt idx="2277">
                  <c:v>55388</c:v>
                </c:pt>
                <c:pt idx="2278">
                  <c:v>55395</c:v>
                </c:pt>
                <c:pt idx="2279">
                  <c:v>55402</c:v>
                </c:pt>
                <c:pt idx="2280">
                  <c:v>55409</c:v>
                </c:pt>
                <c:pt idx="2281">
                  <c:v>55416</c:v>
                </c:pt>
                <c:pt idx="2282">
                  <c:v>55423</c:v>
                </c:pt>
                <c:pt idx="2283">
                  <c:v>55430</c:v>
                </c:pt>
                <c:pt idx="2284">
                  <c:v>55437</c:v>
                </c:pt>
                <c:pt idx="2285">
                  <c:v>55444</c:v>
                </c:pt>
                <c:pt idx="2286">
                  <c:v>55451</c:v>
                </c:pt>
                <c:pt idx="2287">
                  <c:v>55458</c:v>
                </c:pt>
                <c:pt idx="2288">
                  <c:v>55465</c:v>
                </c:pt>
                <c:pt idx="2289">
                  <c:v>55472</c:v>
                </c:pt>
                <c:pt idx="2290">
                  <c:v>55479</c:v>
                </c:pt>
                <c:pt idx="2291">
                  <c:v>55486</c:v>
                </c:pt>
                <c:pt idx="2292">
                  <c:v>55493</c:v>
                </c:pt>
                <c:pt idx="2293">
                  <c:v>55500</c:v>
                </c:pt>
                <c:pt idx="2294">
                  <c:v>55507</c:v>
                </c:pt>
                <c:pt idx="2295">
                  <c:v>55514</c:v>
                </c:pt>
                <c:pt idx="2296">
                  <c:v>55521</c:v>
                </c:pt>
                <c:pt idx="2297">
                  <c:v>55528</c:v>
                </c:pt>
                <c:pt idx="2298">
                  <c:v>55535</c:v>
                </c:pt>
                <c:pt idx="2299">
                  <c:v>55542</c:v>
                </c:pt>
                <c:pt idx="2300">
                  <c:v>55549</c:v>
                </c:pt>
                <c:pt idx="2301">
                  <c:v>55556</c:v>
                </c:pt>
                <c:pt idx="2302">
                  <c:v>55563</c:v>
                </c:pt>
                <c:pt idx="2303">
                  <c:v>55570</c:v>
                </c:pt>
                <c:pt idx="2304">
                  <c:v>55577</c:v>
                </c:pt>
                <c:pt idx="2305">
                  <c:v>55584</c:v>
                </c:pt>
                <c:pt idx="2306">
                  <c:v>55591</c:v>
                </c:pt>
                <c:pt idx="2307">
                  <c:v>55598</c:v>
                </c:pt>
                <c:pt idx="2308">
                  <c:v>55605</c:v>
                </c:pt>
                <c:pt idx="2309">
                  <c:v>55612</c:v>
                </c:pt>
                <c:pt idx="2310">
                  <c:v>55619</c:v>
                </c:pt>
                <c:pt idx="2311">
                  <c:v>55626</c:v>
                </c:pt>
                <c:pt idx="2312">
                  <c:v>55633</c:v>
                </c:pt>
                <c:pt idx="2313">
                  <c:v>55640</c:v>
                </c:pt>
                <c:pt idx="2314">
                  <c:v>55647</c:v>
                </c:pt>
                <c:pt idx="2315">
                  <c:v>55654</c:v>
                </c:pt>
                <c:pt idx="2316">
                  <c:v>55661</c:v>
                </c:pt>
                <c:pt idx="2317">
                  <c:v>55668</c:v>
                </c:pt>
                <c:pt idx="2318">
                  <c:v>55675</c:v>
                </c:pt>
                <c:pt idx="2319">
                  <c:v>55682</c:v>
                </c:pt>
                <c:pt idx="2320">
                  <c:v>55689</c:v>
                </c:pt>
                <c:pt idx="2321">
                  <c:v>55696</c:v>
                </c:pt>
                <c:pt idx="2322">
                  <c:v>55703</c:v>
                </c:pt>
                <c:pt idx="2323">
                  <c:v>55710</c:v>
                </c:pt>
                <c:pt idx="2324">
                  <c:v>55717</c:v>
                </c:pt>
                <c:pt idx="2325">
                  <c:v>55724</c:v>
                </c:pt>
                <c:pt idx="2326">
                  <c:v>55731</c:v>
                </c:pt>
                <c:pt idx="2327">
                  <c:v>55738</c:v>
                </c:pt>
                <c:pt idx="2328">
                  <c:v>55745</c:v>
                </c:pt>
                <c:pt idx="2329">
                  <c:v>55752</c:v>
                </c:pt>
                <c:pt idx="2330">
                  <c:v>55759</c:v>
                </c:pt>
                <c:pt idx="2331">
                  <c:v>55766</c:v>
                </c:pt>
                <c:pt idx="2332">
                  <c:v>55773</c:v>
                </c:pt>
                <c:pt idx="2333">
                  <c:v>55780</c:v>
                </c:pt>
                <c:pt idx="2334">
                  <c:v>55787</c:v>
                </c:pt>
                <c:pt idx="2335">
                  <c:v>55794</c:v>
                </c:pt>
                <c:pt idx="2336">
                  <c:v>55801</c:v>
                </c:pt>
                <c:pt idx="2337">
                  <c:v>55808</c:v>
                </c:pt>
                <c:pt idx="2338">
                  <c:v>55815</c:v>
                </c:pt>
                <c:pt idx="2339">
                  <c:v>55822</c:v>
                </c:pt>
                <c:pt idx="2340">
                  <c:v>55829</c:v>
                </c:pt>
                <c:pt idx="2341">
                  <c:v>55836</c:v>
                </c:pt>
                <c:pt idx="2342">
                  <c:v>55843</c:v>
                </c:pt>
                <c:pt idx="2343">
                  <c:v>55850</c:v>
                </c:pt>
                <c:pt idx="2344">
                  <c:v>55857</c:v>
                </c:pt>
                <c:pt idx="2345">
                  <c:v>55864</c:v>
                </c:pt>
                <c:pt idx="2346">
                  <c:v>55871</c:v>
                </c:pt>
                <c:pt idx="2347">
                  <c:v>55880</c:v>
                </c:pt>
                <c:pt idx="2348">
                  <c:v>55887</c:v>
                </c:pt>
                <c:pt idx="2349">
                  <c:v>55894</c:v>
                </c:pt>
                <c:pt idx="2350">
                  <c:v>55901</c:v>
                </c:pt>
                <c:pt idx="2351">
                  <c:v>55908</c:v>
                </c:pt>
                <c:pt idx="2352">
                  <c:v>55915</c:v>
                </c:pt>
                <c:pt idx="2353">
                  <c:v>55922</c:v>
                </c:pt>
                <c:pt idx="2354">
                  <c:v>55929</c:v>
                </c:pt>
                <c:pt idx="2355">
                  <c:v>55936</c:v>
                </c:pt>
                <c:pt idx="2356">
                  <c:v>55943</c:v>
                </c:pt>
                <c:pt idx="2357">
                  <c:v>55950</c:v>
                </c:pt>
                <c:pt idx="2358">
                  <c:v>55957</c:v>
                </c:pt>
                <c:pt idx="2359">
                  <c:v>55964</c:v>
                </c:pt>
                <c:pt idx="2360">
                  <c:v>55971</c:v>
                </c:pt>
                <c:pt idx="2361">
                  <c:v>55982</c:v>
                </c:pt>
                <c:pt idx="2362">
                  <c:v>55989</c:v>
                </c:pt>
                <c:pt idx="2363">
                  <c:v>55996</c:v>
                </c:pt>
                <c:pt idx="2364">
                  <c:v>56003</c:v>
                </c:pt>
                <c:pt idx="2365">
                  <c:v>56010</c:v>
                </c:pt>
                <c:pt idx="2366">
                  <c:v>56017</c:v>
                </c:pt>
                <c:pt idx="2367">
                  <c:v>56024</c:v>
                </c:pt>
                <c:pt idx="2368">
                  <c:v>56031</c:v>
                </c:pt>
                <c:pt idx="2369">
                  <c:v>56038</c:v>
                </c:pt>
                <c:pt idx="2370">
                  <c:v>56045</c:v>
                </c:pt>
                <c:pt idx="2371">
                  <c:v>56052</c:v>
                </c:pt>
                <c:pt idx="2372">
                  <c:v>56059</c:v>
                </c:pt>
                <c:pt idx="2373">
                  <c:v>56066</c:v>
                </c:pt>
                <c:pt idx="2374">
                  <c:v>56073</c:v>
                </c:pt>
                <c:pt idx="2375">
                  <c:v>56080</c:v>
                </c:pt>
                <c:pt idx="2376">
                  <c:v>56087</c:v>
                </c:pt>
                <c:pt idx="2377">
                  <c:v>56094</c:v>
                </c:pt>
                <c:pt idx="2378">
                  <c:v>56101</c:v>
                </c:pt>
                <c:pt idx="2379">
                  <c:v>56108</c:v>
                </c:pt>
                <c:pt idx="2380">
                  <c:v>56115</c:v>
                </c:pt>
                <c:pt idx="2381">
                  <c:v>56122</c:v>
                </c:pt>
                <c:pt idx="2382">
                  <c:v>56129</c:v>
                </c:pt>
                <c:pt idx="2383">
                  <c:v>56136</c:v>
                </c:pt>
                <c:pt idx="2384">
                  <c:v>56143</c:v>
                </c:pt>
                <c:pt idx="2385">
                  <c:v>56150</c:v>
                </c:pt>
                <c:pt idx="2386">
                  <c:v>56157</c:v>
                </c:pt>
                <c:pt idx="2387">
                  <c:v>56164</c:v>
                </c:pt>
                <c:pt idx="2388">
                  <c:v>56171</c:v>
                </c:pt>
                <c:pt idx="2389">
                  <c:v>56178</c:v>
                </c:pt>
                <c:pt idx="2390">
                  <c:v>56185</c:v>
                </c:pt>
                <c:pt idx="2391">
                  <c:v>56192</c:v>
                </c:pt>
                <c:pt idx="2392">
                  <c:v>56199</c:v>
                </c:pt>
                <c:pt idx="2393">
                  <c:v>56206</c:v>
                </c:pt>
                <c:pt idx="2394">
                  <c:v>56213</c:v>
                </c:pt>
                <c:pt idx="2395">
                  <c:v>56220</c:v>
                </c:pt>
                <c:pt idx="2396">
                  <c:v>56227</c:v>
                </c:pt>
                <c:pt idx="2397">
                  <c:v>56234</c:v>
                </c:pt>
                <c:pt idx="2398">
                  <c:v>56241</c:v>
                </c:pt>
                <c:pt idx="2399">
                  <c:v>56248</c:v>
                </c:pt>
                <c:pt idx="2400">
                  <c:v>56255</c:v>
                </c:pt>
                <c:pt idx="2401">
                  <c:v>56262</c:v>
                </c:pt>
                <c:pt idx="2402">
                  <c:v>56269</c:v>
                </c:pt>
                <c:pt idx="2403">
                  <c:v>56276</c:v>
                </c:pt>
                <c:pt idx="2404">
                  <c:v>56283</c:v>
                </c:pt>
                <c:pt idx="2405">
                  <c:v>56290</c:v>
                </c:pt>
                <c:pt idx="2406">
                  <c:v>56297</c:v>
                </c:pt>
                <c:pt idx="2407">
                  <c:v>56304</c:v>
                </c:pt>
                <c:pt idx="2408">
                  <c:v>56311</c:v>
                </c:pt>
                <c:pt idx="2409">
                  <c:v>56318</c:v>
                </c:pt>
                <c:pt idx="2410">
                  <c:v>56325</c:v>
                </c:pt>
                <c:pt idx="2411">
                  <c:v>56332</c:v>
                </c:pt>
                <c:pt idx="2412">
                  <c:v>56339</c:v>
                </c:pt>
                <c:pt idx="2413">
                  <c:v>56346</c:v>
                </c:pt>
                <c:pt idx="2414">
                  <c:v>56353</c:v>
                </c:pt>
                <c:pt idx="2415">
                  <c:v>56360</c:v>
                </c:pt>
                <c:pt idx="2416">
                  <c:v>56367</c:v>
                </c:pt>
                <c:pt idx="2417">
                  <c:v>56374</c:v>
                </c:pt>
                <c:pt idx="2418">
                  <c:v>56381</c:v>
                </c:pt>
                <c:pt idx="2419">
                  <c:v>56388</c:v>
                </c:pt>
                <c:pt idx="2420">
                  <c:v>56395</c:v>
                </c:pt>
                <c:pt idx="2421">
                  <c:v>56402</c:v>
                </c:pt>
                <c:pt idx="2422">
                  <c:v>56409</c:v>
                </c:pt>
                <c:pt idx="2423">
                  <c:v>56416</c:v>
                </c:pt>
                <c:pt idx="2424">
                  <c:v>56423</c:v>
                </c:pt>
                <c:pt idx="2425">
                  <c:v>56430</c:v>
                </c:pt>
                <c:pt idx="2426">
                  <c:v>56437</c:v>
                </c:pt>
                <c:pt idx="2427">
                  <c:v>56444</c:v>
                </c:pt>
                <c:pt idx="2428">
                  <c:v>56451</c:v>
                </c:pt>
                <c:pt idx="2429">
                  <c:v>56458</c:v>
                </c:pt>
                <c:pt idx="2430">
                  <c:v>56465</c:v>
                </c:pt>
                <c:pt idx="2431">
                  <c:v>56472</c:v>
                </c:pt>
                <c:pt idx="2432">
                  <c:v>56479</c:v>
                </c:pt>
                <c:pt idx="2433">
                  <c:v>56486</c:v>
                </c:pt>
                <c:pt idx="2434">
                  <c:v>56493</c:v>
                </c:pt>
                <c:pt idx="2435">
                  <c:v>56500</c:v>
                </c:pt>
                <c:pt idx="2436">
                  <c:v>56507</c:v>
                </c:pt>
                <c:pt idx="2437">
                  <c:v>56514</c:v>
                </c:pt>
                <c:pt idx="2438">
                  <c:v>56521</c:v>
                </c:pt>
                <c:pt idx="2439">
                  <c:v>56528</c:v>
                </c:pt>
                <c:pt idx="2440">
                  <c:v>56535</c:v>
                </c:pt>
                <c:pt idx="2441">
                  <c:v>56542</c:v>
                </c:pt>
                <c:pt idx="2442">
                  <c:v>56549</c:v>
                </c:pt>
                <c:pt idx="2443">
                  <c:v>56556</c:v>
                </c:pt>
                <c:pt idx="2444">
                  <c:v>56563</c:v>
                </c:pt>
                <c:pt idx="2445">
                  <c:v>56570</c:v>
                </c:pt>
                <c:pt idx="2446">
                  <c:v>56577</c:v>
                </c:pt>
                <c:pt idx="2447">
                  <c:v>56584</c:v>
                </c:pt>
                <c:pt idx="2448">
                  <c:v>56591</c:v>
                </c:pt>
                <c:pt idx="2449">
                  <c:v>56598</c:v>
                </c:pt>
                <c:pt idx="2450">
                  <c:v>56605</c:v>
                </c:pt>
                <c:pt idx="2451">
                  <c:v>56612</c:v>
                </c:pt>
                <c:pt idx="2452">
                  <c:v>56619</c:v>
                </c:pt>
                <c:pt idx="2453">
                  <c:v>56626</c:v>
                </c:pt>
                <c:pt idx="2454">
                  <c:v>56633</c:v>
                </c:pt>
                <c:pt idx="2455">
                  <c:v>56640</c:v>
                </c:pt>
                <c:pt idx="2456">
                  <c:v>56647</c:v>
                </c:pt>
                <c:pt idx="2457">
                  <c:v>56654</c:v>
                </c:pt>
                <c:pt idx="2458">
                  <c:v>56661</c:v>
                </c:pt>
                <c:pt idx="2459">
                  <c:v>56668</c:v>
                </c:pt>
                <c:pt idx="2460">
                  <c:v>56675</c:v>
                </c:pt>
                <c:pt idx="2461">
                  <c:v>56682</c:v>
                </c:pt>
                <c:pt idx="2462">
                  <c:v>56689</c:v>
                </c:pt>
                <c:pt idx="2463">
                  <c:v>56696</c:v>
                </c:pt>
                <c:pt idx="2464">
                  <c:v>56703</c:v>
                </c:pt>
                <c:pt idx="2465">
                  <c:v>56710</c:v>
                </c:pt>
                <c:pt idx="2466">
                  <c:v>56717</c:v>
                </c:pt>
                <c:pt idx="2467">
                  <c:v>56724</c:v>
                </c:pt>
                <c:pt idx="2468">
                  <c:v>56731</c:v>
                </c:pt>
                <c:pt idx="2469">
                  <c:v>56738</c:v>
                </c:pt>
                <c:pt idx="2470">
                  <c:v>56745</c:v>
                </c:pt>
                <c:pt idx="2471">
                  <c:v>56752</c:v>
                </c:pt>
                <c:pt idx="2472">
                  <c:v>56759</c:v>
                </c:pt>
                <c:pt idx="2473">
                  <c:v>56766</c:v>
                </c:pt>
                <c:pt idx="2474">
                  <c:v>56773</c:v>
                </c:pt>
                <c:pt idx="2475">
                  <c:v>56780</c:v>
                </c:pt>
                <c:pt idx="2476">
                  <c:v>56787</c:v>
                </c:pt>
                <c:pt idx="2477">
                  <c:v>56794</c:v>
                </c:pt>
                <c:pt idx="2478">
                  <c:v>56801</c:v>
                </c:pt>
                <c:pt idx="2479">
                  <c:v>56808</c:v>
                </c:pt>
                <c:pt idx="2480">
                  <c:v>56815</c:v>
                </c:pt>
                <c:pt idx="2481">
                  <c:v>56822</c:v>
                </c:pt>
                <c:pt idx="2482">
                  <c:v>56829</c:v>
                </c:pt>
                <c:pt idx="2483">
                  <c:v>56836</c:v>
                </c:pt>
                <c:pt idx="2484">
                  <c:v>56843</c:v>
                </c:pt>
                <c:pt idx="2485">
                  <c:v>56850</c:v>
                </c:pt>
                <c:pt idx="2486">
                  <c:v>56857</c:v>
                </c:pt>
                <c:pt idx="2487">
                  <c:v>56864</c:v>
                </c:pt>
                <c:pt idx="2488">
                  <c:v>56871</c:v>
                </c:pt>
                <c:pt idx="2489">
                  <c:v>56878</c:v>
                </c:pt>
                <c:pt idx="2490">
                  <c:v>56885</c:v>
                </c:pt>
                <c:pt idx="2491">
                  <c:v>56892</c:v>
                </c:pt>
                <c:pt idx="2492">
                  <c:v>56899</c:v>
                </c:pt>
                <c:pt idx="2493">
                  <c:v>56906</c:v>
                </c:pt>
                <c:pt idx="2494">
                  <c:v>56913</c:v>
                </c:pt>
                <c:pt idx="2495">
                  <c:v>56920</c:v>
                </c:pt>
                <c:pt idx="2496">
                  <c:v>56927</c:v>
                </c:pt>
                <c:pt idx="2497">
                  <c:v>56934</c:v>
                </c:pt>
                <c:pt idx="2498">
                  <c:v>56941</c:v>
                </c:pt>
                <c:pt idx="2499">
                  <c:v>56948</c:v>
                </c:pt>
                <c:pt idx="2500">
                  <c:v>56955</c:v>
                </c:pt>
                <c:pt idx="2501">
                  <c:v>56962</c:v>
                </c:pt>
                <c:pt idx="2502">
                  <c:v>56969</c:v>
                </c:pt>
                <c:pt idx="2503">
                  <c:v>56977</c:v>
                </c:pt>
                <c:pt idx="2504">
                  <c:v>56984</c:v>
                </c:pt>
                <c:pt idx="2505">
                  <c:v>56991</c:v>
                </c:pt>
                <c:pt idx="2506">
                  <c:v>56998</c:v>
                </c:pt>
                <c:pt idx="2507">
                  <c:v>57005</c:v>
                </c:pt>
                <c:pt idx="2508">
                  <c:v>57012</c:v>
                </c:pt>
                <c:pt idx="2509">
                  <c:v>57019</c:v>
                </c:pt>
                <c:pt idx="2510">
                  <c:v>57026</c:v>
                </c:pt>
                <c:pt idx="2511">
                  <c:v>57033</c:v>
                </c:pt>
                <c:pt idx="2512">
                  <c:v>57040</c:v>
                </c:pt>
                <c:pt idx="2513">
                  <c:v>57047</c:v>
                </c:pt>
                <c:pt idx="2514">
                  <c:v>57054</c:v>
                </c:pt>
                <c:pt idx="2515">
                  <c:v>57061</c:v>
                </c:pt>
                <c:pt idx="2516">
                  <c:v>57068</c:v>
                </c:pt>
                <c:pt idx="2517">
                  <c:v>57075</c:v>
                </c:pt>
                <c:pt idx="2518">
                  <c:v>57082</c:v>
                </c:pt>
                <c:pt idx="2519">
                  <c:v>57089</c:v>
                </c:pt>
                <c:pt idx="2520">
                  <c:v>57096</c:v>
                </c:pt>
                <c:pt idx="2521">
                  <c:v>57103</c:v>
                </c:pt>
                <c:pt idx="2522">
                  <c:v>57110</c:v>
                </c:pt>
                <c:pt idx="2523">
                  <c:v>57117</c:v>
                </c:pt>
                <c:pt idx="2524">
                  <c:v>57124</c:v>
                </c:pt>
                <c:pt idx="2525">
                  <c:v>57131</c:v>
                </c:pt>
                <c:pt idx="2526">
                  <c:v>57138</c:v>
                </c:pt>
                <c:pt idx="2527">
                  <c:v>57145</c:v>
                </c:pt>
                <c:pt idx="2528">
                  <c:v>57152</c:v>
                </c:pt>
                <c:pt idx="2529">
                  <c:v>57159</c:v>
                </c:pt>
                <c:pt idx="2530">
                  <c:v>57166</c:v>
                </c:pt>
                <c:pt idx="2531">
                  <c:v>57173</c:v>
                </c:pt>
                <c:pt idx="2532">
                  <c:v>57180</c:v>
                </c:pt>
                <c:pt idx="2533">
                  <c:v>57187</c:v>
                </c:pt>
                <c:pt idx="2534">
                  <c:v>57194</c:v>
                </c:pt>
                <c:pt idx="2535">
                  <c:v>57201</c:v>
                </c:pt>
                <c:pt idx="2536">
                  <c:v>57208</c:v>
                </c:pt>
                <c:pt idx="2537">
                  <c:v>57215</c:v>
                </c:pt>
                <c:pt idx="2538">
                  <c:v>57222</c:v>
                </c:pt>
                <c:pt idx="2539">
                  <c:v>57229</c:v>
                </c:pt>
                <c:pt idx="2540">
                  <c:v>57236</c:v>
                </c:pt>
                <c:pt idx="2541">
                  <c:v>57243</c:v>
                </c:pt>
                <c:pt idx="2542">
                  <c:v>57250</c:v>
                </c:pt>
                <c:pt idx="2543">
                  <c:v>57257</c:v>
                </c:pt>
                <c:pt idx="2544">
                  <c:v>57264</c:v>
                </c:pt>
                <c:pt idx="2545">
                  <c:v>57271</c:v>
                </c:pt>
                <c:pt idx="2546">
                  <c:v>57278</c:v>
                </c:pt>
                <c:pt idx="2547">
                  <c:v>57285</c:v>
                </c:pt>
                <c:pt idx="2548">
                  <c:v>57292</c:v>
                </c:pt>
                <c:pt idx="2549">
                  <c:v>57299</c:v>
                </c:pt>
                <c:pt idx="2550">
                  <c:v>57306</c:v>
                </c:pt>
                <c:pt idx="2551">
                  <c:v>57313</c:v>
                </c:pt>
                <c:pt idx="2552">
                  <c:v>57320</c:v>
                </c:pt>
                <c:pt idx="2553">
                  <c:v>57327</c:v>
                </c:pt>
                <c:pt idx="2554">
                  <c:v>57334</c:v>
                </c:pt>
                <c:pt idx="2555">
                  <c:v>57341</c:v>
                </c:pt>
                <c:pt idx="2556">
                  <c:v>57348</c:v>
                </c:pt>
                <c:pt idx="2557">
                  <c:v>57355</c:v>
                </c:pt>
                <c:pt idx="2558">
                  <c:v>57362</c:v>
                </c:pt>
                <c:pt idx="2559">
                  <c:v>57369</c:v>
                </c:pt>
                <c:pt idx="2560">
                  <c:v>57376</c:v>
                </c:pt>
                <c:pt idx="2561">
                  <c:v>57383</c:v>
                </c:pt>
                <c:pt idx="2562">
                  <c:v>57390</c:v>
                </c:pt>
                <c:pt idx="2563">
                  <c:v>57397</c:v>
                </c:pt>
                <c:pt idx="2564">
                  <c:v>57404</c:v>
                </c:pt>
                <c:pt idx="2565">
                  <c:v>57411</c:v>
                </c:pt>
                <c:pt idx="2566">
                  <c:v>57418</c:v>
                </c:pt>
                <c:pt idx="2567">
                  <c:v>57425</c:v>
                </c:pt>
                <c:pt idx="2568">
                  <c:v>57432</c:v>
                </c:pt>
                <c:pt idx="2569">
                  <c:v>57439</c:v>
                </c:pt>
                <c:pt idx="2570">
                  <c:v>57446</c:v>
                </c:pt>
                <c:pt idx="2571">
                  <c:v>57453</c:v>
                </c:pt>
                <c:pt idx="2572">
                  <c:v>57460</c:v>
                </c:pt>
                <c:pt idx="2573">
                  <c:v>57467</c:v>
                </c:pt>
                <c:pt idx="2574">
                  <c:v>57474</c:v>
                </c:pt>
                <c:pt idx="2575">
                  <c:v>57481</c:v>
                </c:pt>
                <c:pt idx="2576">
                  <c:v>57488</c:v>
                </c:pt>
                <c:pt idx="2577">
                  <c:v>57495</c:v>
                </c:pt>
                <c:pt idx="2578">
                  <c:v>57502</c:v>
                </c:pt>
                <c:pt idx="2579">
                  <c:v>57509</c:v>
                </c:pt>
                <c:pt idx="2580">
                  <c:v>57516</c:v>
                </c:pt>
                <c:pt idx="2581">
                  <c:v>57523</c:v>
                </c:pt>
                <c:pt idx="2582">
                  <c:v>57530</c:v>
                </c:pt>
                <c:pt idx="2583">
                  <c:v>57537</c:v>
                </c:pt>
                <c:pt idx="2584">
                  <c:v>57544</c:v>
                </c:pt>
                <c:pt idx="2585">
                  <c:v>57551</c:v>
                </c:pt>
                <c:pt idx="2586">
                  <c:v>57558</c:v>
                </c:pt>
                <c:pt idx="2587">
                  <c:v>57565</c:v>
                </c:pt>
                <c:pt idx="2588">
                  <c:v>57572</c:v>
                </c:pt>
                <c:pt idx="2589">
                  <c:v>57579</c:v>
                </c:pt>
                <c:pt idx="2590">
                  <c:v>57586</c:v>
                </c:pt>
                <c:pt idx="2591">
                  <c:v>57593</c:v>
                </c:pt>
                <c:pt idx="2592">
                  <c:v>57600</c:v>
                </c:pt>
                <c:pt idx="2593">
                  <c:v>57607</c:v>
                </c:pt>
                <c:pt idx="2594">
                  <c:v>57614</c:v>
                </c:pt>
                <c:pt idx="2595">
                  <c:v>57621</c:v>
                </c:pt>
                <c:pt idx="2596">
                  <c:v>57628</c:v>
                </c:pt>
                <c:pt idx="2597">
                  <c:v>57635</c:v>
                </c:pt>
                <c:pt idx="2598">
                  <c:v>57642</c:v>
                </c:pt>
                <c:pt idx="2599">
                  <c:v>57649</c:v>
                </c:pt>
                <c:pt idx="2600">
                  <c:v>57656</c:v>
                </c:pt>
                <c:pt idx="2601">
                  <c:v>57663</c:v>
                </c:pt>
                <c:pt idx="2602">
                  <c:v>57670</c:v>
                </c:pt>
                <c:pt idx="2603">
                  <c:v>57677</c:v>
                </c:pt>
                <c:pt idx="2604">
                  <c:v>57684</c:v>
                </c:pt>
                <c:pt idx="2605">
                  <c:v>57691</c:v>
                </c:pt>
                <c:pt idx="2606">
                  <c:v>57698</c:v>
                </c:pt>
                <c:pt idx="2607">
                  <c:v>57706</c:v>
                </c:pt>
                <c:pt idx="2608">
                  <c:v>57713</c:v>
                </c:pt>
                <c:pt idx="2609">
                  <c:v>57720</c:v>
                </c:pt>
                <c:pt idx="2610">
                  <c:v>57727</c:v>
                </c:pt>
                <c:pt idx="2611">
                  <c:v>57734</c:v>
                </c:pt>
                <c:pt idx="2612">
                  <c:v>57741</c:v>
                </c:pt>
                <c:pt idx="2613">
                  <c:v>57748</c:v>
                </c:pt>
                <c:pt idx="2614">
                  <c:v>57755</c:v>
                </c:pt>
                <c:pt idx="2615">
                  <c:v>57762</c:v>
                </c:pt>
                <c:pt idx="2616">
                  <c:v>57769</c:v>
                </c:pt>
                <c:pt idx="2617">
                  <c:v>57776</c:v>
                </c:pt>
                <c:pt idx="2618">
                  <c:v>57783</c:v>
                </c:pt>
                <c:pt idx="2619">
                  <c:v>57790</c:v>
                </c:pt>
                <c:pt idx="2620">
                  <c:v>57797</c:v>
                </c:pt>
                <c:pt idx="2621">
                  <c:v>57804</c:v>
                </c:pt>
                <c:pt idx="2622">
                  <c:v>57811</c:v>
                </c:pt>
                <c:pt idx="2623">
                  <c:v>57818</c:v>
                </c:pt>
                <c:pt idx="2624">
                  <c:v>57825</c:v>
                </c:pt>
                <c:pt idx="2625">
                  <c:v>57832</c:v>
                </c:pt>
                <c:pt idx="2626">
                  <c:v>57839</c:v>
                </c:pt>
                <c:pt idx="2627">
                  <c:v>57846</c:v>
                </c:pt>
                <c:pt idx="2628">
                  <c:v>57853</c:v>
                </c:pt>
                <c:pt idx="2629">
                  <c:v>57860</c:v>
                </c:pt>
                <c:pt idx="2630">
                  <c:v>57867</c:v>
                </c:pt>
                <c:pt idx="2631">
                  <c:v>57874</c:v>
                </c:pt>
                <c:pt idx="2632">
                  <c:v>57881</c:v>
                </c:pt>
                <c:pt idx="2633">
                  <c:v>57888</c:v>
                </c:pt>
                <c:pt idx="2634">
                  <c:v>57895</c:v>
                </c:pt>
                <c:pt idx="2635">
                  <c:v>57902</c:v>
                </c:pt>
                <c:pt idx="2636">
                  <c:v>57909</c:v>
                </c:pt>
                <c:pt idx="2637">
                  <c:v>57916</c:v>
                </c:pt>
                <c:pt idx="2638">
                  <c:v>57923</c:v>
                </c:pt>
                <c:pt idx="2639">
                  <c:v>57930</c:v>
                </c:pt>
                <c:pt idx="2640">
                  <c:v>57937</c:v>
                </c:pt>
                <c:pt idx="2641">
                  <c:v>57944</c:v>
                </c:pt>
                <c:pt idx="2642">
                  <c:v>57951</c:v>
                </c:pt>
                <c:pt idx="2643">
                  <c:v>57958</c:v>
                </c:pt>
                <c:pt idx="2644">
                  <c:v>57965</c:v>
                </c:pt>
                <c:pt idx="2645">
                  <c:v>57972</c:v>
                </c:pt>
                <c:pt idx="2646">
                  <c:v>57979</c:v>
                </c:pt>
                <c:pt idx="2647">
                  <c:v>57986</c:v>
                </c:pt>
                <c:pt idx="2648">
                  <c:v>57993</c:v>
                </c:pt>
                <c:pt idx="2649">
                  <c:v>58000</c:v>
                </c:pt>
                <c:pt idx="2650">
                  <c:v>58007</c:v>
                </c:pt>
                <c:pt idx="2651">
                  <c:v>58014</c:v>
                </c:pt>
                <c:pt idx="2652">
                  <c:v>58021</c:v>
                </c:pt>
                <c:pt idx="2653">
                  <c:v>58028</c:v>
                </c:pt>
                <c:pt idx="2654">
                  <c:v>58035</c:v>
                </c:pt>
                <c:pt idx="2655">
                  <c:v>58042</c:v>
                </c:pt>
                <c:pt idx="2656">
                  <c:v>58049</c:v>
                </c:pt>
                <c:pt idx="2657">
                  <c:v>58056</c:v>
                </c:pt>
                <c:pt idx="2658">
                  <c:v>58063</c:v>
                </c:pt>
                <c:pt idx="2659">
                  <c:v>58071</c:v>
                </c:pt>
                <c:pt idx="2660">
                  <c:v>58078</c:v>
                </c:pt>
                <c:pt idx="2661">
                  <c:v>58085</c:v>
                </c:pt>
                <c:pt idx="2662">
                  <c:v>58092</c:v>
                </c:pt>
                <c:pt idx="2663">
                  <c:v>58099</c:v>
                </c:pt>
                <c:pt idx="2664">
                  <c:v>58106</c:v>
                </c:pt>
                <c:pt idx="2665">
                  <c:v>58113</c:v>
                </c:pt>
                <c:pt idx="2666">
                  <c:v>58120</c:v>
                </c:pt>
                <c:pt idx="2667">
                  <c:v>58127</c:v>
                </c:pt>
                <c:pt idx="2668">
                  <c:v>58134</c:v>
                </c:pt>
                <c:pt idx="2669">
                  <c:v>58141</c:v>
                </c:pt>
                <c:pt idx="2670">
                  <c:v>58148</c:v>
                </c:pt>
                <c:pt idx="2671">
                  <c:v>58155</c:v>
                </c:pt>
                <c:pt idx="2672">
                  <c:v>58166</c:v>
                </c:pt>
                <c:pt idx="2673">
                  <c:v>58173</c:v>
                </c:pt>
                <c:pt idx="2674">
                  <c:v>58180</c:v>
                </c:pt>
                <c:pt idx="2675">
                  <c:v>58187</c:v>
                </c:pt>
                <c:pt idx="2676">
                  <c:v>58194</c:v>
                </c:pt>
                <c:pt idx="2677">
                  <c:v>58201</c:v>
                </c:pt>
                <c:pt idx="2678">
                  <c:v>58208</c:v>
                </c:pt>
                <c:pt idx="2679">
                  <c:v>58215</c:v>
                </c:pt>
                <c:pt idx="2680">
                  <c:v>58222</c:v>
                </c:pt>
                <c:pt idx="2681">
                  <c:v>58229</c:v>
                </c:pt>
                <c:pt idx="2682">
                  <c:v>58236</c:v>
                </c:pt>
                <c:pt idx="2683">
                  <c:v>58243</c:v>
                </c:pt>
                <c:pt idx="2684">
                  <c:v>58250</c:v>
                </c:pt>
                <c:pt idx="2685">
                  <c:v>58257</c:v>
                </c:pt>
                <c:pt idx="2686">
                  <c:v>58264</c:v>
                </c:pt>
                <c:pt idx="2687">
                  <c:v>58271</c:v>
                </c:pt>
                <c:pt idx="2688">
                  <c:v>58278</c:v>
                </c:pt>
                <c:pt idx="2689">
                  <c:v>58285</c:v>
                </c:pt>
                <c:pt idx="2690">
                  <c:v>58292</c:v>
                </c:pt>
                <c:pt idx="2691">
                  <c:v>58299</c:v>
                </c:pt>
                <c:pt idx="2692">
                  <c:v>58306</c:v>
                </c:pt>
                <c:pt idx="2693">
                  <c:v>58313</c:v>
                </c:pt>
                <c:pt idx="2694">
                  <c:v>58320</c:v>
                </c:pt>
                <c:pt idx="2695">
                  <c:v>58327</c:v>
                </c:pt>
                <c:pt idx="2696">
                  <c:v>58334</c:v>
                </c:pt>
                <c:pt idx="2697">
                  <c:v>58341</c:v>
                </c:pt>
                <c:pt idx="2698">
                  <c:v>58348</c:v>
                </c:pt>
                <c:pt idx="2699">
                  <c:v>58355</c:v>
                </c:pt>
                <c:pt idx="2700">
                  <c:v>58362</c:v>
                </c:pt>
                <c:pt idx="2701">
                  <c:v>58369</c:v>
                </c:pt>
                <c:pt idx="2702">
                  <c:v>58376</c:v>
                </c:pt>
                <c:pt idx="2703">
                  <c:v>58383</c:v>
                </c:pt>
                <c:pt idx="2704">
                  <c:v>58390</c:v>
                </c:pt>
                <c:pt idx="2705">
                  <c:v>58397</c:v>
                </c:pt>
                <c:pt idx="2706">
                  <c:v>58404</c:v>
                </c:pt>
                <c:pt idx="2707">
                  <c:v>58411</c:v>
                </c:pt>
                <c:pt idx="2708">
                  <c:v>58418</c:v>
                </c:pt>
                <c:pt idx="2709">
                  <c:v>58425</c:v>
                </c:pt>
                <c:pt idx="2710">
                  <c:v>58432</c:v>
                </c:pt>
                <c:pt idx="2711">
                  <c:v>58439</c:v>
                </c:pt>
                <c:pt idx="2712">
                  <c:v>58446</c:v>
                </c:pt>
                <c:pt idx="2713">
                  <c:v>58453</c:v>
                </c:pt>
                <c:pt idx="2714">
                  <c:v>58460</c:v>
                </c:pt>
                <c:pt idx="2715">
                  <c:v>58467</c:v>
                </c:pt>
                <c:pt idx="2716">
                  <c:v>58474</c:v>
                </c:pt>
                <c:pt idx="2717">
                  <c:v>58481</c:v>
                </c:pt>
                <c:pt idx="2718">
                  <c:v>58488</c:v>
                </c:pt>
                <c:pt idx="2719">
                  <c:v>58495</c:v>
                </c:pt>
                <c:pt idx="2720">
                  <c:v>58502</c:v>
                </c:pt>
                <c:pt idx="2721">
                  <c:v>58509</c:v>
                </c:pt>
                <c:pt idx="2722">
                  <c:v>58516</c:v>
                </c:pt>
                <c:pt idx="2723">
                  <c:v>58523</c:v>
                </c:pt>
                <c:pt idx="2724">
                  <c:v>58530</c:v>
                </c:pt>
                <c:pt idx="2725">
                  <c:v>58537</c:v>
                </c:pt>
                <c:pt idx="2726">
                  <c:v>58544</c:v>
                </c:pt>
                <c:pt idx="2727">
                  <c:v>58551</c:v>
                </c:pt>
                <c:pt idx="2728">
                  <c:v>58558</c:v>
                </c:pt>
                <c:pt idx="2729">
                  <c:v>58565</c:v>
                </c:pt>
                <c:pt idx="2730">
                  <c:v>58572</c:v>
                </c:pt>
                <c:pt idx="2731">
                  <c:v>58579</c:v>
                </c:pt>
                <c:pt idx="2732">
                  <c:v>58586</c:v>
                </c:pt>
                <c:pt idx="2733">
                  <c:v>58593</c:v>
                </c:pt>
                <c:pt idx="2734">
                  <c:v>58600</c:v>
                </c:pt>
                <c:pt idx="2735">
                  <c:v>58607</c:v>
                </c:pt>
                <c:pt idx="2736">
                  <c:v>58614</c:v>
                </c:pt>
                <c:pt idx="2737">
                  <c:v>58621</c:v>
                </c:pt>
                <c:pt idx="2738">
                  <c:v>58628</c:v>
                </c:pt>
                <c:pt idx="2739">
                  <c:v>58635</c:v>
                </c:pt>
                <c:pt idx="2740">
                  <c:v>58642</c:v>
                </c:pt>
                <c:pt idx="2741">
                  <c:v>58649</c:v>
                </c:pt>
                <c:pt idx="2742">
                  <c:v>58656</c:v>
                </c:pt>
                <c:pt idx="2743">
                  <c:v>58663</c:v>
                </c:pt>
                <c:pt idx="2744">
                  <c:v>58670</c:v>
                </c:pt>
                <c:pt idx="2745">
                  <c:v>58677</c:v>
                </c:pt>
                <c:pt idx="2746">
                  <c:v>58684</c:v>
                </c:pt>
                <c:pt idx="2747">
                  <c:v>58691</c:v>
                </c:pt>
                <c:pt idx="2748">
                  <c:v>58698</c:v>
                </c:pt>
                <c:pt idx="2749">
                  <c:v>58705</c:v>
                </c:pt>
                <c:pt idx="2750">
                  <c:v>58712</c:v>
                </c:pt>
                <c:pt idx="2751">
                  <c:v>58719</c:v>
                </c:pt>
                <c:pt idx="2752">
                  <c:v>58726</c:v>
                </c:pt>
                <c:pt idx="2753">
                  <c:v>58733</c:v>
                </c:pt>
                <c:pt idx="2754">
                  <c:v>58740</c:v>
                </c:pt>
                <c:pt idx="2755">
                  <c:v>58747</c:v>
                </c:pt>
                <c:pt idx="2756">
                  <c:v>58754</c:v>
                </c:pt>
                <c:pt idx="2757">
                  <c:v>58761</c:v>
                </c:pt>
                <c:pt idx="2758">
                  <c:v>58768</c:v>
                </c:pt>
                <c:pt idx="2759">
                  <c:v>58775</c:v>
                </c:pt>
                <c:pt idx="2760">
                  <c:v>58782</c:v>
                </c:pt>
                <c:pt idx="2761">
                  <c:v>58789</c:v>
                </c:pt>
                <c:pt idx="2762">
                  <c:v>58796</c:v>
                </c:pt>
                <c:pt idx="2763">
                  <c:v>58804</c:v>
                </c:pt>
                <c:pt idx="2764">
                  <c:v>58811</c:v>
                </c:pt>
                <c:pt idx="2765">
                  <c:v>58818</c:v>
                </c:pt>
                <c:pt idx="2766">
                  <c:v>58825</c:v>
                </c:pt>
                <c:pt idx="2767">
                  <c:v>58832</c:v>
                </c:pt>
                <c:pt idx="2768">
                  <c:v>58839</c:v>
                </c:pt>
                <c:pt idx="2769">
                  <c:v>58846</c:v>
                </c:pt>
                <c:pt idx="2770">
                  <c:v>58853</c:v>
                </c:pt>
                <c:pt idx="2771">
                  <c:v>58860</c:v>
                </c:pt>
                <c:pt idx="2772">
                  <c:v>58867</c:v>
                </c:pt>
                <c:pt idx="2773">
                  <c:v>58874</c:v>
                </c:pt>
                <c:pt idx="2774">
                  <c:v>58881</c:v>
                </c:pt>
                <c:pt idx="2775">
                  <c:v>58888</c:v>
                </c:pt>
                <c:pt idx="2776">
                  <c:v>58895</c:v>
                </c:pt>
                <c:pt idx="2777">
                  <c:v>58902</c:v>
                </c:pt>
                <c:pt idx="2778">
                  <c:v>58909</c:v>
                </c:pt>
                <c:pt idx="2779">
                  <c:v>58916</c:v>
                </c:pt>
                <c:pt idx="2780">
                  <c:v>58923</c:v>
                </c:pt>
                <c:pt idx="2781">
                  <c:v>58930</c:v>
                </c:pt>
                <c:pt idx="2782">
                  <c:v>58937</c:v>
                </c:pt>
                <c:pt idx="2783">
                  <c:v>58944</c:v>
                </c:pt>
                <c:pt idx="2784">
                  <c:v>58951</c:v>
                </c:pt>
                <c:pt idx="2785">
                  <c:v>58958</c:v>
                </c:pt>
                <c:pt idx="2786">
                  <c:v>58965</c:v>
                </c:pt>
                <c:pt idx="2787">
                  <c:v>58972</c:v>
                </c:pt>
                <c:pt idx="2788">
                  <c:v>58979</c:v>
                </c:pt>
                <c:pt idx="2789">
                  <c:v>58986</c:v>
                </c:pt>
                <c:pt idx="2790">
                  <c:v>58993</c:v>
                </c:pt>
                <c:pt idx="2791">
                  <c:v>59000</c:v>
                </c:pt>
                <c:pt idx="2792">
                  <c:v>59007</c:v>
                </c:pt>
                <c:pt idx="2793">
                  <c:v>59014</c:v>
                </c:pt>
                <c:pt idx="2794">
                  <c:v>59021</c:v>
                </c:pt>
                <c:pt idx="2795">
                  <c:v>59028</c:v>
                </c:pt>
                <c:pt idx="2796">
                  <c:v>59035</c:v>
                </c:pt>
                <c:pt idx="2797">
                  <c:v>59042</c:v>
                </c:pt>
                <c:pt idx="2798">
                  <c:v>59049</c:v>
                </c:pt>
                <c:pt idx="2799">
                  <c:v>59056</c:v>
                </c:pt>
                <c:pt idx="2800">
                  <c:v>59063</c:v>
                </c:pt>
                <c:pt idx="2801">
                  <c:v>59070</c:v>
                </c:pt>
                <c:pt idx="2802">
                  <c:v>59077</c:v>
                </c:pt>
                <c:pt idx="2803">
                  <c:v>59084</c:v>
                </c:pt>
                <c:pt idx="2804">
                  <c:v>59091</c:v>
                </c:pt>
                <c:pt idx="2805">
                  <c:v>59098</c:v>
                </c:pt>
                <c:pt idx="2806">
                  <c:v>59105</c:v>
                </c:pt>
                <c:pt idx="2807">
                  <c:v>59112</c:v>
                </c:pt>
                <c:pt idx="2808">
                  <c:v>59119</c:v>
                </c:pt>
                <c:pt idx="2809">
                  <c:v>59126</c:v>
                </c:pt>
                <c:pt idx="2810">
                  <c:v>59133</c:v>
                </c:pt>
                <c:pt idx="2811">
                  <c:v>59140</c:v>
                </c:pt>
                <c:pt idx="2812">
                  <c:v>59147</c:v>
                </c:pt>
                <c:pt idx="2813">
                  <c:v>59154</c:v>
                </c:pt>
                <c:pt idx="2814">
                  <c:v>59161</c:v>
                </c:pt>
                <c:pt idx="2815">
                  <c:v>59168</c:v>
                </c:pt>
                <c:pt idx="2816">
                  <c:v>59175</c:v>
                </c:pt>
                <c:pt idx="2817">
                  <c:v>59182</c:v>
                </c:pt>
                <c:pt idx="2818">
                  <c:v>59189</c:v>
                </c:pt>
                <c:pt idx="2819">
                  <c:v>59196</c:v>
                </c:pt>
                <c:pt idx="2820">
                  <c:v>59203</c:v>
                </c:pt>
                <c:pt idx="2821">
                  <c:v>59210</c:v>
                </c:pt>
                <c:pt idx="2822">
                  <c:v>59217</c:v>
                </c:pt>
                <c:pt idx="2823">
                  <c:v>59224</c:v>
                </c:pt>
                <c:pt idx="2824">
                  <c:v>59231</c:v>
                </c:pt>
                <c:pt idx="2825">
                  <c:v>59238</c:v>
                </c:pt>
                <c:pt idx="2826">
                  <c:v>59245</c:v>
                </c:pt>
                <c:pt idx="2827">
                  <c:v>59252</c:v>
                </c:pt>
                <c:pt idx="2828">
                  <c:v>59259</c:v>
                </c:pt>
                <c:pt idx="2829">
                  <c:v>59266</c:v>
                </c:pt>
                <c:pt idx="2830">
                  <c:v>59273</c:v>
                </c:pt>
                <c:pt idx="2831">
                  <c:v>59280</c:v>
                </c:pt>
                <c:pt idx="2832">
                  <c:v>59287</c:v>
                </c:pt>
                <c:pt idx="2833">
                  <c:v>59294</c:v>
                </c:pt>
                <c:pt idx="2834">
                  <c:v>59301</c:v>
                </c:pt>
                <c:pt idx="2835">
                  <c:v>59308</c:v>
                </c:pt>
                <c:pt idx="2836">
                  <c:v>59315</c:v>
                </c:pt>
                <c:pt idx="2837">
                  <c:v>59322</c:v>
                </c:pt>
                <c:pt idx="2838">
                  <c:v>59329</c:v>
                </c:pt>
                <c:pt idx="2839">
                  <c:v>59336</c:v>
                </c:pt>
                <c:pt idx="2840">
                  <c:v>59343</c:v>
                </c:pt>
                <c:pt idx="2841">
                  <c:v>59350</c:v>
                </c:pt>
                <c:pt idx="2842">
                  <c:v>59357</c:v>
                </c:pt>
                <c:pt idx="2843">
                  <c:v>59364</c:v>
                </c:pt>
                <c:pt idx="2844">
                  <c:v>59371</c:v>
                </c:pt>
                <c:pt idx="2845">
                  <c:v>59378</c:v>
                </c:pt>
                <c:pt idx="2846">
                  <c:v>59385</c:v>
                </c:pt>
                <c:pt idx="2847">
                  <c:v>59392</c:v>
                </c:pt>
                <c:pt idx="2848">
                  <c:v>59399</c:v>
                </c:pt>
                <c:pt idx="2849">
                  <c:v>59406</c:v>
                </c:pt>
                <c:pt idx="2850">
                  <c:v>59413</c:v>
                </c:pt>
                <c:pt idx="2851">
                  <c:v>59420</c:v>
                </c:pt>
                <c:pt idx="2852">
                  <c:v>59427</c:v>
                </c:pt>
                <c:pt idx="2853">
                  <c:v>59434</c:v>
                </c:pt>
                <c:pt idx="2854">
                  <c:v>59441</c:v>
                </c:pt>
                <c:pt idx="2855">
                  <c:v>59448</c:v>
                </c:pt>
                <c:pt idx="2856">
                  <c:v>59455</c:v>
                </c:pt>
                <c:pt idx="2857">
                  <c:v>59462</c:v>
                </c:pt>
                <c:pt idx="2858">
                  <c:v>59469</c:v>
                </c:pt>
                <c:pt idx="2859">
                  <c:v>59476</c:v>
                </c:pt>
                <c:pt idx="2860">
                  <c:v>59483</c:v>
                </c:pt>
                <c:pt idx="2861">
                  <c:v>59490</c:v>
                </c:pt>
                <c:pt idx="2862">
                  <c:v>59497</c:v>
                </c:pt>
                <c:pt idx="2863">
                  <c:v>59504</c:v>
                </c:pt>
                <c:pt idx="2864">
                  <c:v>59511</c:v>
                </c:pt>
                <c:pt idx="2865">
                  <c:v>59518</c:v>
                </c:pt>
                <c:pt idx="2866">
                  <c:v>59525</c:v>
                </c:pt>
                <c:pt idx="2867">
                  <c:v>59532</c:v>
                </c:pt>
                <c:pt idx="2868">
                  <c:v>59539</c:v>
                </c:pt>
                <c:pt idx="2869">
                  <c:v>59546</c:v>
                </c:pt>
                <c:pt idx="2870">
                  <c:v>59553</c:v>
                </c:pt>
                <c:pt idx="2871">
                  <c:v>59560</c:v>
                </c:pt>
                <c:pt idx="2872">
                  <c:v>59567</c:v>
                </c:pt>
                <c:pt idx="2873">
                  <c:v>59574</c:v>
                </c:pt>
                <c:pt idx="2874">
                  <c:v>59581</c:v>
                </c:pt>
                <c:pt idx="2875">
                  <c:v>59588</c:v>
                </c:pt>
                <c:pt idx="2876">
                  <c:v>59595</c:v>
                </c:pt>
                <c:pt idx="2877">
                  <c:v>59602</c:v>
                </c:pt>
                <c:pt idx="2878">
                  <c:v>59609</c:v>
                </c:pt>
                <c:pt idx="2879">
                  <c:v>59616</c:v>
                </c:pt>
                <c:pt idx="2880">
                  <c:v>59623</c:v>
                </c:pt>
                <c:pt idx="2881">
                  <c:v>59630</c:v>
                </c:pt>
                <c:pt idx="2882">
                  <c:v>59637</c:v>
                </c:pt>
                <c:pt idx="2883">
                  <c:v>59644</c:v>
                </c:pt>
                <c:pt idx="2884">
                  <c:v>59651</c:v>
                </c:pt>
                <c:pt idx="2885">
                  <c:v>59658</c:v>
                </c:pt>
                <c:pt idx="2886">
                  <c:v>59665</c:v>
                </c:pt>
                <c:pt idx="2887">
                  <c:v>59672</c:v>
                </c:pt>
                <c:pt idx="2888">
                  <c:v>59679</c:v>
                </c:pt>
                <c:pt idx="2889">
                  <c:v>59686</c:v>
                </c:pt>
                <c:pt idx="2890">
                  <c:v>59693</c:v>
                </c:pt>
                <c:pt idx="2891">
                  <c:v>59700</c:v>
                </c:pt>
                <c:pt idx="2892">
                  <c:v>59707</c:v>
                </c:pt>
                <c:pt idx="2893">
                  <c:v>59714</c:v>
                </c:pt>
                <c:pt idx="2894">
                  <c:v>59721</c:v>
                </c:pt>
                <c:pt idx="2895">
                  <c:v>59728</c:v>
                </c:pt>
                <c:pt idx="2896">
                  <c:v>59735</c:v>
                </c:pt>
                <c:pt idx="2897">
                  <c:v>59742</c:v>
                </c:pt>
                <c:pt idx="2898">
                  <c:v>59749</c:v>
                </c:pt>
                <c:pt idx="2899">
                  <c:v>59756</c:v>
                </c:pt>
                <c:pt idx="2900">
                  <c:v>59763</c:v>
                </c:pt>
                <c:pt idx="2901">
                  <c:v>59770</c:v>
                </c:pt>
                <c:pt idx="2902">
                  <c:v>59777</c:v>
                </c:pt>
                <c:pt idx="2903">
                  <c:v>59784</c:v>
                </c:pt>
                <c:pt idx="2904">
                  <c:v>59791</c:v>
                </c:pt>
                <c:pt idx="2905">
                  <c:v>59798</c:v>
                </c:pt>
                <c:pt idx="2906">
                  <c:v>59805</c:v>
                </c:pt>
                <c:pt idx="2907">
                  <c:v>59812</c:v>
                </c:pt>
                <c:pt idx="2908">
                  <c:v>59819</c:v>
                </c:pt>
                <c:pt idx="2909">
                  <c:v>59826</c:v>
                </c:pt>
                <c:pt idx="2910">
                  <c:v>59833</c:v>
                </c:pt>
                <c:pt idx="2911">
                  <c:v>59840</c:v>
                </c:pt>
                <c:pt idx="2912">
                  <c:v>59847</c:v>
                </c:pt>
                <c:pt idx="2913">
                  <c:v>59854</c:v>
                </c:pt>
                <c:pt idx="2914">
                  <c:v>59861</c:v>
                </c:pt>
                <c:pt idx="2915">
                  <c:v>59868</c:v>
                </c:pt>
                <c:pt idx="2916">
                  <c:v>59875</c:v>
                </c:pt>
                <c:pt idx="2917">
                  <c:v>59882</c:v>
                </c:pt>
                <c:pt idx="2918">
                  <c:v>59889</c:v>
                </c:pt>
                <c:pt idx="2919">
                  <c:v>59897</c:v>
                </c:pt>
                <c:pt idx="2920">
                  <c:v>59904</c:v>
                </c:pt>
                <c:pt idx="2921">
                  <c:v>59911</c:v>
                </c:pt>
                <c:pt idx="2922">
                  <c:v>59918</c:v>
                </c:pt>
                <c:pt idx="2923">
                  <c:v>59925</c:v>
                </c:pt>
                <c:pt idx="2924">
                  <c:v>59932</c:v>
                </c:pt>
                <c:pt idx="2925">
                  <c:v>59939</c:v>
                </c:pt>
                <c:pt idx="2926">
                  <c:v>59946</c:v>
                </c:pt>
                <c:pt idx="2927">
                  <c:v>59953</c:v>
                </c:pt>
                <c:pt idx="2928">
                  <c:v>59960</c:v>
                </c:pt>
                <c:pt idx="2929">
                  <c:v>59967</c:v>
                </c:pt>
                <c:pt idx="2930">
                  <c:v>59974</c:v>
                </c:pt>
                <c:pt idx="2931">
                  <c:v>59981</c:v>
                </c:pt>
                <c:pt idx="2932">
                  <c:v>59988</c:v>
                </c:pt>
                <c:pt idx="2933">
                  <c:v>59995</c:v>
                </c:pt>
                <c:pt idx="2934">
                  <c:v>60002</c:v>
                </c:pt>
                <c:pt idx="2935">
                  <c:v>60009</c:v>
                </c:pt>
                <c:pt idx="2936">
                  <c:v>60016</c:v>
                </c:pt>
                <c:pt idx="2937">
                  <c:v>60023</c:v>
                </c:pt>
                <c:pt idx="2938">
                  <c:v>60030</c:v>
                </c:pt>
                <c:pt idx="2939">
                  <c:v>60037</c:v>
                </c:pt>
                <c:pt idx="2940">
                  <c:v>60044</c:v>
                </c:pt>
                <c:pt idx="2941">
                  <c:v>60051</c:v>
                </c:pt>
                <c:pt idx="2942">
                  <c:v>60058</c:v>
                </c:pt>
                <c:pt idx="2943">
                  <c:v>60065</c:v>
                </c:pt>
                <c:pt idx="2944">
                  <c:v>60072</c:v>
                </c:pt>
                <c:pt idx="2945">
                  <c:v>60079</c:v>
                </c:pt>
                <c:pt idx="2946">
                  <c:v>60086</c:v>
                </c:pt>
                <c:pt idx="2947">
                  <c:v>60093</c:v>
                </c:pt>
                <c:pt idx="2948">
                  <c:v>60100</c:v>
                </c:pt>
                <c:pt idx="2949">
                  <c:v>60107</c:v>
                </c:pt>
                <c:pt idx="2950">
                  <c:v>60114</c:v>
                </c:pt>
                <c:pt idx="2951">
                  <c:v>60121</c:v>
                </c:pt>
                <c:pt idx="2952">
                  <c:v>60128</c:v>
                </c:pt>
                <c:pt idx="2953">
                  <c:v>60135</c:v>
                </c:pt>
                <c:pt idx="2954">
                  <c:v>60142</c:v>
                </c:pt>
                <c:pt idx="2955">
                  <c:v>60149</c:v>
                </c:pt>
                <c:pt idx="2956">
                  <c:v>60156</c:v>
                </c:pt>
                <c:pt idx="2957">
                  <c:v>60163</c:v>
                </c:pt>
                <c:pt idx="2958">
                  <c:v>60170</c:v>
                </c:pt>
                <c:pt idx="2959">
                  <c:v>60177</c:v>
                </c:pt>
                <c:pt idx="2960">
                  <c:v>60184</c:v>
                </c:pt>
                <c:pt idx="2961">
                  <c:v>60191</c:v>
                </c:pt>
                <c:pt idx="2962">
                  <c:v>60198</c:v>
                </c:pt>
                <c:pt idx="2963">
                  <c:v>60205</c:v>
                </c:pt>
                <c:pt idx="2964">
                  <c:v>60212</c:v>
                </c:pt>
                <c:pt idx="2965">
                  <c:v>60219</c:v>
                </c:pt>
                <c:pt idx="2966">
                  <c:v>60226</c:v>
                </c:pt>
                <c:pt idx="2967">
                  <c:v>60233</c:v>
                </c:pt>
                <c:pt idx="2968">
                  <c:v>60240</c:v>
                </c:pt>
                <c:pt idx="2969">
                  <c:v>60247</c:v>
                </c:pt>
                <c:pt idx="2970">
                  <c:v>60254</c:v>
                </c:pt>
                <c:pt idx="2971">
                  <c:v>60265</c:v>
                </c:pt>
                <c:pt idx="2972">
                  <c:v>60272</c:v>
                </c:pt>
                <c:pt idx="2973">
                  <c:v>60279</c:v>
                </c:pt>
                <c:pt idx="2974">
                  <c:v>60286</c:v>
                </c:pt>
                <c:pt idx="2975">
                  <c:v>60293</c:v>
                </c:pt>
                <c:pt idx="2976">
                  <c:v>60300</c:v>
                </c:pt>
                <c:pt idx="2977">
                  <c:v>60307</c:v>
                </c:pt>
                <c:pt idx="2978">
                  <c:v>60314</c:v>
                </c:pt>
                <c:pt idx="2979">
                  <c:v>60321</c:v>
                </c:pt>
                <c:pt idx="2980">
                  <c:v>60328</c:v>
                </c:pt>
                <c:pt idx="2981">
                  <c:v>60335</c:v>
                </c:pt>
                <c:pt idx="2982">
                  <c:v>60342</c:v>
                </c:pt>
                <c:pt idx="2983">
                  <c:v>60349</c:v>
                </c:pt>
                <c:pt idx="2984">
                  <c:v>60357</c:v>
                </c:pt>
                <c:pt idx="2985">
                  <c:v>60364</c:v>
                </c:pt>
                <c:pt idx="2986">
                  <c:v>60371</c:v>
                </c:pt>
                <c:pt idx="2987">
                  <c:v>60378</c:v>
                </c:pt>
                <c:pt idx="2988">
                  <c:v>60385</c:v>
                </c:pt>
                <c:pt idx="2989">
                  <c:v>60392</c:v>
                </c:pt>
                <c:pt idx="2990">
                  <c:v>60399</c:v>
                </c:pt>
                <c:pt idx="2991">
                  <c:v>60406</c:v>
                </c:pt>
                <c:pt idx="2992">
                  <c:v>60413</c:v>
                </c:pt>
                <c:pt idx="2993">
                  <c:v>60420</c:v>
                </c:pt>
                <c:pt idx="2994">
                  <c:v>60427</c:v>
                </c:pt>
                <c:pt idx="2995">
                  <c:v>60434</c:v>
                </c:pt>
                <c:pt idx="2996">
                  <c:v>60441</c:v>
                </c:pt>
                <c:pt idx="2997">
                  <c:v>60448</c:v>
                </c:pt>
                <c:pt idx="2998">
                  <c:v>60455</c:v>
                </c:pt>
                <c:pt idx="2999">
                  <c:v>60462</c:v>
                </c:pt>
                <c:pt idx="3000">
                  <c:v>60469</c:v>
                </c:pt>
                <c:pt idx="3001">
                  <c:v>60476</c:v>
                </c:pt>
                <c:pt idx="3002">
                  <c:v>60483</c:v>
                </c:pt>
                <c:pt idx="3003">
                  <c:v>60490</c:v>
                </c:pt>
                <c:pt idx="3004">
                  <c:v>60497</c:v>
                </c:pt>
                <c:pt idx="3005">
                  <c:v>60504</c:v>
                </c:pt>
                <c:pt idx="3006">
                  <c:v>60511</c:v>
                </c:pt>
                <c:pt idx="3007">
                  <c:v>60518</c:v>
                </c:pt>
                <c:pt idx="3008">
                  <c:v>60525</c:v>
                </c:pt>
                <c:pt idx="3009">
                  <c:v>60532</c:v>
                </c:pt>
                <c:pt idx="3010">
                  <c:v>60539</c:v>
                </c:pt>
                <c:pt idx="3011">
                  <c:v>60546</c:v>
                </c:pt>
                <c:pt idx="3012">
                  <c:v>60553</c:v>
                </c:pt>
                <c:pt idx="3013">
                  <c:v>60560</c:v>
                </c:pt>
                <c:pt idx="3014">
                  <c:v>60567</c:v>
                </c:pt>
                <c:pt idx="3015">
                  <c:v>60574</c:v>
                </c:pt>
                <c:pt idx="3016">
                  <c:v>60581</c:v>
                </c:pt>
                <c:pt idx="3017">
                  <c:v>60588</c:v>
                </c:pt>
                <c:pt idx="3018">
                  <c:v>60595</c:v>
                </c:pt>
                <c:pt idx="3019">
                  <c:v>60602</c:v>
                </c:pt>
                <c:pt idx="3020">
                  <c:v>60609</c:v>
                </c:pt>
                <c:pt idx="3021">
                  <c:v>60616</c:v>
                </c:pt>
                <c:pt idx="3022">
                  <c:v>60623</c:v>
                </c:pt>
                <c:pt idx="3023">
                  <c:v>60630</c:v>
                </c:pt>
                <c:pt idx="3024">
                  <c:v>60637</c:v>
                </c:pt>
                <c:pt idx="3025">
                  <c:v>60644</c:v>
                </c:pt>
                <c:pt idx="3026">
                  <c:v>60651</c:v>
                </c:pt>
                <c:pt idx="3027">
                  <c:v>60658</c:v>
                </c:pt>
                <c:pt idx="3028">
                  <c:v>60665</c:v>
                </c:pt>
                <c:pt idx="3029">
                  <c:v>60672</c:v>
                </c:pt>
                <c:pt idx="3030">
                  <c:v>60679</c:v>
                </c:pt>
                <c:pt idx="3031">
                  <c:v>60686</c:v>
                </c:pt>
                <c:pt idx="3032">
                  <c:v>60693</c:v>
                </c:pt>
                <c:pt idx="3033">
                  <c:v>60700</c:v>
                </c:pt>
                <c:pt idx="3034">
                  <c:v>60707</c:v>
                </c:pt>
                <c:pt idx="3035">
                  <c:v>60714</c:v>
                </c:pt>
                <c:pt idx="3036">
                  <c:v>60721</c:v>
                </c:pt>
                <c:pt idx="3037">
                  <c:v>60728</c:v>
                </c:pt>
                <c:pt idx="3038">
                  <c:v>60735</c:v>
                </c:pt>
                <c:pt idx="3039">
                  <c:v>60742</c:v>
                </c:pt>
                <c:pt idx="3040">
                  <c:v>60749</c:v>
                </c:pt>
                <c:pt idx="3041">
                  <c:v>60756</c:v>
                </c:pt>
                <c:pt idx="3042">
                  <c:v>60763</c:v>
                </c:pt>
                <c:pt idx="3043">
                  <c:v>60770</c:v>
                </c:pt>
                <c:pt idx="3044">
                  <c:v>60777</c:v>
                </c:pt>
                <c:pt idx="3045">
                  <c:v>60784</c:v>
                </c:pt>
                <c:pt idx="3046">
                  <c:v>60791</c:v>
                </c:pt>
                <c:pt idx="3047">
                  <c:v>60798</c:v>
                </c:pt>
                <c:pt idx="3048">
                  <c:v>60805</c:v>
                </c:pt>
                <c:pt idx="3049">
                  <c:v>60812</c:v>
                </c:pt>
                <c:pt idx="3050">
                  <c:v>60819</c:v>
                </c:pt>
                <c:pt idx="3051">
                  <c:v>60826</c:v>
                </c:pt>
                <c:pt idx="3052">
                  <c:v>60833</c:v>
                </c:pt>
                <c:pt idx="3053">
                  <c:v>60840</c:v>
                </c:pt>
                <c:pt idx="3054">
                  <c:v>60847</c:v>
                </c:pt>
                <c:pt idx="3055">
                  <c:v>60854</c:v>
                </c:pt>
                <c:pt idx="3056">
                  <c:v>60861</c:v>
                </c:pt>
                <c:pt idx="3057">
                  <c:v>60868</c:v>
                </c:pt>
                <c:pt idx="3058">
                  <c:v>60875</c:v>
                </c:pt>
                <c:pt idx="3059">
                  <c:v>60882</c:v>
                </c:pt>
                <c:pt idx="3060">
                  <c:v>60889</c:v>
                </c:pt>
                <c:pt idx="3061">
                  <c:v>60896</c:v>
                </c:pt>
                <c:pt idx="3062">
                  <c:v>60903</c:v>
                </c:pt>
                <c:pt idx="3063">
                  <c:v>60910</c:v>
                </c:pt>
                <c:pt idx="3064">
                  <c:v>60917</c:v>
                </c:pt>
                <c:pt idx="3065">
                  <c:v>60924</c:v>
                </c:pt>
                <c:pt idx="3066">
                  <c:v>60931</c:v>
                </c:pt>
                <c:pt idx="3067">
                  <c:v>60938</c:v>
                </c:pt>
                <c:pt idx="3068">
                  <c:v>60945</c:v>
                </c:pt>
                <c:pt idx="3069">
                  <c:v>60952</c:v>
                </c:pt>
                <c:pt idx="3070">
                  <c:v>60959</c:v>
                </c:pt>
                <c:pt idx="3071">
                  <c:v>60966</c:v>
                </c:pt>
                <c:pt idx="3072">
                  <c:v>60973</c:v>
                </c:pt>
                <c:pt idx="3073">
                  <c:v>60980</c:v>
                </c:pt>
                <c:pt idx="3074">
                  <c:v>60987</c:v>
                </c:pt>
                <c:pt idx="3075">
                  <c:v>60995</c:v>
                </c:pt>
                <c:pt idx="3076">
                  <c:v>61002</c:v>
                </c:pt>
                <c:pt idx="3077">
                  <c:v>61009</c:v>
                </c:pt>
                <c:pt idx="3078">
                  <c:v>61016</c:v>
                </c:pt>
                <c:pt idx="3079">
                  <c:v>61023</c:v>
                </c:pt>
                <c:pt idx="3080">
                  <c:v>61030</c:v>
                </c:pt>
                <c:pt idx="3081">
                  <c:v>61037</c:v>
                </c:pt>
                <c:pt idx="3082">
                  <c:v>61044</c:v>
                </c:pt>
                <c:pt idx="3083">
                  <c:v>61051</c:v>
                </c:pt>
                <c:pt idx="3084">
                  <c:v>61058</c:v>
                </c:pt>
                <c:pt idx="3085">
                  <c:v>61065</c:v>
                </c:pt>
                <c:pt idx="3086">
                  <c:v>61072</c:v>
                </c:pt>
                <c:pt idx="3087">
                  <c:v>61079</c:v>
                </c:pt>
                <c:pt idx="3088">
                  <c:v>61086</c:v>
                </c:pt>
                <c:pt idx="3089">
                  <c:v>61093</c:v>
                </c:pt>
                <c:pt idx="3090">
                  <c:v>61100</c:v>
                </c:pt>
                <c:pt idx="3091">
                  <c:v>61107</c:v>
                </c:pt>
                <c:pt idx="3092">
                  <c:v>61114</c:v>
                </c:pt>
                <c:pt idx="3093">
                  <c:v>61121</c:v>
                </c:pt>
                <c:pt idx="3094">
                  <c:v>61128</c:v>
                </c:pt>
                <c:pt idx="3095">
                  <c:v>61135</c:v>
                </c:pt>
                <c:pt idx="3096">
                  <c:v>61142</c:v>
                </c:pt>
                <c:pt idx="3097">
                  <c:v>61149</c:v>
                </c:pt>
                <c:pt idx="3098">
                  <c:v>61156</c:v>
                </c:pt>
                <c:pt idx="3099">
                  <c:v>61163</c:v>
                </c:pt>
                <c:pt idx="3100">
                  <c:v>61170</c:v>
                </c:pt>
                <c:pt idx="3101">
                  <c:v>61177</c:v>
                </c:pt>
                <c:pt idx="3102">
                  <c:v>61184</c:v>
                </c:pt>
                <c:pt idx="3103">
                  <c:v>61191</c:v>
                </c:pt>
                <c:pt idx="3104">
                  <c:v>61198</c:v>
                </c:pt>
                <c:pt idx="3105">
                  <c:v>61205</c:v>
                </c:pt>
                <c:pt idx="3106">
                  <c:v>61212</c:v>
                </c:pt>
                <c:pt idx="3107">
                  <c:v>61219</c:v>
                </c:pt>
                <c:pt idx="3108">
                  <c:v>61226</c:v>
                </c:pt>
                <c:pt idx="3109">
                  <c:v>61233</c:v>
                </c:pt>
                <c:pt idx="3110">
                  <c:v>61240</c:v>
                </c:pt>
                <c:pt idx="3111">
                  <c:v>61247</c:v>
                </c:pt>
                <c:pt idx="3112">
                  <c:v>61254</c:v>
                </c:pt>
                <c:pt idx="3113">
                  <c:v>61261</c:v>
                </c:pt>
                <c:pt idx="3114">
                  <c:v>61268</c:v>
                </c:pt>
                <c:pt idx="3115">
                  <c:v>61275</c:v>
                </c:pt>
                <c:pt idx="3116">
                  <c:v>61282</c:v>
                </c:pt>
                <c:pt idx="3117">
                  <c:v>61289</c:v>
                </c:pt>
                <c:pt idx="3118">
                  <c:v>61296</c:v>
                </c:pt>
                <c:pt idx="3119">
                  <c:v>61303</c:v>
                </c:pt>
                <c:pt idx="3120">
                  <c:v>61310</c:v>
                </c:pt>
                <c:pt idx="3121">
                  <c:v>61317</c:v>
                </c:pt>
                <c:pt idx="3122">
                  <c:v>61324</c:v>
                </c:pt>
                <c:pt idx="3123">
                  <c:v>61331</c:v>
                </c:pt>
                <c:pt idx="3124">
                  <c:v>61338</c:v>
                </c:pt>
                <c:pt idx="3125">
                  <c:v>61345</c:v>
                </c:pt>
                <c:pt idx="3126">
                  <c:v>61352</c:v>
                </c:pt>
                <c:pt idx="3127">
                  <c:v>61359</c:v>
                </c:pt>
                <c:pt idx="3128">
                  <c:v>61366</c:v>
                </c:pt>
                <c:pt idx="3129">
                  <c:v>61373</c:v>
                </c:pt>
                <c:pt idx="3130">
                  <c:v>61380</c:v>
                </c:pt>
                <c:pt idx="3131">
                  <c:v>61387</c:v>
                </c:pt>
                <c:pt idx="3132">
                  <c:v>61394</c:v>
                </c:pt>
                <c:pt idx="3133">
                  <c:v>61401</c:v>
                </c:pt>
                <c:pt idx="3134">
                  <c:v>61408</c:v>
                </c:pt>
                <c:pt idx="3135">
                  <c:v>61415</c:v>
                </c:pt>
                <c:pt idx="3136">
                  <c:v>61422</c:v>
                </c:pt>
                <c:pt idx="3137">
                  <c:v>61429</c:v>
                </c:pt>
                <c:pt idx="3138">
                  <c:v>61436</c:v>
                </c:pt>
                <c:pt idx="3139">
                  <c:v>61443</c:v>
                </c:pt>
                <c:pt idx="3140">
                  <c:v>61450</c:v>
                </c:pt>
                <c:pt idx="3141">
                  <c:v>61457</c:v>
                </c:pt>
                <c:pt idx="3142">
                  <c:v>61464</c:v>
                </c:pt>
                <c:pt idx="3143">
                  <c:v>61471</c:v>
                </c:pt>
                <c:pt idx="3144">
                  <c:v>61478</c:v>
                </c:pt>
                <c:pt idx="3145">
                  <c:v>61485</c:v>
                </c:pt>
                <c:pt idx="3146">
                  <c:v>61492</c:v>
                </c:pt>
                <c:pt idx="3147">
                  <c:v>61499</c:v>
                </c:pt>
                <c:pt idx="3148">
                  <c:v>61506</c:v>
                </c:pt>
                <c:pt idx="3149">
                  <c:v>61513</c:v>
                </c:pt>
                <c:pt idx="3150">
                  <c:v>61520</c:v>
                </c:pt>
                <c:pt idx="3151">
                  <c:v>61527</c:v>
                </c:pt>
                <c:pt idx="3152">
                  <c:v>61534</c:v>
                </c:pt>
                <c:pt idx="3153">
                  <c:v>61541</c:v>
                </c:pt>
                <c:pt idx="3154">
                  <c:v>61548</c:v>
                </c:pt>
                <c:pt idx="3155">
                  <c:v>61555</c:v>
                </c:pt>
                <c:pt idx="3156">
                  <c:v>61562</c:v>
                </c:pt>
                <c:pt idx="3157">
                  <c:v>61569</c:v>
                </c:pt>
                <c:pt idx="3158">
                  <c:v>61576</c:v>
                </c:pt>
                <c:pt idx="3159">
                  <c:v>61583</c:v>
                </c:pt>
                <c:pt idx="3160">
                  <c:v>61590</c:v>
                </c:pt>
                <c:pt idx="3161">
                  <c:v>61597</c:v>
                </c:pt>
                <c:pt idx="3162">
                  <c:v>61604</c:v>
                </c:pt>
                <c:pt idx="3163">
                  <c:v>61611</c:v>
                </c:pt>
                <c:pt idx="3164">
                  <c:v>61618</c:v>
                </c:pt>
                <c:pt idx="3165">
                  <c:v>61625</c:v>
                </c:pt>
                <c:pt idx="3166">
                  <c:v>61632</c:v>
                </c:pt>
                <c:pt idx="3167">
                  <c:v>61639</c:v>
                </c:pt>
                <c:pt idx="3168">
                  <c:v>61646</c:v>
                </c:pt>
                <c:pt idx="3169">
                  <c:v>61653</c:v>
                </c:pt>
                <c:pt idx="3170">
                  <c:v>61660</c:v>
                </c:pt>
                <c:pt idx="3171">
                  <c:v>61667</c:v>
                </c:pt>
                <c:pt idx="3172">
                  <c:v>61674</c:v>
                </c:pt>
                <c:pt idx="3173">
                  <c:v>61681</c:v>
                </c:pt>
                <c:pt idx="3174">
                  <c:v>61688</c:v>
                </c:pt>
                <c:pt idx="3175">
                  <c:v>61695</c:v>
                </c:pt>
                <c:pt idx="3176">
                  <c:v>61702</c:v>
                </c:pt>
                <c:pt idx="3177">
                  <c:v>61709</c:v>
                </c:pt>
                <c:pt idx="3178">
                  <c:v>61716</c:v>
                </c:pt>
                <c:pt idx="3179">
                  <c:v>61724</c:v>
                </c:pt>
                <c:pt idx="3180">
                  <c:v>61731</c:v>
                </c:pt>
                <c:pt idx="3181">
                  <c:v>61738</c:v>
                </c:pt>
                <c:pt idx="3182">
                  <c:v>61745</c:v>
                </c:pt>
                <c:pt idx="3183">
                  <c:v>61752</c:v>
                </c:pt>
                <c:pt idx="3184">
                  <c:v>61759</c:v>
                </c:pt>
                <c:pt idx="3185">
                  <c:v>61766</c:v>
                </c:pt>
                <c:pt idx="3186">
                  <c:v>61773</c:v>
                </c:pt>
                <c:pt idx="3187">
                  <c:v>61780</c:v>
                </c:pt>
                <c:pt idx="3188">
                  <c:v>61787</c:v>
                </c:pt>
                <c:pt idx="3189">
                  <c:v>61794</c:v>
                </c:pt>
                <c:pt idx="3190">
                  <c:v>61801</c:v>
                </c:pt>
                <c:pt idx="3191">
                  <c:v>61808</c:v>
                </c:pt>
                <c:pt idx="3192">
                  <c:v>61815</c:v>
                </c:pt>
                <c:pt idx="3193">
                  <c:v>61822</c:v>
                </c:pt>
                <c:pt idx="3194">
                  <c:v>61829</c:v>
                </c:pt>
                <c:pt idx="3195">
                  <c:v>61836</c:v>
                </c:pt>
                <c:pt idx="3196">
                  <c:v>61843</c:v>
                </c:pt>
                <c:pt idx="3197">
                  <c:v>61850</c:v>
                </c:pt>
                <c:pt idx="3198">
                  <c:v>61857</c:v>
                </c:pt>
                <c:pt idx="3199">
                  <c:v>61864</c:v>
                </c:pt>
                <c:pt idx="3200">
                  <c:v>61871</c:v>
                </c:pt>
                <c:pt idx="3201">
                  <c:v>61878</c:v>
                </c:pt>
                <c:pt idx="3202">
                  <c:v>61885</c:v>
                </c:pt>
                <c:pt idx="3203">
                  <c:v>61892</c:v>
                </c:pt>
                <c:pt idx="3204">
                  <c:v>61899</c:v>
                </c:pt>
                <c:pt idx="3205">
                  <c:v>61906</c:v>
                </c:pt>
                <c:pt idx="3206">
                  <c:v>61913</c:v>
                </c:pt>
                <c:pt idx="3207">
                  <c:v>61920</c:v>
                </c:pt>
                <c:pt idx="3208">
                  <c:v>61927</c:v>
                </c:pt>
                <c:pt idx="3209">
                  <c:v>61934</c:v>
                </c:pt>
                <c:pt idx="3210">
                  <c:v>61941</c:v>
                </c:pt>
                <c:pt idx="3211">
                  <c:v>61948</c:v>
                </c:pt>
                <c:pt idx="3212">
                  <c:v>61955</c:v>
                </c:pt>
                <c:pt idx="3213">
                  <c:v>61962</c:v>
                </c:pt>
                <c:pt idx="3214">
                  <c:v>61969</c:v>
                </c:pt>
                <c:pt idx="3215">
                  <c:v>61976</c:v>
                </c:pt>
                <c:pt idx="3216">
                  <c:v>61983</c:v>
                </c:pt>
                <c:pt idx="3217">
                  <c:v>61990</c:v>
                </c:pt>
                <c:pt idx="3218">
                  <c:v>61997</c:v>
                </c:pt>
                <c:pt idx="3219">
                  <c:v>62004</c:v>
                </c:pt>
                <c:pt idx="3220">
                  <c:v>62011</c:v>
                </c:pt>
                <c:pt idx="3221">
                  <c:v>62018</c:v>
                </c:pt>
                <c:pt idx="3222">
                  <c:v>62025</c:v>
                </c:pt>
                <c:pt idx="3223">
                  <c:v>62032</c:v>
                </c:pt>
                <c:pt idx="3224">
                  <c:v>62039</c:v>
                </c:pt>
                <c:pt idx="3225">
                  <c:v>62046</c:v>
                </c:pt>
                <c:pt idx="3226">
                  <c:v>62053</c:v>
                </c:pt>
                <c:pt idx="3227">
                  <c:v>62060</c:v>
                </c:pt>
                <c:pt idx="3228">
                  <c:v>62067</c:v>
                </c:pt>
                <c:pt idx="3229">
                  <c:v>62074</c:v>
                </c:pt>
                <c:pt idx="3230">
                  <c:v>62081</c:v>
                </c:pt>
                <c:pt idx="3231">
                  <c:v>62089</c:v>
                </c:pt>
                <c:pt idx="3232">
                  <c:v>62096</c:v>
                </c:pt>
                <c:pt idx="3233">
                  <c:v>62103</c:v>
                </c:pt>
                <c:pt idx="3234">
                  <c:v>62110</c:v>
                </c:pt>
                <c:pt idx="3235">
                  <c:v>62117</c:v>
                </c:pt>
                <c:pt idx="3236">
                  <c:v>62124</c:v>
                </c:pt>
                <c:pt idx="3237">
                  <c:v>62131</c:v>
                </c:pt>
                <c:pt idx="3238">
                  <c:v>62138</c:v>
                </c:pt>
                <c:pt idx="3239">
                  <c:v>62145</c:v>
                </c:pt>
                <c:pt idx="3240">
                  <c:v>62152</c:v>
                </c:pt>
                <c:pt idx="3241">
                  <c:v>62159</c:v>
                </c:pt>
                <c:pt idx="3242">
                  <c:v>62166</c:v>
                </c:pt>
                <c:pt idx="3243">
                  <c:v>62173</c:v>
                </c:pt>
                <c:pt idx="3244">
                  <c:v>62184</c:v>
                </c:pt>
                <c:pt idx="3245">
                  <c:v>62191</c:v>
                </c:pt>
                <c:pt idx="3246">
                  <c:v>62198</c:v>
                </c:pt>
                <c:pt idx="3247">
                  <c:v>62205</c:v>
                </c:pt>
                <c:pt idx="3248">
                  <c:v>62212</c:v>
                </c:pt>
                <c:pt idx="3249">
                  <c:v>62219</c:v>
                </c:pt>
                <c:pt idx="3250">
                  <c:v>62226</c:v>
                </c:pt>
                <c:pt idx="3251">
                  <c:v>62233</c:v>
                </c:pt>
                <c:pt idx="3252">
                  <c:v>62240</c:v>
                </c:pt>
                <c:pt idx="3253">
                  <c:v>62247</c:v>
                </c:pt>
                <c:pt idx="3254">
                  <c:v>62254</c:v>
                </c:pt>
                <c:pt idx="3255">
                  <c:v>62261</c:v>
                </c:pt>
                <c:pt idx="3256">
                  <c:v>62268</c:v>
                </c:pt>
                <c:pt idx="3257">
                  <c:v>62275</c:v>
                </c:pt>
                <c:pt idx="3258">
                  <c:v>62282</c:v>
                </c:pt>
                <c:pt idx="3259">
                  <c:v>62289</c:v>
                </c:pt>
                <c:pt idx="3260">
                  <c:v>62296</c:v>
                </c:pt>
                <c:pt idx="3261">
                  <c:v>62303</c:v>
                </c:pt>
                <c:pt idx="3262">
                  <c:v>62310</c:v>
                </c:pt>
                <c:pt idx="3263">
                  <c:v>62317</c:v>
                </c:pt>
                <c:pt idx="3264">
                  <c:v>62324</c:v>
                </c:pt>
                <c:pt idx="3265">
                  <c:v>62331</c:v>
                </c:pt>
                <c:pt idx="3266">
                  <c:v>62338</c:v>
                </c:pt>
                <c:pt idx="3267">
                  <c:v>62345</c:v>
                </c:pt>
                <c:pt idx="3268">
                  <c:v>62352</c:v>
                </c:pt>
                <c:pt idx="3269">
                  <c:v>62359</c:v>
                </c:pt>
                <c:pt idx="3270">
                  <c:v>62366</c:v>
                </c:pt>
                <c:pt idx="3271">
                  <c:v>62373</c:v>
                </c:pt>
                <c:pt idx="3272">
                  <c:v>62380</c:v>
                </c:pt>
                <c:pt idx="3273">
                  <c:v>62387</c:v>
                </c:pt>
                <c:pt idx="3274">
                  <c:v>62394</c:v>
                </c:pt>
                <c:pt idx="3275">
                  <c:v>62401</c:v>
                </c:pt>
                <c:pt idx="3276">
                  <c:v>62408</c:v>
                </c:pt>
                <c:pt idx="3277">
                  <c:v>62415</c:v>
                </c:pt>
                <c:pt idx="3278">
                  <c:v>62422</c:v>
                </c:pt>
                <c:pt idx="3279">
                  <c:v>62429</c:v>
                </c:pt>
                <c:pt idx="3280">
                  <c:v>62436</c:v>
                </c:pt>
                <c:pt idx="3281">
                  <c:v>62443</c:v>
                </c:pt>
                <c:pt idx="3282">
                  <c:v>62450</c:v>
                </c:pt>
                <c:pt idx="3283">
                  <c:v>62457</c:v>
                </c:pt>
                <c:pt idx="3284">
                  <c:v>62464</c:v>
                </c:pt>
                <c:pt idx="3285">
                  <c:v>62471</c:v>
                </c:pt>
                <c:pt idx="3286">
                  <c:v>62478</c:v>
                </c:pt>
                <c:pt idx="3287">
                  <c:v>62485</c:v>
                </c:pt>
                <c:pt idx="3288">
                  <c:v>62492</c:v>
                </c:pt>
                <c:pt idx="3289">
                  <c:v>62499</c:v>
                </c:pt>
                <c:pt idx="3290">
                  <c:v>62506</c:v>
                </c:pt>
                <c:pt idx="3291">
                  <c:v>62513</c:v>
                </c:pt>
                <c:pt idx="3292">
                  <c:v>62520</c:v>
                </c:pt>
                <c:pt idx="3293">
                  <c:v>62527</c:v>
                </c:pt>
                <c:pt idx="3294">
                  <c:v>62534</c:v>
                </c:pt>
                <c:pt idx="3295">
                  <c:v>62541</c:v>
                </c:pt>
                <c:pt idx="3296">
                  <c:v>62548</c:v>
                </c:pt>
                <c:pt idx="3297">
                  <c:v>62555</c:v>
                </c:pt>
                <c:pt idx="3298">
                  <c:v>62562</c:v>
                </c:pt>
                <c:pt idx="3299">
                  <c:v>62569</c:v>
                </c:pt>
                <c:pt idx="3300">
                  <c:v>62576</c:v>
                </c:pt>
                <c:pt idx="3301">
                  <c:v>62583</c:v>
                </c:pt>
                <c:pt idx="3302">
                  <c:v>62590</c:v>
                </c:pt>
                <c:pt idx="3303">
                  <c:v>62597</c:v>
                </c:pt>
                <c:pt idx="3304">
                  <c:v>62604</c:v>
                </c:pt>
                <c:pt idx="3305">
                  <c:v>62611</c:v>
                </c:pt>
                <c:pt idx="3306">
                  <c:v>62618</c:v>
                </c:pt>
                <c:pt idx="3307">
                  <c:v>62625</c:v>
                </c:pt>
                <c:pt idx="3308">
                  <c:v>62632</c:v>
                </c:pt>
                <c:pt idx="3309">
                  <c:v>62639</c:v>
                </c:pt>
                <c:pt idx="3310">
                  <c:v>62646</c:v>
                </c:pt>
                <c:pt idx="3311">
                  <c:v>62653</c:v>
                </c:pt>
                <c:pt idx="3312">
                  <c:v>62660</c:v>
                </c:pt>
                <c:pt idx="3313">
                  <c:v>62667</c:v>
                </c:pt>
                <c:pt idx="3314">
                  <c:v>62674</c:v>
                </c:pt>
                <c:pt idx="3315">
                  <c:v>62681</c:v>
                </c:pt>
                <c:pt idx="3316">
                  <c:v>62688</c:v>
                </c:pt>
                <c:pt idx="3317">
                  <c:v>62695</c:v>
                </c:pt>
                <c:pt idx="3318">
                  <c:v>62702</c:v>
                </c:pt>
                <c:pt idx="3319">
                  <c:v>62709</c:v>
                </c:pt>
                <c:pt idx="3320">
                  <c:v>62716</c:v>
                </c:pt>
                <c:pt idx="3321">
                  <c:v>62723</c:v>
                </c:pt>
                <c:pt idx="3322">
                  <c:v>62730</c:v>
                </c:pt>
                <c:pt idx="3323">
                  <c:v>62737</c:v>
                </c:pt>
                <c:pt idx="3324">
                  <c:v>62744</c:v>
                </c:pt>
                <c:pt idx="3325">
                  <c:v>62751</c:v>
                </c:pt>
                <c:pt idx="3326">
                  <c:v>62758</c:v>
                </c:pt>
                <c:pt idx="3327">
                  <c:v>62765</c:v>
                </c:pt>
                <c:pt idx="3328">
                  <c:v>62772</c:v>
                </c:pt>
                <c:pt idx="3329">
                  <c:v>62779</c:v>
                </c:pt>
                <c:pt idx="3330">
                  <c:v>62786</c:v>
                </c:pt>
                <c:pt idx="3331">
                  <c:v>62793</c:v>
                </c:pt>
                <c:pt idx="3332">
                  <c:v>62800</c:v>
                </c:pt>
                <c:pt idx="3333">
                  <c:v>62807</c:v>
                </c:pt>
                <c:pt idx="3334">
                  <c:v>62814</c:v>
                </c:pt>
                <c:pt idx="3335">
                  <c:v>62821</c:v>
                </c:pt>
                <c:pt idx="3336">
                  <c:v>62828</c:v>
                </c:pt>
                <c:pt idx="3337">
                  <c:v>62835</c:v>
                </c:pt>
                <c:pt idx="3338">
                  <c:v>62842</c:v>
                </c:pt>
                <c:pt idx="3339">
                  <c:v>62849</c:v>
                </c:pt>
                <c:pt idx="3340">
                  <c:v>62856</c:v>
                </c:pt>
                <c:pt idx="3341">
                  <c:v>62863</c:v>
                </c:pt>
                <c:pt idx="3342">
                  <c:v>62870</c:v>
                </c:pt>
                <c:pt idx="3343">
                  <c:v>62877</c:v>
                </c:pt>
                <c:pt idx="3344">
                  <c:v>62884</c:v>
                </c:pt>
                <c:pt idx="3345">
                  <c:v>62891</c:v>
                </c:pt>
                <c:pt idx="3346">
                  <c:v>62898</c:v>
                </c:pt>
                <c:pt idx="3347">
                  <c:v>62905</c:v>
                </c:pt>
                <c:pt idx="3348">
                  <c:v>62912</c:v>
                </c:pt>
                <c:pt idx="3349">
                  <c:v>62919</c:v>
                </c:pt>
                <c:pt idx="3350">
                  <c:v>62926</c:v>
                </c:pt>
                <c:pt idx="3351">
                  <c:v>62933</c:v>
                </c:pt>
                <c:pt idx="3352">
                  <c:v>62940</c:v>
                </c:pt>
                <c:pt idx="3353">
                  <c:v>62947</c:v>
                </c:pt>
                <c:pt idx="3354">
                  <c:v>62954</c:v>
                </c:pt>
                <c:pt idx="3355">
                  <c:v>62961</c:v>
                </c:pt>
                <c:pt idx="3356">
                  <c:v>62968</c:v>
                </c:pt>
                <c:pt idx="3357">
                  <c:v>62975</c:v>
                </c:pt>
                <c:pt idx="3358">
                  <c:v>62982</c:v>
                </c:pt>
                <c:pt idx="3359">
                  <c:v>62989</c:v>
                </c:pt>
                <c:pt idx="3360">
                  <c:v>62996</c:v>
                </c:pt>
                <c:pt idx="3361">
                  <c:v>63003</c:v>
                </c:pt>
                <c:pt idx="3362">
                  <c:v>63010</c:v>
                </c:pt>
                <c:pt idx="3363">
                  <c:v>63017</c:v>
                </c:pt>
                <c:pt idx="3364">
                  <c:v>63024</c:v>
                </c:pt>
                <c:pt idx="3365">
                  <c:v>63031</c:v>
                </c:pt>
                <c:pt idx="3366">
                  <c:v>63038</c:v>
                </c:pt>
                <c:pt idx="3367">
                  <c:v>63045</c:v>
                </c:pt>
                <c:pt idx="3368">
                  <c:v>63052</c:v>
                </c:pt>
                <c:pt idx="3369">
                  <c:v>63059</c:v>
                </c:pt>
                <c:pt idx="3370">
                  <c:v>63066</c:v>
                </c:pt>
                <c:pt idx="3371">
                  <c:v>63073</c:v>
                </c:pt>
                <c:pt idx="3372">
                  <c:v>63080</c:v>
                </c:pt>
                <c:pt idx="3373">
                  <c:v>63087</c:v>
                </c:pt>
                <c:pt idx="3374">
                  <c:v>63094</c:v>
                </c:pt>
                <c:pt idx="3375">
                  <c:v>63101</c:v>
                </c:pt>
                <c:pt idx="3376">
                  <c:v>63108</c:v>
                </c:pt>
                <c:pt idx="3377">
                  <c:v>63115</c:v>
                </c:pt>
                <c:pt idx="3378">
                  <c:v>63122</c:v>
                </c:pt>
                <c:pt idx="3379">
                  <c:v>63129</c:v>
                </c:pt>
                <c:pt idx="3380">
                  <c:v>63136</c:v>
                </c:pt>
                <c:pt idx="3381">
                  <c:v>63143</c:v>
                </c:pt>
                <c:pt idx="3382">
                  <c:v>63150</c:v>
                </c:pt>
                <c:pt idx="3383">
                  <c:v>63157</c:v>
                </c:pt>
                <c:pt idx="3384">
                  <c:v>63164</c:v>
                </c:pt>
                <c:pt idx="3385">
                  <c:v>63171</c:v>
                </c:pt>
                <c:pt idx="3386">
                  <c:v>63178</c:v>
                </c:pt>
                <c:pt idx="3387">
                  <c:v>63186</c:v>
                </c:pt>
                <c:pt idx="3388">
                  <c:v>63193</c:v>
                </c:pt>
                <c:pt idx="3389">
                  <c:v>63200</c:v>
                </c:pt>
                <c:pt idx="3390">
                  <c:v>63207</c:v>
                </c:pt>
                <c:pt idx="3391">
                  <c:v>63214</c:v>
                </c:pt>
                <c:pt idx="3392">
                  <c:v>63221</c:v>
                </c:pt>
                <c:pt idx="3393">
                  <c:v>63228</c:v>
                </c:pt>
                <c:pt idx="3394">
                  <c:v>63235</c:v>
                </c:pt>
                <c:pt idx="3395">
                  <c:v>63242</c:v>
                </c:pt>
                <c:pt idx="3396">
                  <c:v>63249</c:v>
                </c:pt>
                <c:pt idx="3397">
                  <c:v>63256</c:v>
                </c:pt>
                <c:pt idx="3398">
                  <c:v>63263</c:v>
                </c:pt>
                <c:pt idx="3399">
                  <c:v>63270</c:v>
                </c:pt>
                <c:pt idx="3400">
                  <c:v>63277</c:v>
                </c:pt>
                <c:pt idx="3401">
                  <c:v>63284</c:v>
                </c:pt>
                <c:pt idx="3402">
                  <c:v>63291</c:v>
                </c:pt>
                <c:pt idx="3403">
                  <c:v>63298</c:v>
                </c:pt>
                <c:pt idx="3404">
                  <c:v>63305</c:v>
                </c:pt>
                <c:pt idx="3405">
                  <c:v>63312</c:v>
                </c:pt>
                <c:pt idx="3406">
                  <c:v>63319</c:v>
                </c:pt>
                <c:pt idx="3407">
                  <c:v>63326</c:v>
                </c:pt>
                <c:pt idx="3408">
                  <c:v>63333</c:v>
                </c:pt>
                <c:pt idx="3409">
                  <c:v>63340</c:v>
                </c:pt>
                <c:pt idx="3410">
                  <c:v>63347</c:v>
                </c:pt>
                <c:pt idx="3411">
                  <c:v>63354</c:v>
                </c:pt>
                <c:pt idx="3412">
                  <c:v>63361</c:v>
                </c:pt>
                <c:pt idx="3413">
                  <c:v>63368</c:v>
                </c:pt>
                <c:pt idx="3414">
                  <c:v>63375</c:v>
                </c:pt>
                <c:pt idx="3415">
                  <c:v>63382</c:v>
                </c:pt>
                <c:pt idx="3416">
                  <c:v>63389</c:v>
                </c:pt>
                <c:pt idx="3417">
                  <c:v>63396</c:v>
                </c:pt>
                <c:pt idx="3418">
                  <c:v>63403</c:v>
                </c:pt>
                <c:pt idx="3419">
                  <c:v>63410</c:v>
                </c:pt>
                <c:pt idx="3420">
                  <c:v>63417</c:v>
                </c:pt>
                <c:pt idx="3421">
                  <c:v>63424</c:v>
                </c:pt>
                <c:pt idx="3422">
                  <c:v>63431</c:v>
                </c:pt>
                <c:pt idx="3423">
                  <c:v>63438</c:v>
                </c:pt>
                <c:pt idx="3424">
                  <c:v>63445</c:v>
                </c:pt>
                <c:pt idx="3425">
                  <c:v>63452</c:v>
                </c:pt>
                <c:pt idx="3426">
                  <c:v>63459</c:v>
                </c:pt>
                <c:pt idx="3427">
                  <c:v>63466</c:v>
                </c:pt>
                <c:pt idx="3428">
                  <c:v>63473</c:v>
                </c:pt>
                <c:pt idx="3429">
                  <c:v>63480</c:v>
                </c:pt>
                <c:pt idx="3430">
                  <c:v>63487</c:v>
                </c:pt>
                <c:pt idx="3431">
                  <c:v>63494</c:v>
                </c:pt>
                <c:pt idx="3432">
                  <c:v>63501</c:v>
                </c:pt>
                <c:pt idx="3433">
                  <c:v>63508</c:v>
                </c:pt>
                <c:pt idx="3434">
                  <c:v>63515</c:v>
                </c:pt>
                <c:pt idx="3435">
                  <c:v>63522</c:v>
                </c:pt>
                <c:pt idx="3436">
                  <c:v>63529</c:v>
                </c:pt>
                <c:pt idx="3437">
                  <c:v>63536</c:v>
                </c:pt>
                <c:pt idx="3438">
                  <c:v>63543</c:v>
                </c:pt>
                <c:pt idx="3439">
                  <c:v>63550</c:v>
                </c:pt>
                <c:pt idx="3440">
                  <c:v>63557</c:v>
                </c:pt>
                <c:pt idx="3441">
                  <c:v>63564</c:v>
                </c:pt>
                <c:pt idx="3442">
                  <c:v>63571</c:v>
                </c:pt>
                <c:pt idx="3443">
                  <c:v>63578</c:v>
                </c:pt>
                <c:pt idx="3444">
                  <c:v>63585</c:v>
                </c:pt>
                <c:pt idx="3445">
                  <c:v>63592</c:v>
                </c:pt>
                <c:pt idx="3446">
                  <c:v>63599</c:v>
                </c:pt>
                <c:pt idx="3447">
                  <c:v>63606</c:v>
                </c:pt>
                <c:pt idx="3448">
                  <c:v>63613</c:v>
                </c:pt>
                <c:pt idx="3449">
                  <c:v>63620</c:v>
                </c:pt>
                <c:pt idx="3450">
                  <c:v>63627</c:v>
                </c:pt>
                <c:pt idx="3451">
                  <c:v>63634</c:v>
                </c:pt>
                <c:pt idx="3452">
                  <c:v>63641</c:v>
                </c:pt>
                <c:pt idx="3453">
                  <c:v>63648</c:v>
                </c:pt>
                <c:pt idx="3454">
                  <c:v>63655</c:v>
                </c:pt>
                <c:pt idx="3455">
                  <c:v>63662</c:v>
                </c:pt>
                <c:pt idx="3456">
                  <c:v>63669</c:v>
                </c:pt>
                <c:pt idx="3457">
                  <c:v>63676</c:v>
                </c:pt>
                <c:pt idx="3458">
                  <c:v>63683</c:v>
                </c:pt>
                <c:pt idx="3459">
                  <c:v>63690</c:v>
                </c:pt>
                <c:pt idx="3460">
                  <c:v>63697</c:v>
                </c:pt>
                <c:pt idx="3461">
                  <c:v>63704</c:v>
                </c:pt>
                <c:pt idx="3462">
                  <c:v>63711</c:v>
                </c:pt>
                <c:pt idx="3463">
                  <c:v>63718</c:v>
                </c:pt>
                <c:pt idx="3464">
                  <c:v>63725</c:v>
                </c:pt>
                <c:pt idx="3465">
                  <c:v>63732</c:v>
                </c:pt>
                <c:pt idx="3466">
                  <c:v>63739</c:v>
                </c:pt>
                <c:pt idx="3467">
                  <c:v>63746</c:v>
                </c:pt>
                <c:pt idx="3468">
                  <c:v>63753</c:v>
                </c:pt>
                <c:pt idx="3469">
                  <c:v>63760</c:v>
                </c:pt>
                <c:pt idx="3470">
                  <c:v>63767</c:v>
                </c:pt>
                <c:pt idx="3471">
                  <c:v>63774</c:v>
                </c:pt>
                <c:pt idx="3472">
                  <c:v>63781</c:v>
                </c:pt>
                <c:pt idx="3473">
                  <c:v>63788</c:v>
                </c:pt>
                <c:pt idx="3474">
                  <c:v>63795</c:v>
                </c:pt>
                <c:pt idx="3475">
                  <c:v>63802</c:v>
                </c:pt>
                <c:pt idx="3476">
                  <c:v>63809</c:v>
                </c:pt>
                <c:pt idx="3477">
                  <c:v>63816</c:v>
                </c:pt>
                <c:pt idx="3478">
                  <c:v>63823</c:v>
                </c:pt>
                <c:pt idx="3479">
                  <c:v>63830</c:v>
                </c:pt>
                <c:pt idx="3480">
                  <c:v>63837</c:v>
                </c:pt>
                <c:pt idx="3481">
                  <c:v>63844</c:v>
                </c:pt>
                <c:pt idx="3482">
                  <c:v>63851</c:v>
                </c:pt>
                <c:pt idx="3483">
                  <c:v>63858</c:v>
                </c:pt>
                <c:pt idx="3484">
                  <c:v>63865</c:v>
                </c:pt>
                <c:pt idx="3485">
                  <c:v>63872</c:v>
                </c:pt>
                <c:pt idx="3486">
                  <c:v>63879</c:v>
                </c:pt>
                <c:pt idx="3487">
                  <c:v>63886</c:v>
                </c:pt>
                <c:pt idx="3488">
                  <c:v>63893</c:v>
                </c:pt>
                <c:pt idx="3489">
                  <c:v>63900</c:v>
                </c:pt>
                <c:pt idx="3490">
                  <c:v>63907</c:v>
                </c:pt>
                <c:pt idx="3491">
                  <c:v>63915</c:v>
                </c:pt>
                <c:pt idx="3492">
                  <c:v>63922</c:v>
                </c:pt>
                <c:pt idx="3493">
                  <c:v>63929</c:v>
                </c:pt>
                <c:pt idx="3494">
                  <c:v>63936</c:v>
                </c:pt>
                <c:pt idx="3495">
                  <c:v>63943</c:v>
                </c:pt>
                <c:pt idx="3496">
                  <c:v>63950</c:v>
                </c:pt>
                <c:pt idx="3497">
                  <c:v>63957</c:v>
                </c:pt>
                <c:pt idx="3498">
                  <c:v>63964</c:v>
                </c:pt>
                <c:pt idx="3499">
                  <c:v>63971</c:v>
                </c:pt>
                <c:pt idx="3500">
                  <c:v>63978</c:v>
                </c:pt>
                <c:pt idx="3501">
                  <c:v>63985</c:v>
                </c:pt>
                <c:pt idx="3502">
                  <c:v>63992</c:v>
                </c:pt>
                <c:pt idx="3503">
                  <c:v>63999</c:v>
                </c:pt>
                <c:pt idx="3504">
                  <c:v>64006</c:v>
                </c:pt>
                <c:pt idx="3505">
                  <c:v>64013</c:v>
                </c:pt>
                <c:pt idx="3506">
                  <c:v>64020</c:v>
                </c:pt>
                <c:pt idx="3507">
                  <c:v>64027</c:v>
                </c:pt>
                <c:pt idx="3508">
                  <c:v>64034</c:v>
                </c:pt>
                <c:pt idx="3509">
                  <c:v>64041</c:v>
                </c:pt>
                <c:pt idx="3510">
                  <c:v>64048</c:v>
                </c:pt>
                <c:pt idx="3511">
                  <c:v>64055</c:v>
                </c:pt>
                <c:pt idx="3512">
                  <c:v>64062</c:v>
                </c:pt>
                <c:pt idx="3513">
                  <c:v>64069</c:v>
                </c:pt>
                <c:pt idx="3514">
                  <c:v>64076</c:v>
                </c:pt>
                <c:pt idx="3515">
                  <c:v>64083</c:v>
                </c:pt>
                <c:pt idx="3516">
                  <c:v>64090</c:v>
                </c:pt>
                <c:pt idx="3517">
                  <c:v>64097</c:v>
                </c:pt>
                <c:pt idx="3518">
                  <c:v>64104</c:v>
                </c:pt>
                <c:pt idx="3519">
                  <c:v>64111</c:v>
                </c:pt>
                <c:pt idx="3520">
                  <c:v>64118</c:v>
                </c:pt>
                <c:pt idx="3521">
                  <c:v>64125</c:v>
                </c:pt>
                <c:pt idx="3522">
                  <c:v>64132</c:v>
                </c:pt>
                <c:pt idx="3523">
                  <c:v>64139</c:v>
                </c:pt>
                <c:pt idx="3524">
                  <c:v>64146</c:v>
                </c:pt>
                <c:pt idx="3525">
                  <c:v>64153</c:v>
                </c:pt>
                <c:pt idx="3526">
                  <c:v>64160</c:v>
                </c:pt>
                <c:pt idx="3527">
                  <c:v>64167</c:v>
                </c:pt>
                <c:pt idx="3528">
                  <c:v>64174</c:v>
                </c:pt>
                <c:pt idx="3529">
                  <c:v>64181</c:v>
                </c:pt>
                <c:pt idx="3530">
                  <c:v>64188</c:v>
                </c:pt>
                <c:pt idx="3531">
                  <c:v>64195</c:v>
                </c:pt>
                <c:pt idx="3532">
                  <c:v>64202</c:v>
                </c:pt>
                <c:pt idx="3533">
                  <c:v>64209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5.7281931841901557E-3</c:v>
                </c:pt>
                <c:pt idx="1">
                  <c:v>5.7289751052536095E-3</c:v>
                </c:pt>
                <c:pt idx="2">
                  <c:v>5.7302691914806747E-3</c:v>
                </c:pt>
                <c:pt idx="3">
                  <c:v>5.7313071950448879E-3</c:v>
                </c:pt>
                <c:pt idx="4">
                  <c:v>5.7325527994678271E-3</c:v>
                </c:pt>
                <c:pt idx="5">
                  <c:v>5.7340060045063534E-3</c:v>
                </c:pt>
                <c:pt idx="6">
                  <c:v>5.7376946096103039E-3</c:v>
                </c:pt>
                <c:pt idx="7">
                  <c:v>5.7418948321130703E-3</c:v>
                </c:pt>
                <c:pt idx="8">
                  <c:v>5.7443860408779024E-3</c:v>
                </c:pt>
                <c:pt idx="9">
                  <c:v>5.7470848504204142E-3</c:v>
                </c:pt>
                <c:pt idx="10">
                  <c:v>5.7499912606595593E-3</c:v>
                </c:pt>
                <c:pt idx="11">
                  <c:v>5.7565868712335568E-3</c:v>
                </c:pt>
                <c:pt idx="12">
                  <c:v>5.7636929094739831E-3</c:v>
                </c:pt>
                <c:pt idx="13">
                  <c:v>5.7676373236015266E-3</c:v>
                </c:pt>
                <c:pt idx="14">
                  <c:v>5.7717893385067498E-3</c:v>
                </c:pt>
                <c:pt idx="15">
                  <c:v>5.7761489541896527E-3</c:v>
                </c:pt>
                <c:pt idx="16">
                  <c:v>5.7856518948510667E-3</c:v>
                </c:pt>
                <c:pt idx="17">
                  <c:v>5.7956634251843386E-3</c:v>
                </c:pt>
                <c:pt idx="18">
                  <c:v>5.8010610449987787E-3</c:v>
                </c:pt>
                <c:pt idx="19">
                  <c:v>5.8066662656719448E-3</c:v>
                </c:pt>
                <c:pt idx="20">
                  <c:v>5.8124790872038368E-3</c:v>
                </c:pt>
                <c:pt idx="21">
                  <c:v>5.824889687702969E-3</c:v>
                </c:pt>
                <c:pt idx="22">
                  <c:v>5.8376896263223621E-3</c:v>
                </c:pt>
                <c:pt idx="23">
                  <c:v>5.8438399182458856E-3</c:v>
                </c:pt>
                <c:pt idx="24">
                  <c:v>5.8494972771261367E-3</c:v>
                </c:pt>
                <c:pt idx="25">
                  <c:v>5.8546617028010228E-3</c:v>
                </c:pt>
                <c:pt idx="26">
                  <c:v>5.8634416325631386E-3</c:v>
                </c:pt>
                <c:pt idx="27">
                  <c:v>5.8703900734469183E-3</c:v>
                </c:pt>
                <c:pt idx="28">
                  <c:v>5.8730898330949799E-3</c:v>
                </c:pt>
                <c:pt idx="29">
                  <c:v>5.8752966594566303E-3</c:v>
                </c:pt>
                <c:pt idx="30">
                  <c:v>5.8770105526129157E-3</c:v>
                </c:pt>
                <c:pt idx="31">
                  <c:v>5.8788899140434694E-3</c:v>
                </c:pt>
                <c:pt idx="32">
                  <c:v>5.8789367923739455E-3</c:v>
                </c:pt>
                <c:pt idx="33">
                  <c:v>5.8781860191792212E-3</c:v>
                </c:pt>
                <c:pt idx="34">
                  <c:v>5.8769423126980858E-3</c:v>
                </c:pt>
                <c:pt idx="35">
                  <c:v>5.8752056729305391E-3</c:v>
                </c:pt>
                <c:pt idx="36">
                  <c:v>5.870183688417482E-3</c:v>
                </c:pt>
                <c:pt idx="37">
                  <c:v>5.863329781482518E-3</c:v>
                </c:pt>
                <c:pt idx="38">
                  <c:v>5.8591284755260542E-3</c:v>
                </c:pt>
                <c:pt idx="39">
                  <c:v>5.8544342364452717E-3</c:v>
                </c:pt>
                <c:pt idx="40">
                  <c:v>5.849247064078078E-3</c:v>
                </c:pt>
                <c:pt idx="41">
                  <c:v>5.8373229608991535E-3</c:v>
                </c:pt>
                <c:pt idx="42">
                  <c:v>5.823569043690302E-3</c:v>
                </c:pt>
                <c:pt idx="43">
                  <c:v>5.816082891287877E-3</c:v>
                </c:pt>
                <c:pt idx="44">
                  <c:v>5.8089322329635262E-3</c:v>
                </c:pt>
                <c:pt idx="45">
                  <c:v>5.8022827540604727E-3</c:v>
                </c:pt>
                <c:pt idx="46">
                  <c:v>5.7907462623378132E-3</c:v>
                </c:pt>
                <c:pt idx="47">
                  <c:v>5.7806966323370457E-3</c:v>
                </c:pt>
                <c:pt idx="48">
                  <c:v>5.7765530502162932E-3</c:v>
                </c:pt>
                <c:pt idx="49">
                  <c:v>5.7729106474357916E-3</c:v>
                </c:pt>
                <c:pt idx="50">
                  <c:v>5.769769423995541E-3</c:v>
                </c:pt>
                <c:pt idx="51">
                  <c:v>5.7652486354372225E-3</c:v>
                </c:pt>
                <c:pt idx="52">
                  <c:v>5.7622163226644929E-3</c:v>
                </c:pt>
                <c:pt idx="53">
                  <c:v>5.7615809954392194E-3</c:v>
                </c:pt>
                <c:pt idx="54">
                  <c:v>5.7614468475541969E-3</c:v>
                </c:pt>
                <c:pt idx="55">
                  <c:v>5.7618138787662865E-3</c:v>
                </c:pt>
                <c:pt idx="56">
                  <c:v>5.7643095700388178E-3</c:v>
                </c:pt>
                <c:pt idx="57">
                  <c:v>5.7682937963687841E-3</c:v>
                </c:pt>
                <c:pt idx="58">
                  <c:v>5.7711667239579434E-3</c:v>
                </c:pt>
                <c:pt idx="59">
                  <c:v>5.774540830725261E-3</c:v>
                </c:pt>
                <c:pt idx="60">
                  <c:v>5.7883549869817141E-3</c:v>
                </c:pt>
                <c:pt idx="61">
                  <c:v>5.8053102375554833E-3</c:v>
                </c:pt>
                <c:pt idx="62">
                  <c:v>5.8121925998666502E-3</c:v>
                </c:pt>
                <c:pt idx="63">
                  <c:v>5.8320441760786879E-3</c:v>
                </c:pt>
                <c:pt idx="64">
                  <c:v>5.8540232710979634E-3</c:v>
                </c:pt>
                <c:pt idx="65">
                  <c:v>5.8633197140756099E-3</c:v>
                </c:pt>
                <c:pt idx="66">
                  <c:v>5.8725243401269722E-3</c:v>
                </c:pt>
                <c:pt idx="67">
                  <c:v>5.8816371493330966E-3</c:v>
                </c:pt>
                <c:pt idx="68">
                  <c:v>5.8996520673256416E-3</c:v>
                </c:pt>
                <c:pt idx="69">
                  <c:v>5.9171702168947515E-3</c:v>
                </c:pt>
                <c:pt idx="70">
                  <c:v>5.9258239414694547E-3</c:v>
                </c:pt>
                <c:pt idx="71">
                  <c:v>5.9343858491178736E-3</c:v>
                </c:pt>
                <c:pt idx="72">
                  <c:v>5.942855939758962E-3</c:v>
                </c:pt>
                <c:pt idx="73">
                  <c:v>5.9595873678663933E-3</c:v>
                </c:pt>
                <c:pt idx="74">
                  <c:v>5.9758181328173343E-3</c:v>
                </c:pt>
                <c:pt idx="75">
                  <c:v>5.983829138664909E-3</c:v>
                </c:pt>
                <c:pt idx="76">
                  <c:v>5.9917483274241068E-3</c:v>
                </c:pt>
                <c:pt idx="77">
                  <c:v>5.9995756993380667E-3</c:v>
                </c:pt>
                <c:pt idx="78">
                  <c:v>6.0150235082645507E-3</c:v>
                </c:pt>
                <c:pt idx="79">
                  <c:v>6.0299670165964159E-3</c:v>
                </c:pt>
                <c:pt idx="80">
                  <c:v>6.0373353034737232E-3</c:v>
                </c:pt>
                <c:pt idx="81">
                  <c:v>6.0446117731816074E-3</c:v>
                </c:pt>
                <c:pt idx="82">
                  <c:v>6.051796425882161E-3</c:v>
                </c:pt>
                <c:pt idx="83">
                  <c:v>6.0659604823605964E-3</c:v>
                </c:pt>
                <c:pt idx="84">
                  <c:v>6.0796168663679317E-3</c:v>
                </c:pt>
                <c:pt idx="85">
                  <c:v>6.0863424338697403E-3</c:v>
                </c:pt>
                <c:pt idx="86">
                  <c:v>6.092976184283172E-3</c:v>
                </c:pt>
                <c:pt idx="87">
                  <c:v>6.0995181176082269E-3</c:v>
                </c:pt>
                <c:pt idx="88">
                  <c:v>6.1123982845353222E-3</c:v>
                </c:pt>
                <c:pt idx="89">
                  <c:v>6.1247676801867712E-3</c:v>
                </c:pt>
                <c:pt idx="90">
                  <c:v>6.1308505281509884E-3</c:v>
                </c:pt>
                <c:pt idx="91">
                  <c:v>6.1368415589457825E-3</c:v>
                </c:pt>
                <c:pt idx="92">
                  <c:v>6.1427407726521999E-3</c:v>
                </c:pt>
                <c:pt idx="93">
                  <c:v>6.1543369096017661E-3</c:v>
                </c:pt>
                <c:pt idx="94">
                  <c:v>6.1654194564320086E-3</c:v>
                </c:pt>
                <c:pt idx="95">
                  <c:v>6.1708595845344494E-3</c:v>
                </c:pt>
                <c:pt idx="96">
                  <c:v>6.1762078955485133E-3</c:v>
                </c:pt>
                <c:pt idx="97">
                  <c:v>6.1814643893931542E-3</c:v>
                </c:pt>
                <c:pt idx="98">
                  <c:v>6.1917763529132737E-3</c:v>
                </c:pt>
                <c:pt idx="99">
                  <c:v>6.2015721934827184E-3</c:v>
                </c:pt>
                <c:pt idx="100">
                  <c:v>6.2063696016423364E-3</c:v>
                </c:pt>
                <c:pt idx="101">
                  <c:v>6.2110751926325314E-3</c:v>
                </c:pt>
                <c:pt idx="102">
                  <c:v>6.2156889664533033E-3</c:v>
                </c:pt>
                <c:pt idx="103">
                  <c:v>6.2247166103364861E-3</c:v>
                </c:pt>
                <c:pt idx="104">
                  <c:v>6.2332258901232063E-3</c:v>
                </c:pt>
                <c:pt idx="105">
                  <c:v>6.2373805780968627E-3</c:v>
                </c:pt>
                <c:pt idx="106">
                  <c:v>6.2414434489821424E-3</c:v>
                </c:pt>
                <c:pt idx="107">
                  <c:v>6.2454145026169527E-3</c:v>
                </c:pt>
                <c:pt idx="108">
                  <c:v>6.2531576781973044E-3</c:v>
                </c:pt>
                <c:pt idx="109">
                  <c:v>6.2603805452188244E-3</c:v>
                </c:pt>
                <c:pt idx="110">
                  <c:v>6.2638925128444267E-3</c:v>
                </c:pt>
                <c:pt idx="111">
                  <c:v>6.2673126633816523E-3</c:v>
                </c:pt>
                <c:pt idx="112">
                  <c:v>6.2706409966684085E-3</c:v>
                </c:pt>
                <c:pt idx="113">
                  <c:v>6.2770995533349234E-3</c:v>
                </c:pt>
                <c:pt idx="114">
                  <c:v>6.2830361576349247E-3</c:v>
                </c:pt>
                <c:pt idx="115">
                  <c:v>6.285905404912473E-3</c:v>
                </c:pt>
                <c:pt idx="116">
                  <c:v>6.2887121048849082E-3</c:v>
                </c:pt>
                <c:pt idx="117">
                  <c:v>6.2915733374957483E-3</c:v>
                </c:pt>
                <c:pt idx="118">
                  <c:v>6.2976838015749168E-3</c:v>
                </c:pt>
                <c:pt idx="119">
                  <c:v>6.3038562945061383E-3</c:v>
                </c:pt>
                <c:pt idx="120">
                  <c:v>6.30713654035997E-3</c:v>
                </c:pt>
                <c:pt idx="121">
                  <c:v>6.3105005888786092E-3</c:v>
                </c:pt>
                <c:pt idx="122">
                  <c:v>6.3213983008476582E-3</c:v>
                </c:pt>
                <c:pt idx="123">
                  <c:v>6.3324447356272184E-3</c:v>
                </c:pt>
                <c:pt idx="124">
                  <c:v>6.3363954027184644E-3</c:v>
                </c:pt>
                <c:pt idx="125">
                  <c:v>6.3404298724745178E-3</c:v>
                </c:pt>
                <c:pt idx="126">
                  <c:v>6.3488885850552608E-3</c:v>
                </c:pt>
                <c:pt idx="127">
                  <c:v>6.3574057783899462E-3</c:v>
                </c:pt>
                <c:pt idx="128">
                  <c:v>6.3618592615510838E-3</c:v>
                </c:pt>
                <c:pt idx="129">
                  <c:v>6.3663965474580753E-3</c:v>
                </c:pt>
                <c:pt idx="130">
                  <c:v>6.371017635948828E-3</c:v>
                </c:pt>
                <c:pt idx="131">
                  <c:v>6.3806506937125205E-3</c:v>
                </c:pt>
                <c:pt idx="132">
                  <c:v>6.3903400171272384E-3</c:v>
                </c:pt>
                <c:pt idx="133">
                  <c:v>6.3953801191041215E-3</c:v>
                </c:pt>
                <c:pt idx="134">
                  <c:v>6.4005040238268585E-3</c:v>
                </c:pt>
                <c:pt idx="135">
                  <c:v>6.4057117312954492E-3</c:v>
                </c:pt>
                <c:pt idx="136">
                  <c:v>6.416519284501895E-3</c:v>
                </c:pt>
                <c:pt idx="137">
                  <c:v>6.427380588385212E-3</c:v>
                </c:pt>
                <c:pt idx="138">
                  <c:v>6.4330073094209794E-3</c:v>
                </c:pt>
                <c:pt idx="139">
                  <c:v>6.4387178332026007E-3</c:v>
                </c:pt>
                <c:pt idx="140">
                  <c:v>6.4445121598111221E-3</c:v>
                </c:pt>
                <c:pt idx="141">
                  <c:v>6.4564943610704679E-3</c:v>
                </c:pt>
                <c:pt idx="142">
                  <c:v>6.4685274934606074E-3</c:v>
                </c:pt>
                <c:pt idx="143">
                  <c:v>6.4747408337173518E-3</c:v>
                </c:pt>
                <c:pt idx="144">
                  <c:v>6.4810379768009962E-3</c:v>
                </c:pt>
                <c:pt idx="145">
                  <c:v>6.4874189227115409E-3</c:v>
                </c:pt>
                <c:pt idx="146">
                  <c:v>6.5039641358247136E-3</c:v>
                </c:pt>
                <c:pt idx="147">
                  <c:v>6.5205806935331179E-3</c:v>
                </c:pt>
                <c:pt idx="148">
                  <c:v>6.5274644560808781E-3</c:v>
                </c:pt>
                <c:pt idx="149">
                  <c:v>6.5344320214555385E-3</c:v>
                </c:pt>
                <c:pt idx="150">
                  <c:v>6.5487639879435742E-3</c:v>
                </c:pt>
                <c:pt idx="151">
                  <c:v>6.5631403108989961E-3</c:v>
                </c:pt>
                <c:pt idx="152">
                  <c:v>6.5705268902460645E-3</c:v>
                </c:pt>
                <c:pt idx="153">
                  <c:v>6.5779972725821256E-3</c:v>
                </c:pt>
                <c:pt idx="154">
                  <c:v>6.5855514576640406E-3</c:v>
                </c:pt>
                <c:pt idx="155">
                  <c:v>6.60105854767649E-3</c:v>
                </c:pt>
                <c:pt idx="156">
                  <c:v>6.6166062264227943E-3</c:v>
                </c:pt>
                <c:pt idx="157">
                  <c:v>6.6245794257202562E-3</c:v>
                </c:pt>
                <c:pt idx="158">
                  <c:v>6.6326364279256644E-3</c:v>
                </c:pt>
                <c:pt idx="159">
                  <c:v>6.6407772329579728E-3</c:v>
                </c:pt>
                <c:pt idx="160">
                  <c:v>6.6574596118562654E-3</c:v>
                </c:pt>
                <c:pt idx="161">
                  <c:v>6.6741784821666705E-3</c:v>
                </c:pt>
                <c:pt idx="162">
                  <c:v>6.6827383016576647E-3</c:v>
                </c:pt>
                <c:pt idx="163">
                  <c:v>6.6913819241376515E-3</c:v>
                </c:pt>
                <c:pt idx="164">
                  <c:v>6.7001093494445385E-3</c:v>
                </c:pt>
                <c:pt idx="165">
                  <c:v>6.7225326416633924E-3</c:v>
                </c:pt>
                <c:pt idx="166">
                  <c:v>6.7450035200844471E-3</c:v>
                </c:pt>
                <c:pt idx="167">
                  <c:v>6.7542337630011051E-3</c:v>
                </c:pt>
                <c:pt idx="168">
                  <c:v>6.7635478089067558E-3</c:v>
                </c:pt>
                <c:pt idx="169">
                  <c:v>6.7825812767086111E-3</c:v>
                </c:pt>
                <c:pt idx="170">
                  <c:v>6.8016420221761464E-3</c:v>
                </c:pt>
                <c:pt idx="171">
                  <c:v>6.8113750830267605E-3</c:v>
                </c:pt>
                <c:pt idx="172">
                  <c:v>6.821191946785321E-3</c:v>
                </c:pt>
                <c:pt idx="173">
                  <c:v>6.8310926135328742E-3</c:v>
                </c:pt>
                <c:pt idx="174">
                  <c:v>6.8513018900784326E-3</c:v>
                </c:pt>
                <c:pt idx="175">
                  <c:v>6.8715333108992915E-3</c:v>
                </c:pt>
                <c:pt idx="176">
                  <c:v>6.8818529927539007E-3</c:v>
                </c:pt>
                <c:pt idx="177">
                  <c:v>6.8922564776785489E-3</c:v>
                </c:pt>
                <c:pt idx="178">
                  <c:v>6.9027239258678819E-3</c:v>
                </c:pt>
                <c:pt idx="179">
                  <c:v>6.9237123818162907E-3</c:v>
                </c:pt>
                <c:pt idx="180">
                  <c:v>6.9443207211172808E-3</c:v>
                </c:pt>
                <c:pt idx="181">
                  <c:v>6.95463183070677E-3</c:v>
                </c:pt>
                <c:pt idx="182">
                  <c:v>6.9649077046152197E-3</c:v>
                </c:pt>
                <c:pt idx="183">
                  <c:v>6.9751483427615835E-3</c:v>
                </c:pt>
                <c:pt idx="184">
                  <c:v>6.9956462421868117E-3</c:v>
                </c:pt>
                <c:pt idx="185">
                  <c:v>7.0157585386176891E-3</c:v>
                </c:pt>
                <c:pt idx="186">
                  <c:v>7.0258229984399012E-3</c:v>
                </c:pt>
                <c:pt idx="187">
                  <c:v>7.0358522223379349E-3</c:v>
                </c:pt>
                <c:pt idx="188">
                  <c:v>7.0458462106359754E-3</c:v>
                </c:pt>
                <c:pt idx="189">
                  <c:v>7.0658535146898389E-3</c:v>
                </c:pt>
                <c:pt idx="190">
                  <c:v>7.0854698066125099E-3</c:v>
                </c:pt>
                <c:pt idx="191">
                  <c:v>7.0952876162622136E-3</c:v>
                </c:pt>
                <c:pt idx="192">
                  <c:v>7.1050701902308777E-3</c:v>
                </c:pt>
                <c:pt idx="193">
                  <c:v>7.114817528437456E-3</c:v>
                </c:pt>
                <c:pt idx="194">
                  <c:v>7.1343341963266606E-3</c:v>
                </c:pt>
                <c:pt idx="195">
                  <c:v>7.1534545238860492E-3</c:v>
                </c:pt>
                <c:pt idx="196">
                  <c:v>7.1630256834442907E-3</c:v>
                </c:pt>
                <c:pt idx="197">
                  <c:v>7.1725616071594001E-3</c:v>
                </c:pt>
                <c:pt idx="198">
                  <c:v>7.1820622951934698E-3</c:v>
                </c:pt>
                <c:pt idx="199">
                  <c:v>7.2010882842336406E-3</c:v>
                </c:pt>
                <c:pt idx="200">
                  <c:v>7.2197126896278441E-3</c:v>
                </c:pt>
                <c:pt idx="201">
                  <c:v>7.2290371987704383E-3</c:v>
                </c:pt>
                <c:pt idx="202">
                  <c:v>7.2383264722319929E-3</c:v>
                </c:pt>
                <c:pt idx="203">
                  <c:v>7.2475805099314616E-3</c:v>
                </c:pt>
                <c:pt idx="204">
                  <c:v>7.2661157755201291E-3</c:v>
                </c:pt>
                <c:pt idx="205">
                  <c:v>7.2842443027032466E-3</c:v>
                </c:pt>
                <c:pt idx="206">
                  <c:v>7.2933221615922861E-3</c:v>
                </c:pt>
                <c:pt idx="207">
                  <c:v>7.3023647844761008E-3</c:v>
                </c:pt>
                <c:pt idx="208">
                  <c:v>7.311372171678876E-3</c:v>
                </c:pt>
                <c:pt idx="209">
                  <c:v>7.3294166674305519E-3</c:v>
                </c:pt>
                <c:pt idx="210">
                  <c:v>7.3470493624638866E-3</c:v>
                </c:pt>
                <c:pt idx="211">
                  <c:v>7.3558805706941399E-3</c:v>
                </c:pt>
                <c:pt idx="212">
                  <c:v>7.3646765430812611E-3</c:v>
                </c:pt>
                <c:pt idx="213">
                  <c:v>7.3734372796252501E-3</c:v>
                </c:pt>
                <c:pt idx="214">
                  <c:v>7.3909909572903816E-3</c:v>
                </c:pt>
                <c:pt idx="215">
                  <c:v>7.4081278678561624E-3</c:v>
                </c:pt>
                <c:pt idx="216">
                  <c:v>7.4167124253465833E-3</c:v>
                </c:pt>
                <c:pt idx="217">
                  <c:v>7.4252617470749183E-3</c:v>
                </c:pt>
                <c:pt idx="218">
                  <c:v>7.4337758328790748E-3</c:v>
                </c:pt>
                <c:pt idx="219">
                  <c:v>7.4508386424791233E-3</c:v>
                </c:pt>
                <c:pt idx="220">
                  <c:v>7.4674798179885649E-3</c:v>
                </c:pt>
                <c:pt idx="221">
                  <c:v>7.475817724658107E-3</c:v>
                </c:pt>
                <c:pt idx="222">
                  <c:v>7.484120395484517E-3</c:v>
                </c:pt>
                <c:pt idx="223">
                  <c:v>7.4923878305488412E-3</c:v>
                </c:pt>
                <c:pt idx="224">
                  <c:v>7.5089597203762785E-3</c:v>
                </c:pt>
                <c:pt idx="225">
                  <c:v>7.5251052121316775E-3</c:v>
                </c:pt>
                <c:pt idx="226">
                  <c:v>7.5331964678992946E-3</c:v>
                </c:pt>
                <c:pt idx="227">
                  <c:v>7.5412524877427334E-3</c:v>
                </c:pt>
                <c:pt idx="228">
                  <c:v>7.5492732718240863E-3</c:v>
                </c:pt>
                <c:pt idx="229">
                  <c:v>7.56938450238831E-3</c:v>
                </c:pt>
                <c:pt idx="230">
                  <c:v>7.5888486540165445E-3</c:v>
                </c:pt>
                <c:pt idx="231">
                  <c:v>7.596658022877012E-3</c:v>
                </c:pt>
                <c:pt idx="232">
                  <c:v>7.604432155813301E-3</c:v>
                </c:pt>
                <c:pt idx="233">
                  <c:v>7.6200220447323712E-3</c:v>
                </c:pt>
                <c:pt idx="234">
                  <c:v>7.6351763288839969E-3</c:v>
                </c:pt>
                <c:pt idx="235">
                  <c:v>7.6427742824425327E-3</c:v>
                </c:pt>
                <c:pt idx="236">
                  <c:v>7.6503370001579363E-3</c:v>
                </c:pt>
                <c:pt idx="237">
                  <c:v>7.6578644818681152E-3</c:v>
                </c:pt>
                <c:pt idx="238">
                  <c:v>7.672963286409578E-3</c:v>
                </c:pt>
                <c:pt idx="239">
                  <c:v>7.6876220500343706E-3</c:v>
                </c:pt>
                <c:pt idx="240">
                  <c:v>7.69497335228575E-3</c:v>
                </c:pt>
                <c:pt idx="241">
                  <c:v>7.7022894186939972E-3</c:v>
                </c:pt>
                <c:pt idx="242">
                  <c:v>7.7095885000710851E-3</c:v>
                </c:pt>
                <c:pt idx="243">
                  <c:v>7.7245611959512565E-3</c:v>
                </c:pt>
                <c:pt idx="244">
                  <c:v>7.7394545153741667E-3</c:v>
                </c:pt>
                <c:pt idx="245">
                  <c:v>7.7471066925416388E-3</c:v>
                </c:pt>
                <c:pt idx="246">
                  <c:v>7.7548331391430469E-3</c:v>
                </c:pt>
                <c:pt idx="247">
                  <c:v>7.7626338550162988E-3</c:v>
                </c:pt>
                <c:pt idx="248">
                  <c:v>7.7786486190397266E-3</c:v>
                </c:pt>
                <c:pt idx="249">
                  <c:v>7.7945794122813439E-3</c:v>
                </c:pt>
                <c:pt idx="250">
                  <c:v>7.8027514750811378E-3</c:v>
                </c:pt>
                <c:pt idx="251">
                  <c:v>7.8109978072338215E-3</c:v>
                </c:pt>
                <c:pt idx="252">
                  <c:v>7.8193184089014878E-3</c:v>
                </c:pt>
                <c:pt idx="253">
                  <c:v>7.8363754137777963E-3</c:v>
                </c:pt>
                <c:pt idx="254">
                  <c:v>7.8533435091010517E-3</c:v>
                </c:pt>
                <c:pt idx="255">
                  <c:v>7.8620354577763063E-3</c:v>
                </c:pt>
                <c:pt idx="256">
                  <c:v>7.8708016758044508E-3</c:v>
                </c:pt>
                <c:pt idx="257">
                  <c:v>7.8796421632665314E-3</c:v>
                </c:pt>
                <c:pt idx="258">
                  <c:v>7.8977415853254129E-3</c:v>
                </c:pt>
                <c:pt idx="259">
                  <c:v>7.9157468076163084E-3</c:v>
                </c:pt>
                <c:pt idx="260">
                  <c:v>7.92495864224807E-3</c:v>
                </c:pt>
                <c:pt idx="261">
                  <c:v>7.9342447464758603E-3</c:v>
                </c:pt>
                <c:pt idx="262">
                  <c:v>7.9436051201375868E-3</c:v>
                </c:pt>
                <c:pt idx="263">
                  <c:v>7.9627471391937234E-3</c:v>
                </c:pt>
                <c:pt idx="264">
                  <c:v>7.9817893095290859E-3</c:v>
                </c:pt>
                <c:pt idx="265">
                  <c:v>7.9915210306036322E-3</c:v>
                </c:pt>
                <c:pt idx="266">
                  <c:v>8.0013270211931609E-3</c:v>
                </c:pt>
                <c:pt idx="267">
                  <c:v>8.0112072812166257E-3</c:v>
                </c:pt>
                <c:pt idx="268">
                  <c:v>8.0313920812180584E-3</c:v>
                </c:pt>
                <c:pt idx="269">
                  <c:v>8.0514710168655412E-3</c:v>
                </c:pt>
                <c:pt idx="270">
                  <c:v>8.061722624626011E-3</c:v>
                </c:pt>
                <c:pt idx="271">
                  <c:v>8.0720485019825094E-3</c:v>
                </c:pt>
                <c:pt idx="272">
                  <c:v>8.0824486487729441E-3</c:v>
                </c:pt>
                <c:pt idx="273">
                  <c:v>8.1036764175309219E-3</c:v>
                </c:pt>
                <c:pt idx="274">
                  <c:v>8.1247919318139239E-3</c:v>
                </c:pt>
                <c:pt idx="275">
                  <c:v>8.135563426503456E-3</c:v>
                </c:pt>
                <c:pt idx="276">
                  <c:v>8.1464091908700631E-3</c:v>
                </c:pt>
                <c:pt idx="277">
                  <c:v>8.1573292247516527E-3</c:v>
                </c:pt>
                <c:pt idx="278">
                  <c:v>8.1796001546700463E-3</c:v>
                </c:pt>
                <c:pt idx="279">
                  <c:v>8.2017520564814372E-3</c:v>
                </c:pt>
                <c:pt idx="280">
                  <c:v>8.2130434385052631E-3</c:v>
                </c:pt>
                <c:pt idx="281">
                  <c:v>8.2244090901251177E-3</c:v>
                </c:pt>
                <c:pt idx="282">
                  <c:v>8.2358490114220473E-3</c:v>
                </c:pt>
                <c:pt idx="283">
                  <c:v>8.2591632994163024E-3</c:v>
                </c:pt>
                <c:pt idx="284">
                  <c:v>8.2823513932184234E-3</c:v>
                </c:pt>
                <c:pt idx="285">
                  <c:v>8.2941626628196818E-3</c:v>
                </c:pt>
                <c:pt idx="286">
                  <c:v>8.3060482021790616E-3</c:v>
                </c:pt>
                <c:pt idx="287">
                  <c:v>8.3180080111344701E-3</c:v>
                </c:pt>
                <c:pt idx="288">
                  <c:v>8.3423658589017648E-3</c:v>
                </c:pt>
                <c:pt idx="289">
                  <c:v>8.3665899443752245E-3</c:v>
                </c:pt>
                <c:pt idx="290">
                  <c:v>8.378921101959147E-3</c:v>
                </c:pt>
                <c:pt idx="291">
                  <c:v>8.3913265293011907E-3</c:v>
                </c:pt>
                <c:pt idx="292">
                  <c:v>8.4038062264013558E-3</c:v>
                </c:pt>
                <c:pt idx="293">
                  <c:v>8.429207840636721E-3</c:v>
                </c:pt>
                <c:pt idx="294">
                  <c:v>8.4544677124642753E-3</c:v>
                </c:pt>
                <c:pt idx="295">
                  <c:v>8.4673187584360932E-3</c:v>
                </c:pt>
                <c:pt idx="296">
                  <c:v>8.4802440742470786E-3</c:v>
                </c:pt>
                <c:pt idx="297">
                  <c:v>8.4932436597351391E-3</c:v>
                </c:pt>
                <c:pt idx="298">
                  <c:v>8.5196892523475842E-3</c:v>
                </c:pt>
                <c:pt idx="299">
                  <c:v>8.545984700160103E-3</c:v>
                </c:pt>
                <c:pt idx="300">
                  <c:v>8.5593556349250477E-3</c:v>
                </c:pt>
                <c:pt idx="301">
                  <c:v>8.5728008394481137E-3</c:v>
                </c:pt>
                <c:pt idx="302">
                  <c:v>8.5863203138913935E-3</c:v>
                </c:pt>
                <c:pt idx="303">
                  <c:v>8.613810102193014E-3</c:v>
                </c:pt>
                <c:pt idx="304">
                  <c:v>8.6411409102993275E-3</c:v>
                </c:pt>
                <c:pt idx="305">
                  <c:v>8.6550317341005378E-3</c:v>
                </c:pt>
                <c:pt idx="306">
                  <c:v>8.668996827821962E-3</c:v>
                </c:pt>
                <c:pt idx="307">
                  <c:v>8.6830361914636001E-3</c:v>
                </c:pt>
                <c:pt idx="308">
                  <c:v>8.71157039860182E-3</c:v>
                </c:pt>
                <c:pt idx="309">
                  <c:v>8.739936345556476E-3</c:v>
                </c:pt>
                <c:pt idx="310">
                  <c:v>8.7543470588802297E-3</c:v>
                </c:pt>
                <c:pt idx="311">
                  <c:v>8.768816274570268E-3</c:v>
                </c:pt>
                <c:pt idx="312">
                  <c:v>8.7832809215193652E-3</c:v>
                </c:pt>
                <c:pt idx="313">
                  <c:v>8.8269594092289516E-3</c:v>
                </c:pt>
                <c:pt idx="314">
                  <c:v>8.869641740130163E-3</c:v>
                </c:pt>
                <c:pt idx="315">
                  <c:v>8.883964032690983E-3</c:v>
                </c:pt>
                <c:pt idx="316">
                  <c:v>8.9199950479940115E-3</c:v>
                </c:pt>
                <c:pt idx="317">
                  <c:v>8.9552704497752877E-3</c:v>
                </c:pt>
                <c:pt idx="318">
                  <c:v>8.9694707239995619E-3</c:v>
                </c:pt>
                <c:pt idx="319">
                  <c:v>8.9836506619289658E-3</c:v>
                </c:pt>
                <c:pt idx="320">
                  <c:v>9.012165258622808E-3</c:v>
                </c:pt>
                <c:pt idx="321">
                  <c:v>9.0401670497253228E-3</c:v>
                </c:pt>
                <c:pt idx="322">
                  <c:v>9.0542453057751437E-3</c:v>
                </c:pt>
                <c:pt idx="323">
                  <c:v>9.0683032252869555E-3</c:v>
                </c:pt>
                <c:pt idx="324">
                  <c:v>9.082340808503897E-3</c:v>
                </c:pt>
                <c:pt idx="325">
                  <c:v>9.1105755815668061E-3</c:v>
                </c:pt>
                <c:pt idx="326">
                  <c:v>9.1382877772072657E-3</c:v>
                </c:pt>
                <c:pt idx="327">
                  <c:v>9.1522236783825317E-3</c:v>
                </c:pt>
                <c:pt idx="328">
                  <c:v>9.1661392431008348E-3</c:v>
                </c:pt>
                <c:pt idx="329">
                  <c:v>9.1800344714432214E-3</c:v>
                </c:pt>
                <c:pt idx="330">
                  <c:v>9.207989423522708E-3</c:v>
                </c:pt>
                <c:pt idx="331">
                  <c:v>9.2354120206483703E-3</c:v>
                </c:pt>
                <c:pt idx="332">
                  <c:v>9.2492055669490814E-3</c:v>
                </c:pt>
                <c:pt idx="333">
                  <c:v>9.2629787767928295E-3</c:v>
                </c:pt>
                <c:pt idx="334">
                  <c:v>9.2767316501796149E-3</c:v>
                </c:pt>
                <c:pt idx="335">
                  <c:v>9.3044067820861436E-3</c:v>
                </c:pt>
                <c:pt idx="336">
                  <c:v>9.3315397794002664E-3</c:v>
                </c:pt>
                <c:pt idx="337">
                  <c:v>9.3451909705832836E-3</c:v>
                </c:pt>
                <c:pt idx="338">
                  <c:v>9.3588218253903843E-3</c:v>
                </c:pt>
                <c:pt idx="339">
                  <c:v>9.3724323436594759E-3</c:v>
                </c:pt>
                <c:pt idx="340">
                  <c:v>9.3998276549337838E-3</c:v>
                </c:pt>
                <c:pt idx="341">
                  <c:v>9.4266710524903985E-3</c:v>
                </c:pt>
                <c:pt idx="342">
                  <c:v>9.440179888555722E-3</c:v>
                </c:pt>
                <c:pt idx="343">
                  <c:v>9.4536683881640826E-3</c:v>
                </c:pt>
                <c:pt idx="344">
                  <c:v>9.4671365513154804E-3</c:v>
                </c:pt>
                <c:pt idx="345">
                  <c:v>9.4942520396882717E-3</c:v>
                </c:pt>
                <c:pt idx="346">
                  <c:v>9.5208058392703965E-3</c:v>
                </c:pt>
                <c:pt idx="347">
                  <c:v>9.5341723201369799E-3</c:v>
                </c:pt>
                <c:pt idx="348">
                  <c:v>9.5475184643845079E-3</c:v>
                </c:pt>
                <c:pt idx="349">
                  <c:v>9.5608442722561193E-3</c:v>
                </c:pt>
                <c:pt idx="350">
                  <c:v>9.5876799340532965E-3</c:v>
                </c:pt>
                <c:pt idx="351">
                  <c:v>9.6139441389297975E-3</c:v>
                </c:pt>
                <c:pt idx="352">
                  <c:v>9.627168264354502E-3</c:v>
                </c:pt>
                <c:pt idx="353">
                  <c:v>9.6403720533222437E-3</c:v>
                </c:pt>
                <c:pt idx="354">
                  <c:v>9.6535555057519762E-3</c:v>
                </c:pt>
                <c:pt idx="355">
                  <c:v>9.6801113357055293E-3</c:v>
                </c:pt>
                <c:pt idx="356">
                  <c:v>9.7060859506581387E-3</c:v>
                </c:pt>
                <c:pt idx="357">
                  <c:v>9.7191677206409643E-3</c:v>
                </c:pt>
                <c:pt idx="358">
                  <c:v>9.7322291540857808E-3</c:v>
                </c:pt>
                <c:pt idx="359">
                  <c:v>9.7452702510736344E-3</c:v>
                </c:pt>
                <c:pt idx="360">
                  <c:v>9.7715462423756776E-3</c:v>
                </c:pt>
                <c:pt idx="361">
                  <c:v>9.7972312738070499E-3</c:v>
                </c:pt>
                <c:pt idx="362">
                  <c:v>9.8101706881859041E-3</c:v>
                </c:pt>
                <c:pt idx="363">
                  <c:v>9.8230897661077954E-3</c:v>
                </c:pt>
                <c:pt idx="364">
                  <c:v>9.8359885074106312E-3</c:v>
                </c:pt>
                <c:pt idx="365">
                  <c:v>9.8619846518484735E-3</c:v>
                </c:pt>
                <c:pt idx="366">
                  <c:v>9.8873801075660683E-3</c:v>
                </c:pt>
                <c:pt idx="367">
                  <c:v>9.9001771662599047E-3</c:v>
                </c:pt>
                <c:pt idx="368">
                  <c:v>9.912953888415732E-3</c:v>
                </c:pt>
                <c:pt idx="369">
                  <c:v>9.9257102740335501E-3</c:v>
                </c:pt>
                <c:pt idx="370">
                  <c:v>9.9514265618546229E-3</c:v>
                </c:pt>
                <c:pt idx="371">
                  <c:v>9.9765324511247311E-3</c:v>
                </c:pt>
                <c:pt idx="372">
                  <c:v>9.9891870076829203E-3</c:v>
                </c:pt>
                <c:pt idx="373">
                  <c:v>1.0001820495774139E-2</c:v>
                </c:pt>
                <c:pt idx="374">
                  <c:v>1.0014432769271941E-2</c:v>
                </c:pt>
                <c:pt idx="375">
                  <c:v>1.0039862748462877E-2</c:v>
                </c:pt>
                <c:pt idx="376">
                  <c:v>1.0064669714897612E-2</c:v>
                </c:pt>
                <c:pt idx="377">
                  <c:v>1.0077175914455783E-2</c:v>
                </c:pt>
                <c:pt idx="378">
                  <c:v>1.00896608991774E-2</c:v>
                </c:pt>
                <c:pt idx="379">
                  <c:v>1.0102124669062462E-2</c:v>
                </c:pt>
                <c:pt idx="380">
                  <c:v>1.0127262470062497E-2</c:v>
                </c:pt>
                <c:pt idx="381">
                  <c:v>1.0151767600804495E-2</c:v>
                </c:pt>
                <c:pt idx="382">
                  <c:v>1.0164125296749926E-2</c:v>
                </c:pt>
                <c:pt idx="383">
                  <c:v>1.0176461777939849E-2</c:v>
                </c:pt>
                <c:pt idx="384">
                  <c:v>1.0188777044293218E-2</c:v>
                </c:pt>
                <c:pt idx="385">
                  <c:v>1.0213622650487865E-2</c:v>
                </c:pt>
                <c:pt idx="386">
                  <c:v>1.0237825961665337E-2</c:v>
                </c:pt>
                <c:pt idx="387">
                  <c:v>1.0250035153916981E-2</c:v>
                </c:pt>
                <c:pt idx="388">
                  <c:v>1.0262223131494164E-2</c:v>
                </c:pt>
                <c:pt idx="389">
                  <c:v>1.0299219737657239E-2</c:v>
                </c:pt>
                <c:pt idx="390">
                  <c:v>1.0334905485308576E-2</c:v>
                </c:pt>
                <c:pt idx="391">
                  <c:v>1.034694495902988E-2</c:v>
                </c:pt>
                <c:pt idx="392">
                  <c:v>1.035896321791463E-2</c:v>
                </c:pt>
                <c:pt idx="393">
                  <c:v>1.0383224379089858E-2</c:v>
                </c:pt>
                <c:pt idx="394">
                  <c:v>1.0406824105250179E-2</c:v>
                </c:pt>
                <c:pt idx="395">
                  <c:v>1.0418736290033204E-2</c:v>
                </c:pt>
                <c:pt idx="396">
                  <c:v>1.0430627259817582E-2</c:v>
                </c:pt>
                <c:pt idx="397">
                  <c:v>1.0442497014927499E-2</c:v>
                </c:pt>
                <c:pt idx="398">
                  <c:v>1.0472516011245103E-2</c:v>
                </c:pt>
                <c:pt idx="399">
                  <c:v>1.0501527567361446E-2</c:v>
                </c:pt>
                <c:pt idx="400">
                  <c:v>1.0513270033289945E-2</c:v>
                </c:pt>
                <c:pt idx="401">
                  <c:v>1.0524991284300844E-2</c:v>
                </c:pt>
                <c:pt idx="402">
                  <c:v>1.0548667916816894E-2</c:v>
                </c:pt>
                <c:pt idx="403">
                  <c:v>1.0571664139978898E-2</c:v>
                </c:pt>
                <c:pt idx="404">
                  <c:v>1.058327931672598E-2</c:v>
                </c:pt>
                <c:pt idx="405">
                  <c:v>1.0594873278555461E-2</c:v>
                </c:pt>
                <c:pt idx="406">
                  <c:v>1.0606446025548388E-2</c:v>
                </c:pt>
                <c:pt idx="407">
                  <c:v>1.0629830358790395E-2</c:v>
                </c:pt>
                <c:pt idx="408">
                  <c:v>1.0652524864749324E-2</c:v>
                </c:pt>
                <c:pt idx="409">
                  <c:v>1.0663991537316342E-2</c:v>
                </c:pt>
                <c:pt idx="410">
                  <c:v>1.0675436994965759E-2</c:v>
                </c:pt>
                <c:pt idx="411">
                  <c:v>1.0686861237859668E-2</c:v>
                </c:pt>
                <c:pt idx="412">
                  <c:v>1.0709953246730299E-2</c:v>
                </c:pt>
                <c:pt idx="413">
                  <c:v>1.0732346060178255E-2</c:v>
                </c:pt>
                <c:pt idx="414">
                  <c:v>1.0743664228484162E-2</c:v>
                </c:pt>
                <c:pt idx="415">
                  <c:v>1.0754961181953515E-2</c:v>
                </c:pt>
                <c:pt idx="416">
                  <c:v>1.0766236920505268E-2</c:v>
                </c:pt>
                <c:pt idx="417">
                  <c:v>1.0794799039962333E-2</c:v>
                </c:pt>
                <c:pt idx="418">
                  <c:v>1.082229738958107E-2</c:v>
                </c:pt>
                <c:pt idx="419">
                  <c:v>1.0833445838708267E-2</c:v>
                </c:pt>
                <c:pt idx="420">
                  <c:v>1.0844573072836816E-2</c:v>
                </c:pt>
                <c:pt idx="421">
                  <c:v>1.0867080352296629E-2</c:v>
                </c:pt>
                <c:pt idx="422">
                  <c:v>1.0888869860337103E-2</c:v>
                </c:pt>
                <c:pt idx="423">
                  <c:v>1.0899891019958696E-2</c:v>
                </c:pt>
                <c:pt idx="424">
                  <c:v>1.0910890964581643E-2</c:v>
                </c:pt>
                <c:pt idx="425">
                  <c:v>1.092186969428699E-2</c:v>
                </c:pt>
                <c:pt idx="426">
                  <c:v>1.0944084565924774E-2</c:v>
                </c:pt>
                <c:pt idx="427">
                  <c:v>1.0965572463770279E-2</c:v>
                </c:pt>
                <c:pt idx="428">
                  <c:v>1.0976445118806577E-2</c:v>
                </c:pt>
                <c:pt idx="429">
                  <c:v>1.0987296558925275E-2</c:v>
                </c:pt>
                <c:pt idx="430">
                  <c:v>1.0998128521677586E-2</c:v>
                </c:pt>
                <c:pt idx="431">
                  <c:v>1.1020085708907853E-2</c:v>
                </c:pt>
                <c:pt idx="432">
                  <c:v>1.1041341527918691E-2</c:v>
                </c:pt>
                <c:pt idx="433">
                  <c:v>1.105211780587867E-2</c:v>
                </c:pt>
                <c:pt idx="434">
                  <c:v>1.1062883294390424E-2</c:v>
                </c:pt>
                <c:pt idx="435">
                  <c:v>1.1073637993453955E-2</c:v>
                </c:pt>
                <c:pt idx="436">
                  <c:v>1.1095448694475504E-2</c:v>
                </c:pt>
                <c:pt idx="437">
                  <c:v>1.1116548895306888E-2</c:v>
                </c:pt>
                <c:pt idx="438">
                  <c:v>1.11272496471293E-2</c:v>
                </c:pt>
                <c:pt idx="439">
                  <c:v>1.1137939609584535E-2</c:v>
                </c:pt>
                <c:pt idx="440">
                  <c:v>1.11486187825105E-2</c:v>
                </c:pt>
                <c:pt idx="441">
                  <c:v>1.1170282995999575E-2</c:v>
                </c:pt>
                <c:pt idx="442">
                  <c:v>1.1191227579813168E-2</c:v>
                </c:pt>
                <c:pt idx="443">
                  <c:v>1.120185280557906E-2</c:v>
                </c:pt>
                <c:pt idx="444">
                  <c:v>1.1212467241815682E-2</c:v>
                </c:pt>
                <c:pt idx="445">
                  <c:v>1.1223070888604081E-2</c:v>
                </c:pt>
                <c:pt idx="446">
                  <c:v>1.1244588612507508E-2</c:v>
                </c:pt>
                <c:pt idx="447">
                  <c:v>1.1265377581194391E-2</c:v>
                </c:pt>
                <c:pt idx="448">
                  <c:v>1.1275927280660625E-2</c:v>
                </c:pt>
                <c:pt idx="449">
                  <c:v>1.1286466190759681E-2</c:v>
                </c:pt>
                <c:pt idx="450">
                  <c:v>1.1296994311329467E-2</c:v>
                </c:pt>
                <c:pt idx="451">
                  <c:v>1.1318365543053767E-2</c:v>
                </c:pt>
                <c:pt idx="452">
                  <c:v>1.1338998898964281E-2</c:v>
                </c:pt>
                <c:pt idx="453">
                  <c:v>1.1349473072292948E-2</c:v>
                </c:pt>
                <c:pt idx="454">
                  <c:v>1.1359936456011299E-2</c:v>
                </c:pt>
                <c:pt idx="455">
                  <c:v>1.1370389050362473E-2</c:v>
                </c:pt>
                <c:pt idx="456">
                  <c:v>1.1391613786638779E-2</c:v>
                </c:pt>
                <c:pt idx="457">
                  <c:v>1.1412091532960744E-2</c:v>
                </c:pt>
                <c:pt idx="458">
                  <c:v>1.1422490179908706E-2</c:v>
                </c:pt>
                <c:pt idx="459">
                  <c:v>1.1432878037408445E-2</c:v>
                </c:pt>
                <c:pt idx="460">
                  <c:v>1.144325510545996E-2</c:v>
                </c:pt>
                <c:pt idx="461">
                  <c:v>1.1464333342344018E-2</c:v>
                </c:pt>
                <c:pt idx="462">
                  <c:v>1.1484655482697503E-2</c:v>
                </c:pt>
                <c:pt idx="463">
                  <c:v>1.1494978603345807E-2</c:v>
                </c:pt>
                <c:pt idx="464">
                  <c:v>1.1505290934545886E-2</c:v>
                </c:pt>
                <c:pt idx="465">
                  <c:v>1.151559247613565E-2</c:v>
                </c:pt>
                <c:pt idx="466">
                  <c:v>1.1536524209196932E-2</c:v>
                </c:pt>
                <c:pt idx="467">
                  <c:v>1.1556690748012466E-2</c:v>
                </c:pt>
                <c:pt idx="468">
                  <c:v>1.1566938342280064E-2</c:v>
                </c:pt>
                <c:pt idx="469">
                  <c:v>1.1577175147018393E-2</c:v>
                </c:pt>
                <c:pt idx="470">
                  <c:v>1.1587401162308497E-2</c:v>
                </c:pt>
                <c:pt idx="471">
                  <c:v>1.1608186386278993E-2</c:v>
                </c:pt>
                <c:pt idx="472">
                  <c:v>1.16281973285004E-2</c:v>
                </c:pt>
                <c:pt idx="473">
                  <c:v>1.1638369396387294E-2</c:v>
                </c:pt>
                <c:pt idx="474">
                  <c:v>1.1648530674663871E-2</c:v>
                </c:pt>
                <c:pt idx="475">
                  <c:v>1.1658681163492224E-2</c:v>
                </c:pt>
                <c:pt idx="476">
                  <c:v>1.1679319872644664E-2</c:v>
                </c:pt>
                <c:pt idx="477">
                  <c:v>1.1699175223918168E-2</c:v>
                </c:pt>
                <c:pt idx="478">
                  <c:v>1.1709271765262264E-2</c:v>
                </c:pt>
                <c:pt idx="479">
                  <c:v>1.1719357517077089E-2</c:v>
                </c:pt>
                <c:pt idx="480">
                  <c:v>1.1729432479443691E-2</c:v>
                </c:pt>
                <c:pt idx="481">
                  <c:v>1.1755133771014781E-2</c:v>
                </c:pt>
                <c:pt idx="482">
                  <c:v>1.1779645448742881E-2</c:v>
                </c:pt>
                <c:pt idx="483">
                  <c:v>1.1789655674014909E-2</c:v>
                </c:pt>
                <c:pt idx="484">
                  <c:v>1.1799655109838714E-2</c:v>
                </c:pt>
                <c:pt idx="485">
                  <c:v>1.1820000769471688E-2</c:v>
                </c:pt>
                <c:pt idx="486">
                  <c:v>1.1839544958084369E-2</c:v>
                </c:pt>
                <c:pt idx="487">
                  <c:v>1.1849490446423916E-2</c:v>
                </c:pt>
                <c:pt idx="488">
                  <c:v>1.1859425145153146E-2</c:v>
                </c:pt>
                <c:pt idx="489">
                  <c:v>1.1869349054434153E-2</c:v>
                </c:pt>
                <c:pt idx="490">
                  <c:v>1.1889548178150024E-2</c:v>
                </c:pt>
                <c:pt idx="491">
                  <c:v>1.1908936796265479E-2</c:v>
                </c:pt>
                <c:pt idx="492">
                  <c:v>1.1918806757981182E-2</c:v>
                </c:pt>
                <c:pt idx="493">
                  <c:v>1.1928665930167615E-2</c:v>
                </c:pt>
                <c:pt idx="494">
                  <c:v>1.1938514312824777E-2</c:v>
                </c:pt>
                <c:pt idx="495">
                  <c:v>1.1958566892410854E-2</c:v>
                </c:pt>
                <c:pt idx="496">
                  <c:v>1.1977799948241774E-2</c:v>
                </c:pt>
                <c:pt idx="497">
                  <c:v>1.198759438317154E-2</c:v>
                </c:pt>
                <c:pt idx="498">
                  <c:v>1.1997378028734129E-2</c:v>
                </c:pt>
                <c:pt idx="499">
                  <c:v>1.2007149300961029E-2</c:v>
                </c:pt>
                <c:pt idx="500">
                  <c:v>1.2027023650131124E-2</c:v>
                </c:pt>
                <c:pt idx="501">
                  <c:v>1.2046037803766785E-2</c:v>
                </c:pt>
                <c:pt idx="502">
                  <c:v>1.2055709199095821E-2</c:v>
                </c:pt>
                <c:pt idx="503">
                  <c:v>1.2065360302381256E-2</c:v>
                </c:pt>
                <c:pt idx="504">
                  <c:v>1.2074991113460998E-2</c:v>
                </c:pt>
                <c:pt idx="505">
                  <c:v>1.2094585837482501E-2</c:v>
                </c:pt>
                <c:pt idx="506">
                  <c:v>1.2113311436695584E-2</c:v>
                </c:pt>
                <c:pt idx="507">
                  <c:v>1.2122840787152089E-2</c:v>
                </c:pt>
                <c:pt idx="508">
                  <c:v>1.2132349845483947E-2</c:v>
                </c:pt>
                <c:pt idx="509">
                  <c:v>1.2141838611691158E-2</c:v>
                </c:pt>
                <c:pt idx="510">
                  <c:v>1.2161153669068375E-2</c:v>
                </c:pt>
                <c:pt idx="511">
                  <c:v>1.2179590754949343E-2</c:v>
                </c:pt>
                <c:pt idx="512">
                  <c:v>1.2188978060371225E-2</c:v>
                </c:pt>
                <c:pt idx="513">
                  <c:v>1.2198345073749506E-2</c:v>
                </c:pt>
                <c:pt idx="514">
                  <c:v>1.2207691794922093E-2</c:v>
                </c:pt>
                <c:pt idx="515">
                  <c:v>1.2226727143240803E-2</c:v>
                </c:pt>
                <c:pt idx="516">
                  <c:v>1.2244875757960738E-2</c:v>
                </c:pt>
                <c:pt idx="517">
                  <c:v>1.2254121018429043E-2</c:v>
                </c:pt>
                <c:pt idx="518">
                  <c:v>1.231826966051508E-2</c:v>
                </c:pt>
                <c:pt idx="519">
                  <c:v>1.2381423986305151E-2</c:v>
                </c:pt>
                <c:pt idx="520">
                  <c:v>1.2443583995231933E-2</c:v>
                </c:pt>
                <c:pt idx="521">
                  <c:v>1.25047496867281E-2</c:v>
                </c:pt>
                <c:pt idx="522">
                  <c:v>1.2564921060388423E-2</c:v>
                </c:pt>
                <c:pt idx="523">
                  <c:v>1.2624098115726623E-2</c:v>
                </c:pt>
                <c:pt idx="524">
                  <c:v>1.268228085209433E-2</c:v>
                </c:pt>
                <c:pt idx="525">
                  <c:v>1.2739469269167358E-2</c:v>
                </c:pt>
                <c:pt idx="526">
                  <c:v>1.2795663366459431E-2</c:v>
                </c:pt>
                <c:pt idx="527">
                  <c:v>1.2859222460311903E-2</c:v>
                </c:pt>
                <c:pt idx="528">
                  <c:v>1.2914802552682625E-2</c:v>
                </c:pt>
                <c:pt idx="529">
                  <c:v>1.2970353485655117E-2</c:v>
                </c:pt>
                <c:pt idx="530">
                  <c:v>1.3025875259148334E-2</c:v>
                </c:pt>
                <c:pt idx="531">
                  <c:v>1.3081367873162275E-2</c:v>
                </c:pt>
                <c:pt idx="532">
                  <c:v>1.3136831327777987E-2</c:v>
                </c:pt>
                <c:pt idx="533">
                  <c:v>1.3192265622752331E-2</c:v>
                </c:pt>
                <c:pt idx="534">
                  <c:v>1.3247670758328445E-2</c:v>
                </c:pt>
                <c:pt idx="535">
                  <c:v>1.3303046734344237E-2</c:v>
                </c:pt>
                <c:pt idx="536">
                  <c:v>1.3358393550799708E-2</c:v>
                </c:pt>
                <c:pt idx="537">
                  <c:v>1.3413711207694856E-2</c:v>
                </c:pt>
                <c:pt idx="538">
                  <c:v>1.3468999705110729E-2</c:v>
                </c:pt>
                <c:pt idx="539">
                  <c:v>1.3524259042885234E-2</c:v>
                </c:pt>
                <c:pt idx="540">
                  <c:v>1.357948922101837E-2</c:v>
                </c:pt>
                <c:pt idx="541">
                  <c:v>1.3634690239672231E-2</c:v>
                </c:pt>
                <c:pt idx="542">
                  <c:v>1.3689862098684724E-2</c:v>
                </c:pt>
                <c:pt idx="543">
                  <c:v>1.3745004797974802E-2</c:v>
                </c:pt>
                <c:pt idx="544">
                  <c:v>1.3800118337704559E-2</c:v>
                </c:pt>
                <c:pt idx="545">
                  <c:v>1.3855202717792947E-2</c:v>
                </c:pt>
                <c:pt idx="546">
                  <c:v>1.3910257938158921E-2</c:v>
                </c:pt>
                <c:pt idx="547">
                  <c:v>1.396528399880248E-2</c:v>
                </c:pt>
                <c:pt idx="548">
                  <c:v>1.4020280899885718E-2</c:v>
                </c:pt>
                <c:pt idx="549">
                  <c:v>1.4075248641165494E-2</c:v>
                </c:pt>
                <c:pt idx="550">
                  <c:v>1.4130187222722856E-2</c:v>
                </c:pt>
                <c:pt idx="551">
                  <c:v>1.4185096644557804E-2</c:v>
                </c:pt>
                <c:pt idx="552">
                  <c:v>1.4239976906670337E-2</c:v>
                </c:pt>
                <c:pt idx="553">
                  <c:v>1.429482800897941E-2</c:v>
                </c:pt>
                <c:pt idx="554">
                  <c:v>1.4349649951485022E-2</c:v>
                </c:pt>
                <c:pt idx="555">
                  <c:v>1.4404442734349265E-2</c:v>
                </c:pt>
                <c:pt idx="556">
                  <c:v>1.4459206357329002E-2</c:v>
                </c:pt>
                <c:pt idx="557">
                  <c:v>1.4513940820424232E-2</c:v>
                </c:pt>
                <c:pt idx="558">
                  <c:v>1.4568646123716E-2</c:v>
                </c:pt>
                <c:pt idx="559">
                  <c:v>1.4623322267285355E-2</c:v>
                </c:pt>
                <c:pt idx="560">
                  <c:v>1.4677969250889156E-2</c:v>
                </c:pt>
                <c:pt idx="561">
                  <c:v>1.4732587074689496E-2</c:v>
                </c:pt>
                <c:pt idx="562">
                  <c:v>1.4787175738524283E-2</c:v>
                </c:pt>
                <c:pt idx="563">
                  <c:v>1.4841735242555609E-2</c:v>
                </c:pt>
                <c:pt idx="564">
                  <c:v>1.4896265586621382E-2</c:v>
                </c:pt>
                <c:pt idx="565">
                  <c:v>1.4950766770802648E-2</c:v>
                </c:pt>
                <c:pt idx="566">
                  <c:v>1.5005238795099407E-2</c:v>
                </c:pt>
                <c:pt idx="567">
                  <c:v>1.5059661163312477E-2</c:v>
                </c:pt>
                <c:pt idx="568">
                  <c:v>1.5113803025322836E-2</c:v>
                </c:pt>
                <c:pt idx="569">
                  <c:v>1.5167598577953134E-2</c:v>
                </c:pt>
                <c:pt idx="570">
                  <c:v>1.5221047820960232E-2</c:v>
                </c:pt>
                <c:pt idx="571">
                  <c:v>1.5274150754182036E-2</c:v>
                </c:pt>
                <c:pt idx="572">
                  <c:v>1.5326907377618548E-2</c:v>
                </c:pt>
                <c:pt idx="573">
                  <c:v>1.5379317690945582E-2</c:v>
                </c:pt>
                <c:pt idx="574">
                  <c:v>1.5431381694001045E-2</c:v>
                </c:pt>
                <c:pt idx="575">
                  <c:v>1.5483099386865984E-2</c:v>
                </c:pt>
                <c:pt idx="576">
                  <c:v>1.5534470769054121E-2</c:v>
                </c:pt>
                <c:pt idx="577">
                  <c:v>1.5585495840727548E-2</c:v>
                </c:pt>
                <c:pt idx="578">
                  <c:v>1.5636174601643127E-2</c:v>
                </c:pt>
                <c:pt idx="579">
                  <c:v>1.5693669131248145E-2</c:v>
                </c:pt>
                <c:pt idx="580">
                  <c:v>1.5743605796999516E-2</c:v>
                </c:pt>
                <c:pt idx="581">
                  <c:v>1.5793196151668853E-2</c:v>
                </c:pt>
                <c:pt idx="582">
                  <c:v>1.5842440194850926E-2</c:v>
                </c:pt>
                <c:pt idx="583">
                  <c:v>1.5891337926626781E-2</c:v>
                </c:pt>
                <c:pt idx="584">
                  <c:v>1.5939889346672231E-2</c:v>
                </c:pt>
                <c:pt idx="585">
                  <c:v>1.5988094454906232E-2</c:v>
                </c:pt>
                <c:pt idx="586">
                  <c:v>1.6035953251247737E-2</c:v>
                </c:pt>
                <c:pt idx="587">
                  <c:v>1.6083465735534652E-2</c:v>
                </c:pt>
                <c:pt idx="588">
                  <c:v>1.613063190752384E-2</c:v>
                </c:pt>
                <c:pt idx="589">
                  <c:v>1.6177451767296347E-2</c:v>
                </c:pt>
                <c:pt idx="590">
                  <c:v>1.6223925314527987E-2</c:v>
                </c:pt>
                <c:pt idx="591">
                  <c:v>1.6270052549218761E-2</c:v>
                </c:pt>
                <c:pt idx="592">
                  <c:v>1.6315833471206576E-2</c:v>
                </c:pt>
                <c:pt idx="593">
                  <c:v>1.6361268080248292E-2</c:v>
                </c:pt>
                <c:pt idx="594">
                  <c:v>1.6406356376262865E-2</c:v>
                </c:pt>
                <c:pt idx="595">
                  <c:v>1.646529641791239E-2</c:v>
                </c:pt>
                <c:pt idx="596">
                  <c:v>1.6495494028967439E-2</c:v>
                </c:pt>
                <c:pt idx="597">
                  <c:v>1.6539543385252209E-2</c:v>
                </c:pt>
                <c:pt idx="598">
                  <c:v>1.6583246428104603E-2</c:v>
                </c:pt>
                <c:pt idx="599">
                  <c:v>1.6626603157281483E-2</c:v>
                </c:pt>
                <c:pt idx="600">
                  <c:v>1.6669613572782849E-2</c:v>
                </c:pt>
                <c:pt idx="601">
                  <c:v>1.6712277674284515E-2</c:v>
                </c:pt>
                <c:pt idx="602">
                  <c:v>1.6754595461948574E-2</c:v>
                </c:pt>
                <c:pt idx="603">
                  <c:v>1.6796566935450841E-2</c:v>
                </c:pt>
                <c:pt idx="604">
                  <c:v>1.6838192094710269E-2</c:v>
                </c:pt>
                <c:pt idx="605">
                  <c:v>1.6879470939645813E-2</c:v>
                </c:pt>
                <c:pt idx="606">
                  <c:v>1.692040347009538E-2</c:v>
                </c:pt>
                <c:pt idx="607">
                  <c:v>1.6960989685896877E-2</c:v>
                </c:pt>
                <c:pt idx="608">
                  <c:v>1.7001229587050304E-2</c:v>
                </c:pt>
                <c:pt idx="609">
                  <c:v>1.7041123173393569E-2</c:v>
                </c:pt>
                <c:pt idx="610">
                  <c:v>1.7080670444764579E-2</c:v>
                </c:pt>
                <c:pt idx="611">
                  <c:v>1.7119871401163334E-2</c:v>
                </c:pt>
                <c:pt idx="612">
                  <c:v>1.7158726042427741E-2</c:v>
                </c:pt>
                <c:pt idx="613">
                  <c:v>1.7197234368314662E-2</c:v>
                </c:pt>
                <c:pt idx="614">
                  <c:v>1.723539637898619E-2</c:v>
                </c:pt>
                <c:pt idx="615">
                  <c:v>1.7273212074037092E-2</c:v>
                </c:pt>
                <c:pt idx="616">
                  <c:v>1.7310681453548415E-2</c:v>
                </c:pt>
                <c:pt idx="617">
                  <c:v>1.7347804517358067E-2</c:v>
                </c:pt>
                <c:pt idx="618">
                  <c:v>1.7384581265466048E-2</c:v>
                </c:pt>
                <c:pt idx="619">
                  <c:v>1.7421024001913477E-2</c:v>
                </c:pt>
                <c:pt idx="620">
                  <c:v>1.7457271313328082E-2</c:v>
                </c:pt>
                <c:pt idx="621">
                  <c:v>1.7493362703207005E-2</c:v>
                </c:pt>
                <c:pt idx="622">
                  <c:v>1.7529298171550245E-2</c:v>
                </c:pt>
                <c:pt idx="623">
                  <c:v>1.756507771819571E-2</c:v>
                </c:pt>
                <c:pt idx="624">
                  <c:v>1.7600701343143399E-2</c:v>
                </c:pt>
                <c:pt idx="625">
                  <c:v>1.7636169046393313E-2</c:v>
                </c:pt>
                <c:pt idx="626">
                  <c:v>1.7671480827864405E-2</c:v>
                </c:pt>
                <c:pt idx="627">
                  <c:v>1.770663668747563E-2</c:v>
                </c:pt>
                <c:pt idx="628">
                  <c:v>1.7741636625308033E-2</c:v>
                </c:pt>
                <c:pt idx="629">
                  <c:v>1.7776480641199521E-2</c:v>
                </c:pt>
                <c:pt idx="630">
                  <c:v>1.781116873506905E-2</c:v>
                </c:pt>
                <c:pt idx="631">
                  <c:v>1.7856411036712243E-2</c:v>
                </c:pt>
                <c:pt idx="632">
                  <c:v>1.7890746099736475E-2</c:v>
                </c:pt>
                <c:pt idx="633">
                  <c:v>1.7924925231769622E-2</c:v>
                </c:pt>
                <c:pt idx="634">
                  <c:v>1.7958948432757658E-2</c:v>
                </c:pt>
                <c:pt idx="635">
                  <c:v>1.7992815702511471E-2</c:v>
                </c:pt>
                <c:pt idx="636">
                  <c:v>1.8026527040923005E-2</c:v>
                </c:pt>
                <c:pt idx="637">
                  <c:v>1.8060082447857177E-2</c:v>
                </c:pt>
                <c:pt idx="638">
                  <c:v>1.8093481923205926E-2</c:v>
                </c:pt>
                <c:pt idx="639">
                  <c:v>1.8126725466807162E-2</c:v>
                </c:pt>
                <c:pt idx="640">
                  <c:v>1.8159813078525804E-2</c:v>
                </c:pt>
                <c:pt idx="641">
                  <c:v>1.8192744758280813E-2</c:v>
                </c:pt>
                <c:pt idx="642">
                  <c:v>1.8225520505937103E-2</c:v>
                </c:pt>
                <c:pt idx="643">
                  <c:v>1.8258140321332588E-2</c:v>
                </c:pt>
                <c:pt idx="644">
                  <c:v>1.8290604204386222E-2</c:v>
                </c:pt>
                <c:pt idx="645">
                  <c:v>1.8322912154908891E-2</c:v>
                </c:pt>
                <c:pt idx="646">
                  <c:v>1.836787259458017E-2</c:v>
                </c:pt>
                <c:pt idx="647">
                  <c:v>1.8399798635333475E-2</c:v>
                </c:pt>
                <c:pt idx="648">
                  <c:v>1.8431568753335403E-2</c:v>
                </c:pt>
                <c:pt idx="649">
                  <c:v>1.8463182948504908E-2</c:v>
                </c:pt>
                <c:pt idx="650">
                  <c:v>1.8494641220923036E-2</c:v>
                </c:pt>
                <c:pt idx="651">
                  <c:v>1.8525943570427694E-2</c:v>
                </c:pt>
                <c:pt idx="652">
                  <c:v>1.8557089997018883E-2</c:v>
                </c:pt>
                <c:pt idx="653">
                  <c:v>1.8588080500615556E-2</c:v>
                </c:pt>
                <c:pt idx="654">
                  <c:v>1.8618915081298759E-2</c:v>
                </c:pt>
                <c:pt idx="655">
                  <c:v>1.86495937389064E-2</c:v>
                </c:pt>
                <c:pt idx="656">
                  <c:v>1.8680116473438479E-2</c:v>
                </c:pt>
                <c:pt idx="657">
                  <c:v>1.871048328481395E-2</c:v>
                </c:pt>
                <c:pt idx="658">
                  <c:v>1.8740694173113859E-2</c:v>
                </c:pt>
                <c:pt idx="659">
                  <c:v>1.8770749138176113E-2</c:v>
                </c:pt>
                <c:pt idx="660">
                  <c:v>1.8800648180081758E-2</c:v>
                </c:pt>
                <c:pt idx="661">
                  <c:v>1.8830391298668703E-2</c:v>
                </c:pt>
                <c:pt idx="662">
                  <c:v>1.8859978494017993E-2</c:v>
                </c:pt>
                <c:pt idx="663">
                  <c:v>1.8889409765886489E-2</c:v>
                </c:pt>
                <c:pt idx="664">
                  <c:v>1.8918685114517331E-2</c:v>
                </c:pt>
                <c:pt idx="665">
                  <c:v>1.8947804539667379E-2</c:v>
                </c:pt>
                <c:pt idx="666">
                  <c:v>1.897676804141768E-2</c:v>
                </c:pt>
                <c:pt idx="667">
                  <c:v>1.9005575619606141E-2</c:v>
                </c:pt>
                <c:pt idx="668">
                  <c:v>1.9034227274313809E-2</c:v>
                </c:pt>
                <c:pt idx="669">
                  <c:v>1.9062723005459636E-2</c:v>
                </c:pt>
                <c:pt idx="670">
                  <c:v>1.9091062812962578E-2</c:v>
                </c:pt>
                <c:pt idx="671">
                  <c:v>1.9119191133842861E-2</c:v>
                </c:pt>
                <c:pt idx="672">
                  <c:v>1.914698829362238E-2</c:v>
                </c:pt>
                <c:pt idx="673">
                  <c:v>1.9174450018244471E-2</c:v>
                </c:pt>
                <c:pt idx="674">
                  <c:v>1.9201576307628088E-2</c:v>
                </c:pt>
                <c:pt idx="675">
                  <c:v>1.9228367161692184E-2</c:v>
                </c:pt>
                <c:pt idx="676">
                  <c:v>1.9254822580274666E-2</c:v>
                </c:pt>
                <c:pt idx="677">
                  <c:v>1.9280942563375536E-2</c:v>
                </c:pt>
                <c:pt idx="678">
                  <c:v>1.9306727110994792E-2</c:v>
                </c:pt>
                <c:pt idx="679">
                  <c:v>1.9332176222970343E-2</c:v>
                </c:pt>
                <c:pt idx="680">
                  <c:v>1.9357289899221142E-2</c:v>
                </c:pt>
                <c:pt idx="681">
                  <c:v>1.9382068139666142E-2</c:v>
                </c:pt>
                <c:pt idx="682">
                  <c:v>1.940651094438639E-2</c:v>
                </c:pt>
                <c:pt idx="683">
                  <c:v>1.9430618313138748E-2</c:v>
                </c:pt>
                <c:pt idx="684">
                  <c:v>1.9454390245923214E-2</c:v>
                </c:pt>
                <c:pt idx="685">
                  <c:v>1.9477826742658744E-2</c:v>
                </c:pt>
                <c:pt idx="686">
                  <c:v>1.9500927803345336E-2</c:v>
                </c:pt>
                <c:pt idx="687">
                  <c:v>1.9523693427820898E-2</c:v>
                </c:pt>
                <c:pt idx="688">
                  <c:v>1.9546123616085431E-2</c:v>
                </c:pt>
                <c:pt idx="689">
                  <c:v>1.9568218368138934E-2</c:v>
                </c:pt>
                <c:pt idx="690">
                  <c:v>1.9589977683738269E-2</c:v>
                </c:pt>
                <c:pt idx="691">
                  <c:v>1.9611401563045527E-2</c:v>
                </c:pt>
                <c:pt idx="692">
                  <c:v>1.9632490005817571E-2</c:v>
                </c:pt>
                <c:pt idx="693">
                  <c:v>1.96532430120544E-2</c:v>
                </c:pt>
                <c:pt idx="694">
                  <c:v>1.9673660581674968E-2</c:v>
                </c:pt>
                <c:pt idx="695">
                  <c:v>1.9693742714760321E-2</c:v>
                </c:pt>
                <c:pt idx="696">
                  <c:v>1.971348941106732E-2</c:v>
                </c:pt>
                <c:pt idx="697">
                  <c:v>1.9732900670677012E-2</c:v>
                </c:pt>
                <c:pt idx="698">
                  <c:v>1.9751976493427303E-2</c:v>
                </c:pt>
                <c:pt idx="699">
                  <c:v>1.9770716879399242E-2</c:v>
                </c:pt>
                <c:pt idx="700">
                  <c:v>1.9789121828430734E-2</c:v>
                </c:pt>
                <c:pt idx="701">
                  <c:v>1.9807191340521779E-2</c:v>
                </c:pt>
                <c:pt idx="702">
                  <c:v>1.9824925415591332E-2</c:v>
                </c:pt>
                <c:pt idx="703">
                  <c:v>1.9842324053639393E-2</c:v>
                </c:pt>
                <c:pt idx="704">
                  <c:v>1.9859387254503869E-2</c:v>
                </c:pt>
                <c:pt idx="705">
                  <c:v>1.9876115018265805E-2</c:v>
                </c:pt>
                <c:pt idx="706">
                  <c:v>1.9892507344844157E-2</c:v>
                </c:pt>
                <c:pt idx="707">
                  <c:v>1.9908564234238924E-2</c:v>
                </c:pt>
                <c:pt idx="708">
                  <c:v>1.9924285686206966E-2</c:v>
                </c:pt>
                <c:pt idx="709">
                  <c:v>1.9939671700910377E-2</c:v>
                </c:pt>
                <c:pt idx="710">
                  <c:v>1.9954722278268111E-2</c:v>
                </c:pt>
                <c:pt idx="711">
                  <c:v>1.9969437418199121E-2</c:v>
                </c:pt>
                <c:pt idx="712">
                  <c:v>1.9983817120703407E-2</c:v>
                </c:pt>
                <c:pt idx="713">
                  <c:v>1.9997861385699922E-2</c:v>
                </c:pt>
                <c:pt idx="714">
                  <c:v>2.0011570213107621E-2</c:v>
                </c:pt>
                <c:pt idx="715">
                  <c:v>2.002494360300755E-2</c:v>
                </c:pt>
                <c:pt idx="716">
                  <c:v>2.0037981555318662E-2</c:v>
                </c:pt>
                <c:pt idx="717">
                  <c:v>2.0050684070040958E-2</c:v>
                </c:pt>
                <c:pt idx="718">
                  <c:v>2.0063051146931299E-2</c:v>
                </c:pt>
                <c:pt idx="719">
                  <c:v>2.0075082786151777E-2</c:v>
                </c:pt>
                <c:pt idx="720">
                  <c:v>2.0086778987702392E-2</c:v>
                </c:pt>
                <c:pt idx="721">
                  <c:v>2.0098139751421051E-2</c:v>
                </c:pt>
                <c:pt idx="722">
                  <c:v>2.0109165077388802E-2</c:v>
                </c:pt>
                <c:pt idx="723">
                  <c:v>2.0119939054606961E-2</c:v>
                </c:pt>
                <c:pt idx="724">
                  <c:v>2.0130756684243467E-2</c:v>
                </c:pt>
                <c:pt idx="725">
                  <c:v>2.0141644158186978E-2</c:v>
                </c:pt>
                <c:pt idx="726">
                  <c:v>2.0152601476194354E-2</c:v>
                </c:pt>
                <c:pt idx="727">
                  <c:v>2.0163628638508735E-2</c:v>
                </c:pt>
                <c:pt idx="728">
                  <c:v>2.0174725644886982E-2</c:v>
                </c:pt>
                <c:pt idx="729">
                  <c:v>2.0185892495572233E-2</c:v>
                </c:pt>
                <c:pt idx="730">
                  <c:v>2.0197129190402396E-2</c:v>
                </c:pt>
                <c:pt idx="731">
                  <c:v>2.0208435729539564E-2</c:v>
                </c:pt>
                <c:pt idx="732">
                  <c:v>2.0219812112821645E-2</c:v>
                </c:pt>
                <c:pt idx="733">
                  <c:v>2.0231258340410729E-2</c:v>
                </c:pt>
                <c:pt idx="734">
                  <c:v>2.0242774412144726E-2</c:v>
                </c:pt>
                <c:pt idx="735">
                  <c:v>2.0256021160585114E-2</c:v>
                </c:pt>
                <c:pt idx="736">
                  <c:v>2.0267686898621795E-2</c:v>
                </c:pt>
                <c:pt idx="737">
                  <c:v>2.0279422480965481E-2</c:v>
                </c:pt>
                <c:pt idx="738">
                  <c:v>2.0291227907454079E-2</c:v>
                </c:pt>
                <c:pt idx="739">
                  <c:v>2.0303103178330728E-2</c:v>
                </c:pt>
                <c:pt idx="740">
                  <c:v>2.0315048293433335E-2</c:v>
                </c:pt>
                <c:pt idx="741">
                  <c:v>2.0327063252842947E-2</c:v>
                </c:pt>
                <c:pt idx="742">
                  <c:v>2.0339148056478518E-2</c:v>
                </c:pt>
                <c:pt idx="743">
                  <c:v>2.0351302704421093E-2</c:v>
                </c:pt>
                <c:pt idx="744">
                  <c:v>2.0363527196751718E-2</c:v>
                </c:pt>
                <c:pt idx="745">
                  <c:v>2.0375821533389349E-2</c:v>
                </c:pt>
                <c:pt idx="746">
                  <c:v>2.0388185714252938E-2</c:v>
                </c:pt>
                <c:pt idx="747">
                  <c:v>2.0400619739504577E-2</c:v>
                </c:pt>
                <c:pt idx="748">
                  <c:v>2.0413123609063222E-2</c:v>
                </c:pt>
                <c:pt idx="749">
                  <c:v>2.0425697323009917E-2</c:v>
                </c:pt>
                <c:pt idx="750">
                  <c:v>2.0438340881344663E-2</c:v>
                </c:pt>
                <c:pt idx="751">
                  <c:v>2.0451054283905368E-2</c:v>
                </c:pt>
                <c:pt idx="752">
                  <c:v>2.0463837530935169E-2</c:v>
                </c:pt>
                <c:pt idx="753">
                  <c:v>2.0476690622271976E-2</c:v>
                </c:pt>
                <c:pt idx="754">
                  <c:v>2.0489613557996833E-2</c:v>
                </c:pt>
                <c:pt idx="755">
                  <c:v>2.0502606338190787E-2</c:v>
                </c:pt>
                <c:pt idx="756">
                  <c:v>2.0515668962691747E-2</c:v>
                </c:pt>
                <c:pt idx="757">
                  <c:v>2.0528801431580757E-2</c:v>
                </c:pt>
                <c:pt idx="758">
                  <c:v>2.0542003744938864E-2</c:v>
                </c:pt>
                <c:pt idx="759">
                  <c:v>2.0555275902685022E-2</c:v>
                </c:pt>
                <c:pt idx="760">
                  <c:v>2.0568617904900277E-2</c:v>
                </c:pt>
                <c:pt idx="761">
                  <c:v>2.0582029751422537E-2</c:v>
                </c:pt>
                <c:pt idx="762">
                  <c:v>2.059551144249494E-2</c:v>
                </c:pt>
                <c:pt idx="763">
                  <c:v>2.0609062978036441E-2</c:v>
                </c:pt>
                <c:pt idx="764">
                  <c:v>2.0622684357965992E-2</c:v>
                </c:pt>
                <c:pt idx="765">
                  <c:v>2.0636375582364641E-2</c:v>
                </c:pt>
                <c:pt idx="766">
                  <c:v>2.0650136651232387E-2</c:v>
                </c:pt>
                <c:pt idx="767">
                  <c:v>2.066396756456923E-2</c:v>
                </c:pt>
                <c:pt idx="768">
                  <c:v>2.0677868322456217E-2</c:v>
                </c:pt>
                <c:pt idx="769">
                  <c:v>2.0691838924731254E-2</c:v>
                </c:pt>
                <c:pt idx="770">
                  <c:v>2.0705879371637481E-2</c:v>
                </c:pt>
                <c:pt idx="771">
                  <c:v>2.0719989662931759E-2</c:v>
                </c:pt>
                <c:pt idx="772">
                  <c:v>2.0734169798857227E-2</c:v>
                </c:pt>
                <c:pt idx="773">
                  <c:v>2.0748419779251792E-2</c:v>
                </c:pt>
                <c:pt idx="774">
                  <c:v>2.0762739604115454E-2</c:v>
                </c:pt>
                <c:pt idx="775">
                  <c:v>2.0777118504909931E-2</c:v>
                </c:pt>
                <c:pt idx="776">
                  <c:v>2.0791435192228924E-2</c:v>
                </c:pt>
                <c:pt idx="777">
                  <c:v>2.0805655092863695E-2</c:v>
                </c:pt>
                <c:pt idx="778">
                  <c:v>2.081977820689529E-2</c:v>
                </c:pt>
                <c:pt idx="779">
                  <c:v>2.0833804534242661E-2</c:v>
                </c:pt>
                <c:pt idx="780">
                  <c:v>2.084773407490581E-2</c:v>
                </c:pt>
                <c:pt idx="781">
                  <c:v>2.0861566828884737E-2</c:v>
                </c:pt>
                <c:pt idx="782">
                  <c:v>2.087530279617944E-2</c:v>
                </c:pt>
                <c:pt idx="783">
                  <c:v>2.0888941976789921E-2</c:v>
                </c:pt>
                <c:pt idx="784">
                  <c:v>2.0902484370635133E-2</c:v>
                </c:pt>
                <c:pt idx="785">
                  <c:v>2.0915929977877168E-2</c:v>
                </c:pt>
                <c:pt idx="786">
                  <c:v>2.0929278798272888E-2</c:v>
                </c:pt>
                <c:pt idx="787">
                  <c:v>2.0942530831984385E-2</c:v>
                </c:pt>
                <c:pt idx="788">
                  <c:v>2.0955686078849567E-2</c:v>
                </c:pt>
                <c:pt idx="789">
                  <c:v>2.0968744539030526E-2</c:v>
                </c:pt>
                <c:pt idx="790">
                  <c:v>2.0981706212446216E-2</c:v>
                </c:pt>
                <c:pt idx="791">
                  <c:v>2.0994571098934545E-2</c:v>
                </c:pt>
                <c:pt idx="792">
                  <c:v>2.1007339198819697E-2</c:v>
                </c:pt>
                <c:pt idx="793">
                  <c:v>2.1020010511777487E-2</c:v>
                </c:pt>
                <c:pt idx="794">
                  <c:v>2.1032585037888962E-2</c:v>
                </c:pt>
                <c:pt idx="795">
                  <c:v>2.1045062777235168E-2</c:v>
                </c:pt>
                <c:pt idx="796">
                  <c:v>2.1057443729735059E-2</c:v>
                </c:pt>
                <c:pt idx="797">
                  <c:v>2.1069727895307588E-2</c:v>
                </c:pt>
                <c:pt idx="798">
                  <c:v>2.1081915274114849E-2</c:v>
                </c:pt>
                <c:pt idx="799">
                  <c:v>2.1094005866075793E-2</c:v>
                </c:pt>
                <c:pt idx="800">
                  <c:v>2.1105999671109377E-2</c:v>
                </c:pt>
                <c:pt idx="801">
                  <c:v>2.1117896689215598E-2</c:v>
                </c:pt>
                <c:pt idx="802">
                  <c:v>2.1129696920556551E-2</c:v>
                </c:pt>
                <c:pt idx="803">
                  <c:v>2.114140036480805E-2</c:v>
                </c:pt>
                <c:pt idx="804">
                  <c:v>2.1153007022213233E-2</c:v>
                </c:pt>
                <c:pt idx="805">
                  <c:v>2.1164516892772101E-2</c:v>
                </c:pt>
                <c:pt idx="806">
                  <c:v>2.1175929976322561E-2</c:v>
                </c:pt>
                <c:pt idx="807">
                  <c:v>2.1187246273026705E-2</c:v>
                </c:pt>
                <c:pt idx="808">
                  <c:v>2.1198465782641396E-2</c:v>
                </c:pt>
                <c:pt idx="809">
                  <c:v>2.1209588505328725E-2</c:v>
                </c:pt>
                <c:pt idx="810">
                  <c:v>2.1220614441088692E-2</c:v>
                </c:pt>
                <c:pt idx="811">
                  <c:v>2.1231543589840252E-2</c:v>
                </c:pt>
                <c:pt idx="812">
                  <c:v>2.1242375951664449E-2</c:v>
                </c:pt>
                <c:pt idx="813">
                  <c:v>2.1253111526399193E-2</c:v>
                </c:pt>
                <c:pt idx="814">
                  <c:v>2.1263750314206575E-2</c:v>
                </c:pt>
                <c:pt idx="815">
                  <c:v>2.127429231500555E-2</c:v>
                </c:pt>
                <c:pt idx="816">
                  <c:v>2.1284737528796116E-2</c:v>
                </c:pt>
                <c:pt idx="817">
                  <c:v>2.1295085955497228E-2</c:v>
                </c:pt>
                <c:pt idx="818">
                  <c:v>2.1305337595108886E-2</c:v>
                </c:pt>
                <c:pt idx="819">
                  <c:v>2.1315492447793183E-2</c:v>
                </c:pt>
                <c:pt idx="820">
                  <c:v>2.1325550513306979E-2</c:v>
                </c:pt>
                <c:pt idx="821">
                  <c:v>2.1335511791812367E-2</c:v>
                </c:pt>
                <c:pt idx="822">
                  <c:v>2.1345376283309347E-2</c:v>
                </c:pt>
                <c:pt idx="823">
                  <c:v>2.1355143987635827E-2</c:v>
                </c:pt>
                <c:pt idx="824">
                  <c:v>2.1364814904953899E-2</c:v>
                </c:pt>
                <c:pt idx="825">
                  <c:v>2.1374389035182517E-2</c:v>
                </c:pt>
                <c:pt idx="826">
                  <c:v>2.1383866378240635E-2</c:v>
                </c:pt>
                <c:pt idx="827">
                  <c:v>2.1393251512675793E-2</c:v>
                </c:pt>
                <c:pt idx="828">
                  <c:v>2.1402596007182861E-2</c:v>
                </c:pt>
                <c:pt idx="829">
                  <c:v>2.1411914560801604E-2</c:v>
                </c:pt>
                <c:pt idx="830">
                  <c:v>2.1421207173937251E-2</c:v>
                </c:pt>
                <c:pt idx="831">
                  <c:v>2.1430473846346665E-2</c:v>
                </c:pt>
                <c:pt idx="832">
                  <c:v>2.1439714578191937E-2</c:v>
                </c:pt>
                <c:pt idx="833">
                  <c:v>2.144892936922993E-2</c:v>
                </c:pt>
                <c:pt idx="834">
                  <c:v>2.1458118219703781E-2</c:v>
                </c:pt>
                <c:pt idx="835">
                  <c:v>2.1467281129451399E-2</c:v>
                </c:pt>
                <c:pt idx="836">
                  <c:v>2.1476418098634875E-2</c:v>
                </c:pt>
                <c:pt idx="837">
                  <c:v>2.1485529127011072E-2</c:v>
                </c:pt>
                <c:pt idx="838">
                  <c:v>2.149461421474208E-2</c:v>
                </c:pt>
                <c:pt idx="839">
                  <c:v>2.1503673361827902E-2</c:v>
                </c:pt>
                <c:pt idx="840">
                  <c:v>2.1512706568268536E-2</c:v>
                </c:pt>
                <c:pt idx="841">
                  <c:v>2.1521713834063982E-2</c:v>
                </c:pt>
                <c:pt idx="842">
                  <c:v>2.1530695159052149E-2</c:v>
                </c:pt>
                <c:pt idx="843">
                  <c:v>2.1539650543476174E-2</c:v>
                </c:pt>
                <c:pt idx="844">
                  <c:v>2.1548579987173966E-2</c:v>
                </c:pt>
                <c:pt idx="845">
                  <c:v>2.1557483490145524E-2</c:v>
                </c:pt>
                <c:pt idx="846">
                  <c:v>2.1566361052390848E-2</c:v>
                </c:pt>
                <c:pt idx="847">
                  <c:v>2.1575212673990984E-2</c:v>
                </c:pt>
                <c:pt idx="848">
                  <c:v>2.1584038354945934E-2</c:v>
                </c:pt>
                <c:pt idx="849">
                  <c:v>2.1592838095255695E-2</c:v>
                </c:pt>
                <c:pt idx="850">
                  <c:v>2.1601611894758177E-2</c:v>
                </c:pt>
                <c:pt idx="851">
                  <c:v>2.1610359753534425E-2</c:v>
                </c:pt>
                <c:pt idx="852">
                  <c:v>2.1619081671746532E-2</c:v>
                </c:pt>
                <c:pt idx="853">
                  <c:v>2.1627777649151358E-2</c:v>
                </c:pt>
                <c:pt idx="854">
                  <c:v>2.1636447685910998E-2</c:v>
                </c:pt>
                <c:pt idx="855">
                  <c:v>2.1645091781944403E-2</c:v>
                </c:pt>
                <c:pt idx="856">
                  <c:v>2.1653709937251575E-2</c:v>
                </c:pt>
                <c:pt idx="857">
                  <c:v>2.1662302151832513E-2</c:v>
                </c:pt>
                <c:pt idx="858">
                  <c:v>2.1670868425768264E-2</c:v>
                </c:pt>
                <c:pt idx="859">
                  <c:v>2.1679408758977781E-2</c:v>
                </c:pt>
                <c:pt idx="860">
                  <c:v>2.1687923151461064E-2</c:v>
                </c:pt>
                <c:pt idx="861">
                  <c:v>2.1696411603218113E-2</c:v>
                </c:pt>
                <c:pt idx="862">
                  <c:v>2.1704874114248929E-2</c:v>
                </c:pt>
                <c:pt idx="863">
                  <c:v>2.1713310684553511E-2</c:v>
                </c:pt>
                <c:pt idx="864">
                  <c:v>2.1721721314212905E-2</c:v>
                </c:pt>
                <c:pt idx="865">
                  <c:v>2.1730106003065019E-2</c:v>
                </c:pt>
                <c:pt idx="866">
                  <c:v>2.17384647511909E-2</c:v>
                </c:pt>
                <c:pt idx="867">
                  <c:v>2.1746797558671593E-2</c:v>
                </c:pt>
                <c:pt idx="868">
                  <c:v>2.1755104425345007E-2</c:v>
                </c:pt>
                <c:pt idx="869">
                  <c:v>2.1763385351292186E-2</c:v>
                </c:pt>
                <c:pt idx="870">
                  <c:v>2.1771640336513132E-2</c:v>
                </c:pt>
                <c:pt idx="871">
                  <c:v>2.1779869381007844E-2</c:v>
                </c:pt>
                <c:pt idx="872">
                  <c:v>2.1788072484776322E-2</c:v>
                </c:pt>
                <c:pt idx="873">
                  <c:v>2.1796249647899613E-2</c:v>
                </c:pt>
                <c:pt idx="874">
                  <c:v>2.1804400870134577E-2</c:v>
                </c:pt>
                <c:pt idx="875">
                  <c:v>2.1812526151643308E-2</c:v>
                </c:pt>
                <c:pt idx="876">
                  <c:v>2.1820625492506851E-2</c:v>
                </c:pt>
                <c:pt idx="877">
                  <c:v>2.1828698892563114E-2</c:v>
                </c:pt>
                <c:pt idx="878">
                  <c:v>2.1836746351812097E-2</c:v>
                </c:pt>
                <c:pt idx="879">
                  <c:v>2.184477276066743E-2</c:v>
                </c:pt>
                <c:pt idx="880">
                  <c:v>2.1852915046577381E-2</c:v>
                </c:pt>
                <c:pt idx="881">
                  <c:v>2.1861236782974025E-2</c:v>
                </c:pt>
                <c:pt idx="882">
                  <c:v>2.1869737970019454E-2</c:v>
                </c:pt>
                <c:pt idx="883">
                  <c:v>2.1878418607551575E-2</c:v>
                </c:pt>
                <c:pt idx="884">
                  <c:v>2.1887278695732482E-2</c:v>
                </c:pt>
                <c:pt idx="885">
                  <c:v>2.1896318234481127E-2</c:v>
                </c:pt>
                <c:pt idx="886">
                  <c:v>2.1905537223797511E-2</c:v>
                </c:pt>
                <c:pt idx="887">
                  <c:v>2.1914935663843726E-2</c:v>
                </c:pt>
                <c:pt idx="888">
                  <c:v>2.1924513554457681E-2</c:v>
                </c:pt>
                <c:pt idx="889">
                  <c:v>2.193427089572042E-2</c:v>
                </c:pt>
                <c:pt idx="890">
                  <c:v>2.1944207687631945E-2</c:v>
                </c:pt>
                <c:pt idx="891">
                  <c:v>2.1960036699280042E-2</c:v>
                </c:pt>
                <c:pt idx="892">
                  <c:v>2.1970410548443436E-2</c:v>
                </c:pt>
                <c:pt idx="893">
                  <c:v>2.1980963870516328E-2</c:v>
                </c:pt>
                <c:pt idx="894">
                  <c:v>2.199169666555275E-2</c:v>
                </c:pt>
                <c:pt idx="895">
                  <c:v>2.200260893360673E-2</c:v>
                </c:pt>
                <c:pt idx="896">
                  <c:v>2.2013700674759312E-2</c:v>
                </c:pt>
                <c:pt idx="897">
                  <c:v>2.2024971888983485E-2</c:v>
                </c:pt>
                <c:pt idx="898">
                  <c:v>2.2036422576387309E-2</c:v>
                </c:pt>
                <c:pt idx="899">
                  <c:v>2.2048052736997802E-2</c:v>
                </c:pt>
                <c:pt idx="900">
                  <c:v>2.2059862370896004E-2</c:v>
                </c:pt>
                <c:pt idx="901">
                  <c:v>2.2071851478081921E-2</c:v>
                </c:pt>
                <c:pt idx="902">
                  <c:v>2.2084020058663615E-2</c:v>
                </c:pt>
                <c:pt idx="903">
                  <c:v>2.2096368112641079E-2</c:v>
                </c:pt>
                <c:pt idx="904">
                  <c:v>2.2108895640149399E-2</c:v>
                </c:pt>
                <c:pt idx="905">
                  <c:v>2.2121602641134535E-2</c:v>
                </c:pt>
                <c:pt idx="906">
                  <c:v>2.2134489115731574E-2</c:v>
                </c:pt>
                <c:pt idx="907">
                  <c:v>2.2151864051470627E-2</c:v>
                </c:pt>
                <c:pt idx="908">
                  <c:v>2.2165184773282887E-2</c:v>
                </c:pt>
                <c:pt idx="909">
                  <c:v>2.2178684946149163E-2</c:v>
                </c:pt>
                <c:pt idx="910">
                  <c:v>2.2192364570069456E-2</c:v>
                </c:pt>
                <c:pt idx="911">
                  <c:v>2.2206223645043766E-2</c:v>
                </c:pt>
                <c:pt idx="912">
                  <c:v>2.2220262171072092E-2</c:v>
                </c:pt>
                <c:pt idx="913">
                  <c:v>2.2234480148154434E-2</c:v>
                </c:pt>
                <c:pt idx="914">
                  <c:v>2.2248877576371839E-2</c:v>
                </c:pt>
                <c:pt idx="915">
                  <c:v>2.2263454455724307E-2</c:v>
                </c:pt>
                <c:pt idx="916">
                  <c:v>2.2278210786292885E-2</c:v>
                </c:pt>
                <c:pt idx="917">
                  <c:v>2.2293146567996525E-2</c:v>
                </c:pt>
                <c:pt idx="918">
                  <c:v>2.2308261800835227E-2</c:v>
                </c:pt>
                <c:pt idx="919">
                  <c:v>2.2323556484890039E-2</c:v>
                </c:pt>
                <c:pt idx="920">
                  <c:v>2.2339030620242006E-2</c:v>
                </c:pt>
                <c:pt idx="921">
                  <c:v>2.2354684206891129E-2</c:v>
                </c:pt>
                <c:pt idx="922">
                  <c:v>2.237051724475636E-2</c:v>
                </c:pt>
                <c:pt idx="923">
                  <c:v>2.2386529733999794E-2</c:v>
                </c:pt>
                <c:pt idx="924">
                  <c:v>2.2402721674459336E-2</c:v>
                </c:pt>
                <c:pt idx="925">
                  <c:v>2.2419093066378126E-2</c:v>
                </c:pt>
                <c:pt idx="926">
                  <c:v>2.2435643909675118E-2</c:v>
                </c:pt>
                <c:pt idx="927">
                  <c:v>2.2452374204431358E-2</c:v>
                </c:pt>
                <c:pt idx="928">
                  <c:v>2.2469283950484753E-2</c:v>
                </c:pt>
                <c:pt idx="929">
                  <c:v>2.2486373148078442E-2</c:v>
                </c:pt>
                <c:pt idx="930">
                  <c:v>2.250364179713138E-2</c:v>
                </c:pt>
                <c:pt idx="931">
                  <c:v>2.2520956435734263E-2</c:v>
                </c:pt>
                <c:pt idx="932">
                  <c:v>2.2538142617440915E-2</c:v>
                </c:pt>
                <c:pt idx="933">
                  <c:v>2.2555199291405259E-2</c:v>
                </c:pt>
                <c:pt idx="934">
                  <c:v>2.2572126457546249E-2</c:v>
                </c:pt>
                <c:pt idx="935">
                  <c:v>2.2588924115782838E-2</c:v>
                </c:pt>
                <c:pt idx="936">
                  <c:v>2.2605592266277119E-2</c:v>
                </c:pt>
                <c:pt idx="937">
                  <c:v>2.2622130908948046E-2</c:v>
                </c:pt>
                <c:pt idx="938">
                  <c:v>2.2638540043633526E-2</c:v>
                </c:pt>
                <c:pt idx="939">
                  <c:v>2.2654819670576698E-2</c:v>
                </c:pt>
                <c:pt idx="940">
                  <c:v>2.2670969789534423E-2</c:v>
                </c:pt>
                <c:pt idx="941">
                  <c:v>2.2686990400668794E-2</c:v>
                </c:pt>
                <c:pt idx="942">
                  <c:v>2.2702881503736672E-2</c:v>
                </c:pt>
                <c:pt idx="943">
                  <c:v>2.2718643098981195E-2</c:v>
                </c:pt>
                <c:pt idx="944">
                  <c:v>2.2734275186159225E-2</c:v>
                </c:pt>
                <c:pt idx="945">
                  <c:v>2.2749777765351809E-2</c:v>
                </c:pt>
                <c:pt idx="946">
                  <c:v>2.2765150836639991E-2</c:v>
                </c:pt>
                <c:pt idx="947">
                  <c:v>2.2780394399780635E-2</c:v>
                </c:pt>
                <c:pt idx="948">
                  <c:v>2.2795508455016877E-2</c:v>
                </c:pt>
                <c:pt idx="949">
                  <c:v>2.2810493002105581E-2</c:v>
                </c:pt>
                <c:pt idx="950">
                  <c:v>2.2825348041127791E-2</c:v>
                </c:pt>
                <c:pt idx="951">
                  <c:v>2.2840073572164554E-2</c:v>
                </c:pt>
                <c:pt idx="952">
                  <c:v>2.2854669595053778E-2</c:v>
                </c:pt>
                <c:pt idx="953">
                  <c:v>2.2869136109795463E-2</c:v>
                </c:pt>
                <c:pt idx="954">
                  <c:v>2.2883473116470654E-2</c:v>
                </c:pt>
                <c:pt idx="955">
                  <c:v>2.289768061491726E-2</c:v>
                </c:pt>
                <c:pt idx="956">
                  <c:v>2.2911758605297372E-2</c:v>
                </c:pt>
                <c:pt idx="957">
                  <c:v>2.2925707087448899E-2</c:v>
                </c:pt>
                <c:pt idx="958">
                  <c:v>2.2939526061452886E-2</c:v>
                </c:pt>
                <c:pt idx="959">
                  <c:v>2.2953215527147242E-2</c:v>
                </c:pt>
                <c:pt idx="960">
                  <c:v>2.2966775484694057E-2</c:v>
                </c:pt>
                <c:pt idx="961">
                  <c:v>2.2980205934012288E-2</c:v>
                </c:pt>
                <c:pt idx="962">
                  <c:v>2.2993506875101932E-2</c:v>
                </c:pt>
                <c:pt idx="963">
                  <c:v>2.3006678307962991E-2</c:v>
                </c:pt>
                <c:pt idx="964">
                  <c:v>2.3019720232514418E-2</c:v>
                </c:pt>
                <c:pt idx="965">
                  <c:v>2.3032632648675166E-2</c:v>
                </c:pt>
                <c:pt idx="966">
                  <c:v>2.3045415556607329E-2</c:v>
                </c:pt>
                <c:pt idx="967">
                  <c:v>2.3058068956310906E-2</c:v>
                </c:pt>
                <c:pt idx="968">
                  <c:v>2.3070592847542759E-2</c:v>
                </c:pt>
                <c:pt idx="969">
                  <c:v>2.308298723046498E-2</c:v>
                </c:pt>
                <c:pt idx="970">
                  <c:v>2.3095252105158615E-2</c:v>
                </c:pt>
                <c:pt idx="971">
                  <c:v>2.3107387471299479E-2</c:v>
                </c:pt>
                <c:pt idx="972">
                  <c:v>2.3119393329211757E-2</c:v>
                </c:pt>
                <c:pt idx="973">
                  <c:v>2.3131269678652311E-2</c:v>
                </c:pt>
                <c:pt idx="974">
                  <c:v>2.314301651962114E-2</c:v>
                </c:pt>
                <c:pt idx="975">
                  <c:v>2.3154633852280337E-2</c:v>
                </c:pt>
                <c:pt idx="976">
                  <c:v>2.316612167646781E-2</c:v>
                </c:pt>
                <c:pt idx="977">
                  <c:v>2.3177479992264605E-2</c:v>
                </c:pt>
                <c:pt idx="978">
                  <c:v>2.3188708799427582E-2</c:v>
                </c:pt>
                <c:pt idx="979">
                  <c:v>2.3199808098361974E-2</c:v>
                </c:pt>
                <c:pt idx="980">
                  <c:v>2.3210777888662548E-2</c:v>
                </c:pt>
                <c:pt idx="981">
                  <c:v>2.3221618170572444E-2</c:v>
                </c:pt>
                <c:pt idx="982">
                  <c:v>2.3232328943848524E-2</c:v>
                </c:pt>
                <c:pt idx="983">
                  <c:v>2.3242910208652878E-2</c:v>
                </c:pt>
                <c:pt idx="984">
                  <c:v>2.3253361964985508E-2</c:v>
                </c:pt>
                <c:pt idx="985">
                  <c:v>2.3263684212765368E-2</c:v>
                </c:pt>
                <c:pt idx="986">
                  <c:v>2.3273876951992456E-2</c:v>
                </c:pt>
                <c:pt idx="987">
                  <c:v>2.3283940182585727E-2</c:v>
                </c:pt>
                <c:pt idx="988">
                  <c:v>2.3293873904707274E-2</c:v>
                </c:pt>
                <c:pt idx="989">
                  <c:v>2.3303678118195004E-2</c:v>
                </c:pt>
                <c:pt idx="990">
                  <c:v>2.3313352823129962E-2</c:v>
                </c:pt>
                <c:pt idx="991">
                  <c:v>2.3322898019431104E-2</c:v>
                </c:pt>
                <c:pt idx="992">
                  <c:v>2.3332313707098429E-2</c:v>
                </c:pt>
                <c:pt idx="993">
                  <c:v>2.3341599886131936E-2</c:v>
                </c:pt>
                <c:pt idx="994">
                  <c:v>2.3350756556612673E-2</c:v>
                </c:pt>
                <c:pt idx="995">
                  <c:v>2.3359783718459592E-2</c:v>
                </c:pt>
                <c:pt idx="996">
                  <c:v>2.3368681371591649E-2</c:v>
                </c:pt>
                <c:pt idx="997">
                  <c:v>2.3377449516089888E-2</c:v>
                </c:pt>
                <c:pt idx="998">
                  <c:v>2.338608815195431E-2</c:v>
                </c:pt>
                <c:pt idx="999">
                  <c:v>2.3394597279103868E-2</c:v>
                </c:pt>
                <c:pt idx="1000">
                  <c:v>2.3402976897538563E-2</c:v>
                </c:pt>
                <c:pt idx="1001">
                  <c:v>2.3411227007258395E-2</c:v>
                </c:pt>
                <c:pt idx="1002">
                  <c:v>2.341934760834441E-2</c:v>
                </c:pt>
                <c:pt idx="1003">
                  <c:v>2.3427338700634515E-2</c:v>
                </c:pt>
                <c:pt idx="1004">
                  <c:v>2.3435200284290802E-2</c:v>
                </c:pt>
                <c:pt idx="1005">
                  <c:v>2.3442932359151181E-2</c:v>
                </c:pt>
                <c:pt idx="1006">
                  <c:v>2.3450534925296695E-2</c:v>
                </c:pt>
                <c:pt idx="1007">
                  <c:v>2.3458007982727347E-2</c:v>
                </c:pt>
                <c:pt idx="1008">
                  <c:v>2.3465351531362089E-2</c:v>
                </c:pt>
                <c:pt idx="1009">
                  <c:v>2.3472565571281967E-2</c:v>
                </c:pt>
                <c:pt idx="1010">
                  <c:v>2.3479650102324889E-2</c:v>
                </c:pt>
                <c:pt idx="1011">
                  <c:v>2.3486605124652948E-2</c:v>
                </c:pt>
                <c:pt idx="1012">
                  <c:v>2.3493430638185098E-2</c:v>
                </c:pt>
                <c:pt idx="1013">
                  <c:v>2.3500126642921337E-2</c:v>
                </c:pt>
                <c:pt idx="1014">
                  <c:v>2.3506693138861667E-2</c:v>
                </c:pt>
                <c:pt idx="1015">
                  <c:v>2.3513130126087134E-2</c:v>
                </c:pt>
                <c:pt idx="1016">
                  <c:v>2.3519437604354598E-2</c:v>
                </c:pt>
                <c:pt idx="1017">
                  <c:v>2.3525615573907199E-2</c:v>
                </c:pt>
                <c:pt idx="1018">
                  <c:v>2.3531664034582844E-2</c:v>
                </c:pt>
                <c:pt idx="1019">
                  <c:v>2.353758298646258E-2</c:v>
                </c:pt>
                <c:pt idx="1020">
                  <c:v>2.3543372429465359E-2</c:v>
                </c:pt>
                <c:pt idx="1021">
                  <c:v>2.3549032363591182E-2</c:v>
                </c:pt>
                <c:pt idx="1022">
                  <c:v>2.355456278884005E-2</c:v>
                </c:pt>
                <c:pt idx="1023">
                  <c:v>2.3559963705293008E-2</c:v>
                </c:pt>
                <c:pt idx="1024">
                  <c:v>2.3565235112950056E-2</c:v>
                </c:pt>
                <c:pt idx="1025">
                  <c:v>2.3570377011649102E-2</c:v>
                </c:pt>
                <c:pt idx="1026">
                  <c:v>2.3575389401471192E-2</c:v>
                </c:pt>
                <c:pt idx="1027">
                  <c:v>2.3580272282416326E-2</c:v>
                </c:pt>
                <c:pt idx="1028">
                  <c:v>2.358502565456555E-2</c:v>
                </c:pt>
                <c:pt idx="1029">
                  <c:v>2.3589649517756772E-2</c:v>
                </c:pt>
                <c:pt idx="1030">
                  <c:v>2.3594143871989992E-2</c:v>
                </c:pt>
                <c:pt idx="1031">
                  <c:v>2.3598508717427302E-2</c:v>
                </c:pt>
                <c:pt idx="1032">
                  <c:v>2.3602744053825564E-2</c:v>
                </c:pt>
                <c:pt idx="1033">
                  <c:v>2.3606849881427916E-2</c:v>
                </c:pt>
                <c:pt idx="1034">
                  <c:v>2.3610826200072266E-2</c:v>
                </c:pt>
                <c:pt idx="1035">
                  <c:v>2.3614687119835054E-2</c:v>
                </c:pt>
                <c:pt idx="1036">
                  <c:v>2.3618482140785879E-2</c:v>
                </c:pt>
                <c:pt idx="1037">
                  <c:v>2.3622215658145596E-2</c:v>
                </c:pt>
                <c:pt idx="1038">
                  <c:v>2.3625887671833157E-2</c:v>
                </c:pt>
                <c:pt idx="1039">
                  <c:v>2.362949818168647E-2</c:v>
                </c:pt>
                <c:pt idx="1040">
                  <c:v>2.3633047187948675E-2</c:v>
                </c:pt>
                <c:pt idx="1041">
                  <c:v>2.3636534690376632E-2</c:v>
                </c:pt>
                <c:pt idx="1042">
                  <c:v>2.3639960689132433E-2</c:v>
                </c:pt>
                <c:pt idx="1043">
                  <c:v>2.3643325184135033E-2</c:v>
                </c:pt>
                <c:pt idx="1044">
                  <c:v>2.3646628175546525E-2</c:v>
                </c:pt>
                <c:pt idx="1045">
                  <c:v>2.3649869663123768E-2</c:v>
                </c:pt>
                <c:pt idx="1046">
                  <c:v>2.3653049647028856E-2</c:v>
                </c:pt>
                <c:pt idx="1047">
                  <c:v>2.3656608603505047E-2</c:v>
                </c:pt>
                <c:pt idx="1048">
                  <c:v>2.3659656793676431E-2</c:v>
                </c:pt>
                <c:pt idx="1049">
                  <c:v>2.366264348017566E-2</c:v>
                </c:pt>
                <c:pt idx="1050">
                  <c:v>2.3665568662759595E-2</c:v>
                </c:pt>
                <c:pt idx="1051">
                  <c:v>2.3668432341833467E-2</c:v>
                </c:pt>
                <c:pt idx="1052">
                  <c:v>2.3671234516992046E-2</c:v>
                </c:pt>
                <c:pt idx="1053">
                  <c:v>2.3673975188478469E-2</c:v>
                </c:pt>
                <c:pt idx="1054">
                  <c:v>2.367665435621169E-2</c:v>
                </c:pt>
                <c:pt idx="1055">
                  <c:v>2.3679272020191711E-2</c:v>
                </c:pt>
                <c:pt idx="1056">
                  <c:v>2.3681828180418529E-2</c:v>
                </c:pt>
                <c:pt idx="1057">
                  <c:v>2.3684322836973193E-2</c:v>
                </c:pt>
                <c:pt idx="1058">
                  <c:v>2.3686755989693609E-2</c:v>
                </c:pt>
                <c:pt idx="1059">
                  <c:v>2.3689127638741869E-2</c:v>
                </c:pt>
                <c:pt idx="1060">
                  <c:v>2.3691437783955882E-2</c:v>
                </c:pt>
                <c:pt idx="1061">
                  <c:v>2.369368642549774E-2</c:v>
                </c:pt>
                <c:pt idx="1062">
                  <c:v>2.3695873563286396E-2</c:v>
                </c:pt>
                <c:pt idx="1063">
                  <c:v>2.3697999197240804E-2</c:v>
                </c:pt>
                <c:pt idx="1064">
                  <c:v>2.3700063327523058E-2</c:v>
                </c:pt>
                <c:pt idx="1065">
                  <c:v>2.3702065954052109E-2</c:v>
                </c:pt>
                <c:pt idx="1066">
                  <c:v>2.3704007076746914E-2</c:v>
                </c:pt>
                <c:pt idx="1067">
                  <c:v>2.3705886695769562E-2</c:v>
                </c:pt>
                <c:pt idx="1068">
                  <c:v>2.370770481103901E-2</c:v>
                </c:pt>
                <c:pt idx="1069">
                  <c:v>2.3709461422555256E-2</c:v>
                </c:pt>
                <c:pt idx="1070">
                  <c:v>2.3711156530237254E-2</c:v>
                </c:pt>
                <c:pt idx="1071">
                  <c:v>2.3712790134247097E-2</c:v>
                </c:pt>
                <c:pt idx="1072">
                  <c:v>2.3714362234422692E-2</c:v>
                </c:pt>
                <c:pt idx="1073">
                  <c:v>2.3715872830926132E-2</c:v>
                </c:pt>
                <c:pt idx="1074">
                  <c:v>2.3717321923595325E-2</c:v>
                </c:pt>
                <c:pt idx="1075">
                  <c:v>2.3718709512511316E-2</c:v>
                </c:pt>
                <c:pt idx="1076">
                  <c:v>2.3720035597674105E-2</c:v>
                </c:pt>
                <c:pt idx="1077">
                  <c:v>2.3721300179083693E-2</c:v>
                </c:pt>
                <c:pt idx="1078">
                  <c:v>2.372250325674008E-2</c:v>
                </c:pt>
                <c:pt idx="1079">
                  <c:v>2.3723644830562218E-2</c:v>
                </c:pt>
                <c:pt idx="1080">
                  <c:v>2.3724724900712202E-2</c:v>
                </c:pt>
                <c:pt idx="1081">
                  <c:v>2.3725743467027938E-2</c:v>
                </c:pt>
                <c:pt idx="1082">
                  <c:v>2.3726700529590472E-2</c:v>
                </c:pt>
                <c:pt idx="1083">
                  <c:v>2.3727596088399805E-2</c:v>
                </c:pt>
                <c:pt idx="1084">
                  <c:v>2.3728430143455936E-2</c:v>
                </c:pt>
                <c:pt idx="1085">
                  <c:v>2.3729202694758866E-2</c:v>
                </c:pt>
                <c:pt idx="1086">
                  <c:v>2.3729913742227549E-2</c:v>
                </c:pt>
                <c:pt idx="1087">
                  <c:v>2.3730563286024076E-2</c:v>
                </c:pt>
                <c:pt idx="1088">
                  <c:v>2.3731151325986355E-2</c:v>
                </c:pt>
                <c:pt idx="1089">
                  <c:v>2.3731677862195433E-2</c:v>
                </c:pt>
                <c:pt idx="1090">
                  <c:v>2.3732142894651309E-2</c:v>
                </c:pt>
                <c:pt idx="1091">
                  <c:v>2.3732546423272938E-2</c:v>
                </c:pt>
                <c:pt idx="1092">
                  <c:v>2.3732888448141365E-2</c:v>
                </c:pt>
                <c:pt idx="1093">
                  <c:v>2.3733168969256591E-2</c:v>
                </c:pt>
                <c:pt idx="1094">
                  <c:v>2.3733387986699661E-2</c:v>
                </c:pt>
                <c:pt idx="1095">
                  <c:v>2.3733545500227438E-2</c:v>
                </c:pt>
                <c:pt idx="1096">
                  <c:v>2.3733641510083059E-2</c:v>
                </c:pt>
                <c:pt idx="1097">
                  <c:v>2.3733676016104432E-2</c:v>
                </c:pt>
                <c:pt idx="1098">
                  <c:v>2.3733649018372605E-2</c:v>
                </c:pt>
                <c:pt idx="1099">
                  <c:v>2.3733560516806529E-2</c:v>
                </c:pt>
                <c:pt idx="1100">
                  <c:v>2.3733410511649344E-2</c:v>
                </c:pt>
                <c:pt idx="1101">
                  <c:v>2.3733199002576866E-2</c:v>
                </c:pt>
                <c:pt idx="1102">
                  <c:v>2.3732925989751186E-2</c:v>
                </c:pt>
                <c:pt idx="1103">
                  <c:v>2.3732591473172304E-2</c:v>
                </c:pt>
                <c:pt idx="1104">
                  <c:v>2.3732195452840221E-2</c:v>
                </c:pt>
                <c:pt idx="1105">
                  <c:v>2.3731737928673891E-2</c:v>
                </c:pt>
                <c:pt idx="1106">
                  <c:v>2.3731218900835405E-2</c:v>
                </c:pt>
                <c:pt idx="1107">
                  <c:v>2.3730638369162671E-2</c:v>
                </c:pt>
                <c:pt idx="1108">
                  <c:v>2.3729996333736736E-2</c:v>
                </c:pt>
                <c:pt idx="1109">
                  <c:v>2.3729292794557599E-2</c:v>
                </c:pt>
                <c:pt idx="1110">
                  <c:v>2.3728527751544215E-2</c:v>
                </c:pt>
                <c:pt idx="1111">
                  <c:v>2.3727701204858676E-2</c:v>
                </c:pt>
                <c:pt idx="1112">
                  <c:v>2.3726813154338888E-2</c:v>
                </c:pt>
                <c:pt idx="1113">
                  <c:v>2.3725863600146946E-2</c:v>
                </c:pt>
                <c:pt idx="1114">
                  <c:v>2.3724852542039709E-2</c:v>
                </c:pt>
                <c:pt idx="1115">
                  <c:v>2.3723779980341364E-2</c:v>
                </c:pt>
                <c:pt idx="1116">
                  <c:v>2.3722645914808771E-2</c:v>
                </c:pt>
                <c:pt idx="1117">
                  <c:v>2.372145034544193E-2</c:v>
                </c:pt>
                <c:pt idx="1118">
                  <c:v>2.3720193272321888E-2</c:v>
                </c:pt>
                <c:pt idx="1119">
                  <c:v>2.3718874695448644E-2</c:v>
                </c:pt>
                <c:pt idx="1120">
                  <c:v>2.3717494614822199E-2</c:v>
                </c:pt>
                <c:pt idx="1121">
                  <c:v>2.3716053030523598E-2</c:v>
                </c:pt>
                <c:pt idx="1122">
                  <c:v>2.3714549942309704E-2</c:v>
                </c:pt>
                <c:pt idx="1123">
                  <c:v>2.3712985350504701E-2</c:v>
                </c:pt>
                <c:pt idx="1124">
                  <c:v>2.3711359254784403E-2</c:v>
                </c:pt>
                <c:pt idx="1125">
                  <c:v>2.3709671655391951E-2</c:v>
                </c:pt>
                <c:pt idx="1126">
                  <c:v>2.370792255216525E-2</c:v>
                </c:pt>
                <c:pt idx="1127">
                  <c:v>2.3706111945266395E-2</c:v>
                </c:pt>
                <c:pt idx="1128">
                  <c:v>2.3704239834533292E-2</c:v>
                </c:pt>
                <c:pt idx="1129">
                  <c:v>2.370230622020908E-2</c:v>
                </c:pt>
                <c:pt idx="1130">
                  <c:v>2.3700311101888527E-2</c:v>
                </c:pt>
                <c:pt idx="1131">
                  <c:v>2.3698254479976866E-2</c:v>
                </c:pt>
                <c:pt idx="1132">
                  <c:v>2.3696136354312003E-2</c:v>
                </c:pt>
                <c:pt idx="1133">
                  <c:v>2.3693956724812892E-2</c:v>
                </c:pt>
                <c:pt idx="1134">
                  <c:v>2.3691715591641627E-2</c:v>
                </c:pt>
                <c:pt idx="1135">
                  <c:v>2.3689412954717159E-2</c:v>
                </c:pt>
                <c:pt idx="1136">
                  <c:v>2.3687048813958445E-2</c:v>
                </c:pt>
                <c:pt idx="1137">
                  <c:v>2.3684623169527574E-2</c:v>
                </c:pt>
                <c:pt idx="1138">
                  <c:v>2.3682136021343503E-2</c:v>
                </c:pt>
                <c:pt idx="1139">
                  <c:v>2.367958736940623E-2</c:v>
                </c:pt>
                <c:pt idx="1140">
                  <c:v>2.3676977213715755E-2</c:v>
                </c:pt>
                <c:pt idx="1141">
                  <c:v>2.3674305554272079E-2</c:v>
                </c:pt>
                <c:pt idx="1142">
                  <c:v>2.3671572391156248E-2</c:v>
                </c:pt>
                <c:pt idx="1143">
                  <c:v>2.3668777724206169E-2</c:v>
                </c:pt>
                <c:pt idx="1144">
                  <c:v>2.3665921553664981E-2</c:v>
                </c:pt>
                <c:pt idx="1145">
                  <c:v>2.3663003879289546E-2</c:v>
                </c:pt>
                <c:pt idx="1146">
                  <c:v>2.3660024701160909E-2</c:v>
                </c:pt>
                <c:pt idx="1147">
                  <c:v>2.365698401927907E-2</c:v>
                </c:pt>
                <c:pt idx="1148">
                  <c:v>2.3653881833725077E-2</c:v>
                </c:pt>
                <c:pt idx="1149">
                  <c:v>2.3650718144336835E-2</c:v>
                </c:pt>
                <c:pt idx="1150">
                  <c:v>2.3647492951438531E-2</c:v>
                </c:pt>
                <c:pt idx="1151">
                  <c:v>2.3643731705876858E-2</c:v>
                </c:pt>
                <c:pt idx="1152">
                  <c:v>2.3640374719163804E-2</c:v>
                </c:pt>
                <c:pt idx="1153">
                  <c:v>2.3636956228616501E-2</c:v>
                </c:pt>
                <c:pt idx="1154">
                  <c:v>2.3633476234397044E-2</c:v>
                </c:pt>
                <c:pt idx="1155">
                  <c:v>2.3629934736586478E-2</c:v>
                </c:pt>
                <c:pt idx="1156">
                  <c:v>2.3626331734941663E-2</c:v>
                </c:pt>
                <c:pt idx="1157">
                  <c:v>2.3622667229624694E-2</c:v>
                </c:pt>
                <c:pt idx="1158">
                  <c:v>2.3618941220554523E-2</c:v>
                </c:pt>
                <c:pt idx="1159">
                  <c:v>2.3615153707812198E-2</c:v>
                </c:pt>
                <c:pt idx="1160">
                  <c:v>2.3611304691397716E-2</c:v>
                </c:pt>
                <c:pt idx="1161">
                  <c:v>2.3607394171148988E-2</c:v>
                </c:pt>
                <c:pt idx="1162">
                  <c:v>2.360342214730915E-2</c:v>
                </c:pt>
                <c:pt idx="1163">
                  <c:v>2.3599388619716111E-2</c:v>
                </c:pt>
                <c:pt idx="1164">
                  <c:v>2.3595293588531963E-2</c:v>
                </c:pt>
                <c:pt idx="1165">
                  <c:v>2.359113705343252E-2</c:v>
                </c:pt>
                <c:pt idx="1166">
                  <c:v>2.3586919014823016E-2</c:v>
                </c:pt>
                <c:pt idx="1167">
                  <c:v>2.3584451419183861E-2</c:v>
                </c:pt>
                <c:pt idx="1168">
                  <c:v>2.3578298426344402E-2</c:v>
                </c:pt>
                <c:pt idx="1169">
                  <c:v>2.3573895876556339E-2</c:v>
                </c:pt>
                <c:pt idx="1170">
                  <c:v>2.3569431823096121E-2</c:v>
                </c:pt>
                <c:pt idx="1171">
                  <c:v>2.3564906265963748E-2</c:v>
                </c:pt>
                <c:pt idx="1172">
                  <c:v>2.3560319205159219E-2</c:v>
                </c:pt>
                <c:pt idx="1173">
                  <c:v>2.3555670640682536E-2</c:v>
                </c:pt>
                <c:pt idx="1174">
                  <c:v>2.3550960572452651E-2</c:v>
                </c:pt>
                <c:pt idx="1175">
                  <c:v>2.3546189000631657E-2</c:v>
                </c:pt>
                <c:pt idx="1176">
                  <c:v>2.3541355925057461E-2</c:v>
                </c:pt>
                <c:pt idx="1177">
                  <c:v>2.3536461345892157E-2</c:v>
                </c:pt>
                <c:pt idx="1178">
                  <c:v>2.3531505262973651E-2</c:v>
                </c:pt>
                <c:pt idx="1179">
                  <c:v>2.352648767638299E-2</c:v>
                </c:pt>
                <c:pt idx="1180">
                  <c:v>2.3521408586120174E-2</c:v>
                </c:pt>
                <c:pt idx="1181">
                  <c:v>2.3516267992266249E-2</c:v>
                </c:pt>
                <c:pt idx="1182">
                  <c:v>2.3511065894740169E-2</c:v>
                </c:pt>
                <c:pt idx="1183">
                  <c:v>2.3505802293541933E-2</c:v>
                </c:pt>
                <c:pt idx="1184">
                  <c:v>2.3500477188671542E-2</c:v>
                </c:pt>
                <c:pt idx="1185">
                  <c:v>2.3495090580210043E-2</c:v>
                </c:pt>
                <c:pt idx="1186">
                  <c:v>2.3489642468076388E-2</c:v>
                </c:pt>
                <c:pt idx="1187">
                  <c:v>2.3484132852270578E-2</c:v>
                </c:pt>
                <c:pt idx="1188">
                  <c:v>2.3478561732792613E-2</c:v>
                </c:pt>
                <c:pt idx="1189">
                  <c:v>2.3472929109723539E-2</c:v>
                </c:pt>
                <c:pt idx="1190">
                  <c:v>2.346723498298231E-2</c:v>
                </c:pt>
                <c:pt idx="1191">
                  <c:v>2.3461482336125661E-2</c:v>
                </c:pt>
                <c:pt idx="1192">
                  <c:v>2.3455704773535091E-2</c:v>
                </c:pt>
                <c:pt idx="1193">
                  <c:v>2.3449911873908436E-2</c:v>
                </c:pt>
                <c:pt idx="1194">
                  <c:v>2.3444103637245695E-2</c:v>
                </c:pt>
                <c:pt idx="1195">
                  <c:v>2.3438280063465822E-2</c:v>
                </c:pt>
                <c:pt idx="1196">
                  <c:v>2.3432441152811956E-2</c:v>
                </c:pt>
                <c:pt idx="1197">
                  <c:v>2.3426586905040958E-2</c:v>
                </c:pt>
                <c:pt idx="1198">
                  <c:v>2.3420717320233875E-2</c:v>
                </c:pt>
                <c:pt idx="1199">
                  <c:v>2.3414832398390706E-2</c:v>
                </c:pt>
                <c:pt idx="1200">
                  <c:v>2.3408932139511451E-2</c:v>
                </c:pt>
                <c:pt idx="1201">
                  <c:v>2.3403016543677158E-2</c:v>
                </c:pt>
                <c:pt idx="1202">
                  <c:v>2.3397085610806778E-2</c:v>
                </c:pt>
                <c:pt idx="1203">
                  <c:v>2.3390936327720345E-2</c:v>
                </c:pt>
                <c:pt idx="1204">
                  <c:v>2.3384969574257918E-2</c:v>
                </c:pt>
                <c:pt idx="1205">
                  <c:v>2.3378987482003403E-2</c:v>
                </c:pt>
                <c:pt idx="1206">
                  <c:v>2.3372990050956798E-2</c:v>
                </c:pt>
                <c:pt idx="1207">
                  <c:v>2.3366977281118105E-2</c:v>
                </c:pt>
                <c:pt idx="1208">
                  <c:v>2.3360949172487325E-2</c:v>
                </c:pt>
                <c:pt idx="1209">
                  <c:v>2.3354905725091472E-2</c:v>
                </c:pt>
                <c:pt idx="1210">
                  <c:v>2.3348846938930544E-2</c:v>
                </c:pt>
                <c:pt idx="1211">
                  <c:v>2.3342772813977529E-2</c:v>
                </c:pt>
                <c:pt idx="1212">
                  <c:v>2.333668335025944E-2</c:v>
                </c:pt>
                <c:pt idx="1213">
                  <c:v>2.3330578547749264E-2</c:v>
                </c:pt>
                <c:pt idx="1214">
                  <c:v>2.3324458406474017E-2</c:v>
                </c:pt>
                <c:pt idx="1215">
                  <c:v>2.3318322926433693E-2</c:v>
                </c:pt>
                <c:pt idx="1216">
                  <c:v>2.3312172107655314E-2</c:v>
                </c:pt>
                <c:pt idx="1217">
                  <c:v>2.3306005950084845E-2</c:v>
                </c:pt>
                <c:pt idx="1218">
                  <c:v>2.3295683799371414E-2</c:v>
                </c:pt>
                <c:pt idx="1219">
                  <c:v>2.3289481182185989E-2</c:v>
                </c:pt>
                <c:pt idx="1220">
                  <c:v>2.3283263228045525E-2</c:v>
                </c:pt>
                <c:pt idx="1221">
                  <c:v>2.3277029936868976E-2</c:v>
                </c:pt>
                <c:pt idx="1222">
                  <c:v>2.3270781308737387E-2</c:v>
                </c:pt>
                <c:pt idx="1223">
                  <c:v>2.3264517343488667E-2</c:v>
                </c:pt>
                <c:pt idx="1224">
                  <c:v>2.3258238041284907E-2</c:v>
                </c:pt>
                <c:pt idx="1225">
                  <c:v>2.3251943402126107E-2</c:v>
                </c:pt>
                <c:pt idx="1226">
                  <c:v>2.3245633425850176E-2</c:v>
                </c:pt>
                <c:pt idx="1227">
                  <c:v>2.3239308112700252E-2</c:v>
                </c:pt>
                <c:pt idx="1228">
                  <c:v>2.3232967462433196E-2</c:v>
                </c:pt>
                <c:pt idx="1229">
                  <c:v>2.3226611475292147E-2</c:v>
                </c:pt>
                <c:pt idx="1230">
                  <c:v>2.3220240151033966E-2</c:v>
                </c:pt>
                <c:pt idx="1231">
                  <c:v>2.3213853489820746E-2</c:v>
                </c:pt>
                <c:pt idx="1232">
                  <c:v>2.3207451491652487E-2</c:v>
                </c:pt>
                <c:pt idx="1233">
                  <c:v>2.3201034156448141E-2</c:v>
                </c:pt>
                <c:pt idx="1234">
                  <c:v>2.3194601484207711E-2</c:v>
                </c:pt>
                <c:pt idx="1235">
                  <c:v>2.3188153475012241E-2</c:v>
                </c:pt>
                <c:pt idx="1236">
                  <c:v>2.3181690128861732E-2</c:v>
                </c:pt>
                <c:pt idx="1237">
                  <c:v>2.3175211445675137E-2</c:v>
                </c:pt>
                <c:pt idx="1238">
                  <c:v>2.3168717425452456E-2</c:v>
                </c:pt>
                <c:pt idx="1239">
                  <c:v>2.3162208068274737E-2</c:v>
                </c:pt>
                <c:pt idx="1240">
                  <c:v>2.3155683374060931E-2</c:v>
                </c:pt>
                <c:pt idx="1241">
                  <c:v>2.3149143342892087E-2</c:v>
                </c:pt>
                <c:pt idx="1242">
                  <c:v>2.3142587974768203E-2</c:v>
                </c:pt>
                <c:pt idx="1243">
                  <c:v>2.3136017269608233E-2</c:v>
                </c:pt>
                <c:pt idx="1244">
                  <c:v>2.3129431227493225E-2</c:v>
                </c:pt>
                <c:pt idx="1245">
                  <c:v>2.3122829848423176E-2</c:v>
                </c:pt>
                <c:pt idx="1246">
                  <c:v>2.3116213132317043E-2</c:v>
                </c:pt>
                <c:pt idx="1247">
                  <c:v>2.3109581079174824E-2</c:v>
                </c:pt>
                <c:pt idx="1248">
                  <c:v>2.3102933689077565E-2</c:v>
                </c:pt>
                <c:pt idx="1249">
                  <c:v>2.3096270961944221E-2</c:v>
                </c:pt>
                <c:pt idx="1250">
                  <c:v>2.3089592897936884E-2</c:v>
                </c:pt>
                <c:pt idx="1251">
                  <c:v>2.3082899496893461E-2</c:v>
                </c:pt>
                <c:pt idx="1252">
                  <c:v>2.3076190758894999E-2</c:v>
                </c:pt>
                <c:pt idx="1253">
                  <c:v>2.3069466683860451E-2</c:v>
                </c:pt>
                <c:pt idx="1254">
                  <c:v>2.3062727271951911E-2</c:v>
                </c:pt>
                <c:pt idx="1255">
                  <c:v>2.3055972523007284E-2</c:v>
                </c:pt>
                <c:pt idx="1256">
                  <c:v>2.3049202437026572E-2</c:v>
                </c:pt>
                <c:pt idx="1257">
                  <c:v>2.3042417014090821E-2</c:v>
                </c:pt>
                <c:pt idx="1258">
                  <c:v>2.3035616254200031E-2</c:v>
                </c:pt>
                <c:pt idx="1259">
                  <c:v>2.3028800157435247E-2</c:v>
                </c:pt>
                <c:pt idx="1260">
                  <c:v>2.3021968723472286E-2</c:v>
                </c:pt>
                <c:pt idx="1261">
                  <c:v>2.3015121952716378E-2</c:v>
                </c:pt>
                <c:pt idx="1262">
                  <c:v>2.3008259844843337E-2</c:v>
                </c:pt>
                <c:pt idx="1263">
                  <c:v>2.300138240017735E-2</c:v>
                </c:pt>
                <c:pt idx="1264">
                  <c:v>2.2994489618394232E-2</c:v>
                </c:pt>
                <c:pt idx="1265">
                  <c:v>2.298758149973712E-2</c:v>
                </c:pt>
                <c:pt idx="1266">
                  <c:v>2.2980658043962876E-2</c:v>
                </c:pt>
                <c:pt idx="1267">
                  <c:v>2.2973719251314639E-2</c:v>
                </c:pt>
                <c:pt idx="1268">
                  <c:v>2.2966765121711363E-2</c:v>
                </c:pt>
                <c:pt idx="1269">
                  <c:v>2.2959795655153048E-2</c:v>
                </c:pt>
                <c:pt idx="1270">
                  <c:v>2.2952810851558647E-2</c:v>
                </c:pt>
                <c:pt idx="1271">
                  <c:v>2.2945810711090253E-2</c:v>
                </c:pt>
                <c:pt idx="1272">
                  <c:v>2.2938795233504727E-2</c:v>
                </c:pt>
                <c:pt idx="1273">
                  <c:v>2.2931764419126255E-2</c:v>
                </c:pt>
                <c:pt idx="1274">
                  <c:v>2.2924718267711697E-2</c:v>
                </c:pt>
                <c:pt idx="1275">
                  <c:v>2.2917656779342099E-2</c:v>
                </c:pt>
                <c:pt idx="1276">
                  <c:v>2.2910579954017463E-2</c:v>
                </c:pt>
                <c:pt idx="1277">
                  <c:v>2.290348779165674E-2</c:v>
                </c:pt>
                <c:pt idx="1278">
                  <c:v>2.2896380292422025E-2</c:v>
                </c:pt>
                <c:pt idx="1279">
                  <c:v>2.288925745623227E-2</c:v>
                </c:pt>
                <c:pt idx="1280">
                  <c:v>2.2882119283087476E-2</c:v>
                </c:pt>
                <c:pt idx="1281">
                  <c:v>2.2874965772906597E-2</c:v>
                </c:pt>
                <c:pt idx="1282">
                  <c:v>2.2867796925770678E-2</c:v>
                </c:pt>
                <c:pt idx="1283">
                  <c:v>2.2860612741760766E-2</c:v>
                </c:pt>
                <c:pt idx="1284">
                  <c:v>2.2853413220714769E-2</c:v>
                </c:pt>
                <c:pt idx="1285">
                  <c:v>2.2846198362794778E-2</c:v>
                </c:pt>
                <c:pt idx="1286">
                  <c:v>2.2838968167919749E-2</c:v>
                </c:pt>
                <c:pt idx="1287">
                  <c:v>2.283172263608968E-2</c:v>
                </c:pt>
                <c:pt idx="1288">
                  <c:v>2.2824461767223525E-2</c:v>
                </c:pt>
                <c:pt idx="1289">
                  <c:v>2.2817185561483377E-2</c:v>
                </c:pt>
                <c:pt idx="1290">
                  <c:v>2.280989401878819E-2</c:v>
                </c:pt>
                <c:pt idx="1291">
                  <c:v>2.2802587139137964E-2</c:v>
                </c:pt>
                <c:pt idx="1292">
                  <c:v>2.2795264922532699E-2</c:v>
                </c:pt>
                <c:pt idx="1293">
                  <c:v>2.2787927368972394E-2</c:v>
                </c:pt>
                <c:pt idx="1294">
                  <c:v>2.2780574478538096E-2</c:v>
                </c:pt>
                <c:pt idx="1295">
                  <c:v>2.2773206251067712E-2</c:v>
                </c:pt>
                <c:pt idx="1296">
                  <c:v>2.276582268664229E-2</c:v>
                </c:pt>
                <c:pt idx="1297">
                  <c:v>2.2758423785342874E-2</c:v>
                </c:pt>
                <c:pt idx="1298">
                  <c:v>2.2751009547088419E-2</c:v>
                </c:pt>
                <c:pt idx="1299">
                  <c:v>2.2743579971878924E-2</c:v>
                </c:pt>
                <c:pt idx="1300">
                  <c:v>2.2736135059714391E-2</c:v>
                </c:pt>
                <c:pt idx="1301">
                  <c:v>2.2728674810675864E-2</c:v>
                </c:pt>
                <c:pt idx="1302">
                  <c:v>2.2721199224601252E-2</c:v>
                </c:pt>
                <c:pt idx="1303">
                  <c:v>2.2713708301652646E-2</c:v>
                </c:pt>
                <c:pt idx="1304">
                  <c:v>2.2706202041830048E-2</c:v>
                </c:pt>
                <c:pt idx="1305">
                  <c:v>2.2698680444890318E-2</c:v>
                </c:pt>
                <c:pt idx="1306">
                  <c:v>2.2691143511157641E-2</c:v>
                </c:pt>
                <c:pt idx="1307">
                  <c:v>2.2682511092677604E-2</c:v>
                </c:pt>
                <c:pt idx="1308">
                  <c:v>2.267494129411074E-2</c:v>
                </c:pt>
                <c:pt idx="1309">
                  <c:v>2.266735615850779E-2</c:v>
                </c:pt>
                <c:pt idx="1310">
                  <c:v>2.2659755686030847E-2</c:v>
                </c:pt>
                <c:pt idx="1311">
                  <c:v>2.2652139876598865E-2</c:v>
                </c:pt>
                <c:pt idx="1312">
                  <c:v>2.2644508730211843E-2</c:v>
                </c:pt>
                <c:pt idx="1313">
                  <c:v>2.2636862246950828E-2</c:v>
                </c:pt>
                <c:pt idx="1314">
                  <c:v>2.2629200426815821E-2</c:v>
                </c:pt>
                <c:pt idx="1315">
                  <c:v>2.2621523269725774E-2</c:v>
                </c:pt>
                <c:pt idx="1316">
                  <c:v>2.2613830775680688E-2</c:v>
                </c:pt>
                <c:pt idx="1317">
                  <c:v>2.2606122944761609E-2</c:v>
                </c:pt>
                <c:pt idx="1318">
                  <c:v>2.2598399776806444E-2</c:v>
                </c:pt>
                <c:pt idx="1319">
                  <c:v>2.2590661272058332E-2</c:v>
                </c:pt>
                <c:pt idx="1320">
                  <c:v>2.2582907430355181E-2</c:v>
                </c:pt>
                <c:pt idx="1321">
                  <c:v>2.2575138251615945E-2</c:v>
                </c:pt>
                <c:pt idx="1322">
                  <c:v>2.2567353736083762E-2</c:v>
                </c:pt>
                <c:pt idx="1323">
                  <c:v>2.2559553883596539E-2</c:v>
                </c:pt>
                <c:pt idx="1324">
                  <c:v>2.2551738694235324E-2</c:v>
                </c:pt>
                <c:pt idx="1325">
                  <c:v>2.2543908167838023E-2</c:v>
                </c:pt>
                <c:pt idx="1326">
                  <c:v>2.2536062304647775E-2</c:v>
                </c:pt>
                <c:pt idx="1327">
                  <c:v>2.2528201104502488E-2</c:v>
                </c:pt>
                <c:pt idx="1328">
                  <c:v>2.2520324567483208E-2</c:v>
                </c:pt>
                <c:pt idx="1329">
                  <c:v>2.2512432693508888E-2</c:v>
                </c:pt>
                <c:pt idx="1330">
                  <c:v>2.2504525482660576E-2</c:v>
                </c:pt>
                <c:pt idx="1331">
                  <c:v>2.2496602934776178E-2</c:v>
                </c:pt>
                <c:pt idx="1332">
                  <c:v>2.2488665050098833E-2</c:v>
                </c:pt>
                <c:pt idx="1333">
                  <c:v>2.2480711828466449E-2</c:v>
                </c:pt>
                <c:pt idx="1334">
                  <c:v>2.2472743270041118E-2</c:v>
                </c:pt>
                <c:pt idx="1335">
                  <c:v>2.2464759374579701E-2</c:v>
                </c:pt>
                <c:pt idx="1336">
                  <c:v>2.2456760142244292E-2</c:v>
                </c:pt>
                <c:pt idx="1337">
                  <c:v>2.2448745573034889E-2</c:v>
                </c:pt>
                <c:pt idx="1338">
                  <c:v>2.2440715666951494E-2</c:v>
                </c:pt>
                <c:pt idx="1339">
                  <c:v>2.2432670423913059E-2</c:v>
                </c:pt>
                <c:pt idx="1340">
                  <c:v>2.2424609844000631E-2</c:v>
                </c:pt>
                <c:pt idx="1341">
                  <c:v>2.2416533927133164E-2</c:v>
                </c:pt>
                <c:pt idx="1342">
                  <c:v>2.2408442673391704E-2</c:v>
                </c:pt>
                <c:pt idx="1343">
                  <c:v>2.2400336082857297E-2</c:v>
                </c:pt>
                <c:pt idx="1344">
                  <c:v>2.2392214155367851E-2</c:v>
                </c:pt>
                <c:pt idx="1345">
                  <c:v>2.2384076890842319E-2</c:v>
                </c:pt>
                <c:pt idx="1346">
                  <c:v>2.2375924289604887E-2</c:v>
                </c:pt>
                <c:pt idx="1347">
                  <c:v>2.2367756351331369E-2</c:v>
                </c:pt>
                <c:pt idx="1348">
                  <c:v>2.2359573076264905E-2</c:v>
                </c:pt>
                <c:pt idx="1349">
                  <c:v>2.2351374464243401E-2</c:v>
                </c:pt>
                <c:pt idx="1350">
                  <c:v>2.234316051542895E-2</c:v>
                </c:pt>
                <c:pt idx="1351">
                  <c:v>2.2334931229578414E-2</c:v>
                </c:pt>
                <c:pt idx="1352">
                  <c:v>2.2326686606934931E-2</c:v>
                </c:pt>
                <c:pt idx="1353">
                  <c:v>2.2318426647498502E-2</c:v>
                </c:pt>
                <c:pt idx="1354">
                  <c:v>2.2310151351025986E-2</c:v>
                </c:pt>
                <c:pt idx="1355">
                  <c:v>2.2301860717679478E-2</c:v>
                </c:pt>
                <c:pt idx="1356">
                  <c:v>2.2293554747458977E-2</c:v>
                </c:pt>
                <c:pt idx="1357">
                  <c:v>2.2285233440364483E-2</c:v>
                </c:pt>
                <c:pt idx="1358">
                  <c:v>2.2276896796477041E-2</c:v>
                </c:pt>
                <c:pt idx="1359">
                  <c:v>2.2268544815634561E-2</c:v>
                </c:pt>
                <c:pt idx="1360">
                  <c:v>2.2260177497837041E-2</c:v>
                </c:pt>
                <c:pt idx="1361">
                  <c:v>2.2251794843246575E-2</c:v>
                </c:pt>
                <c:pt idx="1362">
                  <c:v>2.2243396851863162E-2</c:v>
                </c:pt>
                <c:pt idx="1363">
                  <c:v>2.2234983523443663E-2</c:v>
                </c:pt>
                <c:pt idx="1364">
                  <c:v>2.2226554858231218E-2</c:v>
                </c:pt>
                <c:pt idx="1365">
                  <c:v>2.2218110856144779E-2</c:v>
                </c:pt>
                <c:pt idx="1366">
                  <c:v>2.2209651517184348E-2</c:v>
                </c:pt>
                <c:pt idx="1367">
                  <c:v>2.2201176841268877E-2</c:v>
                </c:pt>
                <c:pt idx="1368">
                  <c:v>2.2192686828560459E-2</c:v>
                </c:pt>
                <c:pt idx="1369">
                  <c:v>2.2184181478978049E-2</c:v>
                </c:pt>
                <c:pt idx="1370">
                  <c:v>2.2175660792521645E-2</c:v>
                </c:pt>
                <c:pt idx="1371">
                  <c:v>2.2167124769191249E-2</c:v>
                </c:pt>
                <c:pt idx="1372">
                  <c:v>2.2158573408986859E-2</c:v>
                </c:pt>
                <c:pt idx="1373">
                  <c:v>2.2150006711989523E-2</c:v>
                </c:pt>
                <c:pt idx="1374">
                  <c:v>2.2141424677956101E-2</c:v>
                </c:pt>
                <c:pt idx="1375">
                  <c:v>2.2132827307210778E-2</c:v>
                </c:pt>
                <c:pt idx="1376">
                  <c:v>2.2124214599591463E-2</c:v>
                </c:pt>
                <c:pt idx="1377">
                  <c:v>2.2115586555017108E-2</c:v>
                </c:pt>
                <c:pt idx="1378">
                  <c:v>2.2106943173649807E-2</c:v>
                </c:pt>
                <c:pt idx="1379">
                  <c:v>2.2098284455408512E-2</c:v>
                </c:pt>
                <c:pt idx="1380">
                  <c:v>2.2089610400374271E-2</c:v>
                </c:pt>
                <c:pt idx="1381">
                  <c:v>2.2080921008384991E-2</c:v>
                </c:pt>
                <c:pt idx="1382">
                  <c:v>2.2072216279521717E-2</c:v>
                </c:pt>
                <c:pt idx="1383">
                  <c:v>2.2063496213865497E-2</c:v>
                </c:pt>
                <c:pt idx="1384">
                  <c:v>2.205476081141633E-2</c:v>
                </c:pt>
                <c:pt idx="1385">
                  <c:v>2.2046010072012123E-2</c:v>
                </c:pt>
                <c:pt idx="1386">
                  <c:v>2.203724399581497E-2</c:v>
                </c:pt>
                <c:pt idx="1387">
                  <c:v>2.2028462582743824E-2</c:v>
                </c:pt>
                <c:pt idx="1388">
                  <c:v>2.2019665832798685E-2</c:v>
                </c:pt>
                <c:pt idx="1389">
                  <c:v>2.2010853746060599E-2</c:v>
                </c:pt>
                <c:pt idx="1390">
                  <c:v>2.200202632244852E-2</c:v>
                </c:pt>
                <c:pt idx="1391">
                  <c:v>2.1993183561962448E-2</c:v>
                </c:pt>
                <c:pt idx="1392">
                  <c:v>2.198432546468343E-2</c:v>
                </c:pt>
                <c:pt idx="1393">
                  <c:v>2.1975452030449372E-2</c:v>
                </c:pt>
                <c:pt idx="1394">
                  <c:v>2.1966563259503413E-2</c:v>
                </c:pt>
                <c:pt idx="1395">
                  <c:v>2.1957659151683462E-2</c:v>
                </c:pt>
                <c:pt idx="1396">
                  <c:v>2.1948739706989517E-2</c:v>
                </c:pt>
                <c:pt idx="1397">
                  <c:v>2.1939804925502626E-2</c:v>
                </c:pt>
                <c:pt idx="1398">
                  <c:v>2.1930854807060696E-2</c:v>
                </c:pt>
                <c:pt idx="1399">
                  <c:v>2.1921889351906865E-2</c:v>
                </c:pt>
                <c:pt idx="1400">
                  <c:v>2.1912908559960087E-2</c:v>
                </c:pt>
                <c:pt idx="1401">
                  <c:v>2.190391243105827E-2</c:v>
                </c:pt>
                <c:pt idx="1402">
                  <c:v>2.1894900965363506E-2</c:v>
                </c:pt>
                <c:pt idx="1403">
                  <c:v>2.188587416279475E-2</c:v>
                </c:pt>
                <c:pt idx="1404">
                  <c:v>2.1876832023433046E-2</c:v>
                </c:pt>
                <c:pt idx="1405">
                  <c:v>2.1867774547278396E-2</c:v>
                </c:pt>
                <c:pt idx="1406">
                  <c:v>2.1858701734249752E-2</c:v>
                </c:pt>
                <c:pt idx="1407">
                  <c:v>2.1849613584347116E-2</c:v>
                </c:pt>
                <c:pt idx="1408">
                  <c:v>2.1840510097732579E-2</c:v>
                </c:pt>
                <c:pt idx="1409">
                  <c:v>2.183139127424405E-2</c:v>
                </c:pt>
                <c:pt idx="1410">
                  <c:v>2.1822257113881527E-2</c:v>
                </c:pt>
                <c:pt idx="1411">
                  <c:v>2.1813107616726057E-2</c:v>
                </c:pt>
                <c:pt idx="1412">
                  <c:v>2.1803942782696595E-2</c:v>
                </c:pt>
                <c:pt idx="1413">
                  <c:v>2.1794762611955232E-2</c:v>
                </c:pt>
                <c:pt idx="1414">
                  <c:v>2.1785567104258829E-2</c:v>
                </c:pt>
                <c:pt idx="1415">
                  <c:v>2.1776356259931573E-2</c:v>
                </c:pt>
                <c:pt idx="1416">
                  <c:v>2.1767130078730323E-2</c:v>
                </c:pt>
                <c:pt idx="1417">
                  <c:v>2.1757888560574035E-2</c:v>
                </c:pt>
                <c:pt idx="1418">
                  <c:v>2.1748631705705845E-2</c:v>
                </c:pt>
                <c:pt idx="1419">
                  <c:v>2.1739359513963663E-2</c:v>
                </c:pt>
                <c:pt idx="1420">
                  <c:v>2.173007198550958E-2</c:v>
                </c:pt>
                <c:pt idx="1421">
                  <c:v>2.1720769120181505E-2</c:v>
                </c:pt>
                <c:pt idx="1422">
                  <c:v>2.1711450918060482E-2</c:v>
                </c:pt>
                <c:pt idx="1423">
                  <c:v>2.1702117379065466E-2</c:v>
                </c:pt>
                <c:pt idx="1424">
                  <c:v>2.169276850335855E-2</c:v>
                </c:pt>
                <c:pt idx="1425">
                  <c:v>2.1683404290858688E-2</c:v>
                </c:pt>
                <c:pt idx="1426">
                  <c:v>2.1674024741403786E-2</c:v>
                </c:pt>
                <c:pt idx="1427">
                  <c:v>2.1664629855318029E-2</c:v>
                </c:pt>
                <c:pt idx="1428">
                  <c:v>2.1655219632277234E-2</c:v>
                </c:pt>
                <c:pt idx="1429">
                  <c:v>2.1645794072605584E-2</c:v>
                </c:pt>
                <c:pt idx="1430">
                  <c:v>2.1636353175897849E-2</c:v>
                </c:pt>
                <c:pt idx="1431">
                  <c:v>2.1626896942559259E-2</c:v>
                </c:pt>
                <c:pt idx="1432">
                  <c:v>2.1617425372346677E-2</c:v>
                </c:pt>
                <c:pt idx="1433">
                  <c:v>2.1607938465422194E-2</c:v>
                </c:pt>
                <c:pt idx="1434">
                  <c:v>2.1598436221623718E-2</c:v>
                </c:pt>
                <c:pt idx="1435">
                  <c:v>2.1588918641032295E-2</c:v>
                </c:pt>
                <c:pt idx="1436">
                  <c:v>2.1579385723647926E-2</c:v>
                </c:pt>
                <c:pt idx="1437">
                  <c:v>2.1569837469551656E-2</c:v>
                </c:pt>
                <c:pt idx="1438">
                  <c:v>2.1560273878662439E-2</c:v>
                </c:pt>
                <c:pt idx="1439">
                  <c:v>2.155069495089923E-2</c:v>
                </c:pt>
                <c:pt idx="1440">
                  <c:v>2.1541100686343073E-2</c:v>
                </c:pt>
                <c:pt idx="1441">
                  <c:v>2.153149108499397E-2</c:v>
                </c:pt>
                <c:pt idx="1442">
                  <c:v>2.1521866146932966E-2</c:v>
                </c:pt>
                <c:pt idx="1443">
                  <c:v>2.1512225872079016E-2</c:v>
                </c:pt>
                <c:pt idx="1444">
                  <c:v>2.1502570260432119E-2</c:v>
                </c:pt>
                <c:pt idx="1445">
                  <c:v>2.1492899311911229E-2</c:v>
                </c:pt>
                <c:pt idx="1446">
                  <c:v>2.1483213026759485E-2</c:v>
                </c:pt>
                <c:pt idx="1447">
                  <c:v>2.1473511404733747E-2</c:v>
                </c:pt>
                <c:pt idx="1448">
                  <c:v>2.1463794445915063E-2</c:v>
                </c:pt>
                <c:pt idx="1449">
                  <c:v>2.1454062150384479E-2</c:v>
                </c:pt>
                <c:pt idx="1450">
                  <c:v>2.1444314517979901E-2</c:v>
                </c:pt>
                <c:pt idx="1451">
                  <c:v>2.1434554789498961E-2</c:v>
                </c:pt>
                <c:pt idx="1452">
                  <c:v>2.1424819465025724E-2</c:v>
                </c:pt>
                <c:pt idx="1453">
                  <c:v>2.1415118948714396E-2</c:v>
                </c:pt>
                <c:pt idx="1454">
                  <c:v>2.1405453240646022E-2</c:v>
                </c:pt>
                <c:pt idx="1455">
                  <c:v>2.1395822340820603E-2</c:v>
                </c:pt>
                <c:pt idx="1456">
                  <c:v>2.1386226249238138E-2</c:v>
                </c:pt>
                <c:pt idx="1457">
                  <c:v>2.1376664965736536E-2</c:v>
                </c:pt>
                <c:pt idx="1458">
                  <c:v>2.1367138490558935E-2</c:v>
                </c:pt>
                <c:pt idx="1459">
                  <c:v>2.1357646823462195E-2</c:v>
                </c:pt>
                <c:pt idx="1460">
                  <c:v>2.1348189964527364E-2</c:v>
                </c:pt>
                <c:pt idx="1461">
                  <c:v>2.1338767913835488E-2</c:v>
                </c:pt>
                <c:pt idx="1462">
                  <c:v>2.1329380671386566E-2</c:v>
                </c:pt>
                <c:pt idx="1463">
                  <c:v>2.1318695016541156E-2</c:v>
                </c:pt>
                <c:pt idx="1464">
                  <c:v>2.1309382363010609E-2</c:v>
                </c:pt>
                <c:pt idx="1465">
                  <c:v>2.1300104517641971E-2</c:v>
                </c:pt>
                <c:pt idx="1466">
                  <c:v>2.1290861480435241E-2</c:v>
                </c:pt>
                <c:pt idx="1467">
                  <c:v>2.1281653251552513E-2</c:v>
                </c:pt>
                <c:pt idx="1468">
                  <c:v>2.1272479830750646E-2</c:v>
                </c:pt>
                <c:pt idx="1469">
                  <c:v>2.1263341218029641E-2</c:v>
                </c:pt>
                <c:pt idx="1470">
                  <c:v>2.1254237413551591E-2</c:v>
                </c:pt>
                <c:pt idx="1471">
                  <c:v>2.1245168417235449E-2</c:v>
                </c:pt>
                <c:pt idx="1472">
                  <c:v>2.123613422900017E-2</c:v>
                </c:pt>
                <c:pt idx="1473">
                  <c:v>2.1227134849007845E-2</c:v>
                </c:pt>
                <c:pt idx="1474">
                  <c:v>2.1218170277177428E-2</c:v>
                </c:pt>
                <c:pt idx="1475">
                  <c:v>2.120924051350892E-2</c:v>
                </c:pt>
                <c:pt idx="1476">
                  <c:v>2.120034555800232E-2</c:v>
                </c:pt>
                <c:pt idx="1477">
                  <c:v>2.1191485410495536E-2</c:v>
                </c:pt>
                <c:pt idx="1478">
                  <c:v>2.1182603866462646E-2</c:v>
                </c:pt>
                <c:pt idx="1479">
                  <c:v>2.1173869540210832E-2</c:v>
                </c:pt>
                <c:pt idx="1480">
                  <c:v>2.1165113817189773E-2</c:v>
                </c:pt>
                <c:pt idx="1481">
                  <c:v>2.1156392902330623E-2</c:v>
                </c:pt>
                <c:pt idx="1482">
                  <c:v>2.1147706795633381E-2</c:v>
                </c:pt>
                <c:pt idx="1483">
                  <c:v>2.1139055497098047E-2</c:v>
                </c:pt>
                <c:pt idx="1484">
                  <c:v>2.1130439006643575E-2</c:v>
                </c:pt>
                <c:pt idx="1485">
                  <c:v>2.1121857324269966E-2</c:v>
                </c:pt>
                <c:pt idx="1486">
                  <c:v>2.1113310450139311E-2</c:v>
                </c:pt>
                <c:pt idx="1487">
                  <c:v>2.1104798384089518E-2</c:v>
                </c:pt>
                <c:pt idx="1488">
                  <c:v>2.1096321126120587E-2</c:v>
                </c:pt>
                <c:pt idx="1489">
                  <c:v>2.1087878676313565E-2</c:v>
                </c:pt>
                <c:pt idx="1490">
                  <c:v>2.1079471034668451E-2</c:v>
                </c:pt>
                <c:pt idx="1491">
                  <c:v>2.1071098201023153E-2</c:v>
                </c:pt>
                <c:pt idx="1492">
                  <c:v>2.1062760175539763E-2</c:v>
                </c:pt>
                <c:pt idx="1493">
                  <c:v>2.1054456958137235E-2</c:v>
                </c:pt>
                <c:pt idx="1494">
                  <c:v>2.104618854881557E-2</c:v>
                </c:pt>
                <c:pt idx="1495">
                  <c:v>2.1037954947655813E-2</c:v>
                </c:pt>
                <c:pt idx="1496">
                  <c:v>2.1029756154657964E-2</c:v>
                </c:pt>
                <c:pt idx="1497">
                  <c:v>2.1021592169578884E-2</c:v>
                </c:pt>
                <c:pt idx="1498">
                  <c:v>2.101346299274276E-2</c:v>
                </c:pt>
                <c:pt idx="1499">
                  <c:v>2.1005368624068543E-2</c:v>
                </c:pt>
                <c:pt idx="1500">
                  <c:v>2.0997309063313097E-2</c:v>
                </c:pt>
                <c:pt idx="1501">
                  <c:v>2.0989284310719558E-2</c:v>
                </c:pt>
                <c:pt idx="1502">
                  <c:v>2.0981294366125836E-2</c:v>
                </c:pt>
                <c:pt idx="1503">
                  <c:v>2.0973339229775068E-2</c:v>
                </c:pt>
                <c:pt idx="1504">
                  <c:v>2.0965418901424115E-2</c:v>
                </c:pt>
                <c:pt idx="1505">
                  <c:v>2.0957533381154025E-2</c:v>
                </c:pt>
                <c:pt idx="1506">
                  <c:v>2.0949682669045844E-2</c:v>
                </c:pt>
                <c:pt idx="1507">
                  <c:v>2.0941866764937478E-2</c:v>
                </c:pt>
                <c:pt idx="1508">
                  <c:v>2.0934085668828928E-2</c:v>
                </c:pt>
                <c:pt idx="1509">
                  <c:v>2.0926339380882286E-2</c:v>
                </c:pt>
                <c:pt idx="1510">
                  <c:v>2.091862790093546E-2</c:v>
                </c:pt>
                <c:pt idx="1511">
                  <c:v>2.0910951229231589E-2</c:v>
                </c:pt>
                <c:pt idx="1512">
                  <c:v>2.0903309365365441E-2</c:v>
                </c:pt>
                <c:pt idx="1513">
                  <c:v>2.0895702309742248E-2</c:v>
                </c:pt>
                <c:pt idx="1514">
                  <c:v>2.088813006211887E-2</c:v>
                </c:pt>
                <c:pt idx="1515">
                  <c:v>2.0876301142339626E-2</c:v>
                </c:pt>
                <c:pt idx="1516">
                  <c:v>2.0868818401094114E-2</c:v>
                </c:pt>
                <c:pt idx="1517">
                  <c:v>2.0861370467848417E-2</c:v>
                </c:pt>
                <c:pt idx="1518">
                  <c:v>2.0853957342845675E-2</c:v>
                </c:pt>
                <c:pt idx="1519">
                  <c:v>2.0846579025761702E-2</c:v>
                </c:pt>
                <c:pt idx="1520">
                  <c:v>2.0839235516758592E-2</c:v>
                </c:pt>
                <c:pt idx="1521">
                  <c:v>2.0831926815755297E-2</c:v>
                </c:pt>
                <c:pt idx="1522">
                  <c:v>2.0824652922913911E-2</c:v>
                </c:pt>
                <c:pt idx="1523">
                  <c:v>2.0817413837910248E-2</c:v>
                </c:pt>
                <c:pt idx="1524">
                  <c:v>2.0810209561068493E-2</c:v>
                </c:pt>
                <c:pt idx="1525">
                  <c:v>2.0803040092307601E-2</c:v>
                </c:pt>
                <c:pt idx="1526">
                  <c:v>2.0795905431546524E-2</c:v>
                </c:pt>
                <c:pt idx="1527">
                  <c:v>2.0788805578785263E-2</c:v>
                </c:pt>
                <c:pt idx="1528">
                  <c:v>2.0781740534104864E-2</c:v>
                </c:pt>
                <c:pt idx="1529">
                  <c:v>2.077370881931162E-2</c:v>
                </c:pt>
                <c:pt idx="1530">
                  <c:v>2.0766718363306458E-2</c:v>
                </c:pt>
                <c:pt idx="1531">
                  <c:v>2.0759762715220065E-2</c:v>
                </c:pt>
                <c:pt idx="1532">
                  <c:v>2.0752841875214534E-2</c:v>
                </c:pt>
                <c:pt idx="1533">
                  <c:v>2.0745955843208819E-2</c:v>
                </c:pt>
                <c:pt idx="1534">
                  <c:v>2.0739104619121873E-2</c:v>
                </c:pt>
                <c:pt idx="1535">
                  <c:v>2.0732288203196836E-2</c:v>
                </c:pt>
                <c:pt idx="1536">
                  <c:v>2.0725506595190568E-2</c:v>
                </c:pt>
                <c:pt idx="1537">
                  <c:v>2.0718759795346209E-2</c:v>
                </c:pt>
                <c:pt idx="1538">
                  <c:v>2.0712047803339573E-2</c:v>
                </c:pt>
                <c:pt idx="1539">
                  <c:v>2.0705370619332752E-2</c:v>
                </c:pt>
                <c:pt idx="1540">
                  <c:v>2.0698728243406794E-2</c:v>
                </c:pt>
                <c:pt idx="1541">
                  <c:v>2.0692120675480652E-2</c:v>
                </c:pt>
                <c:pt idx="1542">
                  <c:v>2.0685547915554325E-2</c:v>
                </c:pt>
                <c:pt idx="1543">
                  <c:v>2.0679009963627815E-2</c:v>
                </c:pt>
                <c:pt idx="1544">
                  <c:v>2.067250681970112E-2</c:v>
                </c:pt>
                <c:pt idx="1545">
                  <c:v>2.0666038483774241E-2</c:v>
                </c:pt>
                <c:pt idx="1546">
                  <c:v>2.0659604955847177E-2</c:v>
                </c:pt>
                <c:pt idx="1547">
                  <c:v>2.065320623591993E-2</c:v>
                </c:pt>
                <c:pt idx="1548">
                  <c:v>2.0646842323911452E-2</c:v>
                </c:pt>
                <c:pt idx="1549">
                  <c:v>2.064051321990279E-2</c:v>
                </c:pt>
                <c:pt idx="1550">
                  <c:v>2.063421892397499E-2</c:v>
                </c:pt>
                <c:pt idx="1551">
                  <c:v>2.0627959435965959E-2</c:v>
                </c:pt>
                <c:pt idx="1552">
                  <c:v>2.0621734755956744E-2</c:v>
                </c:pt>
                <c:pt idx="1553">
                  <c:v>2.0615544883947345E-2</c:v>
                </c:pt>
                <c:pt idx="1554">
                  <c:v>2.0609389819937762E-2</c:v>
                </c:pt>
                <c:pt idx="1555">
                  <c:v>2.0603269563927995E-2</c:v>
                </c:pt>
                <c:pt idx="1556">
                  <c:v>2.0597184115755951E-2</c:v>
                </c:pt>
                <c:pt idx="1557">
                  <c:v>2.0591133475664769E-2</c:v>
                </c:pt>
                <c:pt idx="1558">
                  <c:v>2.0585117643492357E-2</c:v>
                </c:pt>
                <c:pt idx="1559">
                  <c:v>2.057913661931976E-2</c:v>
                </c:pt>
                <c:pt idx="1560">
                  <c:v>2.0573190403146979E-2</c:v>
                </c:pt>
                <c:pt idx="1561">
                  <c:v>2.0567278994892968E-2</c:v>
                </c:pt>
                <c:pt idx="1562">
                  <c:v>2.0561402394638773E-2</c:v>
                </c:pt>
                <c:pt idx="1563">
                  <c:v>2.0555560602384393E-2</c:v>
                </c:pt>
                <c:pt idx="1564">
                  <c:v>2.0549753617967736E-2</c:v>
                </c:pt>
                <c:pt idx="1565">
                  <c:v>2.0543981441631942E-2</c:v>
                </c:pt>
                <c:pt idx="1566">
                  <c:v>2.0538244073214917E-2</c:v>
                </c:pt>
                <c:pt idx="1567">
                  <c:v>2.0532541512716662E-2</c:v>
                </c:pt>
                <c:pt idx="1568">
                  <c:v>2.0526873760299269E-2</c:v>
                </c:pt>
                <c:pt idx="1569">
                  <c:v>2.0521240815638553E-2</c:v>
                </c:pt>
                <c:pt idx="1570">
                  <c:v>2.0515642679058699E-2</c:v>
                </c:pt>
                <c:pt idx="1571">
                  <c:v>2.051007935047866E-2</c:v>
                </c:pt>
                <c:pt idx="1572">
                  <c:v>2.0504550829817392E-2</c:v>
                </c:pt>
                <c:pt idx="1573">
                  <c:v>2.0499057117074893E-2</c:v>
                </c:pt>
                <c:pt idx="1574">
                  <c:v>2.0493598212332209E-2</c:v>
                </c:pt>
                <c:pt idx="1575">
                  <c:v>2.0488174115346203E-2</c:v>
                </c:pt>
                <c:pt idx="1576">
                  <c:v>2.0482784826522105E-2</c:v>
                </c:pt>
                <c:pt idx="1577">
                  <c:v>2.047743034553573E-2</c:v>
                </c:pt>
                <c:pt idx="1578">
                  <c:v>2.0472110672549171E-2</c:v>
                </c:pt>
                <c:pt idx="1579">
                  <c:v>2.0466825807400335E-2</c:v>
                </c:pt>
                <c:pt idx="1580">
                  <c:v>2.0461575750251315E-2</c:v>
                </c:pt>
                <c:pt idx="1581">
                  <c:v>2.0456360501021065E-2</c:v>
                </c:pt>
                <c:pt idx="1582">
                  <c:v>2.045118005979063E-2</c:v>
                </c:pt>
                <c:pt idx="1583">
                  <c:v>2.0446034426397919E-2</c:v>
                </c:pt>
                <c:pt idx="1584">
                  <c:v>2.044092360108607E-2</c:v>
                </c:pt>
                <c:pt idx="1585">
                  <c:v>2.0435847583611944E-2</c:v>
                </c:pt>
                <c:pt idx="1586">
                  <c:v>2.0430806373975541E-2</c:v>
                </c:pt>
                <c:pt idx="1587">
                  <c:v>2.042579997242E-2</c:v>
                </c:pt>
                <c:pt idx="1588">
                  <c:v>2.0420828378702183E-2</c:v>
                </c:pt>
                <c:pt idx="1589">
                  <c:v>2.0415891592903135E-2</c:v>
                </c:pt>
                <c:pt idx="1590">
                  <c:v>2.0410989615103903E-2</c:v>
                </c:pt>
                <c:pt idx="1591">
                  <c:v>2.040612244522344E-2</c:v>
                </c:pt>
                <c:pt idx="1592">
                  <c:v>2.0401290083099655E-2</c:v>
                </c:pt>
                <c:pt idx="1593">
                  <c:v>2.0396492529056731E-2</c:v>
                </c:pt>
                <c:pt idx="1594">
                  <c:v>2.0391729782851531E-2</c:v>
                </c:pt>
                <c:pt idx="1595">
                  <c:v>2.0387001844646147E-2</c:v>
                </c:pt>
                <c:pt idx="1596">
                  <c:v>2.0382308714278485E-2</c:v>
                </c:pt>
                <c:pt idx="1597">
                  <c:v>2.0377650391829594E-2</c:v>
                </c:pt>
                <c:pt idx="1598">
                  <c:v>2.0373026877299472E-2</c:v>
                </c:pt>
                <c:pt idx="1599">
                  <c:v>2.0368438170769165E-2</c:v>
                </c:pt>
                <c:pt idx="1600">
                  <c:v>2.0363884272076582E-2</c:v>
                </c:pt>
                <c:pt idx="1601">
                  <c:v>2.0359365181302769E-2</c:v>
                </c:pt>
                <c:pt idx="1602">
                  <c:v>2.0354880898447725E-2</c:v>
                </c:pt>
                <c:pt idx="1603">
                  <c:v>2.0350431423349358E-2</c:v>
                </c:pt>
                <c:pt idx="1604">
                  <c:v>2.0346016756331853E-2</c:v>
                </c:pt>
                <c:pt idx="1605">
                  <c:v>2.0341636897152071E-2</c:v>
                </c:pt>
                <c:pt idx="1606">
                  <c:v>2.0337291845972105E-2</c:v>
                </c:pt>
                <c:pt idx="1607">
                  <c:v>2.0332981602548816E-2</c:v>
                </c:pt>
                <c:pt idx="1608">
                  <c:v>2.0328706167044297E-2</c:v>
                </c:pt>
                <c:pt idx="1609">
                  <c:v>2.0324465539539593E-2</c:v>
                </c:pt>
                <c:pt idx="1610">
                  <c:v>2.0320259719872613E-2</c:v>
                </c:pt>
                <c:pt idx="1611">
                  <c:v>2.0316088708205449E-2</c:v>
                </c:pt>
                <c:pt idx="1612">
                  <c:v>2.0311952504213915E-2</c:v>
                </c:pt>
                <c:pt idx="1613">
                  <c:v>2.0307851108222197E-2</c:v>
                </c:pt>
                <c:pt idx="1614">
                  <c:v>2.0303784520149248E-2</c:v>
                </c:pt>
                <c:pt idx="1615">
                  <c:v>2.0299752739914023E-2</c:v>
                </c:pt>
                <c:pt idx="1616">
                  <c:v>2.0295755767678614E-2</c:v>
                </c:pt>
                <c:pt idx="1617">
                  <c:v>2.0291793603199881E-2</c:v>
                </c:pt>
                <c:pt idx="1618">
                  <c:v>2.0287866246720965E-2</c:v>
                </c:pt>
                <c:pt idx="1619">
                  <c:v>2.0283420461092438E-2</c:v>
                </c:pt>
                <c:pt idx="1620">
                  <c:v>2.0279567692883527E-2</c:v>
                </c:pt>
                <c:pt idx="1621">
                  <c:v>2.0275749732674431E-2</c:v>
                </c:pt>
                <c:pt idx="1622">
                  <c:v>2.0271966580222012E-2</c:v>
                </c:pt>
                <c:pt idx="1623">
                  <c:v>2.0268218235688362E-2</c:v>
                </c:pt>
                <c:pt idx="1624">
                  <c:v>2.026450469891139E-2</c:v>
                </c:pt>
                <c:pt idx="1625">
                  <c:v>2.0260825970134233E-2</c:v>
                </c:pt>
                <c:pt idx="1626">
                  <c:v>2.0257182049275846E-2</c:v>
                </c:pt>
                <c:pt idx="1627">
                  <c:v>2.0253572936255182E-2</c:v>
                </c:pt>
                <c:pt idx="1628">
                  <c:v>2.0249998631072241E-2</c:v>
                </c:pt>
                <c:pt idx="1629">
                  <c:v>2.024645913380807E-2</c:v>
                </c:pt>
                <c:pt idx="1630">
                  <c:v>2.0242954444381622E-2</c:v>
                </c:pt>
                <c:pt idx="1631">
                  <c:v>2.0239484562792898E-2</c:v>
                </c:pt>
                <c:pt idx="1632">
                  <c:v>2.0236049489122943E-2</c:v>
                </c:pt>
                <c:pt idx="1633">
                  <c:v>2.0232649223371757E-2</c:v>
                </c:pt>
                <c:pt idx="1634">
                  <c:v>2.0229283765458295E-2</c:v>
                </c:pt>
                <c:pt idx="1635">
                  <c:v>2.0225953115463602E-2</c:v>
                </c:pt>
                <c:pt idx="1636">
                  <c:v>2.0222657273225586E-2</c:v>
                </c:pt>
                <c:pt idx="1637">
                  <c:v>2.021939623890634E-2</c:v>
                </c:pt>
                <c:pt idx="1638">
                  <c:v>2.0216170012424817E-2</c:v>
                </c:pt>
                <c:pt idx="1639">
                  <c:v>2.0212978593862063E-2</c:v>
                </c:pt>
                <c:pt idx="1640">
                  <c:v>2.0209821983137033E-2</c:v>
                </c:pt>
                <c:pt idx="1641">
                  <c:v>2.0206700180330772E-2</c:v>
                </c:pt>
                <c:pt idx="1642">
                  <c:v>2.0203613185281188E-2</c:v>
                </c:pt>
                <c:pt idx="1643">
                  <c:v>2.0200560998150374E-2</c:v>
                </c:pt>
                <c:pt idx="1644">
                  <c:v>2.019754361893833E-2</c:v>
                </c:pt>
                <c:pt idx="1645">
                  <c:v>2.0194561047564008E-2</c:v>
                </c:pt>
                <c:pt idx="1646">
                  <c:v>2.0191613283946364E-2</c:v>
                </c:pt>
                <c:pt idx="1647">
                  <c:v>2.0188700328328535E-2</c:v>
                </c:pt>
                <c:pt idx="1648">
                  <c:v>2.0185822180467383E-2</c:v>
                </c:pt>
                <c:pt idx="1649">
                  <c:v>2.0182978840525001E-2</c:v>
                </c:pt>
                <c:pt idx="1650">
                  <c:v>2.0180170308420342E-2</c:v>
                </c:pt>
                <c:pt idx="1651">
                  <c:v>2.0177396584153406E-2</c:v>
                </c:pt>
                <c:pt idx="1652">
                  <c:v>2.0174657667724194E-2</c:v>
                </c:pt>
                <c:pt idx="1653">
                  <c:v>2.0171953559213751E-2</c:v>
                </c:pt>
                <c:pt idx="1654">
                  <c:v>2.0169284258541031E-2</c:v>
                </c:pt>
                <c:pt idx="1655">
                  <c:v>2.0166649765624989E-2</c:v>
                </c:pt>
                <c:pt idx="1656">
                  <c:v>2.0164050080627716E-2</c:v>
                </c:pt>
                <c:pt idx="1657">
                  <c:v>2.0161485203468166E-2</c:v>
                </c:pt>
                <c:pt idx="1658">
                  <c:v>2.0158955134227385E-2</c:v>
                </c:pt>
                <c:pt idx="1659">
                  <c:v>2.0156459872824328E-2</c:v>
                </c:pt>
                <c:pt idx="1660">
                  <c:v>2.0153999419177948E-2</c:v>
                </c:pt>
                <c:pt idx="1661">
                  <c:v>2.0151573773531384E-2</c:v>
                </c:pt>
                <c:pt idx="1662">
                  <c:v>2.014918293556045E-2</c:v>
                </c:pt>
                <c:pt idx="1663">
                  <c:v>2.0146826905589332E-2</c:v>
                </c:pt>
                <c:pt idx="1664">
                  <c:v>2.0144505683374891E-2</c:v>
                </c:pt>
                <c:pt idx="1665">
                  <c:v>2.0142219268998174E-2</c:v>
                </c:pt>
                <c:pt idx="1666">
                  <c:v>2.0139967662459179E-2</c:v>
                </c:pt>
                <c:pt idx="1667">
                  <c:v>2.0137750863838955E-2</c:v>
                </c:pt>
                <c:pt idx="1668">
                  <c:v>2.0135568872975407E-2</c:v>
                </c:pt>
                <c:pt idx="1669">
                  <c:v>2.0133421689949582E-2</c:v>
                </c:pt>
                <c:pt idx="1670">
                  <c:v>2.0131309314842527E-2</c:v>
                </c:pt>
                <c:pt idx="1671">
                  <c:v>2.0129231747573195E-2</c:v>
                </c:pt>
                <c:pt idx="1672">
                  <c:v>2.0127188988141587E-2</c:v>
                </c:pt>
                <c:pt idx="1673">
                  <c:v>2.0125181036466655E-2</c:v>
                </c:pt>
                <c:pt idx="1674">
                  <c:v>2.0123207892710493E-2</c:v>
                </c:pt>
                <c:pt idx="1675">
                  <c:v>2.0121269556792054E-2</c:v>
                </c:pt>
                <c:pt idx="1676">
                  <c:v>2.0119366028711339E-2</c:v>
                </c:pt>
                <c:pt idx="1677">
                  <c:v>2.0117497308468346E-2</c:v>
                </c:pt>
                <c:pt idx="1678">
                  <c:v>2.0115663395982031E-2</c:v>
                </c:pt>
                <c:pt idx="1679">
                  <c:v>2.0113864291495531E-2</c:v>
                </c:pt>
                <c:pt idx="1680">
                  <c:v>2.0112099994684662E-2</c:v>
                </c:pt>
                <c:pt idx="1681">
                  <c:v>2.0110370505873609E-2</c:v>
                </c:pt>
                <c:pt idx="1682">
                  <c:v>2.0108675824738187E-2</c:v>
                </c:pt>
                <c:pt idx="1683">
                  <c:v>2.0107015951440488E-2</c:v>
                </c:pt>
                <c:pt idx="1684">
                  <c:v>2.0105390886061558E-2</c:v>
                </c:pt>
                <c:pt idx="1685">
                  <c:v>2.0103800628520352E-2</c:v>
                </c:pt>
                <c:pt idx="1686">
                  <c:v>2.0102245178816869E-2</c:v>
                </c:pt>
                <c:pt idx="1687">
                  <c:v>2.0100724536951109E-2</c:v>
                </c:pt>
                <c:pt idx="1688">
                  <c:v>2.0099238702842026E-2</c:v>
                </c:pt>
                <c:pt idx="1689">
                  <c:v>2.0097787676651713E-2</c:v>
                </c:pt>
                <c:pt idx="1690">
                  <c:v>2.0096371458299123E-2</c:v>
                </c:pt>
                <c:pt idx="1691">
                  <c:v>2.0094990047622163E-2</c:v>
                </c:pt>
                <c:pt idx="1692">
                  <c:v>2.009364344494502E-2</c:v>
                </c:pt>
                <c:pt idx="1693">
                  <c:v>2.0092331650024553E-2</c:v>
                </c:pt>
                <c:pt idx="1694">
                  <c:v>2.009105466294181E-2</c:v>
                </c:pt>
                <c:pt idx="1695">
                  <c:v>2.008981248369679E-2</c:v>
                </c:pt>
                <c:pt idx="1696">
                  <c:v>2.0088605112289493E-2</c:v>
                </c:pt>
                <c:pt idx="1697">
                  <c:v>2.0087432548719919E-2</c:v>
                </c:pt>
                <c:pt idx="1698">
                  <c:v>2.0086294792907022E-2</c:v>
                </c:pt>
                <c:pt idx="1699">
                  <c:v>2.0085191845012895E-2</c:v>
                </c:pt>
                <c:pt idx="1700">
                  <c:v>2.0084123704875445E-2</c:v>
                </c:pt>
                <c:pt idx="1701">
                  <c:v>2.0083090372575718E-2</c:v>
                </c:pt>
                <c:pt idx="1702">
                  <c:v>2.0082091848113715E-2</c:v>
                </c:pt>
                <c:pt idx="1703">
                  <c:v>2.008112813157048E-2</c:v>
                </c:pt>
                <c:pt idx="1704">
                  <c:v>2.0080199222702877E-2</c:v>
                </c:pt>
                <c:pt idx="1705">
                  <c:v>2.0079305121754043E-2</c:v>
                </c:pt>
                <c:pt idx="1706">
                  <c:v>2.0078445828642932E-2</c:v>
                </c:pt>
                <c:pt idx="1707">
                  <c:v>2.0077621343369545E-2</c:v>
                </c:pt>
                <c:pt idx="1708">
                  <c:v>2.0076831665933881E-2</c:v>
                </c:pt>
                <c:pt idx="1709">
                  <c:v>2.0076076796173847E-2</c:v>
                </c:pt>
                <c:pt idx="1710">
                  <c:v>2.007535673441363E-2</c:v>
                </c:pt>
                <c:pt idx="1711">
                  <c:v>2.0074667363340071E-2</c:v>
                </c:pt>
                <c:pt idx="1712">
                  <c:v>2.0073962311756288E-2</c:v>
                </c:pt>
                <c:pt idx="1713">
                  <c:v>2.0073228361500162E-2</c:v>
                </c:pt>
                <c:pt idx="1714">
                  <c:v>2.007246551281483E-2</c:v>
                </c:pt>
                <c:pt idx="1715">
                  <c:v>2.00716737655382E-2</c:v>
                </c:pt>
                <c:pt idx="1716">
                  <c:v>2.007085311975132E-2</c:v>
                </c:pt>
                <c:pt idx="1717">
                  <c:v>2.0070003575454187E-2</c:v>
                </c:pt>
                <c:pt idx="1718">
                  <c:v>2.0069125132565757E-2</c:v>
                </c:pt>
                <c:pt idx="1719">
                  <c:v>2.0068217791167076E-2</c:v>
                </c:pt>
                <c:pt idx="1720">
                  <c:v>2.006728155109605E-2</c:v>
                </c:pt>
                <c:pt idx="1721">
                  <c:v>2.0066316412676866E-2</c:v>
                </c:pt>
                <c:pt idx="1722">
                  <c:v>2.0065322375585337E-2</c:v>
                </c:pt>
                <c:pt idx="1723">
                  <c:v>2.0064150947312065E-2</c:v>
                </c:pt>
                <c:pt idx="1724">
                  <c:v>2.0063094984864582E-2</c:v>
                </c:pt>
                <c:pt idx="1725">
                  <c:v>2.0062010123825802E-2</c:v>
                </c:pt>
                <c:pt idx="1726">
                  <c:v>2.006089636427677E-2</c:v>
                </c:pt>
                <c:pt idx="1727">
                  <c:v>2.0059753706136441E-2</c:v>
                </c:pt>
                <c:pt idx="1728">
                  <c:v>2.0058582149566906E-2</c:v>
                </c:pt>
                <c:pt idx="1729">
                  <c:v>2.0057381694325027E-2</c:v>
                </c:pt>
                <c:pt idx="1730">
                  <c:v>2.0056152340653943E-2</c:v>
                </c:pt>
                <c:pt idx="1731">
                  <c:v>2.0054894088472608E-2</c:v>
                </c:pt>
                <c:pt idx="1732">
                  <c:v>2.0053606937618929E-2</c:v>
                </c:pt>
                <c:pt idx="1733">
                  <c:v>2.005229088841709E-2</c:v>
                </c:pt>
                <c:pt idx="1734">
                  <c:v>2.0050945940461862E-2</c:v>
                </c:pt>
                <c:pt idx="1735">
                  <c:v>2.0049572094077428E-2</c:v>
                </c:pt>
                <c:pt idx="1736">
                  <c:v>2.0048169349182743E-2</c:v>
                </c:pt>
                <c:pt idx="1737">
                  <c:v>2.0046737705777806E-2</c:v>
                </c:pt>
                <c:pt idx="1738">
                  <c:v>2.0045277163700526E-2</c:v>
                </c:pt>
                <c:pt idx="1739">
                  <c:v>2.0045557685853144E-2</c:v>
                </c:pt>
                <c:pt idx="1740">
                  <c:v>2.0042269384177303E-2</c:v>
                </c:pt>
                <c:pt idx="1741">
                  <c:v>2.0040722146488221E-2</c:v>
                </c:pt>
                <c:pt idx="1742">
                  <c:v>2.0039146010450981E-2</c:v>
                </c:pt>
                <c:pt idx="1743">
                  <c:v>2.0037540975741397E-2</c:v>
                </c:pt>
                <c:pt idx="1744">
                  <c:v>2.0035907042602608E-2</c:v>
                </c:pt>
                <c:pt idx="1745">
                  <c:v>2.0034244210791474E-2</c:v>
                </c:pt>
                <c:pt idx="1746">
                  <c:v>2.0032552480632182E-2</c:v>
                </c:pt>
                <c:pt idx="1747">
                  <c:v>2.0030831851800546E-2</c:v>
                </c:pt>
                <c:pt idx="1748">
                  <c:v>2.0029082324539704E-2</c:v>
                </c:pt>
                <c:pt idx="1749">
                  <c:v>2.0027303898606519E-2</c:v>
                </c:pt>
                <c:pt idx="1750">
                  <c:v>2.0025496574244128E-2</c:v>
                </c:pt>
                <c:pt idx="1751">
                  <c:v>2.0023660351452532E-2</c:v>
                </c:pt>
                <c:pt idx="1752">
                  <c:v>2.0021795229907546E-2</c:v>
                </c:pt>
                <c:pt idx="1753">
                  <c:v>2.0019901210014401E-2</c:v>
                </c:pt>
                <c:pt idx="1754">
                  <c:v>2.0017978291448912E-2</c:v>
                </c:pt>
                <c:pt idx="1755">
                  <c:v>2.0016026474454218E-2</c:v>
                </c:pt>
                <c:pt idx="1756">
                  <c:v>2.0014045758949273E-2</c:v>
                </c:pt>
                <c:pt idx="1757">
                  <c:v>2.0012036144771983E-2</c:v>
                </c:pt>
                <c:pt idx="1758">
                  <c:v>2.0009997632246534E-2</c:v>
                </c:pt>
                <c:pt idx="1759">
                  <c:v>2.0007930221048742E-2</c:v>
                </c:pt>
                <c:pt idx="1760">
                  <c:v>2.0005833911421744E-2</c:v>
                </c:pt>
                <c:pt idx="1761">
                  <c:v>2.0003708703284495E-2</c:v>
                </c:pt>
                <c:pt idx="1762">
                  <c:v>2.0001554596555948E-2</c:v>
                </c:pt>
                <c:pt idx="1763">
                  <c:v>1.999937159131715E-2</c:v>
                </c:pt>
                <c:pt idx="1764">
                  <c:v>1.99971596875681E-2</c:v>
                </c:pt>
                <c:pt idx="1765">
                  <c:v>1.9994918885308799E-2</c:v>
                </c:pt>
                <c:pt idx="1766">
                  <c:v>1.9992649184539246E-2</c:v>
                </c:pt>
                <c:pt idx="1767">
                  <c:v>1.9990350585178396E-2</c:v>
                </c:pt>
                <c:pt idx="1768">
                  <c:v>1.9988023087307294E-2</c:v>
                </c:pt>
                <c:pt idx="1769">
                  <c:v>1.9985666691006987E-2</c:v>
                </c:pt>
                <c:pt idx="1770">
                  <c:v>1.9983281396115382E-2</c:v>
                </c:pt>
                <c:pt idx="1771">
                  <c:v>1.9980867202794572E-2</c:v>
                </c:pt>
                <c:pt idx="1772">
                  <c:v>1.9978424110801418E-2</c:v>
                </c:pt>
                <c:pt idx="1773">
                  <c:v>1.9975952120298013E-2</c:v>
                </c:pt>
                <c:pt idx="1774">
                  <c:v>1.9973451231446449E-2</c:v>
                </c:pt>
                <c:pt idx="1775">
                  <c:v>1.9971285789314917E-2</c:v>
                </c:pt>
                <c:pt idx="1776">
                  <c:v>1.9968718565703446E-2</c:v>
                </c:pt>
                <c:pt idx="1777">
                  <c:v>1.9966122440501964E-2</c:v>
                </c:pt>
                <c:pt idx="1778">
                  <c:v>1.9963497413629426E-2</c:v>
                </c:pt>
                <c:pt idx="1779">
                  <c:v>1.9960843485139861E-2</c:v>
                </c:pt>
                <c:pt idx="1780">
                  <c:v>1.9958160654979244E-2</c:v>
                </c:pt>
                <c:pt idx="1781">
                  <c:v>1.9955448923228612E-2</c:v>
                </c:pt>
                <c:pt idx="1782">
                  <c:v>1.9952708289806925E-2</c:v>
                </c:pt>
                <c:pt idx="1783">
                  <c:v>1.9949938754768214E-2</c:v>
                </c:pt>
                <c:pt idx="1784">
                  <c:v>1.9947140318139493E-2</c:v>
                </c:pt>
                <c:pt idx="1785">
                  <c:v>1.9944312979812698E-2</c:v>
                </c:pt>
                <c:pt idx="1786">
                  <c:v>1.9941456739895894E-2</c:v>
                </c:pt>
                <c:pt idx="1787">
                  <c:v>1.9938571598362063E-2</c:v>
                </c:pt>
                <c:pt idx="1788">
                  <c:v>1.9935657555238222E-2</c:v>
                </c:pt>
                <c:pt idx="1789">
                  <c:v>1.9930356406324679E-2</c:v>
                </c:pt>
                <c:pt idx="1790">
                  <c:v>1.992737249930765E-2</c:v>
                </c:pt>
                <c:pt idx="1791">
                  <c:v>1.9924359693861415E-2</c:v>
                </c:pt>
                <c:pt idx="1792">
                  <c:v>1.992131798990493E-2</c:v>
                </c:pt>
                <c:pt idx="1793">
                  <c:v>1.9918247387438193E-2</c:v>
                </c:pt>
                <c:pt idx="1794">
                  <c:v>1.9915147886461204E-2</c:v>
                </c:pt>
                <c:pt idx="1795">
                  <c:v>1.9912019486973964E-2</c:v>
                </c:pt>
                <c:pt idx="1796">
                  <c:v>1.9908862189057519E-2</c:v>
                </c:pt>
                <c:pt idx="1797">
                  <c:v>1.9905675992549776E-2</c:v>
                </c:pt>
                <c:pt idx="1798">
                  <c:v>1.9902460897531782E-2</c:v>
                </c:pt>
                <c:pt idx="1799">
                  <c:v>1.9899216904084582E-2</c:v>
                </c:pt>
                <c:pt idx="1800">
                  <c:v>1.9895944012127131E-2</c:v>
                </c:pt>
                <c:pt idx="1801">
                  <c:v>1.9892642221578383E-2</c:v>
                </c:pt>
                <c:pt idx="1802">
                  <c:v>1.9889311532600429E-2</c:v>
                </c:pt>
                <c:pt idx="1803">
                  <c:v>1.988595194519327E-2</c:v>
                </c:pt>
                <c:pt idx="1804">
                  <c:v>1.9882563459275859E-2</c:v>
                </c:pt>
                <c:pt idx="1805">
                  <c:v>1.9879146074767151E-2</c:v>
                </c:pt>
                <c:pt idx="1806">
                  <c:v>1.9875699791748191E-2</c:v>
                </c:pt>
                <c:pt idx="1807">
                  <c:v>1.9872224610381073E-2</c:v>
                </c:pt>
                <c:pt idx="1808">
                  <c:v>1.9868720530422657E-2</c:v>
                </c:pt>
                <c:pt idx="1809">
                  <c:v>1.9865187551953989E-2</c:v>
                </c:pt>
                <c:pt idx="1810">
                  <c:v>1.9861625675056116E-2</c:v>
                </c:pt>
                <c:pt idx="1811">
                  <c:v>1.9858034899647992E-2</c:v>
                </c:pt>
                <c:pt idx="1812">
                  <c:v>1.9854415225729616E-2</c:v>
                </c:pt>
                <c:pt idx="1813">
                  <c:v>1.9850766653300989E-2</c:v>
                </c:pt>
                <c:pt idx="1814">
                  <c:v>1.9847089182443156E-2</c:v>
                </c:pt>
                <c:pt idx="1815">
                  <c:v>1.9843382813075072E-2</c:v>
                </c:pt>
                <c:pt idx="1816">
                  <c:v>1.9839647545196737E-2</c:v>
                </c:pt>
                <c:pt idx="1817">
                  <c:v>1.9835883378889196E-2</c:v>
                </c:pt>
                <c:pt idx="1818">
                  <c:v>1.9832090313990358E-2</c:v>
                </c:pt>
                <c:pt idx="1819">
                  <c:v>1.9828268350662315E-2</c:v>
                </c:pt>
                <c:pt idx="1820">
                  <c:v>1.9824417488905066E-2</c:v>
                </c:pt>
                <c:pt idx="1821">
                  <c:v>1.9820537728637566E-2</c:v>
                </c:pt>
                <c:pt idx="1822">
                  <c:v>1.9816629069859815E-2</c:v>
                </c:pt>
                <c:pt idx="1823">
                  <c:v>1.9812691512652858E-2</c:v>
                </c:pt>
                <c:pt idx="1824">
                  <c:v>1.980872505693565E-2</c:v>
                </c:pt>
                <c:pt idx="1825">
                  <c:v>1.980472970270819E-2</c:v>
                </c:pt>
                <c:pt idx="1826">
                  <c:v>1.9800705450132572E-2</c:v>
                </c:pt>
                <c:pt idx="1827">
                  <c:v>1.9796652298884609E-2</c:v>
                </c:pt>
                <c:pt idx="1828">
                  <c:v>1.9792570249288488E-2</c:v>
                </c:pt>
                <c:pt idx="1829">
                  <c:v>1.9788459301263162E-2</c:v>
                </c:pt>
                <c:pt idx="1830">
                  <c:v>1.9784319454565491E-2</c:v>
                </c:pt>
                <c:pt idx="1831">
                  <c:v>1.9780150709519662E-2</c:v>
                </c:pt>
                <c:pt idx="1832">
                  <c:v>1.9775953066125673E-2</c:v>
                </c:pt>
                <c:pt idx="1833">
                  <c:v>1.9771726524059341E-2</c:v>
                </c:pt>
                <c:pt idx="1834">
                  <c:v>1.976747108364485E-2</c:v>
                </c:pt>
                <c:pt idx="1835">
                  <c:v>1.9763186744720107E-2</c:v>
                </c:pt>
                <c:pt idx="1836">
                  <c:v>1.9758873507285113E-2</c:v>
                </c:pt>
                <c:pt idx="1837">
                  <c:v>1.975453137150196E-2</c:v>
                </c:pt>
                <c:pt idx="1838">
                  <c:v>1.9750160337127509E-2</c:v>
                </c:pt>
                <c:pt idx="1839">
                  <c:v>1.9745760404323853E-2</c:v>
                </c:pt>
                <c:pt idx="1840">
                  <c:v>1.9741331573090992E-2</c:v>
                </c:pt>
                <c:pt idx="1841">
                  <c:v>1.973687384334788E-2</c:v>
                </c:pt>
                <c:pt idx="1842">
                  <c:v>1.9732387215175562E-2</c:v>
                </c:pt>
                <c:pt idx="1843">
                  <c:v>1.9727871688574039E-2</c:v>
                </c:pt>
                <c:pt idx="1844">
                  <c:v>1.9723327263543311E-2</c:v>
                </c:pt>
                <c:pt idx="1845">
                  <c:v>1.9718753939921285E-2</c:v>
                </c:pt>
                <c:pt idx="1846">
                  <c:v>1.9714151717951101E-2</c:v>
                </c:pt>
                <c:pt idx="1847">
                  <c:v>1.9709520597470664E-2</c:v>
                </c:pt>
                <c:pt idx="1848">
                  <c:v>1.9704860578479977E-2</c:v>
                </c:pt>
                <c:pt idx="1849">
                  <c:v>1.9700171661222177E-2</c:v>
                </c:pt>
                <c:pt idx="1850">
                  <c:v>1.9695453845373079E-2</c:v>
                </c:pt>
                <c:pt idx="1851">
                  <c:v>1.9690707131094776E-2</c:v>
                </c:pt>
                <c:pt idx="1852">
                  <c:v>1.9685931518306221E-2</c:v>
                </c:pt>
                <c:pt idx="1853">
                  <c:v>1.9681127007169508E-2</c:v>
                </c:pt>
                <c:pt idx="1854">
                  <c:v>1.9676293597684635E-2</c:v>
                </c:pt>
                <c:pt idx="1855">
                  <c:v>1.9671431289527419E-2</c:v>
                </c:pt>
                <c:pt idx="1856">
                  <c:v>1.9666540082940998E-2</c:v>
                </c:pt>
                <c:pt idx="1857">
                  <c:v>1.9661619978006417E-2</c:v>
                </c:pt>
                <c:pt idx="1858">
                  <c:v>1.9656670974561585E-2</c:v>
                </c:pt>
                <c:pt idx="1859">
                  <c:v>1.9651693072849641E-2</c:v>
                </c:pt>
                <c:pt idx="1860">
                  <c:v>1.9646686272465352E-2</c:v>
                </c:pt>
                <c:pt idx="1861">
                  <c:v>1.9641650573813951E-2</c:v>
                </c:pt>
                <c:pt idx="1862">
                  <c:v>1.9636585976652299E-2</c:v>
                </c:pt>
                <c:pt idx="1863">
                  <c:v>1.9631492481061441E-2</c:v>
                </c:pt>
                <c:pt idx="1864">
                  <c:v>1.9626370086960332E-2</c:v>
                </c:pt>
                <c:pt idx="1865">
                  <c:v>1.9621218794511064E-2</c:v>
                </c:pt>
                <c:pt idx="1866">
                  <c:v>1.9616038603632591E-2</c:v>
                </c:pt>
                <c:pt idx="1867">
                  <c:v>1.9610829514243866E-2</c:v>
                </c:pt>
                <c:pt idx="1868">
                  <c:v>1.9605591526506982E-2</c:v>
                </c:pt>
                <c:pt idx="1869">
                  <c:v>1.9600324640340894E-2</c:v>
                </c:pt>
                <c:pt idx="1870">
                  <c:v>1.95950288557456E-2</c:v>
                </c:pt>
                <c:pt idx="1871">
                  <c:v>1.9589704172640054E-2</c:v>
                </c:pt>
                <c:pt idx="1872">
                  <c:v>1.958435059118635E-2</c:v>
                </c:pt>
                <c:pt idx="1873">
                  <c:v>1.9578968111141348E-2</c:v>
                </c:pt>
                <c:pt idx="1874">
                  <c:v>1.9573556732991326E-2</c:v>
                </c:pt>
                <c:pt idx="1875">
                  <c:v>1.956811645616896E-2</c:v>
                </c:pt>
                <c:pt idx="1876">
                  <c:v>1.9562647281079482E-2</c:v>
                </c:pt>
                <c:pt idx="1877">
                  <c:v>1.9557149207398705E-2</c:v>
                </c:pt>
                <c:pt idx="1878">
                  <c:v>1.9551622235450816E-2</c:v>
                </c:pt>
                <c:pt idx="1879">
                  <c:v>1.9546066364992676E-2</c:v>
                </c:pt>
                <c:pt idx="1880">
                  <c:v>1.954048159610533E-2</c:v>
                </c:pt>
                <c:pt idx="1881">
                  <c:v>1.9534867928869826E-2</c:v>
                </c:pt>
                <c:pt idx="1882">
                  <c:v>1.9529225363205116E-2</c:v>
                </c:pt>
                <c:pt idx="1883">
                  <c:v>1.9523553899111201E-2</c:v>
                </c:pt>
                <c:pt idx="1884">
                  <c:v>1.9517853536669127E-2</c:v>
                </c:pt>
                <c:pt idx="1885">
                  <c:v>1.9512124275716802E-2</c:v>
                </c:pt>
                <c:pt idx="1886">
                  <c:v>1.9506366116416318E-2</c:v>
                </c:pt>
                <c:pt idx="1887">
                  <c:v>1.9500579058767675E-2</c:v>
                </c:pt>
                <c:pt idx="1888">
                  <c:v>1.9494763102608781E-2</c:v>
                </c:pt>
                <c:pt idx="1889">
                  <c:v>1.9488918248101728E-2</c:v>
                </c:pt>
                <c:pt idx="1890">
                  <c:v>1.9483044495246515E-2</c:v>
                </c:pt>
                <c:pt idx="1891">
                  <c:v>1.9477141843800005E-2</c:v>
                </c:pt>
                <c:pt idx="1892">
                  <c:v>1.9471210294086383E-2</c:v>
                </c:pt>
                <c:pt idx="1893">
                  <c:v>1.9465249846024602E-2</c:v>
                </c:pt>
                <c:pt idx="1894">
                  <c:v>1.9459260499533615E-2</c:v>
                </c:pt>
                <c:pt idx="1895">
                  <c:v>1.9453242254613423E-2</c:v>
                </c:pt>
                <c:pt idx="1896">
                  <c:v>1.9447195111264026E-2</c:v>
                </c:pt>
                <c:pt idx="1897">
                  <c:v>1.944111906956647E-2</c:v>
                </c:pt>
                <c:pt idx="1898">
                  <c:v>1.9435014129520756E-2</c:v>
                </c:pt>
                <c:pt idx="1899">
                  <c:v>1.9428880291045836E-2</c:v>
                </c:pt>
                <c:pt idx="1900">
                  <c:v>1.9422717554060664E-2</c:v>
                </c:pt>
                <c:pt idx="1901">
                  <c:v>1.9416525918889427E-2</c:v>
                </c:pt>
                <c:pt idx="1902">
                  <c:v>1.9410305385288984E-2</c:v>
                </c:pt>
                <c:pt idx="1903">
                  <c:v>1.940405595317829E-2</c:v>
                </c:pt>
                <c:pt idx="1904">
                  <c:v>1.9397777622800483E-2</c:v>
                </c:pt>
                <c:pt idx="1905">
                  <c:v>1.9391470393993471E-2</c:v>
                </c:pt>
                <c:pt idx="1906">
                  <c:v>1.9385134266757253E-2</c:v>
                </c:pt>
                <c:pt idx="1907">
                  <c:v>1.937876924133497E-2</c:v>
                </c:pt>
                <c:pt idx="1908">
                  <c:v>1.9372375317483481E-2</c:v>
                </c:pt>
                <c:pt idx="1909">
                  <c:v>1.9365952495040695E-2</c:v>
                </c:pt>
                <c:pt idx="1910">
                  <c:v>1.9359500774492888E-2</c:v>
                </c:pt>
                <c:pt idx="1911">
                  <c:v>1.9353020155515877E-2</c:v>
                </c:pt>
                <c:pt idx="1912">
                  <c:v>1.9346510637947567E-2</c:v>
                </c:pt>
                <c:pt idx="1913">
                  <c:v>1.9339972222193191E-2</c:v>
                </c:pt>
                <c:pt idx="1914">
                  <c:v>1.9333404908090657E-2</c:v>
                </c:pt>
                <c:pt idx="1915">
                  <c:v>1.9326808695558917E-2</c:v>
                </c:pt>
                <c:pt idx="1916">
                  <c:v>1.9320183584679018E-2</c:v>
                </c:pt>
                <c:pt idx="1917">
                  <c:v>1.9313529575450961E-2</c:v>
                </c:pt>
                <c:pt idx="1918">
                  <c:v>1.9306846667874744E-2</c:v>
                </c:pt>
                <c:pt idx="1919">
                  <c:v>1.9300134861869322E-2</c:v>
                </c:pt>
                <c:pt idx="1920">
                  <c:v>1.9293394157596788E-2</c:v>
                </c:pt>
                <c:pt idx="1921">
                  <c:v>1.9286624554976095E-2</c:v>
                </c:pt>
                <c:pt idx="1922">
                  <c:v>1.9279826053926197E-2</c:v>
                </c:pt>
                <c:pt idx="1923">
                  <c:v>1.927299865452814E-2</c:v>
                </c:pt>
                <c:pt idx="1924">
                  <c:v>1.9266142356781923E-2</c:v>
                </c:pt>
                <c:pt idx="1925">
                  <c:v>1.9259257160687548E-2</c:v>
                </c:pt>
                <c:pt idx="1926">
                  <c:v>1.9252343066326061E-2</c:v>
                </c:pt>
                <c:pt idx="1927">
                  <c:v>1.9245400073535368E-2</c:v>
                </c:pt>
                <c:pt idx="1928">
                  <c:v>1.9238428182558609E-2</c:v>
                </c:pt>
                <c:pt idx="1929">
                  <c:v>1.9231427392909506E-2</c:v>
                </c:pt>
                <c:pt idx="1930">
                  <c:v>1.9224397705155383E-2</c:v>
                </c:pt>
                <c:pt idx="1931">
                  <c:v>1.9216328390642134E-2</c:v>
                </c:pt>
                <c:pt idx="1932">
                  <c:v>1.9209236777775196E-2</c:v>
                </c:pt>
                <c:pt idx="1933">
                  <c:v>1.9202116266560099E-2</c:v>
                </c:pt>
                <c:pt idx="1934">
                  <c:v>1.9194966857158935E-2</c:v>
                </c:pt>
                <c:pt idx="1935">
                  <c:v>1.9187788549328566E-2</c:v>
                </c:pt>
                <c:pt idx="1936">
                  <c:v>1.9180581343231085E-2</c:v>
                </c:pt>
                <c:pt idx="1937">
                  <c:v>1.9173345238785444E-2</c:v>
                </c:pt>
                <c:pt idx="1938">
                  <c:v>1.9166080235910599E-2</c:v>
                </c:pt>
                <c:pt idx="1939">
                  <c:v>1.915878633476864E-2</c:v>
                </c:pt>
                <c:pt idx="1940">
                  <c:v>1.9151463535440616E-2</c:v>
                </c:pt>
                <c:pt idx="1941">
                  <c:v>1.914411183760234E-2</c:v>
                </c:pt>
                <c:pt idx="1942">
                  <c:v>1.9136731241496951E-2</c:v>
                </c:pt>
                <c:pt idx="1943">
                  <c:v>1.9129321747205497E-2</c:v>
                </c:pt>
                <c:pt idx="1944">
                  <c:v>1.912188335440379E-2</c:v>
                </c:pt>
                <c:pt idx="1945">
                  <c:v>1.9114416063416018E-2</c:v>
                </c:pt>
                <c:pt idx="1946">
                  <c:v>1.910691987399904E-2</c:v>
                </c:pt>
                <c:pt idx="1947">
                  <c:v>1.9099394786395996E-2</c:v>
                </c:pt>
                <c:pt idx="1948">
                  <c:v>1.9091840800363746E-2</c:v>
                </c:pt>
                <c:pt idx="1949">
                  <c:v>1.9084257916145431E-2</c:v>
                </c:pt>
                <c:pt idx="1950">
                  <c:v>1.9076646133578956E-2</c:v>
                </c:pt>
                <c:pt idx="1951">
                  <c:v>1.9069005452664323E-2</c:v>
                </c:pt>
                <c:pt idx="1952">
                  <c:v>1.906133587340153E-2</c:v>
                </c:pt>
                <c:pt idx="1953">
                  <c:v>1.9053637395952672E-2</c:v>
                </c:pt>
                <c:pt idx="1954">
                  <c:v>1.9045910020155654E-2</c:v>
                </c:pt>
                <c:pt idx="1955">
                  <c:v>1.9038153746091524E-2</c:v>
                </c:pt>
                <c:pt idx="1956">
                  <c:v>1.9030368573760281E-2</c:v>
                </c:pt>
                <c:pt idx="1957">
                  <c:v>1.902255450308088E-2</c:v>
                </c:pt>
                <c:pt idx="1958">
                  <c:v>1.9014711534134365E-2</c:v>
                </c:pt>
                <c:pt idx="1959">
                  <c:v>1.9006839666758646E-2</c:v>
                </c:pt>
                <c:pt idx="1960">
                  <c:v>1.8998938901277906E-2</c:v>
                </c:pt>
                <c:pt idx="1961">
                  <c:v>1.8991009237367962E-2</c:v>
                </c:pt>
                <c:pt idx="1962">
                  <c:v>1.8983050675352997E-2</c:v>
                </c:pt>
                <c:pt idx="1963">
                  <c:v>1.8975063214908827E-2</c:v>
                </c:pt>
                <c:pt idx="1964">
                  <c:v>1.8967046856278591E-2</c:v>
                </c:pt>
                <c:pt idx="1965">
                  <c:v>1.8959001599300196E-2</c:v>
                </c:pt>
                <c:pt idx="1966">
                  <c:v>1.8950927443973642E-2</c:v>
                </c:pt>
                <c:pt idx="1967">
                  <c:v>1.8942824390623114E-2</c:v>
                </c:pt>
                <c:pt idx="1968">
                  <c:v>1.8934692438762335E-2</c:v>
                </c:pt>
                <c:pt idx="1969">
                  <c:v>1.8926531588796536E-2</c:v>
                </c:pt>
                <c:pt idx="1970">
                  <c:v>1.8918341840482578E-2</c:v>
                </c:pt>
                <c:pt idx="1971">
                  <c:v>1.8910125757962692E-2</c:v>
                </c:pt>
                <c:pt idx="1972">
                  <c:v>1.8901912221511719E-2</c:v>
                </c:pt>
                <c:pt idx="1973">
                  <c:v>1.8893709463405628E-2</c:v>
                </c:pt>
                <c:pt idx="1974">
                  <c:v>1.8885517483401282E-2</c:v>
                </c:pt>
                <c:pt idx="1975">
                  <c:v>1.8877336281741819E-2</c:v>
                </c:pt>
                <c:pt idx="1976">
                  <c:v>1.8869165858346193E-2</c:v>
                </c:pt>
                <c:pt idx="1977">
                  <c:v>1.8861006213133358E-2</c:v>
                </c:pt>
                <c:pt idx="1978">
                  <c:v>1.885285734618436E-2</c:v>
                </c:pt>
                <c:pt idx="1979">
                  <c:v>1.8844719257499198E-2</c:v>
                </c:pt>
                <c:pt idx="1980">
                  <c:v>1.8836591946996828E-2</c:v>
                </c:pt>
                <c:pt idx="1981">
                  <c:v>1.8828475414677248E-2</c:v>
                </c:pt>
                <c:pt idx="1982">
                  <c:v>1.8820369660702552E-2</c:v>
                </c:pt>
                <c:pt idx="1983">
                  <c:v>1.8812274684991692E-2</c:v>
                </c:pt>
                <c:pt idx="1984">
                  <c:v>1.8804190487382577E-2</c:v>
                </c:pt>
                <c:pt idx="1985">
                  <c:v>1.8796117068037299E-2</c:v>
                </c:pt>
                <c:pt idx="1986">
                  <c:v>1.8788054427036904E-2</c:v>
                </c:pt>
                <c:pt idx="1987">
                  <c:v>1.87800025642193E-2</c:v>
                </c:pt>
                <c:pt idx="1988">
                  <c:v>1.8771961479665533E-2</c:v>
                </c:pt>
                <c:pt idx="1989">
                  <c:v>1.8763931173294557E-2</c:v>
                </c:pt>
                <c:pt idx="1990">
                  <c:v>1.8755911645106371E-2</c:v>
                </c:pt>
                <c:pt idx="1991">
                  <c:v>1.8747902895182023E-2</c:v>
                </c:pt>
                <c:pt idx="1992">
                  <c:v>1.8739904923602557E-2</c:v>
                </c:pt>
                <c:pt idx="1993">
                  <c:v>1.8731917730124836E-2</c:v>
                </c:pt>
                <c:pt idx="1994">
                  <c:v>1.8723941314910952E-2</c:v>
                </c:pt>
                <c:pt idx="1995">
                  <c:v>1.8715975677960905E-2</c:v>
                </c:pt>
                <c:pt idx="1996">
                  <c:v>1.8708020819112603E-2</c:v>
                </c:pt>
                <c:pt idx="1997">
                  <c:v>1.8700076738609184E-2</c:v>
                </c:pt>
                <c:pt idx="1998">
                  <c:v>1.8692143436288555E-2</c:v>
                </c:pt>
                <c:pt idx="1999">
                  <c:v>1.8684220912150717E-2</c:v>
                </c:pt>
                <c:pt idx="2000">
                  <c:v>1.8676309166438809E-2</c:v>
                </c:pt>
                <c:pt idx="2001">
                  <c:v>1.8668408198666553E-2</c:v>
                </c:pt>
                <c:pt idx="2002">
                  <c:v>1.866051800923918E-2</c:v>
                </c:pt>
                <c:pt idx="2003">
                  <c:v>1.865263859815669E-2</c:v>
                </c:pt>
                <c:pt idx="2004">
                  <c:v>1.8644769965175945E-2</c:v>
                </c:pt>
                <c:pt idx="2005">
                  <c:v>1.863691211037799E-2</c:v>
                </c:pt>
                <c:pt idx="2006">
                  <c:v>1.8629065033843872E-2</c:v>
                </c:pt>
                <c:pt idx="2007">
                  <c:v>1.8621228735654638E-2</c:v>
                </c:pt>
                <c:pt idx="2008">
                  <c:v>1.8613403215486102E-2</c:v>
                </c:pt>
                <c:pt idx="2009">
                  <c:v>1.8605588473662449E-2</c:v>
                </c:pt>
                <c:pt idx="2010">
                  <c:v>1.8597784510021587E-2</c:v>
                </c:pt>
                <c:pt idx="2011">
                  <c:v>1.8589991324401423E-2</c:v>
                </c:pt>
                <c:pt idx="2012">
                  <c:v>1.8582208917369281E-2</c:v>
                </c:pt>
                <c:pt idx="2013">
                  <c:v>1.8574437288276791E-2</c:v>
                </c:pt>
                <c:pt idx="2014">
                  <c:v>1.8566676437529184E-2</c:v>
                </c:pt>
                <c:pt idx="2015">
                  <c:v>1.8558926364964368E-2</c:v>
                </c:pt>
                <c:pt idx="2016">
                  <c:v>1.8551187070582342E-2</c:v>
                </c:pt>
                <c:pt idx="2017">
                  <c:v>1.8543458554464154E-2</c:v>
                </c:pt>
                <c:pt idx="2018">
                  <c:v>1.853574081644771E-2</c:v>
                </c:pt>
                <c:pt idx="2019">
                  <c:v>1.8528033856776149E-2</c:v>
                </c:pt>
                <c:pt idx="2020">
                  <c:v>1.8520337675206333E-2</c:v>
                </c:pt>
                <c:pt idx="2021">
                  <c:v>1.85126522719814E-2</c:v>
                </c:pt>
                <c:pt idx="2022">
                  <c:v>1.8504977646858212E-2</c:v>
                </c:pt>
                <c:pt idx="2023">
                  <c:v>1.849731379999886E-2</c:v>
                </c:pt>
                <c:pt idx="2024">
                  <c:v>1.8489660731241253E-2</c:v>
                </c:pt>
                <c:pt idx="2025">
                  <c:v>1.8482018440828529E-2</c:v>
                </c:pt>
                <c:pt idx="2026">
                  <c:v>1.8474386928598596E-2</c:v>
                </c:pt>
                <c:pt idx="2027">
                  <c:v>1.8466766194470408E-2</c:v>
                </c:pt>
                <c:pt idx="2028">
                  <c:v>1.8459156238687102E-2</c:v>
                </c:pt>
                <c:pt idx="2029">
                  <c:v>1.8451557061086588E-2</c:v>
                </c:pt>
                <c:pt idx="2030">
                  <c:v>1.8443968661587817E-2</c:v>
                </c:pt>
                <c:pt idx="2031">
                  <c:v>1.8436391040352884E-2</c:v>
                </c:pt>
                <c:pt idx="2032">
                  <c:v>1.8428824197300742E-2</c:v>
                </c:pt>
                <c:pt idx="2033">
                  <c:v>1.842126813243139E-2</c:v>
                </c:pt>
                <c:pt idx="2034">
                  <c:v>1.8413722845825875E-2</c:v>
                </c:pt>
                <c:pt idx="2035">
                  <c:v>1.8405112858930206E-2</c:v>
                </c:pt>
                <c:pt idx="2036">
                  <c:v>1.8397590668407515E-2</c:v>
                </c:pt>
                <c:pt idx="2037">
                  <c:v>1.8390079255986569E-2</c:v>
                </c:pt>
                <c:pt idx="2038">
                  <c:v>1.8382578622072598E-2</c:v>
                </c:pt>
                <c:pt idx="2039">
                  <c:v>1.837508876609828E-2</c:v>
                </c:pt>
                <c:pt idx="2040">
                  <c:v>1.8367609688387798E-2</c:v>
                </c:pt>
                <c:pt idx="2041">
                  <c:v>1.8360141388941154E-2</c:v>
                </c:pt>
                <c:pt idx="2042">
                  <c:v>1.8352683867596253E-2</c:v>
                </c:pt>
                <c:pt idx="2043">
                  <c:v>1.8345237124434144E-2</c:v>
                </c:pt>
                <c:pt idx="2044">
                  <c:v>1.8337801159616918E-2</c:v>
                </c:pt>
                <c:pt idx="2045">
                  <c:v>1.833037597282039E-2</c:v>
                </c:pt>
                <c:pt idx="2046">
                  <c:v>1.8322961564287699E-2</c:v>
                </c:pt>
                <c:pt idx="2047">
                  <c:v>1.8315557933937798E-2</c:v>
                </c:pt>
                <c:pt idx="2048">
                  <c:v>1.8308165081851735E-2</c:v>
                </c:pt>
                <c:pt idx="2049">
                  <c:v>1.8300783007867416E-2</c:v>
                </c:pt>
                <c:pt idx="2050">
                  <c:v>1.8293141190003137E-2</c:v>
                </c:pt>
                <c:pt idx="2051">
                  <c:v>1.828605119444715E-2</c:v>
                </c:pt>
                <c:pt idx="2052">
                  <c:v>1.8278701455173296E-2</c:v>
                </c:pt>
                <c:pt idx="2053">
                  <c:v>1.827136249392014E-2</c:v>
                </c:pt>
                <c:pt idx="2054">
                  <c:v>1.8264034310930821E-2</c:v>
                </c:pt>
                <c:pt idx="2055">
                  <c:v>1.8256716906124293E-2</c:v>
                </c:pt>
                <c:pt idx="2056">
                  <c:v>1.8249410279500555E-2</c:v>
                </c:pt>
                <c:pt idx="2057">
                  <c:v>1.8242114430978562E-2</c:v>
                </c:pt>
                <c:pt idx="2058">
                  <c:v>1.8234829360720406E-2</c:v>
                </c:pt>
                <c:pt idx="2059">
                  <c:v>1.8227555068726087E-2</c:v>
                </c:pt>
                <c:pt idx="2060">
                  <c:v>1.8220291554671419E-2</c:v>
                </c:pt>
                <c:pt idx="2061">
                  <c:v>1.8213038819123728E-2</c:v>
                </c:pt>
                <c:pt idx="2062">
                  <c:v>1.8205796861515688E-2</c:v>
                </c:pt>
                <c:pt idx="2063">
                  <c:v>1.8198565682171486E-2</c:v>
                </c:pt>
                <c:pt idx="2064">
                  <c:v>1.8191345280929028E-2</c:v>
                </c:pt>
                <c:pt idx="2065">
                  <c:v>1.8184135658031453E-2</c:v>
                </c:pt>
                <c:pt idx="2066">
                  <c:v>1.8176936813154576E-2</c:v>
                </c:pt>
                <c:pt idx="2067">
                  <c:v>1.8169748746541536E-2</c:v>
                </c:pt>
                <c:pt idx="2068">
                  <c:v>1.8162571458111287E-2</c:v>
                </c:pt>
                <c:pt idx="2069">
                  <c:v>1.8155404947863829E-2</c:v>
                </c:pt>
                <c:pt idx="2070">
                  <c:v>1.8148249215799162E-2</c:v>
                </c:pt>
                <c:pt idx="2071">
                  <c:v>1.8141104261836238E-2</c:v>
                </c:pt>
                <c:pt idx="2072">
                  <c:v>1.8133970086137152E-2</c:v>
                </c:pt>
                <c:pt idx="2073">
                  <c:v>1.8126846688539811E-2</c:v>
                </c:pt>
                <c:pt idx="2074">
                  <c:v>1.8119734069206306E-2</c:v>
                </c:pt>
                <c:pt idx="2075">
                  <c:v>1.8112632227974546E-2</c:v>
                </c:pt>
                <c:pt idx="2076">
                  <c:v>1.8105541164925576E-2</c:v>
                </c:pt>
                <c:pt idx="2077">
                  <c:v>1.8098460880059397E-2</c:v>
                </c:pt>
                <c:pt idx="2078">
                  <c:v>1.8091391373376009E-2</c:v>
                </c:pt>
                <c:pt idx="2079">
                  <c:v>1.8084332644794365E-2</c:v>
                </c:pt>
                <c:pt idx="2080">
                  <c:v>1.8077284694476559E-2</c:v>
                </c:pt>
                <c:pt idx="2081">
                  <c:v>1.8070247522260496E-2</c:v>
                </c:pt>
                <c:pt idx="2082">
                  <c:v>1.8063221128308271E-2</c:v>
                </c:pt>
                <c:pt idx="2083">
                  <c:v>1.805620551245779E-2</c:v>
                </c:pt>
                <c:pt idx="2084">
                  <c:v>1.8049200674709054E-2</c:v>
                </c:pt>
                <c:pt idx="2085">
                  <c:v>1.8042206615305201E-2</c:v>
                </c:pt>
                <c:pt idx="2086">
                  <c:v>1.8035223333922046E-2</c:v>
                </c:pt>
                <c:pt idx="2087">
                  <c:v>1.8027151017859792E-2</c:v>
                </c:pt>
                <c:pt idx="2088">
                  <c:v>1.8020191685166335E-2</c:v>
                </c:pt>
                <c:pt idx="2089">
                  <c:v>1.8013243131871363E-2</c:v>
                </c:pt>
                <c:pt idx="2090">
                  <c:v>1.8006305358136968E-2</c:v>
                </c:pt>
                <c:pt idx="2091">
                  <c:v>1.7999378363828072E-2</c:v>
                </c:pt>
                <c:pt idx="2092">
                  <c:v>1.799246214905274E-2</c:v>
                </c:pt>
                <c:pt idx="2093">
                  <c:v>1.7985556713756939E-2</c:v>
                </c:pt>
                <c:pt idx="2094">
                  <c:v>1.7978662057967686E-2</c:v>
                </c:pt>
                <c:pt idx="2095">
                  <c:v>1.7971778181657964E-2</c:v>
                </c:pt>
                <c:pt idx="2096">
                  <c:v>1.796490508482777E-2</c:v>
                </c:pt>
                <c:pt idx="2097">
                  <c:v>1.795804276747711E-2</c:v>
                </c:pt>
                <c:pt idx="2098">
                  <c:v>1.7951191229578965E-2</c:v>
                </c:pt>
                <c:pt idx="2099">
                  <c:v>1.7944350471214381E-2</c:v>
                </c:pt>
                <c:pt idx="2100">
                  <c:v>1.7937520492248286E-2</c:v>
                </c:pt>
                <c:pt idx="2101">
                  <c:v>1.7926901514745408E-2</c:v>
                </c:pt>
                <c:pt idx="2102">
                  <c:v>1.7920098382629979E-2</c:v>
                </c:pt>
                <c:pt idx="2103">
                  <c:v>1.791330602869734E-2</c:v>
                </c:pt>
                <c:pt idx="2104">
                  <c:v>1.7906524452947492E-2</c:v>
                </c:pt>
                <c:pt idx="2105">
                  <c:v>1.7899753655461481E-2</c:v>
                </c:pt>
                <c:pt idx="2106">
                  <c:v>1.7892993635915122E-2</c:v>
                </c:pt>
                <c:pt idx="2107">
                  <c:v>1.7886244394713646E-2</c:v>
                </c:pt>
                <c:pt idx="2108">
                  <c:v>1.7879505931532869E-2</c:v>
                </c:pt>
                <c:pt idx="2109">
                  <c:v>1.7872778246615928E-2</c:v>
                </c:pt>
                <c:pt idx="2110">
                  <c:v>1.7866061339881778E-2</c:v>
                </c:pt>
                <c:pt idx="2111">
                  <c:v>1.7859355211168326E-2</c:v>
                </c:pt>
                <c:pt idx="2112">
                  <c:v>1.7852659860637665E-2</c:v>
                </c:pt>
                <c:pt idx="2113">
                  <c:v>1.7845975288289795E-2</c:v>
                </c:pt>
                <c:pt idx="2114">
                  <c:v>1.7839301494043669E-2</c:v>
                </c:pt>
                <c:pt idx="2115">
                  <c:v>1.783263847806138E-2</c:v>
                </c:pt>
                <c:pt idx="2116">
                  <c:v>1.7825986240018743E-2</c:v>
                </c:pt>
                <c:pt idx="2117">
                  <c:v>1.7819344780239943E-2</c:v>
                </c:pt>
                <c:pt idx="2118">
                  <c:v>1.781271409872498E-2</c:v>
                </c:pt>
                <c:pt idx="2119">
                  <c:v>1.7806094195230715E-2</c:v>
                </c:pt>
                <c:pt idx="2120">
                  <c:v>1.7799485069838195E-2</c:v>
                </c:pt>
                <c:pt idx="2121">
                  <c:v>1.7792886722790557E-2</c:v>
                </c:pt>
                <c:pt idx="2122">
                  <c:v>1.7786299153682572E-2</c:v>
                </c:pt>
                <c:pt idx="2123">
                  <c:v>1.7779722362838424E-2</c:v>
                </c:pt>
                <c:pt idx="2124">
                  <c:v>1.7773156350014974E-2</c:v>
                </c:pt>
                <c:pt idx="2125">
                  <c:v>1.7766601115536407E-2</c:v>
                </c:pt>
                <c:pt idx="2126">
                  <c:v>1.7760056659078538E-2</c:v>
                </c:pt>
                <c:pt idx="2127">
                  <c:v>1.7753522980641367E-2</c:v>
                </c:pt>
                <c:pt idx="2128">
                  <c:v>1.7747000080468034E-2</c:v>
                </c:pt>
                <c:pt idx="2129">
                  <c:v>1.7740487958477491E-2</c:v>
                </c:pt>
                <c:pt idx="2130">
                  <c:v>1.7733986614669739E-2</c:v>
                </c:pt>
                <c:pt idx="2131">
                  <c:v>1.7727496048801639E-2</c:v>
                </c:pt>
                <c:pt idx="2132">
                  <c:v>1.7721016261278422E-2</c:v>
                </c:pt>
                <c:pt idx="2133">
                  <c:v>1.7714547251775903E-2</c:v>
                </c:pt>
                <c:pt idx="2134">
                  <c:v>1.7708089020456175E-2</c:v>
                </c:pt>
                <c:pt idx="2135">
                  <c:v>1.7701641567238191E-2</c:v>
                </c:pt>
                <c:pt idx="2136">
                  <c:v>1.7695204892284044E-2</c:v>
                </c:pt>
                <c:pt idx="2137">
                  <c:v>1.7688778995350596E-2</c:v>
                </c:pt>
                <c:pt idx="2138">
                  <c:v>1.7682363876518892E-2</c:v>
                </c:pt>
                <c:pt idx="2139">
                  <c:v>1.7675959535869978E-2</c:v>
                </c:pt>
                <c:pt idx="2140">
                  <c:v>1.7669565973403856E-2</c:v>
                </c:pt>
                <c:pt idx="2141">
                  <c:v>1.7663183188958431E-2</c:v>
                </c:pt>
                <c:pt idx="2142">
                  <c:v>1.7656811182776844E-2</c:v>
                </c:pt>
                <c:pt idx="2143">
                  <c:v>1.7650449954697001E-2</c:v>
                </c:pt>
                <c:pt idx="2144">
                  <c:v>1.7644099504718902E-2</c:v>
                </c:pt>
                <c:pt idx="2145">
                  <c:v>1.7637759832761501E-2</c:v>
                </c:pt>
                <c:pt idx="2146">
                  <c:v>1.7631430939067938E-2</c:v>
                </c:pt>
                <c:pt idx="2147">
                  <c:v>1.7625112823476119E-2</c:v>
                </c:pt>
                <c:pt idx="2148">
                  <c:v>1.7618805486148137E-2</c:v>
                </c:pt>
                <c:pt idx="2149">
                  <c:v>1.761250892667876E-2</c:v>
                </c:pt>
                <c:pt idx="2150">
                  <c:v>1.7606223145635314E-2</c:v>
                </c:pt>
                <c:pt idx="2151">
                  <c:v>1.7599948142612565E-2</c:v>
                </c:pt>
                <c:pt idx="2152">
                  <c:v>1.7593683917610514E-2</c:v>
                </c:pt>
                <c:pt idx="2153">
                  <c:v>1.7587430470710208E-2</c:v>
                </c:pt>
                <c:pt idx="2154">
                  <c:v>1.7581187802073739E-2</c:v>
                </c:pt>
                <c:pt idx="2155">
                  <c:v>1.757495591162006E-2</c:v>
                </c:pt>
                <c:pt idx="2156">
                  <c:v>1.7568734799106034E-2</c:v>
                </c:pt>
                <c:pt idx="2157">
                  <c:v>1.7562524464774798E-2</c:v>
                </c:pt>
                <c:pt idx="2158">
                  <c:v>1.7556324908707399E-2</c:v>
                </c:pt>
                <c:pt idx="2159">
                  <c:v>1.7550136130660698E-2</c:v>
                </c:pt>
                <c:pt idx="2160">
                  <c:v>1.7543958130634696E-2</c:v>
                </c:pt>
                <c:pt idx="2161">
                  <c:v>1.753779090887253E-2</c:v>
                </c:pt>
                <c:pt idx="2162">
                  <c:v>1.7531634465212109E-2</c:v>
                </c:pt>
                <c:pt idx="2163">
                  <c:v>1.7525488799572386E-2</c:v>
                </c:pt>
                <c:pt idx="2164">
                  <c:v>1.7519353912115454E-2</c:v>
                </c:pt>
                <c:pt idx="2165">
                  <c:v>1.7513229802922359E-2</c:v>
                </c:pt>
                <c:pt idx="2166">
                  <c:v>1.7507116471668915E-2</c:v>
                </c:pt>
                <c:pt idx="2167">
                  <c:v>1.7501013918598263E-2</c:v>
                </c:pt>
                <c:pt idx="2168">
                  <c:v>1.7494922143629354E-2</c:v>
                </c:pt>
                <c:pt idx="2169">
                  <c:v>1.7488841146843237E-2</c:v>
                </c:pt>
                <c:pt idx="2170">
                  <c:v>1.7482770928158864E-2</c:v>
                </c:pt>
                <c:pt idx="2171">
                  <c:v>1.7476711487495189E-2</c:v>
                </c:pt>
                <c:pt idx="2172">
                  <c:v>1.7470662825095351E-2</c:v>
                </c:pt>
                <c:pt idx="2173">
                  <c:v>1.7464624940635165E-2</c:v>
                </c:pt>
                <c:pt idx="2174">
                  <c:v>1.7458597834438816E-2</c:v>
                </c:pt>
                <c:pt idx="2175">
                  <c:v>1.7452581506263165E-2</c:v>
                </c:pt>
                <c:pt idx="2176">
                  <c:v>1.7446575956351351E-2</c:v>
                </c:pt>
                <c:pt idx="2177">
                  <c:v>1.7440581184379189E-2</c:v>
                </c:pt>
                <c:pt idx="2178">
                  <c:v>1.7434597190589818E-2</c:v>
                </c:pt>
                <c:pt idx="2179">
                  <c:v>1.7428623974983237E-2</c:v>
                </c:pt>
                <c:pt idx="2180">
                  <c:v>1.7422661537478401E-2</c:v>
                </c:pt>
                <c:pt idx="2181">
                  <c:v>1.7416709877913217E-2</c:v>
                </c:pt>
                <c:pt idx="2182">
                  <c:v>1.7410768996611869E-2</c:v>
                </c:pt>
                <c:pt idx="2183">
                  <c:v>1.7404838893412267E-2</c:v>
                </c:pt>
                <c:pt idx="2184">
                  <c:v>1.7398919568233362E-2</c:v>
                </c:pt>
                <c:pt idx="2185">
                  <c:v>1.7393011021237248E-2</c:v>
                </c:pt>
                <c:pt idx="2186">
                  <c:v>1.7387113252342878E-2</c:v>
                </c:pt>
                <c:pt idx="2187">
                  <c:v>1.73812262616313E-2</c:v>
                </c:pt>
                <c:pt idx="2188">
                  <c:v>1.7375350048940419E-2</c:v>
                </c:pt>
                <c:pt idx="2189">
                  <c:v>1.7369484614270236E-2</c:v>
                </c:pt>
                <c:pt idx="2190">
                  <c:v>1.7363629957944937E-2</c:v>
                </c:pt>
                <c:pt idx="2191">
                  <c:v>1.7356952119651492E-2</c:v>
                </c:pt>
                <c:pt idx="2192">
                  <c:v>1.7351120559084832E-2</c:v>
                </c:pt>
                <c:pt idx="2193">
                  <c:v>1.7345299776782008E-2</c:v>
                </c:pt>
                <c:pt idx="2194">
                  <c:v>1.7339489772418837E-2</c:v>
                </c:pt>
                <c:pt idx="2195">
                  <c:v>1.7333690546319502E-2</c:v>
                </c:pt>
                <c:pt idx="2196">
                  <c:v>1.732790209815982E-2</c:v>
                </c:pt>
                <c:pt idx="2197">
                  <c:v>1.7322124428101882E-2</c:v>
                </c:pt>
                <c:pt idx="2198">
                  <c:v>1.7316357536226734E-2</c:v>
                </c:pt>
                <c:pt idx="2199">
                  <c:v>1.7310601422615424E-2</c:v>
                </c:pt>
                <c:pt idx="2200">
                  <c:v>1.7304856086862719E-2</c:v>
                </c:pt>
                <c:pt idx="2201">
                  <c:v>1.7299121529211758E-2</c:v>
                </c:pt>
                <c:pt idx="2202">
                  <c:v>1.7293397749743589E-2</c:v>
                </c:pt>
                <c:pt idx="2203">
                  <c:v>1.728768474845821E-2</c:v>
                </c:pt>
                <c:pt idx="2204">
                  <c:v>1.7281982525193529E-2</c:v>
                </c:pt>
                <c:pt idx="2205">
                  <c:v>1.7276291079949546E-2</c:v>
                </c:pt>
                <c:pt idx="2206">
                  <c:v>1.72706104129694E-2</c:v>
                </c:pt>
                <c:pt idx="2207">
                  <c:v>1.7264940524090999E-2</c:v>
                </c:pt>
                <c:pt idx="2208">
                  <c:v>1.7259281413071204E-2</c:v>
                </c:pt>
                <c:pt idx="2209">
                  <c:v>1.7253633080234199E-2</c:v>
                </c:pt>
                <c:pt idx="2210">
                  <c:v>1.7247995525661031E-2</c:v>
                </c:pt>
                <c:pt idx="2211">
                  <c:v>1.7242368749108561E-2</c:v>
                </c:pt>
                <c:pt idx="2212">
                  <c:v>1.7236752750576789E-2</c:v>
                </c:pt>
                <c:pt idx="2213">
                  <c:v>1.7231147530146762E-2</c:v>
                </c:pt>
                <c:pt idx="2214">
                  <c:v>1.7225553087980572E-2</c:v>
                </c:pt>
                <c:pt idx="2215">
                  <c:v>1.7219969423672987E-2</c:v>
                </c:pt>
                <c:pt idx="2216">
                  <c:v>1.721439653762924E-2</c:v>
                </c:pt>
                <c:pt idx="2217">
                  <c:v>1.720883442960619E-2</c:v>
                </c:pt>
                <c:pt idx="2218">
                  <c:v>1.7203283099684885E-2</c:v>
                </c:pt>
                <c:pt idx="2219">
                  <c:v>1.7197742547865325E-2</c:v>
                </c:pt>
                <c:pt idx="2220">
                  <c:v>1.7192212774228555E-2</c:v>
                </c:pt>
                <c:pt idx="2221">
                  <c:v>1.7186693778531437E-2</c:v>
                </c:pt>
                <c:pt idx="2222">
                  <c:v>1.7181185561017109E-2</c:v>
                </c:pt>
                <c:pt idx="2223">
                  <c:v>1.717568812152348E-2</c:v>
                </c:pt>
                <c:pt idx="2224">
                  <c:v>1.7170201460293688E-2</c:v>
                </c:pt>
                <c:pt idx="2225">
                  <c:v>1.7164725576922502E-2</c:v>
                </c:pt>
                <c:pt idx="2226">
                  <c:v>1.7159260471653059E-2</c:v>
                </c:pt>
                <c:pt idx="2227">
                  <c:v>1.7153806144728501E-2</c:v>
                </c:pt>
                <c:pt idx="2228">
                  <c:v>1.7148362595662547E-2</c:v>
                </c:pt>
                <c:pt idx="2229">
                  <c:v>1.7142929824779385E-2</c:v>
                </c:pt>
                <c:pt idx="2230">
                  <c:v>1.7137507831835874E-2</c:v>
                </c:pt>
                <c:pt idx="2231">
                  <c:v>1.7132096617156201E-2</c:v>
                </c:pt>
                <c:pt idx="2232">
                  <c:v>1.7126696180578271E-2</c:v>
                </c:pt>
                <c:pt idx="2233">
                  <c:v>1.7121306522102087E-2</c:v>
                </c:pt>
                <c:pt idx="2234">
                  <c:v>1.7115927641484507E-2</c:v>
                </c:pt>
                <c:pt idx="2235">
                  <c:v>1.7110559539130765E-2</c:v>
                </c:pt>
                <c:pt idx="2236">
                  <c:v>1.7105202214797721E-2</c:v>
                </c:pt>
                <c:pt idx="2237">
                  <c:v>1.7099855668566422E-2</c:v>
                </c:pt>
                <c:pt idx="2238">
                  <c:v>1.7094519900436866E-2</c:v>
                </c:pt>
                <c:pt idx="2239">
                  <c:v>1.7089194910409056E-2</c:v>
                </c:pt>
                <c:pt idx="2240">
                  <c:v>1.7083880698482989E-2</c:v>
                </c:pt>
                <c:pt idx="2241">
                  <c:v>1.7078577264577621E-2</c:v>
                </c:pt>
                <c:pt idx="2242">
                  <c:v>1.7073284608773998E-2</c:v>
                </c:pt>
                <c:pt idx="2243">
                  <c:v>1.7068002730991072E-2</c:v>
                </c:pt>
                <c:pt idx="2244">
                  <c:v>1.7062731631309891E-2</c:v>
                </c:pt>
                <c:pt idx="2245">
                  <c:v>1.7057471309811501E-2</c:v>
                </c:pt>
                <c:pt idx="2246">
                  <c:v>1.7052221766333808E-2</c:v>
                </c:pt>
                <c:pt idx="2247">
                  <c:v>1.704698300095786E-2</c:v>
                </c:pt>
                <c:pt idx="2248">
                  <c:v>1.7041755013602611E-2</c:v>
                </c:pt>
                <c:pt idx="2249">
                  <c:v>1.7036537804349106E-2</c:v>
                </c:pt>
                <c:pt idx="2250">
                  <c:v>1.7031331373197345E-2</c:v>
                </c:pt>
                <c:pt idx="2251">
                  <c:v>1.7026135720147328E-2</c:v>
                </c:pt>
                <c:pt idx="2252">
                  <c:v>1.702095084511801E-2</c:v>
                </c:pt>
                <c:pt idx="2253">
                  <c:v>1.7015776748190437E-2</c:v>
                </c:pt>
                <c:pt idx="2254">
                  <c:v>1.7010613429364607E-2</c:v>
                </c:pt>
                <c:pt idx="2255">
                  <c:v>1.700546088847843E-2</c:v>
                </c:pt>
                <c:pt idx="2256">
                  <c:v>1.7000319125856089E-2</c:v>
                </c:pt>
                <c:pt idx="2257">
                  <c:v>1.6995188141254447E-2</c:v>
                </c:pt>
                <c:pt idx="2258">
                  <c:v>1.6990067934673503E-2</c:v>
                </c:pt>
                <c:pt idx="2259">
                  <c:v>1.6984958506194303E-2</c:v>
                </c:pt>
                <c:pt idx="2260">
                  <c:v>1.6979859855816848E-2</c:v>
                </c:pt>
                <c:pt idx="2261">
                  <c:v>1.6974771983460091E-2</c:v>
                </c:pt>
                <c:pt idx="2262">
                  <c:v>1.6969694889205078E-2</c:v>
                </c:pt>
                <c:pt idx="2263">
                  <c:v>1.696462857305181E-2</c:v>
                </c:pt>
                <c:pt idx="2264">
                  <c:v>1.695957303491924E-2</c:v>
                </c:pt>
                <c:pt idx="2265">
                  <c:v>1.6954528274888414E-2</c:v>
                </c:pt>
                <c:pt idx="2266">
                  <c:v>1.6949494292878287E-2</c:v>
                </c:pt>
                <c:pt idx="2267">
                  <c:v>1.694447108905095E-2</c:v>
                </c:pt>
                <c:pt idx="2268">
                  <c:v>1.6939458663244311E-2</c:v>
                </c:pt>
                <c:pt idx="2269">
                  <c:v>1.6934457015377324E-2</c:v>
                </c:pt>
                <c:pt idx="2270">
                  <c:v>1.6929466145693128E-2</c:v>
                </c:pt>
                <c:pt idx="2271">
                  <c:v>1.6924486054191723E-2</c:v>
                </c:pt>
                <c:pt idx="2272">
                  <c:v>1.691951674062997E-2</c:v>
                </c:pt>
                <c:pt idx="2273">
                  <c:v>1.6914558205088914E-2</c:v>
                </c:pt>
                <c:pt idx="2274">
                  <c:v>1.6909610447649603E-2</c:v>
                </c:pt>
                <c:pt idx="2275">
                  <c:v>1.6904673468393083E-2</c:v>
                </c:pt>
                <c:pt idx="2276">
                  <c:v>1.6899747267076215E-2</c:v>
                </c:pt>
                <c:pt idx="2277">
                  <c:v>1.6894831843861091E-2</c:v>
                </c:pt>
                <c:pt idx="2278">
                  <c:v>1.6889927198666665E-2</c:v>
                </c:pt>
                <c:pt idx="2279">
                  <c:v>1.6885033331655031E-2</c:v>
                </c:pt>
                <c:pt idx="2280">
                  <c:v>1.6880150242583047E-2</c:v>
                </c:pt>
                <c:pt idx="2281">
                  <c:v>1.6875277931612809E-2</c:v>
                </c:pt>
                <c:pt idx="2282">
                  <c:v>1.6870416398744315E-2</c:v>
                </c:pt>
                <c:pt idx="2283">
                  <c:v>1.6865565643977565E-2</c:v>
                </c:pt>
                <c:pt idx="2284">
                  <c:v>1.6860725667150467E-2</c:v>
                </c:pt>
                <c:pt idx="2285">
                  <c:v>1.685589646850616E-2</c:v>
                </c:pt>
                <c:pt idx="2286">
                  <c:v>1.6851078047801504E-2</c:v>
                </c:pt>
                <c:pt idx="2287">
                  <c:v>1.684627040527964E-2</c:v>
                </c:pt>
                <c:pt idx="2288">
                  <c:v>1.6841473540697427E-2</c:v>
                </c:pt>
                <c:pt idx="2289">
                  <c:v>1.6836687454298005E-2</c:v>
                </c:pt>
                <c:pt idx="2290">
                  <c:v>1.6831912145919281E-2</c:v>
                </c:pt>
                <c:pt idx="2291">
                  <c:v>1.6827147615561255E-2</c:v>
                </c:pt>
                <c:pt idx="2292">
                  <c:v>1.6822393863304974E-2</c:v>
                </c:pt>
                <c:pt idx="2293">
                  <c:v>1.6817650889069391E-2</c:v>
                </c:pt>
                <c:pt idx="2294">
                  <c:v>1.6812918692935552E-2</c:v>
                </c:pt>
                <c:pt idx="2295">
                  <c:v>1.6808197274822412E-2</c:v>
                </c:pt>
                <c:pt idx="2296">
                  <c:v>1.6803486634892062E-2</c:v>
                </c:pt>
                <c:pt idx="2297">
                  <c:v>1.6798786772820318E-2</c:v>
                </c:pt>
                <c:pt idx="2298">
                  <c:v>1.6794097688931364E-2</c:v>
                </c:pt>
                <c:pt idx="2299">
                  <c:v>1.6789419382982063E-2</c:v>
                </c:pt>
                <c:pt idx="2300">
                  <c:v>1.6784751855296598E-2</c:v>
                </c:pt>
                <c:pt idx="2301">
                  <c:v>1.6780095105550785E-2</c:v>
                </c:pt>
                <c:pt idx="2302">
                  <c:v>1.6775449133744624E-2</c:v>
                </c:pt>
                <c:pt idx="2303">
                  <c:v>1.6770813940121254E-2</c:v>
                </c:pt>
                <c:pt idx="2304">
                  <c:v>1.6766189524599628E-2</c:v>
                </c:pt>
                <c:pt idx="2305">
                  <c:v>1.6761575887098701E-2</c:v>
                </c:pt>
                <c:pt idx="2306">
                  <c:v>1.6756973027537425E-2</c:v>
                </c:pt>
                <c:pt idx="2307">
                  <c:v>1.675238094615894E-2</c:v>
                </c:pt>
                <c:pt idx="2308">
                  <c:v>1.6747799642801153E-2</c:v>
                </c:pt>
                <c:pt idx="2309">
                  <c:v>1.6743229117464065E-2</c:v>
                </c:pt>
                <c:pt idx="2310">
                  <c:v>1.673866937022872E-2</c:v>
                </c:pt>
                <c:pt idx="2311">
                  <c:v>1.6734120401014074E-2</c:v>
                </c:pt>
                <c:pt idx="2312">
                  <c:v>1.6729582209820126E-2</c:v>
                </c:pt>
                <c:pt idx="2313">
                  <c:v>1.6725054796727923E-2</c:v>
                </c:pt>
                <c:pt idx="2314">
                  <c:v>1.6720538161737464E-2</c:v>
                </c:pt>
                <c:pt idx="2315">
                  <c:v>1.6716032304686657E-2</c:v>
                </c:pt>
                <c:pt idx="2316">
                  <c:v>1.6711537225737594E-2</c:v>
                </c:pt>
                <c:pt idx="2317">
                  <c:v>1.6707052924890275E-2</c:v>
                </c:pt>
                <c:pt idx="2318">
                  <c:v>1.6702579401982609E-2</c:v>
                </c:pt>
                <c:pt idx="2319">
                  <c:v>1.6698116657176687E-2</c:v>
                </c:pt>
                <c:pt idx="2320">
                  <c:v>1.6693664690391463E-2</c:v>
                </c:pt>
                <c:pt idx="2321">
                  <c:v>1.6689223501626937E-2</c:v>
                </c:pt>
                <c:pt idx="2322">
                  <c:v>1.6684793091045202E-2</c:v>
                </c:pt>
                <c:pt idx="2323">
                  <c:v>1.6680373458403119E-2</c:v>
                </c:pt>
                <c:pt idx="2324">
                  <c:v>1.6675964603862781E-2</c:v>
                </c:pt>
                <c:pt idx="2325">
                  <c:v>1.6671566527424186E-2</c:v>
                </c:pt>
                <c:pt idx="2326">
                  <c:v>1.6667179228844198E-2</c:v>
                </c:pt>
                <c:pt idx="2327">
                  <c:v>1.6662802708365954E-2</c:v>
                </c:pt>
                <c:pt idx="2328">
                  <c:v>1.6658436965989454E-2</c:v>
                </c:pt>
                <c:pt idx="2329">
                  <c:v>1.6654082001714698E-2</c:v>
                </c:pt>
                <c:pt idx="2330">
                  <c:v>1.6649737815460641E-2</c:v>
                </c:pt>
                <c:pt idx="2331">
                  <c:v>1.6645404407146236E-2</c:v>
                </c:pt>
                <c:pt idx="2332">
                  <c:v>1.6641081777014621E-2</c:v>
                </c:pt>
                <c:pt idx="2333">
                  <c:v>1.6636769924741612E-2</c:v>
                </c:pt>
                <c:pt idx="2334">
                  <c:v>1.663246885073244E-2</c:v>
                </c:pt>
                <c:pt idx="2335">
                  <c:v>1.6628178554581874E-2</c:v>
                </c:pt>
                <c:pt idx="2336">
                  <c:v>1.6623899036614098E-2</c:v>
                </c:pt>
                <c:pt idx="2337">
                  <c:v>1.6619630296585974E-2</c:v>
                </c:pt>
                <c:pt idx="2338">
                  <c:v>1.6615372334578549E-2</c:v>
                </c:pt>
                <c:pt idx="2339">
                  <c:v>1.6611125150672867E-2</c:v>
                </c:pt>
                <c:pt idx="2340">
                  <c:v>1.6606888744868931E-2</c:v>
                </c:pt>
                <c:pt idx="2341">
                  <c:v>1.6602663117004646E-2</c:v>
                </c:pt>
                <c:pt idx="2342">
                  <c:v>1.6598448267242105E-2</c:v>
                </c:pt>
                <c:pt idx="2343">
                  <c:v>1.6594244195500263E-2</c:v>
                </c:pt>
                <c:pt idx="2344">
                  <c:v>1.6590050901860165E-2</c:v>
                </c:pt>
                <c:pt idx="2345">
                  <c:v>1.6585868386159719E-2</c:v>
                </c:pt>
                <c:pt idx="2346">
                  <c:v>1.6581696648398925E-2</c:v>
                </c:pt>
                <c:pt idx="2347">
                  <c:v>1.6576508559884573E-2</c:v>
                </c:pt>
                <c:pt idx="2348">
                  <c:v>1.6572362620992008E-2</c:v>
                </c:pt>
                <c:pt idx="2349">
                  <c:v>1.6568227461227769E-2</c:v>
                </c:pt>
                <c:pt idx="2350">
                  <c:v>1.6564103080537834E-2</c:v>
                </c:pt>
                <c:pt idx="2351">
                  <c:v>1.6559989479003244E-2</c:v>
                </c:pt>
                <c:pt idx="2352">
                  <c:v>1.6555886656542951E-2</c:v>
                </c:pt>
                <c:pt idx="2353">
                  <c:v>1.6551794613210991E-2</c:v>
                </c:pt>
                <c:pt idx="2354">
                  <c:v>1.654771334895333E-2</c:v>
                </c:pt>
                <c:pt idx="2355">
                  <c:v>1.6543642863851016E-2</c:v>
                </c:pt>
                <c:pt idx="2356">
                  <c:v>1.6539583157795988E-2</c:v>
                </c:pt>
                <c:pt idx="2357">
                  <c:v>1.6535534230869287E-2</c:v>
                </c:pt>
                <c:pt idx="2358">
                  <c:v>1.6531496083043905E-2</c:v>
                </c:pt>
                <c:pt idx="2359">
                  <c:v>1.6527468714265803E-2</c:v>
                </c:pt>
                <c:pt idx="2360">
                  <c:v>1.6523452124670067E-2</c:v>
                </c:pt>
                <c:pt idx="2361">
                  <c:v>1.6516985326461286E-2</c:v>
                </c:pt>
                <c:pt idx="2362">
                  <c:v>1.651299527574035E-2</c:v>
                </c:pt>
                <c:pt idx="2363">
                  <c:v>1.6509016003040111E-2</c:v>
                </c:pt>
                <c:pt idx="2364">
                  <c:v>1.6505047508360571E-2</c:v>
                </c:pt>
                <c:pt idx="2365">
                  <c:v>1.6501089791620682E-2</c:v>
                </c:pt>
                <c:pt idx="2366">
                  <c:v>1.6497142853063584E-2</c:v>
                </c:pt>
                <c:pt idx="2367">
                  <c:v>1.6493206692446138E-2</c:v>
                </c:pt>
                <c:pt idx="2368">
                  <c:v>1.6489281309768344E-2</c:v>
                </c:pt>
                <c:pt idx="2369">
                  <c:v>1.6485366705354387E-2</c:v>
                </c:pt>
                <c:pt idx="2370">
                  <c:v>1.6481462878799036E-2</c:v>
                </c:pt>
                <c:pt idx="2371">
                  <c:v>1.6477569830426475E-2</c:v>
                </c:pt>
                <c:pt idx="2372">
                  <c:v>1.6473687559831474E-2</c:v>
                </c:pt>
                <c:pt idx="2373">
                  <c:v>1.6469816067500309E-2</c:v>
                </c:pt>
                <c:pt idx="2374">
                  <c:v>1.6465955353108797E-2</c:v>
                </c:pt>
                <c:pt idx="2375">
                  <c:v>1.6462105416737982E-2</c:v>
                </c:pt>
                <c:pt idx="2376">
                  <c:v>1.6458266258387866E-2</c:v>
                </c:pt>
                <c:pt idx="2377">
                  <c:v>1.6454437878139494E-2</c:v>
                </c:pt>
                <c:pt idx="2378">
                  <c:v>1.6450620275749728E-2</c:v>
                </c:pt>
                <c:pt idx="2379">
                  <c:v>1.6446813451542752E-2</c:v>
                </c:pt>
                <c:pt idx="2380">
                  <c:v>1.6443017405356475E-2</c:v>
                </c:pt>
                <c:pt idx="2381">
                  <c:v>1.6439232137190896E-2</c:v>
                </c:pt>
                <c:pt idx="2382">
                  <c:v>1.6435457647046015E-2</c:v>
                </c:pt>
                <c:pt idx="2383">
                  <c:v>1.6431693934759739E-2</c:v>
                </c:pt>
                <c:pt idx="2384">
                  <c:v>1.6427941000737301E-2</c:v>
                </c:pt>
                <c:pt idx="2385">
                  <c:v>1.6424198844654514E-2</c:v>
                </c:pt>
                <c:pt idx="2386">
                  <c:v>1.6420467466511379E-2</c:v>
                </c:pt>
                <c:pt idx="2387">
                  <c:v>1.6416746866469989E-2</c:v>
                </c:pt>
                <c:pt idx="2388">
                  <c:v>1.6413037044449297E-2</c:v>
                </c:pt>
                <c:pt idx="2389">
                  <c:v>1.6409338000530349E-2</c:v>
                </c:pt>
                <c:pt idx="2390">
                  <c:v>1.6405649734470007E-2</c:v>
                </c:pt>
                <c:pt idx="2391">
                  <c:v>1.6401972246511409E-2</c:v>
                </c:pt>
                <c:pt idx="2392">
                  <c:v>1.639830553657351E-2</c:v>
                </c:pt>
                <c:pt idx="2393">
                  <c:v>1.6394649604737355E-2</c:v>
                </c:pt>
                <c:pt idx="2394">
                  <c:v>1.6391004450678759E-2</c:v>
                </c:pt>
                <c:pt idx="2395">
                  <c:v>1.6387370074965046E-2</c:v>
                </c:pt>
                <c:pt idx="2396">
                  <c:v>1.6383746477028893E-2</c:v>
                </c:pt>
                <c:pt idx="2397">
                  <c:v>1.6380133657194484E-2</c:v>
                </c:pt>
                <c:pt idx="2398">
                  <c:v>1.6376531615380774E-2</c:v>
                </c:pt>
                <c:pt idx="2399">
                  <c:v>1.6372940351668808E-2</c:v>
                </c:pt>
                <c:pt idx="2400">
                  <c:v>1.6369359865896493E-2</c:v>
                </c:pt>
                <c:pt idx="2401">
                  <c:v>1.6365790158144877E-2</c:v>
                </c:pt>
                <c:pt idx="2402">
                  <c:v>1.6362231228332913E-2</c:v>
                </c:pt>
                <c:pt idx="2403">
                  <c:v>1.6358683076622693E-2</c:v>
                </c:pt>
                <c:pt idx="2404">
                  <c:v>1.6355145703014218E-2</c:v>
                </c:pt>
                <c:pt idx="2405">
                  <c:v>1.6351619107264348E-2</c:v>
                </c:pt>
                <c:pt idx="2406">
                  <c:v>1.6348103289616223E-2</c:v>
                </c:pt>
                <c:pt idx="2407">
                  <c:v>1.6344598250069842E-2</c:v>
                </c:pt>
                <c:pt idx="2408">
                  <c:v>1.6341103988382066E-2</c:v>
                </c:pt>
                <c:pt idx="2409">
                  <c:v>1.6337620504796035E-2</c:v>
                </c:pt>
                <c:pt idx="2410">
                  <c:v>1.6334147799149656E-2</c:v>
                </c:pt>
                <c:pt idx="2411">
                  <c:v>1.6330685871605022E-2</c:v>
                </c:pt>
                <c:pt idx="2412">
                  <c:v>1.6327234722000039E-2</c:v>
                </c:pt>
                <c:pt idx="2413">
                  <c:v>1.6323794350577847E-2</c:v>
                </c:pt>
                <c:pt idx="2414">
                  <c:v>1.6320364757014261E-2</c:v>
                </c:pt>
                <c:pt idx="2415">
                  <c:v>1.6316945941390326E-2</c:v>
                </c:pt>
                <c:pt idx="2416">
                  <c:v>1.6313537904030229E-2</c:v>
                </c:pt>
                <c:pt idx="2417">
                  <c:v>1.6310140644609783E-2</c:v>
                </c:pt>
                <c:pt idx="2418">
                  <c:v>1.6306754163047943E-2</c:v>
                </c:pt>
                <c:pt idx="2419">
                  <c:v>1.6303378459506801E-2</c:v>
                </c:pt>
                <c:pt idx="2420">
                  <c:v>1.630001353414845E-2</c:v>
                </c:pt>
                <c:pt idx="2421">
                  <c:v>1.629665938672975E-2</c:v>
                </c:pt>
                <c:pt idx="2422">
                  <c:v>1.6293316017331749E-2</c:v>
                </c:pt>
                <c:pt idx="2423">
                  <c:v>1.6289983425954446E-2</c:v>
                </c:pt>
                <c:pt idx="2424">
                  <c:v>1.6286661612597841E-2</c:v>
                </c:pt>
                <c:pt idx="2425">
                  <c:v>1.6283350577099842E-2</c:v>
                </c:pt>
                <c:pt idx="2426">
                  <c:v>1.6280050319784634E-2</c:v>
                </c:pt>
                <c:pt idx="2427">
                  <c:v>1.6276760840409077E-2</c:v>
                </c:pt>
                <c:pt idx="2428">
                  <c:v>1.6273482139135265E-2</c:v>
                </c:pt>
                <c:pt idx="2429">
                  <c:v>1.6270214215801104E-2</c:v>
                </c:pt>
                <c:pt idx="2430">
                  <c:v>1.6266957070406596E-2</c:v>
                </c:pt>
                <c:pt idx="2431">
                  <c:v>1.6263710703113832E-2</c:v>
                </c:pt>
                <c:pt idx="2432">
                  <c:v>1.6260475113841766E-2</c:v>
                </c:pt>
                <c:pt idx="2433">
                  <c:v>1.6257250302509352E-2</c:v>
                </c:pt>
                <c:pt idx="2434">
                  <c:v>1.6254036269197636E-2</c:v>
                </c:pt>
                <c:pt idx="2435">
                  <c:v>1.6250833013987664E-2</c:v>
                </c:pt>
                <c:pt idx="2436">
                  <c:v>1.6247640536798391E-2</c:v>
                </c:pt>
                <c:pt idx="2437">
                  <c:v>1.6244458837467723E-2</c:v>
                </c:pt>
                <c:pt idx="2438">
                  <c:v>1.6241287916157754E-2</c:v>
                </c:pt>
                <c:pt idx="2439">
                  <c:v>1.6238127773030575E-2</c:v>
                </c:pt>
                <c:pt idx="2440">
                  <c:v>1.6234978407843048E-2</c:v>
                </c:pt>
                <c:pt idx="2441">
                  <c:v>1.6231839820514127E-2</c:v>
                </c:pt>
                <c:pt idx="2442">
                  <c:v>1.622871201128695E-2</c:v>
                </c:pt>
                <c:pt idx="2443">
                  <c:v>1.6225594980080471E-2</c:v>
                </c:pt>
                <c:pt idx="2444">
                  <c:v>1.622248872689469E-2</c:v>
                </c:pt>
                <c:pt idx="2445">
                  <c:v>1.6219393251729608E-2</c:v>
                </c:pt>
                <c:pt idx="2446">
                  <c:v>1.6216308554585224E-2</c:v>
                </c:pt>
                <c:pt idx="2447">
                  <c:v>1.6213234635380491E-2</c:v>
                </c:pt>
                <c:pt idx="2448">
                  <c:v>1.6210171494196457E-2</c:v>
                </c:pt>
                <c:pt idx="2449">
                  <c:v>1.6207119131033121E-2</c:v>
                </c:pt>
                <c:pt idx="2450">
                  <c:v>1.6204077545890483E-2</c:v>
                </c:pt>
                <c:pt idx="2451">
                  <c:v>1.6201046738687497E-2</c:v>
                </c:pt>
                <c:pt idx="2452">
                  <c:v>1.6198026709505209E-2</c:v>
                </c:pt>
                <c:pt idx="2453">
                  <c:v>1.6195017458424665E-2</c:v>
                </c:pt>
                <c:pt idx="2454">
                  <c:v>1.6192018985283774E-2</c:v>
                </c:pt>
                <c:pt idx="2455">
                  <c:v>1.6189031290082534E-2</c:v>
                </c:pt>
                <c:pt idx="2456">
                  <c:v>1.6186054372901992E-2</c:v>
                </c:pt>
                <c:pt idx="2457">
                  <c:v>1.6183088233823195E-2</c:v>
                </c:pt>
                <c:pt idx="2458">
                  <c:v>1.618013287268405E-2</c:v>
                </c:pt>
                <c:pt idx="2459">
                  <c:v>1.6177188289484556E-2</c:v>
                </c:pt>
                <c:pt idx="2460">
                  <c:v>1.6174254484467854E-2</c:v>
                </c:pt>
                <c:pt idx="2461">
                  <c:v>1.6171331457309757E-2</c:v>
                </c:pt>
                <c:pt idx="2462">
                  <c:v>1.6168419208091311E-2</c:v>
                </c:pt>
                <c:pt idx="2463">
                  <c:v>1.6165517737055657E-2</c:v>
                </c:pt>
                <c:pt idx="2464">
                  <c:v>1.6162627043878608E-2</c:v>
                </c:pt>
                <c:pt idx="2465">
                  <c:v>1.6159747128803303E-2</c:v>
                </c:pt>
                <c:pt idx="2466">
                  <c:v>1.6156877991586605E-2</c:v>
                </c:pt>
                <c:pt idx="2467">
                  <c:v>1.6154019632552696E-2</c:v>
                </c:pt>
                <c:pt idx="2468">
                  <c:v>1.615117205145844E-2</c:v>
                </c:pt>
                <c:pt idx="2469">
                  <c:v>1.6148335248303836E-2</c:v>
                </c:pt>
                <c:pt idx="2470">
                  <c:v>1.6145509223169929E-2</c:v>
                </c:pt>
                <c:pt idx="2471">
                  <c:v>1.6142693976056721E-2</c:v>
                </c:pt>
                <c:pt idx="2472">
                  <c:v>1.6139889506964211E-2</c:v>
                </c:pt>
                <c:pt idx="2473">
                  <c:v>1.6137095815811353E-2</c:v>
                </c:pt>
                <c:pt idx="2474">
                  <c:v>1.6134312902679193E-2</c:v>
                </c:pt>
                <c:pt idx="2475">
                  <c:v>1.6131540767567731E-2</c:v>
                </c:pt>
                <c:pt idx="2476">
                  <c:v>1.6128779410476968E-2</c:v>
                </c:pt>
                <c:pt idx="2477">
                  <c:v>1.6126028831325856E-2</c:v>
                </c:pt>
                <c:pt idx="2478">
                  <c:v>1.6123289030195442E-2</c:v>
                </c:pt>
                <c:pt idx="2479">
                  <c:v>1.6120560007004681E-2</c:v>
                </c:pt>
                <c:pt idx="2480">
                  <c:v>1.6117841761915663E-2</c:v>
                </c:pt>
                <c:pt idx="2481">
                  <c:v>1.6115134294766298E-2</c:v>
                </c:pt>
                <c:pt idx="2482">
                  <c:v>1.6112437605637631E-2</c:v>
                </c:pt>
                <c:pt idx="2483">
                  <c:v>1.6109751694529661E-2</c:v>
                </c:pt>
                <c:pt idx="2484">
                  <c:v>1.6107076561361344E-2</c:v>
                </c:pt>
                <c:pt idx="2485">
                  <c:v>1.6104412206213725E-2</c:v>
                </c:pt>
                <c:pt idx="2486">
                  <c:v>1.6101758629086804E-2</c:v>
                </c:pt>
                <c:pt idx="2487">
                  <c:v>1.6099115829899535E-2</c:v>
                </c:pt>
                <c:pt idx="2488">
                  <c:v>1.6096483808732964E-2</c:v>
                </c:pt>
                <c:pt idx="2489">
                  <c:v>1.6093862565587091E-2</c:v>
                </c:pt>
                <c:pt idx="2490">
                  <c:v>1.6091252100380871E-2</c:v>
                </c:pt>
                <c:pt idx="2491">
                  <c:v>1.6088654235439925E-2</c:v>
                </c:pt>
                <c:pt idx="2492">
                  <c:v>1.6086075363613839E-2</c:v>
                </c:pt>
                <c:pt idx="2493">
                  <c:v>1.6083516052631808E-2</c:v>
                </c:pt>
                <c:pt idx="2494">
                  <c:v>1.6080976302250694E-2</c:v>
                </c:pt>
                <c:pt idx="2495">
                  <c:v>1.6078456112551542E-2</c:v>
                </c:pt>
                <c:pt idx="2496">
                  <c:v>1.6075955483696447E-2</c:v>
                </c:pt>
                <c:pt idx="2497">
                  <c:v>1.6073474415442268E-2</c:v>
                </c:pt>
                <c:pt idx="2498">
                  <c:v>1.6071012907951099E-2</c:v>
                </c:pt>
                <c:pt idx="2499">
                  <c:v>1.6068570961141893E-2</c:v>
                </c:pt>
                <c:pt idx="2500">
                  <c:v>1.6066148575095696E-2</c:v>
                </c:pt>
                <c:pt idx="2501">
                  <c:v>1.6063745749650415E-2</c:v>
                </c:pt>
                <c:pt idx="2502">
                  <c:v>1.6061362484968145E-2</c:v>
                </c:pt>
                <c:pt idx="2503">
                  <c:v>1.6058662705868976E-2</c:v>
                </c:pt>
                <c:pt idx="2504">
                  <c:v>1.6056321357026393E-2</c:v>
                </c:pt>
                <c:pt idx="2505">
                  <c:v>1.605399956894682E-2</c:v>
                </c:pt>
                <c:pt idx="2506">
                  <c:v>1.6051697341549209E-2</c:v>
                </c:pt>
                <c:pt idx="2507">
                  <c:v>1.6049414674752516E-2</c:v>
                </c:pt>
                <c:pt idx="2508">
                  <c:v>1.6047151568718832E-2</c:v>
                </c:pt>
                <c:pt idx="2509">
                  <c:v>1.6044908023529203E-2</c:v>
                </c:pt>
                <c:pt idx="2510">
                  <c:v>1.6042684038940491E-2</c:v>
                </c:pt>
                <c:pt idx="2511">
                  <c:v>1.6040479615033743E-2</c:v>
                </c:pt>
                <c:pt idx="2512">
                  <c:v>1.6038294751971049E-2</c:v>
                </c:pt>
                <c:pt idx="2513">
                  <c:v>1.6036129449428227E-2</c:v>
                </c:pt>
                <c:pt idx="2514">
                  <c:v>1.6033983707648414E-2</c:v>
                </c:pt>
                <c:pt idx="2515">
                  <c:v>1.603185752663161E-2</c:v>
                </c:pt>
                <c:pt idx="2516">
                  <c:v>1.6029750906296769E-2</c:v>
                </c:pt>
                <c:pt idx="2517">
                  <c:v>1.6027663846643891E-2</c:v>
                </c:pt>
                <c:pt idx="2518">
                  <c:v>1.6025596347672977E-2</c:v>
                </c:pt>
                <c:pt idx="2519">
                  <c:v>1.6023548409546118E-2</c:v>
                </c:pt>
                <c:pt idx="2520">
                  <c:v>1.6021520032020176E-2</c:v>
                </c:pt>
                <c:pt idx="2521">
                  <c:v>1.601951121509515E-2</c:v>
                </c:pt>
                <c:pt idx="2522">
                  <c:v>1.601752195901418E-2</c:v>
                </c:pt>
                <c:pt idx="2523">
                  <c:v>1.601555226369622E-2</c:v>
                </c:pt>
                <c:pt idx="2524">
                  <c:v>1.6013602128979176E-2</c:v>
                </c:pt>
                <c:pt idx="2525">
                  <c:v>1.6011671554944096E-2</c:v>
                </c:pt>
                <c:pt idx="2526">
                  <c:v>1.6009760541672025E-2</c:v>
                </c:pt>
                <c:pt idx="2527">
                  <c:v>1.6007869089081916E-2</c:v>
                </c:pt>
                <c:pt idx="2528">
                  <c:v>1.6005997197254818E-2</c:v>
                </c:pt>
                <c:pt idx="2529">
                  <c:v>1.6004144866028636E-2</c:v>
                </c:pt>
                <c:pt idx="2530">
                  <c:v>1.6002312095565463E-2</c:v>
                </c:pt>
                <c:pt idx="2531">
                  <c:v>1.6000498885703207E-2</c:v>
                </c:pt>
                <c:pt idx="2532">
                  <c:v>1.5998705236685007E-2</c:v>
                </c:pt>
                <c:pt idx="2533">
                  <c:v>1.5996931148267723E-2</c:v>
                </c:pt>
                <c:pt idx="2534">
                  <c:v>1.5995176620613449E-2</c:v>
                </c:pt>
                <c:pt idx="2535">
                  <c:v>1.5993441653722185E-2</c:v>
                </c:pt>
                <c:pt idx="2536">
                  <c:v>1.5991726247431837E-2</c:v>
                </c:pt>
                <c:pt idx="2537">
                  <c:v>1.5990030401823452E-2</c:v>
                </c:pt>
                <c:pt idx="2538">
                  <c:v>1.5988354116978076E-2</c:v>
                </c:pt>
                <c:pt idx="2539">
                  <c:v>1.5986697392733618E-2</c:v>
                </c:pt>
                <c:pt idx="2540">
                  <c:v>1.5985060229333214E-2</c:v>
                </c:pt>
                <c:pt idx="2541">
                  <c:v>1.5983442626614774E-2</c:v>
                </c:pt>
                <c:pt idx="2542">
                  <c:v>1.5981844584497251E-2</c:v>
                </c:pt>
                <c:pt idx="2543">
                  <c:v>1.5980266103061691E-2</c:v>
                </c:pt>
                <c:pt idx="2544">
                  <c:v>1.597870718238914E-2</c:v>
                </c:pt>
                <c:pt idx="2545">
                  <c:v>1.5977167822479599E-2</c:v>
                </c:pt>
                <c:pt idx="2546">
                  <c:v>1.5975648023089928E-2</c:v>
                </c:pt>
                <c:pt idx="2547">
                  <c:v>1.5974147784625359E-2</c:v>
                </c:pt>
                <c:pt idx="2548">
                  <c:v>1.5972667106761707E-2</c:v>
                </c:pt>
                <c:pt idx="2549">
                  <c:v>1.5971205989498971E-2</c:v>
                </c:pt>
                <c:pt idx="2550">
                  <c:v>1.5969764432999245E-2</c:v>
                </c:pt>
                <c:pt idx="2551">
                  <c:v>1.5968342437181482E-2</c:v>
                </c:pt>
                <c:pt idx="2552">
                  <c:v>1.5966940002126728E-2</c:v>
                </c:pt>
                <c:pt idx="2553">
                  <c:v>1.5965557127753938E-2</c:v>
                </c:pt>
                <c:pt idx="2554">
                  <c:v>1.5964193813982064E-2</c:v>
                </c:pt>
                <c:pt idx="2555">
                  <c:v>1.5962850060973199E-2</c:v>
                </c:pt>
                <c:pt idx="2556">
                  <c:v>1.5961525868646298E-2</c:v>
                </c:pt>
                <c:pt idx="2557">
                  <c:v>1.5960221237082406E-2</c:v>
                </c:pt>
                <c:pt idx="2558">
                  <c:v>1.5958936166119431E-2</c:v>
                </c:pt>
                <c:pt idx="2559">
                  <c:v>1.5957670655919465E-2</c:v>
                </c:pt>
                <c:pt idx="2560">
                  <c:v>1.5956424706401462E-2</c:v>
                </c:pt>
                <c:pt idx="2561">
                  <c:v>1.5955198317565422E-2</c:v>
                </c:pt>
                <c:pt idx="2562">
                  <c:v>1.5953991489411345E-2</c:v>
                </c:pt>
                <c:pt idx="2563">
                  <c:v>1.5952804222020278E-2</c:v>
                </c:pt>
                <c:pt idx="2564">
                  <c:v>1.5951636515149081E-2</c:v>
                </c:pt>
                <c:pt idx="2565">
                  <c:v>1.595048836912194E-2</c:v>
                </c:pt>
                <c:pt idx="2566">
                  <c:v>1.5949359783776762E-2</c:v>
                </c:pt>
                <c:pt idx="2567">
                  <c:v>1.5948250759113547E-2</c:v>
                </c:pt>
                <c:pt idx="2568">
                  <c:v>1.5947161295132295E-2</c:v>
                </c:pt>
                <c:pt idx="2569">
                  <c:v>1.5946091391833006E-2</c:v>
                </c:pt>
                <c:pt idx="2570">
                  <c:v>1.5945041049296726E-2</c:v>
                </c:pt>
                <c:pt idx="2571">
                  <c:v>1.5944010267361364E-2</c:v>
                </c:pt>
                <c:pt idx="2572">
                  <c:v>1.5942999046107964E-2</c:v>
                </c:pt>
                <c:pt idx="2573">
                  <c:v>1.5942007385617574E-2</c:v>
                </c:pt>
                <c:pt idx="2574">
                  <c:v>1.5941035285809146E-2</c:v>
                </c:pt>
                <c:pt idx="2575">
                  <c:v>1.5940082746682682E-2</c:v>
                </c:pt>
                <c:pt idx="2576">
                  <c:v>1.5939149768157135E-2</c:v>
                </c:pt>
                <c:pt idx="2577">
                  <c:v>1.5938236350475643E-2</c:v>
                </c:pt>
                <c:pt idx="2578">
                  <c:v>1.5937342493476114E-2</c:v>
                </c:pt>
                <c:pt idx="2579">
                  <c:v>1.5936468196996456E-2</c:v>
                </c:pt>
                <c:pt idx="2580">
                  <c:v>1.5935613461279807E-2</c:v>
                </c:pt>
                <c:pt idx="2581">
                  <c:v>1.5934778286407214E-2</c:v>
                </c:pt>
                <c:pt idx="2582">
                  <c:v>1.5933962672135538E-2</c:v>
                </c:pt>
                <c:pt idx="2583">
                  <c:v>1.5933166618464778E-2</c:v>
                </c:pt>
                <c:pt idx="2584">
                  <c:v>1.5932390125557028E-2</c:v>
                </c:pt>
                <c:pt idx="2585">
                  <c:v>1.5931633193331241E-2</c:v>
                </c:pt>
                <c:pt idx="2586">
                  <c:v>1.5930895821868463E-2</c:v>
                </c:pt>
                <c:pt idx="2587">
                  <c:v>1.5930178010925555E-2</c:v>
                </c:pt>
                <c:pt idx="2588">
                  <c:v>1.592947976090775E-2</c:v>
                </c:pt>
                <c:pt idx="2589">
                  <c:v>1.5928801071490861E-2</c:v>
                </c:pt>
                <c:pt idx="2590">
                  <c:v>1.5928141942674889E-2</c:v>
                </c:pt>
                <c:pt idx="2591">
                  <c:v>1.5927502374459834E-2</c:v>
                </c:pt>
                <c:pt idx="2592">
                  <c:v>1.5926882367169881E-2</c:v>
                </c:pt>
                <c:pt idx="2593">
                  <c:v>1.5926281920480845E-2</c:v>
                </c:pt>
                <c:pt idx="2594">
                  <c:v>1.5925701034392725E-2</c:v>
                </c:pt>
                <c:pt idx="2595">
                  <c:v>1.5925139709148661E-2</c:v>
                </c:pt>
                <c:pt idx="2596">
                  <c:v>1.5924597944505514E-2</c:v>
                </c:pt>
                <c:pt idx="2597">
                  <c:v>1.592407574054433E-2</c:v>
                </c:pt>
                <c:pt idx="2598">
                  <c:v>1.5923573097265109E-2</c:v>
                </c:pt>
                <c:pt idx="2599">
                  <c:v>1.5923090014748897E-2</c:v>
                </c:pt>
                <c:pt idx="2600">
                  <c:v>1.5922626492914649E-2</c:v>
                </c:pt>
                <c:pt idx="2601">
                  <c:v>1.5922182531681317E-2</c:v>
                </c:pt>
                <c:pt idx="2602">
                  <c:v>1.5921758131210995E-2</c:v>
                </c:pt>
                <c:pt idx="2603">
                  <c:v>1.5921353291422635E-2</c:v>
                </c:pt>
                <c:pt idx="2604">
                  <c:v>1.5920968012235193E-2</c:v>
                </c:pt>
                <c:pt idx="2605">
                  <c:v>1.5920602293891806E-2</c:v>
                </c:pt>
                <c:pt idx="2606">
                  <c:v>1.5920256136149336E-2</c:v>
                </c:pt>
                <c:pt idx="2607">
                  <c:v>1.5919884479139723E-2</c:v>
                </c:pt>
                <c:pt idx="2608">
                  <c:v>1.5919580237236941E-2</c:v>
                </c:pt>
                <c:pt idx="2609">
                  <c:v>1.5919295555935076E-2</c:v>
                </c:pt>
                <c:pt idx="2610">
                  <c:v>1.5919030435234127E-2</c:v>
                </c:pt>
                <c:pt idx="2611">
                  <c:v>1.5918784875377234E-2</c:v>
                </c:pt>
                <c:pt idx="2612">
                  <c:v>1.5918558876202304E-2</c:v>
                </c:pt>
                <c:pt idx="2613">
                  <c:v>1.5918352437628291E-2</c:v>
                </c:pt>
                <c:pt idx="2614">
                  <c:v>1.5918165559736241E-2</c:v>
                </c:pt>
                <c:pt idx="2615">
                  <c:v>1.5917998242607201E-2</c:v>
                </c:pt>
                <c:pt idx="2616">
                  <c:v>1.591785048624117E-2</c:v>
                </c:pt>
                <c:pt idx="2617">
                  <c:v>1.5917722290395009E-2</c:v>
                </c:pt>
                <c:pt idx="2618">
                  <c:v>1.5917613655311857E-2</c:v>
                </c:pt>
                <c:pt idx="2619">
                  <c:v>1.5917524580991715E-2</c:v>
                </c:pt>
                <c:pt idx="2620">
                  <c:v>1.591745506727249E-2</c:v>
                </c:pt>
                <c:pt idx="2621">
                  <c:v>1.5917405114073135E-2</c:v>
                </c:pt>
                <c:pt idx="2622">
                  <c:v>1.591875837941914E-2</c:v>
                </c:pt>
                <c:pt idx="2623">
                  <c:v>1.5917363890206593E-2</c:v>
                </c:pt>
                <c:pt idx="2624">
                  <c:v>1.5917372619134174E-2</c:v>
                </c:pt>
                <c:pt idx="2625">
                  <c:v>1.591740090890581E-2</c:v>
                </c:pt>
                <c:pt idx="2626">
                  <c:v>1.5917448759359409E-2</c:v>
                </c:pt>
                <c:pt idx="2627">
                  <c:v>1.5917516170494972E-2</c:v>
                </c:pt>
                <c:pt idx="2628">
                  <c:v>1.5917603142231451E-2</c:v>
                </c:pt>
                <c:pt idx="2629">
                  <c:v>1.5917709674811986E-2</c:v>
                </c:pt>
                <c:pt idx="2630">
                  <c:v>1.5917835767912392E-2</c:v>
                </c:pt>
                <c:pt idx="2631">
                  <c:v>1.5917981421775806E-2</c:v>
                </c:pt>
                <c:pt idx="2632">
                  <c:v>1.5918146636321184E-2</c:v>
                </c:pt>
                <c:pt idx="2633">
                  <c:v>1.5918331411629572E-2</c:v>
                </c:pt>
                <c:pt idx="2634">
                  <c:v>1.5918535747538876E-2</c:v>
                </c:pt>
                <c:pt idx="2635">
                  <c:v>1.5918759644049096E-2</c:v>
                </c:pt>
                <c:pt idx="2636">
                  <c:v>1.5919003101484419E-2</c:v>
                </c:pt>
                <c:pt idx="2637">
                  <c:v>1.5919266119358566E-2</c:v>
                </c:pt>
                <c:pt idx="2638">
                  <c:v>1.5919548698076769E-2</c:v>
                </c:pt>
                <c:pt idx="2639">
                  <c:v>1.5919850837395888E-2</c:v>
                </c:pt>
                <c:pt idx="2640">
                  <c:v>1.5920172537478017E-2</c:v>
                </c:pt>
                <c:pt idx="2641">
                  <c:v>1.5920513798242109E-2</c:v>
                </c:pt>
                <c:pt idx="2642">
                  <c:v>1.5920874619607117E-2</c:v>
                </c:pt>
                <c:pt idx="2643">
                  <c:v>1.5921255001735135E-2</c:v>
                </c:pt>
                <c:pt idx="2644">
                  <c:v>1.5921654944626162E-2</c:v>
                </c:pt>
                <c:pt idx="2645">
                  <c:v>1.5922074448199153E-2</c:v>
                </c:pt>
                <c:pt idx="2646">
                  <c:v>1.5922513512292014E-2</c:v>
                </c:pt>
                <c:pt idx="2647">
                  <c:v>1.592297213722893E-2</c:v>
                </c:pt>
                <c:pt idx="2648">
                  <c:v>1.5923450322766763E-2</c:v>
                </c:pt>
                <c:pt idx="2649">
                  <c:v>1.592394806898656E-2</c:v>
                </c:pt>
                <c:pt idx="2650">
                  <c:v>1.5924465375888319E-2</c:v>
                </c:pt>
                <c:pt idx="2651">
                  <c:v>1.5925002243553088E-2</c:v>
                </c:pt>
                <c:pt idx="2652">
                  <c:v>1.5925558671980866E-2</c:v>
                </c:pt>
                <c:pt idx="2653">
                  <c:v>1.5926134660928515E-2</c:v>
                </c:pt>
                <c:pt idx="2654">
                  <c:v>1.5926730210639173E-2</c:v>
                </c:pt>
                <c:pt idx="2655">
                  <c:v>1.5927345321031794E-2</c:v>
                </c:pt>
                <c:pt idx="2656">
                  <c:v>1.5927979992106378E-2</c:v>
                </c:pt>
                <c:pt idx="2657">
                  <c:v>1.5928634223862925E-2</c:v>
                </c:pt>
                <c:pt idx="2658">
                  <c:v>1.5929308016382482E-2</c:v>
                </c:pt>
                <c:pt idx="2659">
                  <c:v>1.5930898470433906E-2</c:v>
                </c:pt>
                <c:pt idx="2660">
                  <c:v>1.5931617035755595E-2</c:v>
                </c:pt>
                <c:pt idx="2661">
                  <c:v>1.5932355163488232E-2</c:v>
                </c:pt>
                <c:pt idx="2662">
                  <c:v>1.5933112853604808E-2</c:v>
                </c:pt>
                <c:pt idx="2663">
                  <c:v>1.5933890106132331E-2</c:v>
                </c:pt>
                <c:pt idx="2664">
                  <c:v>1.593468692112484E-2</c:v>
                </c:pt>
                <c:pt idx="2665">
                  <c:v>1.5935503298420233E-2</c:v>
                </c:pt>
                <c:pt idx="2666">
                  <c:v>1.5936339238180608E-2</c:v>
                </c:pt>
                <c:pt idx="2667">
                  <c:v>1.5937194740324921E-2</c:v>
                </c:pt>
                <c:pt idx="2668">
                  <c:v>1.5938069804880182E-2</c:v>
                </c:pt>
                <c:pt idx="2669">
                  <c:v>1.5938964431846392E-2</c:v>
                </c:pt>
                <c:pt idx="2670">
                  <c:v>1.5939878621223556E-2</c:v>
                </c:pt>
                <c:pt idx="2671">
                  <c:v>1.5940812372984652E-2</c:v>
                </c:pt>
                <c:pt idx="2672">
                  <c:v>1.5941483846662052E-2</c:v>
                </c:pt>
                <c:pt idx="2673">
                  <c:v>1.5942465021384633E-2</c:v>
                </c:pt>
                <c:pt idx="2674">
                  <c:v>1.5943465756789177E-2</c:v>
                </c:pt>
                <c:pt idx="2675">
                  <c:v>1.5944486052875684E-2</c:v>
                </c:pt>
                <c:pt idx="2676">
                  <c:v>1.5945525909806246E-2</c:v>
                </c:pt>
                <c:pt idx="2677">
                  <c:v>1.5946585327337726E-2</c:v>
                </c:pt>
                <c:pt idx="2678">
                  <c:v>1.5947664305470122E-2</c:v>
                </c:pt>
                <c:pt idx="2679">
                  <c:v>1.5948762844365527E-2</c:v>
                </c:pt>
                <c:pt idx="2680">
                  <c:v>1.5949880944023942E-2</c:v>
                </c:pt>
                <c:pt idx="2681">
                  <c:v>1.5951018604283274E-2</c:v>
                </c:pt>
                <c:pt idx="2682">
                  <c:v>1.5952175825305615E-2</c:v>
                </c:pt>
                <c:pt idx="2683">
                  <c:v>1.5953352607009919E-2</c:v>
                </c:pt>
                <c:pt idx="2684">
                  <c:v>1.5954548949396186E-2</c:v>
                </c:pt>
                <c:pt idx="2685">
                  <c:v>1.5955764852464416E-2</c:v>
                </c:pt>
                <c:pt idx="2686">
                  <c:v>1.5957000316214609E-2</c:v>
                </c:pt>
                <c:pt idx="2687">
                  <c:v>1.5958255340727812E-2</c:v>
                </c:pt>
                <c:pt idx="2688">
                  <c:v>1.5959529925841931E-2</c:v>
                </c:pt>
                <c:pt idx="2689">
                  <c:v>1.596082407171906E-2</c:v>
                </c:pt>
                <c:pt idx="2690">
                  <c:v>1.5962137778278152E-2</c:v>
                </c:pt>
                <c:pt idx="2691">
                  <c:v>1.5963471045519206E-2</c:v>
                </c:pt>
                <c:pt idx="2692">
                  <c:v>1.5964823873442224E-2</c:v>
                </c:pt>
                <c:pt idx="2693">
                  <c:v>1.5966196262047205E-2</c:v>
                </c:pt>
                <c:pt idx="2694">
                  <c:v>1.5967588211415196E-2</c:v>
                </c:pt>
                <c:pt idx="2695">
                  <c:v>1.5968999721465149E-2</c:v>
                </c:pt>
                <c:pt idx="2696">
                  <c:v>1.5970430792116019E-2</c:v>
                </c:pt>
                <c:pt idx="2697">
                  <c:v>1.5971881423529899E-2</c:v>
                </c:pt>
                <c:pt idx="2698">
                  <c:v>1.5973351615787834E-2</c:v>
                </c:pt>
                <c:pt idx="2699">
                  <c:v>1.597484136856564E-2</c:v>
                </c:pt>
                <c:pt idx="2700">
                  <c:v>1.5976350682025409E-2</c:v>
                </c:pt>
                <c:pt idx="2701">
                  <c:v>1.5977879556248187E-2</c:v>
                </c:pt>
                <c:pt idx="2702">
                  <c:v>1.5979427991233974E-2</c:v>
                </c:pt>
                <c:pt idx="2703">
                  <c:v>1.5980995986739632E-2</c:v>
                </c:pt>
                <c:pt idx="2704">
                  <c:v>1.5982583543089346E-2</c:v>
                </c:pt>
                <c:pt idx="2705">
                  <c:v>1.5984190660039976E-2</c:v>
                </c:pt>
                <c:pt idx="2706">
                  <c:v>1.5985817337834662E-2</c:v>
                </c:pt>
                <c:pt idx="2707">
                  <c:v>1.5987463576149219E-2</c:v>
                </c:pt>
                <c:pt idx="2708">
                  <c:v>1.5989129375307831E-2</c:v>
                </c:pt>
                <c:pt idx="2709">
                  <c:v>1.599081473506736E-2</c:v>
                </c:pt>
                <c:pt idx="2710">
                  <c:v>1.5992519655670945E-2</c:v>
                </c:pt>
                <c:pt idx="2711">
                  <c:v>1.59942441367944E-2</c:v>
                </c:pt>
                <c:pt idx="2712">
                  <c:v>1.5995988178761911E-2</c:v>
                </c:pt>
                <c:pt idx="2713">
                  <c:v>1.5997751781330338E-2</c:v>
                </c:pt>
                <c:pt idx="2714">
                  <c:v>1.5999534944661775E-2</c:v>
                </c:pt>
                <c:pt idx="2715">
                  <c:v>1.6001337668675175E-2</c:v>
                </c:pt>
                <c:pt idx="2716">
                  <c:v>1.6003159953370538E-2</c:v>
                </c:pt>
                <c:pt idx="2717">
                  <c:v>1.6005001798828911E-2</c:v>
                </c:pt>
                <c:pt idx="2718">
                  <c:v>1.6006863204969246E-2</c:v>
                </c:pt>
                <c:pt idx="2719">
                  <c:v>1.6008744171710498E-2</c:v>
                </c:pt>
                <c:pt idx="2720">
                  <c:v>1.601064469921476E-2</c:v>
                </c:pt>
                <c:pt idx="2721">
                  <c:v>1.6012564787482031E-2</c:v>
                </c:pt>
                <c:pt idx="2722">
                  <c:v>1.6014504436350219E-2</c:v>
                </c:pt>
                <c:pt idx="2723">
                  <c:v>1.6016463646062462E-2</c:v>
                </c:pt>
                <c:pt idx="2724">
                  <c:v>1.6018442416375622E-2</c:v>
                </c:pt>
                <c:pt idx="2725">
                  <c:v>1.6020440747370746E-2</c:v>
                </c:pt>
                <c:pt idx="2726">
                  <c:v>1.6022458639128878E-2</c:v>
                </c:pt>
                <c:pt idx="2727">
                  <c:v>1.602449609165002E-2</c:v>
                </c:pt>
                <c:pt idx="2728">
                  <c:v>1.6026553104772079E-2</c:v>
                </c:pt>
                <c:pt idx="2729">
                  <c:v>1.6028629678657147E-2</c:v>
                </c:pt>
                <c:pt idx="2730">
                  <c:v>1.6030725813224178E-2</c:v>
                </c:pt>
                <c:pt idx="2731">
                  <c:v>1.6032841508473172E-2</c:v>
                </c:pt>
                <c:pt idx="2732">
                  <c:v>1.6034976764485176E-2</c:v>
                </c:pt>
                <c:pt idx="2733">
                  <c:v>1.6037131581179143E-2</c:v>
                </c:pt>
                <c:pt idx="2734">
                  <c:v>1.6039305958555072E-2</c:v>
                </c:pt>
                <c:pt idx="2735">
                  <c:v>1.6041499896694011E-2</c:v>
                </c:pt>
                <c:pt idx="2736">
                  <c:v>1.6043713395433867E-2</c:v>
                </c:pt>
                <c:pt idx="2737">
                  <c:v>1.6045946455017779E-2</c:v>
                </c:pt>
                <c:pt idx="2738">
                  <c:v>1.6048199075283653E-2</c:v>
                </c:pt>
                <c:pt idx="2739">
                  <c:v>1.6050471256231491E-2</c:v>
                </c:pt>
                <c:pt idx="2740">
                  <c:v>1.6052762997861292E-2</c:v>
                </c:pt>
                <c:pt idx="2741">
                  <c:v>1.6055074300254102E-2</c:v>
                </c:pt>
                <c:pt idx="2742">
                  <c:v>1.6057405163247829E-2</c:v>
                </c:pt>
                <c:pt idx="2743">
                  <c:v>1.6059755587004565E-2</c:v>
                </c:pt>
                <c:pt idx="2744">
                  <c:v>1.6062125571524311E-2</c:v>
                </c:pt>
                <c:pt idx="2745">
                  <c:v>1.6064515116726019E-2</c:v>
                </c:pt>
                <c:pt idx="2746">
                  <c:v>1.6066924222690737E-2</c:v>
                </c:pt>
                <c:pt idx="2747">
                  <c:v>1.6069352889256372E-2</c:v>
                </c:pt>
                <c:pt idx="2748">
                  <c:v>1.6071801116666062E-2</c:v>
                </c:pt>
                <c:pt idx="2749">
                  <c:v>1.607426890467667E-2</c:v>
                </c:pt>
                <c:pt idx="2750">
                  <c:v>1.6076756253450286E-2</c:v>
                </c:pt>
                <c:pt idx="2751">
                  <c:v>1.6079263162905866E-2</c:v>
                </c:pt>
                <c:pt idx="2752">
                  <c:v>1.6081789633205501E-2</c:v>
                </c:pt>
                <c:pt idx="2753">
                  <c:v>1.6084335664025007E-2</c:v>
                </c:pt>
                <c:pt idx="2754">
                  <c:v>1.6086901255607522E-2</c:v>
                </c:pt>
                <c:pt idx="2755">
                  <c:v>1.6089486407953046E-2</c:v>
                </c:pt>
                <c:pt idx="2756">
                  <c:v>1.6092091121142627E-2</c:v>
                </c:pt>
                <c:pt idx="2757">
                  <c:v>1.6094715394852077E-2</c:v>
                </c:pt>
                <c:pt idx="2758">
                  <c:v>1.6097359229324537E-2</c:v>
                </c:pt>
                <c:pt idx="2759">
                  <c:v>1.6100022624641053E-2</c:v>
                </c:pt>
                <c:pt idx="2760">
                  <c:v>1.6102705580477439E-2</c:v>
                </c:pt>
                <c:pt idx="2761">
                  <c:v>1.6105408097157881E-2</c:v>
                </c:pt>
                <c:pt idx="2762">
                  <c:v>1.6108130174439239E-2</c:v>
                </c:pt>
                <c:pt idx="2763">
                  <c:v>1.6111265071893088E-2</c:v>
                </c:pt>
                <c:pt idx="2764">
                  <c:v>1.6114029065176227E-2</c:v>
                </c:pt>
                <c:pt idx="2765">
                  <c:v>1.611681261914133E-2</c:v>
                </c:pt>
                <c:pt idx="2766">
                  <c:v>1.6119615733707349E-2</c:v>
                </c:pt>
                <c:pt idx="2767">
                  <c:v>1.6122438409036377E-2</c:v>
                </c:pt>
                <c:pt idx="2768">
                  <c:v>1.6125280645128415E-2</c:v>
                </c:pt>
                <c:pt idx="2769">
                  <c:v>1.6128142441902416E-2</c:v>
                </c:pt>
                <c:pt idx="2770">
                  <c:v>1.6131023799439426E-2</c:v>
                </c:pt>
                <c:pt idx="2771">
                  <c:v>1.6133924717658399E-2</c:v>
                </c:pt>
                <c:pt idx="2772">
                  <c:v>1.6136845196640381E-2</c:v>
                </c:pt>
                <c:pt idx="2773">
                  <c:v>1.6139785236385373E-2</c:v>
                </c:pt>
                <c:pt idx="2774">
                  <c:v>1.6142744836731282E-2</c:v>
                </c:pt>
                <c:pt idx="2775">
                  <c:v>1.6145723997921246E-2</c:v>
                </c:pt>
                <c:pt idx="2776">
                  <c:v>1.6148722719793174E-2</c:v>
                </c:pt>
                <c:pt idx="2777">
                  <c:v>1.6151741002266018E-2</c:v>
                </c:pt>
                <c:pt idx="2778">
                  <c:v>1.6154778845582918E-2</c:v>
                </c:pt>
                <c:pt idx="2779">
                  <c:v>1.6157836249662827E-2</c:v>
                </c:pt>
                <c:pt idx="2780">
                  <c:v>1.6160913214424699E-2</c:v>
                </c:pt>
                <c:pt idx="2781">
                  <c:v>1.6164009739949581E-2</c:v>
                </c:pt>
                <c:pt idx="2782">
                  <c:v>1.6167125826156425E-2</c:v>
                </c:pt>
                <c:pt idx="2783">
                  <c:v>1.6170261473126279E-2</c:v>
                </c:pt>
                <c:pt idx="2784">
                  <c:v>1.6173416680778097E-2</c:v>
                </c:pt>
                <c:pt idx="2785">
                  <c:v>1.6176591449192923E-2</c:v>
                </c:pt>
                <c:pt idx="2786">
                  <c:v>1.6179785778370759E-2</c:v>
                </c:pt>
                <c:pt idx="2787">
                  <c:v>1.6182999668230558E-2</c:v>
                </c:pt>
                <c:pt idx="2788">
                  <c:v>1.618623311877232E-2</c:v>
                </c:pt>
                <c:pt idx="2789">
                  <c:v>1.6189486130158137E-2</c:v>
                </c:pt>
                <c:pt idx="2790">
                  <c:v>1.6192758702225918E-2</c:v>
                </c:pt>
                <c:pt idx="2791">
                  <c:v>1.6196050835056708E-2</c:v>
                </c:pt>
                <c:pt idx="2792">
                  <c:v>1.6199362528569461E-2</c:v>
                </c:pt>
                <c:pt idx="2793">
                  <c:v>1.6202693782764177E-2</c:v>
                </c:pt>
                <c:pt idx="2794">
                  <c:v>1.6206044597802949E-2</c:v>
                </c:pt>
                <c:pt idx="2795">
                  <c:v>1.6209414973442637E-2</c:v>
                </c:pt>
                <c:pt idx="2796">
                  <c:v>1.6212804909926382E-2</c:v>
                </c:pt>
                <c:pt idx="2797">
                  <c:v>1.6216214407254181E-2</c:v>
                </c:pt>
                <c:pt idx="2798">
                  <c:v>1.6219643465101852E-2</c:v>
                </c:pt>
                <c:pt idx="2799">
                  <c:v>1.6223092083712531E-2</c:v>
                </c:pt>
                <c:pt idx="2800">
                  <c:v>1.6226560263248313E-2</c:v>
                </c:pt>
                <c:pt idx="2801">
                  <c:v>1.6230048003466058E-2</c:v>
                </c:pt>
                <c:pt idx="2802">
                  <c:v>1.6233555304203673E-2</c:v>
                </c:pt>
                <c:pt idx="2803">
                  <c:v>1.623708216586639E-2</c:v>
                </c:pt>
                <c:pt idx="2804">
                  <c:v>1.6240628588292116E-2</c:v>
                </c:pt>
                <c:pt idx="2805">
                  <c:v>1.6244194571399806E-2</c:v>
                </c:pt>
                <c:pt idx="2806">
                  <c:v>1.6247780115189459E-2</c:v>
                </c:pt>
                <c:pt idx="2807">
                  <c:v>1.625138521974212E-2</c:v>
                </c:pt>
                <c:pt idx="2808">
                  <c:v>1.6255009885219884E-2</c:v>
                </c:pt>
                <c:pt idx="2809">
                  <c:v>1.6258654111217519E-2</c:v>
                </c:pt>
                <c:pt idx="2810">
                  <c:v>1.6262317897978162E-2</c:v>
                </c:pt>
                <c:pt idx="2811">
                  <c:v>1.6266001245582862E-2</c:v>
                </c:pt>
                <c:pt idx="2812">
                  <c:v>1.626970415395057E-2</c:v>
                </c:pt>
                <c:pt idx="2813">
                  <c:v>1.6273426622919196E-2</c:v>
                </c:pt>
                <c:pt idx="2814">
                  <c:v>1.6277168652731877E-2</c:v>
                </c:pt>
                <c:pt idx="2815">
                  <c:v>1.6280930243307568E-2</c:v>
                </c:pt>
                <c:pt idx="2816">
                  <c:v>1.6284711394565221E-2</c:v>
                </c:pt>
                <c:pt idx="2817">
                  <c:v>1.6288512106585884E-2</c:v>
                </c:pt>
                <c:pt idx="2818">
                  <c:v>1.6292332379450603E-2</c:v>
                </c:pt>
                <c:pt idx="2819">
                  <c:v>1.6296172212997284E-2</c:v>
                </c:pt>
                <c:pt idx="2820">
                  <c:v>1.6300031607225929E-2</c:v>
                </c:pt>
                <c:pt idx="2821">
                  <c:v>1.6303910562298629E-2</c:v>
                </c:pt>
                <c:pt idx="2822">
                  <c:v>1.6307809078053292E-2</c:v>
                </c:pt>
                <c:pt idx="2823">
                  <c:v>1.6311727154652012E-2</c:v>
                </c:pt>
                <c:pt idx="2824">
                  <c:v>1.6315664791851647E-2</c:v>
                </c:pt>
                <c:pt idx="2825">
                  <c:v>1.6319621989895339E-2</c:v>
                </c:pt>
                <c:pt idx="2826">
                  <c:v>1.632359874870204E-2</c:v>
                </c:pt>
                <c:pt idx="2827">
                  <c:v>1.632759506827175E-2</c:v>
                </c:pt>
                <c:pt idx="2828">
                  <c:v>1.6331610948523423E-2</c:v>
                </c:pt>
                <c:pt idx="2829">
                  <c:v>1.6335646389619152E-2</c:v>
                </c:pt>
                <c:pt idx="2830">
                  <c:v>1.633970139147789E-2</c:v>
                </c:pt>
                <c:pt idx="2831">
                  <c:v>1.6343775954099637E-2</c:v>
                </c:pt>
                <c:pt idx="2832">
                  <c:v>1.6347870077322302E-2</c:v>
                </c:pt>
                <c:pt idx="2833">
                  <c:v>1.6351983761470068E-2</c:v>
                </c:pt>
                <c:pt idx="2834">
                  <c:v>1.6356117006299797E-2</c:v>
                </c:pt>
                <c:pt idx="2835">
                  <c:v>1.636026981181149E-2</c:v>
                </c:pt>
                <c:pt idx="2836">
                  <c:v>1.6364442178167238E-2</c:v>
                </c:pt>
                <c:pt idx="2837">
                  <c:v>1.6368634105367041E-2</c:v>
                </c:pt>
                <c:pt idx="2838">
                  <c:v>1.6372845593248808E-2</c:v>
                </c:pt>
                <c:pt idx="2839">
                  <c:v>1.6377076641812538E-2</c:v>
                </c:pt>
                <c:pt idx="2840">
                  <c:v>1.638132725130137E-2</c:v>
                </c:pt>
                <c:pt idx="2841">
                  <c:v>1.6385597421472164E-2</c:v>
                </c:pt>
                <c:pt idx="2842">
                  <c:v>1.6389887152324922E-2</c:v>
                </c:pt>
                <c:pt idx="2843">
                  <c:v>1.6394196444021736E-2</c:v>
                </c:pt>
                <c:pt idx="2844">
                  <c:v>1.6398525296562605E-2</c:v>
                </c:pt>
                <c:pt idx="2845">
                  <c:v>1.6402873709785437E-2</c:v>
                </c:pt>
                <c:pt idx="2846">
                  <c:v>1.6407241683690232E-2</c:v>
                </c:pt>
                <c:pt idx="2847">
                  <c:v>1.641162921852013E-2</c:v>
                </c:pt>
                <c:pt idx="2848">
                  <c:v>1.6416036314113036E-2</c:v>
                </c:pt>
                <c:pt idx="2849">
                  <c:v>1.6420462970306859E-2</c:v>
                </c:pt>
                <c:pt idx="2850">
                  <c:v>1.6424909187344738E-2</c:v>
                </c:pt>
                <c:pt idx="2851">
                  <c:v>1.6429374965226673E-2</c:v>
                </c:pt>
                <c:pt idx="2852">
                  <c:v>1.6433860303871617E-2</c:v>
                </c:pt>
                <c:pt idx="2853">
                  <c:v>1.6438365203198524E-2</c:v>
                </c:pt>
                <c:pt idx="2854">
                  <c:v>1.6442889663369487E-2</c:v>
                </c:pt>
                <c:pt idx="2855">
                  <c:v>1.6447433684303459E-2</c:v>
                </c:pt>
                <c:pt idx="2856">
                  <c:v>1.645199726600044E-2</c:v>
                </c:pt>
                <c:pt idx="2857">
                  <c:v>1.6456580408460431E-2</c:v>
                </c:pt>
                <c:pt idx="2858">
                  <c:v>1.6461183111683431E-2</c:v>
                </c:pt>
                <c:pt idx="2859">
                  <c:v>1.6465805375750486E-2</c:v>
                </c:pt>
                <c:pt idx="2860">
                  <c:v>1.6470447200499505E-2</c:v>
                </c:pt>
                <c:pt idx="2861">
                  <c:v>1.6475108586092579E-2</c:v>
                </c:pt>
                <c:pt idx="2862">
                  <c:v>1.6479789532448663E-2</c:v>
                </c:pt>
                <c:pt idx="2863">
                  <c:v>1.6484490039567756E-2</c:v>
                </c:pt>
                <c:pt idx="2864">
                  <c:v>1.6489210107449859E-2</c:v>
                </c:pt>
                <c:pt idx="2865">
                  <c:v>1.6493949736257063E-2</c:v>
                </c:pt>
                <c:pt idx="2866">
                  <c:v>1.6498708925665184E-2</c:v>
                </c:pt>
                <c:pt idx="2867">
                  <c:v>1.6503487675917361E-2</c:v>
                </c:pt>
                <c:pt idx="2868">
                  <c:v>1.6508285986932547E-2</c:v>
                </c:pt>
                <c:pt idx="2869">
                  <c:v>1.6513103858791789E-2</c:v>
                </c:pt>
                <c:pt idx="2870">
                  <c:v>1.651794129141404E-2</c:v>
                </c:pt>
                <c:pt idx="2871">
                  <c:v>1.65227982847993E-2</c:v>
                </c:pt>
                <c:pt idx="2872">
                  <c:v>1.652767483894757E-2</c:v>
                </c:pt>
                <c:pt idx="2873">
                  <c:v>1.6532570953939896E-2</c:v>
                </c:pt>
                <c:pt idx="2874">
                  <c:v>1.6537486629695231E-2</c:v>
                </c:pt>
                <c:pt idx="2875">
                  <c:v>1.6542421866213575E-2</c:v>
                </c:pt>
                <c:pt idx="2876">
                  <c:v>1.6547376663494928E-2</c:v>
                </c:pt>
                <c:pt idx="2877">
                  <c:v>1.6552351021620337E-2</c:v>
                </c:pt>
                <c:pt idx="2878">
                  <c:v>1.6557344940508756E-2</c:v>
                </c:pt>
                <c:pt idx="2879">
                  <c:v>1.6562358420160184E-2</c:v>
                </c:pt>
                <c:pt idx="2880">
                  <c:v>1.6567391460736713E-2</c:v>
                </c:pt>
                <c:pt idx="2881">
                  <c:v>1.6572444061995206E-2</c:v>
                </c:pt>
                <c:pt idx="2882">
                  <c:v>1.6577516224097755E-2</c:v>
                </c:pt>
                <c:pt idx="2883">
                  <c:v>1.6582607946963313E-2</c:v>
                </c:pt>
                <c:pt idx="2884">
                  <c:v>1.658771923059188E-2</c:v>
                </c:pt>
                <c:pt idx="2885">
                  <c:v>1.6592850075064502E-2</c:v>
                </c:pt>
                <c:pt idx="2886">
                  <c:v>1.6598000480300135E-2</c:v>
                </c:pt>
                <c:pt idx="2887">
                  <c:v>1.6603170446379822E-2</c:v>
                </c:pt>
                <c:pt idx="2888">
                  <c:v>1.660835997322252E-2</c:v>
                </c:pt>
                <c:pt idx="2889">
                  <c:v>1.6613569060909272E-2</c:v>
                </c:pt>
                <c:pt idx="2890">
                  <c:v>1.6618797709277988E-2</c:v>
                </c:pt>
                <c:pt idx="2891">
                  <c:v>1.6624045918652852E-2</c:v>
                </c:pt>
                <c:pt idx="2892">
                  <c:v>1.6629313688628633E-2</c:v>
                </c:pt>
                <c:pt idx="2893">
                  <c:v>1.6634601019529516E-2</c:v>
                </c:pt>
                <c:pt idx="2894">
                  <c:v>1.6639907911112362E-2</c:v>
                </c:pt>
                <c:pt idx="2895">
                  <c:v>1.6645234363701356E-2</c:v>
                </c:pt>
                <c:pt idx="2896">
                  <c:v>1.6650580376891266E-2</c:v>
                </c:pt>
                <c:pt idx="2897">
                  <c:v>1.6655945951006279E-2</c:v>
                </c:pt>
                <c:pt idx="2898">
                  <c:v>1.6661331085884301E-2</c:v>
                </c:pt>
                <c:pt idx="2899">
                  <c:v>1.6666735781606379E-2</c:v>
                </c:pt>
                <c:pt idx="2900">
                  <c:v>1.6672160038091466E-2</c:v>
                </c:pt>
                <c:pt idx="2901">
                  <c:v>1.6677603855420609E-2</c:v>
                </c:pt>
                <c:pt idx="2902">
                  <c:v>1.6683067233512761E-2</c:v>
                </c:pt>
                <c:pt idx="2903">
                  <c:v>1.6688550172530014E-2</c:v>
                </c:pt>
                <c:pt idx="2904">
                  <c:v>1.6694052672148185E-2</c:v>
                </c:pt>
                <c:pt idx="2905">
                  <c:v>1.6699574732772504E-2</c:v>
                </c:pt>
                <c:pt idx="2906">
                  <c:v>1.6705116354159832E-2</c:v>
                </c:pt>
                <c:pt idx="2907">
                  <c:v>1.671067753631017E-2</c:v>
                </c:pt>
                <c:pt idx="2908">
                  <c:v>1.6716258279304563E-2</c:v>
                </c:pt>
                <c:pt idx="2909">
                  <c:v>1.6721858583143012E-2</c:v>
                </c:pt>
                <c:pt idx="2910">
                  <c:v>1.6727478447825517E-2</c:v>
                </c:pt>
                <c:pt idx="2911">
                  <c:v>1.6733117873189984E-2</c:v>
                </c:pt>
                <c:pt idx="2912">
                  <c:v>1.6738776859479554E-2</c:v>
                </c:pt>
                <c:pt idx="2913">
                  <c:v>1.6744455406613179E-2</c:v>
                </c:pt>
                <c:pt idx="2914">
                  <c:v>1.675015351459086E-2</c:v>
                </c:pt>
                <c:pt idx="2915">
                  <c:v>1.6755871183250504E-2</c:v>
                </c:pt>
                <c:pt idx="2916">
                  <c:v>1.6761608412835249E-2</c:v>
                </c:pt>
                <c:pt idx="2917">
                  <c:v>1.6767365203183004E-2</c:v>
                </c:pt>
                <c:pt idx="2918">
                  <c:v>1.6773141554374815E-2</c:v>
                </c:pt>
                <c:pt idx="2919">
                  <c:v>1.6779767050791872E-2</c:v>
                </c:pt>
                <c:pt idx="2920">
                  <c:v>1.6785585317985463E-2</c:v>
                </c:pt>
                <c:pt idx="2921">
                  <c:v>1.6791423146104156E-2</c:v>
                </c:pt>
                <c:pt idx="2922">
                  <c:v>1.6797280535066905E-2</c:v>
                </c:pt>
                <c:pt idx="2923">
                  <c:v>1.6803157484711617E-2</c:v>
                </c:pt>
                <c:pt idx="2924">
                  <c:v>1.6809053995362477E-2</c:v>
                </c:pt>
                <c:pt idx="2925">
                  <c:v>1.6814970066776347E-2</c:v>
                </c:pt>
                <c:pt idx="2926">
                  <c:v>1.6820905699115318E-2</c:v>
                </c:pt>
                <c:pt idx="2927">
                  <c:v>1.6826860892136253E-2</c:v>
                </c:pt>
                <c:pt idx="2928">
                  <c:v>1.6832835646001243E-2</c:v>
                </c:pt>
                <c:pt idx="2929">
                  <c:v>1.6838829960872381E-2</c:v>
                </c:pt>
                <c:pt idx="2930">
                  <c:v>1.6844843836425483E-2</c:v>
                </c:pt>
                <c:pt idx="2931">
                  <c:v>1.685087727282264E-2</c:v>
                </c:pt>
                <c:pt idx="2932">
                  <c:v>1.6856930270063852E-2</c:v>
                </c:pt>
                <c:pt idx="2933">
                  <c:v>1.6866300371937593E-2</c:v>
                </c:pt>
                <c:pt idx="2934">
                  <c:v>1.6869094947078445E-2</c:v>
                </c:pt>
                <c:pt idx="2935">
                  <c:v>1.687520662693287E-2</c:v>
                </c:pt>
                <c:pt idx="2936">
                  <c:v>1.6881337867631352E-2</c:v>
                </c:pt>
                <c:pt idx="2937">
                  <c:v>1.6887488669092843E-2</c:v>
                </c:pt>
                <c:pt idx="2938">
                  <c:v>1.6893659031317343E-2</c:v>
                </c:pt>
                <c:pt idx="2939">
                  <c:v>1.6899848954547991E-2</c:v>
                </c:pt>
                <c:pt idx="2940">
                  <c:v>1.6906058438541649E-2</c:v>
                </c:pt>
                <c:pt idx="2941">
                  <c:v>1.6912287483379362E-2</c:v>
                </c:pt>
                <c:pt idx="2942">
                  <c:v>1.6918536089142178E-2</c:v>
                </c:pt>
                <c:pt idx="2943">
                  <c:v>1.6924804255668002E-2</c:v>
                </c:pt>
                <c:pt idx="2944">
                  <c:v>1.6931091983118929E-2</c:v>
                </c:pt>
                <c:pt idx="2945">
                  <c:v>1.6937399271251818E-2</c:v>
                </c:pt>
                <c:pt idx="2946">
                  <c:v>1.6943726120552949E-2</c:v>
                </c:pt>
                <c:pt idx="2947">
                  <c:v>1.6950072530454996E-2</c:v>
                </c:pt>
                <c:pt idx="2948">
                  <c:v>1.6956438501201099E-2</c:v>
                </c:pt>
                <c:pt idx="2949">
                  <c:v>1.6962824032872303E-2</c:v>
                </c:pt>
                <c:pt idx="2950">
                  <c:v>1.696922912546861E-2</c:v>
                </c:pt>
                <c:pt idx="2951">
                  <c:v>1.6975653778827926E-2</c:v>
                </c:pt>
                <c:pt idx="2952">
                  <c:v>1.6982097993031298E-2</c:v>
                </c:pt>
                <c:pt idx="2953">
                  <c:v>1.6988561768159771E-2</c:v>
                </c:pt>
                <c:pt idx="2954">
                  <c:v>1.69950451041323E-2</c:v>
                </c:pt>
                <c:pt idx="2955">
                  <c:v>1.7001548000948885E-2</c:v>
                </c:pt>
                <c:pt idx="2956">
                  <c:v>1.7008070458609525E-2</c:v>
                </c:pt>
                <c:pt idx="2957">
                  <c:v>1.7014612477195268E-2</c:v>
                </c:pt>
                <c:pt idx="2958">
                  <c:v>1.7021174056625066E-2</c:v>
                </c:pt>
                <c:pt idx="2959">
                  <c:v>1.7027755196898919E-2</c:v>
                </c:pt>
                <c:pt idx="2960">
                  <c:v>1.7034355898016829E-2</c:v>
                </c:pt>
                <c:pt idx="2961">
                  <c:v>1.7040976160140886E-2</c:v>
                </c:pt>
                <c:pt idx="2962">
                  <c:v>1.7047615982946906E-2</c:v>
                </c:pt>
                <c:pt idx="2963">
                  <c:v>1.7054275366678029E-2</c:v>
                </c:pt>
                <c:pt idx="2964">
                  <c:v>1.70609543114153E-2</c:v>
                </c:pt>
                <c:pt idx="2965">
                  <c:v>1.7067652816834533E-2</c:v>
                </c:pt>
                <c:pt idx="2966">
                  <c:v>1.7074370883178869E-2</c:v>
                </c:pt>
                <c:pt idx="2967">
                  <c:v>1.7081108510448306E-2</c:v>
                </c:pt>
                <c:pt idx="2968">
                  <c:v>1.7087865698642846E-2</c:v>
                </c:pt>
                <c:pt idx="2969">
                  <c:v>1.7094642447681441E-2</c:v>
                </c:pt>
                <c:pt idx="2970">
                  <c:v>1.7101438757483045E-2</c:v>
                </c:pt>
                <c:pt idx="2971">
                  <c:v>1.7112158193958171E-2</c:v>
                </c:pt>
                <c:pt idx="2972">
                  <c:v>1.7119004803188842E-2</c:v>
                </c:pt>
                <c:pt idx="2973">
                  <c:v>1.7125870973344615E-2</c:v>
                </c:pt>
                <c:pt idx="2974">
                  <c:v>1.7132756704425489E-2</c:v>
                </c:pt>
                <c:pt idx="2975">
                  <c:v>1.7139661996431466E-2</c:v>
                </c:pt>
                <c:pt idx="2976">
                  <c:v>1.7146586849200451E-2</c:v>
                </c:pt>
                <c:pt idx="2977">
                  <c:v>1.7153531262975585E-2</c:v>
                </c:pt>
                <c:pt idx="2978">
                  <c:v>1.7160495237513729E-2</c:v>
                </c:pt>
                <c:pt idx="2979">
                  <c:v>1.7167478772976974E-2</c:v>
                </c:pt>
                <c:pt idx="2980">
                  <c:v>1.7174481869365321E-2</c:v>
                </c:pt>
                <c:pt idx="2981">
                  <c:v>1.7181504526597724E-2</c:v>
                </c:pt>
                <c:pt idx="2982">
                  <c:v>1.7188546744755229E-2</c:v>
                </c:pt>
                <c:pt idx="2983">
                  <c:v>1.7195608523756789E-2</c:v>
                </c:pt>
                <c:pt idx="2984">
                  <c:v>1.7203703080458377E-2</c:v>
                </c:pt>
                <c:pt idx="2985">
                  <c:v>1.7210806775704857E-2</c:v>
                </c:pt>
                <c:pt idx="2986">
                  <c:v>1.7217930031957485E-2</c:v>
                </c:pt>
                <c:pt idx="2987">
                  <c:v>1.7225072848892076E-2</c:v>
                </c:pt>
                <c:pt idx="2988">
                  <c:v>1.7232235226832815E-2</c:v>
                </c:pt>
                <c:pt idx="2989">
                  <c:v>1.7239417165779702E-2</c:v>
                </c:pt>
                <c:pt idx="2990">
                  <c:v>1.7246618665408553E-2</c:v>
                </c:pt>
                <c:pt idx="2991">
                  <c:v>1.7253839726043552E-2</c:v>
                </c:pt>
                <c:pt idx="2992">
                  <c:v>1.7261080347603652E-2</c:v>
                </c:pt>
                <c:pt idx="2993">
                  <c:v>1.7268340530088855E-2</c:v>
                </c:pt>
                <c:pt idx="2994">
                  <c:v>1.7275620273499159E-2</c:v>
                </c:pt>
                <c:pt idx="2995">
                  <c:v>1.7282919577672473E-2</c:v>
                </c:pt>
                <c:pt idx="2996">
                  <c:v>1.7290238442851935E-2</c:v>
                </c:pt>
                <c:pt idx="2997">
                  <c:v>1.7297576868956499E-2</c:v>
                </c:pt>
                <c:pt idx="2998">
                  <c:v>1.7304934855905119E-2</c:v>
                </c:pt>
                <c:pt idx="2999">
                  <c:v>1.731231240377884E-2</c:v>
                </c:pt>
                <c:pt idx="3000">
                  <c:v>1.731970951265871E-2</c:v>
                </c:pt>
                <c:pt idx="3001">
                  <c:v>1.7327126182382635E-2</c:v>
                </c:pt>
                <c:pt idx="3002">
                  <c:v>1.7334562412950616E-2</c:v>
                </c:pt>
                <c:pt idx="3003">
                  <c:v>1.7342018204524745E-2</c:v>
                </c:pt>
                <c:pt idx="3004">
                  <c:v>1.7349493557023976E-2</c:v>
                </c:pt>
                <c:pt idx="3005">
                  <c:v>1.7356988470367263E-2</c:v>
                </c:pt>
                <c:pt idx="3006">
                  <c:v>1.7364502944716698E-2</c:v>
                </c:pt>
                <c:pt idx="3007">
                  <c:v>1.7372036979910188E-2</c:v>
                </c:pt>
                <c:pt idx="3008">
                  <c:v>1.7379590576109827E-2</c:v>
                </c:pt>
                <c:pt idx="3009">
                  <c:v>1.7387163733153521E-2</c:v>
                </c:pt>
                <c:pt idx="3010">
                  <c:v>1.7394756451122317E-2</c:v>
                </c:pt>
                <c:pt idx="3011">
                  <c:v>1.7402358162634801E-2</c:v>
                </c:pt>
                <c:pt idx="3012">
                  <c:v>1.7409946106977658E-2</c:v>
                </c:pt>
                <c:pt idx="3013">
                  <c:v>1.7417519471337739E-2</c:v>
                </c:pt>
                <c:pt idx="3014">
                  <c:v>1.742507825555295E-2</c:v>
                </c:pt>
                <c:pt idx="3015">
                  <c:v>1.7432622459866431E-2</c:v>
                </c:pt>
                <c:pt idx="3016">
                  <c:v>1.7440152084035043E-2</c:v>
                </c:pt>
                <c:pt idx="3017">
                  <c:v>1.7447667128301925E-2</c:v>
                </c:pt>
                <c:pt idx="3018">
                  <c:v>1.7455167592423937E-2</c:v>
                </c:pt>
                <c:pt idx="3019">
                  <c:v>1.7462653476644219E-2</c:v>
                </c:pt>
                <c:pt idx="3020">
                  <c:v>1.7470124780719631E-2</c:v>
                </c:pt>
                <c:pt idx="3021">
                  <c:v>1.7477581504731221E-2</c:v>
                </c:pt>
                <c:pt idx="3022">
                  <c:v>1.748502364884108E-2</c:v>
                </c:pt>
                <c:pt idx="3023">
                  <c:v>1.7492451212806071E-2</c:v>
                </c:pt>
                <c:pt idx="3024">
                  <c:v>1.7499864196707238E-2</c:v>
                </c:pt>
                <c:pt idx="3025">
                  <c:v>1.7507262600625628E-2</c:v>
                </c:pt>
                <c:pt idx="3026">
                  <c:v>1.7514646424561242E-2</c:v>
                </c:pt>
                <c:pt idx="3027">
                  <c:v>1.7522015668514079E-2</c:v>
                </c:pt>
                <c:pt idx="3028">
                  <c:v>1.7529370332241001E-2</c:v>
                </c:pt>
                <c:pt idx="3029">
                  <c:v>1.7536710415985146E-2</c:v>
                </c:pt>
                <c:pt idx="3030">
                  <c:v>1.7544035919746515E-2</c:v>
                </c:pt>
                <c:pt idx="3031">
                  <c:v>1.7551346843363014E-2</c:v>
                </c:pt>
                <c:pt idx="3032">
                  <c:v>1.7558643187077783E-2</c:v>
                </c:pt>
                <c:pt idx="3033">
                  <c:v>1.7565924950728729E-2</c:v>
                </c:pt>
                <c:pt idx="3034">
                  <c:v>1.7573192134153759E-2</c:v>
                </c:pt>
                <c:pt idx="3035">
                  <c:v>1.7580444737596013E-2</c:v>
                </c:pt>
                <c:pt idx="3036">
                  <c:v>1.7587682761136536E-2</c:v>
                </c:pt>
                <c:pt idx="3037">
                  <c:v>1.7594906204613237E-2</c:v>
                </c:pt>
                <c:pt idx="3038">
                  <c:v>1.7602115067945068E-2</c:v>
                </c:pt>
                <c:pt idx="3039">
                  <c:v>1.7609309351213076E-2</c:v>
                </c:pt>
                <c:pt idx="3040">
                  <c:v>1.7616489054498308E-2</c:v>
                </c:pt>
                <c:pt idx="3041">
                  <c:v>1.762365417763867E-2</c:v>
                </c:pt>
                <c:pt idx="3042">
                  <c:v>1.7630804720796256E-2</c:v>
                </c:pt>
                <c:pt idx="3043">
                  <c:v>1.7637940683890019E-2</c:v>
                </c:pt>
                <c:pt idx="3044">
                  <c:v>1.7645062067001005E-2</c:v>
                </c:pt>
                <c:pt idx="3045">
                  <c:v>1.7652168869967122E-2</c:v>
                </c:pt>
                <c:pt idx="3046">
                  <c:v>1.7659261092869416E-2</c:v>
                </c:pt>
                <c:pt idx="3047">
                  <c:v>1.7666338735788933E-2</c:v>
                </c:pt>
                <c:pt idx="3048">
                  <c:v>1.7673401798563582E-2</c:v>
                </c:pt>
                <c:pt idx="3049">
                  <c:v>1.7680450281355453E-2</c:v>
                </c:pt>
                <c:pt idx="3050">
                  <c:v>1.7687484184083502E-2</c:v>
                </c:pt>
                <c:pt idx="3051">
                  <c:v>1.7694503506666681E-2</c:v>
                </c:pt>
                <c:pt idx="3052">
                  <c:v>1.7701508249267084E-2</c:v>
                </c:pt>
                <c:pt idx="3053">
                  <c:v>1.7708498411803664E-2</c:v>
                </c:pt>
                <c:pt idx="3054">
                  <c:v>1.7715473994276421E-2</c:v>
                </c:pt>
                <c:pt idx="3055">
                  <c:v>1.7722434996766401E-2</c:v>
                </c:pt>
                <c:pt idx="3056">
                  <c:v>1.7729381419030465E-2</c:v>
                </c:pt>
                <c:pt idx="3057">
                  <c:v>1.7736313261230707E-2</c:v>
                </c:pt>
                <c:pt idx="3058">
                  <c:v>1.7743230523529219E-2</c:v>
                </c:pt>
                <c:pt idx="3059">
                  <c:v>1.7750133205682861E-2</c:v>
                </c:pt>
                <c:pt idx="3060">
                  <c:v>1.7757021307610588E-2</c:v>
                </c:pt>
                <c:pt idx="3061">
                  <c:v>1.7763894829636584E-2</c:v>
                </c:pt>
                <c:pt idx="3062">
                  <c:v>1.7770753771679804E-2</c:v>
                </c:pt>
                <c:pt idx="3063">
                  <c:v>1.7777598133497108E-2</c:v>
                </c:pt>
                <c:pt idx="3064">
                  <c:v>1.7784427915169543E-2</c:v>
                </c:pt>
                <c:pt idx="3065">
                  <c:v>1.7791243116940247E-2</c:v>
                </c:pt>
                <c:pt idx="3066">
                  <c:v>1.7798043738647129E-2</c:v>
                </c:pt>
                <c:pt idx="3067">
                  <c:v>1.7804829780209142E-2</c:v>
                </c:pt>
                <c:pt idx="3068">
                  <c:v>1.7811601241626285E-2</c:v>
                </c:pt>
                <c:pt idx="3069">
                  <c:v>1.7818358123060651E-2</c:v>
                </c:pt>
                <c:pt idx="3070">
                  <c:v>1.7825100424431195E-2</c:v>
                </c:pt>
                <c:pt idx="3071">
                  <c:v>1.7831828145737916E-2</c:v>
                </c:pt>
                <c:pt idx="3072">
                  <c:v>1.7838541286899767E-2</c:v>
                </c:pt>
                <c:pt idx="3073">
                  <c:v>1.7845239847997796E-2</c:v>
                </c:pt>
                <c:pt idx="3074">
                  <c:v>1.7851923829113048E-2</c:v>
                </c:pt>
                <c:pt idx="3075">
                  <c:v>1.7859544811404948E-2</c:v>
                </c:pt>
                <c:pt idx="3076">
                  <c:v>1.7866197549422091E-2</c:v>
                </c:pt>
                <c:pt idx="3077">
                  <c:v>1.7872835707294366E-2</c:v>
                </c:pt>
                <c:pt idx="3078">
                  <c:v>1.7879459285183863E-2</c:v>
                </c:pt>
                <c:pt idx="3079">
                  <c:v>1.7886068282928491E-2</c:v>
                </c:pt>
                <c:pt idx="3080">
                  <c:v>1.789266270052825E-2</c:v>
                </c:pt>
                <c:pt idx="3081">
                  <c:v>1.7899242538226279E-2</c:v>
                </c:pt>
                <c:pt idx="3082">
                  <c:v>1.7905807795698392E-2</c:v>
                </c:pt>
                <c:pt idx="3083">
                  <c:v>1.7912358473025636E-2</c:v>
                </c:pt>
                <c:pt idx="3084">
                  <c:v>1.7918894570370103E-2</c:v>
                </c:pt>
                <c:pt idx="3085">
                  <c:v>1.7925416087731794E-2</c:v>
                </c:pt>
                <c:pt idx="3086">
                  <c:v>1.7931923024867569E-2</c:v>
                </c:pt>
                <c:pt idx="3087">
                  <c:v>1.7938415381858475E-2</c:v>
                </c:pt>
                <c:pt idx="3088">
                  <c:v>1.794489315894765E-2</c:v>
                </c:pt>
                <c:pt idx="3089">
                  <c:v>1.795135635581091E-2</c:v>
                </c:pt>
                <c:pt idx="3090">
                  <c:v>1.7957804972610347E-2</c:v>
                </c:pt>
                <c:pt idx="3091">
                  <c:v>1.7964239009264915E-2</c:v>
                </c:pt>
                <c:pt idx="3092">
                  <c:v>1.7970658465936706E-2</c:v>
                </c:pt>
                <c:pt idx="3093">
                  <c:v>1.7977063342382582E-2</c:v>
                </c:pt>
                <c:pt idx="3094">
                  <c:v>1.7983453638764635E-2</c:v>
                </c:pt>
                <c:pt idx="3095">
                  <c:v>1.7989829355163911E-2</c:v>
                </c:pt>
                <c:pt idx="3096">
                  <c:v>1.7996190491337272E-2</c:v>
                </c:pt>
                <c:pt idx="3097">
                  <c:v>1.8002537047527856E-2</c:v>
                </c:pt>
                <c:pt idx="3098">
                  <c:v>1.8008869023492524E-2</c:v>
                </c:pt>
                <c:pt idx="3099">
                  <c:v>1.8015186419474416E-2</c:v>
                </c:pt>
                <c:pt idx="3100">
                  <c:v>1.8021489235311439E-2</c:v>
                </c:pt>
                <c:pt idx="3101">
                  <c:v>1.8027777471003592E-2</c:v>
                </c:pt>
                <c:pt idx="3102">
                  <c:v>1.8034051126631923E-2</c:v>
                </c:pt>
                <c:pt idx="3103">
                  <c:v>1.8040310202277476E-2</c:v>
                </c:pt>
                <c:pt idx="3104">
                  <c:v>1.8046554697616068E-2</c:v>
                </c:pt>
                <c:pt idx="3105">
                  <c:v>1.8052784612890838E-2</c:v>
                </c:pt>
                <c:pt idx="3106">
                  <c:v>1.805899994818283E-2</c:v>
                </c:pt>
                <c:pt idx="3107">
                  <c:v>1.8065200703329953E-2</c:v>
                </c:pt>
                <c:pt idx="3108">
                  <c:v>1.8071386878413254E-2</c:v>
                </c:pt>
                <c:pt idx="3109">
                  <c:v>1.8077558473189592E-2</c:v>
                </c:pt>
                <c:pt idx="3110">
                  <c:v>1.80837154880642E-2</c:v>
                </c:pt>
                <c:pt idx="3111">
                  <c:v>1.8089857922793939E-2</c:v>
                </c:pt>
                <c:pt idx="3112">
                  <c:v>1.8095985777297763E-2</c:v>
                </c:pt>
                <c:pt idx="3113">
                  <c:v>1.810209905181881E-2</c:v>
                </c:pt>
                <c:pt idx="3114">
                  <c:v>1.8108197746194987E-2</c:v>
                </c:pt>
                <c:pt idx="3115">
                  <c:v>1.8114281860426296E-2</c:v>
                </c:pt>
                <c:pt idx="3116">
                  <c:v>1.8120351394512735E-2</c:v>
                </c:pt>
                <c:pt idx="3117">
                  <c:v>1.8126406348616397E-2</c:v>
                </c:pt>
                <c:pt idx="3118">
                  <c:v>1.8132446722575191E-2</c:v>
                </c:pt>
                <c:pt idx="3119">
                  <c:v>1.8138472516389115E-2</c:v>
                </c:pt>
                <c:pt idx="3120">
                  <c:v>1.814448373005817E-2</c:v>
                </c:pt>
                <c:pt idx="3121">
                  <c:v>1.8150480363663402E-2</c:v>
                </c:pt>
                <c:pt idx="3122">
                  <c:v>1.8156462417123764E-2</c:v>
                </c:pt>
                <c:pt idx="3123">
                  <c:v>1.8162429890358212E-2</c:v>
                </c:pt>
                <c:pt idx="3124">
                  <c:v>1.8168382783609882E-2</c:v>
                </c:pt>
                <c:pt idx="3125">
                  <c:v>1.817432109679773E-2</c:v>
                </c:pt>
                <c:pt idx="3126">
                  <c:v>1.8180244829759662E-2</c:v>
                </c:pt>
                <c:pt idx="3127">
                  <c:v>1.8186153982657771E-2</c:v>
                </c:pt>
                <c:pt idx="3128">
                  <c:v>1.8192048555411011E-2</c:v>
                </c:pt>
                <c:pt idx="3129">
                  <c:v>1.8197928548100428E-2</c:v>
                </c:pt>
                <c:pt idx="3130">
                  <c:v>1.8203793960482884E-2</c:v>
                </c:pt>
                <c:pt idx="3131">
                  <c:v>1.8209644792882562E-2</c:v>
                </c:pt>
                <c:pt idx="3132">
                  <c:v>1.8215481045218418E-2</c:v>
                </c:pt>
                <c:pt idx="3133">
                  <c:v>1.8221302717328358E-2</c:v>
                </c:pt>
                <c:pt idx="3134">
                  <c:v>1.8227109809374475E-2</c:v>
                </c:pt>
                <c:pt idx="3135">
                  <c:v>1.823290232135677E-2</c:v>
                </c:pt>
                <c:pt idx="3136">
                  <c:v>1.8238680253113149E-2</c:v>
                </c:pt>
                <c:pt idx="3137">
                  <c:v>1.8244443604724658E-2</c:v>
                </c:pt>
                <c:pt idx="3138">
                  <c:v>1.8250192376191299E-2</c:v>
                </c:pt>
                <c:pt idx="3139">
                  <c:v>1.8255926567675163E-2</c:v>
                </c:pt>
                <c:pt idx="3140">
                  <c:v>1.8261646178933111E-2</c:v>
                </c:pt>
                <c:pt idx="3141">
                  <c:v>1.8267351209965144E-2</c:v>
                </c:pt>
                <c:pt idx="3142">
                  <c:v>1.82730416610144E-2</c:v>
                </c:pt>
                <c:pt idx="3143">
                  <c:v>1.8278717531918787E-2</c:v>
                </c:pt>
                <c:pt idx="3144">
                  <c:v>1.8284378822678304E-2</c:v>
                </c:pt>
                <c:pt idx="3145">
                  <c:v>1.8290025533292953E-2</c:v>
                </c:pt>
                <c:pt idx="3146">
                  <c:v>1.8295657663762732E-2</c:v>
                </c:pt>
                <c:pt idx="3147">
                  <c:v>1.8301275214168689E-2</c:v>
                </c:pt>
                <c:pt idx="3148">
                  <c:v>1.8306878184348729E-2</c:v>
                </c:pt>
                <c:pt idx="3149">
                  <c:v>1.8312466574302855E-2</c:v>
                </c:pt>
                <c:pt idx="3150">
                  <c:v>1.831804038435525E-2</c:v>
                </c:pt>
                <c:pt idx="3151">
                  <c:v>1.8323599614181729E-2</c:v>
                </c:pt>
                <c:pt idx="3152">
                  <c:v>1.8329144263782293E-2</c:v>
                </c:pt>
                <c:pt idx="3153">
                  <c:v>1.8334674333319034E-2</c:v>
                </c:pt>
                <c:pt idx="3154">
                  <c:v>1.8340189822791952E-2</c:v>
                </c:pt>
                <c:pt idx="3155">
                  <c:v>1.8345690732038955E-2</c:v>
                </c:pt>
                <c:pt idx="3156">
                  <c:v>1.8351177061141088E-2</c:v>
                </c:pt>
                <c:pt idx="3157">
                  <c:v>1.8356648810179399E-2</c:v>
                </c:pt>
                <c:pt idx="3158">
                  <c:v>1.8362105978991794E-2</c:v>
                </c:pt>
                <c:pt idx="3159">
                  <c:v>1.836754856765932E-2</c:v>
                </c:pt>
                <c:pt idx="3160">
                  <c:v>1.8372976576181976E-2</c:v>
                </c:pt>
                <c:pt idx="3161">
                  <c:v>1.837839000464081E-2</c:v>
                </c:pt>
                <c:pt idx="3162">
                  <c:v>1.8383788852954774E-2</c:v>
                </c:pt>
                <c:pt idx="3163">
                  <c:v>1.8389173121042823E-2</c:v>
                </c:pt>
                <c:pt idx="3164">
                  <c:v>1.8394542809148096E-2</c:v>
                </c:pt>
                <c:pt idx="3165">
                  <c:v>1.8399897916946406E-2</c:v>
                </c:pt>
                <c:pt idx="3166">
                  <c:v>1.8405238444599847E-2</c:v>
                </c:pt>
                <c:pt idx="3167">
                  <c:v>1.8410564392108419E-2</c:v>
                </c:pt>
                <c:pt idx="3168">
                  <c:v>1.8415875759553169E-2</c:v>
                </c:pt>
                <c:pt idx="3169">
                  <c:v>1.8421172546853049E-2</c:v>
                </c:pt>
                <c:pt idx="3170">
                  <c:v>1.8426454753845967E-2</c:v>
                </c:pt>
                <c:pt idx="3171">
                  <c:v>1.8431722380856108E-2</c:v>
                </c:pt>
                <c:pt idx="3172">
                  <c:v>1.843697542772138E-2</c:v>
                </c:pt>
                <c:pt idx="3173">
                  <c:v>1.8442213894360737E-2</c:v>
                </c:pt>
                <c:pt idx="3174">
                  <c:v>1.8447437780774179E-2</c:v>
                </c:pt>
                <c:pt idx="3175">
                  <c:v>1.8452647087285889E-2</c:v>
                </c:pt>
                <c:pt idx="3176">
                  <c:v>1.8457841813490639E-2</c:v>
                </c:pt>
                <c:pt idx="3177">
                  <c:v>1.8463021959469472E-2</c:v>
                </c:pt>
                <c:pt idx="3178">
                  <c:v>1.8468187525384483E-2</c:v>
                </c:pt>
                <c:pt idx="3179">
                  <c:v>1.8474073175995809E-2</c:v>
                </c:pt>
                <c:pt idx="3180">
                  <c:v>1.8479207498812711E-2</c:v>
                </c:pt>
                <c:pt idx="3181">
                  <c:v>1.8484327241322651E-2</c:v>
                </c:pt>
                <c:pt idx="3182">
                  <c:v>1.8489432403687722E-2</c:v>
                </c:pt>
                <c:pt idx="3183">
                  <c:v>1.849452298598897E-2</c:v>
                </c:pt>
                <c:pt idx="3184">
                  <c:v>1.8499598988064303E-2</c:v>
                </c:pt>
                <c:pt idx="3185">
                  <c:v>1.8504660410075813E-2</c:v>
                </c:pt>
                <c:pt idx="3186">
                  <c:v>1.8509707251780361E-2</c:v>
                </c:pt>
                <c:pt idx="3187">
                  <c:v>1.8514739513502132E-2</c:v>
                </c:pt>
                <c:pt idx="3188">
                  <c:v>1.8519757194916942E-2</c:v>
                </c:pt>
                <c:pt idx="3189">
                  <c:v>1.8524760296267928E-2</c:v>
                </c:pt>
                <c:pt idx="3190">
                  <c:v>1.8529748817311953E-2</c:v>
                </c:pt>
                <c:pt idx="3191">
                  <c:v>1.8534722758373201E-2</c:v>
                </c:pt>
                <c:pt idx="3192">
                  <c:v>1.8539682119208534E-2</c:v>
                </c:pt>
                <c:pt idx="3193">
                  <c:v>1.8544626899817951E-2</c:v>
                </c:pt>
                <c:pt idx="3194">
                  <c:v>1.8552848538173849E-2</c:v>
                </c:pt>
                <c:pt idx="3195">
                  <c:v>1.8554472720602178E-2</c:v>
                </c:pt>
                <c:pt idx="3196">
                  <c:v>1.8559373760776987E-2</c:v>
                </c:pt>
                <c:pt idx="3197">
                  <c:v>1.8564260220806927E-2</c:v>
                </c:pt>
                <c:pt idx="3198">
                  <c:v>1.8569132100691998E-2</c:v>
                </c:pt>
                <c:pt idx="3199">
                  <c:v>1.8573989400351154E-2</c:v>
                </c:pt>
                <c:pt idx="3200">
                  <c:v>1.8578832119784394E-2</c:v>
                </c:pt>
                <c:pt idx="3201">
                  <c:v>1.8583660259153811E-2</c:v>
                </c:pt>
                <c:pt idx="3202">
                  <c:v>1.8588473818216267E-2</c:v>
                </c:pt>
                <c:pt idx="3203">
                  <c:v>1.8593272797295946E-2</c:v>
                </c:pt>
                <c:pt idx="3204">
                  <c:v>1.8598057196149709E-2</c:v>
                </c:pt>
                <c:pt idx="3205">
                  <c:v>1.8602827014858603E-2</c:v>
                </c:pt>
                <c:pt idx="3206">
                  <c:v>1.8607582253341581E-2</c:v>
                </c:pt>
                <c:pt idx="3207">
                  <c:v>1.8612322911679691E-2</c:v>
                </c:pt>
                <c:pt idx="3208">
                  <c:v>1.8617048989791884E-2</c:v>
                </c:pt>
                <c:pt idx="3209">
                  <c:v>1.8621760487759209E-2</c:v>
                </c:pt>
                <c:pt idx="3210">
                  <c:v>1.8626457405662711E-2</c:v>
                </c:pt>
                <c:pt idx="3211">
                  <c:v>1.8631139743178204E-2</c:v>
                </c:pt>
                <c:pt idx="3212">
                  <c:v>1.8635807500710921E-2</c:v>
                </c:pt>
                <c:pt idx="3213">
                  <c:v>1.8640460678017723E-2</c:v>
                </c:pt>
                <c:pt idx="3214">
                  <c:v>1.8645099275098609E-2</c:v>
                </c:pt>
                <c:pt idx="3215">
                  <c:v>1.8649723292034626E-2</c:v>
                </c:pt>
                <c:pt idx="3216">
                  <c:v>1.8654332728825773E-2</c:v>
                </c:pt>
                <c:pt idx="3217">
                  <c:v>1.8658927585391005E-2</c:v>
                </c:pt>
                <c:pt idx="3218">
                  <c:v>1.8663507861892414E-2</c:v>
                </c:pt>
                <c:pt idx="3219">
                  <c:v>1.8668073558005815E-2</c:v>
                </c:pt>
                <c:pt idx="3220">
                  <c:v>1.8672624674055394E-2</c:v>
                </c:pt>
                <c:pt idx="3221">
                  <c:v>1.8677161210041149E-2</c:v>
                </c:pt>
                <c:pt idx="3222">
                  <c:v>1.8681683165719942E-2</c:v>
                </c:pt>
                <c:pt idx="3223">
                  <c:v>1.8686190541253866E-2</c:v>
                </c:pt>
                <c:pt idx="3224">
                  <c:v>1.8690683336642921E-2</c:v>
                </c:pt>
                <c:pt idx="3225">
                  <c:v>1.8695161551725015E-2</c:v>
                </c:pt>
                <c:pt idx="3226">
                  <c:v>1.8699625186743285E-2</c:v>
                </c:pt>
                <c:pt idx="3227">
                  <c:v>1.870407424153564E-2</c:v>
                </c:pt>
                <c:pt idx="3228">
                  <c:v>1.8708508716183125E-2</c:v>
                </c:pt>
                <c:pt idx="3229">
                  <c:v>1.8712928610685742E-2</c:v>
                </c:pt>
                <c:pt idx="3230">
                  <c:v>1.871733392480035E-2</c:v>
                </c:pt>
                <c:pt idx="3231">
                  <c:v>1.8723936804172135E-2</c:v>
                </c:pt>
                <c:pt idx="3232">
                  <c:v>1.8728309240890383E-2</c:v>
                </c:pt>
                <c:pt idx="3233">
                  <c:v>1.8732667096031944E-2</c:v>
                </c:pt>
                <c:pt idx="3234">
                  <c:v>1.87370103695698E-2</c:v>
                </c:pt>
                <c:pt idx="3235">
                  <c:v>1.8741339061585004E-2</c:v>
                </c:pt>
                <c:pt idx="3236">
                  <c:v>1.8745653171942472E-2</c:v>
                </c:pt>
                <c:pt idx="3237">
                  <c:v>1.8749952700777287E-2</c:v>
                </c:pt>
                <c:pt idx="3238">
                  <c:v>1.875423764798138E-2</c:v>
                </c:pt>
                <c:pt idx="3239">
                  <c:v>1.8758508013689838E-2</c:v>
                </c:pt>
                <c:pt idx="3240">
                  <c:v>1.8762763797740559E-2</c:v>
                </c:pt>
                <c:pt idx="3241">
                  <c:v>1.8767005000214592E-2</c:v>
                </c:pt>
                <c:pt idx="3242">
                  <c:v>1.8771231621084926E-2</c:v>
                </c:pt>
                <c:pt idx="3243">
                  <c:v>1.8775443660405587E-2</c:v>
                </c:pt>
                <c:pt idx="3244">
                  <c:v>1.8780469329363614E-2</c:v>
                </c:pt>
                <c:pt idx="3245">
                  <c:v>1.8784645526533916E-2</c:v>
                </c:pt>
                <c:pt idx="3246">
                  <c:v>1.8788807143397257E-2</c:v>
                </c:pt>
                <c:pt idx="3247">
                  <c:v>1.8792954179953636E-2</c:v>
                </c:pt>
                <c:pt idx="3248">
                  <c:v>1.8797086636446192E-2</c:v>
                </c:pt>
                <c:pt idx="3249">
                  <c:v>1.8801204512712832E-2</c:v>
                </c:pt>
                <c:pt idx="3250">
                  <c:v>1.8805307808753557E-2</c:v>
                </c:pt>
                <c:pt idx="3251">
                  <c:v>1.8809396524649413E-2</c:v>
                </c:pt>
                <c:pt idx="3252">
                  <c:v>1.8813470660319354E-2</c:v>
                </c:pt>
                <c:pt idx="3253">
                  <c:v>1.8817530215844425E-2</c:v>
                </c:pt>
                <c:pt idx="3254">
                  <c:v>1.8821575191062534E-2</c:v>
                </c:pt>
                <c:pt idx="3255">
                  <c:v>1.8825605586135774E-2</c:v>
                </c:pt>
                <c:pt idx="3256">
                  <c:v>1.8829621401064145E-2</c:v>
                </c:pt>
                <c:pt idx="3257">
                  <c:v>1.8833622635847647E-2</c:v>
                </c:pt>
                <c:pt idx="3258">
                  <c:v>1.883760929024314E-2</c:v>
                </c:pt>
                <c:pt idx="3259">
                  <c:v>1.8841581364574811E-2</c:v>
                </c:pt>
                <c:pt idx="3260">
                  <c:v>1.8845538858680566E-2</c:v>
                </c:pt>
                <c:pt idx="3261">
                  <c:v>1.8849481772641452E-2</c:v>
                </c:pt>
                <c:pt idx="3262">
                  <c:v>1.885341010621433E-2</c:v>
                </c:pt>
                <c:pt idx="3263">
                  <c:v>1.8857323859885478E-2</c:v>
                </c:pt>
                <c:pt idx="3264">
                  <c:v>1.8861223033249663E-2</c:v>
                </c:pt>
                <c:pt idx="3265">
                  <c:v>1.8865107626225841E-2</c:v>
                </c:pt>
                <c:pt idx="3266">
                  <c:v>1.886897763905715E-2</c:v>
                </c:pt>
                <c:pt idx="3267">
                  <c:v>1.8872833071905681E-2</c:v>
                </c:pt>
                <c:pt idx="3268">
                  <c:v>1.8876673924285159E-2</c:v>
                </c:pt>
                <c:pt idx="3269">
                  <c:v>1.888050019668186E-2</c:v>
                </c:pt>
                <c:pt idx="3270">
                  <c:v>1.8884311888690553E-2</c:v>
                </c:pt>
                <c:pt idx="3271">
                  <c:v>1.8888109000635422E-2</c:v>
                </c:pt>
                <c:pt idx="3272">
                  <c:v>1.8891891532435423E-2</c:v>
                </c:pt>
                <c:pt idx="3273">
                  <c:v>1.8895659483847416E-2</c:v>
                </c:pt>
                <c:pt idx="3274">
                  <c:v>1.8899412855195585E-2</c:v>
                </c:pt>
                <c:pt idx="3275">
                  <c:v>1.8903151646155747E-2</c:v>
                </c:pt>
                <c:pt idx="3276">
                  <c:v>1.8906875857133132E-2</c:v>
                </c:pt>
                <c:pt idx="3277">
                  <c:v>1.8910585487641463E-2</c:v>
                </c:pt>
                <c:pt idx="3278">
                  <c:v>1.8914280538248063E-2</c:v>
                </c:pt>
                <c:pt idx="3279">
                  <c:v>1.8917961008385609E-2</c:v>
                </c:pt>
                <c:pt idx="3280">
                  <c:v>1.8921626898459332E-2</c:v>
                </c:pt>
                <c:pt idx="3281">
                  <c:v>1.8925278208307139E-2</c:v>
                </c:pt>
                <c:pt idx="3282">
                  <c:v>1.8928914937929031E-2</c:v>
                </c:pt>
                <c:pt idx="3283">
                  <c:v>1.8932537087325008E-2</c:v>
                </c:pt>
                <c:pt idx="3284">
                  <c:v>1.8936144656495069E-2</c:v>
                </c:pt>
                <c:pt idx="3285">
                  <c:v>1.893973764552026E-2</c:v>
                </c:pt>
                <c:pt idx="3286">
                  <c:v>1.8943316054319537E-2</c:v>
                </c:pt>
                <c:pt idx="3287">
                  <c:v>1.8946879882892897E-2</c:v>
                </c:pt>
                <c:pt idx="3288">
                  <c:v>1.8950429131240343E-2</c:v>
                </c:pt>
                <c:pt idx="3289">
                  <c:v>1.8953963799442919E-2</c:v>
                </c:pt>
                <c:pt idx="3290">
                  <c:v>1.8957483887338533E-2</c:v>
                </c:pt>
                <c:pt idx="3291">
                  <c:v>1.8960989395089278E-2</c:v>
                </c:pt>
                <c:pt idx="3292">
                  <c:v>1.8964480322695154E-2</c:v>
                </c:pt>
                <c:pt idx="3293">
                  <c:v>1.8967956669994068E-2</c:v>
                </c:pt>
                <c:pt idx="3294">
                  <c:v>1.8971418436986021E-2</c:v>
                </c:pt>
                <c:pt idx="3295">
                  <c:v>1.897486562391415E-2</c:v>
                </c:pt>
                <c:pt idx="3296">
                  <c:v>1.8978298230535318E-2</c:v>
                </c:pt>
                <c:pt idx="3297">
                  <c:v>1.8981716257011616E-2</c:v>
                </c:pt>
                <c:pt idx="3298">
                  <c:v>1.8985119703261999E-2</c:v>
                </c:pt>
                <c:pt idx="3299">
                  <c:v>1.8988508569286466E-2</c:v>
                </c:pt>
                <c:pt idx="3300">
                  <c:v>1.8991882855166065E-2</c:v>
                </c:pt>
                <c:pt idx="3301">
                  <c:v>1.8995242560657655E-2</c:v>
                </c:pt>
                <c:pt idx="3302">
                  <c:v>1.8998587686004376E-2</c:v>
                </c:pt>
                <c:pt idx="3303">
                  <c:v>1.9001918231206227E-2</c:v>
                </c:pt>
                <c:pt idx="3304">
                  <c:v>1.9005234196101117E-2</c:v>
                </c:pt>
                <c:pt idx="3305">
                  <c:v>1.9008535580770092E-2</c:v>
                </c:pt>
                <c:pt idx="3306">
                  <c:v>1.9011822385294197E-2</c:v>
                </c:pt>
                <c:pt idx="3307">
                  <c:v>1.9015094609673433E-2</c:v>
                </c:pt>
                <c:pt idx="3308">
                  <c:v>1.9018352253664661E-2</c:v>
                </c:pt>
                <c:pt idx="3309">
                  <c:v>1.9021595317592066E-2</c:v>
                </c:pt>
                <c:pt idx="3310">
                  <c:v>1.9024823801131463E-2</c:v>
                </c:pt>
                <c:pt idx="3311">
                  <c:v>1.9028037704525991E-2</c:v>
                </c:pt>
                <c:pt idx="3312">
                  <c:v>1.9031237027694603E-2</c:v>
                </c:pt>
                <c:pt idx="3313">
                  <c:v>1.9034421770718346E-2</c:v>
                </c:pt>
                <c:pt idx="3314">
                  <c:v>1.9037591933516174E-2</c:v>
                </c:pt>
                <c:pt idx="3315">
                  <c:v>1.9040747516007039E-2</c:v>
                </c:pt>
                <c:pt idx="3316">
                  <c:v>1.9043888518190943E-2</c:v>
                </c:pt>
                <c:pt idx="3317">
                  <c:v>1.9047014940311024E-2</c:v>
                </c:pt>
                <c:pt idx="3318">
                  <c:v>1.905012678220519E-2</c:v>
                </c:pt>
                <c:pt idx="3319">
                  <c:v>1.9053224043711348E-2</c:v>
                </c:pt>
                <c:pt idx="3320">
                  <c:v>1.9056306725234728E-2</c:v>
                </c:pt>
                <c:pt idx="3321">
                  <c:v>1.9059374826370101E-2</c:v>
                </c:pt>
                <c:pt idx="3322">
                  <c:v>1.9062428347441651E-2</c:v>
                </c:pt>
                <c:pt idx="3323">
                  <c:v>1.9065467288044147E-2</c:v>
                </c:pt>
                <c:pt idx="3324">
                  <c:v>1.9068491648501773E-2</c:v>
                </c:pt>
                <c:pt idx="3325">
                  <c:v>1.907150142881453E-2</c:v>
                </c:pt>
                <c:pt idx="3326">
                  <c:v>1.9074496628901372E-2</c:v>
                </c:pt>
                <c:pt idx="3327">
                  <c:v>1.9077477248681252E-2</c:v>
                </c:pt>
                <c:pt idx="3328">
                  <c:v>1.9080443288397309E-2</c:v>
                </c:pt>
                <c:pt idx="3329">
                  <c:v>1.9083394747725357E-2</c:v>
                </c:pt>
                <c:pt idx="3330">
                  <c:v>1.9086331626746444E-2</c:v>
                </c:pt>
                <c:pt idx="3331">
                  <c:v>1.9089253925784755E-2</c:v>
                </c:pt>
                <c:pt idx="3332">
                  <c:v>1.9092161644516104E-2</c:v>
                </c:pt>
                <c:pt idx="3333">
                  <c:v>1.909505478294049E-2</c:v>
                </c:pt>
                <c:pt idx="3334">
                  <c:v>1.9097933341138962E-2</c:v>
                </c:pt>
                <c:pt idx="3335">
                  <c:v>1.9100797319192564E-2</c:v>
                </c:pt>
                <c:pt idx="3336">
                  <c:v>1.9103646716939204E-2</c:v>
                </c:pt>
                <c:pt idx="3337">
                  <c:v>1.9106481534540976E-2</c:v>
                </c:pt>
                <c:pt idx="3338">
                  <c:v>1.9109301771754739E-2</c:v>
                </c:pt>
                <c:pt idx="3339">
                  <c:v>1.9112107428823633E-2</c:v>
                </c:pt>
                <c:pt idx="3340">
                  <c:v>1.9114898505747657E-2</c:v>
                </c:pt>
                <c:pt idx="3341">
                  <c:v>1.911767500236472E-2</c:v>
                </c:pt>
                <c:pt idx="3342">
                  <c:v>1.9120436918674821E-2</c:v>
                </c:pt>
                <c:pt idx="3343">
                  <c:v>1.91231842549211E-2</c:v>
                </c:pt>
                <c:pt idx="3344">
                  <c:v>1.9125917010860416E-2</c:v>
                </c:pt>
                <c:pt idx="3345">
                  <c:v>1.9128635186492771E-2</c:v>
                </c:pt>
                <c:pt idx="3346">
                  <c:v>1.9131338781980256E-2</c:v>
                </c:pt>
                <c:pt idx="3347">
                  <c:v>1.9134027797241826E-2</c:v>
                </c:pt>
                <c:pt idx="3348">
                  <c:v>1.9136702232196434E-2</c:v>
                </c:pt>
                <c:pt idx="3349">
                  <c:v>1.9139362086925127E-2</c:v>
                </c:pt>
                <c:pt idx="3350">
                  <c:v>1.914200736150895E-2</c:v>
                </c:pt>
                <c:pt idx="3351">
                  <c:v>1.9144638055866858E-2</c:v>
                </c:pt>
                <c:pt idx="3352">
                  <c:v>1.9147254169836758E-2</c:v>
                </c:pt>
                <c:pt idx="3353">
                  <c:v>1.9149855703742835E-2</c:v>
                </c:pt>
                <c:pt idx="3354">
                  <c:v>1.9152442657260904E-2</c:v>
                </c:pt>
                <c:pt idx="3355">
                  <c:v>1.915501503071515E-2</c:v>
                </c:pt>
                <c:pt idx="3356">
                  <c:v>1.9157572823700342E-2</c:v>
                </c:pt>
                <c:pt idx="3357">
                  <c:v>1.916011603662171E-2</c:v>
                </c:pt>
                <c:pt idx="3358">
                  <c:v>1.9162644669236117E-2</c:v>
                </c:pt>
                <c:pt idx="3359">
                  <c:v>1.9165158721624609E-2</c:v>
                </c:pt>
                <c:pt idx="3360">
                  <c:v>1.9167658193706139E-2</c:v>
                </c:pt>
                <c:pt idx="3361">
                  <c:v>1.9170143085885938E-2</c:v>
                </c:pt>
                <c:pt idx="3362">
                  <c:v>1.9172613397596683E-2</c:v>
                </c:pt>
                <c:pt idx="3363">
                  <c:v>1.917506912891942E-2</c:v>
                </c:pt>
                <c:pt idx="3364">
                  <c:v>1.9177510280178334E-2</c:v>
                </c:pt>
                <c:pt idx="3365">
                  <c:v>1.9179936851130286E-2</c:v>
                </c:pt>
                <c:pt idx="3366">
                  <c:v>1.9182348841937369E-2</c:v>
                </c:pt>
                <c:pt idx="3367">
                  <c:v>1.9184746252356444E-2</c:v>
                </c:pt>
                <c:pt idx="3368">
                  <c:v>1.918712908263065E-2</c:v>
                </c:pt>
                <c:pt idx="3369">
                  <c:v>1.9189497332759986E-2</c:v>
                </c:pt>
                <c:pt idx="3370">
                  <c:v>1.9191851002420268E-2</c:v>
                </c:pt>
                <c:pt idx="3371">
                  <c:v>1.9194190092016727E-2</c:v>
                </c:pt>
                <c:pt idx="3372">
                  <c:v>1.9196514601387271E-2</c:v>
                </c:pt>
                <c:pt idx="3373">
                  <c:v>1.9198824530369807E-2</c:v>
                </c:pt>
                <c:pt idx="3374">
                  <c:v>1.9201119879126427E-2</c:v>
                </c:pt>
                <c:pt idx="3375">
                  <c:v>1.9203400647819224E-2</c:v>
                </c:pt>
                <c:pt idx="3376">
                  <c:v>1.9205666836124013E-2</c:v>
                </c:pt>
                <c:pt idx="3377">
                  <c:v>1.9207918444202887E-2</c:v>
                </c:pt>
                <c:pt idx="3378">
                  <c:v>1.9210155472055845E-2</c:v>
                </c:pt>
                <c:pt idx="3379">
                  <c:v>1.9212377919682888E-2</c:v>
                </c:pt>
                <c:pt idx="3380">
                  <c:v>1.9214585787084015E-2</c:v>
                </c:pt>
                <c:pt idx="3381">
                  <c:v>1.9216779074097134E-2</c:v>
                </c:pt>
                <c:pt idx="3382">
                  <c:v>1.9218957781046431E-2</c:v>
                </c:pt>
                <c:pt idx="3383">
                  <c:v>1.9221121907769811E-2</c:v>
                </c:pt>
                <c:pt idx="3384">
                  <c:v>1.9223271454024138E-2</c:v>
                </c:pt>
                <c:pt idx="3385">
                  <c:v>1.9225406420214641E-2</c:v>
                </c:pt>
                <c:pt idx="3386">
                  <c:v>1.9227526806260276E-2</c:v>
                </c:pt>
                <c:pt idx="3387">
                  <c:v>1.9229932251121351E-2</c:v>
                </c:pt>
                <c:pt idx="3388">
                  <c:v>1.9232021393582599E-2</c:v>
                </c:pt>
                <c:pt idx="3389">
                  <c:v>1.9234095955817931E-2</c:v>
                </c:pt>
                <c:pt idx="3390">
                  <c:v>1.9236155937827348E-2</c:v>
                </c:pt>
                <c:pt idx="3391">
                  <c:v>1.9238201339691896E-2</c:v>
                </c:pt>
                <c:pt idx="3392">
                  <c:v>1.9240232161249482E-2</c:v>
                </c:pt>
                <c:pt idx="3393">
                  <c:v>1.924224840241906E-2</c:v>
                </c:pt>
                <c:pt idx="3394">
                  <c:v>1.9244250063524815E-2</c:v>
                </c:pt>
                <c:pt idx="3395">
                  <c:v>1.9246237144323608E-2</c:v>
                </c:pt>
                <c:pt idx="3396">
                  <c:v>1.9248209644896486E-2</c:v>
                </c:pt>
                <c:pt idx="3397">
                  <c:v>1.9250167565162402E-2</c:v>
                </c:pt>
                <c:pt idx="3398">
                  <c:v>1.9252110905283448E-2</c:v>
                </c:pt>
                <c:pt idx="3399">
                  <c:v>1.9254039665016487E-2</c:v>
                </c:pt>
                <c:pt idx="3400">
                  <c:v>1.9255953844685703E-2</c:v>
                </c:pt>
                <c:pt idx="3401">
                  <c:v>1.925785344396691E-2</c:v>
                </c:pt>
                <c:pt idx="3402">
                  <c:v>1.9259738463022202E-2</c:v>
                </c:pt>
                <c:pt idx="3403">
                  <c:v>1.9261608901932625E-2</c:v>
                </c:pt>
                <c:pt idx="3404">
                  <c:v>1.9263464760373994E-2</c:v>
                </c:pt>
                <c:pt idx="3405">
                  <c:v>1.9265306038832586E-2</c:v>
                </c:pt>
                <c:pt idx="3406">
                  <c:v>1.9267132736822123E-2</c:v>
                </c:pt>
                <c:pt idx="3407">
                  <c:v>1.9268944854666792E-2</c:v>
                </c:pt>
                <c:pt idx="3408">
                  <c:v>1.9270742392285545E-2</c:v>
                </c:pt>
                <c:pt idx="3409">
                  <c:v>1.9272525349678382E-2</c:v>
                </c:pt>
                <c:pt idx="3410">
                  <c:v>1.9274293726845304E-2</c:v>
                </c:pt>
                <c:pt idx="3411">
                  <c:v>1.9276047523543172E-2</c:v>
                </c:pt>
                <c:pt idx="3412">
                  <c:v>1.927778674009617E-2</c:v>
                </c:pt>
                <c:pt idx="3413">
                  <c:v>1.9279511376423253E-2</c:v>
                </c:pt>
                <c:pt idx="3414">
                  <c:v>1.928122143252442E-2</c:v>
                </c:pt>
                <c:pt idx="3415">
                  <c:v>1.9282916908318626E-2</c:v>
                </c:pt>
                <c:pt idx="3416">
                  <c:v>1.9284597803886916E-2</c:v>
                </c:pt>
                <c:pt idx="3417">
                  <c:v>1.9286264119229291E-2</c:v>
                </c:pt>
                <c:pt idx="3418">
                  <c:v>1.9287915854264703E-2</c:v>
                </c:pt>
                <c:pt idx="3419">
                  <c:v>1.9289553008993154E-2</c:v>
                </c:pt>
                <c:pt idx="3420">
                  <c:v>1.9291175583738829E-2</c:v>
                </c:pt>
                <c:pt idx="3421">
                  <c:v>1.9292783578015449E-2</c:v>
                </c:pt>
                <c:pt idx="3422">
                  <c:v>1.9294376991985107E-2</c:v>
                </c:pt>
                <c:pt idx="3423">
                  <c:v>1.9295955825890942E-2</c:v>
                </c:pt>
                <c:pt idx="3424">
                  <c:v>1.929752007940877E-2</c:v>
                </c:pt>
                <c:pt idx="3425">
                  <c:v>1.9299069752862774E-2</c:v>
                </c:pt>
                <c:pt idx="3426">
                  <c:v>1.9300604845766678E-2</c:v>
                </c:pt>
                <c:pt idx="3427">
                  <c:v>1.9302125358687805E-2</c:v>
                </c:pt>
                <c:pt idx="3428">
                  <c:v>1.9303631291220924E-2</c:v>
                </c:pt>
                <c:pt idx="3429">
                  <c:v>1.9305122643284989E-2</c:v>
                </c:pt>
                <c:pt idx="3430">
                  <c:v>1.9306599415447323E-2</c:v>
                </c:pt>
                <c:pt idx="3431">
                  <c:v>1.9308061607302696E-2</c:v>
                </c:pt>
                <c:pt idx="3432">
                  <c:v>1.930950921877006E-2</c:v>
                </c:pt>
                <c:pt idx="3433">
                  <c:v>1.9310942250011509E-2</c:v>
                </c:pt>
                <c:pt idx="3434">
                  <c:v>1.9312360701108089E-2</c:v>
                </c:pt>
                <c:pt idx="3435">
                  <c:v>1.9313764571816661E-2</c:v>
                </c:pt>
                <c:pt idx="3436">
                  <c:v>1.9315153862461409E-2</c:v>
                </c:pt>
                <c:pt idx="3437">
                  <c:v>1.9316528572556058E-2</c:v>
                </c:pt>
                <c:pt idx="3438">
                  <c:v>1.9317888702586883E-2</c:v>
                </c:pt>
                <c:pt idx="3439">
                  <c:v>1.9319234252391793E-2</c:v>
                </c:pt>
                <c:pt idx="3440">
                  <c:v>1.9320565221808694E-2</c:v>
                </c:pt>
                <c:pt idx="3441">
                  <c:v>1.9321881611080727E-2</c:v>
                </c:pt>
                <c:pt idx="3442">
                  <c:v>1.9323183420126844E-2</c:v>
                </c:pt>
                <c:pt idx="3443">
                  <c:v>1.9324470648784953E-2</c:v>
                </c:pt>
                <c:pt idx="3444">
                  <c:v>1.9325743297217146E-2</c:v>
                </c:pt>
                <c:pt idx="3445">
                  <c:v>1.9327001365423424E-2</c:v>
                </c:pt>
                <c:pt idx="3446">
                  <c:v>1.9328244853403787E-2</c:v>
                </c:pt>
                <c:pt idx="3447">
                  <c:v>1.9329473760996141E-2</c:v>
                </c:pt>
                <c:pt idx="3448">
                  <c:v>1.9330688088524672E-2</c:v>
                </c:pt>
                <c:pt idx="3449">
                  <c:v>1.9331887835665196E-2</c:v>
                </c:pt>
                <c:pt idx="3450">
                  <c:v>1.933307300266085E-2</c:v>
                </c:pt>
                <c:pt idx="3451">
                  <c:v>1.9334243589268496E-2</c:v>
                </c:pt>
                <c:pt idx="3452">
                  <c:v>1.9335399595812319E-2</c:v>
                </c:pt>
                <c:pt idx="3453">
                  <c:v>1.9336541021968134E-2</c:v>
                </c:pt>
                <c:pt idx="3454">
                  <c:v>1.9337667867898034E-2</c:v>
                </c:pt>
                <c:pt idx="3455">
                  <c:v>1.9338780133520972E-2</c:v>
                </c:pt>
                <c:pt idx="3456">
                  <c:v>1.9339877818917994E-2</c:v>
                </c:pt>
                <c:pt idx="3457">
                  <c:v>1.9340960923927009E-2</c:v>
                </c:pt>
                <c:pt idx="3458">
                  <c:v>1.9342029448791154E-2</c:v>
                </c:pt>
                <c:pt idx="3459">
                  <c:v>1.9343083393348337E-2</c:v>
                </c:pt>
                <c:pt idx="3460">
                  <c:v>1.9344122757760651E-2</c:v>
                </c:pt>
                <c:pt idx="3461">
                  <c:v>1.934514754194705E-2</c:v>
                </c:pt>
                <c:pt idx="3462">
                  <c:v>1.9346157745664394E-2</c:v>
                </c:pt>
                <c:pt idx="3463">
                  <c:v>1.9347153369317915E-2</c:v>
                </c:pt>
                <c:pt idx="3464">
                  <c:v>1.9348134412583429E-2</c:v>
                </c:pt>
                <c:pt idx="3465">
                  <c:v>1.9349100875623026E-2</c:v>
                </c:pt>
                <c:pt idx="3466">
                  <c:v>1.9350052758436709E-2</c:v>
                </c:pt>
                <c:pt idx="3467">
                  <c:v>1.9350990061105522E-2</c:v>
                </c:pt>
                <c:pt idx="3468">
                  <c:v>1.9351912783224234E-2</c:v>
                </c:pt>
                <c:pt idx="3469">
                  <c:v>1.9352820925198078E-2</c:v>
                </c:pt>
                <c:pt idx="3470">
                  <c:v>1.9353714487027052E-2</c:v>
                </c:pt>
                <c:pt idx="3471">
                  <c:v>1.9354593468549064E-2</c:v>
                </c:pt>
                <c:pt idx="3472">
                  <c:v>1.9355457869764114E-2</c:v>
                </c:pt>
                <c:pt idx="3473">
                  <c:v>1.9356307690753249E-2</c:v>
                </c:pt>
                <c:pt idx="3474">
                  <c:v>1.9357142931516469E-2</c:v>
                </c:pt>
                <c:pt idx="3475">
                  <c:v>1.9357963591972727E-2</c:v>
                </c:pt>
                <c:pt idx="3476">
                  <c:v>1.9358769672203069E-2</c:v>
                </c:pt>
                <c:pt idx="3477">
                  <c:v>1.9359561172045403E-2</c:v>
                </c:pt>
                <c:pt idx="3478">
                  <c:v>1.9360338091823914E-2</c:v>
                </c:pt>
                <c:pt idx="3479">
                  <c:v>1.9361100431133371E-2</c:v>
                </c:pt>
                <c:pt idx="3480">
                  <c:v>1.9361848190297959E-2</c:v>
                </c:pt>
                <c:pt idx="3481">
                  <c:v>1.9362581369236631E-2</c:v>
                </c:pt>
                <c:pt idx="3482">
                  <c:v>1.9363299967868342E-2</c:v>
                </c:pt>
                <c:pt idx="3483">
                  <c:v>1.9364003986355183E-2</c:v>
                </c:pt>
                <c:pt idx="3484">
                  <c:v>1.936469342437297E-2</c:v>
                </c:pt>
                <c:pt idx="3485">
                  <c:v>1.9365368282164841E-2</c:v>
                </c:pt>
                <c:pt idx="3486">
                  <c:v>1.9366028559811843E-2</c:v>
                </c:pt>
                <c:pt idx="3487">
                  <c:v>1.9366674257070837E-2</c:v>
                </c:pt>
                <c:pt idx="3488">
                  <c:v>1.9367305374184962E-2</c:v>
                </c:pt>
                <c:pt idx="3489">
                  <c:v>1.9367921910992125E-2</c:v>
                </c:pt>
                <c:pt idx="3490">
                  <c:v>1.9368523867573373E-2</c:v>
                </c:pt>
                <c:pt idx="3491">
                  <c:v>1.9369193964544618E-2</c:v>
                </c:pt>
                <c:pt idx="3492">
                  <c:v>1.9369764677541479E-2</c:v>
                </c:pt>
                <c:pt idx="3493">
                  <c:v>1.9370320810474517E-2</c:v>
                </c:pt>
                <c:pt idx="3494">
                  <c:v>1.9370862363262686E-2</c:v>
                </c:pt>
                <c:pt idx="3495">
                  <c:v>1.9371389335419709E-2</c:v>
                </c:pt>
                <c:pt idx="3496">
                  <c:v>1.9371901727512908E-2</c:v>
                </c:pt>
                <c:pt idx="3497">
                  <c:v>1.9372399539299145E-2</c:v>
                </c:pt>
                <c:pt idx="3498">
                  <c:v>1.937288277102156E-2</c:v>
                </c:pt>
                <c:pt idx="3499">
                  <c:v>1.9373351422193874E-2</c:v>
                </c:pt>
                <c:pt idx="3500">
                  <c:v>1.9373805493221319E-2</c:v>
                </c:pt>
                <c:pt idx="3501">
                  <c:v>1.9374244984103894E-2</c:v>
                </c:pt>
                <c:pt idx="3502">
                  <c:v>1.9374669894598462E-2</c:v>
                </c:pt>
                <c:pt idx="3503">
                  <c:v>1.9375080224705021E-2</c:v>
                </c:pt>
                <c:pt idx="3504">
                  <c:v>1.9375475974828804E-2</c:v>
                </c:pt>
                <c:pt idx="3505">
                  <c:v>1.9378020323224776E-2</c:v>
                </c:pt>
                <c:pt idx="3506">
                  <c:v>1.9376223733993392E-2</c:v>
                </c:pt>
                <c:pt idx="3507">
                  <c:v>1.9376575743196289E-2</c:v>
                </c:pt>
                <c:pt idx="3508">
                  <c:v>1.9376913172173271E-2</c:v>
                </c:pt>
                <c:pt idx="3509">
                  <c:v>1.9377236020843291E-2</c:v>
                </c:pt>
                <c:pt idx="3510">
                  <c:v>1.9377544289287396E-2</c:v>
                </c:pt>
                <c:pt idx="3511">
                  <c:v>1.9377837977424539E-2</c:v>
                </c:pt>
                <c:pt idx="3512">
                  <c:v>1.9378117085173674E-2</c:v>
                </c:pt>
                <c:pt idx="3513">
                  <c:v>1.9378381612858986E-2</c:v>
                </c:pt>
                <c:pt idx="3514">
                  <c:v>1.9378631560237336E-2</c:v>
                </c:pt>
                <c:pt idx="3515">
                  <c:v>1.9378866927389771E-2</c:v>
                </c:pt>
                <c:pt idx="3516">
                  <c:v>1.9379087714235244E-2</c:v>
                </c:pt>
                <c:pt idx="3517">
                  <c:v>1.9379293920692708E-2</c:v>
                </c:pt>
                <c:pt idx="3518">
                  <c:v>1.9379485547005304E-2</c:v>
                </c:pt>
                <c:pt idx="3519">
                  <c:v>1.9379662593091984E-2</c:v>
                </c:pt>
                <c:pt idx="3520">
                  <c:v>1.9379825058952749E-2</c:v>
                </c:pt>
                <c:pt idx="3521">
                  <c:v>1.9379972944425505E-2</c:v>
                </c:pt>
                <c:pt idx="3522">
                  <c:v>1.9380106249753393E-2</c:v>
                </c:pt>
                <c:pt idx="3523">
                  <c:v>1.9380224974693272E-2</c:v>
                </c:pt>
                <c:pt idx="3524">
                  <c:v>1.9380329119488282E-2</c:v>
                </c:pt>
                <c:pt idx="3525">
                  <c:v>1.9380418683895284E-2</c:v>
                </c:pt>
                <c:pt idx="3526">
                  <c:v>1.9380493668157417E-2</c:v>
                </c:pt>
                <c:pt idx="3527">
                  <c:v>1.9380554072112588E-2</c:v>
                </c:pt>
                <c:pt idx="3528">
                  <c:v>1.9380599895679751E-2</c:v>
                </c:pt>
                <c:pt idx="3529">
                  <c:v>1.9380631139102045E-2</c:v>
                </c:pt>
                <c:pt idx="3530">
                  <c:v>1.9380647802379469E-2</c:v>
                </c:pt>
                <c:pt idx="3531">
                  <c:v>1.9380650827512946E-2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50240"/>
        <c:axId val="44251776"/>
      </c:lineChart>
      <c:dateAx>
        <c:axId val="44250240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5177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4251776"/>
        <c:scaling>
          <c:orientation val="minMax"/>
          <c:max val="1.3000000000000001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425024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42278</c:v>
                </c:pt>
                <c:pt idx="1">
                  <c:v>42279</c:v>
                </c:pt>
                <c:pt idx="2">
                  <c:v>42282</c:v>
                </c:pt>
                <c:pt idx="3">
                  <c:v>42283</c:v>
                </c:pt>
                <c:pt idx="4">
                  <c:v>42284</c:v>
                </c:pt>
                <c:pt idx="5">
                  <c:v>42285</c:v>
                </c:pt>
                <c:pt idx="6">
                  <c:v>42286</c:v>
                </c:pt>
                <c:pt idx="7">
                  <c:v>42289</c:v>
                </c:pt>
                <c:pt idx="8">
                  <c:v>42290</c:v>
                </c:pt>
                <c:pt idx="9">
                  <c:v>42291</c:v>
                </c:pt>
                <c:pt idx="10">
                  <c:v>42292</c:v>
                </c:pt>
                <c:pt idx="11">
                  <c:v>42293</c:v>
                </c:pt>
                <c:pt idx="12">
                  <c:v>42296</c:v>
                </c:pt>
                <c:pt idx="13">
                  <c:v>42297</c:v>
                </c:pt>
                <c:pt idx="14">
                  <c:v>42298</c:v>
                </c:pt>
                <c:pt idx="15">
                  <c:v>42299</c:v>
                </c:pt>
                <c:pt idx="16">
                  <c:v>42300</c:v>
                </c:pt>
                <c:pt idx="17">
                  <c:v>42303</c:v>
                </c:pt>
                <c:pt idx="18">
                  <c:v>42304</c:v>
                </c:pt>
                <c:pt idx="19">
                  <c:v>42305</c:v>
                </c:pt>
                <c:pt idx="20">
                  <c:v>42306</c:v>
                </c:pt>
                <c:pt idx="21">
                  <c:v>42307</c:v>
                </c:pt>
                <c:pt idx="22">
                  <c:v>42310</c:v>
                </c:pt>
                <c:pt idx="23">
                  <c:v>42311</c:v>
                </c:pt>
                <c:pt idx="24">
                  <c:v>42312</c:v>
                </c:pt>
                <c:pt idx="25">
                  <c:v>42313</c:v>
                </c:pt>
                <c:pt idx="26">
                  <c:v>42314</c:v>
                </c:pt>
                <c:pt idx="27">
                  <c:v>42317</c:v>
                </c:pt>
                <c:pt idx="28">
                  <c:v>42318</c:v>
                </c:pt>
                <c:pt idx="29">
                  <c:v>42319</c:v>
                </c:pt>
                <c:pt idx="30">
                  <c:v>42320</c:v>
                </c:pt>
                <c:pt idx="31">
                  <c:v>42321</c:v>
                </c:pt>
                <c:pt idx="32">
                  <c:v>42324</c:v>
                </c:pt>
                <c:pt idx="33">
                  <c:v>42325</c:v>
                </c:pt>
                <c:pt idx="34">
                  <c:v>42326</c:v>
                </c:pt>
                <c:pt idx="35">
                  <c:v>42327</c:v>
                </c:pt>
                <c:pt idx="36">
                  <c:v>42328</c:v>
                </c:pt>
                <c:pt idx="37">
                  <c:v>42331</c:v>
                </c:pt>
                <c:pt idx="38">
                  <c:v>42332</c:v>
                </c:pt>
                <c:pt idx="39">
                  <c:v>42333</c:v>
                </c:pt>
                <c:pt idx="40">
                  <c:v>42334</c:v>
                </c:pt>
                <c:pt idx="41">
                  <c:v>42335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42345</c:v>
                </c:pt>
                <c:pt idx="48">
                  <c:v>42346</c:v>
                </c:pt>
                <c:pt idx="49">
                  <c:v>42347</c:v>
                </c:pt>
                <c:pt idx="50">
                  <c:v>42348</c:v>
                </c:pt>
                <c:pt idx="51">
                  <c:v>42349</c:v>
                </c:pt>
                <c:pt idx="52">
                  <c:v>42352</c:v>
                </c:pt>
                <c:pt idx="53">
                  <c:v>42353</c:v>
                </c:pt>
                <c:pt idx="54">
                  <c:v>42354</c:v>
                </c:pt>
                <c:pt idx="55">
                  <c:v>42355</c:v>
                </c:pt>
                <c:pt idx="56">
                  <c:v>42356</c:v>
                </c:pt>
                <c:pt idx="57">
                  <c:v>42359</c:v>
                </c:pt>
                <c:pt idx="58">
                  <c:v>42360</c:v>
                </c:pt>
                <c:pt idx="59">
                  <c:v>42361</c:v>
                </c:pt>
                <c:pt idx="60">
                  <c:v>42362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42493</c:v>
                </c:pt>
                <c:pt idx="148">
                  <c:v>42494</c:v>
                </c:pt>
                <c:pt idx="149">
                  <c:v>42495</c:v>
                </c:pt>
                <c:pt idx="150">
                  <c:v>42496</c:v>
                </c:pt>
                <c:pt idx="151">
                  <c:v>42499</c:v>
                </c:pt>
                <c:pt idx="152">
                  <c:v>42500</c:v>
                </c:pt>
                <c:pt idx="153">
                  <c:v>42501</c:v>
                </c:pt>
                <c:pt idx="154">
                  <c:v>42502</c:v>
                </c:pt>
                <c:pt idx="155">
                  <c:v>42503</c:v>
                </c:pt>
                <c:pt idx="156">
                  <c:v>42506</c:v>
                </c:pt>
                <c:pt idx="157">
                  <c:v>42507</c:v>
                </c:pt>
                <c:pt idx="158">
                  <c:v>42508</c:v>
                </c:pt>
                <c:pt idx="159">
                  <c:v>42509</c:v>
                </c:pt>
                <c:pt idx="160">
                  <c:v>42510</c:v>
                </c:pt>
                <c:pt idx="161">
                  <c:v>42513</c:v>
                </c:pt>
                <c:pt idx="162">
                  <c:v>42514</c:v>
                </c:pt>
                <c:pt idx="163">
                  <c:v>42515</c:v>
                </c:pt>
                <c:pt idx="164">
                  <c:v>42516</c:v>
                </c:pt>
                <c:pt idx="165">
                  <c:v>42517</c:v>
                </c:pt>
                <c:pt idx="166">
                  <c:v>42521</c:v>
                </c:pt>
                <c:pt idx="167">
                  <c:v>42522</c:v>
                </c:pt>
                <c:pt idx="168">
                  <c:v>42523</c:v>
                </c:pt>
                <c:pt idx="169">
                  <c:v>42524</c:v>
                </c:pt>
                <c:pt idx="170">
                  <c:v>42527</c:v>
                </c:pt>
                <c:pt idx="171">
                  <c:v>42528</c:v>
                </c:pt>
                <c:pt idx="172">
                  <c:v>42529</c:v>
                </c:pt>
                <c:pt idx="173">
                  <c:v>42530</c:v>
                </c:pt>
                <c:pt idx="174">
                  <c:v>42531</c:v>
                </c:pt>
                <c:pt idx="175">
                  <c:v>42534</c:v>
                </c:pt>
                <c:pt idx="176">
                  <c:v>42535</c:v>
                </c:pt>
                <c:pt idx="177">
                  <c:v>42536</c:v>
                </c:pt>
                <c:pt idx="178">
                  <c:v>42537</c:v>
                </c:pt>
                <c:pt idx="179">
                  <c:v>42538</c:v>
                </c:pt>
                <c:pt idx="180">
                  <c:v>42541</c:v>
                </c:pt>
                <c:pt idx="181">
                  <c:v>42542</c:v>
                </c:pt>
                <c:pt idx="182">
                  <c:v>42543</c:v>
                </c:pt>
                <c:pt idx="183">
                  <c:v>42544</c:v>
                </c:pt>
                <c:pt idx="184">
                  <c:v>42545</c:v>
                </c:pt>
                <c:pt idx="185">
                  <c:v>42548</c:v>
                </c:pt>
                <c:pt idx="186">
                  <c:v>42549</c:v>
                </c:pt>
                <c:pt idx="187">
                  <c:v>42550</c:v>
                </c:pt>
                <c:pt idx="188">
                  <c:v>42551</c:v>
                </c:pt>
                <c:pt idx="189">
                  <c:v>42552</c:v>
                </c:pt>
                <c:pt idx="190">
                  <c:v>42555</c:v>
                </c:pt>
                <c:pt idx="191">
                  <c:v>42556</c:v>
                </c:pt>
                <c:pt idx="192">
                  <c:v>42557</c:v>
                </c:pt>
                <c:pt idx="193">
                  <c:v>42558</c:v>
                </c:pt>
                <c:pt idx="194">
                  <c:v>42559</c:v>
                </c:pt>
                <c:pt idx="195">
                  <c:v>42562</c:v>
                </c:pt>
                <c:pt idx="196">
                  <c:v>42563</c:v>
                </c:pt>
                <c:pt idx="197">
                  <c:v>42564</c:v>
                </c:pt>
                <c:pt idx="198">
                  <c:v>42565</c:v>
                </c:pt>
                <c:pt idx="199">
                  <c:v>42566</c:v>
                </c:pt>
                <c:pt idx="200">
                  <c:v>42569</c:v>
                </c:pt>
                <c:pt idx="201">
                  <c:v>42570</c:v>
                </c:pt>
                <c:pt idx="202">
                  <c:v>42571</c:v>
                </c:pt>
                <c:pt idx="203">
                  <c:v>42572</c:v>
                </c:pt>
                <c:pt idx="204">
                  <c:v>42573</c:v>
                </c:pt>
                <c:pt idx="205">
                  <c:v>42576</c:v>
                </c:pt>
                <c:pt idx="206">
                  <c:v>42577</c:v>
                </c:pt>
                <c:pt idx="207">
                  <c:v>42578</c:v>
                </c:pt>
                <c:pt idx="208">
                  <c:v>42579</c:v>
                </c:pt>
                <c:pt idx="209">
                  <c:v>42580</c:v>
                </c:pt>
                <c:pt idx="210">
                  <c:v>42583</c:v>
                </c:pt>
                <c:pt idx="211">
                  <c:v>42584</c:v>
                </c:pt>
                <c:pt idx="212">
                  <c:v>42585</c:v>
                </c:pt>
                <c:pt idx="213">
                  <c:v>42586</c:v>
                </c:pt>
                <c:pt idx="214">
                  <c:v>42587</c:v>
                </c:pt>
                <c:pt idx="215">
                  <c:v>42590</c:v>
                </c:pt>
                <c:pt idx="216">
                  <c:v>42591</c:v>
                </c:pt>
                <c:pt idx="217">
                  <c:v>42592</c:v>
                </c:pt>
                <c:pt idx="218">
                  <c:v>42593</c:v>
                </c:pt>
                <c:pt idx="219">
                  <c:v>42594</c:v>
                </c:pt>
                <c:pt idx="220">
                  <c:v>42597</c:v>
                </c:pt>
                <c:pt idx="221">
                  <c:v>42598</c:v>
                </c:pt>
                <c:pt idx="222">
                  <c:v>42599</c:v>
                </c:pt>
                <c:pt idx="223">
                  <c:v>42600</c:v>
                </c:pt>
                <c:pt idx="224">
                  <c:v>42601</c:v>
                </c:pt>
                <c:pt idx="225">
                  <c:v>42604</c:v>
                </c:pt>
                <c:pt idx="226">
                  <c:v>42605</c:v>
                </c:pt>
                <c:pt idx="227">
                  <c:v>42606</c:v>
                </c:pt>
                <c:pt idx="228">
                  <c:v>42607</c:v>
                </c:pt>
                <c:pt idx="229">
                  <c:v>42608</c:v>
                </c:pt>
                <c:pt idx="230">
                  <c:v>42612</c:v>
                </c:pt>
                <c:pt idx="231">
                  <c:v>42613</c:v>
                </c:pt>
                <c:pt idx="232">
                  <c:v>42614</c:v>
                </c:pt>
                <c:pt idx="233">
                  <c:v>42615</c:v>
                </c:pt>
                <c:pt idx="234">
                  <c:v>42618</c:v>
                </c:pt>
                <c:pt idx="235">
                  <c:v>42619</c:v>
                </c:pt>
                <c:pt idx="236">
                  <c:v>42620</c:v>
                </c:pt>
                <c:pt idx="237">
                  <c:v>42621</c:v>
                </c:pt>
                <c:pt idx="238">
                  <c:v>42622</c:v>
                </c:pt>
                <c:pt idx="239">
                  <c:v>42625</c:v>
                </c:pt>
                <c:pt idx="240">
                  <c:v>42626</c:v>
                </c:pt>
                <c:pt idx="241">
                  <c:v>42627</c:v>
                </c:pt>
                <c:pt idx="242">
                  <c:v>42628</c:v>
                </c:pt>
                <c:pt idx="243">
                  <c:v>42629</c:v>
                </c:pt>
                <c:pt idx="244">
                  <c:v>42632</c:v>
                </c:pt>
                <c:pt idx="245">
                  <c:v>42633</c:v>
                </c:pt>
                <c:pt idx="246">
                  <c:v>42634</c:v>
                </c:pt>
                <c:pt idx="247">
                  <c:v>42635</c:v>
                </c:pt>
                <c:pt idx="248">
                  <c:v>42636</c:v>
                </c:pt>
                <c:pt idx="249">
                  <c:v>42639</c:v>
                </c:pt>
                <c:pt idx="250">
                  <c:v>42640</c:v>
                </c:pt>
                <c:pt idx="251">
                  <c:v>42641</c:v>
                </c:pt>
                <c:pt idx="252">
                  <c:v>42642</c:v>
                </c:pt>
                <c:pt idx="253">
                  <c:v>42643</c:v>
                </c:pt>
                <c:pt idx="254">
                  <c:v>42646</c:v>
                </c:pt>
                <c:pt idx="255">
                  <c:v>42647</c:v>
                </c:pt>
                <c:pt idx="256">
                  <c:v>42648</c:v>
                </c:pt>
                <c:pt idx="257">
                  <c:v>42649</c:v>
                </c:pt>
                <c:pt idx="258">
                  <c:v>42650</c:v>
                </c:pt>
                <c:pt idx="259">
                  <c:v>42653</c:v>
                </c:pt>
                <c:pt idx="260">
                  <c:v>42654</c:v>
                </c:pt>
                <c:pt idx="261">
                  <c:v>42655</c:v>
                </c:pt>
                <c:pt idx="262">
                  <c:v>42656</c:v>
                </c:pt>
                <c:pt idx="263">
                  <c:v>42657</c:v>
                </c:pt>
                <c:pt idx="264">
                  <c:v>42660</c:v>
                </c:pt>
                <c:pt idx="265">
                  <c:v>42661</c:v>
                </c:pt>
                <c:pt idx="266">
                  <c:v>42662</c:v>
                </c:pt>
                <c:pt idx="267">
                  <c:v>42663</c:v>
                </c:pt>
                <c:pt idx="268">
                  <c:v>42664</c:v>
                </c:pt>
                <c:pt idx="269">
                  <c:v>42667</c:v>
                </c:pt>
                <c:pt idx="270">
                  <c:v>42668</c:v>
                </c:pt>
                <c:pt idx="271">
                  <c:v>42669</c:v>
                </c:pt>
                <c:pt idx="272">
                  <c:v>42670</c:v>
                </c:pt>
                <c:pt idx="273">
                  <c:v>42671</c:v>
                </c:pt>
                <c:pt idx="274">
                  <c:v>42674</c:v>
                </c:pt>
                <c:pt idx="275">
                  <c:v>42675</c:v>
                </c:pt>
                <c:pt idx="276">
                  <c:v>42676</c:v>
                </c:pt>
                <c:pt idx="277">
                  <c:v>42677</c:v>
                </c:pt>
                <c:pt idx="278">
                  <c:v>42678</c:v>
                </c:pt>
                <c:pt idx="279">
                  <c:v>42681</c:v>
                </c:pt>
                <c:pt idx="280">
                  <c:v>42682</c:v>
                </c:pt>
                <c:pt idx="281">
                  <c:v>42683</c:v>
                </c:pt>
                <c:pt idx="282">
                  <c:v>42684</c:v>
                </c:pt>
                <c:pt idx="283">
                  <c:v>42685</c:v>
                </c:pt>
                <c:pt idx="284">
                  <c:v>42688</c:v>
                </c:pt>
                <c:pt idx="285">
                  <c:v>42689</c:v>
                </c:pt>
                <c:pt idx="286">
                  <c:v>42690</c:v>
                </c:pt>
                <c:pt idx="287">
                  <c:v>42691</c:v>
                </c:pt>
                <c:pt idx="288">
                  <c:v>42692</c:v>
                </c:pt>
                <c:pt idx="289">
                  <c:v>42695</c:v>
                </c:pt>
                <c:pt idx="290">
                  <c:v>42696</c:v>
                </c:pt>
                <c:pt idx="291">
                  <c:v>42697</c:v>
                </c:pt>
                <c:pt idx="292">
                  <c:v>42698</c:v>
                </c:pt>
                <c:pt idx="293">
                  <c:v>42699</c:v>
                </c:pt>
                <c:pt idx="294">
                  <c:v>42702</c:v>
                </c:pt>
                <c:pt idx="295">
                  <c:v>42703</c:v>
                </c:pt>
                <c:pt idx="296">
                  <c:v>42704</c:v>
                </c:pt>
                <c:pt idx="297">
                  <c:v>42705</c:v>
                </c:pt>
                <c:pt idx="298">
                  <c:v>42706</c:v>
                </c:pt>
                <c:pt idx="299">
                  <c:v>42709</c:v>
                </c:pt>
                <c:pt idx="300">
                  <c:v>42710</c:v>
                </c:pt>
                <c:pt idx="301">
                  <c:v>42711</c:v>
                </c:pt>
                <c:pt idx="302">
                  <c:v>42712</c:v>
                </c:pt>
                <c:pt idx="303">
                  <c:v>42713</c:v>
                </c:pt>
                <c:pt idx="304">
                  <c:v>42716</c:v>
                </c:pt>
                <c:pt idx="305">
                  <c:v>42717</c:v>
                </c:pt>
                <c:pt idx="306">
                  <c:v>42718</c:v>
                </c:pt>
                <c:pt idx="307">
                  <c:v>42719</c:v>
                </c:pt>
                <c:pt idx="308">
                  <c:v>42720</c:v>
                </c:pt>
                <c:pt idx="309">
                  <c:v>42723</c:v>
                </c:pt>
                <c:pt idx="310">
                  <c:v>42724</c:v>
                </c:pt>
                <c:pt idx="311">
                  <c:v>42725</c:v>
                </c:pt>
                <c:pt idx="312">
                  <c:v>42726</c:v>
                </c:pt>
                <c:pt idx="313">
                  <c:v>42727</c:v>
                </c:pt>
                <c:pt idx="314">
                  <c:v>42732</c:v>
                </c:pt>
                <c:pt idx="315">
                  <c:v>42733</c:v>
                </c:pt>
                <c:pt idx="316">
                  <c:v>42734</c:v>
                </c:pt>
                <c:pt idx="317">
                  <c:v>42738</c:v>
                </c:pt>
                <c:pt idx="318">
                  <c:v>42739</c:v>
                </c:pt>
                <c:pt idx="319">
                  <c:v>42740</c:v>
                </c:pt>
                <c:pt idx="320">
                  <c:v>42741</c:v>
                </c:pt>
                <c:pt idx="321">
                  <c:v>42744</c:v>
                </c:pt>
                <c:pt idx="322">
                  <c:v>42745</c:v>
                </c:pt>
                <c:pt idx="323">
                  <c:v>42746</c:v>
                </c:pt>
                <c:pt idx="324">
                  <c:v>42747</c:v>
                </c:pt>
                <c:pt idx="325">
                  <c:v>42748</c:v>
                </c:pt>
                <c:pt idx="326">
                  <c:v>42751</c:v>
                </c:pt>
                <c:pt idx="327">
                  <c:v>42752</c:v>
                </c:pt>
                <c:pt idx="328">
                  <c:v>42753</c:v>
                </c:pt>
                <c:pt idx="329">
                  <c:v>42754</c:v>
                </c:pt>
                <c:pt idx="330">
                  <c:v>42755</c:v>
                </c:pt>
                <c:pt idx="331">
                  <c:v>42758</c:v>
                </c:pt>
                <c:pt idx="332">
                  <c:v>42759</c:v>
                </c:pt>
                <c:pt idx="333">
                  <c:v>42760</c:v>
                </c:pt>
                <c:pt idx="334">
                  <c:v>42761</c:v>
                </c:pt>
                <c:pt idx="335">
                  <c:v>42762</c:v>
                </c:pt>
                <c:pt idx="336">
                  <c:v>42765</c:v>
                </c:pt>
                <c:pt idx="337">
                  <c:v>42766</c:v>
                </c:pt>
                <c:pt idx="338">
                  <c:v>42767</c:v>
                </c:pt>
                <c:pt idx="339">
                  <c:v>42768</c:v>
                </c:pt>
                <c:pt idx="340">
                  <c:v>42769</c:v>
                </c:pt>
                <c:pt idx="341">
                  <c:v>42772</c:v>
                </c:pt>
                <c:pt idx="342">
                  <c:v>42773</c:v>
                </c:pt>
                <c:pt idx="343">
                  <c:v>42774</c:v>
                </c:pt>
                <c:pt idx="344">
                  <c:v>42775</c:v>
                </c:pt>
                <c:pt idx="345">
                  <c:v>42776</c:v>
                </c:pt>
                <c:pt idx="346">
                  <c:v>42779</c:v>
                </c:pt>
                <c:pt idx="347">
                  <c:v>42780</c:v>
                </c:pt>
                <c:pt idx="348">
                  <c:v>42781</c:v>
                </c:pt>
                <c:pt idx="349">
                  <c:v>42782</c:v>
                </c:pt>
                <c:pt idx="350">
                  <c:v>42783</c:v>
                </c:pt>
                <c:pt idx="351">
                  <c:v>42786</c:v>
                </c:pt>
                <c:pt idx="352">
                  <c:v>42787</c:v>
                </c:pt>
                <c:pt idx="353">
                  <c:v>42788</c:v>
                </c:pt>
                <c:pt idx="354">
                  <c:v>42789</c:v>
                </c:pt>
                <c:pt idx="355">
                  <c:v>42790</c:v>
                </c:pt>
                <c:pt idx="356">
                  <c:v>42793</c:v>
                </c:pt>
                <c:pt idx="357">
                  <c:v>42794</c:v>
                </c:pt>
                <c:pt idx="358">
                  <c:v>42795</c:v>
                </c:pt>
                <c:pt idx="359">
                  <c:v>42796</c:v>
                </c:pt>
                <c:pt idx="360">
                  <c:v>42797</c:v>
                </c:pt>
                <c:pt idx="361">
                  <c:v>42800</c:v>
                </c:pt>
                <c:pt idx="362">
                  <c:v>42801</c:v>
                </c:pt>
                <c:pt idx="363">
                  <c:v>42802</c:v>
                </c:pt>
                <c:pt idx="364">
                  <c:v>42803</c:v>
                </c:pt>
                <c:pt idx="365">
                  <c:v>42804</c:v>
                </c:pt>
                <c:pt idx="366">
                  <c:v>42807</c:v>
                </c:pt>
                <c:pt idx="367">
                  <c:v>42808</c:v>
                </c:pt>
                <c:pt idx="368">
                  <c:v>42809</c:v>
                </c:pt>
                <c:pt idx="369">
                  <c:v>42810</c:v>
                </c:pt>
                <c:pt idx="370">
                  <c:v>42811</c:v>
                </c:pt>
                <c:pt idx="371">
                  <c:v>42814</c:v>
                </c:pt>
                <c:pt idx="372">
                  <c:v>42815</c:v>
                </c:pt>
                <c:pt idx="373">
                  <c:v>42816</c:v>
                </c:pt>
                <c:pt idx="374">
                  <c:v>42817</c:v>
                </c:pt>
                <c:pt idx="375">
                  <c:v>42818</c:v>
                </c:pt>
                <c:pt idx="376">
                  <c:v>42821</c:v>
                </c:pt>
                <c:pt idx="377">
                  <c:v>42822</c:v>
                </c:pt>
                <c:pt idx="378">
                  <c:v>42823</c:v>
                </c:pt>
                <c:pt idx="379">
                  <c:v>42824</c:v>
                </c:pt>
                <c:pt idx="380">
                  <c:v>42825</c:v>
                </c:pt>
                <c:pt idx="381">
                  <c:v>42828</c:v>
                </c:pt>
                <c:pt idx="382">
                  <c:v>42829</c:v>
                </c:pt>
                <c:pt idx="383">
                  <c:v>42830</c:v>
                </c:pt>
                <c:pt idx="384">
                  <c:v>42831</c:v>
                </c:pt>
                <c:pt idx="385">
                  <c:v>42832</c:v>
                </c:pt>
                <c:pt idx="386">
                  <c:v>42835</c:v>
                </c:pt>
                <c:pt idx="387">
                  <c:v>42836</c:v>
                </c:pt>
                <c:pt idx="388">
                  <c:v>42837</c:v>
                </c:pt>
                <c:pt idx="389">
                  <c:v>42838</c:v>
                </c:pt>
                <c:pt idx="390">
                  <c:v>42843</c:v>
                </c:pt>
                <c:pt idx="391">
                  <c:v>42844</c:v>
                </c:pt>
                <c:pt idx="392">
                  <c:v>42845</c:v>
                </c:pt>
                <c:pt idx="393">
                  <c:v>42846</c:v>
                </c:pt>
                <c:pt idx="394">
                  <c:v>42849</c:v>
                </c:pt>
                <c:pt idx="395">
                  <c:v>42850</c:v>
                </c:pt>
                <c:pt idx="396">
                  <c:v>42851</c:v>
                </c:pt>
                <c:pt idx="397">
                  <c:v>42852</c:v>
                </c:pt>
                <c:pt idx="398">
                  <c:v>42853</c:v>
                </c:pt>
                <c:pt idx="399">
                  <c:v>42857</c:v>
                </c:pt>
                <c:pt idx="400">
                  <c:v>42858</c:v>
                </c:pt>
                <c:pt idx="401">
                  <c:v>42859</c:v>
                </c:pt>
                <c:pt idx="402">
                  <c:v>42860</c:v>
                </c:pt>
                <c:pt idx="403">
                  <c:v>42863</c:v>
                </c:pt>
                <c:pt idx="404">
                  <c:v>42864</c:v>
                </c:pt>
                <c:pt idx="405">
                  <c:v>42865</c:v>
                </c:pt>
                <c:pt idx="406">
                  <c:v>42866</c:v>
                </c:pt>
                <c:pt idx="407">
                  <c:v>42867</c:v>
                </c:pt>
                <c:pt idx="408">
                  <c:v>42870</c:v>
                </c:pt>
                <c:pt idx="409">
                  <c:v>42871</c:v>
                </c:pt>
                <c:pt idx="410">
                  <c:v>42872</c:v>
                </c:pt>
                <c:pt idx="411">
                  <c:v>42873</c:v>
                </c:pt>
                <c:pt idx="412">
                  <c:v>42874</c:v>
                </c:pt>
                <c:pt idx="413">
                  <c:v>42877</c:v>
                </c:pt>
                <c:pt idx="414">
                  <c:v>42878</c:v>
                </c:pt>
                <c:pt idx="415">
                  <c:v>42879</c:v>
                </c:pt>
                <c:pt idx="416">
                  <c:v>42880</c:v>
                </c:pt>
                <c:pt idx="417">
                  <c:v>42881</c:v>
                </c:pt>
                <c:pt idx="418">
                  <c:v>42885</c:v>
                </c:pt>
                <c:pt idx="419">
                  <c:v>42886</c:v>
                </c:pt>
                <c:pt idx="420">
                  <c:v>42887</c:v>
                </c:pt>
                <c:pt idx="421">
                  <c:v>42888</c:v>
                </c:pt>
                <c:pt idx="422">
                  <c:v>42891</c:v>
                </c:pt>
                <c:pt idx="423">
                  <c:v>42892</c:v>
                </c:pt>
                <c:pt idx="424">
                  <c:v>42893</c:v>
                </c:pt>
                <c:pt idx="425">
                  <c:v>42894</c:v>
                </c:pt>
                <c:pt idx="426">
                  <c:v>42895</c:v>
                </c:pt>
                <c:pt idx="427">
                  <c:v>42898</c:v>
                </c:pt>
                <c:pt idx="428">
                  <c:v>42899</c:v>
                </c:pt>
                <c:pt idx="429">
                  <c:v>42900</c:v>
                </c:pt>
                <c:pt idx="430">
                  <c:v>42901</c:v>
                </c:pt>
                <c:pt idx="431">
                  <c:v>42902</c:v>
                </c:pt>
                <c:pt idx="432">
                  <c:v>42905</c:v>
                </c:pt>
                <c:pt idx="433">
                  <c:v>42906</c:v>
                </c:pt>
                <c:pt idx="434">
                  <c:v>42907</c:v>
                </c:pt>
                <c:pt idx="435">
                  <c:v>42908</c:v>
                </c:pt>
                <c:pt idx="436">
                  <c:v>42909</c:v>
                </c:pt>
                <c:pt idx="437">
                  <c:v>42912</c:v>
                </c:pt>
                <c:pt idx="438">
                  <c:v>42913</c:v>
                </c:pt>
                <c:pt idx="439">
                  <c:v>42914</c:v>
                </c:pt>
                <c:pt idx="440">
                  <c:v>42915</c:v>
                </c:pt>
                <c:pt idx="441">
                  <c:v>42916</c:v>
                </c:pt>
                <c:pt idx="442">
                  <c:v>42919</c:v>
                </c:pt>
                <c:pt idx="443">
                  <c:v>42920</c:v>
                </c:pt>
                <c:pt idx="444">
                  <c:v>42921</c:v>
                </c:pt>
                <c:pt idx="445">
                  <c:v>42922</c:v>
                </c:pt>
                <c:pt idx="446">
                  <c:v>42923</c:v>
                </c:pt>
                <c:pt idx="447">
                  <c:v>42926</c:v>
                </c:pt>
                <c:pt idx="448">
                  <c:v>42927</c:v>
                </c:pt>
                <c:pt idx="449">
                  <c:v>42928</c:v>
                </c:pt>
                <c:pt idx="450">
                  <c:v>42929</c:v>
                </c:pt>
                <c:pt idx="451">
                  <c:v>42930</c:v>
                </c:pt>
                <c:pt idx="452">
                  <c:v>42933</c:v>
                </c:pt>
                <c:pt idx="453">
                  <c:v>42934</c:v>
                </c:pt>
                <c:pt idx="454">
                  <c:v>42935</c:v>
                </c:pt>
                <c:pt idx="455">
                  <c:v>42936</c:v>
                </c:pt>
                <c:pt idx="456">
                  <c:v>42937</c:v>
                </c:pt>
                <c:pt idx="457">
                  <c:v>42940</c:v>
                </c:pt>
                <c:pt idx="458">
                  <c:v>42941</c:v>
                </c:pt>
                <c:pt idx="459">
                  <c:v>42942</c:v>
                </c:pt>
                <c:pt idx="460">
                  <c:v>42943</c:v>
                </c:pt>
                <c:pt idx="461">
                  <c:v>42944</c:v>
                </c:pt>
                <c:pt idx="462">
                  <c:v>42947</c:v>
                </c:pt>
                <c:pt idx="463">
                  <c:v>42948</c:v>
                </c:pt>
                <c:pt idx="464">
                  <c:v>42949</c:v>
                </c:pt>
                <c:pt idx="465">
                  <c:v>42950</c:v>
                </c:pt>
                <c:pt idx="466">
                  <c:v>42951</c:v>
                </c:pt>
                <c:pt idx="467">
                  <c:v>42954</c:v>
                </c:pt>
                <c:pt idx="468">
                  <c:v>42955</c:v>
                </c:pt>
                <c:pt idx="469">
                  <c:v>42956</c:v>
                </c:pt>
                <c:pt idx="470">
                  <c:v>42957</c:v>
                </c:pt>
                <c:pt idx="471">
                  <c:v>42958</c:v>
                </c:pt>
                <c:pt idx="472">
                  <c:v>42961</c:v>
                </c:pt>
                <c:pt idx="473">
                  <c:v>42962</c:v>
                </c:pt>
                <c:pt idx="474">
                  <c:v>42963</c:v>
                </c:pt>
                <c:pt idx="475">
                  <c:v>42964</c:v>
                </c:pt>
                <c:pt idx="476">
                  <c:v>42965</c:v>
                </c:pt>
                <c:pt idx="477">
                  <c:v>42968</c:v>
                </c:pt>
                <c:pt idx="478">
                  <c:v>42969</c:v>
                </c:pt>
                <c:pt idx="479">
                  <c:v>42970</c:v>
                </c:pt>
                <c:pt idx="480">
                  <c:v>42971</c:v>
                </c:pt>
                <c:pt idx="481">
                  <c:v>42972</c:v>
                </c:pt>
                <c:pt idx="482">
                  <c:v>42976</c:v>
                </c:pt>
                <c:pt idx="483">
                  <c:v>42977</c:v>
                </c:pt>
                <c:pt idx="484">
                  <c:v>42978</c:v>
                </c:pt>
                <c:pt idx="485">
                  <c:v>42979</c:v>
                </c:pt>
                <c:pt idx="486">
                  <c:v>42982</c:v>
                </c:pt>
                <c:pt idx="487">
                  <c:v>42983</c:v>
                </c:pt>
                <c:pt idx="488">
                  <c:v>42984</c:v>
                </c:pt>
                <c:pt idx="489">
                  <c:v>42985</c:v>
                </c:pt>
                <c:pt idx="490">
                  <c:v>42986</c:v>
                </c:pt>
                <c:pt idx="491">
                  <c:v>42989</c:v>
                </c:pt>
                <c:pt idx="492">
                  <c:v>42990</c:v>
                </c:pt>
                <c:pt idx="493">
                  <c:v>42991</c:v>
                </c:pt>
                <c:pt idx="494">
                  <c:v>42992</c:v>
                </c:pt>
                <c:pt idx="495">
                  <c:v>42993</c:v>
                </c:pt>
                <c:pt idx="496">
                  <c:v>42996</c:v>
                </c:pt>
                <c:pt idx="497">
                  <c:v>42997</c:v>
                </c:pt>
                <c:pt idx="498">
                  <c:v>42998</c:v>
                </c:pt>
                <c:pt idx="499">
                  <c:v>42999</c:v>
                </c:pt>
                <c:pt idx="500">
                  <c:v>43000</c:v>
                </c:pt>
                <c:pt idx="501">
                  <c:v>43003</c:v>
                </c:pt>
                <c:pt idx="502">
                  <c:v>43004</c:v>
                </c:pt>
                <c:pt idx="503">
                  <c:v>43005</c:v>
                </c:pt>
                <c:pt idx="504">
                  <c:v>43006</c:v>
                </c:pt>
                <c:pt idx="505">
                  <c:v>43007</c:v>
                </c:pt>
                <c:pt idx="506">
                  <c:v>43010</c:v>
                </c:pt>
                <c:pt idx="507">
                  <c:v>43011</c:v>
                </c:pt>
                <c:pt idx="508">
                  <c:v>43012</c:v>
                </c:pt>
                <c:pt idx="509">
                  <c:v>43013</c:v>
                </c:pt>
                <c:pt idx="510">
                  <c:v>43014</c:v>
                </c:pt>
                <c:pt idx="511">
                  <c:v>43017</c:v>
                </c:pt>
                <c:pt idx="512">
                  <c:v>43018</c:v>
                </c:pt>
                <c:pt idx="513">
                  <c:v>43019</c:v>
                </c:pt>
                <c:pt idx="514">
                  <c:v>43020</c:v>
                </c:pt>
                <c:pt idx="515">
                  <c:v>43021</c:v>
                </c:pt>
                <c:pt idx="516">
                  <c:v>43024</c:v>
                </c:pt>
                <c:pt idx="517">
                  <c:v>43025</c:v>
                </c:pt>
                <c:pt idx="518">
                  <c:v>43032</c:v>
                </c:pt>
                <c:pt idx="519">
                  <c:v>43039</c:v>
                </c:pt>
                <c:pt idx="520">
                  <c:v>43046</c:v>
                </c:pt>
                <c:pt idx="521">
                  <c:v>43053</c:v>
                </c:pt>
                <c:pt idx="522">
                  <c:v>43060</c:v>
                </c:pt>
                <c:pt idx="523">
                  <c:v>43067</c:v>
                </c:pt>
                <c:pt idx="524">
                  <c:v>43074</c:v>
                </c:pt>
                <c:pt idx="525">
                  <c:v>43081</c:v>
                </c:pt>
                <c:pt idx="526">
                  <c:v>43088</c:v>
                </c:pt>
                <c:pt idx="527">
                  <c:v>43096</c:v>
                </c:pt>
                <c:pt idx="528">
                  <c:v>43103</c:v>
                </c:pt>
                <c:pt idx="529">
                  <c:v>43110</c:v>
                </c:pt>
                <c:pt idx="530">
                  <c:v>43117</c:v>
                </c:pt>
                <c:pt idx="531">
                  <c:v>43124</c:v>
                </c:pt>
                <c:pt idx="532">
                  <c:v>43131</c:v>
                </c:pt>
                <c:pt idx="533">
                  <c:v>43138</c:v>
                </c:pt>
                <c:pt idx="534">
                  <c:v>43145</c:v>
                </c:pt>
                <c:pt idx="535">
                  <c:v>43152</c:v>
                </c:pt>
                <c:pt idx="536">
                  <c:v>43159</c:v>
                </c:pt>
                <c:pt idx="537">
                  <c:v>43166</c:v>
                </c:pt>
                <c:pt idx="538">
                  <c:v>43173</c:v>
                </c:pt>
                <c:pt idx="539">
                  <c:v>43180</c:v>
                </c:pt>
                <c:pt idx="540">
                  <c:v>43187</c:v>
                </c:pt>
                <c:pt idx="541">
                  <c:v>43194</c:v>
                </c:pt>
                <c:pt idx="542">
                  <c:v>43201</c:v>
                </c:pt>
                <c:pt idx="543">
                  <c:v>43208</c:v>
                </c:pt>
                <c:pt idx="544">
                  <c:v>43215</c:v>
                </c:pt>
                <c:pt idx="545">
                  <c:v>43222</c:v>
                </c:pt>
                <c:pt idx="546">
                  <c:v>43229</c:v>
                </c:pt>
                <c:pt idx="547">
                  <c:v>43236</c:v>
                </c:pt>
                <c:pt idx="548">
                  <c:v>43243</c:v>
                </c:pt>
                <c:pt idx="549">
                  <c:v>43250</c:v>
                </c:pt>
                <c:pt idx="550">
                  <c:v>43257</c:v>
                </c:pt>
                <c:pt idx="551">
                  <c:v>43264</c:v>
                </c:pt>
                <c:pt idx="552">
                  <c:v>43271</c:v>
                </c:pt>
                <c:pt idx="553">
                  <c:v>43278</c:v>
                </c:pt>
                <c:pt idx="554">
                  <c:v>43285</c:v>
                </c:pt>
                <c:pt idx="555">
                  <c:v>43292</c:v>
                </c:pt>
                <c:pt idx="556">
                  <c:v>43299</c:v>
                </c:pt>
                <c:pt idx="557">
                  <c:v>43306</c:v>
                </c:pt>
                <c:pt idx="558">
                  <c:v>43313</c:v>
                </c:pt>
                <c:pt idx="559">
                  <c:v>43320</c:v>
                </c:pt>
                <c:pt idx="560">
                  <c:v>43327</c:v>
                </c:pt>
                <c:pt idx="561">
                  <c:v>43334</c:v>
                </c:pt>
                <c:pt idx="562">
                  <c:v>43341</c:v>
                </c:pt>
                <c:pt idx="563">
                  <c:v>43348</c:v>
                </c:pt>
                <c:pt idx="564">
                  <c:v>43355</c:v>
                </c:pt>
                <c:pt idx="565">
                  <c:v>43362</c:v>
                </c:pt>
                <c:pt idx="566">
                  <c:v>43369</c:v>
                </c:pt>
                <c:pt idx="567">
                  <c:v>43376</c:v>
                </c:pt>
                <c:pt idx="568">
                  <c:v>43383</c:v>
                </c:pt>
                <c:pt idx="569">
                  <c:v>43390</c:v>
                </c:pt>
                <c:pt idx="570">
                  <c:v>43397</c:v>
                </c:pt>
                <c:pt idx="571">
                  <c:v>43404</c:v>
                </c:pt>
                <c:pt idx="572">
                  <c:v>43411</c:v>
                </c:pt>
                <c:pt idx="573">
                  <c:v>43418</c:v>
                </c:pt>
                <c:pt idx="574">
                  <c:v>43425</c:v>
                </c:pt>
                <c:pt idx="575">
                  <c:v>43432</c:v>
                </c:pt>
                <c:pt idx="576">
                  <c:v>43439</c:v>
                </c:pt>
                <c:pt idx="577">
                  <c:v>43446</c:v>
                </c:pt>
                <c:pt idx="578">
                  <c:v>43453</c:v>
                </c:pt>
                <c:pt idx="579">
                  <c:v>43461</c:v>
                </c:pt>
                <c:pt idx="580">
                  <c:v>43468</c:v>
                </c:pt>
                <c:pt idx="581">
                  <c:v>43475</c:v>
                </c:pt>
                <c:pt idx="582">
                  <c:v>43482</c:v>
                </c:pt>
                <c:pt idx="583">
                  <c:v>43489</c:v>
                </c:pt>
                <c:pt idx="584">
                  <c:v>43496</c:v>
                </c:pt>
                <c:pt idx="585">
                  <c:v>43503</c:v>
                </c:pt>
                <c:pt idx="586">
                  <c:v>43510</c:v>
                </c:pt>
                <c:pt idx="587">
                  <c:v>43517</c:v>
                </c:pt>
                <c:pt idx="588">
                  <c:v>43524</c:v>
                </c:pt>
                <c:pt idx="589">
                  <c:v>43531</c:v>
                </c:pt>
                <c:pt idx="590">
                  <c:v>43538</c:v>
                </c:pt>
                <c:pt idx="591">
                  <c:v>43545</c:v>
                </c:pt>
                <c:pt idx="592">
                  <c:v>43552</c:v>
                </c:pt>
                <c:pt idx="593">
                  <c:v>43559</c:v>
                </c:pt>
                <c:pt idx="594">
                  <c:v>43566</c:v>
                </c:pt>
                <c:pt idx="595">
                  <c:v>43573</c:v>
                </c:pt>
                <c:pt idx="596">
                  <c:v>43580</c:v>
                </c:pt>
                <c:pt idx="597">
                  <c:v>43587</c:v>
                </c:pt>
                <c:pt idx="598">
                  <c:v>43594</c:v>
                </c:pt>
                <c:pt idx="599">
                  <c:v>43601</c:v>
                </c:pt>
                <c:pt idx="600">
                  <c:v>43608</c:v>
                </c:pt>
                <c:pt idx="601">
                  <c:v>43615</c:v>
                </c:pt>
                <c:pt idx="602">
                  <c:v>43622</c:v>
                </c:pt>
                <c:pt idx="603">
                  <c:v>43629</c:v>
                </c:pt>
                <c:pt idx="604">
                  <c:v>43636</c:v>
                </c:pt>
                <c:pt idx="605">
                  <c:v>43643</c:v>
                </c:pt>
                <c:pt idx="606">
                  <c:v>43650</c:v>
                </c:pt>
                <c:pt idx="607">
                  <c:v>43657</c:v>
                </c:pt>
                <c:pt idx="608">
                  <c:v>43664</c:v>
                </c:pt>
                <c:pt idx="609">
                  <c:v>43671</c:v>
                </c:pt>
                <c:pt idx="610">
                  <c:v>43678</c:v>
                </c:pt>
                <c:pt idx="611">
                  <c:v>43685</c:v>
                </c:pt>
                <c:pt idx="612">
                  <c:v>43692</c:v>
                </c:pt>
                <c:pt idx="613">
                  <c:v>43699</c:v>
                </c:pt>
                <c:pt idx="614">
                  <c:v>43706</c:v>
                </c:pt>
                <c:pt idx="615">
                  <c:v>43713</c:v>
                </c:pt>
                <c:pt idx="616">
                  <c:v>43720</c:v>
                </c:pt>
                <c:pt idx="617">
                  <c:v>43727</c:v>
                </c:pt>
                <c:pt idx="618">
                  <c:v>43734</c:v>
                </c:pt>
                <c:pt idx="619">
                  <c:v>43741</c:v>
                </c:pt>
                <c:pt idx="620">
                  <c:v>43748</c:v>
                </c:pt>
                <c:pt idx="621">
                  <c:v>43755</c:v>
                </c:pt>
                <c:pt idx="622">
                  <c:v>43762</c:v>
                </c:pt>
                <c:pt idx="623">
                  <c:v>43769</c:v>
                </c:pt>
                <c:pt idx="624">
                  <c:v>43776</c:v>
                </c:pt>
                <c:pt idx="625">
                  <c:v>43783</c:v>
                </c:pt>
                <c:pt idx="626">
                  <c:v>43790</c:v>
                </c:pt>
                <c:pt idx="627">
                  <c:v>43797</c:v>
                </c:pt>
                <c:pt idx="628">
                  <c:v>43804</c:v>
                </c:pt>
                <c:pt idx="629">
                  <c:v>43811</c:v>
                </c:pt>
                <c:pt idx="630">
                  <c:v>43818</c:v>
                </c:pt>
                <c:pt idx="631">
                  <c:v>43826</c:v>
                </c:pt>
                <c:pt idx="632">
                  <c:v>43833</c:v>
                </c:pt>
                <c:pt idx="633">
                  <c:v>43840</c:v>
                </c:pt>
                <c:pt idx="634">
                  <c:v>43847</c:v>
                </c:pt>
                <c:pt idx="635">
                  <c:v>43854</c:v>
                </c:pt>
                <c:pt idx="636">
                  <c:v>43861</c:v>
                </c:pt>
                <c:pt idx="637">
                  <c:v>43868</c:v>
                </c:pt>
                <c:pt idx="638">
                  <c:v>43875</c:v>
                </c:pt>
                <c:pt idx="639">
                  <c:v>43882</c:v>
                </c:pt>
                <c:pt idx="640">
                  <c:v>43889</c:v>
                </c:pt>
                <c:pt idx="641">
                  <c:v>43896</c:v>
                </c:pt>
                <c:pt idx="642">
                  <c:v>43903</c:v>
                </c:pt>
                <c:pt idx="643">
                  <c:v>43910</c:v>
                </c:pt>
                <c:pt idx="644">
                  <c:v>43917</c:v>
                </c:pt>
                <c:pt idx="645">
                  <c:v>43924</c:v>
                </c:pt>
                <c:pt idx="646">
                  <c:v>43935</c:v>
                </c:pt>
                <c:pt idx="647">
                  <c:v>43942</c:v>
                </c:pt>
                <c:pt idx="648">
                  <c:v>43949</c:v>
                </c:pt>
                <c:pt idx="649">
                  <c:v>43956</c:v>
                </c:pt>
                <c:pt idx="650">
                  <c:v>43963</c:v>
                </c:pt>
                <c:pt idx="651">
                  <c:v>43970</c:v>
                </c:pt>
                <c:pt idx="652">
                  <c:v>43977</c:v>
                </c:pt>
                <c:pt idx="653">
                  <c:v>43984</c:v>
                </c:pt>
                <c:pt idx="654">
                  <c:v>43991</c:v>
                </c:pt>
                <c:pt idx="655">
                  <c:v>43998</c:v>
                </c:pt>
                <c:pt idx="656">
                  <c:v>44005</c:v>
                </c:pt>
                <c:pt idx="657">
                  <c:v>44012</c:v>
                </c:pt>
                <c:pt idx="658">
                  <c:v>44019</c:v>
                </c:pt>
                <c:pt idx="659">
                  <c:v>44026</c:v>
                </c:pt>
                <c:pt idx="660">
                  <c:v>44033</c:v>
                </c:pt>
                <c:pt idx="661">
                  <c:v>44040</c:v>
                </c:pt>
                <c:pt idx="662">
                  <c:v>44047</c:v>
                </c:pt>
                <c:pt idx="663">
                  <c:v>44054</c:v>
                </c:pt>
                <c:pt idx="664">
                  <c:v>44061</c:v>
                </c:pt>
                <c:pt idx="665">
                  <c:v>44068</c:v>
                </c:pt>
                <c:pt idx="666">
                  <c:v>44075</c:v>
                </c:pt>
                <c:pt idx="667">
                  <c:v>44082</c:v>
                </c:pt>
                <c:pt idx="668">
                  <c:v>44089</c:v>
                </c:pt>
                <c:pt idx="669">
                  <c:v>44096</c:v>
                </c:pt>
                <c:pt idx="670">
                  <c:v>44103</c:v>
                </c:pt>
                <c:pt idx="671">
                  <c:v>44110</c:v>
                </c:pt>
                <c:pt idx="672">
                  <c:v>44117</c:v>
                </c:pt>
                <c:pt idx="673">
                  <c:v>44124</c:v>
                </c:pt>
                <c:pt idx="674">
                  <c:v>44131</c:v>
                </c:pt>
                <c:pt idx="675">
                  <c:v>44138</c:v>
                </c:pt>
                <c:pt idx="676">
                  <c:v>44145</c:v>
                </c:pt>
                <c:pt idx="677">
                  <c:v>44152</c:v>
                </c:pt>
                <c:pt idx="678">
                  <c:v>44159</c:v>
                </c:pt>
                <c:pt idx="679">
                  <c:v>44166</c:v>
                </c:pt>
                <c:pt idx="680">
                  <c:v>44173</c:v>
                </c:pt>
                <c:pt idx="681">
                  <c:v>44180</c:v>
                </c:pt>
                <c:pt idx="682">
                  <c:v>44187</c:v>
                </c:pt>
                <c:pt idx="683">
                  <c:v>44194</c:v>
                </c:pt>
                <c:pt idx="684">
                  <c:v>44201</c:v>
                </c:pt>
                <c:pt idx="685">
                  <c:v>44208</c:v>
                </c:pt>
                <c:pt idx="686">
                  <c:v>44215</c:v>
                </c:pt>
                <c:pt idx="687">
                  <c:v>44222</c:v>
                </c:pt>
                <c:pt idx="688">
                  <c:v>44229</c:v>
                </c:pt>
                <c:pt idx="689">
                  <c:v>44236</c:v>
                </c:pt>
                <c:pt idx="690">
                  <c:v>44243</c:v>
                </c:pt>
                <c:pt idx="691">
                  <c:v>44250</c:v>
                </c:pt>
                <c:pt idx="692">
                  <c:v>44257</c:v>
                </c:pt>
                <c:pt idx="693">
                  <c:v>44264</c:v>
                </c:pt>
                <c:pt idx="694">
                  <c:v>44271</c:v>
                </c:pt>
                <c:pt idx="695">
                  <c:v>44278</c:v>
                </c:pt>
                <c:pt idx="696">
                  <c:v>44285</c:v>
                </c:pt>
                <c:pt idx="697">
                  <c:v>44292</c:v>
                </c:pt>
                <c:pt idx="698">
                  <c:v>44299</c:v>
                </c:pt>
                <c:pt idx="699">
                  <c:v>44306</c:v>
                </c:pt>
                <c:pt idx="700">
                  <c:v>44313</c:v>
                </c:pt>
                <c:pt idx="701">
                  <c:v>44320</c:v>
                </c:pt>
                <c:pt idx="702">
                  <c:v>44327</c:v>
                </c:pt>
                <c:pt idx="703">
                  <c:v>44334</c:v>
                </c:pt>
                <c:pt idx="704">
                  <c:v>44341</c:v>
                </c:pt>
                <c:pt idx="705">
                  <c:v>44348</c:v>
                </c:pt>
                <c:pt idx="706">
                  <c:v>44355</c:v>
                </c:pt>
                <c:pt idx="707">
                  <c:v>44362</c:v>
                </c:pt>
                <c:pt idx="708">
                  <c:v>44369</c:v>
                </c:pt>
                <c:pt idx="709">
                  <c:v>44376</c:v>
                </c:pt>
                <c:pt idx="710">
                  <c:v>44383</c:v>
                </c:pt>
                <c:pt idx="711">
                  <c:v>44390</c:v>
                </c:pt>
                <c:pt idx="712">
                  <c:v>44397</c:v>
                </c:pt>
                <c:pt idx="713">
                  <c:v>44404</c:v>
                </c:pt>
                <c:pt idx="714">
                  <c:v>44411</c:v>
                </c:pt>
                <c:pt idx="715">
                  <c:v>44418</c:v>
                </c:pt>
                <c:pt idx="716">
                  <c:v>44425</c:v>
                </c:pt>
                <c:pt idx="717">
                  <c:v>44432</c:v>
                </c:pt>
                <c:pt idx="718">
                  <c:v>44439</c:v>
                </c:pt>
                <c:pt idx="719">
                  <c:v>44446</c:v>
                </c:pt>
                <c:pt idx="720">
                  <c:v>44453</c:v>
                </c:pt>
                <c:pt idx="721">
                  <c:v>44460</c:v>
                </c:pt>
                <c:pt idx="722">
                  <c:v>44467</c:v>
                </c:pt>
                <c:pt idx="723">
                  <c:v>44474</c:v>
                </c:pt>
                <c:pt idx="724">
                  <c:v>44481</c:v>
                </c:pt>
                <c:pt idx="725">
                  <c:v>44488</c:v>
                </c:pt>
                <c:pt idx="726">
                  <c:v>44495</c:v>
                </c:pt>
                <c:pt idx="727">
                  <c:v>44502</c:v>
                </c:pt>
                <c:pt idx="728">
                  <c:v>44509</c:v>
                </c:pt>
                <c:pt idx="729">
                  <c:v>44516</c:v>
                </c:pt>
                <c:pt idx="730">
                  <c:v>44523</c:v>
                </c:pt>
                <c:pt idx="731">
                  <c:v>44530</c:v>
                </c:pt>
                <c:pt idx="732">
                  <c:v>44537</c:v>
                </c:pt>
                <c:pt idx="733">
                  <c:v>44544</c:v>
                </c:pt>
                <c:pt idx="734">
                  <c:v>44551</c:v>
                </c:pt>
                <c:pt idx="735">
                  <c:v>44559</c:v>
                </c:pt>
                <c:pt idx="736">
                  <c:v>44566</c:v>
                </c:pt>
                <c:pt idx="737">
                  <c:v>44573</c:v>
                </c:pt>
                <c:pt idx="738">
                  <c:v>44580</c:v>
                </c:pt>
                <c:pt idx="739">
                  <c:v>44587</c:v>
                </c:pt>
                <c:pt idx="740">
                  <c:v>44594</c:v>
                </c:pt>
                <c:pt idx="741">
                  <c:v>44601</c:v>
                </c:pt>
                <c:pt idx="742">
                  <c:v>44608</c:v>
                </c:pt>
                <c:pt idx="743">
                  <c:v>44615</c:v>
                </c:pt>
                <c:pt idx="744">
                  <c:v>44622</c:v>
                </c:pt>
                <c:pt idx="745">
                  <c:v>44629</c:v>
                </c:pt>
                <c:pt idx="746">
                  <c:v>44636</c:v>
                </c:pt>
                <c:pt idx="747">
                  <c:v>44643</c:v>
                </c:pt>
                <c:pt idx="748">
                  <c:v>44650</c:v>
                </c:pt>
                <c:pt idx="749">
                  <c:v>44657</c:v>
                </c:pt>
                <c:pt idx="750">
                  <c:v>44664</c:v>
                </c:pt>
                <c:pt idx="751">
                  <c:v>44671</c:v>
                </c:pt>
                <c:pt idx="752">
                  <c:v>44678</c:v>
                </c:pt>
                <c:pt idx="753">
                  <c:v>44685</c:v>
                </c:pt>
                <c:pt idx="754">
                  <c:v>44692</c:v>
                </c:pt>
                <c:pt idx="755">
                  <c:v>44699</c:v>
                </c:pt>
                <c:pt idx="756">
                  <c:v>44706</c:v>
                </c:pt>
                <c:pt idx="757">
                  <c:v>44713</c:v>
                </c:pt>
                <c:pt idx="758">
                  <c:v>44720</c:v>
                </c:pt>
                <c:pt idx="759">
                  <c:v>44727</c:v>
                </c:pt>
                <c:pt idx="760">
                  <c:v>44734</c:v>
                </c:pt>
                <c:pt idx="761">
                  <c:v>44741</c:v>
                </c:pt>
                <c:pt idx="762">
                  <c:v>44748</c:v>
                </c:pt>
                <c:pt idx="763">
                  <c:v>44755</c:v>
                </c:pt>
                <c:pt idx="764">
                  <c:v>44762</c:v>
                </c:pt>
                <c:pt idx="765">
                  <c:v>44769</c:v>
                </c:pt>
                <c:pt idx="766">
                  <c:v>44776</c:v>
                </c:pt>
                <c:pt idx="767">
                  <c:v>44783</c:v>
                </c:pt>
                <c:pt idx="768">
                  <c:v>44790</c:v>
                </c:pt>
                <c:pt idx="769">
                  <c:v>44797</c:v>
                </c:pt>
                <c:pt idx="770">
                  <c:v>44804</c:v>
                </c:pt>
                <c:pt idx="771">
                  <c:v>44811</c:v>
                </c:pt>
                <c:pt idx="772">
                  <c:v>44818</c:v>
                </c:pt>
                <c:pt idx="773">
                  <c:v>44825</c:v>
                </c:pt>
                <c:pt idx="774">
                  <c:v>44832</c:v>
                </c:pt>
                <c:pt idx="775">
                  <c:v>44839</c:v>
                </c:pt>
                <c:pt idx="776">
                  <c:v>44846</c:v>
                </c:pt>
                <c:pt idx="777">
                  <c:v>44853</c:v>
                </c:pt>
                <c:pt idx="778">
                  <c:v>44860</c:v>
                </c:pt>
                <c:pt idx="779">
                  <c:v>44867</c:v>
                </c:pt>
                <c:pt idx="780">
                  <c:v>44874</c:v>
                </c:pt>
                <c:pt idx="781">
                  <c:v>44881</c:v>
                </c:pt>
                <c:pt idx="782">
                  <c:v>44888</c:v>
                </c:pt>
                <c:pt idx="783">
                  <c:v>44895</c:v>
                </c:pt>
                <c:pt idx="784">
                  <c:v>44902</c:v>
                </c:pt>
                <c:pt idx="785">
                  <c:v>44909</c:v>
                </c:pt>
                <c:pt idx="786">
                  <c:v>44916</c:v>
                </c:pt>
                <c:pt idx="787">
                  <c:v>44923</c:v>
                </c:pt>
                <c:pt idx="788">
                  <c:v>44930</c:v>
                </c:pt>
                <c:pt idx="789">
                  <c:v>44937</c:v>
                </c:pt>
                <c:pt idx="790">
                  <c:v>44944</c:v>
                </c:pt>
                <c:pt idx="791">
                  <c:v>44951</c:v>
                </c:pt>
                <c:pt idx="792">
                  <c:v>44958</c:v>
                </c:pt>
                <c:pt idx="793">
                  <c:v>44965</c:v>
                </c:pt>
                <c:pt idx="794">
                  <c:v>44972</c:v>
                </c:pt>
                <c:pt idx="795">
                  <c:v>44979</c:v>
                </c:pt>
                <c:pt idx="796">
                  <c:v>44986</c:v>
                </c:pt>
                <c:pt idx="797">
                  <c:v>44993</c:v>
                </c:pt>
                <c:pt idx="798">
                  <c:v>45000</c:v>
                </c:pt>
                <c:pt idx="799">
                  <c:v>45007</c:v>
                </c:pt>
                <c:pt idx="800">
                  <c:v>45014</c:v>
                </c:pt>
                <c:pt idx="801">
                  <c:v>45021</c:v>
                </c:pt>
                <c:pt idx="802">
                  <c:v>45028</c:v>
                </c:pt>
                <c:pt idx="803">
                  <c:v>45035</c:v>
                </c:pt>
                <c:pt idx="804">
                  <c:v>45042</c:v>
                </c:pt>
                <c:pt idx="805">
                  <c:v>45049</c:v>
                </c:pt>
                <c:pt idx="806">
                  <c:v>45056</c:v>
                </c:pt>
                <c:pt idx="807">
                  <c:v>45063</c:v>
                </c:pt>
                <c:pt idx="808">
                  <c:v>45070</c:v>
                </c:pt>
                <c:pt idx="809">
                  <c:v>45077</c:v>
                </c:pt>
                <c:pt idx="810">
                  <c:v>45084</c:v>
                </c:pt>
                <c:pt idx="811">
                  <c:v>45091</c:v>
                </c:pt>
                <c:pt idx="812">
                  <c:v>45098</c:v>
                </c:pt>
                <c:pt idx="813">
                  <c:v>45105</c:v>
                </c:pt>
                <c:pt idx="814">
                  <c:v>45112</c:v>
                </c:pt>
                <c:pt idx="815">
                  <c:v>45119</c:v>
                </c:pt>
                <c:pt idx="816">
                  <c:v>45126</c:v>
                </c:pt>
                <c:pt idx="817">
                  <c:v>45133</c:v>
                </c:pt>
                <c:pt idx="818">
                  <c:v>45140</c:v>
                </c:pt>
                <c:pt idx="819">
                  <c:v>45147</c:v>
                </c:pt>
                <c:pt idx="820">
                  <c:v>45154</c:v>
                </c:pt>
                <c:pt idx="821">
                  <c:v>45161</c:v>
                </c:pt>
                <c:pt idx="822">
                  <c:v>45168</c:v>
                </c:pt>
                <c:pt idx="823">
                  <c:v>45175</c:v>
                </c:pt>
                <c:pt idx="824">
                  <c:v>45182</c:v>
                </c:pt>
                <c:pt idx="825">
                  <c:v>45189</c:v>
                </c:pt>
                <c:pt idx="826">
                  <c:v>45196</c:v>
                </c:pt>
                <c:pt idx="827">
                  <c:v>45203</c:v>
                </c:pt>
                <c:pt idx="828">
                  <c:v>45210</c:v>
                </c:pt>
                <c:pt idx="829">
                  <c:v>45217</c:v>
                </c:pt>
                <c:pt idx="830">
                  <c:v>45224</c:v>
                </c:pt>
                <c:pt idx="831">
                  <c:v>45231</c:v>
                </c:pt>
                <c:pt idx="832">
                  <c:v>45238</c:v>
                </c:pt>
                <c:pt idx="833">
                  <c:v>45245</c:v>
                </c:pt>
                <c:pt idx="834">
                  <c:v>45252</c:v>
                </c:pt>
                <c:pt idx="835">
                  <c:v>45259</c:v>
                </c:pt>
                <c:pt idx="836">
                  <c:v>45266</c:v>
                </c:pt>
                <c:pt idx="837">
                  <c:v>45273</c:v>
                </c:pt>
                <c:pt idx="838">
                  <c:v>45280</c:v>
                </c:pt>
                <c:pt idx="839">
                  <c:v>45287</c:v>
                </c:pt>
                <c:pt idx="840">
                  <c:v>45294</c:v>
                </c:pt>
                <c:pt idx="841">
                  <c:v>45301</c:v>
                </c:pt>
                <c:pt idx="842">
                  <c:v>45308</c:v>
                </c:pt>
                <c:pt idx="843">
                  <c:v>45315</c:v>
                </c:pt>
                <c:pt idx="844">
                  <c:v>45322</c:v>
                </c:pt>
                <c:pt idx="845">
                  <c:v>45329</c:v>
                </c:pt>
                <c:pt idx="846">
                  <c:v>45336</c:v>
                </c:pt>
                <c:pt idx="847">
                  <c:v>45343</c:v>
                </c:pt>
                <c:pt idx="848">
                  <c:v>45350</c:v>
                </c:pt>
                <c:pt idx="849">
                  <c:v>45357</c:v>
                </c:pt>
                <c:pt idx="850">
                  <c:v>45364</c:v>
                </c:pt>
                <c:pt idx="851">
                  <c:v>45371</c:v>
                </c:pt>
                <c:pt idx="852">
                  <c:v>45378</c:v>
                </c:pt>
                <c:pt idx="853">
                  <c:v>45385</c:v>
                </c:pt>
                <c:pt idx="854">
                  <c:v>45392</c:v>
                </c:pt>
                <c:pt idx="855">
                  <c:v>45399</c:v>
                </c:pt>
                <c:pt idx="856">
                  <c:v>45406</c:v>
                </c:pt>
                <c:pt idx="857">
                  <c:v>45413</c:v>
                </c:pt>
                <c:pt idx="858">
                  <c:v>45420</c:v>
                </c:pt>
                <c:pt idx="859">
                  <c:v>45427</c:v>
                </c:pt>
                <c:pt idx="860">
                  <c:v>45434</c:v>
                </c:pt>
                <c:pt idx="861">
                  <c:v>45441</c:v>
                </c:pt>
                <c:pt idx="862">
                  <c:v>45448</c:v>
                </c:pt>
                <c:pt idx="863">
                  <c:v>45455</c:v>
                </c:pt>
                <c:pt idx="864">
                  <c:v>45462</c:v>
                </c:pt>
                <c:pt idx="865">
                  <c:v>45469</c:v>
                </c:pt>
                <c:pt idx="866">
                  <c:v>45476</c:v>
                </c:pt>
                <c:pt idx="867">
                  <c:v>45483</c:v>
                </c:pt>
                <c:pt idx="868">
                  <c:v>45490</c:v>
                </c:pt>
                <c:pt idx="869">
                  <c:v>45497</c:v>
                </c:pt>
                <c:pt idx="870">
                  <c:v>45504</c:v>
                </c:pt>
                <c:pt idx="871">
                  <c:v>45511</c:v>
                </c:pt>
                <c:pt idx="872">
                  <c:v>45518</c:v>
                </c:pt>
                <c:pt idx="873">
                  <c:v>45525</c:v>
                </c:pt>
                <c:pt idx="874">
                  <c:v>45532</c:v>
                </c:pt>
                <c:pt idx="875">
                  <c:v>45539</c:v>
                </c:pt>
                <c:pt idx="876">
                  <c:v>45546</c:v>
                </c:pt>
                <c:pt idx="877">
                  <c:v>45553</c:v>
                </c:pt>
                <c:pt idx="878">
                  <c:v>45560</c:v>
                </c:pt>
                <c:pt idx="879">
                  <c:v>45567</c:v>
                </c:pt>
                <c:pt idx="880">
                  <c:v>45574</c:v>
                </c:pt>
                <c:pt idx="881">
                  <c:v>45581</c:v>
                </c:pt>
                <c:pt idx="882">
                  <c:v>45588</c:v>
                </c:pt>
                <c:pt idx="883">
                  <c:v>45595</c:v>
                </c:pt>
                <c:pt idx="884">
                  <c:v>45602</c:v>
                </c:pt>
                <c:pt idx="885">
                  <c:v>45609</c:v>
                </c:pt>
                <c:pt idx="886">
                  <c:v>45616</c:v>
                </c:pt>
                <c:pt idx="887">
                  <c:v>45623</c:v>
                </c:pt>
                <c:pt idx="888">
                  <c:v>45630</c:v>
                </c:pt>
                <c:pt idx="889">
                  <c:v>45637</c:v>
                </c:pt>
                <c:pt idx="890">
                  <c:v>45644</c:v>
                </c:pt>
                <c:pt idx="891">
                  <c:v>45653</c:v>
                </c:pt>
                <c:pt idx="892">
                  <c:v>45660</c:v>
                </c:pt>
                <c:pt idx="893">
                  <c:v>45667</c:v>
                </c:pt>
                <c:pt idx="894">
                  <c:v>45674</c:v>
                </c:pt>
                <c:pt idx="895">
                  <c:v>45681</c:v>
                </c:pt>
                <c:pt idx="896">
                  <c:v>45688</c:v>
                </c:pt>
                <c:pt idx="897">
                  <c:v>45695</c:v>
                </c:pt>
                <c:pt idx="898">
                  <c:v>45702</c:v>
                </c:pt>
                <c:pt idx="899">
                  <c:v>45709</c:v>
                </c:pt>
                <c:pt idx="900">
                  <c:v>45716</c:v>
                </c:pt>
                <c:pt idx="901">
                  <c:v>45723</c:v>
                </c:pt>
                <c:pt idx="902">
                  <c:v>45730</c:v>
                </c:pt>
                <c:pt idx="903">
                  <c:v>45737</c:v>
                </c:pt>
                <c:pt idx="904">
                  <c:v>45744</c:v>
                </c:pt>
                <c:pt idx="905">
                  <c:v>45751</c:v>
                </c:pt>
                <c:pt idx="906">
                  <c:v>45758</c:v>
                </c:pt>
                <c:pt idx="907">
                  <c:v>45769</c:v>
                </c:pt>
                <c:pt idx="908">
                  <c:v>45776</c:v>
                </c:pt>
                <c:pt idx="909">
                  <c:v>45783</c:v>
                </c:pt>
                <c:pt idx="910">
                  <c:v>45790</c:v>
                </c:pt>
                <c:pt idx="911">
                  <c:v>45797</c:v>
                </c:pt>
                <c:pt idx="912">
                  <c:v>45804</c:v>
                </c:pt>
                <c:pt idx="913">
                  <c:v>45811</c:v>
                </c:pt>
                <c:pt idx="914">
                  <c:v>45818</c:v>
                </c:pt>
                <c:pt idx="915">
                  <c:v>45825</c:v>
                </c:pt>
                <c:pt idx="916">
                  <c:v>45832</c:v>
                </c:pt>
                <c:pt idx="917">
                  <c:v>45839</c:v>
                </c:pt>
                <c:pt idx="918">
                  <c:v>45846</c:v>
                </c:pt>
                <c:pt idx="919">
                  <c:v>45853</c:v>
                </c:pt>
                <c:pt idx="920">
                  <c:v>45860</c:v>
                </c:pt>
                <c:pt idx="921">
                  <c:v>45867</c:v>
                </c:pt>
                <c:pt idx="922">
                  <c:v>45874</c:v>
                </c:pt>
                <c:pt idx="923">
                  <c:v>45881</c:v>
                </c:pt>
                <c:pt idx="924">
                  <c:v>45888</c:v>
                </c:pt>
                <c:pt idx="925">
                  <c:v>45895</c:v>
                </c:pt>
                <c:pt idx="926">
                  <c:v>45902</c:v>
                </c:pt>
                <c:pt idx="927">
                  <c:v>45909</c:v>
                </c:pt>
                <c:pt idx="928">
                  <c:v>45916</c:v>
                </c:pt>
                <c:pt idx="929">
                  <c:v>45923</c:v>
                </c:pt>
                <c:pt idx="930">
                  <c:v>45930</c:v>
                </c:pt>
                <c:pt idx="931">
                  <c:v>45937</c:v>
                </c:pt>
                <c:pt idx="932">
                  <c:v>45944</c:v>
                </c:pt>
                <c:pt idx="933">
                  <c:v>45951</c:v>
                </c:pt>
                <c:pt idx="934">
                  <c:v>45958</c:v>
                </c:pt>
                <c:pt idx="935">
                  <c:v>45965</c:v>
                </c:pt>
                <c:pt idx="936">
                  <c:v>45972</c:v>
                </c:pt>
                <c:pt idx="937">
                  <c:v>45979</c:v>
                </c:pt>
                <c:pt idx="938">
                  <c:v>45986</c:v>
                </c:pt>
                <c:pt idx="939">
                  <c:v>45993</c:v>
                </c:pt>
                <c:pt idx="940">
                  <c:v>46000</c:v>
                </c:pt>
                <c:pt idx="941">
                  <c:v>46007</c:v>
                </c:pt>
                <c:pt idx="942">
                  <c:v>46014</c:v>
                </c:pt>
                <c:pt idx="943">
                  <c:v>46021</c:v>
                </c:pt>
                <c:pt idx="944">
                  <c:v>46028</c:v>
                </c:pt>
                <c:pt idx="945">
                  <c:v>46035</c:v>
                </c:pt>
                <c:pt idx="946">
                  <c:v>46042</c:v>
                </c:pt>
                <c:pt idx="947">
                  <c:v>46049</c:v>
                </c:pt>
                <c:pt idx="948">
                  <c:v>46056</c:v>
                </c:pt>
                <c:pt idx="949">
                  <c:v>46063</c:v>
                </c:pt>
                <c:pt idx="950">
                  <c:v>46070</c:v>
                </c:pt>
                <c:pt idx="951">
                  <c:v>46077</c:v>
                </c:pt>
                <c:pt idx="952">
                  <c:v>46084</c:v>
                </c:pt>
                <c:pt idx="953">
                  <c:v>46091</c:v>
                </c:pt>
                <c:pt idx="954">
                  <c:v>46098</c:v>
                </c:pt>
                <c:pt idx="955">
                  <c:v>46105</c:v>
                </c:pt>
                <c:pt idx="956">
                  <c:v>46112</c:v>
                </c:pt>
                <c:pt idx="957">
                  <c:v>46119</c:v>
                </c:pt>
                <c:pt idx="958">
                  <c:v>46126</c:v>
                </c:pt>
                <c:pt idx="959">
                  <c:v>46133</c:v>
                </c:pt>
                <c:pt idx="960">
                  <c:v>46140</c:v>
                </c:pt>
                <c:pt idx="961">
                  <c:v>46147</c:v>
                </c:pt>
                <c:pt idx="962">
                  <c:v>46154</c:v>
                </c:pt>
                <c:pt idx="963">
                  <c:v>46161</c:v>
                </c:pt>
                <c:pt idx="964">
                  <c:v>46168</c:v>
                </c:pt>
                <c:pt idx="965">
                  <c:v>46175</c:v>
                </c:pt>
                <c:pt idx="966">
                  <c:v>46182</c:v>
                </c:pt>
                <c:pt idx="967">
                  <c:v>46189</c:v>
                </c:pt>
                <c:pt idx="968">
                  <c:v>46196</c:v>
                </c:pt>
                <c:pt idx="969">
                  <c:v>46203</c:v>
                </c:pt>
                <c:pt idx="970">
                  <c:v>46210</c:v>
                </c:pt>
                <c:pt idx="971">
                  <c:v>46217</c:v>
                </c:pt>
                <c:pt idx="972">
                  <c:v>46224</c:v>
                </c:pt>
                <c:pt idx="973">
                  <c:v>46231</c:v>
                </c:pt>
                <c:pt idx="974">
                  <c:v>46238</c:v>
                </c:pt>
                <c:pt idx="975">
                  <c:v>46245</c:v>
                </c:pt>
                <c:pt idx="976">
                  <c:v>46252</c:v>
                </c:pt>
                <c:pt idx="977">
                  <c:v>46259</c:v>
                </c:pt>
                <c:pt idx="978">
                  <c:v>46266</c:v>
                </c:pt>
                <c:pt idx="979">
                  <c:v>46273</c:v>
                </c:pt>
                <c:pt idx="980">
                  <c:v>46280</c:v>
                </c:pt>
                <c:pt idx="981">
                  <c:v>46287</c:v>
                </c:pt>
                <c:pt idx="982">
                  <c:v>46294</c:v>
                </c:pt>
                <c:pt idx="983">
                  <c:v>46301</c:v>
                </c:pt>
                <c:pt idx="984">
                  <c:v>46308</c:v>
                </c:pt>
                <c:pt idx="985">
                  <c:v>46315</c:v>
                </c:pt>
                <c:pt idx="986">
                  <c:v>46322</c:v>
                </c:pt>
                <c:pt idx="987">
                  <c:v>46329</c:v>
                </c:pt>
                <c:pt idx="988">
                  <c:v>46336</c:v>
                </c:pt>
                <c:pt idx="989">
                  <c:v>46343</c:v>
                </c:pt>
                <c:pt idx="990">
                  <c:v>46350</c:v>
                </c:pt>
                <c:pt idx="991">
                  <c:v>46357</c:v>
                </c:pt>
                <c:pt idx="992">
                  <c:v>46364</c:v>
                </c:pt>
                <c:pt idx="993">
                  <c:v>46371</c:v>
                </c:pt>
                <c:pt idx="994">
                  <c:v>46378</c:v>
                </c:pt>
                <c:pt idx="995">
                  <c:v>46385</c:v>
                </c:pt>
                <c:pt idx="996">
                  <c:v>46392</c:v>
                </c:pt>
                <c:pt idx="997">
                  <c:v>46399</c:v>
                </c:pt>
                <c:pt idx="998">
                  <c:v>46406</c:v>
                </c:pt>
                <c:pt idx="999">
                  <c:v>46413</c:v>
                </c:pt>
                <c:pt idx="1000">
                  <c:v>46420</c:v>
                </c:pt>
                <c:pt idx="1001">
                  <c:v>46427</c:v>
                </c:pt>
                <c:pt idx="1002">
                  <c:v>46434</c:v>
                </c:pt>
                <c:pt idx="1003">
                  <c:v>46441</c:v>
                </c:pt>
                <c:pt idx="1004">
                  <c:v>46448</c:v>
                </c:pt>
                <c:pt idx="1005">
                  <c:v>46455</c:v>
                </c:pt>
                <c:pt idx="1006">
                  <c:v>46462</c:v>
                </c:pt>
                <c:pt idx="1007">
                  <c:v>46469</c:v>
                </c:pt>
                <c:pt idx="1008">
                  <c:v>46476</c:v>
                </c:pt>
                <c:pt idx="1009">
                  <c:v>46483</c:v>
                </c:pt>
                <c:pt idx="1010">
                  <c:v>46490</c:v>
                </c:pt>
                <c:pt idx="1011">
                  <c:v>46497</c:v>
                </c:pt>
                <c:pt idx="1012">
                  <c:v>46504</c:v>
                </c:pt>
                <c:pt idx="1013">
                  <c:v>46511</c:v>
                </c:pt>
                <c:pt idx="1014">
                  <c:v>46518</c:v>
                </c:pt>
                <c:pt idx="1015">
                  <c:v>46525</c:v>
                </c:pt>
                <c:pt idx="1016">
                  <c:v>46532</c:v>
                </c:pt>
                <c:pt idx="1017">
                  <c:v>46539</c:v>
                </c:pt>
                <c:pt idx="1018">
                  <c:v>46546</c:v>
                </c:pt>
                <c:pt idx="1019">
                  <c:v>46553</c:v>
                </c:pt>
                <c:pt idx="1020">
                  <c:v>46560</c:v>
                </c:pt>
                <c:pt idx="1021">
                  <c:v>46567</c:v>
                </c:pt>
                <c:pt idx="1022">
                  <c:v>46574</c:v>
                </c:pt>
                <c:pt idx="1023">
                  <c:v>46581</c:v>
                </c:pt>
                <c:pt idx="1024">
                  <c:v>46588</c:v>
                </c:pt>
                <c:pt idx="1025">
                  <c:v>46595</c:v>
                </c:pt>
                <c:pt idx="1026">
                  <c:v>46602</c:v>
                </c:pt>
                <c:pt idx="1027">
                  <c:v>46609</c:v>
                </c:pt>
                <c:pt idx="1028">
                  <c:v>46616</c:v>
                </c:pt>
                <c:pt idx="1029">
                  <c:v>46623</c:v>
                </c:pt>
                <c:pt idx="1030">
                  <c:v>46630</c:v>
                </c:pt>
                <c:pt idx="1031">
                  <c:v>46637</c:v>
                </c:pt>
                <c:pt idx="1032">
                  <c:v>46644</c:v>
                </c:pt>
                <c:pt idx="1033">
                  <c:v>46651</c:v>
                </c:pt>
                <c:pt idx="1034">
                  <c:v>46658</c:v>
                </c:pt>
                <c:pt idx="1035">
                  <c:v>46665</c:v>
                </c:pt>
                <c:pt idx="1036">
                  <c:v>46672</c:v>
                </c:pt>
                <c:pt idx="1037">
                  <c:v>46679</c:v>
                </c:pt>
                <c:pt idx="1038">
                  <c:v>46686</c:v>
                </c:pt>
                <c:pt idx="1039">
                  <c:v>46693</c:v>
                </c:pt>
                <c:pt idx="1040">
                  <c:v>46700</c:v>
                </c:pt>
                <c:pt idx="1041">
                  <c:v>46707</c:v>
                </c:pt>
                <c:pt idx="1042">
                  <c:v>46714</c:v>
                </c:pt>
                <c:pt idx="1043">
                  <c:v>46721</c:v>
                </c:pt>
                <c:pt idx="1044">
                  <c:v>46728</c:v>
                </c:pt>
                <c:pt idx="1045">
                  <c:v>46735</c:v>
                </c:pt>
                <c:pt idx="1046">
                  <c:v>46742</c:v>
                </c:pt>
                <c:pt idx="1047">
                  <c:v>46750</c:v>
                </c:pt>
                <c:pt idx="1048">
                  <c:v>46757</c:v>
                </c:pt>
                <c:pt idx="1049">
                  <c:v>46764</c:v>
                </c:pt>
                <c:pt idx="1050">
                  <c:v>46771</c:v>
                </c:pt>
                <c:pt idx="1051">
                  <c:v>46778</c:v>
                </c:pt>
                <c:pt idx="1052">
                  <c:v>46785</c:v>
                </c:pt>
                <c:pt idx="1053">
                  <c:v>46792</c:v>
                </c:pt>
                <c:pt idx="1054">
                  <c:v>46799</c:v>
                </c:pt>
                <c:pt idx="1055">
                  <c:v>46806</c:v>
                </c:pt>
                <c:pt idx="1056">
                  <c:v>46813</c:v>
                </c:pt>
                <c:pt idx="1057">
                  <c:v>46820</c:v>
                </c:pt>
                <c:pt idx="1058">
                  <c:v>46827</c:v>
                </c:pt>
                <c:pt idx="1059">
                  <c:v>46834</c:v>
                </c:pt>
                <c:pt idx="1060">
                  <c:v>46841</c:v>
                </c:pt>
                <c:pt idx="1061">
                  <c:v>46848</c:v>
                </c:pt>
                <c:pt idx="1062">
                  <c:v>46855</c:v>
                </c:pt>
                <c:pt idx="1063">
                  <c:v>46862</c:v>
                </c:pt>
                <c:pt idx="1064">
                  <c:v>46869</c:v>
                </c:pt>
                <c:pt idx="1065">
                  <c:v>46876</c:v>
                </c:pt>
                <c:pt idx="1066">
                  <c:v>46883</c:v>
                </c:pt>
                <c:pt idx="1067">
                  <c:v>46890</c:v>
                </c:pt>
                <c:pt idx="1068">
                  <c:v>46897</c:v>
                </c:pt>
                <c:pt idx="1069">
                  <c:v>46904</c:v>
                </c:pt>
                <c:pt idx="1070">
                  <c:v>46911</c:v>
                </c:pt>
                <c:pt idx="1071">
                  <c:v>46918</c:v>
                </c:pt>
                <c:pt idx="1072">
                  <c:v>46925</c:v>
                </c:pt>
                <c:pt idx="1073">
                  <c:v>46932</c:v>
                </c:pt>
                <c:pt idx="1074">
                  <c:v>46939</c:v>
                </c:pt>
                <c:pt idx="1075">
                  <c:v>46946</c:v>
                </c:pt>
                <c:pt idx="1076">
                  <c:v>46953</c:v>
                </c:pt>
                <c:pt idx="1077">
                  <c:v>46960</c:v>
                </c:pt>
                <c:pt idx="1078">
                  <c:v>46967</c:v>
                </c:pt>
                <c:pt idx="1079">
                  <c:v>46974</c:v>
                </c:pt>
                <c:pt idx="1080">
                  <c:v>46981</c:v>
                </c:pt>
                <c:pt idx="1081">
                  <c:v>46988</c:v>
                </c:pt>
                <c:pt idx="1082">
                  <c:v>46995</c:v>
                </c:pt>
                <c:pt idx="1083">
                  <c:v>47002</c:v>
                </c:pt>
                <c:pt idx="1084">
                  <c:v>47009</c:v>
                </c:pt>
                <c:pt idx="1085">
                  <c:v>47016</c:v>
                </c:pt>
                <c:pt idx="1086">
                  <c:v>47023</c:v>
                </c:pt>
                <c:pt idx="1087">
                  <c:v>47030</c:v>
                </c:pt>
                <c:pt idx="1088">
                  <c:v>47037</c:v>
                </c:pt>
                <c:pt idx="1089">
                  <c:v>47044</c:v>
                </c:pt>
                <c:pt idx="1090">
                  <c:v>47051</c:v>
                </c:pt>
                <c:pt idx="1091">
                  <c:v>47058</c:v>
                </c:pt>
                <c:pt idx="1092">
                  <c:v>47065</c:v>
                </c:pt>
                <c:pt idx="1093">
                  <c:v>47072</c:v>
                </c:pt>
                <c:pt idx="1094">
                  <c:v>47079</c:v>
                </c:pt>
                <c:pt idx="1095">
                  <c:v>47086</c:v>
                </c:pt>
                <c:pt idx="1096">
                  <c:v>47093</c:v>
                </c:pt>
                <c:pt idx="1097">
                  <c:v>47100</c:v>
                </c:pt>
                <c:pt idx="1098">
                  <c:v>47107</c:v>
                </c:pt>
                <c:pt idx="1099">
                  <c:v>47114</c:v>
                </c:pt>
                <c:pt idx="1100">
                  <c:v>47121</c:v>
                </c:pt>
                <c:pt idx="1101">
                  <c:v>47128</c:v>
                </c:pt>
                <c:pt idx="1102">
                  <c:v>47135</c:v>
                </c:pt>
                <c:pt idx="1103">
                  <c:v>47142</c:v>
                </c:pt>
                <c:pt idx="1104">
                  <c:v>47149</c:v>
                </c:pt>
                <c:pt idx="1105">
                  <c:v>47156</c:v>
                </c:pt>
                <c:pt idx="1106">
                  <c:v>47163</c:v>
                </c:pt>
                <c:pt idx="1107">
                  <c:v>47170</c:v>
                </c:pt>
                <c:pt idx="1108">
                  <c:v>47177</c:v>
                </c:pt>
                <c:pt idx="1109">
                  <c:v>47184</c:v>
                </c:pt>
                <c:pt idx="1110">
                  <c:v>47191</c:v>
                </c:pt>
                <c:pt idx="1111">
                  <c:v>47198</c:v>
                </c:pt>
                <c:pt idx="1112">
                  <c:v>47205</c:v>
                </c:pt>
                <c:pt idx="1113">
                  <c:v>47212</c:v>
                </c:pt>
                <c:pt idx="1114">
                  <c:v>47219</c:v>
                </c:pt>
                <c:pt idx="1115">
                  <c:v>47226</c:v>
                </c:pt>
                <c:pt idx="1116">
                  <c:v>47233</c:v>
                </c:pt>
                <c:pt idx="1117">
                  <c:v>47240</c:v>
                </c:pt>
                <c:pt idx="1118">
                  <c:v>47247</c:v>
                </c:pt>
                <c:pt idx="1119">
                  <c:v>47254</c:v>
                </c:pt>
                <c:pt idx="1120">
                  <c:v>47261</c:v>
                </c:pt>
                <c:pt idx="1121">
                  <c:v>47268</c:v>
                </c:pt>
                <c:pt idx="1122">
                  <c:v>47275</c:v>
                </c:pt>
                <c:pt idx="1123">
                  <c:v>47282</c:v>
                </c:pt>
                <c:pt idx="1124">
                  <c:v>47289</c:v>
                </c:pt>
                <c:pt idx="1125">
                  <c:v>47296</c:v>
                </c:pt>
                <c:pt idx="1126">
                  <c:v>47303</c:v>
                </c:pt>
                <c:pt idx="1127">
                  <c:v>47310</c:v>
                </c:pt>
                <c:pt idx="1128">
                  <c:v>47317</c:v>
                </c:pt>
                <c:pt idx="1129">
                  <c:v>47324</c:v>
                </c:pt>
                <c:pt idx="1130">
                  <c:v>47331</c:v>
                </c:pt>
                <c:pt idx="1131">
                  <c:v>47338</c:v>
                </c:pt>
                <c:pt idx="1132">
                  <c:v>47345</c:v>
                </c:pt>
                <c:pt idx="1133">
                  <c:v>47352</c:v>
                </c:pt>
                <c:pt idx="1134">
                  <c:v>47359</c:v>
                </c:pt>
                <c:pt idx="1135">
                  <c:v>47366</c:v>
                </c:pt>
                <c:pt idx="1136">
                  <c:v>47373</c:v>
                </c:pt>
                <c:pt idx="1137">
                  <c:v>47380</c:v>
                </c:pt>
                <c:pt idx="1138">
                  <c:v>47387</c:v>
                </c:pt>
                <c:pt idx="1139">
                  <c:v>47394</c:v>
                </c:pt>
                <c:pt idx="1140">
                  <c:v>47401</c:v>
                </c:pt>
                <c:pt idx="1141">
                  <c:v>47408</c:v>
                </c:pt>
                <c:pt idx="1142">
                  <c:v>47415</c:v>
                </c:pt>
                <c:pt idx="1143">
                  <c:v>47422</c:v>
                </c:pt>
                <c:pt idx="1144">
                  <c:v>47429</c:v>
                </c:pt>
                <c:pt idx="1145">
                  <c:v>47436</c:v>
                </c:pt>
                <c:pt idx="1146">
                  <c:v>47443</c:v>
                </c:pt>
                <c:pt idx="1147">
                  <c:v>47450</c:v>
                </c:pt>
                <c:pt idx="1148">
                  <c:v>47457</c:v>
                </c:pt>
                <c:pt idx="1149">
                  <c:v>47464</c:v>
                </c:pt>
                <c:pt idx="1150">
                  <c:v>47471</c:v>
                </c:pt>
                <c:pt idx="1151">
                  <c:v>47479</c:v>
                </c:pt>
                <c:pt idx="1152">
                  <c:v>47486</c:v>
                </c:pt>
                <c:pt idx="1153">
                  <c:v>47493</c:v>
                </c:pt>
                <c:pt idx="1154">
                  <c:v>47500</c:v>
                </c:pt>
                <c:pt idx="1155">
                  <c:v>47507</c:v>
                </c:pt>
                <c:pt idx="1156">
                  <c:v>47514</c:v>
                </c:pt>
                <c:pt idx="1157">
                  <c:v>47521</c:v>
                </c:pt>
                <c:pt idx="1158">
                  <c:v>47528</c:v>
                </c:pt>
                <c:pt idx="1159">
                  <c:v>47535</c:v>
                </c:pt>
                <c:pt idx="1160">
                  <c:v>47542</c:v>
                </c:pt>
                <c:pt idx="1161">
                  <c:v>47549</c:v>
                </c:pt>
                <c:pt idx="1162">
                  <c:v>47556</c:v>
                </c:pt>
                <c:pt idx="1163">
                  <c:v>47563</c:v>
                </c:pt>
                <c:pt idx="1164">
                  <c:v>47570</c:v>
                </c:pt>
                <c:pt idx="1165">
                  <c:v>47577</c:v>
                </c:pt>
                <c:pt idx="1166">
                  <c:v>47584</c:v>
                </c:pt>
                <c:pt idx="1167">
                  <c:v>47591</c:v>
                </c:pt>
                <c:pt idx="1168">
                  <c:v>47598</c:v>
                </c:pt>
                <c:pt idx="1169">
                  <c:v>47605</c:v>
                </c:pt>
                <c:pt idx="1170">
                  <c:v>47612</c:v>
                </c:pt>
                <c:pt idx="1171">
                  <c:v>47619</c:v>
                </c:pt>
                <c:pt idx="1172">
                  <c:v>47626</c:v>
                </c:pt>
                <c:pt idx="1173">
                  <c:v>47633</c:v>
                </c:pt>
                <c:pt idx="1174">
                  <c:v>47640</c:v>
                </c:pt>
                <c:pt idx="1175">
                  <c:v>47647</c:v>
                </c:pt>
                <c:pt idx="1176">
                  <c:v>47654</c:v>
                </c:pt>
                <c:pt idx="1177">
                  <c:v>47661</c:v>
                </c:pt>
                <c:pt idx="1178">
                  <c:v>47668</c:v>
                </c:pt>
                <c:pt idx="1179">
                  <c:v>47675</c:v>
                </c:pt>
                <c:pt idx="1180">
                  <c:v>47682</c:v>
                </c:pt>
                <c:pt idx="1181">
                  <c:v>47689</c:v>
                </c:pt>
                <c:pt idx="1182">
                  <c:v>47696</c:v>
                </c:pt>
                <c:pt idx="1183">
                  <c:v>47703</c:v>
                </c:pt>
                <c:pt idx="1184">
                  <c:v>47710</c:v>
                </c:pt>
                <c:pt idx="1185">
                  <c:v>47717</c:v>
                </c:pt>
                <c:pt idx="1186">
                  <c:v>47724</c:v>
                </c:pt>
                <c:pt idx="1187">
                  <c:v>47731</c:v>
                </c:pt>
                <c:pt idx="1188">
                  <c:v>47738</c:v>
                </c:pt>
                <c:pt idx="1189">
                  <c:v>47745</c:v>
                </c:pt>
                <c:pt idx="1190">
                  <c:v>47752</c:v>
                </c:pt>
                <c:pt idx="1191">
                  <c:v>47759</c:v>
                </c:pt>
                <c:pt idx="1192">
                  <c:v>47766</c:v>
                </c:pt>
                <c:pt idx="1193">
                  <c:v>47773</c:v>
                </c:pt>
                <c:pt idx="1194">
                  <c:v>47780</c:v>
                </c:pt>
                <c:pt idx="1195">
                  <c:v>47787</c:v>
                </c:pt>
                <c:pt idx="1196">
                  <c:v>47794</c:v>
                </c:pt>
                <c:pt idx="1197">
                  <c:v>47801</c:v>
                </c:pt>
                <c:pt idx="1198">
                  <c:v>47808</c:v>
                </c:pt>
                <c:pt idx="1199">
                  <c:v>47815</c:v>
                </c:pt>
                <c:pt idx="1200">
                  <c:v>47822</c:v>
                </c:pt>
                <c:pt idx="1201">
                  <c:v>47829</c:v>
                </c:pt>
                <c:pt idx="1202">
                  <c:v>47836</c:v>
                </c:pt>
                <c:pt idx="1203">
                  <c:v>47844</c:v>
                </c:pt>
                <c:pt idx="1204">
                  <c:v>47851</c:v>
                </c:pt>
                <c:pt idx="1205">
                  <c:v>47858</c:v>
                </c:pt>
                <c:pt idx="1206">
                  <c:v>47865</c:v>
                </c:pt>
                <c:pt idx="1207">
                  <c:v>47872</c:v>
                </c:pt>
                <c:pt idx="1208">
                  <c:v>47879</c:v>
                </c:pt>
                <c:pt idx="1209">
                  <c:v>47886</c:v>
                </c:pt>
                <c:pt idx="1210">
                  <c:v>47893</c:v>
                </c:pt>
                <c:pt idx="1211">
                  <c:v>47900</c:v>
                </c:pt>
                <c:pt idx="1212">
                  <c:v>47907</c:v>
                </c:pt>
                <c:pt idx="1213">
                  <c:v>47914</c:v>
                </c:pt>
                <c:pt idx="1214">
                  <c:v>47921</c:v>
                </c:pt>
                <c:pt idx="1215">
                  <c:v>47928</c:v>
                </c:pt>
                <c:pt idx="1216">
                  <c:v>47935</c:v>
                </c:pt>
                <c:pt idx="1217">
                  <c:v>47942</c:v>
                </c:pt>
                <c:pt idx="1218">
                  <c:v>47953</c:v>
                </c:pt>
                <c:pt idx="1219">
                  <c:v>47960</c:v>
                </c:pt>
                <c:pt idx="1220">
                  <c:v>47967</c:v>
                </c:pt>
                <c:pt idx="1221">
                  <c:v>47974</c:v>
                </c:pt>
                <c:pt idx="1222">
                  <c:v>47981</c:v>
                </c:pt>
                <c:pt idx="1223">
                  <c:v>47988</c:v>
                </c:pt>
                <c:pt idx="1224">
                  <c:v>47995</c:v>
                </c:pt>
                <c:pt idx="1225">
                  <c:v>48002</c:v>
                </c:pt>
                <c:pt idx="1226">
                  <c:v>48009</c:v>
                </c:pt>
                <c:pt idx="1227">
                  <c:v>48016</c:v>
                </c:pt>
                <c:pt idx="1228">
                  <c:v>48023</c:v>
                </c:pt>
                <c:pt idx="1229">
                  <c:v>48030</c:v>
                </c:pt>
                <c:pt idx="1230">
                  <c:v>48037</c:v>
                </c:pt>
                <c:pt idx="1231">
                  <c:v>48044</c:v>
                </c:pt>
                <c:pt idx="1232">
                  <c:v>48051</c:v>
                </c:pt>
                <c:pt idx="1233">
                  <c:v>48058</c:v>
                </c:pt>
                <c:pt idx="1234">
                  <c:v>48065</c:v>
                </c:pt>
                <c:pt idx="1235">
                  <c:v>48072</c:v>
                </c:pt>
                <c:pt idx="1236">
                  <c:v>48079</c:v>
                </c:pt>
                <c:pt idx="1237">
                  <c:v>48086</c:v>
                </c:pt>
                <c:pt idx="1238">
                  <c:v>48093</c:v>
                </c:pt>
                <c:pt idx="1239">
                  <c:v>48100</c:v>
                </c:pt>
                <c:pt idx="1240">
                  <c:v>48107</c:v>
                </c:pt>
                <c:pt idx="1241">
                  <c:v>48114</c:v>
                </c:pt>
                <c:pt idx="1242">
                  <c:v>48121</c:v>
                </c:pt>
                <c:pt idx="1243">
                  <c:v>48128</c:v>
                </c:pt>
                <c:pt idx="1244">
                  <c:v>48135</c:v>
                </c:pt>
                <c:pt idx="1245">
                  <c:v>48142</c:v>
                </c:pt>
                <c:pt idx="1246">
                  <c:v>48149</c:v>
                </c:pt>
                <c:pt idx="1247">
                  <c:v>48156</c:v>
                </c:pt>
                <c:pt idx="1248">
                  <c:v>48163</c:v>
                </c:pt>
                <c:pt idx="1249">
                  <c:v>48170</c:v>
                </c:pt>
                <c:pt idx="1250">
                  <c:v>48177</c:v>
                </c:pt>
                <c:pt idx="1251">
                  <c:v>48184</c:v>
                </c:pt>
                <c:pt idx="1252">
                  <c:v>48191</c:v>
                </c:pt>
                <c:pt idx="1253">
                  <c:v>48198</c:v>
                </c:pt>
                <c:pt idx="1254">
                  <c:v>48205</c:v>
                </c:pt>
                <c:pt idx="1255">
                  <c:v>48212</c:v>
                </c:pt>
                <c:pt idx="1256">
                  <c:v>48219</c:v>
                </c:pt>
                <c:pt idx="1257">
                  <c:v>48226</c:v>
                </c:pt>
                <c:pt idx="1258">
                  <c:v>48233</c:v>
                </c:pt>
                <c:pt idx="1259">
                  <c:v>48240</c:v>
                </c:pt>
                <c:pt idx="1260">
                  <c:v>48247</c:v>
                </c:pt>
                <c:pt idx="1261">
                  <c:v>48254</c:v>
                </c:pt>
                <c:pt idx="1262">
                  <c:v>48261</c:v>
                </c:pt>
                <c:pt idx="1263">
                  <c:v>48268</c:v>
                </c:pt>
                <c:pt idx="1264">
                  <c:v>48275</c:v>
                </c:pt>
                <c:pt idx="1265">
                  <c:v>48282</c:v>
                </c:pt>
                <c:pt idx="1266">
                  <c:v>48289</c:v>
                </c:pt>
                <c:pt idx="1267">
                  <c:v>48296</c:v>
                </c:pt>
                <c:pt idx="1268">
                  <c:v>48303</c:v>
                </c:pt>
                <c:pt idx="1269">
                  <c:v>48310</c:v>
                </c:pt>
                <c:pt idx="1270">
                  <c:v>48317</c:v>
                </c:pt>
                <c:pt idx="1271">
                  <c:v>48324</c:v>
                </c:pt>
                <c:pt idx="1272">
                  <c:v>48331</c:v>
                </c:pt>
                <c:pt idx="1273">
                  <c:v>48338</c:v>
                </c:pt>
                <c:pt idx="1274">
                  <c:v>48345</c:v>
                </c:pt>
                <c:pt idx="1275">
                  <c:v>48352</c:v>
                </c:pt>
                <c:pt idx="1276">
                  <c:v>48359</c:v>
                </c:pt>
                <c:pt idx="1277">
                  <c:v>48366</c:v>
                </c:pt>
                <c:pt idx="1278">
                  <c:v>48373</c:v>
                </c:pt>
                <c:pt idx="1279">
                  <c:v>48380</c:v>
                </c:pt>
                <c:pt idx="1280">
                  <c:v>48387</c:v>
                </c:pt>
                <c:pt idx="1281">
                  <c:v>48394</c:v>
                </c:pt>
                <c:pt idx="1282">
                  <c:v>48401</c:v>
                </c:pt>
                <c:pt idx="1283">
                  <c:v>48408</c:v>
                </c:pt>
                <c:pt idx="1284">
                  <c:v>48415</c:v>
                </c:pt>
                <c:pt idx="1285">
                  <c:v>48422</c:v>
                </c:pt>
                <c:pt idx="1286">
                  <c:v>48429</c:v>
                </c:pt>
                <c:pt idx="1287">
                  <c:v>48436</c:v>
                </c:pt>
                <c:pt idx="1288">
                  <c:v>48443</c:v>
                </c:pt>
                <c:pt idx="1289">
                  <c:v>48450</c:v>
                </c:pt>
                <c:pt idx="1290">
                  <c:v>48457</c:v>
                </c:pt>
                <c:pt idx="1291">
                  <c:v>48464</c:v>
                </c:pt>
                <c:pt idx="1292">
                  <c:v>48471</c:v>
                </c:pt>
                <c:pt idx="1293">
                  <c:v>48478</c:v>
                </c:pt>
                <c:pt idx="1294">
                  <c:v>48485</c:v>
                </c:pt>
                <c:pt idx="1295">
                  <c:v>48492</c:v>
                </c:pt>
                <c:pt idx="1296">
                  <c:v>48499</c:v>
                </c:pt>
                <c:pt idx="1297">
                  <c:v>48506</c:v>
                </c:pt>
                <c:pt idx="1298">
                  <c:v>48513</c:v>
                </c:pt>
                <c:pt idx="1299">
                  <c:v>48520</c:v>
                </c:pt>
                <c:pt idx="1300">
                  <c:v>48527</c:v>
                </c:pt>
                <c:pt idx="1301">
                  <c:v>48534</c:v>
                </c:pt>
                <c:pt idx="1302">
                  <c:v>48541</c:v>
                </c:pt>
                <c:pt idx="1303">
                  <c:v>48548</c:v>
                </c:pt>
                <c:pt idx="1304">
                  <c:v>48555</c:v>
                </c:pt>
                <c:pt idx="1305">
                  <c:v>48562</c:v>
                </c:pt>
                <c:pt idx="1306">
                  <c:v>48569</c:v>
                </c:pt>
                <c:pt idx="1307">
                  <c:v>48577</c:v>
                </c:pt>
                <c:pt idx="1308">
                  <c:v>48584</c:v>
                </c:pt>
                <c:pt idx="1309">
                  <c:v>48591</c:v>
                </c:pt>
                <c:pt idx="1310">
                  <c:v>48598</c:v>
                </c:pt>
                <c:pt idx="1311">
                  <c:v>48605</c:v>
                </c:pt>
                <c:pt idx="1312">
                  <c:v>48612</c:v>
                </c:pt>
                <c:pt idx="1313">
                  <c:v>48619</c:v>
                </c:pt>
                <c:pt idx="1314">
                  <c:v>48626</c:v>
                </c:pt>
                <c:pt idx="1315">
                  <c:v>48633</c:v>
                </c:pt>
                <c:pt idx="1316">
                  <c:v>48640</c:v>
                </c:pt>
                <c:pt idx="1317">
                  <c:v>48647</c:v>
                </c:pt>
                <c:pt idx="1318">
                  <c:v>48654</c:v>
                </c:pt>
                <c:pt idx="1319">
                  <c:v>48661</c:v>
                </c:pt>
                <c:pt idx="1320">
                  <c:v>48668</c:v>
                </c:pt>
                <c:pt idx="1321">
                  <c:v>48675</c:v>
                </c:pt>
                <c:pt idx="1322">
                  <c:v>48682</c:v>
                </c:pt>
                <c:pt idx="1323">
                  <c:v>48689</c:v>
                </c:pt>
                <c:pt idx="1324">
                  <c:v>48696</c:v>
                </c:pt>
                <c:pt idx="1325">
                  <c:v>48703</c:v>
                </c:pt>
                <c:pt idx="1326">
                  <c:v>48710</c:v>
                </c:pt>
                <c:pt idx="1327">
                  <c:v>48717</c:v>
                </c:pt>
                <c:pt idx="1328">
                  <c:v>48724</c:v>
                </c:pt>
                <c:pt idx="1329">
                  <c:v>48731</c:v>
                </c:pt>
                <c:pt idx="1330">
                  <c:v>48738</c:v>
                </c:pt>
                <c:pt idx="1331">
                  <c:v>48745</c:v>
                </c:pt>
                <c:pt idx="1332">
                  <c:v>48752</c:v>
                </c:pt>
                <c:pt idx="1333">
                  <c:v>48759</c:v>
                </c:pt>
                <c:pt idx="1334">
                  <c:v>48766</c:v>
                </c:pt>
                <c:pt idx="1335">
                  <c:v>48773</c:v>
                </c:pt>
                <c:pt idx="1336">
                  <c:v>48780</c:v>
                </c:pt>
                <c:pt idx="1337">
                  <c:v>48787</c:v>
                </c:pt>
                <c:pt idx="1338">
                  <c:v>48794</c:v>
                </c:pt>
                <c:pt idx="1339">
                  <c:v>48801</c:v>
                </c:pt>
                <c:pt idx="1340">
                  <c:v>48808</c:v>
                </c:pt>
                <c:pt idx="1341">
                  <c:v>48815</c:v>
                </c:pt>
                <c:pt idx="1342">
                  <c:v>48822</c:v>
                </c:pt>
                <c:pt idx="1343">
                  <c:v>48829</c:v>
                </c:pt>
                <c:pt idx="1344">
                  <c:v>48836</c:v>
                </c:pt>
                <c:pt idx="1345">
                  <c:v>48843</c:v>
                </c:pt>
                <c:pt idx="1346">
                  <c:v>48850</c:v>
                </c:pt>
                <c:pt idx="1347">
                  <c:v>48857</c:v>
                </c:pt>
                <c:pt idx="1348">
                  <c:v>48864</c:v>
                </c:pt>
                <c:pt idx="1349">
                  <c:v>48871</c:v>
                </c:pt>
                <c:pt idx="1350">
                  <c:v>48878</c:v>
                </c:pt>
                <c:pt idx="1351">
                  <c:v>48885</c:v>
                </c:pt>
                <c:pt idx="1352">
                  <c:v>48892</c:v>
                </c:pt>
                <c:pt idx="1353">
                  <c:v>48899</c:v>
                </c:pt>
                <c:pt idx="1354">
                  <c:v>48906</c:v>
                </c:pt>
                <c:pt idx="1355">
                  <c:v>48913</c:v>
                </c:pt>
                <c:pt idx="1356">
                  <c:v>48920</c:v>
                </c:pt>
                <c:pt idx="1357">
                  <c:v>48927</c:v>
                </c:pt>
                <c:pt idx="1358">
                  <c:v>48934</c:v>
                </c:pt>
                <c:pt idx="1359">
                  <c:v>48941</c:v>
                </c:pt>
                <c:pt idx="1360">
                  <c:v>48948</c:v>
                </c:pt>
                <c:pt idx="1361">
                  <c:v>48955</c:v>
                </c:pt>
                <c:pt idx="1362">
                  <c:v>48962</c:v>
                </c:pt>
                <c:pt idx="1363">
                  <c:v>48969</c:v>
                </c:pt>
                <c:pt idx="1364">
                  <c:v>48976</c:v>
                </c:pt>
                <c:pt idx="1365">
                  <c:v>48983</c:v>
                </c:pt>
                <c:pt idx="1366">
                  <c:v>48990</c:v>
                </c:pt>
                <c:pt idx="1367">
                  <c:v>48997</c:v>
                </c:pt>
                <c:pt idx="1368">
                  <c:v>49004</c:v>
                </c:pt>
                <c:pt idx="1369">
                  <c:v>49011</c:v>
                </c:pt>
                <c:pt idx="1370">
                  <c:v>49018</c:v>
                </c:pt>
                <c:pt idx="1371">
                  <c:v>49025</c:v>
                </c:pt>
                <c:pt idx="1372">
                  <c:v>49032</c:v>
                </c:pt>
                <c:pt idx="1373">
                  <c:v>49039</c:v>
                </c:pt>
                <c:pt idx="1374">
                  <c:v>49046</c:v>
                </c:pt>
                <c:pt idx="1375">
                  <c:v>49053</c:v>
                </c:pt>
                <c:pt idx="1376">
                  <c:v>49060</c:v>
                </c:pt>
                <c:pt idx="1377">
                  <c:v>49067</c:v>
                </c:pt>
                <c:pt idx="1378">
                  <c:v>49074</c:v>
                </c:pt>
                <c:pt idx="1379">
                  <c:v>49081</c:v>
                </c:pt>
                <c:pt idx="1380">
                  <c:v>49088</c:v>
                </c:pt>
                <c:pt idx="1381">
                  <c:v>49095</c:v>
                </c:pt>
                <c:pt idx="1382">
                  <c:v>49102</c:v>
                </c:pt>
                <c:pt idx="1383">
                  <c:v>49109</c:v>
                </c:pt>
                <c:pt idx="1384">
                  <c:v>49116</c:v>
                </c:pt>
                <c:pt idx="1385">
                  <c:v>49123</c:v>
                </c:pt>
                <c:pt idx="1386">
                  <c:v>49130</c:v>
                </c:pt>
                <c:pt idx="1387">
                  <c:v>49137</c:v>
                </c:pt>
                <c:pt idx="1388">
                  <c:v>49144</c:v>
                </c:pt>
                <c:pt idx="1389">
                  <c:v>49151</c:v>
                </c:pt>
                <c:pt idx="1390">
                  <c:v>49158</c:v>
                </c:pt>
                <c:pt idx="1391">
                  <c:v>49165</c:v>
                </c:pt>
                <c:pt idx="1392">
                  <c:v>49172</c:v>
                </c:pt>
                <c:pt idx="1393">
                  <c:v>49179</c:v>
                </c:pt>
                <c:pt idx="1394">
                  <c:v>49186</c:v>
                </c:pt>
                <c:pt idx="1395">
                  <c:v>49193</c:v>
                </c:pt>
                <c:pt idx="1396">
                  <c:v>49200</c:v>
                </c:pt>
                <c:pt idx="1397">
                  <c:v>49207</c:v>
                </c:pt>
                <c:pt idx="1398">
                  <c:v>49214</c:v>
                </c:pt>
                <c:pt idx="1399">
                  <c:v>49221</c:v>
                </c:pt>
                <c:pt idx="1400">
                  <c:v>49228</c:v>
                </c:pt>
                <c:pt idx="1401">
                  <c:v>49235</c:v>
                </c:pt>
                <c:pt idx="1402">
                  <c:v>49242</c:v>
                </c:pt>
                <c:pt idx="1403">
                  <c:v>49249</c:v>
                </c:pt>
                <c:pt idx="1404">
                  <c:v>49256</c:v>
                </c:pt>
                <c:pt idx="1405">
                  <c:v>49263</c:v>
                </c:pt>
                <c:pt idx="1406">
                  <c:v>49270</c:v>
                </c:pt>
                <c:pt idx="1407">
                  <c:v>49277</c:v>
                </c:pt>
                <c:pt idx="1408">
                  <c:v>49284</c:v>
                </c:pt>
                <c:pt idx="1409">
                  <c:v>49291</c:v>
                </c:pt>
                <c:pt idx="1410">
                  <c:v>49298</c:v>
                </c:pt>
                <c:pt idx="1411">
                  <c:v>49305</c:v>
                </c:pt>
                <c:pt idx="1412">
                  <c:v>49312</c:v>
                </c:pt>
                <c:pt idx="1413">
                  <c:v>49319</c:v>
                </c:pt>
                <c:pt idx="1414">
                  <c:v>49326</c:v>
                </c:pt>
                <c:pt idx="1415">
                  <c:v>49333</c:v>
                </c:pt>
                <c:pt idx="1416">
                  <c:v>49340</c:v>
                </c:pt>
                <c:pt idx="1417">
                  <c:v>49347</c:v>
                </c:pt>
                <c:pt idx="1418">
                  <c:v>49354</c:v>
                </c:pt>
                <c:pt idx="1419">
                  <c:v>49361</c:v>
                </c:pt>
                <c:pt idx="1420">
                  <c:v>49368</c:v>
                </c:pt>
                <c:pt idx="1421">
                  <c:v>49375</c:v>
                </c:pt>
                <c:pt idx="1422">
                  <c:v>49382</c:v>
                </c:pt>
                <c:pt idx="1423">
                  <c:v>49389</c:v>
                </c:pt>
                <c:pt idx="1424">
                  <c:v>49396</c:v>
                </c:pt>
                <c:pt idx="1425">
                  <c:v>49403</c:v>
                </c:pt>
                <c:pt idx="1426">
                  <c:v>49410</c:v>
                </c:pt>
                <c:pt idx="1427">
                  <c:v>49417</c:v>
                </c:pt>
                <c:pt idx="1428">
                  <c:v>49424</c:v>
                </c:pt>
                <c:pt idx="1429">
                  <c:v>49431</c:v>
                </c:pt>
                <c:pt idx="1430">
                  <c:v>49438</c:v>
                </c:pt>
                <c:pt idx="1431">
                  <c:v>49445</c:v>
                </c:pt>
                <c:pt idx="1432">
                  <c:v>49452</c:v>
                </c:pt>
                <c:pt idx="1433">
                  <c:v>49459</c:v>
                </c:pt>
                <c:pt idx="1434">
                  <c:v>49466</c:v>
                </c:pt>
                <c:pt idx="1435">
                  <c:v>49473</c:v>
                </c:pt>
                <c:pt idx="1436">
                  <c:v>49480</c:v>
                </c:pt>
                <c:pt idx="1437">
                  <c:v>49487</c:v>
                </c:pt>
                <c:pt idx="1438">
                  <c:v>49494</c:v>
                </c:pt>
                <c:pt idx="1439">
                  <c:v>49501</c:v>
                </c:pt>
                <c:pt idx="1440">
                  <c:v>49508</c:v>
                </c:pt>
                <c:pt idx="1441">
                  <c:v>49515</c:v>
                </c:pt>
                <c:pt idx="1442">
                  <c:v>49522</c:v>
                </c:pt>
                <c:pt idx="1443">
                  <c:v>49529</c:v>
                </c:pt>
                <c:pt idx="1444">
                  <c:v>49536</c:v>
                </c:pt>
                <c:pt idx="1445">
                  <c:v>49543</c:v>
                </c:pt>
                <c:pt idx="1446">
                  <c:v>49550</c:v>
                </c:pt>
                <c:pt idx="1447">
                  <c:v>49557</c:v>
                </c:pt>
                <c:pt idx="1448">
                  <c:v>49564</c:v>
                </c:pt>
                <c:pt idx="1449">
                  <c:v>49571</c:v>
                </c:pt>
                <c:pt idx="1450">
                  <c:v>49578</c:v>
                </c:pt>
                <c:pt idx="1451">
                  <c:v>49585</c:v>
                </c:pt>
                <c:pt idx="1452">
                  <c:v>49592</c:v>
                </c:pt>
                <c:pt idx="1453">
                  <c:v>49599</c:v>
                </c:pt>
                <c:pt idx="1454">
                  <c:v>49606</c:v>
                </c:pt>
                <c:pt idx="1455">
                  <c:v>49613</c:v>
                </c:pt>
                <c:pt idx="1456">
                  <c:v>49620</c:v>
                </c:pt>
                <c:pt idx="1457">
                  <c:v>49627</c:v>
                </c:pt>
                <c:pt idx="1458">
                  <c:v>49634</c:v>
                </c:pt>
                <c:pt idx="1459">
                  <c:v>49641</c:v>
                </c:pt>
                <c:pt idx="1460">
                  <c:v>49648</c:v>
                </c:pt>
                <c:pt idx="1461">
                  <c:v>49655</c:v>
                </c:pt>
                <c:pt idx="1462">
                  <c:v>49662</c:v>
                </c:pt>
                <c:pt idx="1463">
                  <c:v>49670</c:v>
                </c:pt>
                <c:pt idx="1464">
                  <c:v>49677</c:v>
                </c:pt>
                <c:pt idx="1465">
                  <c:v>49684</c:v>
                </c:pt>
                <c:pt idx="1466">
                  <c:v>49691</c:v>
                </c:pt>
                <c:pt idx="1467">
                  <c:v>49698</c:v>
                </c:pt>
                <c:pt idx="1468">
                  <c:v>49705</c:v>
                </c:pt>
                <c:pt idx="1469">
                  <c:v>49712</c:v>
                </c:pt>
                <c:pt idx="1470">
                  <c:v>49719</c:v>
                </c:pt>
                <c:pt idx="1471">
                  <c:v>49726</c:v>
                </c:pt>
                <c:pt idx="1472">
                  <c:v>49733</c:v>
                </c:pt>
                <c:pt idx="1473">
                  <c:v>49740</c:v>
                </c:pt>
                <c:pt idx="1474">
                  <c:v>49747</c:v>
                </c:pt>
                <c:pt idx="1475">
                  <c:v>49754</c:v>
                </c:pt>
                <c:pt idx="1476">
                  <c:v>49761</c:v>
                </c:pt>
                <c:pt idx="1477">
                  <c:v>49768</c:v>
                </c:pt>
                <c:pt idx="1478">
                  <c:v>49775</c:v>
                </c:pt>
                <c:pt idx="1479">
                  <c:v>49782</c:v>
                </c:pt>
                <c:pt idx="1480">
                  <c:v>49789</c:v>
                </c:pt>
                <c:pt idx="1481">
                  <c:v>49796</c:v>
                </c:pt>
                <c:pt idx="1482">
                  <c:v>49803</c:v>
                </c:pt>
                <c:pt idx="1483">
                  <c:v>49810</c:v>
                </c:pt>
                <c:pt idx="1484">
                  <c:v>49817</c:v>
                </c:pt>
                <c:pt idx="1485">
                  <c:v>49824</c:v>
                </c:pt>
                <c:pt idx="1486">
                  <c:v>49831</c:v>
                </c:pt>
                <c:pt idx="1487">
                  <c:v>49838</c:v>
                </c:pt>
                <c:pt idx="1488">
                  <c:v>49845</c:v>
                </c:pt>
                <c:pt idx="1489">
                  <c:v>49852</c:v>
                </c:pt>
                <c:pt idx="1490">
                  <c:v>49859</c:v>
                </c:pt>
                <c:pt idx="1491">
                  <c:v>49866</c:v>
                </c:pt>
                <c:pt idx="1492">
                  <c:v>49873</c:v>
                </c:pt>
                <c:pt idx="1493">
                  <c:v>49880</c:v>
                </c:pt>
                <c:pt idx="1494">
                  <c:v>49887</c:v>
                </c:pt>
                <c:pt idx="1495">
                  <c:v>49894</c:v>
                </c:pt>
                <c:pt idx="1496">
                  <c:v>49901</c:v>
                </c:pt>
                <c:pt idx="1497">
                  <c:v>49908</c:v>
                </c:pt>
                <c:pt idx="1498">
                  <c:v>49915</c:v>
                </c:pt>
                <c:pt idx="1499">
                  <c:v>49922</c:v>
                </c:pt>
                <c:pt idx="1500">
                  <c:v>49929</c:v>
                </c:pt>
                <c:pt idx="1501">
                  <c:v>49936</c:v>
                </c:pt>
                <c:pt idx="1502">
                  <c:v>49943</c:v>
                </c:pt>
                <c:pt idx="1503">
                  <c:v>49950</c:v>
                </c:pt>
                <c:pt idx="1504">
                  <c:v>49957</c:v>
                </c:pt>
                <c:pt idx="1505">
                  <c:v>49964</c:v>
                </c:pt>
                <c:pt idx="1506">
                  <c:v>49971</c:v>
                </c:pt>
                <c:pt idx="1507">
                  <c:v>49978</c:v>
                </c:pt>
                <c:pt idx="1508">
                  <c:v>49985</c:v>
                </c:pt>
                <c:pt idx="1509">
                  <c:v>49992</c:v>
                </c:pt>
                <c:pt idx="1510">
                  <c:v>49999</c:v>
                </c:pt>
                <c:pt idx="1511">
                  <c:v>50006</c:v>
                </c:pt>
                <c:pt idx="1512">
                  <c:v>50013</c:v>
                </c:pt>
                <c:pt idx="1513">
                  <c:v>50020</c:v>
                </c:pt>
                <c:pt idx="1514">
                  <c:v>50027</c:v>
                </c:pt>
                <c:pt idx="1515">
                  <c:v>50038</c:v>
                </c:pt>
                <c:pt idx="1516">
                  <c:v>50045</c:v>
                </c:pt>
                <c:pt idx="1517">
                  <c:v>50052</c:v>
                </c:pt>
                <c:pt idx="1518">
                  <c:v>50059</c:v>
                </c:pt>
                <c:pt idx="1519">
                  <c:v>50066</c:v>
                </c:pt>
                <c:pt idx="1520">
                  <c:v>50073</c:v>
                </c:pt>
                <c:pt idx="1521">
                  <c:v>50080</c:v>
                </c:pt>
                <c:pt idx="1522">
                  <c:v>50087</c:v>
                </c:pt>
                <c:pt idx="1523">
                  <c:v>50094</c:v>
                </c:pt>
                <c:pt idx="1524">
                  <c:v>50101</c:v>
                </c:pt>
                <c:pt idx="1525">
                  <c:v>50108</c:v>
                </c:pt>
                <c:pt idx="1526">
                  <c:v>50115</c:v>
                </c:pt>
                <c:pt idx="1527">
                  <c:v>50122</c:v>
                </c:pt>
                <c:pt idx="1528">
                  <c:v>50129</c:v>
                </c:pt>
                <c:pt idx="1529">
                  <c:v>50137</c:v>
                </c:pt>
                <c:pt idx="1530">
                  <c:v>50144</c:v>
                </c:pt>
                <c:pt idx="1531">
                  <c:v>50151</c:v>
                </c:pt>
                <c:pt idx="1532">
                  <c:v>50158</c:v>
                </c:pt>
                <c:pt idx="1533">
                  <c:v>50165</c:v>
                </c:pt>
                <c:pt idx="1534">
                  <c:v>50172</c:v>
                </c:pt>
                <c:pt idx="1535">
                  <c:v>50179</c:v>
                </c:pt>
                <c:pt idx="1536">
                  <c:v>50186</c:v>
                </c:pt>
                <c:pt idx="1537">
                  <c:v>50193</c:v>
                </c:pt>
                <c:pt idx="1538">
                  <c:v>50200</c:v>
                </c:pt>
                <c:pt idx="1539">
                  <c:v>50207</c:v>
                </c:pt>
                <c:pt idx="1540">
                  <c:v>50214</c:v>
                </c:pt>
                <c:pt idx="1541">
                  <c:v>50221</c:v>
                </c:pt>
                <c:pt idx="1542">
                  <c:v>50228</c:v>
                </c:pt>
                <c:pt idx="1543">
                  <c:v>50235</c:v>
                </c:pt>
                <c:pt idx="1544">
                  <c:v>50242</c:v>
                </c:pt>
                <c:pt idx="1545">
                  <c:v>50249</c:v>
                </c:pt>
                <c:pt idx="1546">
                  <c:v>50256</c:v>
                </c:pt>
                <c:pt idx="1547">
                  <c:v>50263</c:v>
                </c:pt>
                <c:pt idx="1548">
                  <c:v>50270</c:v>
                </c:pt>
                <c:pt idx="1549">
                  <c:v>50277</c:v>
                </c:pt>
                <c:pt idx="1550">
                  <c:v>50284</c:v>
                </c:pt>
                <c:pt idx="1551">
                  <c:v>50291</c:v>
                </c:pt>
                <c:pt idx="1552">
                  <c:v>50298</c:v>
                </c:pt>
                <c:pt idx="1553">
                  <c:v>50305</c:v>
                </c:pt>
                <c:pt idx="1554">
                  <c:v>50312</c:v>
                </c:pt>
                <c:pt idx="1555">
                  <c:v>50319</c:v>
                </c:pt>
                <c:pt idx="1556">
                  <c:v>50326</c:v>
                </c:pt>
                <c:pt idx="1557">
                  <c:v>50333</c:v>
                </c:pt>
                <c:pt idx="1558">
                  <c:v>50340</c:v>
                </c:pt>
                <c:pt idx="1559">
                  <c:v>50347</c:v>
                </c:pt>
                <c:pt idx="1560">
                  <c:v>50354</c:v>
                </c:pt>
                <c:pt idx="1561">
                  <c:v>50361</c:v>
                </c:pt>
                <c:pt idx="1562">
                  <c:v>50368</c:v>
                </c:pt>
                <c:pt idx="1563">
                  <c:v>50375</c:v>
                </c:pt>
                <c:pt idx="1564">
                  <c:v>50382</c:v>
                </c:pt>
                <c:pt idx="1565">
                  <c:v>50389</c:v>
                </c:pt>
                <c:pt idx="1566">
                  <c:v>50396</c:v>
                </c:pt>
                <c:pt idx="1567">
                  <c:v>50403</c:v>
                </c:pt>
                <c:pt idx="1568">
                  <c:v>50410</c:v>
                </c:pt>
                <c:pt idx="1569">
                  <c:v>50417</c:v>
                </c:pt>
                <c:pt idx="1570">
                  <c:v>50424</c:v>
                </c:pt>
                <c:pt idx="1571">
                  <c:v>50431</c:v>
                </c:pt>
                <c:pt idx="1572">
                  <c:v>50438</c:v>
                </c:pt>
                <c:pt idx="1573">
                  <c:v>50445</c:v>
                </c:pt>
                <c:pt idx="1574">
                  <c:v>50452</c:v>
                </c:pt>
                <c:pt idx="1575">
                  <c:v>50459</c:v>
                </c:pt>
                <c:pt idx="1576">
                  <c:v>50466</c:v>
                </c:pt>
                <c:pt idx="1577">
                  <c:v>50473</c:v>
                </c:pt>
                <c:pt idx="1578">
                  <c:v>50480</c:v>
                </c:pt>
                <c:pt idx="1579">
                  <c:v>50487</c:v>
                </c:pt>
                <c:pt idx="1580">
                  <c:v>50494</c:v>
                </c:pt>
                <c:pt idx="1581">
                  <c:v>50501</c:v>
                </c:pt>
                <c:pt idx="1582">
                  <c:v>50508</c:v>
                </c:pt>
                <c:pt idx="1583">
                  <c:v>50515</c:v>
                </c:pt>
                <c:pt idx="1584">
                  <c:v>50522</c:v>
                </c:pt>
                <c:pt idx="1585">
                  <c:v>50529</c:v>
                </c:pt>
                <c:pt idx="1586">
                  <c:v>50536</c:v>
                </c:pt>
                <c:pt idx="1587">
                  <c:v>50543</c:v>
                </c:pt>
                <c:pt idx="1588">
                  <c:v>50550</c:v>
                </c:pt>
                <c:pt idx="1589">
                  <c:v>50557</c:v>
                </c:pt>
                <c:pt idx="1590">
                  <c:v>50564</c:v>
                </c:pt>
                <c:pt idx="1591">
                  <c:v>50571</c:v>
                </c:pt>
                <c:pt idx="1592">
                  <c:v>50578</c:v>
                </c:pt>
                <c:pt idx="1593">
                  <c:v>50585</c:v>
                </c:pt>
                <c:pt idx="1594">
                  <c:v>50592</c:v>
                </c:pt>
                <c:pt idx="1595">
                  <c:v>50599</c:v>
                </c:pt>
                <c:pt idx="1596">
                  <c:v>50606</c:v>
                </c:pt>
                <c:pt idx="1597">
                  <c:v>50613</c:v>
                </c:pt>
                <c:pt idx="1598">
                  <c:v>50620</c:v>
                </c:pt>
                <c:pt idx="1599">
                  <c:v>50627</c:v>
                </c:pt>
                <c:pt idx="1600">
                  <c:v>50634</c:v>
                </c:pt>
                <c:pt idx="1601">
                  <c:v>50641</c:v>
                </c:pt>
                <c:pt idx="1602">
                  <c:v>50648</c:v>
                </c:pt>
                <c:pt idx="1603">
                  <c:v>50655</c:v>
                </c:pt>
                <c:pt idx="1604">
                  <c:v>50662</c:v>
                </c:pt>
                <c:pt idx="1605">
                  <c:v>50669</c:v>
                </c:pt>
                <c:pt idx="1606">
                  <c:v>50676</c:v>
                </c:pt>
                <c:pt idx="1607">
                  <c:v>50683</c:v>
                </c:pt>
                <c:pt idx="1608">
                  <c:v>50690</c:v>
                </c:pt>
                <c:pt idx="1609">
                  <c:v>50697</c:v>
                </c:pt>
                <c:pt idx="1610">
                  <c:v>50704</c:v>
                </c:pt>
                <c:pt idx="1611">
                  <c:v>50711</c:v>
                </c:pt>
                <c:pt idx="1612">
                  <c:v>50718</c:v>
                </c:pt>
                <c:pt idx="1613">
                  <c:v>50725</c:v>
                </c:pt>
                <c:pt idx="1614">
                  <c:v>50732</c:v>
                </c:pt>
                <c:pt idx="1615">
                  <c:v>50739</c:v>
                </c:pt>
                <c:pt idx="1616">
                  <c:v>50746</c:v>
                </c:pt>
                <c:pt idx="1617">
                  <c:v>50753</c:v>
                </c:pt>
                <c:pt idx="1618">
                  <c:v>50760</c:v>
                </c:pt>
                <c:pt idx="1619">
                  <c:v>50768</c:v>
                </c:pt>
                <c:pt idx="1620">
                  <c:v>50775</c:v>
                </c:pt>
                <c:pt idx="1621">
                  <c:v>50782</c:v>
                </c:pt>
                <c:pt idx="1622">
                  <c:v>50789</c:v>
                </c:pt>
                <c:pt idx="1623">
                  <c:v>50796</c:v>
                </c:pt>
                <c:pt idx="1624">
                  <c:v>50803</c:v>
                </c:pt>
                <c:pt idx="1625">
                  <c:v>50810</c:v>
                </c:pt>
                <c:pt idx="1626">
                  <c:v>50817</c:v>
                </c:pt>
                <c:pt idx="1627">
                  <c:v>50824</c:v>
                </c:pt>
                <c:pt idx="1628">
                  <c:v>50831</c:v>
                </c:pt>
                <c:pt idx="1629">
                  <c:v>50838</c:v>
                </c:pt>
                <c:pt idx="1630">
                  <c:v>50845</c:v>
                </c:pt>
                <c:pt idx="1631">
                  <c:v>50852</c:v>
                </c:pt>
                <c:pt idx="1632">
                  <c:v>50859</c:v>
                </c:pt>
                <c:pt idx="1633">
                  <c:v>50866</c:v>
                </c:pt>
                <c:pt idx="1634">
                  <c:v>50873</c:v>
                </c:pt>
                <c:pt idx="1635">
                  <c:v>50880</c:v>
                </c:pt>
                <c:pt idx="1636">
                  <c:v>50887</c:v>
                </c:pt>
                <c:pt idx="1637">
                  <c:v>50894</c:v>
                </c:pt>
                <c:pt idx="1638">
                  <c:v>50901</c:v>
                </c:pt>
                <c:pt idx="1639">
                  <c:v>50908</c:v>
                </c:pt>
                <c:pt idx="1640">
                  <c:v>50915</c:v>
                </c:pt>
                <c:pt idx="1641">
                  <c:v>50922</c:v>
                </c:pt>
                <c:pt idx="1642">
                  <c:v>50929</c:v>
                </c:pt>
                <c:pt idx="1643">
                  <c:v>50936</c:v>
                </c:pt>
                <c:pt idx="1644">
                  <c:v>50943</c:v>
                </c:pt>
                <c:pt idx="1645">
                  <c:v>50950</c:v>
                </c:pt>
                <c:pt idx="1646">
                  <c:v>50957</c:v>
                </c:pt>
                <c:pt idx="1647">
                  <c:v>50964</c:v>
                </c:pt>
                <c:pt idx="1648">
                  <c:v>50971</c:v>
                </c:pt>
                <c:pt idx="1649">
                  <c:v>50978</c:v>
                </c:pt>
                <c:pt idx="1650">
                  <c:v>50985</c:v>
                </c:pt>
                <c:pt idx="1651">
                  <c:v>50992</c:v>
                </c:pt>
                <c:pt idx="1652">
                  <c:v>50999</c:v>
                </c:pt>
                <c:pt idx="1653">
                  <c:v>51006</c:v>
                </c:pt>
                <c:pt idx="1654">
                  <c:v>51013</c:v>
                </c:pt>
                <c:pt idx="1655">
                  <c:v>51020</c:v>
                </c:pt>
                <c:pt idx="1656">
                  <c:v>51027</c:v>
                </c:pt>
                <c:pt idx="1657">
                  <c:v>51034</c:v>
                </c:pt>
                <c:pt idx="1658">
                  <c:v>51041</c:v>
                </c:pt>
                <c:pt idx="1659">
                  <c:v>51048</c:v>
                </c:pt>
                <c:pt idx="1660">
                  <c:v>51055</c:v>
                </c:pt>
                <c:pt idx="1661">
                  <c:v>51062</c:v>
                </c:pt>
                <c:pt idx="1662">
                  <c:v>51069</c:v>
                </c:pt>
                <c:pt idx="1663">
                  <c:v>51076</c:v>
                </c:pt>
                <c:pt idx="1664">
                  <c:v>51083</c:v>
                </c:pt>
                <c:pt idx="1665">
                  <c:v>51090</c:v>
                </c:pt>
                <c:pt idx="1666">
                  <c:v>51097</c:v>
                </c:pt>
                <c:pt idx="1667">
                  <c:v>51104</c:v>
                </c:pt>
                <c:pt idx="1668">
                  <c:v>51111</c:v>
                </c:pt>
                <c:pt idx="1669">
                  <c:v>51118</c:v>
                </c:pt>
                <c:pt idx="1670">
                  <c:v>51125</c:v>
                </c:pt>
                <c:pt idx="1671">
                  <c:v>51132</c:v>
                </c:pt>
                <c:pt idx="1672">
                  <c:v>51139</c:v>
                </c:pt>
                <c:pt idx="1673">
                  <c:v>51146</c:v>
                </c:pt>
                <c:pt idx="1674">
                  <c:v>51153</c:v>
                </c:pt>
                <c:pt idx="1675">
                  <c:v>51160</c:v>
                </c:pt>
                <c:pt idx="1676">
                  <c:v>51167</c:v>
                </c:pt>
                <c:pt idx="1677">
                  <c:v>51174</c:v>
                </c:pt>
                <c:pt idx="1678">
                  <c:v>51181</c:v>
                </c:pt>
                <c:pt idx="1679">
                  <c:v>51188</c:v>
                </c:pt>
                <c:pt idx="1680">
                  <c:v>51195</c:v>
                </c:pt>
                <c:pt idx="1681">
                  <c:v>51202</c:v>
                </c:pt>
                <c:pt idx="1682">
                  <c:v>51209</c:v>
                </c:pt>
                <c:pt idx="1683">
                  <c:v>51216</c:v>
                </c:pt>
                <c:pt idx="1684">
                  <c:v>51223</c:v>
                </c:pt>
                <c:pt idx="1685">
                  <c:v>51230</c:v>
                </c:pt>
                <c:pt idx="1686">
                  <c:v>51237</c:v>
                </c:pt>
                <c:pt idx="1687">
                  <c:v>51244</c:v>
                </c:pt>
                <c:pt idx="1688">
                  <c:v>51251</c:v>
                </c:pt>
                <c:pt idx="1689">
                  <c:v>51258</c:v>
                </c:pt>
                <c:pt idx="1690">
                  <c:v>51265</c:v>
                </c:pt>
                <c:pt idx="1691">
                  <c:v>51272</c:v>
                </c:pt>
                <c:pt idx="1692">
                  <c:v>51279</c:v>
                </c:pt>
                <c:pt idx="1693">
                  <c:v>51286</c:v>
                </c:pt>
                <c:pt idx="1694">
                  <c:v>51293</c:v>
                </c:pt>
                <c:pt idx="1695">
                  <c:v>51300</c:v>
                </c:pt>
                <c:pt idx="1696">
                  <c:v>51307</c:v>
                </c:pt>
                <c:pt idx="1697">
                  <c:v>51314</c:v>
                </c:pt>
                <c:pt idx="1698">
                  <c:v>51321</c:v>
                </c:pt>
                <c:pt idx="1699">
                  <c:v>51328</c:v>
                </c:pt>
                <c:pt idx="1700">
                  <c:v>51335</c:v>
                </c:pt>
                <c:pt idx="1701">
                  <c:v>51342</c:v>
                </c:pt>
                <c:pt idx="1702">
                  <c:v>51349</c:v>
                </c:pt>
                <c:pt idx="1703">
                  <c:v>51356</c:v>
                </c:pt>
                <c:pt idx="1704">
                  <c:v>51363</c:v>
                </c:pt>
                <c:pt idx="1705">
                  <c:v>51370</c:v>
                </c:pt>
                <c:pt idx="1706">
                  <c:v>51377</c:v>
                </c:pt>
                <c:pt idx="1707">
                  <c:v>51384</c:v>
                </c:pt>
                <c:pt idx="1708">
                  <c:v>51391</c:v>
                </c:pt>
                <c:pt idx="1709">
                  <c:v>51398</c:v>
                </c:pt>
                <c:pt idx="1710">
                  <c:v>51405</c:v>
                </c:pt>
                <c:pt idx="1711">
                  <c:v>51412</c:v>
                </c:pt>
                <c:pt idx="1712">
                  <c:v>51419</c:v>
                </c:pt>
                <c:pt idx="1713">
                  <c:v>51426</c:v>
                </c:pt>
                <c:pt idx="1714">
                  <c:v>51433</c:v>
                </c:pt>
                <c:pt idx="1715">
                  <c:v>51440</c:v>
                </c:pt>
                <c:pt idx="1716">
                  <c:v>51447</c:v>
                </c:pt>
                <c:pt idx="1717">
                  <c:v>51454</c:v>
                </c:pt>
                <c:pt idx="1718">
                  <c:v>51461</c:v>
                </c:pt>
                <c:pt idx="1719">
                  <c:v>51468</c:v>
                </c:pt>
                <c:pt idx="1720">
                  <c:v>51475</c:v>
                </c:pt>
                <c:pt idx="1721">
                  <c:v>51482</c:v>
                </c:pt>
                <c:pt idx="1722">
                  <c:v>51489</c:v>
                </c:pt>
                <c:pt idx="1723">
                  <c:v>51497</c:v>
                </c:pt>
                <c:pt idx="1724">
                  <c:v>51504</c:v>
                </c:pt>
                <c:pt idx="1725">
                  <c:v>51511</c:v>
                </c:pt>
                <c:pt idx="1726">
                  <c:v>51518</c:v>
                </c:pt>
                <c:pt idx="1727">
                  <c:v>51525</c:v>
                </c:pt>
                <c:pt idx="1728">
                  <c:v>51532</c:v>
                </c:pt>
                <c:pt idx="1729">
                  <c:v>51539</c:v>
                </c:pt>
                <c:pt idx="1730">
                  <c:v>51546</c:v>
                </c:pt>
                <c:pt idx="1731">
                  <c:v>51553</c:v>
                </c:pt>
                <c:pt idx="1732">
                  <c:v>51560</c:v>
                </c:pt>
                <c:pt idx="1733">
                  <c:v>51567</c:v>
                </c:pt>
                <c:pt idx="1734">
                  <c:v>51574</c:v>
                </c:pt>
                <c:pt idx="1735">
                  <c:v>51581</c:v>
                </c:pt>
                <c:pt idx="1736">
                  <c:v>51588</c:v>
                </c:pt>
                <c:pt idx="1737">
                  <c:v>51595</c:v>
                </c:pt>
                <c:pt idx="1738">
                  <c:v>51602</c:v>
                </c:pt>
                <c:pt idx="1739">
                  <c:v>51609</c:v>
                </c:pt>
                <c:pt idx="1740">
                  <c:v>51616</c:v>
                </c:pt>
                <c:pt idx="1741">
                  <c:v>51623</c:v>
                </c:pt>
                <c:pt idx="1742">
                  <c:v>51630</c:v>
                </c:pt>
                <c:pt idx="1743">
                  <c:v>51637</c:v>
                </c:pt>
                <c:pt idx="1744">
                  <c:v>51644</c:v>
                </c:pt>
                <c:pt idx="1745">
                  <c:v>51651</c:v>
                </c:pt>
                <c:pt idx="1746">
                  <c:v>51658</c:v>
                </c:pt>
                <c:pt idx="1747">
                  <c:v>51665</c:v>
                </c:pt>
                <c:pt idx="1748">
                  <c:v>51672</c:v>
                </c:pt>
                <c:pt idx="1749">
                  <c:v>51679</c:v>
                </c:pt>
                <c:pt idx="1750">
                  <c:v>51686</c:v>
                </c:pt>
                <c:pt idx="1751">
                  <c:v>51693</c:v>
                </c:pt>
                <c:pt idx="1752">
                  <c:v>51700</c:v>
                </c:pt>
                <c:pt idx="1753">
                  <c:v>51707</c:v>
                </c:pt>
                <c:pt idx="1754">
                  <c:v>51714</c:v>
                </c:pt>
                <c:pt idx="1755">
                  <c:v>51721</c:v>
                </c:pt>
                <c:pt idx="1756">
                  <c:v>51728</c:v>
                </c:pt>
                <c:pt idx="1757">
                  <c:v>51735</c:v>
                </c:pt>
                <c:pt idx="1758">
                  <c:v>51742</c:v>
                </c:pt>
                <c:pt idx="1759">
                  <c:v>51749</c:v>
                </c:pt>
                <c:pt idx="1760">
                  <c:v>51756</c:v>
                </c:pt>
                <c:pt idx="1761">
                  <c:v>51763</c:v>
                </c:pt>
                <c:pt idx="1762">
                  <c:v>51770</c:v>
                </c:pt>
                <c:pt idx="1763">
                  <c:v>51777</c:v>
                </c:pt>
                <c:pt idx="1764">
                  <c:v>51784</c:v>
                </c:pt>
                <c:pt idx="1765">
                  <c:v>51791</c:v>
                </c:pt>
                <c:pt idx="1766">
                  <c:v>51798</c:v>
                </c:pt>
                <c:pt idx="1767">
                  <c:v>51805</c:v>
                </c:pt>
                <c:pt idx="1768">
                  <c:v>51812</c:v>
                </c:pt>
                <c:pt idx="1769">
                  <c:v>51819</c:v>
                </c:pt>
                <c:pt idx="1770">
                  <c:v>51826</c:v>
                </c:pt>
                <c:pt idx="1771">
                  <c:v>51833</c:v>
                </c:pt>
                <c:pt idx="1772">
                  <c:v>51840</c:v>
                </c:pt>
                <c:pt idx="1773">
                  <c:v>51847</c:v>
                </c:pt>
                <c:pt idx="1774">
                  <c:v>51854</c:v>
                </c:pt>
                <c:pt idx="1775">
                  <c:v>51862</c:v>
                </c:pt>
                <c:pt idx="1776">
                  <c:v>51869</c:v>
                </c:pt>
                <c:pt idx="1777">
                  <c:v>51876</c:v>
                </c:pt>
                <c:pt idx="1778">
                  <c:v>51883</c:v>
                </c:pt>
                <c:pt idx="1779">
                  <c:v>51890</c:v>
                </c:pt>
                <c:pt idx="1780">
                  <c:v>51897</c:v>
                </c:pt>
                <c:pt idx="1781">
                  <c:v>51904</c:v>
                </c:pt>
                <c:pt idx="1782">
                  <c:v>51911</c:v>
                </c:pt>
                <c:pt idx="1783">
                  <c:v>51918</c:v>
                </c:pt>
                <c:pt idx="1784">
                  <c:v>51925</c:v>
                </c:pt>
                <c:pt idx="1785">
                  <c:v>51932</c:v>
                </c:pt>
                <c:pt idx="1786">
                  <c:v>51939</c:v>
                </c:pt>
                <c:pt idx="1787">
                  <c:v>51946</c:v>
                </c:pt>
                <c:pt idx="1788">
                  <c:v>51953</c:v>
                </c:pt>
                <c:pt idx="1789">
                  <c:v>51964</c:v>
                </c:pt>
                <c:pt idx="1790">
                  <c:v>51971</c:v>
                </c:pt>
                <c:pt idx="1791">
                  <c:v>51978</c:v>
                </c:pt>
                <c:pt idx="1792">
                  <c:v>51985</c:v>
                </c:pt>
                <c:pt idx="1793">
                  <c:v>51992</c:v>
                </c:pt>
                <c:pt idx="1794">
                  <c:v>51999</c:v>
                </c:pt>
                <c:pt idx="1795">
                  <c:v>52006</c:v>
                </c:pt>
                <c:pt idx="1796">
                  <c:v>52013</c:v>
                </c:pt>
                <c:pt idx="1797">
                  <c:v>52020</c:v>
                </c:pt>
                <c:pt idx="1798">
                  <c:v>52027</c:v>
                </c:pt>
                <c:pt idx="1799">
                  <c:v>52034</c:v>
                </c:pt>
                <c:pt idx="1800">
                  <c:v>52041</c:v>
                </c:pt>
                <c:pt idx="1801">
                  <c:v>52048</c:v>
                </c:pt>
                <c:pt idx="1802">
                  <c:v>52055</c:v>
                </c:pt>
                <c:pt idx="1803">
                  <c:v>52062</c:v>
                </c:pt>
                <c:pt idx="1804">
                  <c:v>52069</c:v>
                </c:pt>
                <c:pt idx="1805">
                  <c:v>52076</c:v>
                </c:pt>
                <c:pt idx="1806">
                  <c:v>52083</c:v>
                </c:pt>
                <c:pt idx="1807">
                  <c:v>52090</c:v>
                </c:pt>
                <c:pt idx="1808">
                  <c:v>52097</c:v>
                </c:pt>
                <c:pt idx="1809">
                  <c:v>52104</c:v>
                </c:pt>
                <c:pt idx="1810">
                  <c:v>52111</c:v>
                </c:pt>
                <c:pt idx="1811">
                  <c:v>52118</c:v>
                </c:pt>
                <c:pt idx="1812">
                  <c:v>52125</c:v>
                </c:pt>
                <c:pt idx="1813">
                  <c:v>52132</c:v>
                </c:pt>
                <c:pt idx="1814">
                  <c:v>52139</c:v>
                </c:pt>
                <c:pt idx="1815">
                  <c:v>52146</c:v>
                </c:pt>
                <c:pt idx="1816">
                  <c:v>52153</c:v>
                </c:pt>
                <c:pt idx="1817">
                  <c:v>52160</c:v>
                </c:pt>
                <c:pt idx="1818">
                  <c:v>52167</c:v>
                </c:pt>
                <c:pt idx="1819">
                  <c:v>52174</c:v>
                </c:pt>
                <c:pt idx="1820">
                  <c:v>52181</c:v>
                </c:pt>
                <c:pt idx="1821">
                  <c:v>52188</c:v>
                </c:pt>
                <c:pt idx="1822">
                  <c:v>52195</c:v>
                </c:pt>
                <c:pt idx="1823">
                  <c:v>52202</c:v>
                </c:pt>
                <c:pt idx="1824">
                  <c:v>52209</c:v>
                </c:pt>
                <c:pt idx="1825">
                  <c:v>52216</c:v>
                </c:pt>
                <c:pt idx="1826">
                  <c:v>52223</c:v>
                </c:pt>
                <c:pt idx="1827">
                  <c:v>52230</c:v>
                </c:pt>
                <c:pt idx="1828">
                  <c:v>52237</c:v>
                </c:pt>
                <c:pt idx="1829">
                  <c:v>52244</c:v>
                </c:pt>
                <c:pt idx="1830">
                  <c:v>52251</c:v>
                </c:pt>
                <c:pt idx="1831">
                  <c:v>52258</c:v>
                </c:pt>
                <c:pt idx="1832">
                  <c:v>52265</c:v>
                </c:pt>
                <c:pt idx="1833">
                  <c:v>52272</c:v>
                </c:pt>
                <c:pt idx="1834">
                  <c:v>52279</c:v>
                </c:pt>
                <c:pt idx="1835">
                  <c:v>52286</c:v>
                </c:pt>
                <c:pt idx="1836">
                  <c:v>52293</c:v>
                </c:pt>
                <c:pt idx="1837">
                  <c:v>52300</c:v>
                </c:pt>
                <c:pt idx="1838">
                  <c:v>52307</c:v>
                </c:pt>
                <c:pt idx="1839">
                  <c:v>52314</c:v>
                </c:pt>
                <c:pt idx="1840">
                  <c:v>52321</c:v>
                </c:pt>
                <c:pt idx="1841">
                  <c:v>52328</c:v>
                </c:pt>
                <c:pt idx="1842">
                  <c:v>52335</c:v>
                </c:pt>
                <c:pt idx="1843">
                  <c:v>52342</c:v>
                </c:pt>
                <c:pt idx="1844">
                  <c:v>52349</c:v>
                </c:pt>
                <c:pt idx="1845">
                  <c:v>52356</c:v>
                </c:pt>
                <c:pt idx="1846">
                  <c:v>52363</c:v>
                </c:pt>
                <c:pt idx="1847">
                  <c:v>52370</c:v>
                </c:pt>
                <c:pt idx="1848">
                  <c:v>52377</c:v>
                </c:pt>
                <c:pt idx="1849">
                  <c:v>52384</c:v>
                </c:pt>
                <c:pt idx="1850">
                  <c:v>52391</c:v>
                </c:pt>
                <c:pt idx="1851">
                  <c:v>52398</c:v>
                </c:pt>
                <c:pt idx="1852">
                  <c:v>52405</c:v>
                </c:pt>
                <c:pt idx="1853">
                  <c:v>52412</c:v>
                </c:pt>
                <c:pt idx="1854">
                  <c:v>52419</c:v>
                </c:pt>
                <c:pt idx="1855">
                  <c:v>52426</c:v>
                </c:pt>
                <c:pt idx="1856">
                  <c:v>52433</c:v>
                </c:pt>
                <c:pt idx="1857">
                  <c:v>52440</c:v>
                </c:pt>
                <c:pt idx="1858">
                  <c:v>52447</c:v>
                </c:pt>
                <c:pt idx="1859">
                  <c:v>52454</c:v>
                </c:pt>
                <c:pt idx="1860">
                  <c:v>52461</c:v>
                </c:pt>
                <c:pt idx="1861">
                  <c:v>52468</c:v>
                </c:pt>
                <c:pt idx="1862">
                  <c:v>52475</c:v>
                </c:pt>
                <c:pt idx="1863">
                  <c:v>52482</c:v>
                </c:pt>
                <c:pt idx="1864">
                  <c:v>52489</c:v>
                </c:pt>
                <c:pt idx="1865">
                  <c:v>52496</c:v>
                </c:pt>
                <c:pt idx="1866">
                  <c:v>52503</c:v>
                </c:pt>
                <c:pt idx="1867">
                  <c:v>52510</c:v>
                </c:pt>
                <c:pt idx="1868">
                  <c:v>52517</c:v>
                </c:pt>
                <c:pt idx="1869">
                  <c:v>52524</c:v>
                </c:pt>
                <c:pt idx="1870">
                  <c:v>52531</c:v>
                </c:pt>
                <c:pt idx="1871">
                  <c:v>52538</c:v>
                </c:pt>
                <c:pt idx="1872">
                  <c:v>52545</c:v>
                </c:pt>
                <c:pt idx="1873">
                  <c:v>52552</c:v>
                </c:pt>
                <c:pt idx="1874">
                  <c:v>52559</c:v>
                </c:pt>
                <c:pt idx="1875">
                  <c:v>52566</c:v>
                </c:pt>
                <c:pt idx="1876">
                  <c:v>52573</c:v>
                </c:pt>
                <c:pt idx="1877">
                  <c:v>52580</c:v>
                </c:pt>
                <c:pt idx="1878">
                  <c:v>52587</c:v>
                </c:pt>
                <c:pt idx="1879">
                  <c:v>52594</c:v>
                </c:pt>
                <c:pt idx="1880">
                  <c:v>52601</c:v>
                </c:pt>
                <c:pt idx="1881">
                  <c:v>52608</c:v>
                </c:pt>
                <c:pt idx="1882">
                  <c:v>52615</c:v>
                </c:pt>
                <c:pt idx="1883">
                  <c:v>52622</c:v>
                </c:pt>
                <c:pt idx="1884">
                  <c:v>52629</c:v>
                </c:pt>
                <c:pt idx="1885">
                  <c:v>52636</c:v>
                </c:pt>
                <c:pt idx="1886">
                  <c:v>52643</c:v>
                </c:pt>
                <c:pt idx="1887">
                  <c:v>52650</c:v>
                </c:pt>
                <c:pt idx="1888">
                  <c:v>52657</c:v>
                </c:pt>
                <c:pt idx="1889">
                  <c:v>52664</c:v>
                </c:pt>
                <c:pt idx="1890">
                  <c:v>52671</c:v>
                </c:pt>
                <c:pt idx="1891">
                  <c:v>52678</c:v>
                </c:pt>
                <c:pt idx="1892">
                  <c:v>52685</c:v>
                </c:pt>
                <c:pt idx="1893">
                  <c:v>52692</c:v>
                </c:pt>
                <c:pt idx="1894">
                  <c:v>52699</c:v>
                </c:pt>
                <c:pt idx="1895">
                  <c:v>52706</c:v>
                </c:pt>
                <c:pt idx="1896">
                  <c:v>52713</c:v>
                </c:pt>
                <c:pt idx="1897">
                  <c:v>52720</c:v>
                </c:pt>
                <c:pt idx="1898">
                  <c:v>52727</c:v>
                </c:pt>
                <c:pt idx="1899">
                  <c:v>52734</c:v>
                </c:pt>
                <c:pt idx="1900">
                  <c:v>52741</c:v>
                </c:pt>
                <c:pt idx="1901">
                  <c:v>52748</c:v>
                </c:pt>
                <c:pt idx="1902">
                  <c:v>52755</c:v>
                </c:pt>
                <c:pt idx="1903">
                  <c:v>52762</c:v>
                </c:pt>
                <c:pt idx="1904">
                  <c:v>52769</c:v>
                </c:pt>
                <c:pt idx="1905">
                  <c:v>52776</c:v>
                </c:pt>
                <c:pt idx="1906">
                  <c:v>52783</c:v>
                </c:pt>
                <c:pt idx="1907">
                  <c:v>52790</c:v>
                </c:pt>
                <c:pt idx="1908">
                  <c:v>52797</c:v>
                </c:pt>
                <c:pt idx="1909">
                  <c:v>52804</c:v>
                </c:pt>
                <c:pt idx="1910">
                  <c:v>52811</c:v>
                </c:pt>
                <c:pt idx="1911">
                  <c:v>52818</c:v>
                </c:pt>
                <c:pt idx="1912">
                  <c:v>52825</c:v>
                </c:pt>
                <c:pt idx="1913">
                  <c:v>52832</c:v>
                </c:pt>
                <c:pt idx="1914">
                  <c:v>52839</c:v>
                </c:pt>
                <c:pt idx="1915">
                  <c:v>52846</c:v>
                </c:pt>
                <c:pt idx="1916">
                  <c:v>52853</c:v>
                </c:pt>
                <c:pt idx="1917">
                  <c:v>52860</c:v>
                </c:pt>
                <c:pt idx="1918">
                  <c:v>52867</c:v>
                </c:pt>
                <c:pt idx="1919">
                  <c:v>52874</c:v>
                </c:pt>
                <c:pt idx="1920">
                  <c:v>52881</c:v>
                </c:pt>
                <c:pt idx="1921">
                  <c:v>52888</c:v>
                </c:pt>
                <c:pt idx="1922">
                  <c:v>52895</c:v>
                </c:pt>
                <c:pt idx="1923">
                  <c:v>52902</c:v>
                </c:pt>
                <c:pt idx="1924">
                  <c:v>52909</c:v>
                </c:pt>
                <c:pt idx="1925">
                  <c:v>52916</c:v>
                </c:pt>
                <c:pt idx="1926">
                  <c:v>52923</c:v>
                </c:pt>
                <c:pt idx="1927">
                  <c:v>52930</c:v>
                </c:pt>
                <c:pt idx="1928">
                  <c:v>52937</c:v>
                </c:pt>
                <c:pt idx="1929">
                  <c:v>52944</c:v>
                </c:pt>
                <c:pt idx="1930">
                  <c:v>52951</c:v>
                </c:pt>
                <c:pt idx="1931">
                  <c:v>52959</c:v>
                </c:pt>
                <c:pt idx="1932">
                  <c:v>52966</c:v>
                </c:pt>
                <c:pt idx="1933">
                  <c:v>52973</c:v>
                </c:pt>
                <c:pt idx="1934">
                  <c:v>52980</c:v>
                </c:pt>
                <c:pt idx="1935">
                  <c:v>52987</c:v>
                </c:pt>
                <c:pt idx="1936">
                  <c:v>52994</c:v>
                </c:pt>
                <c:pt idx="1937">
                  <c:v>53001</c:v>
                </c:pt>
                <c:pt idx="1938">
                  <c:v>53008</c:v>
                </c:pt>
                <c:pt idx="1939">
                  <c:v>53015</c:v>
                </c:pt>
                <c:pt idx="1940">
                  <c:v>53022</c:v>
                </c:pt>
                <c:pt idx="1941">
                  <c:v>53029</c:v>
                </c:pt>
                <c:pt idx="1942">
                  <c:v>53036</c:v>
                </c:pt>
                <c:pt idx="1943">
                  <c:v>53043</c:v>
                </c:pt>
                <c:pt idx="1944">
                  <c:v>53050</c:v>
                </c:pt>
                <c:pt idx="1945">
                  <c:v>53057</c:v>
                </c:pt>
                <c:pt idx="1946">
                  <c:v>53064</c:v>
                </c:pt>
                <c:pt idx="1947">
                  <c:v>53071</c:v>
                </c:pt>
                <c:pt idx="1948">
                  <c:v>53078</c:v>
                </c:pt>
                <c:pt idx="1949">
                  <c:v>53085</c:v>
                </c:pt>
                <c:pt idx="1950">
                  <c:v>53092</c:v>
                </c:pt>
                <c:pt idx="1951">
                  <c:v>53099</c:v>
                </c:pt>
                <c:pt idx="1952">
                  <c:v>53106</c:v>
                </c:pt>
                <c:pt idx="1953">
                  <c:v>53113</c:v>
                </c:pt>
                <c:pt idx="1954">
                  <c:v>53120</c:v>
                </c:pt>
                <c:pt idx="1955">
                  <c:v>53127</c:v>
                </c:pt>
                <c:pt idx="1956">
                  <c:v>53134</c:v>
                </c:pt>
                <c:pt idx="1957">
                  <c:v>53141</c:v>
                </c:pt>
                <c:pt idx="1958">
                  <c:v>53148</c:v>
                </c:pt>
                <c:pt idx="1959">
                  <c:v>53155</c:v>
                </c:pt>
                <c:pt idx="1960">
                  <c:v>53162</c:v>
                </c:pt>
                <c:pt idx="1961">
                  <c:v>53169</c:v>
                </c:pt>
                <c:pt idx="1962">
                  <c:v>53176</c:v>
                </c:pt>
                <c:pt idx="1963">
                  <c:v>53183</c:v>
                </c:pt>
                <c:pt idx="1964">
                  <c:v>53190</c:v>
                </c:pt>
                <c:pt idx="1965">
                  <c:v>53197</c:v>
                </c:pt>
                <c:pt idx="1966">
                  <c:v>53204</c:v>
                </c:pt>
                <c:pt idx="1967">
                  <c:v>53211</c:v>
                </c:pt>
                <c:pt idx="1968">
                  <c:v>53218</c:v>
                </c:pt>
                <c:pt idx="1969">
                  <c:v>53225</c:v>
                </c:pt>
                <c:pt idx="1970">
                  <c:v>53232</c:v>
                </c:pt>
                <c:pt idx="1971">
                  <c:v>53239</c:v>
                </c:pt>
                <c:pt idx="1972">
                  <c:v>53246</c:v>
                </c:pt>
                <c:pt idx="1973">
                  <c:v>53253</c:v>
                </c:pt>
                <c:pt idx="1974">
                  <c:v>53260</c:v>
                </c:pt>
                <c:pt idx="1975">
                  <c:v>53267</c:v>
                </c:pt>
                <c:pt idx="1976">
                  <c:v>53274</c:v>
                </c:pt>
                <c:pt idx="1977">
                  <c:v>53281</c:v>
                </c:pt>
                <c:pt idx="1978">
                  <c:v>53288</c:v>
                </c:pt>
                <c:pt idx="1979">
                  <c:v>53295</c:v>
                </c:pt>
                <c:pt idx="1980">
                  <c:v>53302</c:v>
                </c:pt>
                <c:pt idx="1981">
                  <c:v>53309</c:v>
                </c:pt>
                <c:pt idx="1982">
                  <c:v>53316</c:v>
                </c:pt>
                <c:pt idx="1983">
                  <c:v>53323</c:v>
                </c:pt>
                <c:pt idx="1984">
                  <c:v>53330</c:v>
                </c:pt>
                <c:pt idx="1985">
                  <c:v>53337</c:v>
                </c:pt>
                <c:pt idx="1986">
                  <c:v>53344</c:v>
                </c:pt>
                <c:pt idx="1987">
                  <c:v>53351</c:v>
                </c:pt>
                <c:pt idx="1988">
                  <c:v>53358</c:v>
                </c:pt>
                <c:pt idx="1989">
                  <c:v>53365</c:v>
                </c:pt>
                <c:pt idx="1990">
                  <c:v>53372</c:v>
                </c:pt>
                <c:pt idx="1991">
                  <c:v>53379</c:v>
                </c:pt>
                <c:pt idx="1992">
                  <c:v>53386</c:v>
                </c:pt>
                <c:pt idx="1993">
                  <c:v>53393</c:v>
                </c:pt>
                <c:pt idx="1994">
                  <c:v>53400</c:v>
                </c:pt>
                <c:pt idx="1995">
                  <c:v>53407</c:v>
                </c:pt>
                <c:pt idx="1996">
                  <c:v>53414</c:v>
                </c:pt>
                <c:pt idx="1997">
                  <c:v>53421</c:v>
                </c:pt>
                <c:pt idx="1998">
                  <c:v>53428</c:v>
                </c:pt>
                <c:pt idx="1999">
                  <c:v>53435</c:v>
                </c:pt>
                <c:pt idx="2000">
                  <c:v>53442</c:v>
                </c:pt>
                <c:pt idx="2001">
                  <c:v>53449</c:v>
                </c:pt>
                <c:pt idx="2002">
                  <c:v>53456</c:v>
                </c:pt>
                <c:pt idx="2003">
                  <c:v>53463</c:v>
                </c:pt>
                <c:pt idx="2004">
                  <c:v>53470</c:v>
                </c:pt>
                <c:pt idx="2005">
                  <c:v>53477</c:v>
                </c:pt>
                <c:pt idx="2006">
                  <c:v>53484</c:v>
                </c:pt>
                <c:pt idx="2007">
                  <c:v>53491</c:v>
                </c:pt>
                <c:pt idx="2008">
                  <c:v>53498</c:v>
                </c:pt>
                <c:pt idx="2009">
                  <c:v>53505</c:v>
                </c:pt>
                <c:pt idx="2010">
                  <c:v>53512</c:v>
                </c:pt>
                <c:pt idx="2011">
                  <c:v>53519</c:v>
                </c:pt>
                <c:pt idx="2012">
                  <c:v>53526</c:v>
                </c:pt>
                <c:pt idx="2013">
                  <c:v>53533</c:v>
                </c:pt>
                <c:pt idx="2014">
                  <c:v>53540</c:v>
                </c:pt>
                <c:pt idx="2015">
                  <c:v>53547</c:v>
                </c:pt>
                <c:pt idx="2016">
                  <c:v>53554</c:v>
                </c:pt>
                <c:pt idx="2017">
                  <c:v>53561</c:v>
                </c:pt>
                <c:pt idx="2018">
                  <c:v>53568</c:v>
                </c:pt>
                <c:pt idx="2019">
                  <c:v>53575</c:v>
                </c:pt>
                <c:pt idx="2020">
                  <c:v>53582</c:v>
                </c:pt>
                <c:pt idx="2021">
                  <c:v>53589</c:v>
                </c:pt>
                <c:pt idx="2022">
                  <c:v>53596</c:v>
                </c:pt>
                <c:pt idx="2023">
                  <c:v>53603</c:v>
                </c:pt>
                <c:pt idx="2024">
                  <c:v>53610</c:v>
                </c:pt>
                <c:pt idx="2025">
                  <c:v>53617</c:v>
                </c:pt>
                <c:pt idx="2026">
                  <c:v>53624</c:v>
                </c:pt>
                <c:pt idx="2027">
                  <c:v>53631</c:v>
                </c:pt>
                <c:pt idx="2028">
                  <c:v>53638</c:v>
                </c:pt>
                <c:pt idx="2029">
                  <c:v>53645</c:v>
                </c:pt>
                <c:pt idx="2030">
                  <c:v>53652</c:v>
                </c:pt>
                <c:pt idx="2031">
                  <c:v>53659</c:v>
                </c:pt>
                <c:pt idx="2032">
                  <c:v>53666</c:v>
                </c:pt>
                <c:pt idx="2033">
                  <c:v>53673</c:v>
                </c:pt>
                <c:pt idx="2034">
                  <c:v>53680</c:v>
                </c:pt>
                <c:pt idx="2035">
                  <c:v>53688</c:v>
                </c:pt>
                <c:pt idx="2036">
                  <c:v>53695</c:v>
                </c:pt>
                <c:pt idx="2037">
                  <c:v>53702</c:v>
                </c:pt>
                <c:pt idx="2038">
                  <c:v>53709</c:v>
                </c:pt>
                <c:pt idx="2039">
                  <c:v>53716</c:v>
                </c:pt>
                <c:pt idx="2040">
                  <c:v>53723</c:v>
                </c:pt>
                <c:pt idx="2041">
                  <c:v>53730</c:v>
                </c:pt>
                <c:pt idx="2042">
                  <c:v>53737</c:v>
                </c:pt>
                <c:pt idx="2043">
                  <c:v>53744</c:v>
                </c:pt>
                <c:pt idx="2044">
                  <c:v>53751</c:v>
                </c:pt>
                <c:pt idx="2045">
                  <c:v>53758</c:v>
                </c:pt>
                <c:pt idx="2046">
                  <c:v>53765</c:v>
                </c:pt>
                <c:pt idx="2047">
                  <c:v>53772</c:v>
                </c:pt>
                <c:pt idx="2048">
                  <c:v>53779</c:v>
                </c:pt>
                <c:pt idx="2049">
                  <c:v>53786</c:v>
                </c:pt>
                <c:pt idx="2050">
                  <c:v>53793</c:v>
                </c:pt>
                <c:pt idx="2051">
                  <c:v>53800</c:v>
                </c:pt>
                <c:pt idx="2052">
                  <c:v>53807</c:v>
                </c:pt>
                <c:pt idx="2053">
                  <c:v>53814</c:v>
                </c:pt>
                <c:pt idx="2054">
                  <c:v>53821</c:v>
                </c:pt>
                <c:pt idx="2055">
                  <c:v>53828</c:v>
                </c:pt>
                <c:pt idx="2056">
                  <c:v>53835</c:v>
                </c:pt>
                <c:pt idx="2057">
                  <c:v>53842</c:v>
                </c:pt>
                <c:pt idx="2058">
                  <c:v>53849</c:v>
                </c:pt>
                <c:pt idx="2059">
                  <c:v>53856</c:v>
                </c:pt>
                <c:pt idx="2060">
                  <c:v>53863</c:v>
                </c:pt>
                <c:pt idx="2061">
                  <c:v>53870</c:v>
                </c:pt>
                <c:pt idx="2062">
                  <c:v>53877</c:v>
                </c:pt>
                <c:pt idx="2063">
                  <c:v>53884</c:v>
                </c:pt>
                <c:pt idx="2064">
                  <c:v>53891</c:v>
                </c:pt>
                <c:pt idx="2065">
                  <c:v>53898</c:v>
                </c:pt>
                <c:pt idx="2066">
                  <c:v>53905</c:v>
                </c:pt>
                <c:pt idx="2067">
                  <c:v>53912</c:v>
                </c:pt>
                <c:pt idx="2068">
                  <c:v>53919</c:v>
                </c:pt>
                <c:pt idx="2069">
                  <c:v>53926</c:v>
                </c:pt>
                <c:pt idx="2070">
                  <c:v>53933</c:v>
                </c:pt>
                <c:pt idx="2071">
                  <c:v>53940</c:v>
                </c:pt>
                <c:pt idx="2072">
                  <c:v>53947</c:v>
                </c:pt>
                <c:pt idx="2073">
                  <c:v>53954</c:v>
                </c:pt>
                <c:pt idx="2074">
                  <c:v>53961</c:v>
                </c:pt>
                <c:pt idx="2075">
                  <c:v>53968</c:v>
                </c:pt>
                <c:pt idx="2076">
                  <c:v>53975</c:v>
                </c:pt>
                <c:pt idx="2077">
                  <c:v>53982</c:v>
                </c:pt>
                <c:pt idx="2078">
                  <c:v>53989</c:v>
                </c:pt>
                <c:pt idx="2079">
                  <c:v>53996</c:v>
                </c:pt>
                <c:pt idx="2080">
                  <c:v>54003</c:v>
                </c:pt>
                <c:pt idx="2081">
                  <c:v>54010</c:v>
                </c:pt>
                <c:pt idx="2082">
                  <c:v>54017</c:v>
                </c:pt>
                <c:pt idx="2083">
                  <c:v>54024</c:v>
                </c:pt>
                <c:pt idx="2084">
                  <c:v>54031</c:v>
                </c:pt>
                <c:pt idx="2085">
                  <c:v>54038</c:v>
                </c:pt>
                <c:pt idx="2086">
                  <c:v>54045</c:v>
                </c:pt>
                <c:pt idx="2087">
                  <c:v>54053</c:v>
                </c:pt>
                <c:pt idx="2088">
                  <c:v>54060</c:v>
                </c:pt>
                <c:pt idx="2089">
                  <c:v>54067</c:v>
                </c:pt>
                <c:pt idx="2090">
                  <c:v>54074</c:v>
                </c:pt>
                <c:pt idx="2091">
                  <c:v>54081</c:v>
                </c:pt>
                <c:pt idx="2092">
                  <c:v>54088</c:v>
                </c:pt>
                <c:pt idx="2093">
                  <c:v>54095</c:v>
                </c:pt>
                <c:pt idx="2094">
                  <c:v>54102</c:v>
                </c:pt>
                <c:pt idx="2095">
                  <c:v>54109</c:v>
                </c:pt>
                <c:pt idx="2096">
                  <c:v>54116</c:v>
                </c:pt>
                <c:pt idx="2097">
                  <c:v>54123</c:v>
                </c:pt>
                <c:pt idx="2098">
                  <c:v>54130</c:v>
                </c:pt>
                <c:pt idx="2099">
                  <c:v>54137</c:v>
                </c:pt>
                <c:pt idx="2100">
                  <c:v>54144</c:v>
                </c:pt>
                <c:pt idx="2101">
                  <c:v>54155</c:v>
                </c:pt>
                <c:pt idx="2102">
                  <c:v>54162</c:v>
                </c:pt>
                <c:pt idx="2103">
                  <c:v>54169</c:v>
                </c:pt>
                <c:pt idx="2104">
                  <c:v>54176</c:v>
                </c:pt>
                <c:pt idx="2105">
                  <c:v>54183</c:v>
                </c:pt>
                <c:pt idx="2106">
                  <c:v>54190</c:v>
                </c:pt>
                <c:pt idx="2107">
                  <c:v>54197</c:v>
                </c:pt>
                <c:pt idx="2108">
                  <c:v>54204</c:v>
                </c:pt>
                <c:pt idx="2109">
                  <c:v>54211</c:v>
                </c:pt>
                <c:pt idx="2110">
                  <c:v>54218</c:v>
                </c:pt>
                <c:pt idx="2111">
                  <c:v>54225</c:v>
                </c:pt>
                <c:pt idx="2112">
                  <c:v>54232</c:v>
                </c:pt>
                <c:pt idx="2113">
                  <c:v>54239</c:v>
                </c:pt>
                <c:pt idx="2114">
                  <c:v>54246</c:v>
                </c:pt>
                <c:pt idx="2115">
                  <c:v>54253</c:v>
                </c:pt>
                <c:pt idx="2116">
                  <c:v>54260</c:v>
                </c:pt>
                <c:pt idx="2117">
                  <c:v>54267</c:v>
                </c:pt>
                <c:pt idx="2118">
                  <c:v>54274</c:v>
                </c:pt>
                <c:pt idx="2119">
                  <c:v>54281</c:v>
                </c:pt>
                <c:pt idx="2120">
                  <c:v>54288</c:v>
                </c:pt>
                <c:pt idx="2121">
                  <c:v>54295</c:v>
                </c:pt>
                <c:pt idx="2122">
                  <c:v>54302</c:v>
                </c:pt>
                <c:pt idx="2123">
                  <c:v>54309</c:v>
                </c:pt>
                <c:pt idx="2124">
                  <c:v>54316</c:v>
                </c:pt>
                <c:pt idx="2125">
                  <c:v>54323</c:v>
                </c:pt>
                <c:pt idx="2126">
                  <c:v>54330</c:v>
                </c:pt>
                <c:pt idx="2127">
                  <c:v>54337</c:v>
                </c:pt>
                <c:pt idx="2128">
                  <c:v>54344</c:v>
                </c:pt>
                <c:pt idx="2129">
                  <c:v>54351</c:v>
                </c:pt>
                <c:pt idx="2130">
                  <c:v>54358</c:v>
                </c:pt>
                <c:pt idx="2131">
                  <c:v>54365</c:v>
                </c:pt>
                <c:pt idx="2132">
                  <c:v>54372</c:v>
                </c:pt>
                <c:pt idx="2133">
                  <c:v>54379</c:v>
                </c:pt>
                <c:pt idx="2134">
                  <c:v>54386</c:v>
                </c:pt>
                <c:pt idx="2135">
                  <c:v>54393</c:v>
                </c:pt>
                <c:pt idx="2136">
                  <c:v>54400</c:v>
                </c:pt>
                <c:pt idx="2137">
                  <c:v>54407</c:v>
                </c:pt>
                <c:pt idx="2138">
                  <c:v>54414</c:v>
                </c:pt>
                <c:pt idx="2139">
                  <c:v>54421</c:v>
                </c:pt>
                <c:pt idx="2140">
                  <c:v>54428</c:v>
                </c:pt>
                <c:pt idx="2141">
                  <c:v>54435</c:v>
                </c:pt>
                <c:pt idx="2142">
                  <c:v>54442</c:v>
                </c:pt>
                <c:pt idx="2143">
                  <c:v>54449</c:v>
                </c:pt>
                <c:pt idx="2144">
                  <c:v>54456</c:v>
                </c:pt>
                <c:pt idx="2145">
                  <c:v>54463</c:v>
                </c:pt>
                <c:pt idx="2146">
                  <c:v>54470</c:v>
                </c:pt>
                <c:pt idx="2147">
                  <c:v>54477</c:v>
                </c:pt>
                <c:pt idx="2148">
                  <c:v>54484</c:v>
                </c:pt>
                <c:pt idx="2149">
                  <c:v>54491</c:v>
                </c:pt>
                <c:pt idx="2150">
                  <c:v>54498</c:v>
                </c:pt>
                <c:pt idx="2151">
                  <c:v>54505</c:v>
                </c:pt>
                <c:pt idx="2152">
                  <c:v>54512</c:v>
                </c:pt>
                <c:pt idx="2153">
                  <c:v>54519</c:v>
                </c:pt>
                <c:pt idx="2154">
                  <c:v>54526</c:v>
                </c:pt>
                <c:pt idx="2155">
                  <c:v>54533</c:v>
                </c:pt>
                <c:pt idx="2156">
                  <c:v>54540</c:v>
                </c:pt>
                <c:pt idx="2157">
                  <c:v>54547</c:v>
                </c:pt>
                <c:pt idx="2158">
                  <c:v>54554</c:v>
                </c:pt>
                <c:pt idx="2159">
                  <c:v>54561</c:v>
                </c:pt>
                <c:pt idx="2160">
                  <c:v>54568</c:v>
                </c:pt>
                <c:pt idx="2161">
                  <c:v>54575</c:v>
                </c:pt>
                <c:pt idx="2162">
                  <c:v>54582</c:v>
                </c:pt>
                <c:pt idx="2163">
                  <c:v>54589</c:v>
                </c:pt>
                <c:pt idx="2164">
                  <c:v>54596</c:v>
                </c:pt>
                <c:pt idx="2165">
                  <c:v>54603</c:v>
                </c:pt>
                <c:pt idx="2166">
                  <c:v>54610</c:v>
                </c:pt>
                <c:pt idx="2167">
                  <c:v>54617</c:v>
                </c:pt>
                <c:pt idx="2168">
                  <c:v>54624</c:v>
                </c:pt>
                <c:pt idx="2169">
                  <c:v>54631</c:v>
                </c:pt>
                <c:pt idx="2170">
                  <c:v>54638</c:v>
                </c:pt>
                <c:pt idx="2171">
                  <c:v>54645</c:v>
                </c:pt>
                <c:pt idx="2172">
                  <c:v>54652</c:v>
                </c:pt>
                <c:pt idx="2173">
                  <c:v>54659</c:v>
                </c:pt>
                <c:pt idx="2174">
                  <c:v>54666</c:v>
                </c:pt>
                <c:pt idx="2175">
                  <c:v>54673</c:v>
                </c:pt>
                <c:pt idx="2176">
                  <c:v>54680</c:v>
                </c:pt>
                <c:pt idx="2177">
                  <c:v>54687</c:v>
                </c:pt>
                <c:pt idx="2178">
                  <c:v>54694</c:v>
                </c:pt>
                <c:pt idx="2179">
                  <c:v>54701</c:v>
                </c:pt>
                <c:pt idx="2180">
                  <c:v>54708</c:v>
                </c:pt>
                <c:pt idx="2181">
                  <c:v>54715</c:v>
                </c:pt>
                <c:pt idx="2182">
                  <c:v>54722</c:v>
                </c:pt>
                <c:pt idx="2183">
                  <c:v>54729</c:v>
                </c:pt>
                <c:pt idx="2184">
                  <c:v>54736</c:v>
                </c:pt>
                <c:pt idx="2185">
                  <c:v>54743</c:v>
                </c:pt>
                <c:pt idx="2186">
                  <c:v>54750</c:v>
                </c:pt>
                <c:pt idx="2187">
                  <c:v>54757</c:v>
                </c:pt>
                <c:pt idx="2188">
                  <c:v>54764</c:v>
                </c:pt>
                <c:pt idx="2189">
                  <c:v>54771</c:v>
                </c:pt>
                <c:pt idx="2190">
                  <c:v>54778</c:v>
                </c:pt>
                <c:pt idx="2191">
                  <c:v>54786</c:v>
                </c:pt>
                <c:pt idx="2192">
                  <c:v>54793</c:v>
                </c:pt>
                <c:pt idx="2193">
                  <c:v>54800</c:v>
                </c:pt>
                <c:pt idx="2194">
                  <c:v>54807</c:v>
                </c:pt>
                <c:pt idx="2195">
                  <c:v>54814</c:v>
                </c:pt>
                <c:pt idx="2196">
                  <c:v>54821</c:v>
                </c:pt>
                <c:pt idx="2197">
                  <c:v>54828</c:v>
                </c:pt>
                <c:pt idx="2198">
                  <c:v>54835</c:v>
                </c:pt>
                <c:pt idx="2199">
                  <c:v>54842</c:v>
                </c:pt>
                <c:pt idx="2200">
                  <c:v>54849</c:v>
                </c:pt>
                <c:pt idx="2201">
                  <c:v>54856</c:v>
                </c:pt>
                <c:pt idx="2202">
                  <c:v>54863</c:v>
                </c:pt>
                <c:pt idx="2203">
                  <c:v>54870</c:v>
                </c:pt>
                <c:pt idx="2204">
                  <c:v>54877</c:v>
                </c:pt>
                <c:pt idx="2205">
                  <c:v>54884</c:v>
                </c:pt>
                <c:pt idx="2206">
                  <c:v>54891</c:v>
                </c:pt>
                <c:pt idx="2207">
                  <c:v>54898</c:v>
                </c:pt>
                <c:pt idx="2208">
                  <c:v>54905</c:v>
                </c:pt>
                <c:pt idx="2209">
                  <c:v>54912</c:v>
                </c:pt>
                <c:pt idx="2210">
                  <c:v>54919</c:v>
                </c:pt>
                <c:pt idx="2211">
                  <c:v>54926</c:v>
                </c:pt>
                <c:pt idx="2212">
                  <c:v>54933</c:v>
                </c:pt>
                <c:pt idx="2213">
                  <c:v>54940</c:v>
                </c:pt>
                <c:pt idx="2214">
                  <c:v>54947</c:v>
                </c:pt>
                <c:pt idx="2215">
                  <c:v>54954</c:v>
                </c:pt>
                <c:pt idx="2216">
                  <c:v>54961</c:v>
                </c:pt>
                <c:pt idx="2217">
                  <c:v>54968</c:v>
                </c:pt>
                <c:pt idx="2218">
                  <c:v>54975</c:v>
                </c:pt>
                <c:pt idx="2219">
                  <c:v>54982</c:v>
                </c:pt>
                <c:pt idx="2220">
                  <c:v>54989</c:v>
                </c:pt>
                <c:pt idx="2221">
                  <c:v>54996</c:v>
                </c:pt>
                <c:pt idx="2222">
                  <c:v>55003</c:v>
                </c:pt>
                <c:pt idx="2223">
                  <c:v>55010</c:v>
                </c:pt>
                <c:pt idx="2224">
                  <c:v>55017</c:v>
                </c:pt>
                <c:pt idx="2225">
                  <c:v>55024</c:v>
                </c:pt>
                <c:pt idx="2226">
                  <c:v>55031</c:v>
                </c:pt>
                <c:pt idx="2227">
                  <c:v>55038</c:v>
                </c:pt>
                <c:pt idx="2228">
                  <c:v>55045</c:v>
                </c:pt>
                <c:pt idx="2229">
                  <c:v>55052</c:v>
                </c:pt>
                <c:pt idx="2230">
                  <c:v>55059</c:v>
                </c:pt>
                <c:pt idx="2231">
                  <c:v>55066</c:v>
                </c:pt>
                <c:pt idx="2232">
                  <c:v>55073</c:v>
                </c:pt>
                <c:pt idx="2233">
                  <c:v>55080</c:v>
                </c:pt>
                <c:pt idx="2234">
                  <c:v>55087</c:v>
                </c:pt>
                <c:pt idx="2235">
                  <c:v>55094</c:v>
                </c:pt>
                <c:pt idx="2236">
                  <c:v>55101</c:v>
                </c:pt>
                <c:pt idx="2237">
                  <c:v>55108</c:v>
                </c:pt>
                <c:pt idx="2238">
                  <c:v>55115</c:v>
                </c:pt>
                <c:pt idx="2239">
                  <c:v>55122</c:v>
                </c:pt>
                <c:pt idx="2240">
                  <c:v>55129</c:v>
                </c:pt>
                <c:pt idx="2241">
                  <c:v>55136</c:v>
                </c:pt>
                <c:pt idx="2242">
                  <c:v>55143</c:v>
                </c:pt>
                <c:pt idx="2243">
                  <c:v>55150</c:v>
                </c:pt>
                <c:pt idx="2244">
                  <c:v>55157</c:v>
                </c:pt>
                <c:pt idx="2245">
                  <c:v>55164</c:v>
                </c:pt>
                <c:pt idx="2246">
                  <c:v>55171</c:v>
                </c:pt>
                <c:pt idx="2247">
                  <c:v>55178</c:v>
                </c:pt>
                <c:pt idx="2248">
                  <c:v>55185</c:v>
                </c:pt>
                <c:pt idx="2249">
                  <c:v>55192</c:v>
                </c:pt>
                <c:pt idx="2250">
                  <c:v>55199</c:v>
                </c:pt>
                <c:pt idx="2251">
                  <c:v>55206</c:v>
                </c:pt>
                <c:pt idx="2252">
                  <c:v>55213</c:v>
                </c:pt>
                <c:pt idx="2253">
                  <c:v>55220</c:v>
                </c:pt>
                <c:pt idx="2254">
                  <c:v>55227</c:v>
                </c:pt>
                <c:pt idx="2255">
                  <c:v>55234</c:v>
                </c:pt>
                <c:pt idx="2256">
                  <c:v>55241</c:v>
                </c:pt>
                <c:pt idx="2257">
                  <c:v>55248</c:v>
                </c:pt>
                <c:pt idx="2258">
                  <c:v>55255</c:v>
                </c:pt>
                <c:pt idx="2259">
                  <c:v>55262</c:v>
                </c:pt>
                <c:pt idx="2260">
                  <c:v>55269</c:v>
                </c:pt>
                <c:pt idx="2261">
                  <c:v>55276</c:v>
                </c:pt>
                <c:pt idx="2262">
                  <c:v>55283</c:v>
                </c:pt>
                <c:pt idx="2263">
                  <c:v>55290</c:v>
                </c:pt>
                <c:pt idx="2264">
                  <c:v>55297</c:v>
                </c:pt>
                <c:pt idx="2265">
                  <c:v>55304</c:v>
                </c:pt>
                <c:pt idx="2266">
                  <c:v>55311</c:v>
                </c:pt>
                <c:pt idx="2267">
                  <c:v>55318</c:v>
                </c:pt>
                <c:pt idx="2268">
                  <c:v>55325</c:v>
                </c:pt>
                <c:pt idx="2269">
                  <c:v>55332</c:v>
                </c:pt>
                <c:pt idx="2270">
                  <c:v>55339</c:v>
                </c:pt>
                <c:pt idx="2271">
                  <c:v>55346</c:v>
                </c:pt>
                <c:pt idx="2272">
                  <c:v>55353</c:v>
                </c:pt>
                <c:pt idx="2273">
                  <c:v>55360</c:v>
                </c:pt>
                <c:pt idx="2274">
                  <c:v>55367</c:v>
                </c:pt>
                <c:pt idx="2275">
                  <c:v>55374</c:v>
                </c:pt>
                <c:pt idx="2276">
                  <c:v>55381</c:v>
                </c:pt>
                <c:pt idx="2277">
                  <c:v>55388</c:v>
                </c:pt>
                <c:pt idx="2278">
                  <c:v>55395</c:v>
                </c:pt>
                <c:pt idx="2279">
                  <c:v>55402</c:v>
                </c:pt>
                <c:pt idx="2280">
                  <c:v>55409</c:v>
                </c:pt>
                <c:pt idx="2281">
                  <c:v>55416</c:v>
                </c:pt>
                <c:pt idx="2282">
                  <c:v>55423</c:v>
                </c:pt>
                <c:pt idx="2283">
                  <c:v>55430</c:v>
                </c:pt>
                <c:pt idx="2284">
                  <c:v>55437</c:v>
                </c:pt>
                <c:pt idx="2285">
                  <c:v>55444</c:v>
                </c:pt>
                <c:pt idx="2286">
                  <c:v>55451</c:v>
                </c:pt>
                <c:pt idx="2287">
                  <c:v>55458</c:v>
                </c:pt>
                <c:pt idx="2288">
                  <c:v>55465</c:v>
                </c:pt>
                <c:pt idx="2289">
                  <c:v>55472</c:v>
                </c:pt>
                <c:pt idx="2290">
                  <c:v>55479</c:v>
                </c:pt>
                <c:pt idx="2291">
                  <c:v>55486</c:v>
                </c:pt>
                <c:pt idx="2292">
                  <c:v>55493</c:v>
                </c:pt>
                <c:pt idx="2293">
                  <c:v>55500</c:v>
                </c:pt>
                <c:pt idx="2294">
                  <c:v>55507</c:v>
                </c:pt>
                <c:pt idx="2295">
                  <c:v>55514</c:v>
                </c:pt>
                <c:pt idx="2296">
                  <c:v>55521</c:v>
                </c:pt>
                <c:pt idx="2297">
                  <c:v>55528</c:v>
                </c:pt>
                <c:pt idx="2298">
                  <c:v>55535</c:v>
                </c:pt>
                <c:pt idx="2299">
                  <c:v>55542</c:v>
                </c:pt>
                <c:pt idx="2300">
                  <c:v>55549</c:v>
                </c:pt>
                <c:pt idx="2301">
                  <c:v>55556</c:v>
                </c:pt>
                <c:pt idx="2302">
                  <c:v>55563</c:v>
                </c:pt>
                <c:pt idx="2303">
                  <c:v>55570</c:v>
                </c:pt>
                <c:pt idx="2304">
                  <c:v>55577</c:v>
                </c:pt>
                <c:pt idx="2305">
                  <c:v>55584</c:v>
                </c:pt>
                <c:pt idx="2306">
                  <c:v>55591</c:v>
                </c:pt>
                <c:pt idx="2307">
                  <c:v>55598</c:v>
                </c:pt>
                <c:pt idx="2308">
                  <c:v>55605</c:v>
                </c:pt>
                <c:pt idx="2309">
                  <c:v>55612</c:v>
                </c:pt>
                <c:pt idx="2310">
                  <c:v>55619</c:v>
                </c:pt>
                <c:pt idx="2311">
                  <c:v>55626</c:v>
                </c:pt>
                <c:pt idx="2312">
                  <c:v>55633</c:v>
                </c:pt>
                <c:pt idx="2313">
                  <c:v>55640</c:v>
                </c:pt>
                <c:pt idx="2314">
                  <c:v>55647</c:v>
                </c:pt>
                <c:pt idx="2315">
                  <c:v>55654</c:v>
                </c:pt>
                <c:pt idx="2316">
                  <c:v>55661</c:v>
                </c:pt>
                <c:pt idx="2317">
                  <c:v>55668</c:v>
                </c:pt>
                <c:pt idx="2318">
                  <c:v>55675</c:v>
                </c:pt>
                <c:pt idx="2319">
                  <c:v>55682</c:v>
                </c:pt>
                <c:pt idx="2320">
                  <c:v>55689</c:v>
                </c:pt>
                <c:pt idx="2321">
                  <c:v>55696</c:v>
                </c:pt>
                <c:pt idx="2322">
                  <c:v>55703</c:v>
                </c:pt>
                <c:pt idx="2323">
                  <c:v>55710</c:v>
                </c:pt>
                <c:pt idx="2324">
                  <c:v>55717</c:v>
                </c:pt>
                <c:pt idx="2325">
                  <c:v>55724</c:v>
                </c:pt>
                <c:pt idx="2326">
                  <c:v>55731</c:v>
                </c:pt>
                <c:pt idx="2327">
                  <c:v>55738</c:v>
                </c:pt>
                <c:pt idx="2328">
                  <c:v>55745</c:v>
                </c:pt>
                <c:pt idx="2329">
                  <c:v>55752</c:v>
                </c:pt>
                <c:pt idx="2330">
                  <c:v>55759</c:v>
                </c:pt>
                <c:pt idx="2331">
                  <c:v>55766</c:v>
                </c:pt>
                <c:pt idx="2332">
                  <c:v>55773</c:v>
                </c:pt>
                <c:pt idx="2333">
                  <c:v>55780</c:v>
                </c:pt>
                <c:pt idx="2334">
                  <c:v>55787</c:v>
                </c:pt>
                <c:pt idx="2335">
                  <c:v>55794</c:v>
                </c:pt>
                <c:pt idx="2336">
                  <c:v>55801</c:v>
                </c:pt>
                <c:pt idx="2337">
                  <c:v>55808</c:v>
                </c:pt>
                <c:pt idx="2338">
                  <c:v>55815</c:v>
                </c:pt>
                <c:pt idx="2339">
                  <c:v>55822</c:v>
                </c:pt>
                <c:pt idx="2340">
                  <c:v>55829</c:v>
                </c:pt>
                <c:pt idx="2341">
                  <c:v>55836</c:v>
                </c:pt>
                <c:pt idx="2342">
                  <c:v>55843</c:v>
                </c:pt>
                <c:pt idx="2343">
                  <c:v>55850</c:v>
                </c:pt>
                <c:pt idx="2344">
                  <c:v>55857</c:v>
                </c:pt>
                <c:pt idx="2345">
                  <c:v>55864</c:v>
                </c:pt>
                <c:pt idx="2346">
                  <c:v>55871</c:v>
                </c:pt>
                <c:pt idx="2347">
                  <c:v>55880</c:v>
                </c:pt>
                <c:pt idx="2348">
                  <c:v>55887</c:v>
                </c:pt>
                <c:pt idx="2349">
                  <c:v>55894</c:v>
                </c:pt>
                <c:pt idx="2350">
                  <c:v>55901</c:v>
                </c:pt>
                <c:pt idx="2351">
                  <c:v>55908</c:v>
                </c:pt>
                <c:pt idx="2352">
                  <c:v>55915</c:v>
                </c:pt>
                <c:pt idx="2353">
                  <c:v>55922</c:v>
                </c:pt>
                <c:pt idx="2354">
                  <c:v>55929</c:v>
                </c:pt>
                <c:pt idx="2355">
                  <c:v>55936</c:v>
                </c:pt>
                <c:pt idx="2356">
                  <c:v>55943</c:v>
                </c:pt>
                <c:pt idx="2357">
                  <c:v>55950</c:v>
                </c:pt>
                <c:pt idx="2358">
                  <c:v>55957</c:v>
                </c:pt>
                <c:pt idx="2359">
                  <c:v>55964</c:v>
                </c:pt>
                <c:pt idx="2360">
                  <c:v>55971</c:v>
                </c:pt>
                <c:pt idx="2361">
                  <c:v>55982</c:v>
                </c:pt>
                <c:pt idx="2362">
                  <c:v>55989</c:v>
                </c:pt>
                <c:pt idx="2363">
                  <c:v>55996</c:v>
                </c:pt>
                <c:pt idx="2364">
                  <c:v>56003</c:v>
                </c:pt>
                <c:pt idx="2365">
                  <c:v>56010</c:v>
                </c:pt>
                <c:pt idx="2366">
                  <c:v>56017</c:v>
                </c:pt>
                <c:pt idx="2367">
                  <c:v>56024</c:v>
                </c:pt>
                <c:pt idx="2368">
                  <c:v>56031</c:v>
                </c:pt>
                <c:pt idx="2369">
                  <c:v>56038</c:v>
                </c:pt>
                <c:pt idx="2370">
                  <c:v>56045</c:v>
                </c:pt>
                <c:pt idx="2371">
                  <c:v>56052</c:v>
                </c:pt>
                <c:pt idx="2372">
                  <c:v>56059</c:v>
                </c:pt>
                <c:pt idx="2373">
                  <c:v>56066</c:v>
                </c:pt>
                <c:pt idx="2374">
                  <c:v>56073</c:v>
                </c:pt>
                <c:pt idx="2375">
                  <c:v>56080</c:v>
                </c:pt>
                <c:pt idx="2376">
                  <c:v>56087</c:v>
                </c:pt>
                <c:pt idx="2377">
                  <c:v>56094</c:v>
                </c:pt>
                <c:pt idx="2378">
                  <c:v>56101</c:v>
                </c:pt>
                <c:pt idx="2379">
                  <c:v>56108</c:v>
                </c:pt>
                <c:pt idx="2380">
                  <c:v>56115</c:v>
                </c:pt>
                <c:pt idx="2381">
                  <c:v>56122</c:v>
                </c:pt>
                <c:pt idx="2382">
                  <c:v>56129</c:v>
                </c:pt>
                <c:pt idx="2383">
                  <c:v>56136</c:v>
                </c:pt>
                <c:pt idx="2384">
                  <c:v>56143</c:v>
                </c:pt>
                <c:pt idx="2385">
                  <c:v>56150</c:v>
                </c:pt>
                <c:pt idx="2386">
                  <c:v>56157</c:v>
                </c:pt>
                <c:pt idx="2387">
                  <c:v>56164</c:v>
                </c:pt>
                <c:pt idx="2388">
                  <c:v>56171</c:v>
                </c:pt>
                <c:pt idx="2389">
                  <c:v>56178</c:v>
                </c:pt>
                <c:pt idx="2390">
                  <c:v>56185</c:v>
                </c:pt>
                <c:pt idx="2391">
                  <c:v>56192</c:v>
                </c:pt>
                <c:pt idx="2392">
                  <c:v>56199</c:v>
                </c:pt>
                <c:pt idx="2393">
                  <c:v>56206</c:v>
                </c:pt>
                <c:pt idx="2394">
                  <c:v>56213</c:v>
                </c:pt>
                <c:pt idx="2395">
                  <c:v>56220</c:v>
                </c:pt>
                <c:pt idx="2396">
                  <c:v>56227</c:v>
                </c:pt>
                <c:pt idx="2397">
                  <c:v>56234</c:v>
                </c:pt>
                <c:pt idx="2398">
                  <c:v>56241</c:v>
                </c:pt>
                <c:pt idx="2399">
                  <c:v>56248</c:v>
                </c:pt>
                <c:pt idx="2400">
                  <c:v>56255</c:v>
                </c:pt>
                <c:pt idx="2401">
                  <c:v>56262</c:v>
                </c:pt>
                <c:pt idx="2402">
                  <c:v>56269</c:v>
                </c:pt>
                <c:pt idx="2403">
                  <c:v>56276</c:v>
                </c:pt>
                <c:pt idx="2404">
                  <c:v>56283</c:v>
                </c:pt>
                <c:pt idx="2405">
                  <c:v>56290</c:v>
                </c:pt>
                <c:pt idx="2406">
                  <c:v>56297</c:v>
                </c:pt>
                <c:pt idx="2407">
                  <c:v>56304</c:v>
                </c:pt>
                <c:pt idx="2408">
                  <c:v>56311</c:v>
                </c:pt>
                <c:pt idx="2409">
                  <c:v>56318</c:v>
                </c:pt>
                <c:pt idx="2410">
                  <c:v>56325</c:v>
                </c:pt>
                <c:pt idx="2411">
                  <c:v>56332</c:v>
                </c:pt>
                <c:pt idx="2412">
                  <c:v>56339</c:v>
                </c:pt>
                <c:pt idx="2413">
                  <c:v>56346</c:v>
                </c:pt>
                <c:pt idx="2414">
                  <c:v>56353</c:v>
                </c:pt>
                <c:pt idx="2415">
                  <c:v>56360</c:v>
                </c:pt>
                <c:pt idx="2416">
                  <c:v>56367</c:v>
                </c:pt>
                <c:pt idx="2417">
                  <c:v>56374</c:v>
                </c:pt>
                <c:pt idx="2418">
                  <c:v>56381</c:v>
                </c:pt>
                <c:pt idx="2419">
                  <c:v>56388</c:v>
                </c:pt>
                <c:pt idx="2420">
                  <c:v>56395</c:v>
                </c:pt>
                <c:pt idx="2421">
                  <c:v>56402</c:v>
                </c:pt>
                <c:pt idx="2422">
                  <c:v>56409</c:v>
                </c:pt>
                <c:pt idx="2423">
                  <c:v>56416</c:v>
                </c:pt>
                <c:pt idx="2424">
                  <c:v>56423</c:v>
                </c:pt>
                <c:pt idx="2425">
                  <c:v>56430</c:v>
                </c:pt>
                <c:pt idx="2426">
                  <c:v>56437</c:v>
                </c:pt>
                <c:pt idx="2427">
                  <c:v>56444</c:v>
                </c:pt>
                <c:pt idx="2428">
                  <c:v>56451</c:v>
                </c:pt>
                <c:pt idx="2429">
                  <c:v>56458</c:v>
                </c:pt>
                <c:pt idx="2430">
                  <c:v>56465</c:v>
                </c:pt>
                <c:pt idx="2431">
                  <c:v>56472</c:v>
                </c:pt>
                <c:pt idx="2432">
                  <c:v>56479</c:v>
                </c:pt>
                <c:pt idx="2433">
                  <c:v>56486</c:v>
                </c:pt>
                <c:pt idx="2434">
                  <c:v>56493</c:v>
                </c:pt>
                <c:pt idx="2435">
                  <c:v>56500</c:v>
                </c:pt>
                <c:pt idx="2436">
                  <c:v>56507</c:v>
                </c:pt>
                <c:pt idx="2437">
                  <c:v>56514</c:v>
                </c:pt>
                <c:pt idx="2438">
                  <c:v>56521</c:v>
                </c:pt>
                <c:pt idx="2439">
                  <c:v>56528</c:v>
                </c:pt>
                <c:pt idx="2440">
                  <c:v>56535</c:v>
                </c:pt>
                <c:pt idx="2441">
                  <c:v>56542</c:v>
                </c:pt>
                <c:pt idx="2442">
                  <c:v>56549</c:v>
                </c:pt>
                <c:pt idx="2443">
                  <c:v>56556</c:v>
                </c:pt>
                <c:pt idx="2444">
                  <c:v>56563</c:v>
                </c:pt>
                <c:pt idx="2445">
                  <c:v>56570</c:v>
                </c:pt>
                <c:pt idx="2446">
                  <c:v>56577</c:v>
                </c:pt>
                <c:pt idx="2447">
                  <c:v>56584</c:v>
                </c:pt>
                <c:pt idx="2448">
                  <c:v>56591</c:v>
                </c:pt>
                <c:pt idx="2449">
                  <c:v>56598</c:v>
                </c:pt>
                <c:pt idx="2450">
                  <c:v>56605</c:v>
                </c:pt>
                <c:pt idx="2451">
                  <c:v>56612</c:v>
                </c:pt>
                <c:pt idx="2452">
                  <c:v>56619</c:v>
                </c:pt>
                <c:pt idx="2453">
                  <c:v>56626</c:v>
                </c:pt>
                <c:pt idx="2454">
                  <c:v>56633</c:v>
                </c:pt>
                <c:pt idx="2455">
                  <c:v>56640</c:v>
                </c:pt>
                <c:pt idx="2456">
                  <c:v>56647</c:v>
                </c:pt>
                <c:pt idx="2457">
                  <c:v>56654</c:v>
                </c:pt>
                <c:pt idx="2458">
                  <c:v>56661</c:v>
                </c:pt>
                <c:pt idx="2459">
                  <c:v>56668</c:v>
                </c:pt>
                <c:pt idx="2460">
                  <c:v>56675</c:v>
                </c:pt>
                <c:pt idx="2461">
                  <c:v>56682</c:v>
                </c:pt>
                <c:pt idx="2462">
                  <c:v>56689</c:v>
                </c:pt>
                <c:pt idx="2463">
                  <c:v>56696</c:v>
                </c:pt>
                <c:pt idx="2464">
                  <c:v>56703</c:v>
                </c:pt>
                <c:pt idx="2465">
                  <c:v>56710</c:v>
                </c:pt>
                <c:pt idx="2466">
                  <c:v>56717</c:v>
                </c:pt>
                <c:pt idx="2467">
                  <c:v>56724</c:v>
                </c:pt>
                <c:pt idx="2468">
                  <c:v>56731</c:v>
                </c:pt>
                <c:pt idx="2469">
                  <c:v>56738</c:v>
                </c:pt>
                <c:pt idx="2470">
                  <c:v>56745</c:v>
                </c:pt>
                <c:pt idx="2471">
                  <c:v>56752</c:v>
                </c:pt>
                <c:pt idx="2472">
                  <c:v>56759</c:v>
                </c:pt>
                <c:pt idx="2473">
                  <c:v>56766</c:v>
                </c:pt>
                <c:pt idx="2474">
                  <c:v>56773</c:v>
                </c:pt>
                <c:pt idx="2475">
                  <c:v>56780</c:v>
                </c:pt>
                <c:pt idx="2476">
                  <c:v>56787</c:v>
                </c:pt>
                <c:pt idx="2477">
                  <c:v>56794</c:v>
                </c:pt>
                <c:pt idx="2478">
                  <c:v>56801</c:v>
                </c:pt>
                <c:pt idx="2479">
                  <c:v>56808</c:v>
                </c:pt>
                <c:pt idx="2480">
                  <c:v>56815</c:v>
                </c:pt>
                <c:pt idx="2481">
                  <c:v>56822</c:v>
                </c:pt>
                <c:pt idx="2482">
                  <c:v>56829</c:v>
                </c:pt>
                <c:pt idx="2483">
                  <c:v>56836</c:v>
                </c:pt>
                <c:pt idx="2484">
                  <c:v>56843</c:v>
                </c:pt>
                <c:pt idx="2485">
                  <c:v>56850</c:v>
                </c:pt>
                <c:pt idx="2486">
                  <c:v>56857</c:v>
                </c:pt>
                <c:pt idx="2487">
                  <c:v>56864</c:v>
                </c:pt>
                <c:pt idx="2488">
                  <c:v>56871</c:v>
                </c:pt>
                <c:pt idx="2489">
                  <c:v>56878</c:v>
                </c:pt>
                <c:pt idx="2490">
                  <c:v>56885</c:v>
                </c:pt>
                <c:pt idx="2491">
                  <c:v>56892</c:v>
                </c:pt>
                <c:pt idx="2492">
                  <c:v>56899</c:v>
                </c:pt>
                <c:pt idx="2493">
                  <c:v>56906</c:v>
                </c:pt>
                <c:pt idx="2494">
                  <c:v>56913</c:v>
                </c:pt>
                <c:pt idx="2495">
                  <c:v>56920</c:v>
                </c:pt>
                <c:pt idx="2496">
                  <c:v>56927</c:v>
                </c:pt>
                <c:pt idx="2497">
                  <c:v>56934</c:v>
                </c:pt>
                <c:pt idx="2498">
                  <c:v>56941</c:v>
                </c:pt>
                <c:pt idx="2499">
                  <c:v>56948</c:v>
                </c:pt>
                <c:pt idx="2500">
                  <c:v>56955</c:v>
                </c:pt>
                <c:pt idx="2501">
                  <c:v>56962</c:v>
                </c:pt>
                <c:pt idx="2502">
                  <c:v>56969</c:v>
                </c:pt>
                <c:pt idx="2503">
                  <c:v>56977</c:v>
                </c:pt>
                <c:pt idx="2504">
                  <c:v>56984</c:v>
                </c:pt>
                <c:pt idx="2505">
                  <c:v>56991</c:v>
                </c:pt>
                <c:pt idx="2506">
                  <c:v>56998</c:v>
                </c:pt>
                <c:pt idx="2507">
                  <c:v>57005</c:v>
                </c:pt>
                <c:pt idx="2508">
                  <c:v>57012</c:v>
                </c:pt>
                <c:pt idx="2509">
                  <c:v>57019</c:v>
                </c:pt>
                <c:pt idx="2510">
                  <c:v>57026</c:v>
                </c:pt>
                <c:pt idx="2511">
                  <c:v>57033</c:v>
                </c:pt>
                <c:pt idx="2512">
                  <c:v>57040</c:v>
                </c:pt>
                <c:pt idx="2513">
                  <c:v>57047</c:v>
                </c:pt>
                <c:pt idx="2514">
                  <c:v>57054</c:v>
                </c:pt>
                <c:pt idx="2515">
                  <c:v>57061</c:v>
                </c:pt>
                <c:pt idx="2516">
                  <c:v>57068</c:v>
                </c:pt>
                <c:pt idx="2517">
                  <c:v>57075</c:v>
                </c:pt>
                <c:pt idx="2518">
                  <c:v>57082</c:v>
                </c:pt>
                <c:pt idx="2519">
                  <c:v>57089</c:v>
                </c:pt>
                <c:pt idx="2520">
                  <c:v>57096</c:v>
                </c:pt>
                <c:pt idx="2521">
                  <c:v>57103</c:v>
                </c:pt>
                <c:pt idx="2522">
                  <c:v>57110</c:v>
                </c:pt>
                <c:pt idx="2523">
                  <c:v>57117</c:v>
                </c:pt>
                <c:pt idx="2524">
                  <c:v>57124</c:v>
                </c:pt>
                <c:pt idx="2525">
                  <c:v>57131</c:v>
                </c:pt>
                <c:pt idx="2526">
                  <c:v>57138</c:v>
                </c:pt>
                <c:pt idx="2527">
                  <c:v>57145</c:v>
                </c:pt>
                <c:pt idx="2528">
                  <c:v>57152</c:v>
                </c:pt>
                <c:pt idx="2529">
                  <c:v>57159</c:v>
                </c:pt>
                <c:pt idx="2530">
                  <c:v>57166</c:v>
                </c:pt>
                <c:pt idx="2531">
                  <c:v>57173</c:v>
                </c:pt>
                <c:pt idx="2532">
                  <c:v>57180</c:v>
                </c:pt>
                <c:pt idx="2533">
                  <c:v>57187</c:v>
                </c:pt>
                <c:pt idx="2534">
                  <c:v>57194</c:v>
                </c:pt>
                <c:pt idx="2535">
                  <c:v>57201</c:v>
                </c:pt>
                <c:pt idx="2536">
                  <c:v>57208</c:v>
                </c:pt>
                <c:pt idx="2537">
                  <c:v>57215</c:v>
                </c:pt>
                <c:pt idx="2538">
                  <c:v>57222</c:v>
                </c:pt>
                <c:pt idx="2539">
                  <c:v>57229</c:v>
                </c:pt>
                <c:pt idx="2540">
                  <c:v>57236</c:v>
                </c:pt>
                <c:pt idx="2541">
                  <c:v>57243</c:v>
                </c:pt>
                <c:pt idx="2542">
                  <c:v>57250</c:v>
                </c:pt>
                <c:pt idx="2543">
                  <c:v>57257</c:v>
                </c:pt>
                <c:pt idx="2544">
                  <c:v>57264</c:v>
                </c:pt>
                <c:pt idx="2545">
                  <c:v>57271</c:v>
                </c:pt>
                <c:pt idx="2546">
                  <c:v>57278</c:v>
                </c:pt>
                <c:pt idx="2547">
                  <c:v>57285</c:v>
                </c:pt>
                <c:pt idx="2548">
                  <c:v>57292</c:v>
                </c:pt>
                <c:pt idx="2549">
                  <c:v>57299</c:v>
                </c:pt>
                <c:pt idx="2550">
                  <c:v>57306</c:v>
                </c:pt>
                <c:pt idx="2551">
                  <c:v>57313</c:v>
                </c:pt>
                <c:pt idx="2552">
                  <c:v>57320</c:v>
                </c:pt>
                <c:pt idx="2553">
                  <c:v>57327</c:v>
                </c:pt>
                <c:pt idx="2554">
                  <c:v>57334</c:v>
                </c:pt>
                <c:pt idx="2555">
                  <c:v>57341</c:v>
                </c:pt>
                <c:pt idx="2556">
                  <c:v>57348</c:v>
                </c:pt>
                <c:pt idx="2557">
                  <c:v>57355</c:v>
                </c:pt>
                <c:pt idx="2558">
                  <c:v>57362</c:v>
                </c:pt>
                <c:pt idx="2559">
                  <c:v>57369</c:v>
                </c:pt>
                <c:pt idx="2560">
                  <c:v>57376</c:v>
                </c:pt>
                <c:pt idx="2561">
                  <c:v>57383</c:v>
                </c:pt>
                <c:pt idx="2562">
                  <c:v>57390</c:v>
                </c:pt>
                <c:pt idx="2563">
                  <c:v>57397</c:v>
                </c:pt>
                <c:pt idx="2564">
                  <c:v>57404</c:v>
                </c:pt>
                <c:pt idx="2565">
                  <c:v>57411</c:v>
                </c:pt>
                <c:pt idx="2566">
                  <c:v>57418</c:v>
                </c:pt>
                <c:pt idx="2567">
                  <c:v>57425</c:v>
                </c:pt>
                <c:pt idx="2568">
                  <c:v>57432</c:v>
                </c:pt>
                <c:pt idx="2569">
                  <c:v>57439</c:v>
                </c:pt>
                <c:pt idx="2570">
                  <c:v>57446</c:v>
                </c:pt>
                <c:pt idx="2571">
                  <c:v>57453</c:v>
                </c:pt>
                <c:pt idx="2572">
                  <c:v>57460</c:v>
                </c:pt>
                <c:pt idx="2573">
                  <c:v>57467</c:v>
                </c:pt>
                <c:pt idx="2574">
                  <c:v>57474</c:v>
                </c:pt>
                <c:pt idx="2575">
                  <c:v>57481</c:v>
                </c:pt>
                <c:pt idx="2576">
                  <c:v>57488</c:v>
                </c:pt>
                <c:pt idx="2577">
                  <c:v>57495</c:v>
                </c:pt>
                <c:pt idx="2578">
                  <c:v>57502</c:v>
                </c:pt>
                <c:pt idx="2579">
                  <c:v>57509</c:v>
                </c:pt>
                <c:pt idx="2580">
                  <c:v>57516</c:v>
                </c:pt>
                <c:pt idx="2581">
                  <c:v>57523</c:v>
                </c:pt>
                <c:pt idx="2582">
                  <c:v>57530</c:v>
                </c:pt>
                <c:pt idx="2583">
                  <c:v>57537</c:v>
                </c:pt>
                <c:pt idx="2584">
                  <c:v>57544</c:v>
                </c:pt>
                <c:pt idx="2585">
                  <c:v>57551</c:v>
                </c:pt>
                <c:pt idx="2586">
                  <c:v>57558</c:v>
                </c:pt>
                <c:pt idx="2587">
                  <c:v>57565</c:v>
                </c:pt>
                <c:pt idx="2588">
                  <c:v>57572</c:v>
                </c:pt>
                <c:pt idx="2589">
                  <c:v>57579</c:v>
                </c:pt>
                <c:pt idx="2590">
                  <c:v>57586</c:v>
                </c:pt>
                <c:pt idx="2591">
                  <c:v>57593</c:v>
                </c:pt>
                <c:pt idx="2592">
                  <c:v>57600</c:v>
                </c:pt>
                <c:pt idx="2593">
                  <c:v>57607</c:v>
                </c:pt>
                <c:pt idx="2594">
                  <c:v>57614</c:v>
                </c:pt>
                <c:pt idx="2595">
                  <c:v>57621</c:v>
                </c:pt>
                <c:pt idx="2596">
                  <c:v>57628</c:v>
                </c:pt>
                <c:pt idx="2597">
                  <c:v>57635</c:v>
                </c:pt>
                <c:pt idx="2598">
                  <c:v>57642</c:v>
                </c:pt>
                <c:pt idx="2599">
                  <c:v>57649</c:v>
                </c:pt>
                <c:pt idx="2600">
                  <c:v>57656</c:v>
                </c:pt>
                <c:pt idx="2601">
                  <c:v>57663</c:v>
                </c:pt>
                <c:pt idx="2602">
                  <c:v>57670</c:v>
                </c:pt>
                <c:pt idx="2603">
                  <c:v>57677</c:v>
                </c:pt>
                <c:pt idx="2604">
                  <c:v>57684</c:v>
                </c:pt>
                <c:pt idx="2605">
                  <c:v>57691</c:v>
                </c:pt>
                <c:pt idx="2606">
                  <c:v>57698</c:v>
                </c:pt>
                <c:pt idx="2607">
                  <c:v>57706</c:v>
                </c:pt>
                <c:pt idx="2608">
                  <c:v>57713</c:v>
                </c:pt>
                <c:pt idx="2609">
                  <c:v>57720</c:v>
                </c:pt>
                <c:pt idx="2610">
                  <c:v>57727</c:v>
                </c:pt>
                <c:pt idx="2611">
                  <c:v>57734</c:v>
                </c:pt>
                <c:pt idx="2612">
                  <c:v>57741</c:v>
                </c:pt>
                <c:pt idx="2613">
                  <c:v>57748</c:v>
                </c:pt>
                <c:pt idx="2614">
                  <c:v>57755</c:v>
                </c:pt>
                <c:pt idx="2615">
                  <c:v>57762</c:v>
                </c:pt>
                <c:pt idx="2616">
                  <c:v>57769</c:v>
                </c:pt>
                <c:pt idx="2617">
                  <c:v>57776</c:v>
                </c:pt>
                <c:pt idx="2618">
                  <c:v>57783</c:v>
                </c:pt>
                <c:pt idx="2619">
                  <c:v>57790</c:v>
                </c:pt>
                <c:pt idx="2620">
                  <c:v>57797</c:v>
                </c:pt>
                <c:pt idx="2621">
                  <c:v>57804</c:v>
                </c:pt>
                <c:pt idx="2622">
                  <c:v>57811</c:v>
                </c:pt>
                <c:pt idx="2623">
                  <c:v>57818</c:v>
                </c:pt>
                <c:pt idx="2624">
                  <c:v>57825</c:v>
                </c:pt>
                <c:pt idx="2625">
                  <c:v>57832</c:v>
                </c:pt>
                <c:pt idx="2626">
                  <c:v>57839</c:v>
                </c:pt>
                <c:pt idx="2627">
                  <c:v>57846</c:v>
                </c:pt>
                <c:pt idx="2628">
                  <c:v>57853</c:v>
                </c:pt>
                <c:pt idx="2629">
                  <c:v>57860</c:v>
                </c:pt>
                <c:pt idx="2630">
                  <c:v>57867</c:v>
                </c:pt>
                <c:pt idx="2631">
                  <c:v>57874</c:v>
                </c:pt>
                <c:pt idx="2632">
                  <c:v>57881</c:v>
                </c:pt>
                <c:pt idx="2633">
                  <c:v>57888</c:v>
                </c:pt>
                <c:pt idx="2634">
                  <c:v>57895</c:v>
                </c:pt>
                <c:pt idx="2635">
                  <c:v>57902</c:v>
                </c:pt>
                <c:pt idx="2636">
                  <c:v>57909</c:v>
                </c:pt>
                <c:pt idx="2637">
                  <c:v>57916</c:v>
                </c:pt>
                <c:pt idx="2638">
                  <c:v>57923</c:v>
                </c:pt>
                <c:pt idx="2639">
                  <c:v>57930</c:v>
                </c:pt>
                <c:pt idx="2640">
                  <c:v>57937</c:v>
                </c:pt>
                <c:pt idx="2641">
                  <c:v>57944</c:v>
                </c:pt>
                <c:pt idx="2642">
                  <c:v>57951</c:v>
                </c:pt>
                <c:pt idx="2643">
                  <c:v>57958</c:v>
                </c:pt>
                <c:pt idx="2644">
                  <c:v>57965</c:v>
                </c:pt>
                <c:pt idx="2645">
                  <c:v>57972</c:v>
                </c:pt>
                <c:pt idx="2646">
                  <c:v>57979</c:v>
                </c:pt>
                <c:pt idx="2647">
                  <c:v>57986</c:v>
                </c:pt>
                <c:pt idx="2648">
                  <c:v>57993</c:v>
                </c:pt>
                <c:pt idx="2649">
                  <c:v>58000</c:v>
                </c:pt>
                <c:pt idx="2650">
                  <c:v>58007</c:v>
                </c:pt>
                <c:pt idx="2651">
                  <c:v>58014</c:v>
                </c:pt>
                <c:pt idx="2652">
                  <c:v>58021</c:v>
                </c:pt>
                <c:pt idx="2653">
                  <c:v>58028</c:v>
                </c:pt>
                <c:pt idx="2654">
                  <c:v>58035</c:v>
                </c:pt>
                <c:pt idx="2655">
                  <c:v>58042</c:v>
                </c:pt>
                <c:pt idx="2656">
                  <c:v>58049</c:v>
                </c:pt>
                <c:pt idx="2657">
                  <c:v>58056</c:v>
                </c:pt>
                <c:pt idx="2658">
                  <c:v>58063</c:v>
                </c:pt>
                <c:pt idx="2659">
                  <c:v>58071</c:v>
                </c:pt>
                <c:pt idx="2660">
                  <c:v>58078</c:v>
                </c:pt>
                <c:pt idx="2661">
                  <c:v>58085</c:v>
                </c:pt>
                <c:pt idx="2662">
                  <c:v>58092</c:v>
                </c:pt>
                <c:pt idx="2663">
                  <c:v>58099</c:v>
                </c:pt>
                <c:pt idx="2664">
                  <c:v>58106</c:v>
                </c:pt>
                <c:pt idx="2665">
                  <c:v>58113</c:v>
                </c:pt>
                <c:pt idx="2666">
                  <c:v>58120</c:v>
                </c:pt>
                <c:pt idx="2667">
                  <c:v>58127</c:v>
                </c:pt>
                <c:pt idx="2668">
                  <c:v>58134</c:v>
                </c:pt>
                <c:pt idx="2669">
                  <c:v>58141</c:v>
                </c:pt>
                <c:pt idx="2670">
                  <c:v>58148</c:v>
                </c:pt>
                <c:pt idx="2671">
                  <c:v>58155</c:v>
                </c:pt>
                <c:pt idx="2672">
                  <c:v>58166</c:v>
                </c:pt>
                <c:pt idx="2673">
                  <c:v>58173</c:v>
                </c:pt>
                <c:pt idx="2674">
                  <c:v>58180</c:v>
                </c:pt>
                <c:pt idx="2675">
                  <c:v>58187</c:v>
                </c:pt>
                <c:pt idx="2676">
                  <c:v>58194</c:v>
                </c:pt>
                <c:pt idx="2677">
                  <c:v>58201</c:v>
                </c:pt>
                <c:pt idx="2678">
                  <c:v>58208</c:v>
                </c:pt>
                <c:pt idx="2679">
                  <c:v>58215</c:v>
                </c:pt>
                <c:pt idx="2680">
                  <c:v>58222</c:v>
                </c:pt>
                <c:pt idx="2681">
                  <c:v>58229</c:v>
                </c:pt>
                <c:pt idx="2682">
                  <c:v>58236</c:v>
                </c:pt>
                <c:pt idx="2683">
                  <c:v>58243</c:v>
                </c:pt>
                <c:pt idx="2684">
                  <c:v>58250</c:v>
                </c:pt>
                <c:pt idx="2685">
                  <c:v>58257</c:v>
                </c:pt>
                <c:pt idx="2686">
                  <c:v>58264</c:v>
                </c:pt>
                <c:pt idx="2687">
                  <c:v>58271</c:v>
                </c:pt>
                <c:pt idx="2688">
                  <c:v>58278</c:v>
                </c:pt>
                <c:pt idx="2689">
                  <c:v>58285</c:v>
                </c:pt>
                <c:pt idx="2690">
                  <c:v>58292</c:v>
                </c:pt>
                <c:pt idx="2691">
                  <c:v>58299</c:v>
                </c:pt>
                <c:pt idx="2692">
                  <c:v>58306</c:v>
                </c:pt>
                <c:pt idx="2693">
                  <c:v>58313</c:v>
                </c:pt>
                <c:pt idx="2694">
                  <c:v>58320</c:v>
                </c:pt>
                <c:pt idx="2695">
                  <c:v>58327</c:v>
                </c:pt>
                <c:pt idx="2696">
                  <c:v>58334</c:v>
                </c:pt>
                <c:pt idx="2697">
                  <c:v>58341</c:v>
                </c:pt>
                <c:pt idx="2698">
                  <c:v>58348</c:v>
                </c:pt>
                <c:pt idx="2699">
                  <c:v>58355</c:v>
                </c:pt>
                <c:pt idx="2700">
                  <c:v>58362</c:v>
                </c:pt>
                <c:pt idx="2701">
                  <c:v>58369</c:v>
                </c:pt>
                <c:pt idx="2702">
                  <c:v>58376</c:v>
                </c:pt>
                <c:pt idx="2703">
                  <c:v>58383</c:v>
                </c:pt>
                <c:pt idx="2704">
                  <c:v>58390</c:v>
                </c:pt>
                <c:pt idx="2705">
                  <c:v>58397</c:v>
                </c:pt>
                <c:pt idx="2706">
                  <c:v>58404</c:v>
                </c:pt>
                <c:pt idx="2707">
                  <c:v>58411</c:v>
                </c:pt>
                <c:pt idx="2708">
                  <c:v>58418</c:v>
                </c:pt>
                <c:pt idx="2709">
                  <c:v>58425</c:v>
                </c:pt>
                <c:pt idx="2710">
                  <c:v>58432</c:v>
                </c:pt>
                <c:pt idx="2711">
                  <c:v>58439</c:v>
                </c:pt>
                <c:pt idx="2712">
                  <c:v>58446</c:v>
                </c:pt>
                <c:pt idx="2713">
                  <c:v>58453</c:v>
                </c:pt>
                <c:pt idx="2714">
                  <c:v>58460</c:v>
                </c:pt>
                <c:pt idx="2715">
                  <c:v>58467</c:v>
                </c:pt>
                <c:pt idx="2716">
                  <c:v>58474</c:v>
                </c:pt>
                <c:pt idx="2717">
                  <c:v>58481</c:v>
                </c:pt>
                <c:pt idx="2718">
                  <c:v>58488</c:v>
                </c:pt>
                <c:pt idx="2719">
                  <c:v>58495</c:v>
                </c:pt>
                <c:pt idx="2720">
                  <c:v>58502</c:v>
                </c:pt>
                <c:pt idx="2721">
                  <c:v>58509</c:v>
                </c:pt>
                <c:pt idx="2722">
                  <c:v>58516</c:v>
                </c:pt>
                <c:pt idx="2723">
                  <c:v>58523</c:v>
                </c:pt>
                <c:pt idx="2724">
                  <c:v>58530</c:v>
                </c:pt>
                <c:pt idx="2725">
                  <c:v>58537</c:v>
                </c:pt>
                <c:pt idx="2726">
                  <c:v>58544</c:v>
                </c:pt>
                <c:pt idx="2727">
                  <c:v>58551</c:v>
                </c:pt>
                <c:pt idx="2728">
                  <c:v>58558</c:v>
                </c:pt>
                <c:pt idx="2729">
                  <c:v>58565</c:v>
                </c:pt>
                <c:pt idx="2730">
                  <c:v>58572</c:v>
                </c:pt>
                <c:pt idx="2731">
                  <c:v>58579</c:v>
                </c:pt>
                <c:pt idx="2732">
                  <c:v>58586</c:v>
                </c:pt>
                <c:pt idx="2733">
                  <c:v>58593</c:v>
                </c:pt>
                <c:pt idx="2734">
                  <c:v>58600</c:v>
                </c:pt>
                <c:pt idx="2735">
                  <c:v>58607</c:v>
                </c:pt>
                <c:pt idx="2736">
                  <c:v>58614</c:v>
                </c:pt>
                <c:pt idx="2737">
                  <c:v>58621</c:v>
                </c:pt>
                <c:pt idx="2738">
                  <c:v>58628</c:v>
                </c:pt>
                <c:pt idx="2739">
                  <c:v>58635</c:v>
                </c:pt>
                <c:pt idx="2740">
                  <c:v>58642</c:v>
                </c:pt>
                <c:pt idx="2741">
                  <c:v>58649</c:v>
                </c:pt>
                <c:pt idx="2742">
                  <c:v>58656</c:v>
                </c:pt>
                <c:pt idx="2743">
                  <c:v>58663</c:v>
                </c:pt>
                <c:pt idx="2744">
                  <c:v>58670</c:v>
                </c:pt>
                <c:pt idx="2745">
                  <c:v>58677</c:v>
                </c:pt>
                <c:pt idx="2746">
                  <c:v>58684</c:v>
                </c:pt>
                <c:pt idx="2747">
                  <c:v>58691</c:v>
                </c:pt>
                <c:pt idx="2748">
                  <c:v>58698</c:v>
                </c:pt>
                <c:pt idx="2749">
                  <c:v>58705</c:v>
                </c:pt>
                <c:pt idx="2750">
                  <c:v>58712</c:v>
                </c:pt>
                <c:pt idx="2751">
                  <c:v>58719</c:v>
                </c:pt>
                <c:pt idx="2752">
                  <c:v>58726</c:v>
                </c:pt>
                <c:pt idx="2753">
                  <c:v>58733</c:v>
                </c:pt>
                <c:pt idx="2754">
                  <c:v>58740</c:v>
                </c:pt>
                <c:pt idx="2755">
                  <c:v>58747</c:v>
                </c:pt>
                <c:pt idx="2756">
                  <c:v>58754</c:v>
                </c:pt>
                <c:pt idx="2757">
                  <c:v>58761</c:v>
                </c:pt>
                <c:pt idx="2758">
                  <c:v>58768</c:v>
                </c:pt>
                <c:pt idx="2759">
                  <c:v>58775</c:v>
                </c:pt>
                <c:pt idx="2760">
                  <c:v>58782</c:v>
                </c:pt>
                <c:pt idx="2761">
                  <c:v>58789</c:v>
                </c:pt>
                <c:pt idx="2762">
                  <c:v>58796</c:v>
                </c:pt>
                <c:pt idx="2763">
                  <c:v>58804</c:v>
                </c:pt>
                <c:pt idx="2764">
                  <c:v>58811</c:v>
                </c:pt>
                <c:pt idx="2765">
                  <c:v>58818</c:v>
                </c:pt>
                <c:pt idx="2766">
                  <c:v>58825</c:v>
                </c:pt>
                <c:pt idx="2767">
                  <c:v>58832</c:v>
                </c:pt>
                <c:pt idx="2768">
                  <c:v>58839</c:v>
                </c:pt>
                <c:pt idx="2769">
                  <c:v>58846</c:v>
                </c:pt>
                <c:pt idx="2770">
                  <c:v>58853</c:v>
                </c:pt>
                <c:pt idx="2771">
                  <c:v>58860</c:v>
                </c:pt>
                <c:pt idx="2772">
                  <c:v>58867</c:v>
                </c:pt>
                <c:pt idx="2773">
                  <c:v>58874</c:v>
                </c:pt>
                <c:pt idx="2774">
                  <c:v>58881</c:v>
                </c:pt>
                <c:pt idx="2775">
                  <c:v>58888</c:v>
                </c:pt>
                <c:pt idx="2776">
                  <c:v>58895</c:v>
                </c:pt>
                <c:pt idx="2777">
                  <c:v>58902</c:v>
                </c:pt>
                <c:pt idx="2778">
                  <c:v>58909</c:v>
                </c:pt>
                <c:pt idx="2779">
                  <c:v>58916</c:v>
                </c:pt>
                <c:pt idx="2780">
                  <c:v>58923</c:v>
                </c:pt>
                <c:pt idx="2781">
                  <c:v>58930</c:v>
                </c:pt>
                <c:pt idx="2782">
                  <c:v>58937</c:v>
                </c:pt>
                <c:pt idx="2783">
                  <c:v>58944</c:v>
                </c:pt>
                <c:pt idx="2784">
                  <c:v>58951</c:v>
                </c:pt>
                <c:pt idx="2785">
                  <c:v>58958</c:v>
                </c:pt>
                <c:pt idx="2786">
                  <c:v>58965</c:v>
                </c:pt>
                <c:pt idx="2787">
                  <c:v>58972</c:v>
                </c:pt>
                <c:pt idx="2788">
                  <c:v>58979</c:v>
                </c:pt>
                <c:pt idx="2789">
                  <c:v>58986</c:v>
                </c:pt>
                <c:pt idx="2790">
                  <c:v>58993</c:v>
                </c:pt>
                <c:pt idx="2791">
                  <c:v>59000</c:v>
                </c:pt>
                <c:pt idx="2792">
                  <c:v>59007</c:v>
                </c:pt>
                <c:pt idx="2793">
                  <c:v>59014</c:v>
                </c:pt>
                <c:pt idx="2794">
                  <c:v>59021</c:v>
                </c:pt>
                <c:pt idx="2795">
                  <c:v>59028</c:v>
                </c:pt>
                <c:pt idx="2796">
                  <c:v>59035</c:v>
                </c:pt>
                <c:pt idx="2797">
                  <c:v>59042</c:v>
                </c:pt>
                <c:pt idx="2798">
                  <c:v>59049</c:v>
                </c:pt>
                <c:pt idx="2799">
                  <c:v>59056</c:v>
                </c:pt>
                <c:pt idx="2800">
                  <c:v>59063</c:v>
                </c:pt>
                <c:pt idx="2801">
                  <c:v>59070</c:v>
                </c:pt>
                <c:pt idx="2802">
                  <c:v>59077</c:v>
                </c:pt>
                <c:pt idx="2803">
                  <c:v>59084</c:v>
                </c:pt>
                <c:pt idx="2804">
                  <c:v>59091</c:v>
                </c:pt>
                <c:pt idx="2805">
                  <c:v>59098</c:v>
                </c:pt>
                <c:pt idx="2806">
                  <c:v>59105</c:v>
                </c:pt>
                <c:pt idx="2807">
                  <c:v>59112</c:v>
                </c:pt>
                <c:pt idx="2808">
                  <c:v>59119</c:v>
                </c:pt>
                <c:pt idx="2809">
                  <c:v>59126</c:v>
                </c:pt>
                <c:pt idx="2810">
                  <c:v>59133</c:v>
                </c:pt>
                <c:pt idx="2811">
                  <c:v>59140</c:v>
                </c:pt>
                <c:pt idx="2812">
                  <c:v>59147</c:v>
                </c:pt>
                <c:pt idx="2813">
                  <c:v>59154</c:v>
                </c:pt>
                <c:pt idx="2814">
                  <c:v>59161</c:v>
                </c:pt>
                <c:pt idx="2815">
                  <c:v>59168</c:v>
                </c:pt>
                <c:pt idx="2816">
                  <c:v>59175</c:v>
                </c:pt>
                <c:pt idx="2817">
                  <c:v>59182</c:v>
                </c:pt>
                <c:pt idx="2818">
                  <c:v>59189</c:v>
                </c:pt>
                <c:pt idx="2819">
                  <c:v>59196</c:v>
                </c:pt>
                <c:pt idx="2820">
                  <c:v>59203</c:v>
                </c:pt>
                <c:pt idx="2821">
                  <c:v>59210</c:v>
                </c:pt>
                <c:pt idx="2822">
                  <c:v>59217</c:v>
                </c:pt>
                <c:pt idx="2823">
                  <c:v>59224</c:v>
                </c:pt>
                <c:pt idx="2824">
                  <c:v>59231</c:v>
                </c:pt>
                <c:pt idx="2825">
                  <c:v>59238</c:v>
                </c:pt>
                <c:pt idx="2826">
                  <c:v>59245</c:v>
                </c:pt>
                <c:pt idx="2827">
                  <c:v>59252</c:v>
                </c:pt>
                <c:pt idx="2828">
                  <c:v>59259</c:v>
                </c:pt>
                <c:pt idx="2829">
                  <c:v>59266</c:v>
                </c:pt>
                <c:pt idx="2830">
                  <c:v>59273</c:v>
                </c:pt>
                <c:pt idx="2831">
                  <c:v>59280</c:v>
                </c:pt>
                <c:pt idx="2832">
                  <c:v>59287</c:v>
                </c:pt>
                <c:pt idx="2833">
                  <c:v>59294</c:v>
                </c:pt>
                <c:pt idx="2834">
                  <c:v>59301</c:v>
                </c:pt>
                <c:pt idx="2835">
                  <c:v>59308</c:v>
                </c:pt>
                <c:pt idx="2836">
                  <c:v>59315</c:v>
                </c:pt>
                <c:pt idx="2837">
                  <c:v>59322</c:v>
                </c:pt>
                <c:pt idx="2838">
                  <c:v>59329</c:v>
                </c:pt>
                <c:pt idx="2839">
                  <c:v>59336</c:v>
                </c:pt>
                <c:pt idx="2840">
                  <c:v>59343</c:v>
                </c:pt>
                <c:pt idx="2841">
                  <c:v>59350</c:v>
                </c:pt>
                <c:pt idx="2842">
                  <c:v>59357</c:v>
                </c:pt>
                <c:pt idx="2843">
                  <c:v>59364</c:v>
                </c:pt>
                <c:pt idx="2844">
                  <c:v>59371</c:v>
                </c:pt>
                <c:pt idx="2845">
                  <c:v>59378</c:v>
                </c:pt>
                <c:pt idx="2846">
                  <c:v>59385</c:v>
                </c:pt>
                <c:pt idx="2847">
                  <c:v>59392</c:v>
                </c:pt>
                <c:pt idx="2848">
                  <c:v>59399</c:v>
                </c:pt>
                <c:pt idx="2849">
                  <c:v>59406</c:v>
                </c:pt>
                <c:pt idx="2850">
                  <c:v>59413</c:v>
                </c:pt>
                <c:pt idx="2851">
                  <c:v>59420</c:v>
                </c:pt>
                <c:pt idx="2852">
                  <c:v>59427</c:v>
                </c:pt>
                <c:pt idx="2853">
                  <c:v>59434</c:v>
                </c:pt>
                <c:pt idx="2854">
                  <c:v>59441</c:v>
                </c:pt>
                <c:pt idx="2855">
                  <c:v>59448</c:v>
                </c:pt>
                <c:pt idx="2856">
                  <c:v>59455</c:v>
                </c:pt>
                <c:pt idx="2857">
                  <c:v>59462</c:v>
                </c:pt>
                <c:pt idx="2858">
                  <c:v>59469</c:v>
                </c:pt>
                <c:pt idx="2859">
                  <c:v>59476</c:v>
                </c:pt>
                <c:pt idx="2860">
                  <c:v>59483</c:v>
                </c:pt>
                <c:pt idx="2861">
                  <c:v>59490</c:v>
                </c:pt>
                <c:pt idx="2862">
                  <c:v>59497</c:v>
                </c:pt>
                <c:pt idx="2863">
                  <c:v>59504</c:v>
                </c:pt>
                <c:pt idx="2864">
                  <c:v>59511</c:v>
                </c:pt>
                <c:pt idx="2865">
                  <c:v>59518</c:v>
                </c:pt>
                <c:pt idx="2866">
                  <c:v>59525</c:v>
                </c:pt>
                <c:pt idx="2867">
                  <c:v>59532</c:v>
                </c:pt>
                <c:pt idx="2868">
                  <c:v>59539</c:v>
                </c:pt>
                <c:pt idx="2869">
                  <c:v>59546</c:v>
                </c:pt>
                <c:pt idx="2870">
                  <c:v>59553</c:v>
                </c:pt>
                <c:pt idx="2871">
                  <c:v>59560</c:v>
                </c:pt>
                <c:pt idx="2872">
                  <c:v>59567</c:v>
                </c:pt>
                <c:pt idx="2873">
                  <c:v>59574</c:v>
                </c:pt>
                <c:pt idx="2874">
                  <c:v>59581</c:v>
                </c:pt>
                <c:pt idx="2875">
                  <c:v>59588</c:v>
                </c:pt>
                <c:pt idx="2876">
                  <c:v>59595</c:v>
                </c:pt>
                <c:pt idx="2877">
                  <c:v>59602</c:v>
                </c:pt>
                <c:pt idx="2878">
                  <c:v>59609</c:v>
                </c:pt>
                <c:pt idx="2879">
                  <c:v>59616</c:v>
                </c:pt>
                <c:pt idx="2880">
                  <c:v>59623</c:v>
                </c:pt>
                <c:pt idx="2881">
                  <c:v>59630</c:v>
                </c:pt>
                <c:pt idx="2882">
                  <c:v>59637</c:v>
                </c:pt>
                <c:pt idx="2883">
                  <c:v>59644</c:v>
                </c:pt>
                <c:pt idx="2884">
                  <c:v>59651</c:v>
                </c:pt>
                <c:pt idx="2885">
                  <c:v>59658</c:v>
                </c:pt>
                <c:pt idx="2886">
                  <c:v>59665</c:v>
                </c:pt>
                <c:pt idx="2887">
                  <c:v>59672</c:v>
                </c:pt>
                <c:pt idx="2888">
                  <c:v>59679</c:v>
                </c:pt>
                <c:pt idx="2889">
                  <c:v>59686</c:v>
                </c:pt>
                <c:pt idx="2890">
                  <c:v>59693</c:v>
                </c:pt>
                <c:pt idx="2891">
                  <c:v>59700</c:v>
                </c:pt>
                <c:pt idx="2892">
                  <c:v>59707</c:v>
                </c:pt>
                <c:pt idx="2893">
                  <c:v>59714</c:v>
                </c:pt>
                <c:pt idx="2894">
                  <c:v>59721</c:v>
                </c:pt>
                <c:pt idx="2895">
                  <c:v>59728</c:v>
                </c:pt>
                <c:pt idx="2896">
                  <c:v>59735</c:v>
                </c:pt>
                <c:pt idx="2897">
                  <c:v>59742</c:v>
                </c:pt>
                <c:pt idx="2898">
                  <c:v>59749</c:v>
                </c:pt>
                <c:pt idx="2899">
                  <c:v>59756</c:v>
                </c:pt>
                <c:pt idx="2900">
                  <c:v>59763</c:v>
                </c:pt>
                <c:pt idx="2901">
                  <c:v>59770</c:v>
                </c:pt>
                <c:pt idx="2902">
                  <c:v>59777</c:v>
                </c:pt>
                <c:pt idx="2903">
                  <c:v>59784</c:v>
                </c:pt>
                <c:pt idx="2904">
                  <c:v>59791</c:v>
                </c:pt>
                <c:pt idx="2905">
                  <c:v>59798</c:v>
                </c:pt>
                <c:pt idx="2906">
                  <c:v>59805</c:v>
                </c:pt>
                <c:pt idx="2907">
                  <c:v>59812</c:v>
                </c:pt>
                <c:pt idx="2908">
                  <c:v>59819</c:v>
                </c:pt>
                <c:pt idx="2909">
                  <c:v>59826</c:v>
                </c:pt>
                <c:pt idx="2910">
                  <c:v>59833</c:v>
                </c:pt>
                <c:pt idx="2911">
                  <c:v>59840</c:v>
                </c:pt>
                <c:pt idx="2912">
                  <c:v>59847</c:v>
                </c:pt>
                <c:pt idx="2913">
                  <c:v>59854</c:v>
                </c:pt>
                <c:pt idx="2914">
                  <c:v>59861</c:v>
                </c:pt>
                <c:pt idx="2915">
                  <c:v>59868</c:v>
                </c:pt>
                <c:pt idx="2916">
                  <c:v>59875</c:v>
                </c:pt>
                <c:pt idx="2917">
                  <c:v>59882</c:v>
                </c:pt>
                <c:pt idx="2918">
                  <c:v>59889</c:v>
                </c:pt>
                <c:pt idx="2919">
                  <c:v>59897</c:v>
                </c:pt>
                <c:pt idx="2920">
                  <c:v>59904</c:v>
                </c:pt>
                <c:pt idx="2921">
                  <c:v>59911</c:v>
                </c:pt>
                <c:pt idx="2922">
                  <c:v>59918</c:v>
                </c:pt>
                <c:pt idx="2923">
                  <c:v>59925</c:v>
                </c:pt>
                <c:pt idx="2924">
                  <c:v>59932</c:v>
                </c:pt>
                <c:pt idx="2925">
                  <c:v>59939</c:v>
                </c:pt>
                <c:pt idx="2926">
                  <c:v>59946</c:v>
                </c:pt>
                <c:pt idx="2927">
                  <c:v>59953</c:v>
                </c:pt>
                <c:pt idx="2928">
                  <c:v>59960</c:v>
                </c:pt>
                <c:pt idx="2929">
                  <c:v>59967</c:v>
                </c:pt>
                <c:pt idx="2930">
                  <c:v>59974</c:v>
                </c:pt>
                <c:pt idx="2931">
                  <c:v>59981</c:v>
                </c:pt>
                <c:pt idx="2932">
                  <c:v>59988</c:v>
                </c:pt>
                <c:pt idx="2933">
                  <c:v>59995</c:v>
                </c:pt>
                <c:pt idx="2934">
                  <c:v>60002</c:v>
                </c:pt>
                <c:pt idx="2935">
                  <c:v>60009</c:v>
                </c:pt>
                <c:pt idx="2936">
                  <c:v>60016</c:v>
                </c:pt>
                <c:pt idx="2937">
                  <c:v>60023</c:v>
                </c:pt>
                <c:pt idx="2938">
                  <c:v>60030</c:v>
                </c:pt>
                <c:pt idx="2939">
                  <c:v>60037</c:v>
                </c:pt>
                <c:pt idx="2940">
                  <c:v>60044</c:v>
                </c:pt>
                <c:pt idx="2941">
                  <c:v>60051</c:v>
                </c:pt>
                <c:pt idx="2942">
                  <c:v>60058</c:v>
                </c:pt>
                <c:pt idx="2943">
                  <c:v>60065</c:v>
                </c:pt>
                <c:pt idx="2944">
                  <c:v>60072</c:v>
                </c:pt>
                <c:pt idx="2945">
                  <c:v>60079</c:v>
                </c:pt>
                <c:pt idx="2946">
                  <c:v>60086</c:v>
                </c:pt>
                <c:pt idx="2947">
                  <c:v>60093</c:v>
                </c:pt>
                <c:pt idx="2948">
                  <c:v>60100</c:v>
                </c:pt>
                <c:pt idx="2949">
                  <c:v>60107</c:v>
                </c:pt>
                <c:pt idx="2950">
                  <c:v>60114</c:v>
                </c:pt>
                <c:pt idx="2951">
                  <c:v>60121</c:v>
                </c:pt>
                <c:pt idx="2952">
                  <c:v>60128</c:v>
                </c:pt>
                <c:pt idx="2953">
                  <c:v>60135</c:v>
                </c:pt>
                <c:pt idx="2954">
                  <c:v>60142</c:v>
                </c:pt>
                <c:pt idx="2955">
                  <c:v>60149</c:v>
                </c:pt>
                <c:pt idx="2956">
                  <c:v>60156</c:v>
                </c:pt>
                <c:pt idx="2957">
                  <c:v>60163</c:v>
                </c:pt>
                <c:pt idx="2958">
                  <c:v>60170</c:v>
                </c:pt>
                <c:pt idx="2959">
                  <c:v>60177</c:v>
                </c:pt>
                <c:pt idx="2960">
                  <c:v>60184</c:v>
                </c:pt>
                <c:pt idx="2961">
                  <c:v>60191</c:v>
                </c:pt>
                <c:pt idx="2962">
                  <c:v>60198</c:v>
                </c:pt>
                <c:pt idx="2963">
                  <c:v>60205</c:v>
                </c:pt>
                <c:pt idx="2964">
                  <c:v>60212</c:v>
                </c:pt>
                <c:pt idx="2965">
                  <c:v>60219</c:v>
                </c:pt>
                <c:pt idx="2966">
                  <c:v>60226</c:v>
                </c:pt>
                <c:pt idx="2967">
                  <c:v>60233</c:v>
                </c:pt>
                <c:pt idx="2968">
                  <c:v>60240</c:v>
                </c:pt>
                <c:pt idx="2969">
                  <c:v>60247</c:v>
                </c:pt>
                <c:pt idx="2970">
                  <c:v>60254</c:v>
                </c:pt>
                <c:pt idx="2971">
                  <c:v>60265</c:v>
                </c:pt>
                <c:pt idx="2972">
                  <c:v>60272</c:v>
                </c:pt>
                <c:pt idx="2973">
                  <c:v>60279</c:v>
                </c:pt>
                <c:pt idx="2974">
                  <c:v>60286</c:v>
                </c:pt>
                <c:pt idx="2975">
                  <c:v>60293</c:v>
                </c:pt>
                <c:pt idx="2976">
                  <c:v>60300</c:v>
                </c:pt>
                <c:pt idx="2977">
                  <c:v>60307</c:v>
                </c:pt>
                <c:pt idx="2978">
                  <c:v>60314</c:v>
                </c:pt>
                <c:pt idx="2979">
                  <c:v>60321</c:v>
                </c:pt>
                <c:pt idx="2980">
                  <c:v>60328</c:v>
                </c:pt>
                <c:pt idx="2981">
                  <c:v>60335</c:v>
                </c:pt>
                <c:pt idx="2982">
                  <c:v>60342</c:v>
                </c:pt>
                <c:pt idx="2983">
                  <c:v>60349</c:v>
                </c:pt>
                <c:pt idx="2984">
                  <c:v>60357</c:v>
                </c:pt>
                <c:pt idx="2985">
                  <c:v>60364</c:v>
                </c:pt>
                <c:pt idx="2986">
                  <c:v>60371</c:v>
                </c:pt>
                <c:pt idx="2987">
                  <c:v>60378</c:v>
                </c:pt>
                <c:pt idx="2988">
                  <c:v>60385</c:v>
                </c:pt>
                <c:pt idx="2989">
                  <c:v>60392</c:v>
                </c:pt>
                <c:pt idx="2990">
                  <c:v>60399</c:v>
                </c:pt>
                <c:pt idx="2991">
                  <c:v>60406</c:v>
                </c:pt>
                <c:pt idx="2992">
                  <c:v>60413</c:v>
                </c:pt>
                <c:pt idx="2993">
                  <c:v>60420</c:v>
                </c:pt>
                <c:pt idx="2994">
                  <c:v>60427</c:v>
                </c:pt>
                <c:pt idx="2995">
                  <c:v>60434</c:v>
                </c:pt>
                <c:pt idx="2996">
                  <c:v>60441</c:v>
                </c:pt>
                <c:pt idx="2997">
                  <c:v>60448</c:v>
                </c:pt>
                <c:pt idx="2998">
                  <c:v>60455</c:v>
                </c:pt>
                <c:pt idx="2999">
                  <c:v>60462</c:v>
                </c:pt>
                <c:pt idx="3000">
                  <c:v>60469</c:v>
                </c:pt>
                <c:pt idx="3001">
                  <c:v>60476</c:v>
                </c:pt>
                <c:pt idx="3002">
                  <c:v>60483</c:v>
                </c:pt>
                <c:pt idx="3003">
                  <c:v>60490</c:v>
                </c:pt>
                <c:pt idx="3004">
                  <c:v>60497</c:v>
                </c:pt>
                <c:pt idx="3005">
                  <c:v>60504</c:v>
                </c:pt>
                <c:pt idx="3006">
                  <c:v>60511</c:v>
                </c:pt>
                <c:pt idx="3007">
                  <c:v>60518</c:v>
                </c:pt>
                <c:pt idx="3008">
                  <c:v>60525</c:v>
                </c:pt>
                <c:pt idx="3009">
                  <c:v>60532</c:v>
                </c:pt>
                <c:pt idx="3010">
                  <c:v>60539</c:v>
                </c:pt>
                <c:pt idx="3011">
                  <c:v>60546</c:v>
                </c:pt>
                <c:pt idx="3012">
                  <c:v>60553</c:v>
                </c:pt>
                <c:pt idx="3013">
                  <c:v>60560</c:v>
                </c:pt>
                <c:pt idx="3014">
                  <c:v>60567</c:v>
                </c:pt>
                <c:pt idx="3015">
                  <c:v>60574</c:v>
                </c:pt>
                <c:pt idx="3016">
                  <c:v>60581</c:v>
                </c:pt>
                <c:pt idx="3017">
                  <c:v>60588</c:v>
                </c:pt>
                <c:pt idx="3018">
                  <c:v>60595</c:v>
                </c:pt>
                <c:pt idx="3019">
                  <c:v>60602</c:v>
                </c:pt>
                <c:pt idx="3020">
                  <c:v>60609</c:v>
                </c:pt>
                <c:pt idx="3021">
                  <c:v>60616</c:v>
                </c:pt>
                <c:pt idx="3022">
                  <c:v>60623</c:v>
                </c:pt>
                <c:pt idx="3023">
                  <c:v>60630</c:v>
                </c:pt>
                <c:pt idx="3024">
                  <c:v>60637</c:v>
                </c:pt>
                <c:pt idx="3025">
                  <c:v>60644</c:v>
                </c:pt>
                <c:pt idx="3026">
                  <c:v>60651</c:v>
                </c:pt>
                <c:pt idx="3027">
                  <c:v>60658</c:v>
                </c:pt>
                <c:pt idx="3028">
                  <c:v>60665</c:v>
                </c:pt>
                <c:pt idx="3029">
                  <c:v>60672</c:v>
                </c:pt>
                <c:pt idx="3030">
                  <c:v>60679</c:v>
                </c:pt>
                <c:pt idx="3031">
                  <c:v>60686</c:v>
                </c:pt>
                <c:pt idx="3032">
                  <c:v>60693</c:v>
                </c:pt>
                <c:pt idx="3033">
                  <c:v>60700</c:v>
                </c:pt>
                <c:pt idx="3034">
                  <c:v>60707</c:v>
                </c:pt>
                <c:pt idx="3035">
                  <c:v>60714</c:v>
                </c:pt>
                <c:pt idx="3036">
                  <c:v>60721</c:v>
                </c:pt>
                <c:pt idx="3037">
                  <c:v>60728</c:v>
                </c:pt>
                <c:pt idx="3038">
                  <c:v>60735</c:v>
                </c:pt>
                <c:pt idx="3039">
                  <c:v>60742</c:v>
                </c:pt>
                <c:pt idx="3040">
                  <c:v>60749</c:v>
                </c:pt>
                <c:pt idx="3041">
                  <c:v>60756</c:v>
                </c:pt>
                <c:pt idx="3042">
                  <c:v>60763</c:v>
                </c:pt>
                <c:pt idx="3043">
                  <c:v>60770</c:v>
                </c:pt>
                <c:pt idx="3044">
                  <c:v>60777</c:v>
                </c:pt>
                <c:pt idx="3045">
                  <c:v>60784</c:v>
                </c:pt>
                <c:pt idx="3046">
                  <c:v>60791</c:v>
                </c:pt>
                <c:pt idx="3047">
                  <c:v>60798</c:v>
                </c:pt>
                <c:pt idx="3048">
                  <c:v>60805</c:v>
                </c:pt>
                <c:pt idx="3049">
                  <c:v>60812</c:v>
                </c:pt>
                <c:pt idx="3050">
                  <c:v>60819</c:v>
                </c:pt>
                <c:pt idx="3051">
                  <c:v>60826</c:v>
                </c:pt>
                <c:pt idx="3052">
                  <c:v>60833</c:v>
                </c:pt>
                <c:pt idx="3053">
                  <c:v>60840</c:v>
                </c:pt>
                <c:pt idx="3054">
                  <c:v>60847</c:v>
                </c:pt>
                <c:pt idx="3055">
                  <c:v>60854</c:v>
                </c:pt>
                <c:pt idx="3056">
                  <c:v>60861</c:v>
                </c:pt>
                <c:pt idx="3057">
                  <c:v>60868</c:v>
                </c:pt>
                <c:pt idx="3058">
                  <c:v>60875</c:v>
                </c:pt>
                <c:pt idx="3059">
                  <c:v>60882</c:v>
                </c:pt>
                <c:pt idx="3060">
                  <c:v>60889</c:v>
                </c:pt>
                <c:pt idx="3061">
                  <c:v>60896</c:v>
                </c:pt>
                <c:pt idx="3062">
                  <c:v>60903</c:v>
                </c:pt>
                <c:pt idx="3063">
                  <c:v>60910</c:v>
                </c:pt>
                <c:pt idx="3064">
                  <c:v>60917</c:v>
                </c:pt>
                <c:pt idx="3065">
                  <c:v>60924</c:v>
                </c:pt>
                <c:pt idx="3066">
                  <c:v>60931</c:v>
                </c:pt>
                <c:pt idx="3067">
                  <c:v>60938</c:v>
                </c:pt>
                <c:pt idx="3068">
                  <c:v>60945</c:v>
                </c:pt>
                <c:pt idx="3069">
                  <c:v>60952</c:v>
                </c:pt>
                <c:pt idx="3070">
                  <c:v>60959</c:v>
                </c:pt>
                <c:pt idx="3071">
                  <c:v>60966</c:v>
                </c:pt>
                <c:pt idx="3072">
                  <c:v>60973</c:v>
                </c:pt>
                <c:pt idx="3073">
                  <c:v>60980</c:v>
                </c:pt>
                <c:pt idx="3074">
                  <c:v>60987</c:v>
                </c:pt>
                <c:pt idx="3075">
                  <c:v>60995</c:v>
                </c:pt>
                <c:pt idx="3076">
                  <c:v>61002</c:v>
                </c:pt>
                <c:pt idx="3077">
                  <c:v>61009</c:v>
                </c:pt>
                <c:pt idx="3078">
                  <c:v>61016</c:v>
                </c:pt>
                <c:pt idx="3079">
                  <c:v>61023</c:v>
                </c:pt>
                <c:pt idx="3080">
                  <c:v>61030</c:v>
                </c:pt>
                <c:pt idx="3081">
                  <c:v>61037</c:v>
                </c:pt>
                <c:pt idx="3082">
                  <c:v>61044</c:v>
                </c:pt>
                <c:pt idx="3083">
                  <c:v>61051</c:v>
                </c:pt>
                <c:pt idx="3084">
                  <c:v>61058</c:v>
                </c:pt>
                <c:pt idx="3085">
                  <c:v>61065</c:v>
                </c:pt>
                <c:pt idx="3086">
                  <c:v>61072</c:v>
                </c:pt>
                <c:pt idx="3087">
                  <c:v>61079</c:v>
                </c:pt>
                <c:pt idx="3088">
                  <c:v>61086</c:v>
                </c:pt>
                <c:pt idx="3089">
                  <c:v>61093</c:v>
                </c:pt>
                <c:pt idx="3090">
                  <c:v>61100</c:v>
                </c:pt>
                <c:pt idx="3091">
                  <c:v>61107</c:v>
                </c:pt>
                <c:pt idx="3092">
                  <c:v>61114</c:v>
                </c:pt>
                <c:pt idx="3093">
                  <c:v>61121</c:v>
                </c:pt>
                <c:pt idx="3094">
                  <c:v>61128</c:v>
                </c:pt>
                <c:pt idx="3095">
                  <c:v>61135</c:v>
                </c:pt>
                <c:pt idx="3096">
                  <c:v>61142</c:v>
                </c:pt>
                <c:pt idx="3097">
                  <c:v>61149</c:v>
                </c:pt>
                <c:pt idx="3098">
                  <c:v>61156</c:v>
                </c:pt>
                <c:pt idx="3099">
                  <c:v>61163</c:v>
                </c:pt>
                <c:pt idx="3100">
                  <c:v>61170</c:v>
                </c:pt>
                <c:pt idx="3101">
                  <c:v>61177</c:v>
                </c:pt>
                <c:pt idx="3102">
                  <c:v>61184</c:v>
                </c:pt>
                <c:pt idx="3103">
                  <c:v>61191</c:v>
                </c:pt>
                <c:pt idx="3104">
                  <c:v>61198</c:v>
                </c:pt>
                <c:pt idx="3105">
                  <c:v>61205</c:v>
                </c:pt>
                <c:pt idx="3106">
                  <c:v>61212</c:v>
                </c:pt>
                <c:pt idx="3107">
                  <c:v>61219</c:v>
                </c:pt>
                <c:pt idx="3108">
                  <c:v>61226</c:v>
                </c:pt>
                <c:pt idx="3109">
                  <c:v>61233</c:v>
                </c:pt>
                <c:pt idx="3110">
                  <c:v>61240</c:v>
                </c:pt>
                <c:pt idx="3111">
                  <c:v>61247</c:v>
                </c:pt>
                <c:pt idx="3112">
                  <c:v>61254</c:v>
                </c:pt>
                <c:pt idx="3113">
                  <c:v>61261</c:v>
                </c:pt>
                <c:pt idx="3114">
                  <c:v>61268</c:v>
                </c:pt>
                <c:pt idx="3115">
                  <c:v>61275</c:v>
                </c:pt>
                <c:pt idx="3116">
                  <c:v>61282</c:v>
                </c:pt>
                <c:pt idx="3117">
                  <c:v>61289</c:v>
                </c:pt>
                <c:pt idx="3118">
                  <c:v>61296</c:v>
                </c:pt>
                <c:pt idx="3119">
                  <c:v>61303</c:v>
                </c:pt>
                <c:pt idx="3120">
                  <c:v>61310</c:v>
                </c:pt>
                <c:pt idx="3121">
                  <c:v>61317</c:v>
                </c:pt>
                <c:pt idx="3122">
                  <c:v>61324</c:v>
                </c:pt>
                <c:pt idx="3123">
                  <c:v>61331</c:v>
                </c:pt>
                <c:pt idx="3124">
                  <c:v>61338</c:v>
                </c:pt>
                <c:pt idx="3125">
                  <c:v>61345</c:v>
                </c:pt>
                <c:pt idx="3126">
                  <c:v>61352</c:v>
                </c:pt>
                <c:pt idx="3127">
                  <c:v>61359</c:v>
                </c:pt>
                <c:pt idx="3128">
                  <c:v>61366</c:v>
                </c:pt>
                <c:pt idx="3129">
                  <c:v>61373</c:v>
                </c:pt>
                <c:pt idx="3130">
                  <c:v>61380</c:v>
                </c:pt>
                <c:pt idx="3131">
                  <c:v>61387</c:v>
                </c:pt>
                <c:pt idx="3132">
                  <c:v>61394</c:v>
                </c:pt>
                <c:pt idx="3133">
                  <c:v>61401</c:v>
                </c:pt>
                <c:pt idx="3134">
                  <c:v>61408</c:v>
                </c:pt>
                <c:pt idx="3135">
                  <c:v>61415</c:v>
                </c:pt>
                <c:pt idx="3136">
                  <c:v>61422</c:v>
                </c:pt>
                <c:pt idx="3137">
                  <c:v>61429</c:v>
                </c:pt>
                <c:pt idx="3138">
                  <c:v>61436</c:v>
                </c:pt>
                <c:pt idx="3139">
                  <c:v>61443</c:v>
                </c:pt>
                <c:pt idx="3140">
                  <c:v>61450</c:v>
                </c:pt>
                <c:pt idx="3141">
                  <c:v>61457</c:v>
                </c:pt>
                <c:pt idx="3142">
                  <c:v>61464</c:v>
                </c:pt>
                <c:pt idx="3143">
                  <c:v>61471</c:v>
                </c:pt>
                <c:pt idx="3144">
                  <c:v>61478</c:v>
                </c:pt>
                <c:pt idx="3145">
                  <c:v>61485</c:v>
                </c:pt>
                <c:pt idx="3146">
                  <c:v>61492</c:v>
                </c:pt>
                <c:pt idx="3147">
                  <c:v>61499</c:v>
                </c:pt>
                <c:pt idx="3148">
                  <c:v>61506</c:v>
                </c:pt>
                <c:pt idx="3149">
                  <c:v>61513</c:v>
                </c:pt>
                <c:pt idx="3150">
                  <c:v>61520</c:v>
                </c:pt>
                <c:pt idx="3151">
                  <c:v>61527</c:v>
                </c:pt>
                <c:pt idx="3152">
                  <c:v>61534</c:v>
                </c:pt>
                <c:pt idx="3153">
                  <c:v>61541</c:v>
                </c:pt>
                <c:pt idx="3154">
                  <c:v>61548</c:v>
                </c:pt>
                <c:pt idx="3155">
                  <c:v>61555</c:v>
                </c:pt>
                <c:pt idx="3156">
                  <c:v>61562</c:v>
                </c:pt>
                <c:pt idx="3157">
                  <c:v>61569</c:v>
                </c:pt>
                <c:pt idx="3158">
                  <c:v>61576</c:v>
                </c:pt>
                <c:pt idx="3159">
                  <c:v>61583</c:v>
                </c:pt>
                <c:pt idx="3160">
                  <c:v>61590</c:v>
                </c:pt>
                <c:pt idx="3161">
                  <c:v>61597</c:v>
                </c:pt>
                <c:pt idx="3162">
                  <c:v>61604</c:v>
                </c:pt>
                <c:pt idx="3163">
                  <c:v>61611</c:v>
                </c:pt>
                <c:pt idx="3164">
                  <c:v>61618</c:v>
                </c:pt>
                <c:pt idx="3165">
                  <c:v>61625</c:v>
                </c:pt>
                <c:pt idx="3166">
                  <c:v>61632</c:v>
                </c:pt>
                <c:pt idx="3167">
                  <c:v>61639</c:v>
                </c:pt>
                <c:pt idx="3168">
                  <c:v>61646</c:v>
                </c:pt>
                <c:pt idx="3169">
                  <c:v>61653</c:v>
                </c:pt>
                <c:pt idx="3170">
                  <c:v>61660</c:v>
                </c:pt>
                <c:pt idx="3171">
                  <c:v>61667</c:v>
                </c:pt>
                <c:pt idx="3172">
                  <c:v>61674</c:v>
                </c:pt>
                <c:pt idx="3173">
                  <c:v>61681</c:v>
                </c:pt>
                <c:pt idx="3174">
                  <c:v>61688</c:v>
                </c:pt>
                <c:pt idx="3175">
                  <c:v>61695</c:v>
                </c:pt>
                <c:pt idx="3176">
                  <c:v>61702</c:v>
                </c:pt>
                <c:pt idx="3177">
                  <c:v>61709</c:v>
                </c:pt>
                <c:pt idx="3178">
                  <c:v>61716</c:v>
                </c:pt>
                <c:pt idx="3179">
                  <c:v>61724</c:v>
                </c:pt>
                <c:pt idx="3180">
                  <c:v>61731</c:v>
                </c:pt>
                <c:pt idx="3181">
                  <c:v>61738</c:v>
                </c:pt>
                <c:pt idx="3182">
                  <c:v>61745</c:v>
                </c:pt>
                <c:pt idx="3183">
                  <c:v>61752</c:v>
                </c:pt>
                <c:pt idx="3184">
                  <c:v>61759</c:v>
                </c:pt>
                <c:pt idx="3185">
                  <c:v>61766</c:v>
                </c:pt>
                <c:pt idx="3186">
                  <c:v>61773</c:v>
                </c:pt>
                <c:pt idx="3187">
                  <c:v>61780</c:v>
                </c:pt>
                <c:pt idx="3188">
                  <c:v>61787</c:v>
                </c:pt>
                <c:pt idx="3189">
                  <c:v>61794</c:v>
                </c:pt>
                <c:pt idx="3190">
                  <c:v>61801</c:v>
                </c:pt>
                <c:pt idx="3191">
                  <c:v>61808</c:v>
                </c:pt>
                <c:pt idx="3192">
                  <c:v>61815</c:v>
                </c:pt>
                <c:pt idx="3193">
                  <c:v>61822</c:v>
                </c:pt>
                <c:pt idx="3194">
                  <c:v>61829</c:v>
                </c:pt>
                <c:pt idx="3195">
                  <c:v>61836</c:v>
                </c:pt>
                <c:pt idx="3196">
                  <c:v>61843</c:v>
                </c:pt>
                <c:pt idx="3197">
                  <c:v>61850</c:v>
                </c:pt>
                <c:pt idx="3198">
                  <c:v>61857</c:v>
                </c:pt>
                <c:pt idx="3199">
                  <c:v>61864</c:v>
                </c:pt>
                <c:pt idx="3200">
                  <c:v>61871</c:v>
                </c:pt>
                <c:pt idx="3201">
                  <c:v>61878</c:v>
                </c:pt>
                <c:pt idx="3202">
                  <c:v>61885</c:v>
                </c:pt>
                <c:pt idx="3203">
                  <c:v>61892</c:v>
                </c:pt>
                <c:pt idx="3204">
                  <c:v>61899</c:v>
                </c:pt>
                <c:pt idx="3205">
                  <c:v>61906</c:v>
                </c:pt>
                <c:pt idx="3206">
                  <c:v>61913</c:v>
                </c:pt>
                <c:pt idx="3207">
                  <c:v>61920</c:v>
                </c:pt>
                <c:pt idx="3208">
                  <c:v>61927</c:v>
                </c:pt>
                <c:pt idx="3209">
                  <c:v>61934</c:v>
                </c:pt>
                <c:pt idx="3210">
                  <c:v>61941</c:v>
                </c:pt>
                <c:pt idx="3211">
                  <c:v>61948</c:v>
                </c:pt>
                <c:pt idx="3212">
                  <c:v>61955</c:v>
                </c:pt>
                <c:pt idx="3213">
                  <c:v>61962</c:v>
                </c:pt>
                <c:pt idx="3214">
                  <c:v>61969</c:v>
                </c:pt>
                <c:pt idx="3215">
                  <c:v>61976</c:v>
                </c:pt>
                <c:pt idx="3216">
                  <c:v>61983</c:v>
                </c:pt>
                <c:pt idx="3217">
                  <c:v>61990</c:v>
                </c:pt>
                <c:pt idx="3218">
                  <c:v>61997</c:v>
                </c:pt>
                <c:pt idx="3219">
                  <c:v>62004</c:v>
                </c:pt>
                <c:pt idx="3220">
                  <c:v>62011</c:v>
                </c:pt>
                <c:pt idx="3221">
                  <c:v>62018</c:v>
                </c:pt>
                <c:pt idx="3222">
                  <c:v>62025</c:v>
                </c:pt>
                <c:pt idx="3223">
                  <c:v>62032</c:v>
                </c:pt>
                <c:pt idx="3224">
                  <c:v>62039</c:v>
                </c:pt>
                <c:pt idx="3225">
                  <c:v>62046</c:v>
                </c:pt>
                <c:pt idx="3226">
                  <c:v>62053</c:v>
                </c:pt>
                <c:pt idx="3227">
                  <c:v>62060</c:v>
                </c:pt>
                <c:pt idx="3228">
                  <c:v>62067</c:v>
                </c:pt>
                <c:pt idx="3229">
                  <c:v>62074</c:v>
                </c:pt>
                <c:pt idx="3230">
                  <c:v>62081</c:v>
                </c:pt>
                <c:pt idx="3231">
                  <c:v>62089</c:v>
                </c:pt>
                <c:pt idx="3232">
                  <c:v>62096</c:v>
                </c:pt>
                <c:pt idx="3233">
                  <c:v>62103</c:v>
                </c:pt>
                <c:pt idx="3234">
                  <c:v>62110</c:v>
                </c:pt>
                <c:pt idx="3235">
                  <c:v>62117</c:v>
                </c:pt>
                <c:pt idx="3236">
                  <c:v>62124</c:v>
                </c:pt>
                <c:pt idx="3237">
                  <c:v>62131</c:v>
                </c:pt>
                <c:pt idx="3238">
                  <c:v>62138</c:v>
                </c:pt>
                <c:pt idx="3239">
                  <c:v>62145</c:v>
                </c:pt>
                <c:pt idx="3240">
                  <c:v>62152</c:v>
                </c:pt>
                <c:pt idx="3241">
                  <c:v>62159</c:v>
                </c:pt>
                <c:pt idx="3242">
                  <c:v>62166</c:v>
                </c:pt>
                <c:pt idx="3243">
                  <c:v>62173</c:v>
                </c:pt>
                <c:pt idx="3244">
                  <c:v>62184</c:v>
                </c:pt>
                <c:pt idx="3245">
                  <c:v>62191</c:v>
                </c:pt>
                <c:pt idx="3246">
                  <c:v>62198</c:v>
                </c:pt>
                <c:pt idx="3247">
                  <c:v>62205</c:v>
                </c:pt>
                <c:pt idx="3248">
                  <c:v>62212</c:v>
                </c:pt>
                <c:pt idx="3249">
                  <c:v>62219</c:v>
                </c:pt>
                <c:pt idx="3250">
                  <c:v>62226</c:v>
                </c:pt>
                <c:pt idx="3251">
                  <c:v>62233</c:v>
                </c:pt>
                <c:pt idx="3252">
                  <c:v>62240</c:v>
                </c:pt>
                <c:pt idx="3253">
                  <c:v>62247</c:v>
                </c:pt>
                <c:pt idx="3254">
                  <c:v>62254</c:v>
                </c:pt>
                <c:pt idx="3255">
                  <c:v>62261</c:v>
                </c:pt>
                <c:pt idx="3256">
                  <c:v>62268</c:v>
                </c:pt>
                <c:pt idx="3257">
                  <c:v>62275</c:v>
                </c:pt>
                <c:pt idx="3258">
                  <c:v>62282</c:v>
                </c:pt>
                <c:pt idx="3259">
                  <c:v>62289</c:v>
                </c:pt>
                <c:pt idx="3260">
                  <c:v>62296</c:v>
                </c:pt>
                <c:pt idx="3261">
                  <c:v>62303</c:v>
                </c:pt>
                <c:pt idx="3262">
                  <c:v>62310</c:v>
                </c:pt>
                <c:pt idx="3263">
                  <c:v>62317</c:v>
                </c:pt>
                <c:pt idx="3264">
                  <c:v>62324</c:v>
                </c:pt>
                <c:pt idx="3265">
                  <c:v>62331</c:v>
                </c:pt>
                <c:pt idx="3266">
                  <c:v>62338</c:v>
                </c:pt>
                <c:pt idx="3267">
                  <c:v>62345</c:v>
                </c:pt>
                <c:pt idx="3268">
                  <c:v>62352</c:v>
                </c:pt>
                <c:pt idx="3269">
                  <c:v>62359</c:v>
                </c:pt>
                <c:pt idx="3270">
                  <c:v>62366</c:v>
                </c:pt>
                <c:pt idx="3271">
                  <c:v>62373</c:v>
                </c:pt>
                <c:pt idx="3272">
                  <c:v>62380</c:v>
                </c:pt>
                <c:pt idx="3273">
                  <c:v>62387</c:v>
                </c:pt>
                <c:pt idx="3274">
                  <c:v>62394</c:v>
                </c:pt>
                <c:pt idx="3275">
                  <c:v>62401</c:v>
                </c:pt>
                <c:pt idx="3276">
                  <c:v>62408</c:v>
                </c:pt>
                <c:pt idx="3277">
                  <c:v>62415</c:v>
                </c:pt>
                <c:pt idx="3278">
                  <c:v>62422</c:v>
                </c:pt>
                <c:pt idx="3279">
                  <c:v>62429</c:v>
                </c:pt>
                <c:pt idx="3280">
                  <c:v>62436</c:v>
                </c:pt>
                <c:pt idx="3281">
                  <c:v>62443</c:v>
                </c:pt>
                <c:pt idx="3282">
                  <c:v>62450</c:v>
                </c:pt>
                <c:pt idx="3283">
                  <c:v>62457</c:v>
                </c:pt>
                <c:pt idx="3284">
                  <c:v>62464</c:v>
                </c:pt>
                <c:pt idx="3285">
                  <c:v>62471</c:v>
                </c:pt>
                <c:pt idx="3286">
                  <c:v>62478</c:v>
                </c:pt>
                <c:pt idx="3287">
                  <c:v>62485</c:v>
                </c:pt>
                <c:pt idx="3288">
                  <c:v>62492</c:v>
                </c:pt>
                <c:pt idx="3289">
                  <c:v>62499</c:v>
                </c:pt>
                <c:pt idx="3290">
                  <c:v>62506</c:v>
                </c:pt>
                <c:pt idx="3291">
                  <c:v>62513</c:v>
                </c:pt>
                <c:pt idx="3292">
                  <c:v>62520</c:v>
                </c:pt>
                <c:pt idx="3293">
                  <c:v>62527</c:v>
                </c:pt>
                <c:pt idx="3294">
                  <c:v>62534</c:v>
                </c:pt>
                <c:pt idx="3295">
                  <c:v>62541</c:v>
                </c:pt>
                <c:pt idx="3296">
                  <c:v>62548</c:v>
                </c:pt>
                <c:pt idx="3297">
                  <c:v>62555</c:v>
                </c:pt>
                <c:pt idx="3298">
                  <c:v>62562</c:v>
                </c:pt>
                <c:pt idx="3299">
                  <c:v>62569</c:v>
                </c:pt>
                <c:pt idx="3300">
                  <c:v>62576</c:v>
                </c:pt>
                <c:pt idx="3301">
                  <c:v>62583</c:v>
                </c:pt>
                <c:pt idx="3302">
                  <c:v>62590</c:v>
                </c:pt>
                <c:pt idx="3303">
                  <c:v>62597</c:v>
                </c:pt>
                <c:pt idx="3304">
                  <c:v>62604</c:v>
                </c:pt>
                <c:pt idx="3305">
                  <c:v>62611</c:v>
                </c:pt>
                <c:pt idx="3306">
                  <c:v>62618</c:v>
                </c:pt>
                <c:pt idx="3307">
                  <c:v>62625</c:v>
                </c:pt>
                <c:pt idx="3308">
                  <c:v>62632</c:v>
                </c:pt>
                <c:pt idx="3309">
                  <c:v>62639</c:v>
                </c:pt>
                <c:pt idx="3310">
                  <c:v>62646</c:v>
                </c:pt>
                <c:pt idx="3311">
                  <c:v>62653</c:v>
                </c:pt>
                <c:pt idx="3312">
                  <c:v>62660</c:v>
                </c:pt>
                <c:pt idx="3313">
                  <c:v>62667</c:v>
                </c:pt>
                <c:pt idx="3314">
                  <c:v>62674</c:v>
                </c:pt>
                <c:pt idx="3315">
                  <c:v>62681</c:v>
                </c:pt>
                <c:pt idx="3316">
                  <c:v>62688</c:v>
                </c:pt>
                <c:pt idx="3317">
                  <c:v>62695</c:v>
                </c:pt>
                <c:pt idx="3318">
                  <c:v>62702</c:v>
                </c:pt>
                <c:pt idx="3319">
                  <c:v>62709</c:v>
                </c:pt>
                <c:pt idx="3320">
                  <c:v>62716</c:v>
                </c:pt>
                <c:pt idx="3321">
                  <c:v>62723</c:v>
                </c:pt>
                <c:pt idx="3322">
                  <c:v>62730</c:v>
                </c:pt>
                <c:pt idx="3323">
                  <c:v>62737</c:v>
                </c:pt>
                <c:pt idx="3324">
                  <c:v>62744</c:v>
                </c:pt>
                <c:pt idx="3325">
                  <c:v>62751</c:v>
                </c:pt>
                <c:pt idx="3326">
                  <c:v>62758</c:v>
                </c:pt>
                <c:pt idx="3327">
                  <c:v>62765</c:v>
                </c:pt>
                <c:pt idx="3328">
                  <c:v>62772</c:v>
                </c:pt>
                <c:pt idx="3329">
                  <c:v>62779</c:v>
                </c:pt>
                <c:pt idx="3330">
                  <c:v>62786</c:v>
                </c:pt>
                <c:pt idx="3331">
                  <c:v>62793</c:v>
                </c:pt>
                <c:pt idx="3332">
                  <c:v>62800</c:v>
                </c:pt>
                <c:pt idx="3333">
                  <c:v>62807</c:v>
                </c:pt>
                <c:pt idx="3334">
                  <c:v>62814</c:v>
                </c:pt>
                <c:pt idx="3335">
                  <c:v>62821</c:v>
                </c:pt>
                <c:pt idx="3336">
                  <c:v>62828</c:v>
                </c:pt>
                <c:pt idx="3337">
                  <c:v>62835</c:v>
                </c:pt>
                <c:pt idx="3338">
                  <c:v>62842</c:v>
                </c:pt>
                <c:pt idx="3339">
                  <c:v>62849</c:v>
                </c:pt>
                <c:pt idx="3340">
                  <c:v>62856</c:v>
                </c:pt>
                <c:pt idx="3341">
                  <c:v>62863</c:v>
                </c:pt>
                <c:pt idx="3342">
                  <c:v>62870</c:v>
                </c:pt>
                <c:pt idx="3343">
                  <c:v>62877</c:v>
                </c:pt>
                <c:pt idx="3344">
                  <c:v>62884</c:v>
                </c:pt>
                <c:pt idx="3345">
                  <c:v>62891</c:v>
                </c:pt>
                <c:pt idx="3346">
                  <c:v>62898</c:v>
                </c:pt>
                <c:pt idx="3347">
                  <c:v>62905</c:v>
                </c:pt>
                <c:pt idx="3348">
                  <c:v>62912</c:v>
                </c:pt>
                <c:pt idx="3349">
                  <c:v>62919</c:v>
                </c:pt>
                <c:pt idx="3350">
                  <c:v>62926</c:v>
                </c:pt>
                <c:pt idx="3351">
                  <c:v>62933</c:v>
                </c:pt>
                <c:pt idx="3352">
                  <c:v>62940</c:v>
                </c:pt>
                <c:pt idx="3353">
                  <c:v>62947</c:v>
                </c:pt>
                <c:pt idx="3354">
                  <c:v>62954</c:v>
                </c:pt>
                <c:pt idx="3355">
                  <c:v>62961</c:v>
                </c:pt>
                <c:pt idx="3356">
                  <c:v>62968</c:v>
                </c:pt>
                <c:pt idx="3357">
                  <c:v>62975</c:v>
                </c:pt>
                <c:pt idx="3358">
                  <c:v>62982</c:v>
                </c:pt>
                <c:pt idx="3359">
                  <c:v>62989</c:v>
                </c:pt>
                <c:pt idx="3360">
                  <c:v>62996</c:v>
                </c:pt>
                <c:pt idx="3361">
                  <c:v>63003</c:v>
                </c:pt>
                <c:pt idx="3362">
                  <c:v>63010</c:v>
                </c:pt>
                <c:pt idx="3363">
                  <c:v>63017</c:v>
                </c:pt>
                <c:pt idx="3364">
                  <c:v>63024</c:v>
                </c:pt>
                <c:pt idx="3365">
                  <c:v>63031</c:v>
                </c:pt>
                <c:pt idx="3366">
                  <c:v>63038</c:v>
                </c:pt>
                <c:pt idx="3367">
                  <c:v>63045</c:v>
                </c:pt>
                <c:pt idx="3368">
                  <c:v>63052</c:v>
                </c:pt>
                <c:pt idx="3369">
                  <c:v>63059</c:v>
                </c:pt>
                <c:pt idx="3370">
                  <c:v>63066</c:v>
                </c:pt>
                <c:pt idx="3371">
                  <c:v>63073</c:v>
                </c:pt>
                <c:pt idx="3372">
                  <c:v>63080</c:v>
                </c:pt>
                <c:pt idx="3373">
                  <c:v>63087</c:v>
                </c:pt>
                <c:pt idx="3374">
                  <c:v>63094</c:v>
                </c:pt>
                <c:pt idx="3375">
                  <c:v>63101</c:v>
                </c:pt>
                <c:pt idx="3376">
                  <c:v>63108</c:v>
                </c:pt>
                <c:pt idx="3377">
                  <c:v>63115</c:v>
                </c:pt>
                <c:pt idx="3378">
                  <c:v>63122</c:v>
                </c:pt>
                <c:pt idx="3379">
                  <c:v>63129</c:v>
                </c:pt>
                <c:pt idx="3380">
                  <c:v>63136</c:v>
                </c:pt>
                <c:pt idx="3381">
                  <c:v>63143</c:v>
                </c:pt>
                <c:pt idx="3382">
                  <c:v>63150</c:v>
                </c:pt>
                <c:pt idx="3383">
                  <c:v>63157</c:v>
                </c:pt>
                <c:pt idx="3384">
                  <c:v>63164</c:v>
                </c:pt>
                <c:pt idx="3385">
                  <c:v>63171</c:v>
                </c:pt>
                <c:pt idx="3386">
                  <c:v>63178</c:v>
                </c:pt>
                <c:pt idx="3387">
                  <c:v>63186</c:v>
                </c:pt>
                <c:pt idx="3388">
                  <c:v>63193</c:v>
                </c:pt>
                <c:pt idx="3389">
                  <c:v>63200</c:v>
                </c:pt>
                <c:pt idx="3390">
                  <c:v>63207</c:v>
                </c:pt>
                <c:pt idx="3391">
                  <c:v>63214</c:v>
                </c:pt>
                <c:pt idx="3392">
                  <c:v>63221</c:v>
                </c:pt>
                <c:pt idx="3393">
                  <c:v>63228</c:v>
                </c:pt>
                <c:pt idx="3394">
                  <c:v>63235</c:v>
                </c:pt>
                <c:pt idx="3395">
                  <c:v>63242</c:v>
                </c:pt>
                <c:pt idx="3396">
                  <c:v>63249</c:v>
                </c:pt>
                <c:pt idx="3397">
                  <c:v>63256</c:v>
                </c:pt>
                <c:pt idx="3398">
                  <c:v>63263</c:v>
                </c:pt>
                <c:pt idx="3399">
                  <c:v>63270</c:v>
                </c:pt>
                <c:pt idx="3400">
                  <c:v>63277</c:v>
                </c:pt>
                <c:pt idx="3401">
                  <c:v>63284</c:v>
                </c:pt>
                <c:pt idx="3402">
                  <c:v>63291</c:v>
                </c:pt>
                <c:pt idx="3403">
                  <c:v>63298</c:v>
                </c:pt>
                <c:pt idx="3404">
                  <c:v>63305</c:v>
                </c:pt>
                <c:pt idx="3405">
                  <c:v>63312</c:v>
                </c:pt>
                <c:pt idx="3406">
                  <c:v>63319</c:v>
                </c:pt>
                <c:pt idx="3407">
                  <c:v>63326</c:v>
                </c:pt>
                <c:pt idx="3408">
                  <c:v>63333</c:v>
                </c:pt>
                <c:pt idx="3409">
                  <c:v>63340</c:v>
                </c:pt>
                <c:pt idx="3410">
                  <c:v>63347</c:v>
                </c:pt>
                <c:pt idx="3411">
                  <c:v>63354</c:v>
                </c:pt>
                <c:pt idx="3412">
                  <c:v>63361</c:v>
                </c:pt>
                <c:pt idx="3413">
                  <c:v>63368</c:v>
                </c:pt>
                <c:pt idx="3414">
                  <c:v>63375</c:v>
                </c:pt>
                <c:pt idx="3415">
                  <c:v>63382</c:v>
                </c:pt>
                <c:pt idx="3416">
                  <c:v>63389</c:v>
                </c:pt>
                <c:pt idx="3417">
                  <c:v>63396</c:v>
                </c:pt>
                <c:pt idx="3418">
                  <c:v>63403</c:v>
                </c:pt>
                <c:pt idx="3419">
                  <c:v>63410</c:v>
                </c:pt>
                <c:pt idx="3420">
                  <c:v>63417</c:v>
                </c:pt>
                <c:pt idx="3421">
                  <c:v>63424</c:v>
                </c:pt>
                <c:pt idx="3422">
                  <c:v>63431</c:v>
                </c:pt>
                <c:pt idx="3423">
                  <c:v>63438</c:v>
                </c:pt>
                <c:pt idx="3424">
                  <c:v>63445</c:v>
                </c:pt>
                <c:pt idx="3425">
                  <c:v>63452</c:v>
                </c:pt>
                <c:pt idx="3426">
                  <c:v>63459</c:v>
                </c:pt>
                <c:pt idx="3427">
                  <c:v>63466</c:v>
                </c:pt>
                <c:pt idx="3428">
                  <c:v>63473</c:v>
                </c:pt>
                <c:pt idx="3429">
                  <c:v>63480</c:v>
                </c:pt>
                <c:pt idx="3430">
                  <c:v>63487</c:v>
                </c:pt>
                <c:pt idx="3431">
                  <c:v>63494</c:v>
                </c:pt>
                <c:pt idx="3432">
                  <c:v>63501</c:v>
                </c:pt>
                <c:pt idx="3433">
                  <c:v>63508</c:v>
                </c:pt>
                <c:pt idx="3434">
                  <c:v>63515</c:v>
                </c:pt>
                <c:pt idx="3435">
                  <c:v>63522</c:v>
                </c:pt>
                <c:pt idx="3436">
                  <c:v>63529</c:v>
                </c:pt>
                <c:pt idx="3437">
                  <c:v>63536</c:v>
                </c:pt>
                <c:pt idx="3438">
                  <c:v>63543</c:v>
                </c:pt>
                <c:pt idx="3439">
                  <c:v>63550</c:v>
                </c:pt>
                <c:pt idx="3440">
                  <c:v>63557</c:v>
                </c:pt>
                <c:pt idx="3441">
                  <c:v>63564</c:v>
                </c:pt>
                <c:pt idx="3442">
                  <c:v>63571</c:v>
                </c:pt>
                <c:pt idx="3443">
                  <c:v>63578</c:v>
                </c:pt>
                <c:pt idx="3444">
                  <c:v>63585</c:v>
                </c:pt>
                <c:pt idx="3445">
                  <c:v>63592</c:v>
                </c:pt>
                <c:pt idx="3446">
                  <c:v>63599</c:v>
                </c:pt>
                <c:pt idx="3447">
                  <c:v>63606</c:v>
                </c:pt>
                <c:pt idx="3448">
                  <c:v>63613</c:v>
                </c:pt>
                <c:pt idx="3449">
                  <c:v>63620</c:v>
                </c:pt>
                <c:pt idx="3450">
                  <c:v>63627</c:v>
                </c:pt>
                <c:pt idx="3451">
                  <c:v>63634</c:v>
                </c:pt>
                <c:pt idx="3452">
                  <c:v>63641</c:v>
                </c:pt>
                <c:pt idx="3453">
                  <c:v>63648</c:v>
                </c:pt>
                <c:pt idx="3454">
                  <c:v>63655</c:v>
                </c:pt>
                <c:pt idx="3455">
                  <c:v>63662</c:v>
                </c:pt>
                <c:pt idx="3456">
                  <c:v>63669</c:v>
                </c:pt>
                <c:pt idx="3457">
                  <c:v>63676</c:v>
                </c:pt>
                <c:pt idx="3458">
                  <c:v>63683</c:v>
                </c:pt>
                <c:pt idx="3459">
                  <c:v>63690</c:v>
                </c:pt>
                <c:pt idx="3460">
                  <c:v>63697</c:v>
                </c:pt>
                <c:pt idx="3461">
                  <c:v>63704</c:v>
                </c:pt>
                <c:pt idx="3462">
                  <c:v>63711</c:v>
                </c:pt>
                <c:pt idx="3463">
                  <c:v>63718</c:v>
                </c:pt>
                <c:pt idx="3464">
                  <c:v>63725</c:v>
                </c:pt>
                <c:pt idx="3465">
                  <c:v>63732</c:v>
                </c:pt>
                <c:pt idx="3466">
                  <c:v>63739</c:v>
                </c:pt>
                <c:pt idx="3467">
                  <c:v>63746</c:v>
                </c:pt>
                <c:pt idx="3468">
                  <c:v>63753</c:v>
                </c:pt>
                <c:pt idx="3469">
                  <c:v>63760</c:v>
                </c:pt>
                <c:pt idx="3470">
                  <c:v>63767</c:v>
                </c:pt>
                <c:pt idx="3471">
                  <c:v>63774</c:v>
                </c:pt>
                <c:pt idx="3472">
                  <c:v>63781</c:v>
                </c:pt>
                <c:pt idx="3473">
                  <c:v>63788</c:v>
                </c:pt>
                <c:pt idx="3474">
                  <c:v>63795</c:v>
                </c:pt>
                <c:pt idx="3475">
                  <c:v>63802</c:v>
                </c:pt>
                <c:pt idx="3476">
                  <c:v>63809</c:v>
                </c:pt>
                <c:pt idx="3477">
                  <c:v>63816</c:v>
                </c:pt>
                <c:pt idx="3478">
                  <c:v>63823</c:v>
                </c:pt>
                <c:pt idx="3479">
                  <c:v>63830</c:v>
                </c:pt>
                <c:pt idx="3480">
                  <c:v>63837</c:v>
                </c:pt>
                <c:pt idx="3481">
                  <c:v>63844</c:v>
                </c:pt>
                <c:pt idx="3482">
                  <c:v>63851</c:v>
                </c:pt>
                <c:pt idx="3483">
                  <c:v>63858</c:v>
                </c:pt>
                <c:pt idx="3484">
                  <c:v>63865</c:v>
                </c:pt>
                <c:pt idx="3485">
                  <c:v>63872</c:v>
                </c:pt>
                <c:pt idx="3486">
                  <c:v>63879</c:v>
                </c:pt>
                <c:pt idx="3487">
                  <c:v>63886</c:v>
                </c:pt>
                <c:pt idx="3488">
                  <c:v>63893</c:v>
                </c:pt>
                <c:pt idx="3489">
                  <c:v>63900</c:v>
                </c:pt>
                <c:pt idx="3490">
                  <c:v>63907</c:v>
                </c:pt>
                <c:pt idx="3491">
                  <c:v>63915</c:v>
                </c:pt>
                <c:pt idx="3492">
                  <c:v>63922</c:v>
                </c:pt>
                <c:pt idx="3493">
                  <c:v>63929</c:v>
                </c:pt>
                <c:pt idx="3494">
                  <c:v>63936</c:v>
                </c:pt>
                <c:pt idx="3495">
                  <c:v>63943</c:v>
                </c:pt>
                <c:pt idx="3496">
                  <c:v>63950</c:v>
                </c:pt>
                <c:pt idx="3497">
                  <c:v>63957</c:v>
                </c:pt>
                <c:pt idx="3498">
                  <c:v>63964</c:v>
                </c:pt>
                <c:pt idx="3499">
                  <c:v>63971</c:v>
                </c:pt>
                <c:pt idx="3500">
                  <c:v>63978</c:v>
                </c:pt>
                <c:pt idx="3501">
                  <c:v>63985</c:v>
                </c:pt>
                <c:pt idx="3502">
                  <c:v>63992</c:v>
                </c:pt>
                <c:pt idx="3503">
                  <c:v>63999</c:v>
                </c:pt>
                <c:pt idx="3504">
                  <c:v>64006</c:v>
                </c:pt>
                <c:pt idx="3505">
                  <c:v>64013</c:v>
                </c:pt>
                <c:pt idx="3506">
                  <c:v>64020</c:v>
                </c:pt>
                <c:pt idx="3507">
                  <c:v>64027</c:v>
                </c:pt>
                <c:pt idx="3508">
                  <c:v>64034</c:v>
                </c:pt>
                <c:pt idx="3509">
                  <c:v>64041</c:v>
                </c:pt>
                <c:pt idx="3510">
                  <c:v>64048</c:v>
                </c:pt>
                <c:pt idx="3511">
                  <c:v>64055</c:v>
                </c:pt>
                <c:pt idx="3512">
                  <c:v>64062</c:v>
                </c:pt>
                <c:pt idx="3513">
                  <c:v>64069</c:v>
                </c:pt>
                <c:pt idx="3514">
                  <c:v>64076</c:v>
                </c:pt>
                <c:pt idx="3515">
                  <c:v>64083</c:v>
                </c:pt>
                <c:pt idx="3516">
                  <c:v>64090</c:v>
                </c:pt>
                <c:pt idx="3517">
                  <c:v>64097</c:v>
                </c:pt>
                <c:pt idx="3518">
                  <c:v>64104</c:v>
                </c:pt>
                <c:pt idx="3519">
                  <c:v>64111</c:v>
                </c:pt>
                <c:pt idx="3520">
                  <c:v>64118</c:v>
                </c:pt>
                <c:pt idx="3521">
                  <c:v>64125</c:v>
                </c:pt>
                <c:pt idx="3522">
                  <c:v>64132</c:v>
                </c:pt>
                <c:pt idx="3523">
                  <c:v>64139</c:v>
                </c:pt>
                <c:pt idx="3524">
                  <c:v>64146</c:v>
                </c:pt>
                <c:pt idx="3525">
                  <c:v>64153</c:v>
                </c:pt>
                <c:pt idx="3526">
                  <c:v>64160</c:v>
                </c:pt>
                <c:pt idx="3527">
                  <c:v>64167</c:v>
                </c:pt>
                <c:pt idx="3528">
                  <c:v>64174</c:v>
                </c:pt>
                <c:pt idx="3529">
                  <c:v>64181</c:v>
                </c:pt>
                <c:pt idx="3530">
                  <c:v>64188</c:v>
                </c:pt>
                <c:pt idx="3531">
                  <c:v>64195</c:v>
                </c:pt>
                <c:pt idx="3532">
                  <c:v>64202</c:v>
                </c:pt>
                <c:pt idx="3533">
                  <c:v>64209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7.4630000000001449E-3</c:v>
                </c:pt>
                <c:pt idx="1">
                  <c:v>7.4654294789125121E-3</c:v>
                </c:pt>
                <c:pt idx="2">
                  <c:v>7.4641827806465203E-3</c:v>
                </c:pt>
                <c:pt idx="3">
                  <c:v>7.4644380927067202E-3</c:v>
                </c:pt>
                <c:pt idx="4">
                  <c:v>7.4646945005772966E-3</c:v>
                </c:pt>
                <c:pt idx="5">
                  <c:v>7.4649606287898063E-3</c:v>
                </c:pt>
                <c:pt idx="6">
                  <c:v>7.4673383266932354E-3</c:v>
                </c:pt>
                <c:pt idx="7">
                  <c:v>7.4662948359090781E-3</c:v>
                </c:pt>
                <c:pt idx="8">
                  <c:v>7.4667389340247071E-3</c:v>
                </c:pt>
                <c:pt idx="9">
                  <c:v>7.4672444998133266E-3</c:v>
                </c:pt>
                <c:pt idx="10">
                  <c:v>7.4678201578680546E-3</c:v>
                </c:pt>
                <c:pt idx="11">
                  <c:v>7.4713225473683632E-3</c:v>
                </c:pt>
                <c:pt idx="12">
                  <c:v>7.4709962052241933E-3</c:v>
                </c:pt>
                <c:pt idx="13">
                  <c:v>7.4720516941829173E-3</c:v>
                </c:pt>
                <c:pt idx="14">
                  <c:v>7.4732290234323512E-3</c:v>
                </c:pt>
                <c:pt idx="15">
                  <c:v>7.4745368177618057E-3</c:v>
                </c:pt>
                <c:pt idx="16">
                  <c:v>7.4803085272395911E-3</c:v>
                </c:pt>
                <c:pt idx="17">
                  <c:v>7.4812451434207068E-3</c:v>
                </c:pt>
                <c:pt idx="18">
                  <c:v>7.4833346368358231E-3</c:v>
                </c:pt>
                <c:pt idx="19">
                  <c:v>7.4856063452661287E-3</c:v>
                </c:pt>
                <c:pt idx="20">
                  <c:v>7.4880688939637386E-3</c:v>
                </c:pt>
                <c:pt idx="21">
                  <c:v>7.4877201062905204E-3</c:v>
                </c:pt>
                <c:pt idx="22">
                  <c:v>7.4999999999997014E-3</c:v>
                </c:pt>
                <c:pt idx="23">
                  <c:v>7.4998026322161109E-3</c:v>
                </c:pt>
                <c:pt idx="24">
                  <c:v>7.503388424394802E-3</c:v>
                </c:pt>
                <c:pt idx="25">
                  <c:v>7.5071987399967345E-3</c:v>
                </c:pt>
                <c:pt idx="26">
                  <c:v>7.5112217588462335E-3</c:v>
                </c:pt>
                <c:pt idx="27">
                  <c:v>7.5244488326803062E-3</c:v>
                </c:pt>
                <c:pt idx="28">
                  <c:v>7.5292044620918009E-3</c:v>
                </c:pt>
                <c:pt idx="29">
                  <c:v>7.5341136932713226E-3</c:v>
                </c:pt>
                <c:pt idx="30">
                  <c:v>7.5391647057274722E-3</c:v>
                </c:pt>
                <c:pt idx="31">
                  <c:v>7.5443456788820149E-3</c:v>
                </c:pt>
                <c:pt idx="32">
                  <c:v>7.5605501552872571E-3</c:v>
                </c:pt>
                <c:pt idx="33">
                  <c:v>7.5661327634495854E-3</c:v>
                </c:pt>
                <c:pt idx="34">
                  <c:v>7.571786227860108E-3</c:v>
                </c:pt>
                <c:pt idx="35">
                  <c:v>7.57749872727619E-3</c:v>
                </c:pt>
                <c:pt idx="36">
                  <c:v>7.5832584403251651E-3</c:v>
                </c:pt>
                <c:pt idx="37">
                  <c:v>7.6007026455767526E-3</c:v>
                </c:pt>
                <c:pt idx="38">
                  <c:v>7.6065329967877323E-3</c:v>
                </c:pt>
                <c:pt idx="39">
                  <c:v>7.6123514527661664E-3</c:v>
                </c:pt>
                <c:pt idx="40">
                  <c:v>7.6181461913315974E-3</c:v>
                </c:pt>
                <c:pt idx="41">
                  <c:v>7.6239053901650767E-3</c:v>
                </c:pt>
                <c:pt idx="42">
                  <c:v>7.6446792862648588E-3</c:v>
                </c:pt>
                <c:pt idx="43">
                  <c:v>7.6499999999999251E-3</c:v>
                </c:pt>
                <c:pt idx="44">
                  <c:v>7.6552165500278543E-3</c:v>
                </c:pt>
                <c:pt idx="45">
                  <c:v>7.6603312876279139E-3</c:v>
                </c:pt>
                <c:pt idx="46">
                  <c:v>7.671049644587721E-3</c:v>
                </c:pt>
                <c:pt idx="47">
                  <c:v>7.6798755814563831E-3</c:v>
                </c:pt>
                <c:pt idx="48">
                  <c:v>7.6845588582570836E-3</c:v>
                </c:pt>
                <c:pt idx="49">
                  <c:v>7.6891713635990431E-3</c:v>
                </c:pt>
                <c:pt idx="50">
                  <c:v>7.6937182711836419E-3</c:v>
                </c:pt>
                <c:pt idx="51">
                  <c:v>7.7020339368040047E-3</c:v>
                </c:pt>
                <c:pt idx="52">
                  <c:v>7.7113533998273091E-3</c:v>
                </c:pt>
                <c:pt idx="53">
                  <c:v>7.715649925975808E-3</c:v>
                </c:pt>
                <c:pt idx="54">
                  <c:v>7.7199118976523148E-3</c:v>
                </c:pt>
                <c:pt idx="55">
                  <c:v>7.7241444889054271E-3</c:v>
                </c:pt>
                <c:pt idx="56">
                  <c:v>7.7310053465246805E-3</c:v>
                </c:pt>
                <c:pt idx="57">
                  <c:v>7.7408845322249776E-3</c:v>
                </c:pt>
                <c:pt idx="58">
                  <c:v>7.7450478336507653E-3</c:v>
                </c:pt>
                <c:pt idx="59">
                  <c:v>7.7492127998734506E-3</c:v>
                </c:pt>
                <c:pt idx="60">
                  <c:v>7.7533846052485443E-3</c:v>
                </c:pt>
                <c:pt idx="61">
                  <c:v>7.7745273248782587E-3</c:v>
                </c:pt>
                <c:pt idx="62">
                  <c:v>7.7788488290666674E-3</c:v>
                </c:pt>
                <c:pt idx="63">
                  <c:v>7.7821452733801075E-3</c:v>
                </c:pt>
                <c:pt idx="64">
                  <c:v>7.7999999996334179E-3</c:v>
                </c:pt>
                <c:pt idx="65">
                  <c:v>7.8045903500205387E-3</c:v>
                </c:pt>
                <c:pt idx="66">
                  <c:v>7.8092339501306431E-3</c:v>
                </c:pt>
                <c:pt idx="67">
                  <c:v>7.8139312094923676E-3</c:v>
                </c:pt>
                <c:pt idx="68">
                  <c:v>7.8186825376423668E-3</c:v>
                </c:pt>
                <c:pt idx="69">
                  <c:v>7.8332650303234771E-3</c:v>
                </c:pt>
                <c:pt idx="70">
                  <c:v>7.8382367291685625E-3</c:v>
                </c:pt>
                <c:pt idx="71">
                  <c:v>7.8432645446138861E-3</c:v>
                </c:pt>
                <c:pt idx="72">
                  <c:v>7.8483488862486454E-3</c:v>
                </c:pt>
                <c:pt idx="73">
                  <c:v>7.8534901636687238E-3</c:v>
                </c:pt>
                <c:pt idx="74">
                  <c:v>7.8692597067523979E-3</c:v>
                </c:pt>
                <c:pt idx="75">
                  <c:v>7.8746328234689227E-3</c:v>
                </c:pt>
                <c:pt idx="76">
                  <c:v>7.8800649240940001E-3</c:v>
                </c:pt>
                <c:pt idx="77">
                  <c:v>7.8855564182805076E-3</c:v>
                </c:pt>
                <c:pt idx="78">
                  <c:v>7.8911077156897848E-3</c:v>
                </c:pt>
                <c:pt idx="79">
                  <c:v>7.9081245240333001E-3</c:v>
                </c:pt>
                <c:pt idx="80">
                  <c:v>7.9139191311599216E-3</c:v>
                </c:pt>
                <c:pt idx="81">
                  <c:v>7.9197755899718721E-3</c:v>
                </c:pt>
                <c:pt idx="82">
                  <c:v>7.925694310193283E-3</c:v>
                </c:pt>
                <c:pt idx="83">
                  <c:v>7.9316757015567424E-3</c:v>
                </c:pt>
                <c:pt idx="84">
                  <c:v>7.9500000000003162E-3</c:v>
                </c:pt>
                <c:pt idx="85">
                  <c:v>7.9562354770685347E-3</c:v>
                </c:pt>
                <c:pt idx="86">
                  <c:v>7.962531495584714E-3</c:v>
                </c:pt>
                <c:pt idx="87">
                  <c:v>7.96888428677478E-3</c:v>
                </c:pt>
                <c:pt idx="88">
                  <c:v>7.9752900818205776E-3</c:v>
                </c:pt>
                <c:pt idx="89">
                  <c:v>7.9947878012624068E-3</c:v>
                </c:pt>
                <c:pt idx="90">
                  <c:v>8.0013679226749648E-3</c:v>
                </c:pt>
                <c:pt idx="91">
                  <c:v>8.0079822031849483E-3</c:v>
                </c:pt>
                <c:pt idx="92">
                  <c:v>8.0146268737012246E-3</c:v>
                </c:pt>
                <c:pt idx="93">
                  <c:v>8.0212981650841213E-3</c:v>
                </c:pt>
                <c:pt idx="94">
                  <c:v>8.0414340722970729E-3</c:v>
                </c:pt>
                <c:pt idx="95">
                  <c:v>8.0481741547638389E-3</c:v>
                </c:pt>
                <c:pt idx="96">
                  <c:v>8.0549220116574328E-3</c:v>
                </c:pt>
                <c:pt idx="97">
                  <c:v>8.0616738735393816E-3</c:v>
                </c:pt>
                <c:pt idx="98">
                  <c:v>8.0684259709208929E-3</c:v>
                </c:pt>
                <c:pt idx="99">
                  <c:v>8.0886459804182919E-3</c:v>
                </c:pt>
                <c:pt idx="100">
                  <c:v>8.0953613239010524E-3</c:v>
                </c:pt>
                <c:pt idx="101">
                  <c:v>8.1020580546828282E-3</c:v>
                </c:pt>
                <c:pt idx="102">
                  <c:v>8.108732402974243E-3</c:v>
                </c:pt>
                <c:pt idx="103">
                  <c:v>8.1153805989351551E-3</c:v>
                </c:pt>
                <c:pt idx="104">
                  <c:v>8.1436217811981862E-3</c:v>
                </c:pt>
                <c:pt idx="105">
                  <c:v>8.1499999999996055E-3</c:v>
                </c:pt>
                <c:pt idx="106">
                  <c:v>8.1563225546534713E-3</c:v>
                </c:pt>
                <c:pt idx="107">
                  <c:v>8.1703856012353467E-3</c:v>
                </c:pt>
                <c:pt idx="108">
                  <c:v>8.1726872241762276E-3</c:v>
                </c:pt>
                <c:pt idx="109">
                  <c:v>8.1872682370105268E-3</c:v>
                </c:pt>
                <c:pt idx="110">
                  <c:v>8.1933621212621887E-3</c:v>
                </c:pt>
                <c:pt idx="111">
                  <c:v>8.1994369770852782E-3</c:v>
                </c:pt>
                <c:pt idx="112">
                  <c:v>8.2126169869291745E-3</c:v>
                </c:pt>
                <c:pt idx="113">
                  <c:v>8.2150952448357354E-3</c:v>
                </c:pt>
                <c:pt idx="114">
                  <c:v>8.2297166714884549E-3</c:v>
                </c:pt>
                <c:pt idx="115">
                  <c:v>8.2357918627030766E-3</c:v>
                </c:pt>
                <c:pt idx="116">
                  <c:v>8.2418861947640715E-3</c:v>
                </c:pt>
                <c:pt idx="117">
                  <c:v>8.2547928271627328E-3</c:v>
                </c:pt>
                <c:pt idx="118">
                  <c:v>8.2575431459868242E-3</c:v>
                </c:pt>
                <c:pt idx="119">
                  <c:v>8.272835825869471E-3</c:v>
                </c:pt>
                <c:pt idx="120">
                  <c:v>8.2791595188394934E-3</c:v>
                </c:pt>
                <c:pt idx="121">
                  <c:v>8.2855405252541692E-3</c:v>
                </c:pt>
                <c:pt idx="122">
                  <c:v>8.2987634631322173E-3</c:v>
                </c:pt>
                <c:pt idx="123">
                  <c:v>8.3253355483915107E-3</c:v>
                </c:pt>
                <c:pt idx="124">
                  <c:v>8.3322704517573478E-3</c:v>
                </c:pt>
                <c:pt idx="125">
                  <c:v>8.3358156557643507E-3</c:v>
                </c:pt>
                <c:pt idx="126">
                  <c:v>8.3499999999990943E-3</c:v>
                </c:pt>
                <c:pt idx="127">
                  <c:v>8.3649030042158758E-3</c:v>
                </c:pt>
                <c:pt idx="128">
                  <c:v>8.3724205986739578E-3</c:v>
                </c:pt>
                <c:pt idx="129">
                  <c:v>8.380022145102254E-3</c:v>
                </c:pt>
                <c:pt idx="130">
                  <c:v>8.3876995607379077E-3</c:v>
                </c:pt>
                <c:pt idx="131">
                  <c:v>8.4029628948851798E-3</c:v>
                </c:pt>
                <c:pt idx="132">
                  <c:v>8.4190062560127888E-3</c:v>
                </c:pt>
                <c:pt idx="133">
                  <c:v>8.4269417721249771E-3</c:v>
                </c:pt>
                <c:pt idx="134">
                  <c:v>8.4349046583655825E-3</c:v>
                </c:pt>
                <c:pt idx="135">
                  <c:v>8.4428868311192118E-3</c:v>
                </c:pt>
                <c:pt idx="136">
                  <c:v>8.4588045828812852E-3</c:v>
                </c:pt>
                <c:pt idx="137">
                  <c:v>8.4748467104538532E-3</c:v>
                </c:pt>
                <c:pt idx="138">
                  <c:v>8.4828040570376732E-3</c:v>
                </c:pt>
                <c:pt idx="139">
                  <c:v>8.490732185740181E-3</c:v>
                </c:pt>
                <c:pt idx="140">
                  <c:v>8.4986230120469436E-3</c:v>
                </c:pt>
                <c:pt idx="141">
                  <c:v>8.5147822636210922E-3</c:v>
                </c:pt>
                <c:pt idx="142">
                  <c:v>8.5296515986824518E-3</c:v>
                </c:pt>
                <c:pt idx="143">
                  <c:v>8.5372346409724586E-3</c:v>
                </c:pt>
                <c:pt idx="144">
                  <c:v>8.5447318712163333E-3</c:v>
                </c:pt>
                <c:pt idx="145">
                  <c:v>8.5521352040670382E-3</c:v>
                </c:pt>
                <c:pt idx="146">
                  <c:v>8.5681528309716967E-3</c:v>
                </c:pt>
                <c:pt idx="147">
                  <c:v>8.5919315743391029E-3</c:v>
                </c:pt>
                <c:pt idx="148">
                  <c:v>8.5986377548869369E-3</c:v>
                </c:pt>
                <c:pt idx="149">
                  <c:v>8.6143487253664119E-3</c:v>
                </c:pt>
                <c:pt idx="150">
                  <c:v>8.6162653960394613E-3</c:v>
                </c:pt>
                <c:pt idx="151">
                  <c:v>8.6304836106787935E-3</c:v>
                </c:pt>
                <c:pt idx="152">
                  <c:v>8.6366041562823386E-3</c:v>
                </c:pt>
                <c:pt idx="153">
                  <c:v>8.6426712887758741E-3</c:v>
                </c:pt>
                <c:pt idx="154">
                  <c:v>8.6583032582656164E-3</c:v>
                </c:pt>
                <c:pt idx="155">
                  <c:v>8.6595250290742009E-3</c:v>
                </c:pt>
                <c:pt idx="156">
                  <c:v>8.6726477025146683E-3</c:v>
                </c:pt>
                <c:pt idx="157">
                  <c:v>8.6786595272449318E-3</c:v>
                </c:pt>
                <c:pt idx="158">
                  <c:v>8.6847063305897643E-3</c:v>
                </c:pt>
                <c:pt idx="159">
                  <c:v>8.7008776919016515E-3</c:v>
                </c:pt>
                <c:pt idx="160">
                  <c:v>8.7020201347391551E-3</c:v>
                </c:pt>
                <c:pt idx="161">
                  <c:v>8.7159070121741802E-3</c:v>
                </c:pt>
                <c:pt idx="162">
                  <c:v>8.7224288808860333E-3</c:v>
                </c:pt>
                <c:pt idx="163">
                  <c:v>8.7290741276765151E-3</c:v>
                </c:pt>
                <c:pt idx="164">
                  <c:v>8.7463569783888875E-3</c:v>
                </c:pt>
                <c:pt idx="165">
                  <c:v>8.7480587687056993E-3</c:v>
                </c:pt>
                <c:pt idx="166">
                  <c:v>8.7668793770820357E-3</c:v>
                </c:pt>
                <c:pt idx="167">
                  <c:v>8.7747200049845854E-3</c:v>
                </c:pt>
                <c:pt idx="168">
                  <c:v>8.7827831408664129E-3</c:v>
                </c:pt>
                <c:pt idx="169">
                  <c:v>8.8019233895100836E-3</c:v>
                </c:pt>
                <c:pt idx="170">
                  <c:v>8.8171532251289826E-3</c:v>
                </c:pt>
                <c:pt idx="171">
                  <c:v>8.8262400296017975E-3</c:v>
                </c:pt>
                <c:pt idx="172">
                  <c:v>8.8355105065052106E-3</c:v>
                </c:pt>
                <c:pt idx="173">
                  <c:v>8.8449576352436776E-3</c:v>
                </c:pt>
                <c:pt idx="174">
                  <c:v>8.865630755510185E-3</c:v>
                </c:pt>
                <c:pt idx="175">
                  <c:v>8.8843722535437257E-3</c:v>
                </c:pt>
                <c:pt idx="176">
                  <c:v>8.8945973293533143E-3</c:v>
                </c:pt>
                <c:pt idx="177">
                  <c:v>8.9049569314441548E-3</c:v>
                </c:pt>
                <c:pt idx="178">
                  <c:v>8.9154440385103267E-3</c:v>
                </c:pt>
                <c:pt idx="179">
                  <c:v>8.9372051335868813E-3</c:v>
                </c:pt>
                <c:pt idx="180">
                  <c:v>8.95852708605566E-3</c:v>
                </c:pt>
                <c:pt idx="181">
                  <c:v>8.9695463939982612E-3</c:v>
                </c:pt>
                <c:pt idx="182">
                  <c:v>8.9806510763778252E-3</c:v>
                </c:pt>
                <c:pt idx="183">
                  <c:v>8.9918341109539637E-3</c:v>
                </c:pt>
                <c:pt idx="184">
                  <c:v>9.0254444218920236E-3</c:v>
                </c:pt>
                <c:pt idx="185">
                  <c:v>9.0427932054012086E-3</c:v>
                </c:pt>
                <c:pt idx="186">
                  <c:v>9.048678777901142E-3</c:v>
                </c:pt>
                <c:pt idx="187">
                  <c:v>9.0601844501833895E-3</c:v>
                </c:pt>
                <c:pt idx="188">
                  <c:v>9.0717193147256975E-3</c:v>
                </c:pt>
                <c:pt idx="189">
                  <c:v>9.0999999999999918E-3</c:v>
                </c:pt>
                <c:pt idx="190">
                  <c:v>9.1235888110746677E-3</c:v>
                </c:pt>
                <c:pt idx="191">
                  <c:v>9.1351804975447915E-3</c:v>
                </c:pt>
                <c:pt idx="192">
                  <c:v>9.1467723500214832E-3</c:v>
                </c:pt>
                <c:pt idx="193">
                  <c:v>9.169472369794051E-3</c:v>
                </c:pt>
                <c:pt idx="194">
                  <c:v>9.1754948752230635E-3</c:v>
                </c:pt>
                <c:pt idx="195">
                  <c:v>9.2046100888044085E-3</c:v>
                </c:pt>
                <c:pt idx="196">
                  <c:v>9.2161285279500401E-3</c:v>
                </c:pt>
                <c:pt idx="197">
                  <c:v>9.2276223292126272E-3</c:v>
                </c:pt>
                <c:pt idx="198">
                  <c:v>9.2501704355987483E-3</c:v>
                </c:pt>
                <c:pt idx="199">
                  <c:v>9.2560609649059069E-3</c:v>
                </c:pt>
                <c:pt idx="200">
                  <c:v>9.2845977336245174E-3</c:v>
                </c:pt>
                <c:pt idx="201">
                  <c:v>9.2958692862790196E-3</c:v>
                </c:pt>
                <c:pt idx="202">
                  <c:v>9.3070913932102994E-3</c:v>
                </c:pt>
                <c:pt idx="203">
                  <c:v>9.3293431217625258E-3</c:v>
                </c:pt>
                <c:pt idx="204">
                  <c:v>9.3349144450658016E-3</c:v>
                </c:pt>
                <c:pt idx="205">
                  <c:v>9.3623361892884657E-3</c:v>
                </c:pt>
                <c:pt idx="206">
                  <c:v>9.3731871892126575E-3</c:v>
                </c:pt>
                <c:pt idx="207">
                  <c:v>9.3839639318448811E-3</c:v>
                </c:pt>
                <c:pt idx="208">
                  <c:v>9.4057877940035683E-3</c:v>
                </c:pt>
                <c:pt idx="209">
                  <c:v>9.4164156337198605E-3</c:v>
                </c:pt>
                <c:pt idx="210">
                  <c:v>9.4366097155337038E-3</c:v>
                </c:pt>
                <c:pt idx="211">
                  <c:v>9.4468681407747345E-3</c:v>
                </c:pt>
                <c:pt idx="212">
                  <c:v>9.4570375098398576E-3</c:v>
                </c:pt>
                <c:pt idx="213">
                  <c:v>9.478346230495616E-3</c:v>
                </c:pt>
                <c:pt idx="214">
                  <c:v>9.4827531589447688E-3</c:v>
                </c:pt>
                <c:pt idx="215">
                  <c:v>9.5067750018829351E-3</c:v>
                </c:pt>
                <c:pt idx="216">
                  <c:v>9.5165459294393826E-3</c:v>
                </c:pt>
                <c:pt idx="217">
                  <c:v>9.5262731006056766E-3</c:v>
                </c:pt>
                <c:pt idx="218">
                  <c:v>9.5473332372030175E-3</c:v>
                </c:pt>
                <c:pt idx="219">
                  <c:v>9.5513171437267719E-3</c:v>
                </c:pt>
                <c:pt idx="220">
                  <c:v>9.5744791326126746E-3</c:v>
                </c:pt>
                <c:pt idx="221">
                  <c:v>9.5840796804293072E-3</c:v>
                </c:pt>
                <c:pt idx="222">
                  <c:v>9.5936817780292172E-3</c:v>
                </c:pt>
                <c:pt idx="223">
                  <c:v>9.6148391575094586E-3</c:v>
                </c:pt>
                <c:pt idx="224">
                  <c:v>9.6187012029798121E-3</c:v>
                </c:pt>
                <c:pt idx="225">
                  <c:v>9.6419420655932432E-3</c:v>
                </c:pt>
                <c:pt idx="226">
                  <c:v>9.6516893953388534E-3</c:v>
                </c:pt>
                <c:pt idx="227">
                  <c:v>9.6614835871962883E-3</c:v>
                </c:pt>
                <c:pt idx="228">
                  <c:v>9.6830603360371307E-3</c:v>
                </c:pt>
                <c:pt idx="229">
                  <c:v>9.6871135322977673E-3</c:v>
                </c:pt>
                <c:pt idx="230">
                  <c:v>9.7097623986936495E-3</c:v>
                </c:pt>
                <c:pt idx="231">
                  <c:v>9.7141222781400045E-3</c:v>
                </c:pt>
                <c:pt idx="232">
                  <c:v>9.7244926755466303E-3</c:v>
                </c:pt>
                <c:pt idx="233">
                  <c:v>9.7349678751110658E-3</c:v>
                </c:pt>
                <c:pt idx="234">
                  <c:v>9.7729682835924186E-3</c:v>
                </c:pt>
                <c:pt idx="235">
                  <c:v>9.7778650313885048E-3</c:v>
                </c:pt>
                <c:pt idx="236">
                  <c:v>9.7888213278227356E-3</c:v>
                </c:pt>
                <c:pt idx="237">
                  <c:v>9.7998635941360396E-3</c:v>
                </c:pt>
                <c:pt idx="238">
                  <c:v>9.8109884136876723E-3</c:v>
                </c:pt>
                <c:pt idx="239">
                  <c:v>9.8508468895536268E-3</c:v>
                </c:pt>
                <c:pt idx="240">
                  <c:v>9.8562448891355032E-3</c:v>
                </c:pt>
                <c:pt idx="241">
                  <c:v>9.8677312229333656E-3</c:v>
                </c:pt>
                <c:pt idx="242">
                  <c:v>9.8792796087123699E-3</c:v>
                </c:pt>
                <c:pt idx="243">
                  <c:v>9.8908866293504153E-3</c:v>
                </c:pt>
                <c:pt idx="244">
                  <c:v>9.9320888692172038E-3</c:v>
                </c:pt>
                <c:pt idx="245">
                  <c:v>9.9378327154911756E-3</c:v>
                </c:pt>
                <c:pt idx="246">
                  <c:v>9.9496816510156062E-3</c:v>
                </c:pt>
                <c:pt idx="247">
                  <c:v>9.9615687171055699E-3</c:v>
                </c:pt>
                <c:pt idx="248">
                  <c:v>9.9734904961092559E-3</c:v>
                </c:pt>
                <c:pt idx="249">
                  <c:v>1.0015528530844007E-2</c:v>
                </c:pt>
                <c:pt idx="250">
                  <c:v>1.0021456385494537E-2</c:v>
                </c:pt>
                <c:pt idx="251">
                  <c:v>1.0033500461541285E-2</c:v>
                </c:pt>
                <c:pt idx="252">
                  <c:v>1.0045558742931915E-2</c:v>
                </c:pt>
                <c:pt idx="253">
                  <c:v>1.0063746384984786E-2</c:v>
                </c:pt>
                <c:pt idx="254">
                  <c:v>1.0100000000000097E-2</c:v>
                </c:pt>
                <c:pt idx="255">
                  <c:v>1.0112084166999763E-2</c:v>
                </c:pt>
                <c:pt idx="256">
                  <c:v>1.0124165643566611E-2</c:v>
                </c:pt>
                <c:pt idx="257">
                  <c:v>1.0136244478915321E-2</c:v>
                </c:pt>
                <c:pt idx="258">
                  <c:v>1.0148320722261028E-2</c:v>
                </c:pt>
                <c:pt idx="259">
                  <c:v>1.0184534392452364E-2</c:v>
                </c:pt>
                <c:pt idx="260">
                  <c:v>1.0196600759963641E-2</c:v>
                </c:pt>
                <c:pt idx="261">
                  <c:v>1.0208664781567608E-2</c:v>
                </c:pt>
                <c:pt idx="262">
                  <c:v>1.0220726506486078E-2</c:v>
                </c:pt>
                <c:pt idx="263">
                  <c:v>1.0257588042978234E-2</c:v>
                </c:pt>
                <c:pt idx="264">
                  <c:v>1.0275158775172216E-2</c:v>
                </c:pt>
                <c:pt idx="265">
                  <c:v>1.0281002403668455E-2</c:v>
                </c:pt>
                <c:pt idx="266">
                  <c:v>1.0293051382214799E-2</c:v>
                </c:pt>
                <c:pt idx="267">
                  <c:v>1.030509840866662E-2</c:v>
                </c:pt>
                <c:pt idx="268">
                  <c:v>1.0317143532255969E-2</c:v>
                </c:pt>
                <c:pt idx="269">
                  <c:v>1.0353267978188873E-2</c:v>
                </c:pt>
                <c:pt idx="270">
                  <c:v>1.0365305982673807E-2</c:v>
                </c:pt>
                <c:pt idx="271">
                  <c:v>1.0377342330473905E-2</c:v>
                </c:pt>
                <c:pt idx="272">
                  <c:v>1.0389377070829231E-2</c:v>
                </c:pt>
                <c:pt idx="273">
                  <c:v>1.0401410252979413E-2</c:v>
                </c:pt>
                <c:pt idx="274">
                  <c:v>1.041874588608762E-2</c:v>
                </c:pt>
                <c:pt idx="275">
                  <c:v>1.0449528384380815E-2</c:v>
                </c:pt>
                <c:pt idx="276">
                  <c:v>1.0455295294746095E-2</c:v>
                </c:pt>
                <c:pt idx="277">
                  <c:v>1.0467317534847595E-2</c:v>
                </c:pt>
                <c:pt idx="278">
                  <c:v>1.0479338663309351E-2</c:v>
                </c:pt>
                <c:pt idx="279">
                  <c:v>1.0521667206931972E-2</c:v>
                </c:pt>
                <c:pt idx="280">
                  <c:v>1.0527413051222413E-2</c:v>
                </c:pt>
                <c:pt idx="281">
                  <c:v>1.0539429364343126E-2</c:v>
                </c:pt>
                <c:pt idx="282">
                  <c:v>1.0551444862976033E-2</c:v>
                </c:pt>
                <c:pt idx="283">
                  <c:v>1.0563459596649812E-2</c:v>
                </c:pt>
                <c:pt idx="284">
                  <c:v>1.0605783663780245E-2</c:v>
                </c:pt>
                <c:pt idx="285">
                  <c:v>1.0611511872386823E-2</c:v>
                </c:pt>
                <c:pt idx="286">
                  <c:v>1.0623523524249357E-2</c:v>
                </c:pt>
                <c:pt idx="287">
                  <c:v>1.0635534708353952E-2</c:v>
                </c:pt>
                <c:pt idx="288">
                  <c:v>1.0647545474238247E-2</c:v>
                </c:pt>
                <c:pt idx="289">
                  <c:v>1.0689867208655677E-2</c:v>
                </c:pt>
                <c:pt idx="290">
                  <c:v>1.0695585346369007E-2</c:v>
                </c:pt>
                <c:pt idx="291">
                  <c:v>1.0707594764258871E-2</c:v>
                </c:pt>
                <c:pt idx="292">
                  <c:v>1.0719604061178877E-2</c:v>
                </c:pt>
                <c:pt idx="293">
                  <c:v>1.0731613286675169E-2</c:v>
                </c:pt>
                <c:pt idx="294">
                  <c:v>1.0780226911659653E-2</c:v>
                </c:pt>
                <c:pt idx="295">
                  <c:v>1.078594406540208E-2</c:v>
                </c:pt>
                <c:pt idx="296">
                  <c:v>1.0797953458319784E-2</c:v>
                </c:pt>
                <c:pt idx="297">
                  <c:v>1.0809962967904055E-2</c:v>
                </c:pt>
                <c:pt idx="298">
                  <c:v>1.082197264343593E-2</c:v>
                </c:pt>
                <c:pt idx="299">
                  <c:v>1.0858003158552041E-2</c:v>
                </c:pt>
                <c:pt idx="300">
                  <c:v>1.08700139907132E-2</c:v>
                </c:pt>
                <c:pt idx="301">
                  <c:v>1.088202523524808E-2</c:v>
                </c:pt>
                <c:pt idx="302">
                  <c:v>1.0894036941443504E-2</c:v>
                </c:pt>
                <c:pt idx="303">
                  <c:v>1.0906049158590307E-2</c:v>
                </c:pt>
                <c:pt idx="304">
                  <c:v>1.0942089368651783E-2</c:v>
                </c:pt>
                <c:pt idx="305">
                  <c:v>1.0954104122522682E-2</c:v>
                </c:pt>
                <c:pt idx="306">
                  <c:v>1.0966119633811154E-2</c:v>
                </c:pt>
                <c:pt idx="307">
                  <c:v>1.0978135951813822E-2</c:v>
                </c:pt>
                <c:pt idx="308">
                  <c:v>1.0990153125827752E-2</c:v>
                </c:pt>
                <c:pt idx="309">
                  <c:v>1.1026210276938529E-2</c:v>
                </c:pt>
                <c:pt idx="310">
                  <c:v>1.1038231368002483E-2</c:v>
                </c:pt>
                <c:pt idx="311">
                  <c:v>1.1050253561585751E-2</c:v>
                </c:pt>
                <c:pt idx="312">
                  <c:v>1.1062276906993419E-2</c:v>
                </c:pt>
                <c:pt idx="313">
                  <c:v>1.1074301453530571E-2</c:v>
                </c:pt>
                <c:pt idx="314">
                  <c:v>1.1134443928969201E-2</c:v>
                </c:pt>
                <c:pt idx="315">
                  <c:v>1.1146476717783524E-2</c:v>
                </c:pt>
                <c:pt idx="316">
                  <c:v>1.1158511052903886E-2</c:v>
                </c:pt>
                <c:pt idx="317">
                  <c:v>1.1200445660699254E-2</c:v>
                </c:pt>
                <c:pt idx="318">
                  <c:v>1.1212492622000763E-2</c:v>
                </c:pt>
                <c:pt idx="319">
                  <c:v>1.1224541254305534E-2</c:v>
                </c:pt>
                <c:pt idx="320">
                  <c:v>1.1236591317238807E-2</c:v>
                </c:pt>
                <c:pt idx="321">
                  <c:v>1.127893991902728E-2</c:v>
                </c:pt>
                <c:pt idx="322">
                  <c:v>1.1284801067542274E-2</c:v>
                </c:pt>
                <c:pt idx="323">
                  <c:v>1.1296854677783495E-2</c:v>
                </c:pt>
                <c:pt idx="324">
                  <c:v>1.1308908276279721E-2</c:v>
                </c:pt>
                <c:pt idx="325">
                  <c:v>1.1320961622615892E-2</c:v>
                </c:pt>
                <c:pt idx="326">
                  <c:v>1.1363273523972352E-2</c:v>
                </c:pt>
                <c:pt idx="327">
                  <c:v>1.1369167677845684E-2</c:v>
                </c:pt>
                <c:pt idx="328">
                  <c:v>1.1381216156947014E-2</c:v>
                </c:pt>
                <c:pt idx="329">
                  <c:v>1.1393262941275238E-2</c:v>
                </c:pt>
                <c:pt idx="330">
                  <c:v>1.1405307790374099E-2</c:v>
                </c:pt>
                <c:pt idx="331">
                  <c:v>1.1447542677327968E-2</c:v>
                </c:pt>
                <c:pt idx="332">
                  <c:v>1.1453463025172167E-2</c:v>
                </c:pt>
                <c:pt idx="333">
                  <c:v>1.1465494591095015E-2</c:v>
                </c:pt>
                <c:pt idx="334">
                  <c:v>1.1477522778935446E-2</c:v>
                </c:pt>
                <c:pt idx="335">
                  <c:v>1.148954734819959E-2</c:v>
                </c:pt>
                <c:pt idx="336">
                  <c:v>1.153166535055601E-2</c:v>
                </c:pt>
                <c:pt idx="337">
                  <c:v>1.1537604629378188E-2</c:v>
                </c:pt>
                <c:pt idx="338">
                  <c:v>1.1549607498127657E-2</c:v>
                </c:pt>
                <c:pt idx="339">
                  <c:v>1.1561605305208675E-2</c:v>
                </c:pt>
                <c:pt idx="340">
                  <c:v>1.1573597810085733E-2</c:v>
                </c:pt>
                <c:pt idx="341">
                  <c:v>1.161555950145894E-2</c:v>
                </c:pt>
                <c:pt idx="342">
                  <c:v>1.1621509996660551E-2</c:v>
                </c:pt>
                <c:pt idx="343">
                  <c:v>1.1633472382296634E-2</c:v>
                </c:pt>
                <c:pt idx="344">
                  <c:v>1.1645428022400166E-2</c:v>
                </c:pt>
                <c:pt idx="345">
                  <c:v>1.1657376676397581E-2</c:v>
                </c:pt>
                <c:pt idx="346">
                  <c:v>1.1699143074256402E-2</c:v>
                </c:pt>
                <c:pt idx="347">
                  <c:v>1.1705096619633872E-2</c:v>
                </c:pt>
                <c:pt idx="348">
                  <c:v>1.1717006734284881E-2</c:v>
                </c:pt>
                <c:pt idx="349">
                  <c:v>1.1728908419265209E-2</c:v>
                </c:pt>
                <c:pt idx="350">
                  <c:v>1.1740801433961881E-2</c:v>
                </c:pt>
                <c:pt idx="351">
                  <c:v>1.178233399969298E-2</c:v>
                </c:pt>
                <c:pt idx="352">
                  <c:v>1.1788281977445197E-2</c:v>
                </c:pt>
                <c:pt idx="353">
                  <c:v>1.1800128031327024E-2</c:v>
                </c:pt>
                <c:pt idx="354">
                  <c:v>1.1811963971128242E-2</c:v>
                </c:pt>
                <c:pt idx="355">
                  <c:v>1.182378955619692E-2</c:v>
                </c:pt>
                <c:pt idx="356">
                  <c:v>1.1870892502477533E-2</c:v>
                </c:pt>
                <c:pt idx="357">
                  <c:v>1.1888484328010245E-2</c:v>
                </c:pt>
                <c:pt idx="358">
                  <c:v>1.1900228268009821E-2</c:v>
                </c:pt>
                <c:pt idx="359">
                  <c:v>1.192356167463025E-2</c:v>
                </c:pt>
                <c:pt idx="360">
                  <c:v>1.1929475040145377E-2</c:v>
                </c:pt>
                <c:pt idx="361">
                  <c:v>1.195876430289197E-2</c:v>
                </c:pt>
                <c:pt idx="362">
                  <c:v>1.1970433119176513E-2</c:v>
                </c:pt>
                <c:pt idx="363">
                  <c:v>1.1982088585982818E-2</c:v>
                </c:pt>
                <c:pt idx="364">
                  <c:v>1.2005206284032942E-2</c:v>
                </c:pt>
                <c:pt idx="365">
                  <c:v>1.2011090418460569E-2</c:v>
                </c:pt>
                <c:pt idx="366">
                  <c:v>1.2040157388572535E-2</c:v>
                </c:pt>
                <c:pt idx="367">
                  <c:v>1.2051727784875347E-2</c:v>
                </c:pt>
                <c:pt idx="368">
                  <c:v>1.2063283173774038E-2</c:v>
                </c:pt>
                <c:pt idx="369">
                  <c:v>1.2086170418582686E-2</c:v>
                </c:pt>
                <c:pt idx="370">
                  <c:v>1.2092015340388236E-2</c:v>
                </c:pt>
                <c:pt idx="371">
                  <c:v>1.2120826716657823E-2</c:v>
                </c:pt>
                <c:pt idx="372">
                  <c:v>1.2132287086734372E-2</c:v>
                </c:pt>
                <c:pt idx="373">
                  <c:v>1.2143730791228083E-2</c:v>
                </c:pt>
                <c:pt idx="374">
                  <c:v>1.2166373702105021E-2</c:v>
                </c:pt>
                <c:pt idx="375">
                  <c:v>1.2172168997450513E-2</c:v>
                </c:pt>
                <c:pt idx="376">
                  <c:v>1.2200691038172494E-2</c:v>
                </c:pt>
                <c:pt idx="377">
                  <c:v>1.2212029774032667E-2</c:v>
                </c:pt>
                <c:pt idx="378">
                  <c:v>1.2223350185885504E-2</c:v>
                </c:pt>
                <c:pt idx="379">
                  <c:v>1.2229100841922486E-2</c:v>
                </c:pt>
                <c:pt idx="380">
                  <c:v>1.2234845450606187E-2</c:v>
                </c:pt>
                <c:pt idx="381">
                  <c:v>1.2274155887495738E-2</c:v>
                </c:pt>
                <c:pt idx="382">
                  <c:v>1.2285371022819003E-2</c:v>
                </c:pt>
                <c:pt idx="383">
                  <c:v>1.2296566593437662E-2</c:v>
                </c:pt>
                <c:pt idx="384">
                  <c:v>1.2307742689445952E-2</c:v>
                </c:pt>
                <c:pt idx="385">
                  <c:v>1.2329846846698439E-2</c:v>
                </c:pt>
                <c:pt idx="386">
                  <c:v>1.2352254129374358E-2</c:v>
                </c:pt>
                <c:pt idx="387">
                  <c:v>1.2363334203851934E-2</c:v>
                </c:pt>
                <c:pt idx="388">
                  <c:v>1.2374395344344776E-2</c:v>
                </c:pt>
                <c:pt idx="389">
                  <c:v>1.2385437640967049E-2</c:v>
                </c:pt>
                <c:pt idx="390">
                  <c:v>1.2440369620147607E-2</c:v>
                </c:pt>
                <c:pt idx="391">
                  <c:v>1.2451300746059945E-2</c:v>
                </c:pt>
                <c:pt idx="392">
                  <c:v>1.2462213658964194E-2</c:v>
                </c:pt>
                <c:pt idx="393">
                  <c:v>1.248382126138765E-2</c:v>
                </c:pt>
                <c:pt idx="394">
                  <c:v>1.2505684983192778E-2</c:v>
                </c:pt>
                <c:pt idx="395">
                  <c:v>1.2516508183099418E-2</c:v>
                </c:pt>
                <c:pt idx="396">
                  <c:v>1.2527313710832644E-2</c:v>
                </c:pt>
                <c:pt idx="397">
                  <c:v>1.2538101656540721E-2</c:v>
                </c:pt>
                <c:pt idx="398">
                  <c:v>1.2564777020966486E-2</c:v>
                </c:pt>
                <c:pt idx="399">
                  <c:v>1.25970580169268E-2</c:v>
                </c:pt>
                <c:pt idx="400">
                  <c:v>1.2607735412171748E-2</c:v>
                </c:pt>
                <c:pt idx="401">
                  <c:v>1.2628911423122511E-2</c:v>
                </c:pt>
                <c:pt idx="402">
                  <c:v>1.2634292526208192E-2</c:v>
                </c:pt>
                <c:pt idx="403">
                  <c:v>1.2660871032894514E-2</c:v>
                </c:pt>
                <c:pt idx="404">
                  <c:v>1.2671448513721137E-2</c:v>
                </c:pt>
                <c:pt idx="405">
                  <c:v>1.2682009656047008E-2</c:v>
                </c:pt>
                <c:pt idx="406">
                  <c:v>1.2702979043150604E-2</c:v>
                </c:pt>
                <c:pt idx="407">
                  <c:v>1.2708290947689851E-2</c:v>
                </c:pt>
                <c:pt idx="408">
                  <c:v>1.2734573429476474E-2</c:v>
                </c:pt>
                <c:pt idx="409">
                  <c:v>1.2745038424417791E-2</c:v>
                </c:pt>
                <c:pt idx="410">
                  <c:v>1.2755487708753406E-2</c:v>
                </c:pt>
                <c:pt idx="411">
                  <c:v>1.2776261656109908E-2</c:v>
                </c:pt>
                <c:pt idx="412">
                  <c:v>1.2781505357390886E-2</c:v>
                </c:pt>
                <c:pt idx="413">
                  <c:v>1.2807501611215841E-2</c:v>
                </c:pt>
                <c:pt idx="414">
                  <c:v>1.2817858515871512E-2</c:v>
                </c:pt>
                <c:pt idx="415">
                  <c:v>1.2828200337926646E-2</c:v>
                </c:pt>
                <c:pt idx="416">
                  <c:v>1.284878970083359E-2</c:v>
                </c:pt>
                <c:pt idx="417">
                  <c:v>1.2853966358821068E-2</c:v>
                </c:pt>
                <c:pt idx="418">
                  <c:v>1.2889939560353929E-2</c:v>
                </c:pt>
                <c:pt idx="419">
                  <c:v>1.2895074316089036E-2</c:v>
                </c:pt>
                <c:pt idx="420">
                  <c:v>1.2905303702195378E-2</c:v>
                </c:pt>
                <c:pt idx="421">
                  <c:v>1.2925704560849743E-2</c:v>
                </c:pt>
                <c:pt idx="422">
                  <c:v>1.29460787973348E-2</c:v>
                </c:pt>
                <c:pt idx="423">
                  <c:v>1.2956237409974401E-2</c:v>
                </c:pt>
                <c:pt idx="424">
                  <c:v>1.2966382138632769E-2</c:v>
                </c:pt>
                <c:pt idx="425">
                  <c:v>1.2976513073554274E-2</c:v>
                </c:pt>
                <c:pt idx="426">
                  <c:v>1.299675057759367E-2</c:v>
                </c:pt>
                <c:pt idx="427">
                  <c:v>1.3016900680783408E-2</c:v>
                </c:pt>
                <c:pt idx="428">
                  <c:v>1.302696400072644E-2</c:v>
                </c:pt>
                <c:pt idx="429">
                  <c:v>1.3037014068431597E-2</c:v>
                </c:pt>
                <c:pt idx="430">
                  <c:v>1.3047050974155207E-2</c:v>
                </c:pt>
                <c:pt idx="431">
                  <c:v>1.3067135028306632E-2</c:v>
                </c:pt>
                <c:pt idx="432">
                  <c:v>1.3087068782453276E-2</c:v>
                </c:pt>
                <c:pt idx="433">
                  <c:v>1.3097041232200417E-2</c:v>
                </c:pt>
                <c:pt idx="434">
                  <c:v>1.3107001061553131E-2</c:v>
                </c:pt>
                <c:pt idx="435">
                  <c:v>1.3116948360782804E-2</c:v>
                </c:pt>
                <c:pt idx="436">
                  <c:v>1.3146887347911626E-2</c:v>
                </c:pt>
                <c:pt idx="437">
                  <c:v>1.3161606483705049E-2</c:v>
                </c:pt>
                <c:pt idx="438">
                  <c:v>1.316650006472884E-2</c:v>
                </c:pt>
                <c:pt idx="439">
                  <c:v>1.317637407903538E-2</c:v>
                </c:pt>
                <c:pt idx="440">
                  <c:v>1.3186236195175702E-2</c:v>
                </c:pt>
                <c:pt idx="441">
                  <c:v>1.319110667925383E-2</c:v>
                </c:pt>
                <c:pt idx="442">
                  <c:v>1.323053576023671E-2</c:v>
                </c:pt>
                <c:pt idx="443">
                  <c:v>1.3240336472584133E-2</c:v>
                </c:pt>
                <c:pt idx="444">
                  <c:v>1.3250125872560834E-2</c:v>
                </c:pt>
                <c:pt idx="445">
                  <c:v>1.3269817273851946E-2</c:v>
                </c:pt>
                <c:pt idx="446">
                  <c:v>1.3274625251710137E-2</c:v>
                </c:pt>
                <c:pt idx="447">
                  <c:v>1.3298906330337982E-2</c:v>
                </c:pt>
                <c:pt idx="448">
                  <c:v>1.3308629742190601E-2</c:v>
                </c:pt>
                <c:pt idx="449">
                  <c:v>1.3318342470390784E-2</c:v>
                </c:pt>
                <c:pt idx="450">
                  <c:v>1.3337916065759185E-2</c:v>
                </c:pt>
                <c:pt idx="451">
                  <c:v>1.3342669730039445E-2</c:v>
                </c:pt>
                <c:pt idx="452">
                  <c:v>1.3366749000534443E-2</c:v>
                </c:pt>
                <c:pt idx="453">
                  <c:v>1.3376399513204358E-2</c:v>
                </c:pt>
                <c:pt idx="454">
                  <c:v>1.3386039971034382E-2</c:v>
                </c:pt>
                <c:pt idx="455">
                  <c:v>1.3405503984508632E-2</c:v>
                </c:pt>
                <c:pt idx="456">
                  <c:v>1.3410205812182696E-2</c:v>
                </c:pt>
                <c:pt idx="457">
                  <c:v>1.3434094581981002E-2</c:v>
                </c:pt>
                <c:pt idx="458">
                  <c:v>1.3443676597434846E-2</c:v>
                </c:pt>
                <c:pt idx="459">
                  <c:v>1.3453249186954286E-2</c:v>
                </c:pt>
                <c:pt idx="460">
                  <c:v>1.3472611513570341E-2</c:v>
                </c:pt>
                <c:pt idx="461">
                  <c:v>1.3477264146190947E-2</c:v>
                </c:pt>
                <c:pt idx="462">
                  <c:v>1.350097389038349E-2</c:v>
                </c:pt>
                <c:pt idx="463">
                  <c:v>1.3510491811231868E-2</c:v>
                </c:pt>
                <c:pt idx="464">
                  <c:v>1.3520000935142499E-2</c:v>
                </c:pt>
                <c:pt idx="465">
                  <c:v>1.3539269140928126E-2</c:v>
                </c:pt>
                <c:pt idx="466">
                  <c:v>1.3543875384620555E-2</c:v>
                </c:pt>
                <c:pt idx="467">
                  <c:v>1.3567417745922466E-2</c:v>
                </c:pt>
                <c:pt idx="468">
                  <c:v>1.357687597541025E-2</c:v>
                </c:pt>
                <c:pt idx="469">
                  <c:v>1.3586326037045926E-2</c:v>
                </c:pt>
                <c:pt idx="470">
                  <c:v>1.3605507359010269E-2</c:v>
                </c:pt>
                <c:pt idx="471">
                  <c:v>1.3610070184463077E-2</c:v>
                </c:pt>
                <c:pt idx="472">
                  <c:v>1.3633456973185815E-2</c:v>
                </c:pt>
                <c:pt idx="473">
                  <c:v>1.3642859915181146E-2</c:v>
                </c:pt>
                <c:pt idx="474">
                  <c:v>1.365225531849854E-2</c:v>
                </c:pt>
                <c:pt idx="475">
                  <c:v>1.3671356664617194E-2</c:v>
                </c:pt>
                <c:pt idx="476">
                  <c:v>1.3675879207075619E-2</c:v>
                </c:pt>
                <c:pt idx="477">
                  <c:v>1.3699122401102689E-2</c:v>
                </c:pt>
                <c:pt idx="478">
                  <c:v>1.3708474460088601E-2</c:v>
                </c:pt>
                <c:pt idx="479">
                  <c:v>1.3717819609658842E-2</c:v>
                </c:pt>
                <c:pt idx="480">
                  <c:v>1.3736847558865258E-2</c:v>
                </c:pt>
                <c:pt idx="481">
                  <c:v>1.3741333118121691E-2</c:v>
                </c:pt>
                <c:pt idx="482">
                  <c:v>1.376891240864838E-2</c:v>
                </c:pt>
                <c:pt idx="483">
                  <c:v>1.3773375988721349E-2</c:v>
                </c:pt>
                <c:pt idx="484">
                  <c:v>1.3777835652701208E-2</c:v>
                </c:pt>
                <c:pt idx="485">
                  <c:v>1.3787127185665906E-2</c:v>
                </c:pt>
                <c:pt idx="486">
                  <c:v>1.3819796352105047E-2</c:v>
                </c:pt>
                <c:pt idx="487">
                  <c:v>1.3824233666610373E-2</c:v>
                </c:pt>
                <c:pt idx="488">
                  <c:v>1.3833495831133408E-2</c:v>
                </c:pt>
                <c:pt idx="489">
                  <c:v>1.3842752396183232E-2</c:v>
                </c:pt>
                <c:pt idx="490">
                  <c:v>1.3852003453168855E-2</c:v>
                </c:pt>
                <c:pt idx="491">
                  <c:v>1.3884545140969248E-2</c:v>
                </c:pt>
                <c:pt idx="492">
                  <c:v>1.3888954428712677E-2</c:v>
                </c:pt>
                <c:pt idx="493">
                  <c:v>1.3898179316573795E-2</c:v>
                </c:pt>
                <c:pt idx="494">
                  <c:v>1.3907399244861493E-2</c:v>
                </c:pt>
                <c:pt idx="495">
                  <c:v>1.3916614304995974E-2</c:v>
                </c:pt>
                <c:pt idx="496">
                  <c:v>1.3949042469785049E-2</c:v>
                </c:pt>
                <c:pt idx="497">
                  <c:v>1.3953427692486428E-2</c:v>
                </c:pt>
                <c:pt idx="498">
                  <c:v>1.3962619783231333E-2</c:v>
                </c:pt>
                <c:pt idx="499">
                  <c:v>1.3971807554384996E-2</c:v>
                </c:pt>
                <c:pt idx="500">
                  <c:v>1.3980991097380609E-2</c:v>
                </c:pt>
                <c:pt idx="501">
                  <c:v>1.4013319525288215E-2</c:v>
                </c:pt>
                <c:pt idx="502">
                  <c:v>1.4017684816493818E-2</c:v>
                </c:pt>
                <c:pt idx="503">
                  <c:v>1.4026848590248969E-2</c:v>
                </c:pt>
                <c:pt idx="504">
                  <c:v>1.4036008684477897E-2</c:v>
                </c:pt>
                <c:pt idx="505">
                  <c:v>1.4045165190624537E-2</c:v>
                </c:pt>
                <c:pt idx="506">
                  <c:v>1.4082200178301084E-2</c:v>
                </c:pt>
                <c:pt idx="507">
                  <c:v>1.408654929139529E-2</c:v>
                </c:pt>
                <c:pt idx="508">
                  <c:v>1.4095687862273259E-2</c:v>
                </c:pt>
                <c:pt idx="509">
                  <c:v>1.4104823210857086E-2</c:v>
                </c:pt>
                <c:pt idx="510">
                  <c:v>1.4113955337104021E-2</c:v>
                </c:pt>
                <c:pt idx="511">
                  <c:v>1.4141332381379958E-2</c:v>
                </c:pt>
                <c:pt idx="512">
                  <c:v>1.4150451617836695E-2</c:v>
                </c:pt>
                <c:pt idx="513">
                  <c:v>1.4159567631735667E-2</c:v>
                </c:pt>
                <c:pt idx="514">
                  <c:v>1.416868042303368E-2</c:v>
                </c:pt>
                <c:pt idx="515">
                  <c:v>1.4177789991685313E-2</c:v>
                </c:pt>
                <c:pt idx="516">
                  <c:v>1.4205099361327753E-2</c:v>
                </c:pt>
                <c:pt idx="517">
                  <c:v>1.4214196038957015E-2</c:v>
                </c:pt>
                <c:pt idx="518">
                  <c:v>1.4277782539678081E-2</c:v>
                </c:pt>
                <c:pt idx="519">
                  <c:v>1.4336454207300965E-2</c:v>
                </c:pt>
                <c:pt idx="520">
                  <c:v>1.4404481719789673E-2</c:v>
                </c:pt>
                <c:pt idx="521">
                  <c:v>1.4462855072019823E-2</c:v>
                </c:pt>
                <c:pt idx="522">
                  <c:v>1.4525818536018507E-2</c:v>
                </c:pt>
                <c:pt idx="523">
                  <c:v>1.4593345712113806E-2</c:v>
                </c:pt>
                <c:pt idx="524">
                  <c:v>1.4655984375851971E-2</c:v>
                </c:pt>
                <c:pt idx="525">
                  <c:v>1.4718465014675025E-2</c:v>
                </c:pt>
                <c:pt idx="526">
                  <c:v>1.4780787613800035E-2</c:v>
                </c:pt>
                <c:pt idx="527">
                  <c:v>1.4851819904460497E-2</c:v>
                </c:pt>
                <c:pt idx="528">
                  <c:v>1.4909127248855372E-2</c:v>
                </c:pt>
                <c:pt idx="529">
                  <c:v>1.4970961828100633E-2</c:v>
                </c:pt>
                <c:pt idx="530">
                  <c:v>1.5032638303930151E-2</c:v>
                </c:pt>
                <c:pt idx="531">
                  <c:v>1.5094156661829925E-2</c:v>
                </c:pt>
                <c:pt idx="532">
                  <c:v>1.5155516887323568E-2</c:v>
                </c:pt>
                <c:pt idx="533">
                  <c:v>1.5216718965970063E-2</c:v>
                </c:pt>
                <c:pt idx="534">
                  <c:v>1.5277762883367801E-2</c:v>
                </c:pt>
                <c:pt idx="535">
                  <c:v>1.5338648625148756E-2</c:v>
                </c:pt>
                <c:pt idx="536">
                  <c:v>1.5413193388635772E-2</c:v>
                </c:pt>
                <c:pt idx="537">
                  <c:v>1.5473736483679357E-2</c:v>
                </c:pt>
                <c:pt idx="538">
                  <c:v>1.5534121366961638E-2</c:v>
                </c:pt>
                <c:pt idx="539">
                  <c:v>1.559434802403567E-2</c:v>
                </c:pt>
                <c:pt idx="540">
                  <c:v>1.5654416440491956E-2</c:v>
                </c:pt>
                <c:pt idx="541">
                  <c:v>1.5709765165124512E-2</c:v>
                </c:pt>
                <c:pt idx="542">
                  <c:v>1.5769520742670861E-2</c:v>
                </c:pt>
                <c:pt idx="543">
                  <c:v>1.5829102761232675E-2</c:v>
                </c:pt>
                <c:pt idx="544">
                  <c:v>1.5888500513711844E-2</c:v>
                </c:pt>
                <c:pt idx="545">
                  <c:v>1.5952215090504665E-2</c:v>
                </c:pt>
                <c:pt idx="546">
                  <c:v>1.6011196557361277E-2</c:v>
                </c:pt>
                <c:pt idx="547">
                  <c:v>1.6069960424243877E-2</c:v>
                </c:pt>
                <c:pt idx="548">
                  <c:v>1.6128496036675811E-2</c:v>
                </c:pt>
                <c:pt idx="549">
                  <c:v>1.6186792739010535E-2</c:v>
                </c:pt>
                <c:pt idx="550">
                  <c:v>1.6240417691549533E-2</c:v>
                </c:pt>
                <c:pt idx="551">
                  <c:v>1.6298225681973453E-2</c:v>
                </c:pt>
                <c:pt idx="552">
                  <c:v>1.6355763706709017E-2</c:v>
                </c:pt>
                <c:pt idx="553">
                  <c:v>1.6413021048135818E-2</c:v>
                </c:pt>
                <c:pt idx="554">
                  <c:v>1.6474319571373675E-2</c:v>
                </c:pt>
                <c:pt idx="555">
                  <c:v>1.6530958980710653E-2</c:v>
                </c:pt>
                <c:pt idx="556">
                  <c:v>1.658728485880074E-2</c:v>
                </c:pt>
                <c:pt idx="557">
                  <c:v>1.6643286541137798E-2</c:v>
                </c:pt>
                <c:pt idx="558">
                  <c:v>1.6698953362179275E-2</c:v>
                </c:pt>
                <c:pt idx="559">
                  <c:v>1.6754274655362486E-2</c:v>
                </c:pt>
                <c:pt idx="560">
                  <c:v>1.6809239753123571E-2</c:v>
                </c:pt>
                <c:pt idx="561">
                  <c:v>1.6863837986915525E-2</c:v>
                </c:pt>
                <c:pt idx="562">
                  <c:v>1.6913937431032498E-2</c:v>
                </c:pt>
                <c:pt idx="563">
                  <c:v>1.695960446498888E-2</c:v>
                </c:pt>
                <c:pt idx="564">
                  <c:v>1.7013123681478216E-2</c:v>
                </c:pt>
                <c:pt idx="565">
                  <c:v>1.7066233870075467E-2</c:v>
                </c:pt>
                <c:pt idx="566">
                  <c:v>1.711892418335029E-2</c:v>
                </c:pt>
                <c:pt idx="567">
                  <c:v>1.7175167091307043E-2</c:v>
                </c:pt>
                <c:pt idx="568">
                  <c:v>1.7226960002853356E-2</c:v>
                </c:pt>
                <c:pt idx="569">
                  <c:v>1.7278314382594289E-2</c:v>
                </c:pt>
                <c:pt idx="570">
                  <c:v>1.7329230197062628E-2</c:v>
                </c:pt>
                <c:pt idx="571">
                  <c:v>1.737583981026794E-2</c:v>
                </c:pt>
                <c:pt idx="572">
                  <c:v>1.7425907353463915E-2</c:v>
                </c:pt>
                <c:pt idx="573">
                  <c:v>1.7475536249086703E-2</c:v>
                </c:pt>
                <c:pt idx="574">
                  <c:v>1.7524726464967642E-2</c:v>
                </c:pt>
                <c:pt idx="575">
                  <c:v>1.7573477969221971E-2</c:v>
                </c:pt>
                <c:pt idx="576">
                  <c:v>1.7625513374853272E-2</c:v>
                </c:pt>
                <c:pt idx="577">
                  <c:v>1.7673358319260982E-2</c:v>
                </c:pt>
                <c:pt idx="578">
                  <c:v>1.7720764440920966E-2</c:v>
                </c:pt>
                <c:pt idx="579">
                  <c:v>1.7774405492072445E-2</c:v>
                </c:pt>
                <c:pt idx="580">
                  <c:v>1.7817268960640519E-2</c:v>
                </c:pt>
                <c:pt idx="581">
                  <c:v>1.7863324839443986E-2</c:v>
                </c:pt>
                <c:pt idx="582">
                  <c:v>1.7908941787131389E-2</c:v>
                </c:pt>
                <c:pt idx="583">
                  <c:v>1.7954119774129793E-2</c:v>
                </c:pt>
                <c:pt idx="584">
                  <c:v>1.7998858771151933E-2</c:v>
                </c:pt>
                <c:pt idx="585">
                  <c:v>1.8043158749193097E-2</c:v>
                </c:pt>
                <c:pt idx="586">
                  <c:v>1.8087019679534241E-2</c:v>
                </c:pt>
                <c:pt idx="587">
                  <c:v>1.8130441533740209E-2</c:v>
                </c:pt>
                <c:pt idx="588">
                  <c:v>1.8180159189337661E-2</c:v>
                </c:pt>
                <c:pt idx="589">
                  <c:v>1.8232638695212421E-2</c:v>
                </c:pt>
                <c:pt idx="590">
                  <c:v>1.8274596731486212E-2</c:v>
                </c:pt>
                <c:pt idx="591">
                  <c:v>1.8316115485385979E-2</c:v>
                </c:pt>
                <c:pt idx="592">
                  <c:v>1.8357194929249671E-2</c:v>
                </c:pt>
                <c:pt idx="593">
                  <c:v>1.8388192585827214E-2</c:v>
                </c:pt>
                <c:pt idx="594">
                  <c:v>1.8428487691268175E-2</c:v>
                </c:pt>
                <c:pt idx="595">
                  <c:v>1.8468362414687023E-2</c:v>
                </c:pt>
                <c:pt idx="596">
                  <c:v>1.8507829996476918E-2</c:v>
                </c:pt>
                <c:pt idx="597">
                  <c:v>1.8556250852527344E-2</c:v>
                </c:pt>
                <c:pt idx="598">
                  <c:v>1.8594881738471559E-2</c:v>
                </c:pt>
                <c:pt idx="599">
                  <c:v>1.8633149596657711E-2</c:v>
                </c:pt>
                <c:pt idx="600">
                  <c:v>1.8671067460508586E-2</c:v>
                </c:pt>
                <c:pt idx="601">
                  <c:v>1.8699524283790205E-2</c:v>
                </c:pt>
                <c:pt idx="602">
                  <c:v>1.8736827134658466E-2</c:v>
                </c:pt>
                <c:pt idx="603">
                  <c:v>1.8773815561431147E-2</c:v>
                </c:pt>
                <c:pt idx="604">
                  <c:v>1.8810502814154771E-2</c:v>
                </c:pt>
                <c:pt idx="605">
                  <c:v>1.8846902143980836E-2</c:v>
                </c:pt>
                <c:pt idx="606">
                  <c:v>1.8891954781430957E-2</c:v>
                </c:pt>
                <c:pt idx="607">
                  <c:v>1.8927787717991897E-2</c:v>
                </c:pt>
                <c:pt idx="608">
                  <c:v>1.8963374968644139E-2</c:v>
                </c:pt>
                <c:pt idx="609">
                  <c:v>1.8998729576776119E-2</c:v>
                </c:pt>
                <c:pt idx="610">
                  <c:v>1.9033864586792824E-2</c:v>
                </c:pt>
                <c:pt idx="611">
                  <c:v>1.9068793044102309E-2</c:v>
                </c:pt>
                <c:pt idx="612">
                  <c:v>1.9103527995101306E-2</c:v>
                </c:pt>
                <c:pt idx="613">
                  <c:v>1.9138082487159095E-2</c:v>
                </c:pt>
                <c:pt idx="614">
                  <c:v>1.9163726546259342E-2</c:v>
                </c:pt>
                <c:pt idx="615">
                  <c:v>1.9195066085972885E-2</c:v>
                </c:pt>
                <c:pt idx="616">
                  <c:v>1.9229178360964595E-2</c:v>
                </c:pt>
                <c:pt idx="617">
                  <c:v>1.9263161613084508E-2</c:v>
                </c:pt>
                <c:pt idx="618">
                  <c:v>1.9297029178641512E-2</c:v>
                </c:pt>
                <c:pt idx="619">
                  <c:v>1.9333683933791725E-2</c:v>
                </c:pt>
                <c:pt idx="620">
                  <c:v>1.9378885914044332E-2</c:v>
                </c:pt>
                <c:pt idx="621">
                  <c:v>1.9400924454571172E-2</c:v>
                </c:pt>
                <c:pt idx="622">
                  <c:v>1.9434405464673298E-2</c:v>
                </c:pt>
                <c:pt idx="623">
                  <c:v>1.9464923476233006E-2</c:v>
                </c:pt>
                <c:pt idx="624">
                  <c:v>1.9498223665778022E-2</c:v>
                </c:pt>
                <c:pt idx="625">
                  <c:v>1.9531431008600886E-2</c:v>
                </c:pt>
                <c:pt idx="626">
                  <c:v>1.9564545500116253E-2</c:v>
                </c:pt>
                <c:pt idx="627">
                  <c:v>1.9597567135751243E-2</c:v>
                </c:pt>
                <c:pt idx="628">
                  <c:v>1.9633341729211811E-2</c:v>
                </c:pt>
                <c:pt idx="629">
                  <c:v>1.9666172764321078E-2</c:v>
                </c:pt>
                <c:pt idx="630">
                  <c:v>1.9698910927521969E-2</c:v>
                </c:pt>
                <c:pt idx="631">
                  <c:v>1.9741872122421938E-2</c:v>
                </c:pt>
                <c:pt idx="632">
                  <c:v>1.9765925775527441E-2</c:v>
                </c:pt>
                <c:pt idx="633">
                  <c:v>1.9798376911189932E-2</c:v>
                </c:pt>
                <c:pt idx="634">
                  <c:v>1.9830735158679998E-2</c:v>
                </c:pt>
                <c:pt idx="635">
                  <c:v>1.9863000513528517E-2</c:v>
                </c:pt>
                <c:pt idx="636">
                  <c:v>1.9895172971279282E-2</c:v>
                </c:pt>
                <c:pt idx="637">
                  <c:v>1.9927252527489444E-2</c:v>
                </c:pt>
                <c:pt idx="638">
                  <c:v>1.9959239177728617E-2</c:v>
                </c:pt>
                <c:pt idx="639">
                  <c:v>1.9991132917578886E-2</c:v>
                </c:pt>
                <c:pt idx="640">
                  <c:v>2.0022933742635706E-2</c:v>
                </c:pt>
                <c:pt idx="641">
                  <c:v>2.0062985186013352E-2</c:v>
                </c:pt>
                <c:pt idx="642">
                  <c:v>2.0094585442435187E-2</c:v>
                </c:pt>
                <c:pt idx="643">
                  <c:v>2.0126092762823979E-2</c:v>
                </c:pt>
                <c:pt idx="644">
                  <c:v>2.0157507142756791E-2</c:v>
                </c:pt>
                <c:pt idx="645">
                  <c:v>2.018882825819E-2</c:v>
                </c:pt>
                <c:pt idx="646">
                  <c:v>2.0232341865083586E-2</c:v>
                </c:pt>
                <c:pt idx="647">
                  <c:v>2.0263404830577966E-2</c:v>
                </c:pt>
                <c:pt idx="648">
                  <c:v>2.0294345154749871E-2</c:v>
                </c:pt>
                <c:pt idx="649">
                  <c:v>2.0327874593341622E-2</c:v>
                </c:pt>
                <c:pt idx="650">
                  <c:v>2.0358526303962978E-2</c:v>
                </c:pt>
                <c:pt idx="651">
                  <c:v>2.0389023031938101E-2</c:v>
                </c:pt>
                <c:pt idx="652">
                  <c:v>2.0419354435480982E-2</c:v>
                </c:pt>
                <c:pt idx="653">
                  <c:v>2.0446843282490836E-2</c:v>
                </c:pt>
                <c:pt idx="654">
                  <c:v>2.0476829426382303E-2</c:v>
                </c:pt>
                <c:pt idx="655">
                  <c:v>2.0506620145986754E-2</c:v>
                </c:pt>
                <c:pt idx="656">
                  <c:v>2.0536205041425944E-2</c:v>
                </c:pt>
                <c:pt idx="657">
                  <c:v>2.0568169583677437E-2</c:v>
                </c:pt>
                <c:pt idx="658">
                  <c:v>2.0597291830936944E-2</c:v>
                </c:pt>
                <c:pt idx="659">
                  <c:v>2.0626176345376199E-2</c:v>
                </c:pt>
                <c:pt idx="660">
                  <c:v>2.0654812780793935E-2</c:v>
                </c:pt>
                <c:pt idx="661">
                  <c:v>2.0683190790489383E-2</c:v>
                </c:pt>
                <c:pt idx="662">
                  <c:v>2.0711300027271989E-2</c:v>
                </c:pt>
                <c:pt idx="663">
                  <c:v>2.0739130143478564E-2</c:v>
                </c:pt>
                <c:pt idx="664">
                  <c:v>2.0766670790983432E-2</c:v>
                </c:pt>
                <c:pt idx="665">
                  <c:v>2.0793911621218242E-2</c:v>
                </c:pt>
                <c:pt idx="666">
                  <c:v>2.0813644637106252E-2</c:v>
                </c:pt>
                <c:pt idx="667">
                  <c:v>2.0840327186359298E-2</c:v>
                </c:pt>
                <c:pt idx="668">
                  <c:v>2.0866679486538812E-2</c:v>
                </c:pt>
                <c:pt idx="669">
                  <c:v>2.0892691018136657E-2</c:v>
                </c:pt>
                <c:pt idx="670">
                  <c:v>2.0918351261274386E-2</c:v>
                </c:pt>
                <c:pt idx="671">
                  <c:v>2.094592965607275E-2</c:v>
                </c:pt>
                <c:pt idx="672">
                  <c:v>2.0970839307456066E-2</c:v>
                </c:pt>
                <c:pt idx="673">
                  <c:v>2.0995384101134464E-2</c:v>
                </c:pt>
                <c:pt idx="674">
                  <c:v>2.1019564023842634E-2</c:v>
                </c:pt>
                <c:pt idx="675">
                  <c:v>2.1043379062513416E-2</c:v>
                </c:pt>
                <c:pt idx="676">
                  <c:v>2.1064673273482028E-2</c:v>
                </c:pt>
                <c:pt idx="677">
                  <c:v>2.1087783244779574E-2</c:v>
                </c:pt>
                <c:pt idx="678">
                  <c:v>2.1110528314430391E-2</c:v>
                </c:pt>
                <c:pt idx="679">
                  <c:v>2.1134990122359618E-2</c:v>
                </c:pt>
                <c:pt idx="680">
                  <c:v>2.1156980551721969E-2</c:v>
                </c:pt>
                <c:pt idx="681">
                  <c:v>2.1178606022779149E-2</c:v>
                </c:pt>
                <c:pt idx="682">
                  <c:v>2.1199866523842238E-2</c:v>
                </c:pt>
                <c:pt idx="683">
                  <c:v>2.1220762043421368E-2</c:v>
                </c:pt>
                <c:pt idx="684">
                  <c:v>2.1239335126865776E-2</c:v>
                </c:pt>
                <c:pt idx="685">
                  <c:v>2.1259525553662423E-2</c:v>
                </c:pt>
                <c:pt idx="686">
                  <c:v>2.1279350986500172E-2</c:v>
                </c:pt>
                <c:pt idx="687">
                  <c:v>2.1298811414722115E-2</c:v>
                </c:pt>
                <c:pt idx="688">
                  <c:v>2.1317906827868802E-2</c:v>
                </c:pt>
                <c:pt idx="689">
                  <c:v>2.1336637215675119E-2</c:v>
                </c:pt>
                <c:pt idx="690">
                  <c:v>2.1355002568073413E-2</c:v>
                </c:pt>
                <c:pt idx="691">
                  <c:v>2.1373002875190814E-2</c:v>
                </c:pt>
                <c:pt idx="692">
                  <c:v>2.1395904025206518E-2</c:v>
                </c:pt>
                <c:pt idx="693">
                  <c:v>2.1413098989354201E-2</c:v>
                </c:pt>
                <c:pt idx="694">
                  <c:v>2.142992881631935E-2</c:v>
                </c:pt>
                <c:pt idx="695">
                  <c:v>2.144639349690498E-2</c:v>
                </c:pt>
                <c:pt idx="696">
                  <c:v>2.146249302211407E-2</c:v>
                </c:pt>
                <c:pt idx="697">
                  <c:v>2.147660111406623E-2</c:v>
                </c:pt>
                <c:pt idx="698">
                  <c:v>2.1492009630621579E-2</c:v>
                </c:pt>
                <c:pt idx="699">
                  <c:v>2.1507084118407637E-2</c:v>
                </c:pt>
                <c:pt idx="700">
                  <c:v>2.1521842729730161E-2</c:v>
                </c:pt>
                <c:pt idx="701">
                  <c:v>2.1537857973198064E-2</c:v>
                </c:pt>
                <c:pt idx="702">
                  <c:v>2.1552026330031948E-2</c:v>
                </c:pt>
                <c:pt idx="703">
                  <c:v>2.1565935272548943E-2</c:v>
                </c:pt>
                <c:pt idx="704">
                  <c:v>2.1579602858030435E-2</c:v>
                </c:pt>
                <c:pt idx="705">
                  <c:v>2.1591533016612173E-2</c:v>
                </c:pt>
                <c:pt idx="706">
                  <c:v>2.1604777604152334E-2</c:v>
                </c:pt>
                <c:pt idx="707">
                  <c:v>2.1617833399146722E-2</c:v>
                </c:pt>
                <c:pt idx="708">
                  <c:v>2.1630718558708947E-2</c:v>
                </c:pt>
                <c:pt idx="709">
                  <c:v>2.1643451240460611E-2</c:v>
                </c:pt>
                <c:pt idx="710">
                  <c:v>2.1657551151955057E-2</c:v>
                </c:pt>
                <c:pt idx="711">
                  <c:v>2.1670034888666138E-2</c:v>
                </c:pt>
                <c:pt idx="712">
                  <c:v>2.1682421746058861E-2</c:v>
                </c:pt>
                <c:pt idx="713">
                  <c:v>2.1694729786053621E-2</c:v>
                </c:pt>
                <c:pt idx="714">
                  <c:v>2.1706977071025393E-2</c:v>
                </c:pt>
                <c:pt idx="715">
                  <c:v>2.1719181663797531E-2</c:v>
                </c:pt>
                <c:pt idx="716">
                  <c:v>2.1731361627636513E-2</c:v>
                </c:pt>
                <c:pt idx="717">
                  <c:v>2.1743535026248845E-2</c:v>
                </c:pt>
                <c:pt idx="718">
                  <c:v>2.1751103093537016E-2</c:v>
                </c:pt>
                <c:pt idx="719">
                  <c:v>2.1763294230743309E-2</c:v>
                </c:pt>
                <c:pt idx="720">
                  <c:v>2.1775531960101926E-2</c:v>
                </c:pt>
                <c:pt idx="721">
                  <c:v>2.1787834643166751E-2</c:v>
                </c:pt>
                <c:pt idx="722">
                  <c:v>2.1800220641938987E-2</c:v>
                </c:pt>
                <c:pt idx="723">
                  <c:v>2.1814287153473989E-2</c:v>
                </c:pt>
                <c:pt idx="724">
                  <c:v>2.1826892142262664E-2</c:v>
                </c:pt>
                <c:pt idx="725">
                  <c:v>2.1839606689224016E-2</c:v>
                </c:pt>
                <c:pt idx="726">
                  <c:v>2.185243079641894E-2</c:v>
                </c:pt>
                <c:pt idx="727">
                  <c:v>2.1865364465924804E-2</c:v>
                </c:pt>
                <c:pt idx="728">
                  <c:v>2.1876785349728905E-2</c:v>
                </c:pt>
                <c:pt idx="729">
                  <c:v>2.1889929539863288E-2</c:v>
                </c:pt>
                <c:pt idx="730">
                  <c:v>2.1903183291487726E-2</c:v>
                </c:pt>
                <c:pt idx="731">
                  <c:v>2.191819480924714E-2</c:v>
                </c:pt>
                <c:pt idx="732">
                  <c:v>2.1931676322103227E-2</c:v>
                </c:pt>
                <c:pt idx="733">
                  <c:v>2.1945267410112525E-2</c:v>
                </c:pt>
                <c:pt idx="734">
                  <c:v>2.1958968075476641E-2</c:v>
                </c:pt>
                <c:pt idx="735">
                  <c:v>2.197476015795316E-2</c:v>
                </c:pt>
                <c:pt idx="736">
                  <c:v>2.1987002967798583E-2</c:v>
                </c:pt>
                <c:pt idx="737">
                  <c:v>2.2001039364662304E-2</c:v>
                </c:pt>
                <c:pt idx="738">
                  <c:v>2.201518534092238E-2</c:v>
                </c:pt>
                <c:pt idx="739">
                  <c:v>2.2029440898859304E-2</c:v>
                </c:pt>
                <c:pt idx="740">
                  <c:v>2.2043806040769678E-2</c:v>
                </c:pt>
                <c:pt idx="741">
                  <c:v>2.2058280768968479E-2</c:v>
                </c:pt>
                <c:pt idx="742">
                  <c:v>2.2072865085789477E-2</c:v>
                </c:pt>
                <c:pt idx="743">
                  <c:v>2.2087558993582116E-2</c:v>
                </c:pt>
                <c:pt idx="744">
                  <c:v>2.2107651892084468E-2</c:v>
                </c:pt>
                <c:pt idx="745">
                  <c:v>2.2122591175017831E-2</c:v>
                </c:pt>
                <c:pt idx="746">
                  <c:v>2.2137640078250993E-2</c:v>
                </c:pt>
                <c:pt idx="747">
                  <c:v>2.2152798604250141E-2</c:v>
                </c:pt>
                <c:pt idx="748">
                  <c:v>2.2168066755497318E-2</c:v>
                </c:pt>
                <c:pt idx="749">
                  <c:v>2.2181636608615506E-2</c:v>
                </c:pt>
                <c:pt idx="750">
                  <c:v>2.2197109267480499E-2</c:v>
                </c:pt>
                <c:pt idx="751">
                  <c:v>2.2212673471815898E-2</c:v>
                </c:pt>
                <c:pt idx="752">
                  <c:v>2.2228316567798119E-2</c:v>
                </c:pt>
                <c:pt idx="753">
                  <c:v>2.2245851548866213E-2</c:v>
                </c:pt>
                <c:pt idx="754">
                  <c:v>2.2261615099213514E-2</c:v>
                </c:pt>
                <c:pt idx="755">
                  <c:v>2.227741815570165E-2</c:v>
                </c:pt>
                <c:pt idx="756">
                  <c:v>2.2293248130938487E-2</c:v>
                </c:pt>
                <c:pt idx="757">
                  <c:v>2.2307272511565033E-2</c:v>
                </c:pt>
                <c:pt idx="758">
                  <c:v>2.2323123205433396E-2</c:v>
                </c:pt>
                <c:pt idx="759">
                  <c:v>2.2338964203274594E-2</c:v>
                </c:pt>
                <c:pt idx="760">
                  <c:v>2.2354782848121962E-2</c:v>
                </c:pt>
                <c:pt idx="761">
                  <c:v>2.2370566482612896E-2</c:v>
                </c:pt>
                <c:pt idx="762">
                  <c:v>2.238808833205793E-2</c:v>
                </c:pt>
                <c:pt idx="763">
                  <c:v>2.2403754258198433E-2</c:v>
                </c:pt>
                <c:pt idx="764">
                  <c:v>2.2419346389680277E-2</c:v>
                </c:pt>
                <c:pt idx="765">
                  <c:v>2.243485213556556E-2</c:v>
                </c:pt>
                <c:pt idx="766">
                  <c:v>2.2450258904540214E-2</c:v>
                </c:pt>
                <c:pt idx="767">
                  <c:v>2.2465554104914454E-2</c:v>
                </c:pt>
                <c:pt idx="768">
                  <c:v>2.2480725144633784E-2</c:v>
                </c:pt>
                <c:pt idx="769">
                  <c:v>2.2495759431283405E-2</c:v>
                </c:pt>
                <c:pt idx="770">
                  <c:v>2.2505572440374162E-2</c:v>
                </c:pt>
                <c:pt idx="771">
                  <c:v>2.2520338284228614E-2</c:v>
                </c:pt>
                <c:pt idx="772">
                  <c:v>2.2534930401918916E-2</c:v>
                </c:pt>
                <c:pt idx="773">
                  <c:v>2.2549335993453105E-2</c:v>
                </c:pt>
                <c:pt idx="774">
                  <c:v>2.2563542258528902E-2</c:v>
                </c:pt>
                <c:pt idx="775">
                  <c:v>2.2579155050300993E-2</c:v>
                </c:pt>
                <c:pt idx="776">
                  <c:v>2.2592913784331817E-2</c:v>
                </c:pt>
                <c:pt idx="777">
                  <c:v>2.2606451228657506E-2</c:v>
                </c:pt>
                <c:pt idx="778">
                  <c:v>2.2619767378845003E-2</c:v>
                </c:pt>
                <c:pt idx="779">
                  <c:v>2.2631303543799351E-2</c:v>
                </c:pt>
                <c:pt idx="780">
                  <c:v>2.2644192105683945E-2</c:v>
                </c:pt>
                <c:pt idx="781">
                  <c:v>2.2656859374069183E-2</c:v>
                </c:pt>
                <c:pt idx="782">
                  <c:v>2.266930534483021E-2</c:v>
                </c:pt>
                <c:pt idx="783">
                  <c:v>2.2683028567643967E-2</c:v>
                </c:pt>
                <c:pt idx="784">
                  <c:v>2.2695016863976538E-2</c:v>
                </c:pt>
                <c:pt idx="785">
                  <c:v>2.2706783837171493E-2</c:v>
                </c:pt>
                <c:pt idx="786">
                  <c:v>2.2718329483376012E-2</c:v>
                </c:pt>
                <c:pt idx="787">
                  <c:v>2.2729653798809868E-2</c:v>
                </c:pt>
                <c:pt idx="788">
                  <c:v>2.2739333697365798E-2</c:v>
                </c:pt>
                <c:pt idx="789">
                  <c:v>2.2750230475309954E-2</c:v>
                </c:pt>
                <c:pt idx="790">
                  <c:v>2.2760905925225006E-2</c:v>
                </c:pt>
                <c:pt idx="791">
                  <c:v>2.2771360043633133E-2</c:v>
                </c:pt>
                <c:pt idx="792">
                  <c:v>2.2781592827130385E-2</c:v>
                </c:pt>
                <c:pt idx="793">
                  <c:v>2.2791604272385361E-2</c:v>
                </c:pt>
                <c:pt idx="794">
                  <c:v>2.2801394376136506E-2</c:v>
                </c:pt>
                <c:pt idx="795">
                  <c:v>2.2810963135196601E-2</c:v>
                </c:pt>
                <c:pt idx="796">
                  <c:v>2.2824211192760586E-2</c:v>
                </c:pt>
                <c:pt idx="797">
                  <c:v>2.283329151341543E-2</c:v>
                </c:pt>
                <c:pt idx="798">
                  <c:v>2.2842150438987439E-2</c:v>
                </c:pt>
                <c:pt idx="799">
                  <c:v>2.285078796654353E-2</c:v>
                </c:pt>
                <c:pt idx="800">
                  <c:v>2.2859204093224179E-2</c:v>
                </c:pt>
                <c:pt idx="801">
                  <c:v>2.2866176494425874E-2</c:v>
                </c:pt>
                <c:pt idx="802">
                  <c:v>2.2874169097701208E-2</c:v>
                </c:pt>
                <c:pt idx="803">
                  <c:v>2.2881952299246427E-2</c:v>
                </c:pt>
                <c:pt idx="804">
                  <c:v>2.288953449208328E-2</c:v>
                </c:pt>
                <c:pt idx="805">
                  <c:v>2.289809657526886E-2</c:v>
                </c:pt>
                <c:pt idx="806">
                  <c:v>2.2905291972748366E-2</c:v>
                </c:pt>
                <c:pt idx="807">
                  <c:v>2.2912312475938001E-2</c:v>
                </c:pt>
                <c:pt idx="808">
                  <c:v>2.2919166433461407E-2</c:v>
                </c:pt>
                <c:pt idx="809">
                  <c:v>2.2924724094072133E-2</c:v>
                </c:pt>
                <c:pt idx="810">
                  <c:v>2.2931276498066918E-2</c:v>
                </c:pt>
                <c:pt idx="811">
                  <c:v>2.2937686649328045E-2</c:v>
                </c:pt>
                <c:pt idx="812">
                  <c:v>2.2943962942170909E-2</c:v>
                </c:pt>
                <c:pt idx="813">
                  <c:v>2.2950113771043317E-2</c:v>
                </c:pt>
                <c:pt idx="814">
                  <c:v>2.295726026141872E-2</c:v>
                </c:pt>
                <c:pt idx="815">
                  <c:v>2.2963182173083085E-2</c:v>
                </c:pt>
                <c:pt idx="816">
                  <c:v>2.2969004333186775E-2</c:v>
                </c:pt>
                <c:pt idx="817">
                  <c:v>2.2974735091551506E-2</c:v>
                </c:pt>
                <c:pt idx="818">
                  <c:v>2.2980382798107782E-2</c:v>
                </c:pt>
                <c:pt idx="819">
                  <c:v>2.2985955802889615E-2</c:v>
                </c:pt>
                <c:pt idx="820">
                  <c:v>2.2991462456034537E-2</c:v>
                </c:pt>
                <c:pt idx="821">
                  <c:v>2.2996911107776529E-2</c:v>
                </c:pt>
                <c:pt idx="822">
                  <c:v>2.300121049514767E-2</c:v>
                </c:pt>
                <c:pt idx="823">
                  <c:v>2.3005469060751994E-2</c:v>
                </c:pt>
                <c:pt idx="824">
                  <c:v>2.301079389713832E-2</c:v>
                </c:pt>
                <c:pt idx="825">
                  <c:v>2.3016093887897542E-2</c:v>
                </c:pt>
                <c:pt idx="826">
                  <c:v>2.3021377474434425E-2</c:v>
                </c:pt>
                <c:pt idx="827">
                  <c:v>2.3027752791253211E-2</c:v>
                </c:pt>
                <c:pt idx="828">
                  <c:v>2.30330261292006E-2</c:v>
                </c:pt>
                <c:pt idx="829">
                  <c:v>2.3038297534034316E-2</c:v>
                </c:pt>
                <c:pt idx="830">
                  <c:v>2.3043567005740184E-2</c:v>
                </c:pt>
                <c:pt idx="831">
                  <c:v>2.3047734047806138E-2</c:v>
                </c:pt>
                <c:pt idx="832">
                  <c:v>2.3052999460661278E-2</c:v>
                </c:pt>
                <c:pt idx="833">
                  <c:v>2.3058262940389842E-2</c:v>
                </c:pt>
                <c:pt idx="834">
                  <c:v>2.3063524486976687E-2</c:v>
                </c:pt>
                <c:pt idx="835">
                  <c:v>2.3068784100406674E-2</c:v>
                </c:pt>
                <c:pt idx="836">
                  <c:v>2.307514323943053E-2</c:v>
                </c:pt>
                <c:pt idx="837">
                  <c:v>2.3080399178812761E-2</c:v>
                </c:pt>
                <c:pt idx="838">
                  <c:v>2.3085653184944915E-2</c:v>
                </c:pt>
                <c:pt idx="839">
                  <c:v>2.3090905257812815E-2</c:v>
                </c:pt>
                <c:pt idx="840">
                  <c:v>2.3095053169677835E-2</c:v>
                </c:pt>
                <c:pt idx="841">
                  <c:v>2.3100301183850949E-2</c:v>
                </c:pt>
                <c:pt idx="842">
                  <c:v>2.3105547264761668E-2</c:v>
                </c:pt>
                <c:pt idx="843">
                  <c:v>2.3110791412394849E-2</c:v>
                </c:pt>
                <c:pt idx="844">
                  <c:v>2.3116033626735356E-2</c:v>
                </c:pt>
                <c:pt idx="845">
                  <c:v>2.3121273907768043E-2</c:v>
                </c:pt>
                <c:pt idx="846">
                  <c:v>2.3126512255479108E-2</c:v>
                </c:pt>
                <c:pt idx="847">
                  <c:v>2.3131748669852074E-2</c:v>
                </c:pt>
                <c:pt idx="848">
                  <c:v>2.3136983150872245E-2</c:v>
                </c:pt>
                <c:pt idx="849">
                  <c:v>2.3144423673241894E-2</c:v>
                </c:pt>
                <c:pt idx="850">
                  <c:v>2.3149654670891223E-2</c:v>
                </c:pt>
                <c:pt idx="851">
                  <c:v>2.3154883735044537E-2</c:v>
                </c:pt>
                <c:pt idx="852">
                  <c:v>2.3160110865686864E-2</c:v>
                </c:pt>
                <c:pt idx="853">
                  <c:v>2.3164231285857675E-2</c:v>
                </c:pt>
                <c:pt idx="854">
                  <c:v>2.3169455188079571E-2</c:v>
                </c:pt>
                <c:pt idx="855">
                  <c:v>2.3174680203362299E-2</c:v>
                </c:pt>
                <c:pt idx="856">
                  <c:v>2.3179908701271474E-2</c:v>
                </c:pt>
                <c:pt idx="857">
                  <c:v>2.3186251632531633E-2</c:v>
                </c:pt>
                <c:pt idx="858">
                  <c:v>2.3191495884860157E-2</c:v>
                </c:pt>
                <c:pt idx="859">
                  <c:v>2.3196750998027225E-2</c:v>
                </c:pt>
                <c:pt idx="860">
                  <c:v>2.3202019328969686E-2</c:v>
                </c:pt>
                <c:pt idx="861">
                  <c:v>2.3207303234649923E-2</c:v>
                </c:pt>
                <c:pt idx="862">
                  <c:v>2.3211485522600946E-2</c:v>
                </c:pt>
                <c:pt idx="863">
                  <c:v>2.321680474877803E-2</c:v>
                </c:pt>
                <c:pt idx="864">
                  <c:v>2.3222146414991322E-2</c:v>
                </c:pt>
                <c:pt idx="865">
                  <c:v>2.3228641744876988E-2</c:v>
                </c:pt>
                <c:pt idx="866">
                  <c:v>2.323403887956689E-2</c:v>
                </c:pt>
                <c:pt idx="867">
                  <c:v>2.323946573130365E-2</c:v>
                </c:pt>
                <c:pt idx="868">
                  <c:v>2.3244924657230246E-2</c:v>
                </c:pt>
                <c:pt idx="869">
                  <c:v>2.3250418014518291E-2</c:v>
                </c:pt>
                <c:pt idx="870">
                  <c:v>2.3255948160364952E-2</c:v>
                </c:pt>
                <c:pt idx="871">
                  <c:v>2.3261517451996457E-2</c:v>
                </c:pt>
                <c:pt idx="872">
                  <c:v>2.3267128246666345E-2</c:v>
                </c:pt>
                <c:pt idx="873">
                  <c:v>2.3272782901658112E-2</c:v>
                </c:pt>
                <c:pt idx="874">
                  <c:v>2.327848377428432E-2</c:v>
                </c:pt>
                <c:pt idx="875">
                  <c:v>2.3280725728638887E-2</c:v>
                </c:pt>
                <c:pt idx="876">
                  <c:v>2.3286512366841684E-2</c:v>
                </c:pt>
                <c:pt idx="877">
                  <c:v>2.3292352172679932E-2</c:v>
                </c:pt>
                <c:pt idx="878">
                  <c:v>2.329824754218841E-2</c:v>
                </c:pt>
                <c:pt idx="879">
                  <c:v>2.3305388053445925E-2</c:v>
                </c:pt>
                <c:pt idx="880">
                  <c:v>2.331140581251771E-2</c:v>
                </c:pt>
                <c:pt idx="881">
                  <c:v>2.3317483589674417E-2</c:v>
                </c:pt>
                <c:pt idx="882">
                  <c:v>2.3323621385454425E-2</c:v>
                </c:pt>
                <c:pt idx="883">
                  <c:v>2.3329819200402346E-2</c:v>
                </c:pt>
                <c:pt idx="884">
                  <c:v>2.3334866468277812E-2</c:v>
                </c:pt>
                <c:pt idx="885">
                  <c:v>2.3341179634621328E-2</c:v>
                </c:pt>
                <c:pt idx="886">
                  <c:v>2.3347552817833572E-2</c:v>
                </c:pt>
                <c:pt idx="887">
                  <c:v>2.3353986018476949E-2</c:v>
                </c:pt>
                <c:pt idx="888">
                  <c:v>2.3361708582101532E-2</c:v>
                </c:pt>
                <c:pt idx="889">
                  <c:v>2.3368266523794399E-2</c:v>
                </c:pt>
                <c:pt idx="890">
                  <c:v>2.3374884488617097E-2</c:v>
                </c:pt>
                <c:pt idx="891">
                  <c:v>2.3383481498729181E-2</c:v>
                </c:pt>
                <c:pt idx="892">
                  <c:v>2.3388987126404956E-2</c:v>
                </c:pt>
                <c:pt idx="893">
                  <c:v>2.3395797592681324E-2</c:v>
                </c:pt>
                <c:pt idx="894">
                  <c:v>2.3402668080646217E-2</c:v>
                </c:pt>
                <c:pt idx="895">
                  <c:v>2.3409598590905013E-2</c:v>
                </c:pt>
                <c:pt idx="896">
                  <c:v>2.3416589124069818E-2</c:v>
                </c:pt>
                <c:pt idx="897">
                  <c:v>2.3423639680757207E-2</c:v>
                </c:pt>
                <c:pt idx="898">
                  <c:v>2.343075026158958E-2</c:v>
                </c:pt>
                <c:pt idx="899">
                  <c:v>2.3437920867194716E-2</c:v>
                </c:pt>
                <c:pt idx="900">
                  <c:v>2.3446438917898962E-2</c:v>
                </c:pt>
                <c:pt idx="901">
                  <c:v>2.3457613906320535E-2</c:v>
                </c:pt>
                <c:pt idx="902">
                  <c:v>2.3464983624341983E-2</c:v>
                </c:pt>
                <c:pt idx="903">
                  <c:v>2.3472413385827375E-2</c:v>
                </c:pt>
                <c:pt idx="904">
                  <c:v>2.347990319144698E-2</c:v>
                </c:pt>
                <c:pt idx="905">
                  <c:v>2.348745316288588E-2</c:v>
                </c:pt>
                <c:pt idx="906">
                  <c:v>2.3495064610637464E-2</c:v>
                </c:pt>
                <c:pt idx="907">
                  <c:v>2.3504502134116683E-2</c:v>
                </c:pt>
                <c:pt idx="908">
                  <c:v>2.351226928311825E-2</c:v>
                </c:pt>
                <c:pt idx="909">
                  <c:v>2.3521442096168646E-2</c:v>
                </c:pt>
                <c:pt idx="910">
                  <c:v>2.3529353674309441E-2</c:v>
                </c:pt>
                <c:pt idx="911">
                  <c:v>2.3537337602469507E-2</c:v>
                </c:pt>
                <c:pt idx="912">
                  <c:v>2.3545395884570997E-2</c:v>
                </c:pt>
                <c:pt idx="913">
                  <c:v>2.3552166751884391E-2</c:v>
                </c:pt>
                <c:pt idx="914">
                  <c:v>2.3560372693497249E-2</c:v>
                </c:pt>
                <c:pt idx="915">
                  <c:v>2.3568658818954844E-2</c:v>
                </c:pt>
                <c:pt idx="916">
                  <c:v>2.3577027143150978E-2</c:v>
                </c:pt>
                <c:pt idx="917">
                  <c:v>2.3588266643494817E-2</c:v>
                </c:pt>
                <c:pt idx="918">
                  <c:v>2.3595419234696484E-2</c:v>
                </c:pt>
                <c:pt idx="919">
                  <c:v>2.3604054107657851E-2</c:v>
                </c:pt>
                <c:pt idx="920">
                  <c:v>2.3612779367445113E-2</c:v>
                </c:pt>
                <c:pt idx="921">
                  <c:v>2.3621597018371559E-2</c:v>
                </c:pt>
                <c:pt idx="922">
                  <c:v>2.3630509064796284E-2</c:v>
                </c:pt>
                <c:pt idx="923">
                  <c:v>2.3639517511129037E-2</c:v>
                </c:pt>
                <c:pt idx="924">
                  <c:v>2.3648624361827571E-2</c:v>
                </c:pt>
                <c:pt idx="925">
                  <c:v>2.3657831621401629E-2</c:v>
                </c:pt>
                <c:pt idx="926">
                  <c:v>2.3662743950530661E-2</c:v>
                </c:pt>
                <c:pt idx="927">
                  <c:v>2.3672132293216873E-2</c:v>
                </c:pt>
                <c:pt idx="928">
                  <c:v>2.368162693264432E-2</c:v>
                </c:pt>
                <c:pt idx="929">
                  <c:v>2.3691229906311569E-2</c:v>
                </c:pt>
                <c:pt idx="930">
                  <c:v>2.3702442678056941E-2</c:v>
                </c:pt>
                <c:pt idx="931">
                  <c:v>2.371227690444885E-2</c:v>
                </c:pt>
                <c:pt idx="932">
                  <c:v>2.3722223839406621E-2</c:v>
                </c:pt>
                <c:pt idx="933">
                  <c:v>2.3732283485570039E-2</c:v>
                </c:pt>
                <c:pt idx="934">
                  <c:v>2.3742455844615252E-2</c:v>
                </c:pt>
                <c:pt idx="935">
                  <c:v>2.3752740918237994E-2</c:v>
                </c:pt>
                <c:pt idx="936">
                  <c:v>2.3761587055328198E-2</c:v>
                </c:pt>
                <c:pt idx="937">
                  <c:v>2.3772088831894411E-2</c:v>
                </c:pt>
                <c:pt idx="938">
                  <c:v>2.378427244379196E-2</c:v>
                </c:pt>
                <c:pt idx="939">
                  <c:v>2.3795008393042015E-2</c:v>
                </c:pt>
                <c:pt idx="940">
                  <c:v>2.3805857065623041E-2</c:v>
                </c:pt>
                <c:pt idx="941">
                  <c:v>2.3816818463342999E-2</c:v>
                </c:pt>
                <c:pt idx="942">
                  <c:v>2.3827892588026763E-2</c:v>
                </c:pt>
                <c:pt idx="943">
                  <c:v>2.383907944152059E-2</c:v>
                </c:pt>
                <c:pt idx="944">
                  <c:v>2.3848757304913638E-2</c:v>
                </c:pt>
                <c:pt idx="945">
                  <c:v>2.3860160828127499E-2</c:v>
                </c:pt>
                <c:pt idx="946">
                  <c:v>2.3871677077977937E-2</c:v>
                </c:pt>
                <c:pt idx="947">
                  <c:v>2.3883306056372896E-2</c:v>
                </c:pt>
                <c:pt idx="948">
                  <c:v>2.3895047765239132E-2</c:v>
                </c:pt>
                <c:pt idx="949">
                  <c:v>2.3906902206522199E-2</c:v>
                </c:pt>
                <c:pt idx="950">
                  <c:v>2.391886938218557E-2</c:v>
                </c:pt>
                <c:pt idx="951">
                  <c:v>2.3930949294212415E-2</c:v>
                </c:pt>
                <c:pt idx="952">
                  <c:v>2.3948221569271431E-2</c:v>
                </c:pt>
                <c:pt idx="953">
                  <c:v>2.3960553532803797E-2</c:v>
                </c:pt>
                <c:pt idx="954">
                  <c:v>2.3972998262524432E-2</c:v>
                </c:pt>
                <c:pt idx="955">
                  <c:v>2.3985555760527768E-2</c:v>
                </c:pt>
                <c:pt idx="956">
                  <c:v>2.3996496418261876E-2</c:v>
                </c:pt>
                <c:pt idx="957">
                  <c:v>2.4009268717916584E-2</c:v>
                </c:pt>
                <c:pt idx="958">
                  <c:v>2.4022138661169798E-2</c:v>
                </c:pt>
                <c:pt idx="959">
                  <c:v>2.4035088624737168E-2</c:v>
                </c:pt>
                <c:pt idx="960">
                  <c:v>2.4048100976324038E-2</c:v>
                </c:pt>
                <c:pt idx="961">
                  <c:v>2.4062903600822885E-2</c:v>
                </c:pt>
                <c:pt idx="962">
                  <c:v>2.4075984520684844E-2</c:v>
                </c:pt>
                <c:pt idx="963">
                  <c:v>2.4089072985748083E-2</c:v>
                </c:pt>
                <c:pt idx="964">
                  <c:v>2.4102151456548683E-2</c:v>
                </c:pt>
                <c:pt idx="965">
                  <c:v>2.4113481392710356E-2</c:v>
                </c:pt>
                <c:pt idx="966">
                  <c:v>2.412649776893197E-2</c:v>
                </c:pt>
                <c:pt idx="967">
                  <c:v>2.4139453094426503E-2</c:v>
                </c:pt>
                <c:pt idx="968">
                  <c:v>2.4152329733273917E-2</c:v>
                </c:pt>
                <c:pt idx="969">
                  <c:v>2.4166779983510446E-2</c:v>
                </c:pt>
                <c:pt idx="970">
                  <c:v>2.4179430134597189E-2</c:v>
                </c:pt>
                <c:pt idx="971">
                  <c:v>2.4191947502576434E-2</c:v>
                </c:pt>
                <c:pt idx="972">
                  <c:v>2.4204314544460946E-2</c:v>
                </c:pt>
                <c:pt idx="973">
                  <c:v>2.4216513716862231E-2</c:v>
                </c:pt>
                <c:pt idx="974">
                  <c:v>2.4228527476003733E-2</c:v>
                </c:pt>
                <c:pt idx="975">
                  <c:v>2.4240338277739349E-2</c:v>
                </c:pt>
                <c:pt idx="976">
                  <c:v>2.4251928577567514E-2</c:v>
                </c:pt>
                <c:pt idx="977">
                  <c:v>2.4263280830650141E-2</c:v>
                </c:pt>
                <c:pt idx="978">
                  <c:v>2.4269902779336699E-2</c:v>
                </c:pt>
                <c:pt idx="979">
                  <c:v>2.4280796687502798E-2</c:v>
                </c:pt>
                <c:pt idx="980">
                  <c:v>2.4291400925482622E-2</c:v>
                </c:pt>
                <c:pt idx="981">
                  <c:v>2.4301697660183887E-2</c:v>
                </c:pt>
                <c:pt idx="982">
                  <c:v>2.4313067396164817E-2</c:v>
                </c:pt>
                <c:pt idx="983">
                  <c:v>2.4322672466796154E-2</c:v>
                </c:pt>
                <c:pt idx="984">
                  <c:v>2.433192931429002E-2</c:v>
                </c:pt>
                <c:pt idx="985">
                  <c:v>2.4340837864952641E-2</c:v>
                </c:pt>
                <c:pt idx="986">
                  <c:v>2.4349398114197774E-2</c:v>
                </c:pt>
                <c:pt idx="987">
                  <c:v>2.4357610057618637E-2</c:v>
                </c:pt>
                <c:pt idx="988">
                  <c:v>2.4364221144097482E-2</c:v>
                </c:pt>
                <c:pt idx="989">
                  <c:v>2.437176084311269E-2</c:v>
                </c:pt>
                <c:pt idx="990">
                  <c:v>2.4378952247380382E-2</c:v>
                </c:pt>
                <c:pt idx="991">
                  <c:v>2.4386974691194656E-2</c:v>
                </c:pt>
                <c:pt idx="992">
                  <c:v>2.4393445045664656E-2</c:v>
                </c:pt>
                <c:pt idx="993">
                  <c:v>2.4399567071634799E-2</c:v>
                </c:pt>
                <c:pt idx="994">
                  <c:v>2.4405340765952736E-2</c:v>
                </c:pt>
                <c:pt idx="995">
                  <c:v>2.4410766125646032E-2</c:v>
                </c:pt>
                <c:pt idx="996">
                  <c:v>2.4414786289602818E-2</c:v>
                </c:pt>
                <c:pt idx="997">
                  <c:v>2.4419539537536752E-2</c:v>
                </c:pt>
                <c:pt idx="998">
                  <c:v>2.4423944466261518E-2</c:v>
                </c:pt>
                <c:pt idx="999">
                  <c:v>2.4428001073522151E-2</c:v>
                </c:pt>
                <c:pt idx="1000">
                  <c:v>2.4431709357241448E-2</c:v>
                </c:pt>
                <c:pt idx="1001">
                  <c:v>2.4435069315520867E-2</c:v>
                </c:pt>
                <c:pt idx="1002">
                  <c:v>2.4438080946640073E-2</c:v>
                </c:pt>
                <c:pt idx="1003">
                  <c:v>2.4440744249057404E-2</c:v>
                </c:pt>
                <c:pt idx="1004">
                  <c:v>2.4445631282614646E-2</c:v>
                </c:pt>
                <c:pt idx="1005">
                  <c:v>2.4447523658741657E-2</c:v>
                </c:pt>
                <c:pt idx="1006">
                  <c:v>2.4449067632925616E-2</c:v>
                </c:pt>
                <c:pt idx="1007">
                  <c:v>2.4450263204362218E-2</c:v>
                </c:pt>
                <c:pt idx="1008">
                  <c:v>2.445111037242953E-2</c:v>
                </c:pt>
                <c:pt idx="1009">
                  <c:v>2.4450878925607857E-2</c:v>
                </c:pt>
                <c:pt idx="1010">
                  <c:v>2.445106430202942E-2</c:v>
                </c:pt>
                <c:pt idx="1011">
                  <c:v>2.4450923618476655E-2</c:v>
                </c:pt>
                <c:pt idx="1012">
                  <c:v>2.4450469895597016E-2</c:v>
                </c:pt>
                <c:pt idx="1013">
                  <c:v>2.4450367487043823E-2</c:v>
                </c:pt>
                <c:pt idx="1014">
                  <c:v>2.4449310606866136E-2</c:v>
                </c:pt>
                <c:pt idx="1015">
                  <c:v>2.4447981177562458E-2</c:v>
                </c:pt>
                <c:pt idx="1016">
                  <c:v>2.4446392150320091E-2</c:v>
                </c:pt>
                <c:pt idx="1017">
                  <c:v>2.4443961422539445E-2</c:v>
                </c:pt>
                <c:pt idx="1018">
                  <c:v>2.4441902903690863E-2</c:v>
                </c:pt>
                <c:pt idx="1019">
                  <c:v>2.4439622492864341E-2</c:v>
                </c:pt>
                <c:pt idx="1020">
                  <c:v>2.4437133211305664E-2</c:v>
                </c:pt>
                <c:pt idx="1021">
                  <c:v>2.4434448080263276E-2</c:v>
                </c:pt>
                <c:pt idx="1022">
                  <c:v>2.4432131702616888E-2</c:v>
                </c:pt>
                <c:pt idx="1023">
                  <c:v>2.442908812640146E-2</c:v>
                </c:pt>
                <c:pt idx="1024">
                  <c:v>2.4425888562752678E-2</c:v>
                </c:pt>
                <c:pt idx="1025">
                  <c:v>2.4422545962908493E-2</c:v>
                </c:pt>
                <c:pt idx="1026">
                  <c:v>2.4419073278053129E-2</c:v>
                </c:pt>
                <c:pt idx="1027">
                  <c:v>2.4415483459307372E-2</c:v>
                </c:pt>
                <c:pt idx="1028">
                  <c:v>2.4411789457723307E-2</c:v>
                </c:pt>
                <c:pt idx="1029">
                  <c:v>2.4408004224274606E-2</c:v>
                </c:pt>
                <c:pt idx="1030">
                  <c:v>2.4403093555205483E-2</c:v>
                </c:pt>
                <c:pt idx="1031">
                  <c:v>2.4399167476268888E-2</c:v>
                </c:pt>
                <c:pt idx="1032">
                  <c:v>2.4395188536855003E-2</c:v>
                </c:pt>
                <c:pt idx="1033">
                  <c:v>2.4391169828146465E-2</c:v>
                </c:pt>
                <c:pt idx="1034">
                  <c:v>2.4387124441225719E-2</c:v>
                </c:pt>
                <c:pt idx="1035">
                  <c:v>2.4383583456097067E-2</c:v>
                </c:pt>
                <c:pt idx="1036">
                  <c:v>2.4379515086418713E-2</c:v>
                </c:pt>
                <c:pt idx="1037">
                  <c:v>2.4375438739498878E-2</c:v>
                </c:pt>
                <c:pt idx="1038">
                  <c:v>2.4371354415385387E-2</c:v>
                </c:pt>
                <c:pt idx="1039">
                  <c:v>2.4366747080371925E-2</c:v>
                </c:pt>
                <c:pt idx="1040">
                  <c:v>2.4362647643811644E-2</c:v>
                </c:pt>
                <c:pt idx="1041">
                  <c:v>2.4358540230683536E-2</c:v>
                </c:pt>
                <c:pt idx="1042">
                  <c:v>2.4354424841036577E-2</c:v>
                </c:pt>
                <c:pt idx="1043">
                  <c:v>2.4350813138618206E-2</c:v>
                </c:pt>
                <c:pt idx="1044">
                  <c:v>2.4346680952365835E-2</c:v>
                </c:pt>
                <c:pt idx="1045">
                  <c:v>2.4342540789260826E-2</c:v>
                </c:pt>
                <c:pt idx="1046">
                  <c:v>2.4338392649353224E-2</c:v>
                </c:pt>
                <c:pt idx="1047">
                  <c:v>2.4333642150578982E-2</c:v>
                </c:pt>
                <c:pt idx="1048">
                  <c:v>2.4328969598183748E-2</c:v>
                </c:pt>
                <c:pt idx="1049">
                  <c:v>2.4324797234818254E-2</c:v>
                </c:pt>
                <c:pt idx="1050">
                  <c:v>2.4320616895330681E-2</c:v>
                </c:pt>
                <c:pt idx="1051">
                  <c:v>2.4316428579771794E-2</c:v>
                </c:pt>
                <c:pt idx="1052">
                  <c:v>2.431223228819103E-2</c:v>
                </c:pt>
                <c:pt idx="1053">
                  <c:v>2.4308028020636918E-2</c:v>
                </c:pt>
                <c:pt idx="1054">
                  <c:v>2.4303815777160231E-2</c:v>
                </c:pt>
                <c:pt idx="1055">
                  <c:v>2.429959555780906E-2</c:v>
                </c:pt>
                <c:pt idx="1056">
                  <c:v>2.4296368377092908E-2</c:v>
                </c:pt>
                <c:pt idx="1057">
                  <c:v>2.4292130506084534E-2</c:v>
                </c:pt>
                <c:pt idx="1058">
                  <c:v>2.4287884658402099E-2</c:v>
                </c:pt>
                <c:pt idx="1059">
                  <c:v>2.4283630834094933E-2</c:v>
                </c:pt>
                <c:pt idx="1060">
                  <c:v>2.4279369033215457E-2</c:v>
                </c:pt>
                <c:pt idx="1061">
                  <c:v>2.4274603033228554E-2</c:v>
                </c:pt>
                <c:pt idx="1062">
                  <c:v>2.4270326131801866E-2</c:v>
                </c:pt>
                <c:pt idx="1063">
                  <c:v>2.4266041254428664E-2</c:v>
                </c:pt>
                <c:pt idx="1064">
                  <c:v>2.4261748401159432E-2</c:v>
                </c:pt>
                <c:pt idx="1065">
                  <c:v>2.4257940381999646E-2</c:v>
                </c:pt>
                <c:pt idx="1066">
                  <c:v>2.4253630722751343E-2</c:v>
                </c:pt>
                <c:pt idx="1067">
                  <c:v>2.4249313087287505E-2</c:v>
                </c:pt>
                <c:pt idx="1068">
                  <c:v>2.4244987475659226E-2</c:v>
                </c:pt>
                <c:pt idx="1069">
                  <c:v>2.4240164498165188E-2</c:v>
                </c:pt>
                <c:pt idx="1070">
                  <c:v>2.4235823790595096E-2</c:v>
                </c:pt>
                <c:pt idx="1071">
                  <c:v>2.4231475107487264E-2</c:v>
                </c:pt>
                <c:pt idx="1072">
                  <c:v>2.4227118448893949E-2</c:v>
                </c:pt>
                <c:pt idx="1073">
                  <c:v>2.4222753814866528E-2</c:v>
                </c:pt>
                <c:pt idx="1074">
                  <c:v>2.4218866309346086E-2</c:v>
                </c:pt>
                <c:pt idx="1075">
                  <c:v>2.4214484866020725E-2</c:v>
                </c:pt>
                <c:pt idx="1076">
                  <c:v>2.4210095446946727E-2</c:v>
                </c:pt>
                <c:pt idx="1077">
                  <c:v>2.4205698052176948E-2</c:v>
                </c:pt>
                <c:pt idx="1078">
                  <c:v>2.4201292681762923E-2</c:v>
                </c:pt>
                <c:pt idx="1079">
                  <c:v>2.419687933575795E-2</c:v>
                </c:pt>
                <c:pt idx="1080">
                  <c:v>2.4192458014214005E-2</c:v>
                </c:pt>
                <c:pt idx="1081">
                  <c:v>2.4188028717184382E-2</c:v>
                </c:pt>
                <c:pt idx="1082">
                  <c:v>2.418263493929854E-2</c:v>
                </c:pt>
                <c:pt idx="1083">
                  <c:v>2.4177713933557228E-2</c:v>
                </c:pt>
                <c:pt idx="1084">
                  <c:v>2.4173263298545536E-2</c:v>
                </c:pt>
                <c:pt idx="1085">
                  <c:v>2.416880468966252E-2</c:v>
                </c:pt>
                <c:pt idx="1086">
                  <c:v>2.4164338106961017E-2</c:v>
                </c:pt>
                <c:pt idx="1087">
                  <c:v>2.4160337579643663E-2</c:v>
                </c:pt>
                <c:pt idx="1088">
                  <c:v>2.4155854184958334E-2</c:v>
                </c:pt>
                <c:pt idx="1089">
                  <c:v>2.4151362816145914E-2</c:v>
                </c:pt>
                <c:pt idx="1090">
                  <c:v>2.4146863473257615E-2</c:v>
                </c:pt>
                <c:pt idx="1091">
                  <c:v>2.4141885587997271E-2</c:v>
                </c:pt>
                <c:pt idx="1092">
                  <c:v>2.4137371163483672E-2</c:v>
                </c:pt>
                <c:pt idx="1093">
                  <c:v>2.413284876551831E-2</c:v>
                </c:pt>
                <c:pt idx="1094">
                  <c:v>2.4128318394156259E-2</c:v>
                </c:pt>
                <c:pt idx="1095">
                  <c:v>2.4123780049449459E-2</c:v>
                </c:pt>
                <c:pt idx="1096">
                  <c:v>2.4119699963330798E-2</c:v>
                </c:pt>
                <c:pt idx="1097">
                  <c:v>2.4115144803408463E-2</c:v>
                </c:pt>
                <c:pt idx="1098">
                  <c:v>2.4110581669837743E-2</c:v>
                </c:pt>
                <c:pt idx="1099">
                  <c:v>2.4106010562673412E-2</c:v>
                </c:pt>
                <c:pt idx="1100">
                  <c:v>2.4100968727618629E-2</c:v>
                </c:pt>
                <c:pt idx="1101">
                  <c:v>2.4096382543967253E-2</c:v>
                </c:pt>
                <c:pt idx="1102">
                  <c:v>2.4091788387346359E-2</c:v>
                </c:pt>
                <c:pt idx="1103">
                  <c:v>2.4087186257809232E-2</c:v>
                </c:pt>
                <c:pt idx="1104">
                  <c:v>2.4082576155410953E-2</c:v>
                </c:pt>
                <c:pt idx="1105">
                  <c:v>2.4077958080204801E-2</c:v>
                </c:pt>
                <c:pt idx="1106">
                  <c:v>2.4073332032245404E-2</c:v>
                </c:pt>
                <c:pt idx="1107">
                  <c:v>2.4068698011586499E-2</c:v>
                </c:pt>
                <c:pt idx="1108">
                  <c:v>2.4065423159005013E-2</c:v>
                </c:pt>
                <c:pt idx="1109">
                  <c:v>2.4060770570164685E-2</c:v>
                </c:pt>
                <c:pt idx="1110">
                  <c:v>2.4056110007409391E-2</c:v>
                </c:pt>
                <c:pt idx="1111">
                  <c:v>2.4051441470794195E-2</c:v>
                </c:pt>
                <c:pt idx="1112">
                  <c:v>2.4046764960374591E-2</c:v>
                </c:pt>
                <c:pt idx="1113">
                  <c:v>2.4041629202770885E-2</c:v>
                </c:pt>
                <c:pt idx="1114">
                  <c:v>2.4036937621607753E-2</c:v>
                </c:pt>
                <c:pt idx="1115">
                  <c:v>2.4032238067266079E-2</c:v>
                </c:pt>
                <c:pt idx="1116">
                  <c:v>2.4027530539802111E-2</c:v>
                </c:pt>
                <c:pt idx="1117">
                  <c:v>2.4023262803170995E-2</c:v>
                </c:pt>
                <c:pt idx="1118">
                  <c:v>2.4018538451101443E-2</c:v>
                </c:pt>
                <c:pt idx="1119">
                  <c:v>2.4013806125619944E-2</c:v>
                </c:pt>
                <c:pt idx="1120">
                  <c:v>2.4009065826782434E-2</c:v>
                </c:pt>
                <c:pt idx="1121">
                  <c:v>2.4004317554647058E-2</c:v>
                </c:pt>
                <c:pt idx="1122">
                  <c:v>2.3999117942576784E-2</c:v>
                </c:pt>
                <c:pt idx="1123">
                  <c:v>2.3994354604823638E-2</c:v>
                </c:pt>
                <c:pt idx="1124">
                  <c:v>2.3989583294396384E-2</c:v>
                </c:pt>
                <c:pt idx="1125">
                  <c:v>2.398480401135349E-2</c:v>
                </c:pt>
                <c:pt idx="1126">
                  <c:v>2.3980456596471498E-2</c:v>
                </c:pt>
                <c:pt idx="1127">
                  <c:v>2.3975660485735538E-2</c:v>
                </c:pt>
                <c:pt idx="1128">
                  <c:v>2.3970856402099016E-2</c:v>
                </c:pt>
                <c:pt idx="1129">
                  <c:v>2.3966044345619192E-2</c:v>
                </c:pt>
                <c:pt idx="1130">
                  <c:v>2.3961224316354203E-2</c:v>
                </c:pt>
                <c:pt idx="1131">
                  <c:v>2.3956396314360435E-2</c:v>
                </c:pt>
                <c:pt idx="1132">
                  <c:v>2.3951560339696025E-2</c:v>
                </c:pt>
                <c:pt idx="1133">
                  <c:v>2.394671639241824E-2</c:v>
                </c:pt>
                <c:pt idx="1134">
                  <c:v>2.3941431705597833E-2</c:v>
                </c:pt>
                <c:pt idx="1135">
                  <c:v>2.3935708740503662E-2</c:v>
                </c:pt>
                <c:pt idx="1136">
                  <c:v>2.3930843535593414E-2</c:v>
                </c:pt>
                <c:pt idx="1137">
                  <c:v>2.3925970359654727E-2</c:v>
                </c:pt>
                <c:pt idx="1138">
                  <c:v>2.3921089212745369E-2</c:v>
                </c:pt>
                <c:pt idx="1139">
                  <c:v>2.3916628558508748E-2</c:v>
                </c:pt>
                <c:pt idx="1140">
                  <c:v>2.3911730581493262E-2</c:v>
                </c:pt>
                <c:pt idx="1141">
                  <c:v>2.3906824633229164E-2</c:v>
                </c:pt>
                <c:pt idx="1142">
                  <c:v>2.3901910713774344E-2</c:v>
                </c:pt>
                <c:pt idx="1143">
                  <c:v>2.389656391564807E-2</c:v>
                </c:pt>
                <c:pt idx="1144">
                  <c:v>2.3891634944120967E-2</c:v>
                </c:pt>
                <c:pt idx="1145">
                  <c:v>2.388669800202663E-2</c:v>
                </c:pt>
                <c:pt idx="1146">
                  <c:v>2.3881753089421927E-2</c:v>
                </c:pt>
                <c:pt idx="1147">
                  <c:v>2.3876800206365068E-2</c:v>
                </c:pt>
                <c:pt idx="1148">
                  <c:v>2.3872259805295466E-2</c:v>
                </c:pt>
                <c:pt idx="1149">
                  <c:v>2.3867290089134977E-2</c:v>
                </c:pt>
                <c:pt idx="1150">
                  <c:v>2.386231240224956E-2</c:v>
                </c:pt>
                <c:pt idx="1151">
                  <c:v>2.3856613857242723E-2</c:v>
                </c:pt>
                <c:pt idx="1152">
                  <c:v>2.3851202337941035E-2</c:v>
                </c:pt>
                <c:pt idx="1153">
                  <c:v>2.3846200494815201E-2</c:v>
                </c:pt>
                <c:pt idx="1154">
                  <c:v>2.384119068165453E-2</c:v>
                </c:pt>
                <c:pt idx="1155">
                  <c:v>2.3836172898517236E-2</c:v>
                </c:pt>
                <c:pt idx="1156">
                  <c:v>2.3831147145463315E-2</c:v>
                </c:pt>
                <c:pt idx="1157">
                  <c:v>2.3826113422551431E-2</c:v>
                </c:pt>
                <c:pt idx="1158">
                  <c:v>2.3821071729839344E-2</c:v>
                </c:pt>
                <c:pt idx="1159">
                  <c:v>2.3816022067388396E-2</c:v>
                </c:pt>
                <c:pt idx="1160">
                  <c:v>2.3811783539753443E-2</c:v>
                </c:pt>
                <c:pt idx="1161">
                  <c:v>2.3807941595020671E-2</c:v>
                </c:pt>
                <c:pt idx="1162">
                  <c:v>2.3802863531744951E-2</c:v>
                </c:pt>
                <c:pt idx="1163">
                  <c:v>2.3797777496753568E-2</c:v>
                </c:pt>
                <c:pt idx="1164">
                  <c:v>2.3792683490109264E-2</c:v>
                </c:pt>
                <c:pt idx="1165">
                  <c:v>2.3786366842645342E-2</c:v>
                </c:pt>
                <c:pt idx="1166">
                  <c:v>2.3781259368652118E-2</c:v>
                </c:pt>
                <c:pt idx="1167">
                  <c:v>2.3776143244783773E-2</c:v>
                </c:pt>
                <c:pt idx="1168">
                  <c:v>2.3771017995295528E-2</c:v>
                </c:pt>
                <c:pt idx="1169">
                  <c:v>2.3767084941993751E-2</c:v>
                </c:pt>
                <c:pt idx="1170">
                  <c:v>2.3761936368457661E-2</c:v>
                </c:pt>
                <c:pt idx="1171">
                  <c:v>2.3756777081287348E-2</c:v>
                </c:pt>
                <c:pt idx="1172">
                  <c:v>2.3751606612343813E-2</c:v>
                </c:pt>
                <c:pt idx="1173">
                  <c:v>2.3745238212862323E-2</c:v>
                </c:pt>
                <c:pt idx="1174">
                  <c:v>2.3740048219306868E-2</c:v>
                </c:pt>
                <c:pt idx="1175">
                  <c:v>2.3734845770062518E-2</c:v>
                </c:pt>
                <c:pt idx="1176">
                  <c:v>2.3729630389424359E-2</c:v>
                </c:pt>
                <c:pt idx="1177">
                  <c:v>2.3724401601694568E-2</c:v>
                </c:pt>
                <c:pt idx="1178">
                  <c:v>2.3720322766372166E-2</c:v>
                </c:pt>
                <c:pt idx="1179">
                  <c:v>2.3715060917585809E-2</c:v>
                </c:pt>
                <c:pt idx="1180">
                  <c:v>2.3709784142107219E-2</c:v>
                </c:pt>
                <c:pt idx="1181">
                  <c:v>2.3704491971844894E-2</c:v>
                </c:pt>
                <c:pt idx="1182">
                  <c:v>2.3699183938713418E-2</c:v>
                </c:pt>
                <c:pt idx="1183">
                  <c:v>2.3693859574632176E-2</c:v>
                </c:pt>
                <c:pt idx="1184">
                  <c:v>2.3688518411524914E-2</c:v>
                </c:pt>
                <c:pt idx="1185">
                  <c:v>2.3683159981322775E-2</c:v>
                </c:pt>
                <c:pt idx="1186">
                  <c:v>2.3676660705279007E-2</c:v>
                </c:pt>
                <c:pt idx="1187">
                  <c:v>2.3670525727860065E-2</c:v>
                </c:pt>
                <c:pt idx="1188">
                  <c:v>2.3665121652121441E-2</c:v>
                </c:pt>
                <c:pt idx="1189">
                  <c:v>2.3659698477871072E-2</c:v>
                </c:pt>
                <c:pt idx="1190">
                  <c:v>2.3654255724281977E-2</c:v>
                </c:pt>
                <c:pt idx="1191">
                  <c:v>2.3649158760765333E-2</c:v>
                </c:pt>
                <c:pt idx="1192">
                  <c:v>2.3643673763923786E-2</c:v>
                </c:pt>
                <c:pt idx="1193">
                  <c:v>2.3638168362475148E-2</c:v>
                </c:pt>
                <c:pt idx="1194">
                  <c:v>2.3632642556585075E-2</c:v>
                </c:pt>
                <c:pt idx="1195">
                  <c:v>2.3626737747887473E-2</c:v>
                </c:pt>
                <c:pt idx="1196">
                  <c:v>2.3621172949119841E-2</c:v>
                </c:pt>
                <c:pt idx="1197">
                  <c:v>2.3615587747630284E-2</c:v>
                </c:pt>
                <c:pt idx="1198">
                  <c:v>2.3609982143585822E-2</c:v>
                </c:pt>
                <c:pt idx="1199">
                  <c:v>2.3604356137155263E-2</c:v>
                </c:pt>
                <c:pt idx="1200">
                  <c:v>2.3599059237371468E-2</c:v>
                </c:pt>
                <c:pt idx="1201">
                  <c:v>2.3593390605100066E-2</c:v>
                </c:pt>
                <c:pt idx="1202">
                  <c:v>2.3587701569739189E-2</c:v>
                </c:pt>
                <c:pt idx="1203">
                  <c:v>2.3581174831886858E-2</c:v>
                </c:pt>
                <c:pt idx="1204">
                  <c:v>2.3575100121744848E-2</c:v>
                </c:pt>
                <c:pt idx="1205">
                  <c:v>2.3569348790097842E-2</c:v>
                </c:pt>
                <c:pt idx="1206">
                  <c:v>2.3563577057284461E-2</c:v>
                </c:pt>
                <c:pt idx="1207">
                  <c:v>2.3557784923477099E-2</c:v>
                </c:pt>
                <c:pt idx="1208">
                  <c:v>2.3551972388850831E-2</c:v>
                </c:pt>
                <c:pt idx="1209">
                  <c:v>2.3546139453579393E-2</c:v>
                </c:pt>
                <c:pt idx="1210">
                  <c:v>2.3540286117837417E-2</c:v>
                </c:pt>
                <c:pt idx="1211">
                  <c:v>2.3534412381801324E-2</c:v>
                </c:pt>
                <c:pt idx="1212">
                  <c:v>2.3528845553645993E-2</c:v>
                </c:pt>
                <c:pt idx="1213">
                  <c:v>2.3523904627059215E-2</c:v>
                </c:pt>
                <c:pt idx="1214">
                  <c:v>2.3517962340350959E-2</c:v>
                </c:pt>
                <c:pt idx="1215">
                  <c:v>2.3511999649265453E-2</c:v>
                </c:pt>
                <c:pt idx="1216">
                  <c:v>2.350601655398538E-2</c:v>
                </c:pt>
                <c:pt idx="1217">
                  <c:v>2.3500013054693857E-2</c:v>
                </c:pt>
                <c:pt idx="1218">
                  <c:v>2.3489908134893305E-2</c:v>
                </c:pt>
                <c:pt idx="1219">
                  <c:v>2.3483855858131383E-2</c:v>
                </c:pt>
                <c:pt idx="1220">
                  <c:v>2.3477783180402761E-2</c:v>
                </c:pt>
                <c:pt idx="1221">
                  <c:v>2.3471999459017304E-2</c:v>
                </c:pt>
                <c:pt idx="1222">
                  <c:v>2.3465884131864411E-2</c:v>
                </c:pt>
                <c:pt idx="1223">
                  <c:v>2.3459748403111404E-2</c:v>
                </c:pt>
                <c:pt idx="1224">
                  <c:v>2.3453592272945047E-2</c:v>
                </c:pt>
                <c:pt idx="1225">
                  <c:v>2.3447113783737504E-2</c:v>
                </c:pt>
                <c:pt idx="1226">
                  <c:v>2.3440918704102875E-2</c:v>
                </c:pt>
                <c:pt idx="1227">
                  <c:v>2.343470322480537E-2</c:v>
                </c:pt>
                <c:pt idx="1228">
                  <c:v>2.342846734603277E-2</c:v>
                </c:pt>
                <c:pt idx="1229">
                  <c:v>2.3422799982161787E-2</c:v>
                </c:pt>
                <c:pt idx="1230">
                  <c:v>2.3416227072828887E-2</c:v>
                </c:pt>
                <c:pt idx="1231">
                  <c:v>2.3409928138063484E-2</c:v>
                </c:pt>
                <c:pt idx="1232">
                  <c:v>2.3403608803404783E-2</c:v>
                </c:pt>
                <c:pt idx="1233">
                  <c:v>2.3397269069046149E-2</c:v>
                </c:pt>
                <c:pt idx="1234">
                  <c:v>2.3390908935180071E-2</c:v>
                </c:pt>
                <c:pt idx="1235">
                  <c:v>2.3384528402001236E-2</c:v>
                </c:pt>
                <c:pt idx="1236">
                  <c:v>2.3378127469703889E-2</c:v>
                </c:pt>
                <c:pt idx="1237">
                  <c:v>2.3371706138483599E-2</c:v>
                </c:pt>
                <c:pt idx="1238">
                  <c:v>2.3364708683131785E-2</c:v>
                </c:pt>
                <c:pt idx="1239">
                  <c:v>2.3358250290677354E-2</c:v>
                </c:pt>
                <c:pt idx="1240">
                  <c:v>2.3351771502230789E-2</c:v>
                </c:pt>
                <c:pt idx="1241">
                  <c:v>2.3345272317987133E-2</c:v>
                </c:pt>
                <c:pt idx="1242">
                  <c:v>2.3339023205469107E-2</c:v>
                </c:pt>
                <c:pt idx="1243">
                  <c:v>2.3332481357630608E-2</c:v>
                </c:pt>
                <c:pt idx="1244">
                  <c:v>2.3325919113419358E-2</c:v>
                </c:pt>
                <c:pt idx="1245">
                  <c:v>2.3319336473034205E-2</c:v>
                </c:pt>
                <c:pt idx="1246">
                  <c:v>2.3312733436674889E-2</c:v>
                </c:pt>
                <c:pt idx="1247">
                  <c:v>2.3305848911808154E-2</c:v>
                </c:pt>
                <c:pt idx="1248">
                  <c:v>2.3299206962509818E-2</c:v>
                </c:pt>
                <c:pt idx="1249">
                  <c:v>2.3292544619000582E-2</c:v>
                </c:pt>
                <c:pt idx="1250">
                  <c:v>2.3285861881482173E-2</c:v>
                </c:pt>
                <c:pt idx="1251">
                  <c:v>2.3279412322307159E-2</c:v>
                </c:pt>
                <c:pt idx="1252">
                  <c:v>2.3272686914334546E-2</c:v>
                </c:pt>
                <c:pt idx="1253">
                  <c:v>2.326594111180276E-2</c:v>
                </c:pt>
                <c:pt idx="1254">
                  <c:v>2.3259174914918621E-2</c:v>
                </c:pt>
                <c:pt idx="1255">
                  <c:v>2.3252388323885414E-2</c:v>
                </c:pt>
                <c:pt idx="1256">
                  <c:v>2.324533719349928E-2</c:v>
                </c:pt>
                <c:pt idx="1257">
                  <c:v>2.3238511703593014E-2</c:v>
                </c:pt>
                <c:pt idx="1258">
                  <c:v>2.3231665821307403E-2</c:v>
                </c:pt>
                <c:pt idx="1259">
                  <c:v>2.3224799546849074E-2</c:v>
                </c:pt>
                <c:pt idx="1260">
                  <c:v>2.3217912880425986E-2</c:v>
                </c:pt>
                <c:pt idx="1261">
                  <c:v>2.3211005822245209E-2</c:v>
                </c:pt>
                <c:pt idx="1262">
                  <c:v>2.3204078372514703E-2</c:v>
                </c:pt>
                <c:pt idx="1263">
                  <c:v>2.3197130531444201E-2</c:v>
                </c:pt>
                <c:pt idx="1264">
                  <c:v>2.319062013333107E-2</c:v>
                </c:pt>
                <c:pt idx="1265">
                  <c:v>2.3183627714084588E-2</c:v>
                </c:pt>
                <c:pt idx="1266">
                  <c:v>2.31766149018496E-2</c:v>
                </c:pt>
                <c:pt idx="1267">
                  <c:v>2.3169581696839293E-2</c:v>
                </c:pt>
                <c:pt idx="1268">
                  <c:v>2.3162528099269056E-2</c:v>
                </c:pt>
                <c:pt idx="1269">
                  <c:v>2.3155234780297032E-2</c:v>
                </c:pt>
                <c:pt idx="1270">
                  <c:v>2.3148142302097625E-2</c:v>
                </c:pt>
                <c:pt idx="1271">
                  <c:v>2.3141029433118545E-2</c:v>
                </c:pt>
                <c:pt idx="1272">
                  <c:v>2.3133896173577247E-2</c:v>
                </c:pt>
                <c:pt idx="1273">
                  <c:v>2.3126954230567688E-2</c:v>
                </c:pt>
                <c:pt idx="1274">
                  <c:v>2.3119778282176907E-2</c:v>
                </c:pt>
                <c:pt idx="1275">
                  <c:v>2.3112581942745371E-2</c:v>
                </c:pt>
                <c:pt idx="1276">
                  <c:v>2.3105365212492443E-2</c:v>
                </c:pt>
                <c:pt idx="1277">
                  <c:v>2.3097924025012845E-2</c:v>
                </c:pt>
                <c:pt idx="1278">
                  <c:v>2.309066842665719E-2</c:v>
                </c:pt>
                <c:pt idx="1279">
                  <c:v>2.3083392439266798E-2</c:v>
                </c:pt>
                <c:pt idx="1280">
                  <c:v>2.3076096063061328E-2</c:v>
                </c:pt>
                <c:pt idx="1281">
                  <c:v>2.3068779298263106E-2</c:v>
                </c:pt>
                <c:pt idx="1282">
                  <c:v>2.3061636636101782E-2</c:v>
                </c:pt>
                <c:pt idx="1283">
                  <c:v>2.3054277176299539E-2</c:v>
                </c:pt>
                <c:pt idx="1284">
                  <c:v>2.3046897327454956E-2</c:v>
                </c:pt>
                <c:pt idx="1285">
                  <c:v>2.3039497089793106E-2</c:v>
                </c:pt>
                <c:pt idx="1286">
                  <c:v>2.3032076463539511E-2</c:v>
                </c:pt>
                <c:pt idx="1287">
                  <c:v>2.3024635448920572E-2</c:v>
                </c:pt>
                <c:pt idx="1288">
                  <c:v>2.3017174046163574E-2</c:v>
                </c:pt>
                <c:pt idx="1289">
                  <c:v>2.3009692255496234E-2</c:v>
                </c:pt>
                <c:pt idx="1290">
                  <c:v>2.3001652211716579E-2</c:v>
                </c:pt>
                <c:pt idx="1291">
                  <c:v>2.2994135427505606E-2</c:v>
                </c:pt>
                <c:pt idx="1292">
                  <c:v>2.2986598259391561E-2</c:v>
                </c:pt>
                <c:pt idx="1293">
                  <c:v>2.2979040707601022E-2</c:v>
                </c:pt>
                <c:pt idx="1294">
                  <c:v>2.2971462772360111E-2</c:v>
                </c:pt>
                <c:pt idx="1295">
                  <c:v>2.2964034272813745E-2</c:v>
                </c:pt>
                <c:pt idx="1296">
                  <c:v>2.2956413638824023E-2</c:v>
                </c:pt>
                <c:pt idx="1297">
                  <c:v>2.2948772620968831E-2</c:v>
                </c:pt>
                <c:pt idx="1298">
                  <c:v>2.2941111219477495E-2</c:v>
                </c:pt>
                <c:pt idx="1299">
                  <c:v>2.2933429434581581E-2</c:v>
                </c:pt>
                <c:pt idx="1300">
                  <c:v>2.2925567121246004E-2</c:v>
                </c:pt>
                <c:pt idx="1301">
                  <c:v>2.2917846508258274E-2</c:v>
                </c:pt>
                <c:pt idx="1302">
                  <c:v>2.2910105513656475E-2</c:v>
                </c:pt>
                <c:pt idx="1303">
                  <c:v>2.2902498465595812E-2</c:v>
                </c:pt>
                <c:pt idx="1304">
                  <c:v>2.2894714767165553E-2</c:v>
                </c:pt>
                <c:pt idx="1305">
                  <c:v>2.2886910686730766E-2</c:v>
                </c:pt>
                <c:pt idx="1306">
                  <c:v>2.2879086224527018E-2</c:v>
                </c:pt>
                <c:pt idx="1307">
                  <c:v>2.2870119025042587E-2</c:v>
                </c:pt>
                <c:pt idx="1308">
                  <c:v>2.286210655591054E-2</c:v>
                </c:pt>
                <c:pt idx="1309">
                  <c:v>2.2854219985147216E-2</c:v>
                </c:pt>
                <c:pt idx="1310">
                  <c:v>2.2846313034679558E-2</c:v>
                </c:pt>
                <c:pt idx="1311">
                  <c:v>2.2838385704744887E-2</c:v>
                </c:pt>
                <c:pt idx="1312">
                  <c:v>2.2830437995581859E-2</c:v>
                </c:pt>
                <c:pt idx="1313">
                  <c:v>2.2822469907427798E-2</c:v>
                </c:pt>
                <c:pt idx="1314">
                  <c:v>2.2814481440522255E-2</c:v>
                </c:pt>
                <c:pt idx="1315">
                  <c:v>2.2806472595105685E-2</c:v>
                </c:pt>
                <c:pt idx="1316">
                  <c:v>2.2798829008563223E-2</c:v>
                </c:pt>
                <c:pt idx="1317">
                  <c:v>2.2790773539746401E-2</c:v>
                </c:pt>
                <c:pt idx="1318">
                  <c:v>2.2782697689925791E-2</c:v>
                </c:pt>
                <c:pt idx="1319">
                  <c:v>2.2774601459348055E-2</c:v>
                </c:pt>
                <c:pt idx="1320">
                  <c:v>2.2766484848259421E-2</c:v>
                </c:pt>
                <c:pt idx="1321">
                  <c:v>2.2758229282754016E-2</c:v>
                </c:pt>
                <c:pt idx="1322">
                  <c:v>2.2750073872615469E-2</c:v>
                </c:pt>
                <c:pt idx="1323">
                  <c:v>2.2741898083775362E-2</c:v>
                </c:pt>
                <c:pt idx="1324">
                  <c:v>2.2733701916482586E-2</c:v>
                </c:pt>
                <c:pt idx="1325">
                  <c:v>2.2725596093844041E-2</c:v>
                </c:pt>
                <c:pt idx="1326">
                  <c:v>2.2717357204912629E-2</c:v>
                </c:pt>
                <c:pt idx="1327">
                  <c:v>2.2709097937217218E-2</c:v>
                </c:pt>
                <c:pt idx="1328">
                  <c:v>2.2700818291008874E-2</c:v>
                </c:pt>
                <c:pt idx="1329">
                  <c:v>2.2692415411940108E-2</c:v>
                </c:pt>
                <c:pt idx="1330">
                  <c:v>2.2684096979169677E-2</c:v>
                </c:pt>
                <c:pt idx="1331">
                  <c:v>2.2675758169699925E-2</c:v>
                </c:pt>
                <c:pt idx="1332">
                  <c:v>2.2667398983782849E-2</c:v>
                </c:pt>
                <c:pt idx="1333">
                  <c:v>2.2659019421673105E-2</c:v>
                </c:pt>
                <c:pt idx="1334">
                  <c:v>2.2650712479184352E-2</c:v>
                </c:pt>
                <c:pt idx="1335">
                  <c:v>2.2642290190495507E-2</c:v>
                </c:pt>
                <c:pt idx="1336">
                  <c:v>2.2633847525332221E-2</c:v>
                </c:pt>
                <c:pt idx="1337">
                  <c:v>2.262538448395084E-2</c:v>
                </c:pt>
                <c:pt idx="1338">
                  <c:v>2.2616901066611246E-2</c:v>
                </c:pt>
                <c:pt idx="1339">
                  <c:v>2.260839727357155E-2</c:v>
                </c:pt>
                <c:pt idx="1340">
                  <c:v>2.2599873105091189E-2</c:v>
                </c:pt>
                <c:pt idx="1341">
                  <c:v>2.2591328561429602E-2</c:v>
                </c:pt>
                <c:pt idx="1342">
                  <c:v>2.2582531584109434E-2</c:v>
                </c:pt>
                <c:pt idx="1343">
                  <c:v>2.2573952240171776E-2</c:v>
                </c:pt>
                <c:pt idx="1344">
                  <c:v>2.2565352524940241E-2</c:v>
                </c:pt>
                <c:pt idx="1345">
                  <c:v>2.2556732438672292E-2</c:v>
                </c:pt>
                <c:pt idx="1346">
                  <c:v>2.2548091981626748E-2</c:v>
                </c:pt>
                <c:pt idx="1347">
                  <c:v>2.253949876824185E-2</c:v>
                </c:pt>
                <c:pt idx="1348">
                  <c:v>2.2530815582343024E-2</c:v>
                </c:pt>
                <c:pt idx="1349">
                  <c:v>2.2522112025419212E-2</c:v>
                </c:pt>
                <c:pt idx="1350">
                  <c:v>2.2513388097733598E-2</c:v>
                </c:pt>
                <c:pt idx="1351">
                  <c:v>2.2504584143833689E-2</c:v>
                </c:pt>
                <c:pt idx="1352">
                  <c:v>2.2495821467589359E-2</c:v>
                </c:pt>
                <c:pt idx="1353">
                  <c:v>2.2487038422395671E-2</c:v>
                </c:pt>
                <c:pt idx="1354">
                  <c:v>2.2478235008515469E-2</c:v>
                </c:pt>
                <c:pt idx="1355">
                  <c:v>2.2469462907105244E-2</c:v>
                </c:pt>
                <c:pt idx="1356">
                  <c:v>2.2460616760395572E-2</c:v>
                </c:pt>
                <c:pt idx="1357">
                  <c:v>2.2451750244778357E-2</c:v>
                </c:pt>
                <c:pt idx="1358">
                  <c:v>2.2442863360521686E-2</c:v>
                </c:pt>
                <c:pt idx="1359">
                  <c:v>2.243395610789407E-2</c:v>
                </c:pt>
                <c:pt idx="1360">
                  <c:v>2.2424986797658281E-2</c:v>
                </c:pt>
                <c:pt idx="1361">
                  <c:v>2.2416040810404988E-2</c:v>
                </c:pt>
                <c:pt idx="1362">
                  <c:v>2.2407074456595219E-2</c:v>
                </c:pt>
                <c:pt idx="1363">
                  <c:v>2.239808773649898E-2</c:v>
                </c:pt>
                <c:pt idx="1364">
                  <c:v>2.2389080650384929E-2</c:v>
                </c:pt>
                <c:pt idx="1365">
                  <c:v>2.2380053198523969E-2</c:v>
                </c:pt>
                <c:pt idx="1366">
                  <c:v>2.2371005381186998E-2</c:v>
                </c:pt>
                <c:pt idx="1367">
                  <c:v>2.2361937198644918E-2</c:v>
                </c:pt>
                <c:pt idx="1368">
                  <c:v>2.2352925031355539E-2</c:v>
                </c:pt>
                <c:pt idx="1369">
                  <c:v>2.2343810090719004E-2</c:v>
                </c:pt>
                <c:pt idx="1370">
                  <c:v>2.2334674782712075E-2</c:v>
                </c:pt>
                <c:pt idx="1371">
                  <c:v>2.2325519107613566E-2</c:v>
                </c:pt>
                <c:pt idx="1372">
                  <c:v>2.2316343065702304E-2</c:v>
                </c:pt>
                <c:pt idx="1373">
                  <c:v>2.230713144637507E-2</c:v>
                </c:pt>
                <c:pt idx="1374">
                  <c:v>2.2297916686312258E-2</c:v>
                </c:pt>
                <c:pt idx="1375">
                  <c:v>2.2288681561265965E-2</c:v>
                </c:pt>
                <c:pt idx="1376">
                  <c:v>2.2279426071514754E-2</c:v>
                </c:pt>
                <c:pt idx="1377">
                  <c:v>2.2270157363777045E-2</c:v>
                </c:pt>
                <c:pt idx="1378">
                  <c:v>2.2260859126890187E-2</c:v>
                </c:pt>
                <c:pt idx="1379">
                  <c:v>2.2251540525162549E-2</c:v>
                </c:pt>
                <c:pt idx="1380">
                  <c:v>2.2242201558879113E-2</c:v>
                </c:pt>
                <c:pt idx="1381">
                  <c:v>2.2232843162042104E-2</c:v>
                </c:pt>
                <c:pt idx="1382">
                  <c:v>2.2223465489982223E-2</c:v>
                </c:pt>
                <c:pt idx="1383">
                  <c:v>2.2214067455196641E-2</c:v>
                </c:pt>
                <c:pt idx="1384">
                  <c:v>2.2204649057969685E-2</c:v>
                </c:pt>
                <c:pt idx="1385">
                  <c:v>2.219521029858745E-2</c:v>
                </c:pt>
                <c:pt idx="1386">
                  <c:v>2.2185740121492714E-2</c:v>
                </c:pt>
                <c:pt idx="1387">
                  <c:v>2.2176258611326868E-2</c:v>
                </c:pt>
                <c:pt idx="1388">
                  <c:v>2.2166756738900072E-2</c:v>
                </c:pt>
                <c:pt idx="1389">
                  <c:v>2.2157234504503028E-2</c:v>
                </c:pt>
                <c:pt idx="1390">
                  <c:v>2.2147691908426453E-2</c:v>
                </c:pt>
                <c:pt idx="1391">
                  <c:v>2.2138128950961049E-2</c:v>
                </c:pt>
                <c:pt idx="1392">
                  <c:v>2.2128545632397974E-2</c:v>
                </c:pt>
                <c:pt idx="1393">
                  <c:v>2.2118941953030574E-2</c:v>
                </c:pt>
                <c:pt idx="1394">
                  <c:v>2.2109372320637755E-2</c:v>
                </c:pt>
                <c:pt idx="1395">
                  <c:v>2.2099760935710651E-2</c:v>
                </c:pt>
                <c:pt idx="1396">
                  <c:v>2.2090102283063118E-2</c:v>
                </c:pt>
                <c:pt idx="1397">
                  <c:v>2.2080423273638392E-2</c:v>
                </c:pt>
                <c:pt idx="1398">
                  <c:v>2.2070723907727078E-2</c:v>
                </c:pt>
                <c:pt idx="1399">
                  <c:v>2.2060967092120753E-2</c:v>
                </c:pt>
                <c:pt idx="1400">
                  <c:v>2.2051224974696047E-2</c:v>
                </c:pt>
                <c:pt idx="1401">
                  <c:v>2.2041462500714454E-2</c:v>
                </c:pt>
                <c:pt idx="1402">
                  <c:v>2.2031679670472107E-2</c:v>
                </c:pt>
                <c:pt idx="1403">
                  <c:v>2.2021921741077692E-2</c:v>
                </c:pt>
                <c:pt idx="1404">
                  <c:v>2.2012100242378603E-2</c:v>
                </c:pt>
                <c:pt idx="1405">
                  <c:v>2.2002258389243263E-2</c:v>
                </c:pt>
                <c:pt idx="1406">
                  <c:v>2.1992396181965856E-2</c:v>
                </c:pt>
                <c:pt idx="1407">
                  <c:v>2.1982513620842803E-2</c:v>
                </c:pt>
                <c:pt idx="1408">
                  <c:v>2.1972555224088516E-2</c:v>
                </c:pt>
                <c:pt idx="1409">
                  <c:v>2.1962629908311205E-2</c:v>
                </c:pt>
                <c:pt idx="1410">
                  <c:v>2.1952684238649753E-2</c:v>
                </c:pt>
                <c:pt idx="1411">
                  <c:v>2.1942718215405638E-2</c:v>
                </c:pt>
                <c:pt idx="1412">
                  <c:v>2.1932795517940092E-2</c:v>
                </c:pt>
                <c:pt idx="1413">
                  <c:v>2.1922790839990457E-2</c:v>
                </c:pt>
                <c:pt idx="1414">
                  <c:v>2.1912765810282678E-2</c:v>
                </c:pt>
                <c:pt idx="1415">
                  <c:v>2.1902720429118106E-2</c:v>
                </c:pt>
                <c:pt idx="1416">
                  <c:v>2.1892654696798092E-2</c:v>
                </c:pt>
                <c:pt idx="1417">
                  <c:v>2.1882568613624427E-2</c:v>
                </c:pt>
                <c:pt idx="1418">
                  <c:v>2.1872462179899809E-2</c:v>
                </c:pt>
                <c:pt idx="1419">
                  <c:v>2.1862335395927818E-2</c:v>
                </c:pt>
                <c:pt idx="1420">
                  <c:v>2.1851947310797558E-2</c:v>
                </c:pt>
                <c:pt idx="1421">
                  <c:v>2.1841773650072432E-2</c:v>
                </c:pt>
                <c:pt idx="1422">
                  <c:v>2.1831579637287612E-2</c:v>
                </c:pt>
                <c:pt idx="1423">
                  <c:v>2.1821365272754509E-2</c:v>
                </c:pt>
                <c:pt idx="1424">
                  <c:v>2.1811130556784533E-2</c:v>
                </c:pt>
                <c:pt idx="1425">
                  <c:v>2.1800966341777656E-2</c:v>
                </c:pt>
                <c:pt idx="1426">
                  <c:v>2.1790694069498164E-2</c:v>
                </c:pt>
                <c:pt idx="1427">
                  <c:v>2.1780404716585232E-2</c:v>
                </c:pt>
                <c:pt idx="1428">
                  <c:v>2.1770100571573251E-2</c:v>
                </c:pt>
                <c:pt idx="1429">
                  <c:v>2.1759687954718179E-2</c:v>
                </c:pt>
                <c:pt idx="1430">
                  <c:v>2.1749360499326725E-2</c:v>
                </c:pt>
                <c:pt idx="1431">
                  <c:v>2.1739025374602362E-2</c:v>
                </c:pt>
                <c:pt idx="1432">
                  <c:v>2.1728684856588052E-2</c:v>
                </c:pt>
                <c:pt idx="1433">
                  <c:v>2.1718341221278751E-2</c:v>
                </c:pt>
                <c:pt idx="1434">
                  <c:v>2.1708093219491811E-2</c:v>
                </c:pt>
                <c:pt idx="1435">
                  <c:v>2.1697749604838331E-2</c:v>
                </c:pt>
                <c:pt idx="1436">
                  <c:v>2.168740950468109E-2</c:v>
                </c:pt>
                <c:pt idx="1437">
                  <c:v>2.1677075207132853E-2</c:v>
                </c:pt>
                <c:pt idx="1438">
                  <c:v>2.166665594187836E-2</c:v>
                </c:pt>
                <c:pt idx="1439">
                  <c:v>2.1656341396082929E-2</c:v>
                </c:pt>
                <c:pt idx="1440">
                  <c:v>2.1646039663648996E-2</c:v>
                </c:pt>
                <c:pt idx="1441">
                  <c:v>2.1635753020197993E-2</c:v>
                </c:pt>
                <c:pt idx="1442">
                  <c:v>2.1625483741304671E-2</c:v>
                </c:pt>
                <c:pt idx="1443">
                  <c:v>2.161523410249664E-2</c:v>
                </c:pt>
                <c:pt idx="1444">
                  <c:v>2.1605006379257035E-2</c:v>
                </c:pt>
                <c:pt idx="1445">
                  <c:v>2.1594802847022296E-2</c:v>
                </c:pt>
                <c:pt idx="1446">
                  <c:v>2.158462578118393E-2</c:v>
                </c:pt>
                <c:pt idx="1447">
                  <c:v>2.1574632204731901E-2</c:v>
                </c:pt>
                <c:pt idx="1448">
                  <c:v>2.1564510579461033E-2</c:v>
                </c:pt>
                <c:pt idx="1449">
                  <c:v>2.1554422174231053E-2</c:v>
                </c:pt>
                <c:pt idx="1450">
                  <c:v>2.1544369289001369E-2</c:v>
                </c:pt>
                <c:pt idx="1451">
                  <c:v>2.1534285539274622E-2</c:v>
                </c:pt>
                <c:pt idx="1452">
                  <c:v>2.1524312021366728E-2</c:v>
                </c:pt>
                <c:pt idx="1453">
                  <c:v>2.1514377967938172E-2</c:v>
                </c:pt>
                <c:pt idx="1454">
                  <c:v>2.1504483378407012E-2</c:v>
                </c:pt>
                <c:pt idx="1455">
                  <c:v>2.1494687978193396E-2</c:v>
                </c:pt>
                <c:pt idx="1456">
                  <c:v>2.1484870071010284E-2</c:v>
                </c:pt>
                <c:pt idx="1457">
                  <c:v>2.1475091623458679E-2</c:v>
                </c:pt>
                <c:pt idx="1458">
                  <c:v>2.1465352634969476E-2</c:v>
                </c:pt>
                <c:pt idx="1459">
                  <c:v>2.1455653104973129E-2</c:v>
                </c:pt>
                <c:pt idx="1460">
                  <c:v>2.1445944550703092E-2</c:v>
                </c:pt>
                <c:pt idx="1461">
                  <c:v>2.1436326192323281E-2</c:v>
                </c:pt>
                <c:pt idx="1462">
                  <c:v>2.1426747293261526E-2</c:v>
                </c:pt>
                <c:pt idx="1463">
                  <c:v>2.1415848296857554E-2</c:v>
                </c:pt>
                <c:pt idx="1464">
                  <c:v>2.1406393069792813E-2</c:v>
                </c:pt>
                <c:pt idx="1465">
                  <c:v>2.1396935915353889E-2</c:v>
                </c:pt>
                <c:pt idx="1466">
                  <c:v>2.1387518215415624E-2</c:v>
                </c:pt>
                <c:pt idx="1467">
                  <c:v>2.13781399694285E-2</c:v>
                </c:pt>
                <c:pt idx="1468">
                  <c:v>2.1368801176846128E-2</c:v>
                </c:pt>
                <c:pt idx="1469">
                  <c:v>2.1359501837122555E-2</c:v>
                </c:pt>
                <c:pt idx="1470">
                  <c:v>2.1350241949715396E-2</c:v>
                </c:pt>
                <c:pt idx="1471">
                  <c:v>2.1341021514084936E-2</c:v>
                </c:pt>
                <c:pt idx="1472">
                  <c:v>2.1331840529692794E-2</c:v>
                </c:pt>
                <c:pt idx="1473">
                  <c:v>2.1322625793478569E-2</c:v>
                </c:pt>
                <c:pt idx="1474">
                  <c:v>2.1313532868502492E-2</c:v>
                </c:pt>
                <c:pt idx="1475">
                  <c:v>2.1304479403072504E-2</c:v>
                </c:pt>
                <c:pt idx="1476">
                  <c:v>2.129546539664786E-2</c:v>
                </c:pt>
                <c:pt idx="1477">
                  <c:v>2.1286517901265657E-2</c:v>
                </c:pt>
                <c:pt idx="1478">
                  <c:v>2.127757591217402E-2</c:v>
                </c:pt>
                <c:pt idx="1479">
                  <c:v>2.1268673373085439E-2</c:v>
                </c:pt>
                <c:pt idx="1480">
                  <c:v>2.1259810283476871E-2</c:v>
                </c:pt>
                <c:pt idx="1481">
                  <c:v>2.1250987230882281E-2</c:v>
                </c:pt>
                <c:pt idx="1482">
                  <c:v>2.124220996728703E-2</c:v>
                </c:pt>
                <c:pt idx="1483">
                  <c:v>2.1233472158984683E-2</c:v>
                </c:pt>
                <c:pt idx="1484">
                  <c:v>2.1224773805453231E-2</c:v>
                </c:pt>
                <c:pt idx="1485">
                  <c:v>2.1216086559522854E-2</c:v>
                </c:pt>
                <c:pt idx="1486">
                  <c:v>2.1207460155958535E-2</c:v>
                </c:pt>
                <c:pt idx="1487">
                  <c:v>2.1198873198282953E-2</c:v>
                </c:pt>
                <c:pt idx="1488">
                  <c:v>2.1190325685992554E-2</c:v>
                </c:pt>
                <c:pt idx="1489">
                  <c:v>2.1181873841296984E-2</c:v>
                </c:pt>
                <c:pt idx="1490">
                  <c:v>2.1173412205584302E-2</c:v>
                </c:pt>
                <c:pt idx="1491">
                  <c:v>2.1164990021061227E-2</c:v>
                </c:pt>
                <c:pt idx="1492">
                  <c:v>2.11566072872258E-2</c:v>
                </c:pt>
                <c:pt idx="1493">
                  <c:v>2.1148264003579102E-2</c:v>
                </c:pt>
                <c:pt idx="1494">
                  <c:v>2.1139868937420158E-2</c:v>
                </c:pt>
                <c:pt idx="1495">
                  <c:v>2.1131695784859732E-2</c:v>
                </c:pt>
                <c:pt idx="1496">
                  <c:v>2.1123470848800122E-2</c:v>
                </c:pt>
                <c:pt idx="1497">
                  <c:v>2.1115285360952762E-2</c:v>
                </c:pt>
                <c:pt idx="1498">
                  <c:v>2.1107019950098217E-2</c:v>
                </c:pt>
                <c:pt idx="1499">
                  <c:v>2.1098823154566144E-2</c:v>
                </c:pt>
                <c:pt idx="1500">
                  <c:v>2.1090744243381594E-2</c:v>
                </c:pt>
                <c:pt idx="1501">
                  <c:v>2.1082704766426031E-2</c:v>
                </c:pt>
                <c:pt idx="1502">
                  <c:v>2.1074704723230194E-2</c:v>
                </c:pt>
                <c:pt idx="1503">
                  <c:v>2.1066794998999154E-2</c:v>
                </c:pt>
                <c:pt idx="1504">
                  <c:v>2.1058876183930996E-2</c:v>
                </c:pt>
                <c:pt idx="1505">
                  <c:v>2.1050996803638523E-2</c:v>
                </c:pt>
                <c:pt idx="1506">
                  <c:v>2.1043156857661727E-2</c:v>
                </c:pt>
                <c:pt idx="1507">
                  <c:v>2.1035356345542388E-2</c:v>
                </c:pt>
                <c:pt idx="1508">
                  <c:v>2.1027532547203118E-2</c:v>
                </c:pt>
                <c:pt idx="1509">
                  <c:v>2.1019808527464975E-2</c:v>
                </c:pt>
                <c:pt idx="1510">
                  <c:v>2.1012123937839029E-2</c:v>
                </c:pt>
                <c:pt idx="1511">
                  <c:v>2.1004478777877506E-2</c:v>
                </c:pt>
                <c:pt idx="1512">
                  <c:v>2.0996945276968319E-2</c:v>
                </c:pt>
                <c:pt idx="1513">
                  <c:v>2.0989381358519757E-2</c:v>
                </c:pt>
                <c:pt idx="1514">
                  <c:v>2.0981856870792338E-2</c:v>
                </c:pt>
                <c:pt idx="1515">
                  <c:v>2.0970112340885815E-2</c:v>
                </c:pt>
                <c:pt idx="1516">
                  <c:v>2.0962689244429171E-2</c:v>
                </c:pt>
                <c:pt idx="1517">
                  <c:v>2.0955305577135534E-2</c:v>
                </c:pt>
                <c:pt idx="1518">
                  <c:v>2.0947961338573844E-2</c:v>
                </c:pt>
                <c:pt idx="1519">
                  <c:v>2.0940656528316157E-2</c:v>
                </c:pt>
                <c:pt idx="1520">
                  <c:v>2.0933391145936311E-2</c:v>
                </c:pt>
                <c:pt idx="1521">
                  <c:v>2.092616519100993E-2</c:v>
                </c:pt>
                <c:pt idx="1522">
                  <c:v>2.0918978663115304E-2</c:v>
                </c:pt>
                <c:pt idx="1523">
                  <c:v>2.0911831561833846E-2</c:v>
                </c:pt>
                <c:pt idx="1524">
                  <c:v>2.0904929323213479E-2</c:v>
                </c:pt>
                <c:pt idx="1525">
                  <c:v>2.0897865901361522E-2</c:v>
                </c:pt>
                <c:pt idx="1526">
                  <c:v>2.0890841909580096E-2</c:v>
                </c:pt>
                <c:pt idx="1527">
                  <c:v>2.088385734745472E-2</c:v>
                </c:pt>
                <c:pt idx="1528">
                  <c:v>2.0876912214574436E-2</c:v>
                </c:pt>
                <c:pt idx="1529">
                  <c:v>2.0868907925237056E-2</c:v>
                </c:pt>
                <c:pt idx="1530">
                  <c:v>2.0862044856266731E-2</c:v>
                </c:pt>
                <c:pt idx="1531">
                  <c:v>2.085522121292091E-2</c:v>
                </c:pt>
                <c:pt idx="1532">
                  <c:v>2.0848436994799241E-2</c:v>
                </c:pt>
                <c:pt idx="1533">
                  <c:v>2.0841817194140876E-2</c:v>
                </c:pt>
                <c:pt idx="1534">
                  <c:v>2.0835114260576177E-2</c:v>
                </c:pt>
                <c:pt idx="1535">
                  <c:v>2.0828450753380749E-2</c:v>
                </c:pt>
                <c:pt idx="1536">
                  <c:v>2.0821826672162133E-2</c:v>
                </c:pt>
                <c:pt idx="1537">
                  <c:v>2.0815107268707923E-2</c:v>
                </c:pt>
                <c:pt idx="1538">
                  <c:v>2.0808559593655563E-2</c:v>
                </c:pt>
                <c:pt idx="1539">
                  <c:v>2.0802051341089492E-2</c:v>
                </c:pt>
                <c:pt idx="1540">
                  <c:v>2.0795582510629722E-2</c:v>
                </c:pt>
                <c:pt idx="1541">
                  <c:v>2.0789297642118253E-2</c:v>
                </c:pt>
                <c:pt idx="1542">
                  <c:v>2.0782910108633864E-2</c:v>
                </c:pt>
                <c:pt idx="1543">
                  <c:v>2.0776561998438987E-2</c:v>
                </c:pt>
                <c:pt idx="1544">
                  <c:v>2.0770253311160544E-2</c:v>
                </c:pt>
                <c:pt idx="1545">
                  <c:v>2.0763984046425904E-2</c:v>
                </c:pt>
                <c:pt idx="1546">
                  <c:v>2.0757754203864623E-2</c:v>
                </c:pt>
                <c:pt idx="1547">
                  <c:v>2.0751563783110237E-2</c:v>
                </c:pt>
                <c:pt idx="1548">
                  <c:v>2.0745412783797157E-2</c:v>
                </c:pt>
                <c:pt idx="1549">
                  <c:v>2.0739301205562433E-2</c:v>
                </c:pt>
                <c:pt idx="1550">
                  <c:v>2.0732729650522749E-2</c:v>
                </c:pt>
                <c:pt idx="1551">
                  <c:v>2.0726689490249861E-2</c:v>
                </c:pt>
                <c:pt idx="1552">
                  <c:v>2.0720688743080647E-2</c:v>
                </c:pt>
                <c:pt idx="1553">
                  <c:v>2.0714727408667186E-2</c:v>
                </c:pt>
                <c:pt idx="1554">
                  <c:v>2.0708805486662905E-2</c:v>
                </c:pt>
                <c:pt idx="1555">
                  <c:v>2.0703101593141229E-2</c:v>
                </c:pt>
                <c:pt idx="1556">
                  <c:v>2.0697260980473607E-2</c:v>
                </c:pt>
                <c:pt idx="1557">
                  <c:v>2.0691459781482919E-2</c:v>
                </c:pt>
                <c:pt idx="1558">
                  <c:v>2.0685697995831615E-2</c:v>
                </c:pt>
                <c:pt idx="1559">
                  <c:v>2.0679975623183047E-2</c:v>
                </c:pt>
                <c:pt idx="1560">
                  <c:v>2.0674101596166668E-2</c:v>
                </c:pt>
                <c:pt idx="1561">
                  <c:v>2.0668455551539761E-2</c:v>
                </c:pt>
                <c:pt idx="1562">
                  <c:v>2.0662848916637649E-2</c:v>
                </c:pt>
                <c:pt idx="1563">
                  <c:v>2.0657480255975202E-2</c:v>
                </c:pt>
                <c:pt idx="1564">
                  <c:v>2.0651954943378664E-2</c:v>
                </c:pt>
                <c:pt idx="1565">
                  <c:v>2.0646469041816589E-2</c:v>
                </c:pt>
                <c:pt idx="1566">
                  <c:v>2.0641022550969251E-2</c:v>
                </c:pt>
                <c:pt idx="1567">
                  <c:v>2.0635615470517805E-2</c:v>
                </c:pt>
                <c:pt idx="1568">
                  <c:v>2.0630036693400734E-2</c:v>
                </c:pt>
                <c:pt idx="1569">
                  <c:v>2.0624705917595802E-2</c:v>
                </c:pt>
                <c:pt idx="1570">
                  <c:v>2.061941454897772E-2</c:v>
                </c:pt>
                <c:pt idx="1571">
                  <c:v>2.0614162587239308E-2</c:v>
                </c:pt>
                <c:pt idx="1572">
                  <c:v>2.0608950032076089E-2</c:v>
                </c:pt>
                <c:pt idx="1573">
                  <c:v>2.060377688318582E-2</c:v>
                </c:pt>
                <c:pt idx="1574">
                  <c:v>2.059864314026804E-2</c:v>
                </c:pt>
                <c:pt idx="1575">
                  <c:v>2.0593548803025885E-2</c:v>
                </c:pt>
                <c:pt idx="1576">
                  <c:v>2.0589188498977933E-2</c:v>
                </c:pt>
                <c:pt idx="1577">
                  <c:v>2.0584180573088088E-2</c:v>
                </c:pt>
                <c:pt idx="1578">
                  <c:v>2.0579212058767317E-2</c:v>
                </c:pt>
                <c:pt idx="1579">
                  <c:v>2.0574282955722265E-2</c:v>
                </c:pt>
                <c:pt idx="1580">
                  <c:v>2.056939326366267E-2</c:v>
                </c:pt>
                <c:pt idx="1581">
                  <c:v>2.0564298496673208E-2</c:v>
                </c:pt>
                <c:pt idx="1582">
                  <c:v>2.0559485080509074E-2</c:v>
                </c:pt>
                <c:pt idx="1583">
                  <c:v>2.0554711072221642E-2</c:v>
                </c:pt>
                <c:pt idx="1584">
                  <c:v>2.054997647152924E-2</c:v>
                </c:pt>
                <c:pt idx="1585">
                  <c:v>2.0545535958130225E-2</c:v>
                </c:pt>
                <c:pt idx="1586">
                  <c:v>2.0540882726007507E-2</c:v>
                </c:pt>
                <c:pt idx="1587">
                  <c:v>2.0536268902900025E-2</c:v>
                </c:pt>
                <c:pt idx="1588">
                  <c:v>2.0531694488535129E-2</c:v>
                </c:pt>
                <c:pt idx="1589">
                  <c:v>2.0526894572373892E-2</c:v>
                </c:pt>
                <c:pt idx="1590">
                  <c:v>2.0522396411508027E-2</c:v>
                </c:pt>
                <c:pt idx="1591">
                  <c:v>2.0517937656343011E-2</c:v>
                </c:pt>
                <c:pt idx="1592">
                  <c:v>2.0513518306617549E-2</c:v>
                </c:pt>
                <c:pt idx="1593">
                  <c:v>2.0509138362072118E-2</c:v>
                </c:pt>
                <c:pt idx="1594">
                  <c:v>2.050507557101168E-2</c:v>
                </c:pt>
                <c:pt idx="1595">
                  <c:v>2.0500777010426064E-2</c:v>
                </c:pt>
                <c:pt idx="1596">
                  <c:v>2.0496517856491248E-2</c:v>
                </c:pt>
                <c:pt idx="1597">
                  <c:v>2.0492298108954404E-2</c:v>
                </c:pt>
                <c:pt idx="1598">
                  <c:v>2.0488117767567541E-2</c:v>
                </c:pt>
                <c:pt idx="1599">
                  <c:v>2.0483976832084444E-2</c:v>
                </c:pt>
                <c:pt idx="1600">
                  <c:v>2.0479875302260211E-2</c:v>
                </c:pt>
                <c:pt idx="1601">
                  <c:v>2.0475813177853904E-2</c:v>
                </c:pt>
                <c:pt idx="1602">
                  <c:v>2.047089601690007E-2</c:v>
                </c:pt>
                <c:pt idx="1603">
                  <c:v>2.0466904926910584E-2</c:v>
                </c:pt>
                <c:pt idx="1604">
                  <c:v>2.0462953234953295E-2</c:v>
                </c:pt>
                <c:pt idx="1605">
                  <c:v>2.0459040940798499E-2</c:v>
                </c:pt>
                <c:pt idx="1606">
                  <c:v>2.045516804421962E-2</c:v>
                </c:pt>
                <c:pt idx="1607">
                  <c:v>2.0451645413699659E-2</c:v>
                </c:pt>
                <c:pt idx="1608">
                  <c:v>2.0447853914305921E-2</c:v>
                </c:pt>
                <c:pt idx="1609">
                  <c:v>2.0444101814040414E-2</c:v>
                </c:pt>
                <c:pt idx="1610">
                  <c:v>2.0440389112683161E-2</c:v>
                </c:pt>
                <c:pt idx="1611">
                  <c:v>2.043671581001863E-2</c:v>
                </c:pt>
                <c:pt idx="1612">
                  <c:v>2.0432758001413729E-2</c:v>
                </c:pt>
                <c:pt idx="1613">
                  <c:v>2.0429160881701401E-2</c:v>
                </c:pt>
                <c:pt idx="1614">
                  <c:v>2.0425603157831228E-2</c:v>
                </c:pt>
                <c:pt idx="1615">
                  <c:v>2.0422416582030107E-2</c:v>
                </c:pt>
                <c:pt idx="1616">
                  <c:v>2.0418940269657685E-2</c:v>
                </c:pt>
                <c:pt idx="1617">
                  <c:v>2.0415503354726666E-2</c:v>
                </c:pt>
                <c:pt idx="1618">
                  <c:v>2.041210583703577E-2</c:v>
                </c:pt>
                <c:pt idx="1619">
                  <c:v>2.040827120093943E-2</c:v>
                </c:pt>
                <c:pt idx="1620">
                  <c:v>2.0404612852766551E-2</c:v>
                </c:pt>
                <c:pt idx="1621">
                  <c:v>2.0401336521903016E-2</c:v>
                </c:pt>
                <c:pt idx="1622">
                  <c:v>2.0398099585267875E-2</c:v>
                </c:pt>
                <c:pt idx="1623">
                  <c:v>2.0394902042672618E-2</c:v>
                </c:pt>
                <c:pt idx="1624">
                  <c:v>2.0391743893932317E-2</c:v>
                </c:pt>
                <c:pt idx="1625">
                  <c:v>2.0388625138863387E-2</c:v>
                </c:pt>
                <c:pt idx="1626">
                  <c:v>2.0385545777285373E-2</c:v>
                </c:pt>
                <c:pt idx="1627">
                  <c:v>2.0382505809018726E-2</c:v>
                </c:pt>
                <c:pt idx="1628">
                  <c:v>2.0380605139712234E-2</c:v>
                </c:pt>
                <c:pt idx="1629">
                  <c:v>2.037765190671496E-2</c:v>
                </c:pt>
                <c:pt idx="1630">
                  <c:v>2.0374738073106472E-2</c:v>
                </c:pt>
                <c:pt idx="1631">
                  <c:v>2.0371863638715432E-2</c:v>
                </c:pt>
                <c:pt idx="1632">
                  <c:v>2.0369028603370934E-2</c:v>
                </c:pt>
                <c:pt idx="1633">
                  <c:v>2.0365852792743406E-2</c:v>
                </c:pt>
                <c:pt idx="1634">
                  <c:v>2.036309389397456E-2</c:v>
                </c:pt>
                <c:pt idx="1635">
                  <c:v>2.0360374391561888E-2</c:v>
                </c:pt>
                <c:pt idx="1636">
                  <c:v>2.0357694285345951E-2</c:v>
                </c:pt>
                <c:pt idx="1637">
                  <c:v>2.035544440658835E-2</c:v>
                </c:pt>
                <c:pt idx="1638">
                  <c:v>2.0352845762097588E-2</c:v>
                </c:pt>
                <c:pt idx="1639">
                  <c:v>2.0350286515533254E-2</c:v>
                </c:pt>
                <c:pt idx="1640">
                  <c:v>2.0347766666743389E-2</c:v>
                </c:pt>
                <c:pt idx="1641">
                  <c:v>2.0344884691807574E-2</c:v>
                </c:pt>
                <c:pt idx="1642">
                  <c:v>2.0342440959555442E-2</c:v>
                </c:pt>
                <c:pt idx="1643">
                  <c:v>2.0340036622449105E-2</c:v>
                </c:pt>
                <c:pt idx="1644">
                  <c:v>2.0337671680346395E-2</c:v>
                </c:pt>
                <c:pt idx="1645">
                  <c:v>2.0335346133109583E-2</c:v>
                </c:pt>
                <c:pt idx="1646">
                  <c:v>2.0333474919113661E-2</c:v>
                </c:pt>
                <c:pt idx="1647">
                  <c:v>2.0331230850716111E-2</c:v>
                </c:pt>
                <c:pt idx="1648">
                  <c:v>2.0329026178969836E-2</c:v>
                </c:pt>
                <c:pt idx="1649">
                  <c:v>2.0326860903744012E-2</c:v>
                </c:pt>
                <c:pt idx="1650">
                  <c:v>2.0324735024911791E-2</c:v>
                </c:pt>
                <c:pt idx="1651">
                  <c:v>2.0322648542347194E-2</c:v>
                </c:pt>
                <c:pt idx="1652">
                  <c:v>2.0320601455927772E-2</c:v>
                </c:pt>
                <c:pt idx="1653">
                  <c:v>2.0318593765532394E-2</c:v>
                </c:pt>
                <c:pt idx="1654">
                  <c:v>2.0315752714062472E-2</c:v>
                </c:pt>
                <c:pt idx="1655">
                  <c:v>2.0313818401666604E-2</c:v>
                </c:pt>
                <c:pt idx="1656">
                  <c:v>2.0311923480581119E-2</c:v>
                </c:pt>
                <c:pt idx="1657">
                  <c:v>2.0310067950693803E-2</c:v>
                </c:pt>
                <c:pt idx="1658">
                  <c:v>2.0308251811895106E-2</c:v>
                </c:pt>
                <c:pt idx="1659">
                  <c:v>2.0306924860513206E-2</c:v>
                </c:pt>
                <c:pt idx="1660">
                  <c:v>2.0305190221187538E-2</c:v>
                </c:pt>
                <c:pt idx="1661">
                  <c:v>2.0303494974822065E-2</c:v>
                </c:pt>
                <c:pt idx="1662">
                  <c:v>2.0301839121318034E-2</c:v>
                </c:pt>
                <c:pt idx="1663">
                  <c:v>2.0299761980631055E-2</c:v>
                </c:pt>
                <c:pt idx="1664">
                  <c:v>2.029818218622927E-2</c:v>
                </c:pt>
                <c:pt idx="1665">
                  <c:v>2.0296641782224539E-2</c:v>
                </c:pt>
                <c:pt idx="1666">
                  <c:v>2.0295140768526464E-2</c:v>
                </c:pt>
                <c:pt idx="1667">
                  <c:v>2.0294150743395654E-2</c:v>
                </c:pt>
                <c:pt idx="1668">
                  <c:v>2.0292731245099636E-2</c:v>
                </c:pt>
                <c:pt idx="1669">
                  <c:v>2.0291351139032632E-2</c:v>
                </c:pt>
                <c:pt idx="1670">
                  <c:v>2.0290010425115364E-2</c:v>
                </c:pt>
                <c:pt idx="1671">
                  <c:v>2.0288709103268111E-2</c:v>
                </c:pt>
                <c:pt idx="1672">
                  <c:v>2.0286961878041972E-2</c:v>
                </c:pt>
                <c:pt idx="1673">
                  <c:v>2.0285736594169549E-2</c:v>
                </c:pt>
                <c:pt idx="1674">
                  <c:v>2.028455069996744E-2</c:v>
                </c:pt>
                <c:pt idx="1675">
                  <c:v>2.0283404195367061E-2</c:v>
                </c:pt>
                <c:pt idx="1676">
                  <c:v>2.0282297080302065E-2</c:v>
                </c:pt>
                <c:pt idx="1677">
                  <c:v>2.0281229354706987E-2</c:v>
                </c:pt>
                <c:pt idx="1678">
                  <c:v>2.0280201018519489E-2</c:v>
                </c:pt>
                <c:pt idx="1679">
                  <c:v>2.0279212071679455E-2</c:v>
                </c:pt>
                <c:pt idx="1680">
                  <c:v>2.0279277444516155E-2</c:v>
                </c:pt>
                <c:pt idx="1681">
                  <c:v>2.0278372803214841E-2</c:v>
                </c:pt>
                <c:pt idx="1682">
                  <c:v>2.0277507555447164E-2</c:v>
                </c:pt>
                <c:pt idx="1683">
                  <c:v>2.0276681701162022E-2</c:v>
                </c:pt>
                <c:pt idx="1684">
                  <c:v>2.0275895240311412E-2</c:v>
                </c:pt>
                <c:pt idx="1685">
                  <c:v>2.0274626690963062E-2</c:v>
                </c:pt>
                <c:pt idx="1686">
                  <c:v>2.0273914971116275E-2</c:v>
                </c:pt>
                <c:pt idx="1687">
                  <c:v>2.0273238801400355E-2</c:v>
                </c:pt>
                <c:pt idx="1688">
                  <c:v>2.0272595493083235E-2</c:v>
                </c:pt>
                <c:pt idx="1689">
                  <c:v>2.0272511256240928E-2</c:v>
                </c:pt>
                <c:pt idx="1690">
                  <c:v>2.0271926653906425E-2</c:v>
                </c:pt>
                <c:pt idx="1691">
                  <c:v>2.0271366545470078E-2</c:v>
                </c:pt>
                <c:pt idx="1692">
                  <c:v>2.0270828256682558E-2</c:v>
                </c:pt>
                <c:pt idx="1693">
                  <c:v>2.0270309113298066E-2</c:v>
                </c:pt>
                <c:pt idx="1694">
                  <c:v>2.0269275164148164E-2</c:v>
                </c:pt>
                <c:pt idx="1695">
                  <c:v>2.0268786601503882E-2</c:v>
                </c:pt>
                <c:pt idx="1696">
                  <c:v>2.0268309390554663E-2</c:v>
                </c:pt>
                <c:pt idx="1697">
                  <c:v>2.0267840842602095E-2</c:v>
                </c:pt>
                <c:pt idx="1698">
                  <c:v>2.0267906979055991E-2</c:v>
                </c:pt>
                <c:pt idx="1699">
                  <c:v>2.0267446549110484E-2</c:v>
                </c:pt>
                <c:pt idx="1700">
                  <c:v>2.0266986544932367E-2</c:v>
                </c:pt>
                <c:pt idx="1701">
                  <c:v>2.0266524292300053E-2</c:v>
                </c:pt>
                <c:pt idx="1702">
                  <c:v>2.0266057116992406E-2</c:v>
                </c:pt>
                <c:pt idx="1703">
                  <c:v>2.0265582344791366E-2</c:v>
                </c:pt>
                <c:pt idx="1704">
                  <c:v>2.026509730148152E-2</c:v>
                </c:pt>
                <c:pt idx="1705">
                  <c:v>2.0264599312849213E-2</c:v>
                </c:pt>
                <c:pt idx="1706">
                  <c:v>2.0263570111967923E-2</c:v>
                </c:pt>
                <c:pt idx="1707">
                  <c:v>2.0262012762869919E-2</c:v>
                </c:pt>
                <c:pt idx="1708">
                  <c:v>2.0261466374336748E-2</c:v>
                </c:pt>
                <c:pt idx="1709">
                  <c:v>2.0260896467857847E-2</c:v>
                </c:pt>
                <c:pt idx="1710">
                  <c:v>2.0260300325363943E-2</c:v>
                </c:pt>
                <c:pt idx="1711">
                  <c:v>2.0260180283295921E-2</c:v>
                </c:pt>
                <c:pt idx="1712">
                  <c:v>2.0259522223668312E-2</c:v>
                </c:pt>
                <c:pt idx="1713">
                  <c:v>2.0258833266820514E-2</c:v>
                </c:pt>
                <c:pt idx="1714">
                  <c:v>2.0258113412784141E-2</c:v>
                </c:pt>
                <c:pt idx="1715">
                  <c:v>2.0256866600516343E-2</c:v>
                </c:pt>
                <c:pt idx="1716">
                  <c:v>2.0256087202174651E-2</c:v>
                </c:pt>
                <c:pt idx="1717">
                  <c:v>2.0255276908448919E-2</c:v>
                </c:pt>
                <c:pt idx="1718">
                  <c:v>2.0254435719375862E-2</c:v>
                </c:pt>
                <c:pt idx="1719">
                  <c:v>2.025356363499399E-2</c:v>
                </c:pt>
                <c:pt idx="1720">
                  <c:v>2.0253145449543822E-2</c:v>
                </c:pt>
                <c:pt idx="1721">
                  <c:v>2.0252209316187146E-2</c:v>
                </c:pt>
                <c:pt idx="1722">
                  <c:v>2.0251242285944708E-2</c:v>
                </c:pt>
                <c:pt idx="1723">
                  <c:v>2.0250099275660516E-2</c:v>
                </c:pt>
                <c:pt idx="1724">
                  <c:v>2.0248590611369924E-2</c:v>
                </c:pt>
                <c:pt idx="1725">
                  <c:v>2.0247528742441886E-2</c:v>
                </c:pt>
                <c:pt idx="1726">
                  <c:v>2.0246435978518922E-2</c:v>
                </c:pt>
                <c:pt idx="1727">
                  <c:v>2.0245312319651626E-2</c:v>
                </c:pt>
                <c:pt idx="1728">
                  <c:v>2.0244157765890596E-2</c:v>
                </c:pt>
                <c:pt idx="1729">
                  <c:v>2.0242972317288221E-2</c:v>
                </c:pt>
                <c:pt idx="1730">
                  <c:v>2.0241755973898233E-2</c:v>
                </c:pt>
                <c:pt idx="1731">
                  <c:v>2.0240508735776156E-2</c:v>
                </c:pt>
                <c:pt idx="1732">
                  <c:v>2.0240144911938662E-2</c:v>
                </c:pt>
                <c:pt idx="1733">
                  <c:v>2.0240194443229994E-2</c:v>
                </c:pt>
                <c:pt idx="1734">
                  <c:v>2.0238843114844002E-2</c:v>
                </c:pt>
                <c:pt idx="1735">
                  <c:v>2.0237460883486737E-2</c:v>
                </c:pt>
                <c:pt idx="1736">
                  <c:v>2.0236047749223565E-2</c:v>
                </c:pt>
                <c:pt idx="1737">
                  <c:v>2.0233268003834484E-2</c:v>
                </c:pt>
                <c:pt idx="1738">
                  <c:v>2.0231799928876974E-2</c:v>
                </c:pt>
                <c:pt idx="1739">
                  <c:v>2.0230300956294637E-2</c:v>
                </c:pt>
                <c:pt idx="1740">
                  <c:v>2.0228771086157445E-2</c:v>
                </c:pt>
                <c:pt idx="1741">
                  <c:v>2.0228518536675941E-2</c:v>
                </c:pt>
                <c:pt idx="1742">
                  <c:v>2.0226919986413051E-2</c:v>
                </c:pt>
                <c:pt idx="1743">
                  <c:v>2.0225290533736631E-2</c:v>
                </c:pt>
                <c:pt idx="1744">
                  <c:v>2.0223630178723369E-2</c:v>
                </c:pt>
                <c:pt idx="1745">
                  <c:v>2.0220658274649146E-2</c:v>
                </c:pt>
                <c:pt idx="1746">
                  <c:v>2.0218943020706318E-2</c:v>
                </c:pt>
                <c:pt idx="1747">
                  <c:v>2.0217196869729902E-2</c:v>
                </c:pt>
                <c:pt idx="1748">
                  <c:v>2.0215419821800942E-2</c:v>
                </c:pt>
                <c:pt idx="1749">
                  <c:v>2.021361187700137E-2</c:v>
                </c:pt>
                <c:pt idx="1750">
                  <c:v>2.0213019104009348E-2</c:v>
                </c:pt>
                <c:pt idx="1751">
                  <c:v>2.0211142434890056E-2</c:v>
                </c:pt>
                <c:pt idx="1752">
                  <c:v>2.0209234864094927E-2</c:v>
                </c:pt>
                <c:pt idx="1753">
                  <c:v>2.0207296391713724E-2</c:v>
                </c:pt>
                <c:pt idx="1754">
                  <c:v>2.0205327017836641E-2</c:v>
                </c:pt>
                <c:pt idx="1755">
                  <c:v>2.0203326742556055E-2</c:v>
                </c:pt>
                <c:pt idx="1756">
                  <c:v>2.020129556596478E-2</c:v>
                </c:pt>
                <c:pt idx="1757">
                  <c:v>2.0199233488158674E-2</c:v>
                </c:pt>
                <c:pt idx="1758">
                  <c:v>2.0195950028803727E-2</c:v>
                </c:pt>
                <c:pt idx="1759">
                  <c:v>2.0193043076136483E-2</c:v>
                </c:pt>
                <c:pt idx="1760">
                  <c:v>2.0190899921184249E-2</c:v>
                </c:pt>
                <c:pt idx="1761">
                  <c:v>2.0188725873812655E-2</c:v>
                </c:pt>
                <c:pt idx="1762">
                  <c:v>2.0186520934123792E-2</c:v>
                </c:pt>
                <c:pt idx="1763">
                  <c:v>2.0184670919123182E-2</c:v>
                </c:pt>
                <c:pt idx="1764">
                  <c:v>2.0182401863691322E-2</c:v>
                </c:pt>
                <c:pt idx="1765">
                  <c:v>2.0180101914567452E-2</c:v>
                </c:pt>
                <c:pt idx="1766">
                  <c:v>2.0177771071857562E-2</c:v>
                </c:pt>
                <c:pt idx="1767">
                  <c:v>2.0175032854454711E-2</c:v>
                </c:pt>
                <c:pt idx="1768">
                  <c:v>2.0172642563008401E-2</c:v>
                </c:pt>
                <c:pt idx="1769">
                  <c:v>2.0170221379974242E-2</c:v>
                </c:pt>
                <c:pt idx="1770">
                  <c:v>2.0167769305464617E-2</c:v>
                </c:pt>
                <c:pt idx="1771">
                  <c:v>2.016528633958924E-2</c:v>
                </c:pt>
                <c:pt idx="1772">
                  <c:v>2.0163137256355958E-2</c:v>
                </c:pt>
                <c:pt idx="1773">
                  <c:v>2.0160590161606744E-2</c:v>
                </c:pt>
                <c:pt idx="1774">
                  <c:v>2.01580121741648E-2</c:v>
                </c:pt>
                <c:pt idx="1775">
                  <c:v>2.0155028075164717E-2</c:v>
                </c:pt>
                <c:pt idx="1776">
                  <c:v>2.0152028847622076E-2</c:v>
                </c:pt>
                <c:pt idx="1777">
                  <c:v>2.0149356123034149E-2</c:v>
                </c:pt>
                <c:pt idx="1778">
                  <c:v>2.0146652507919582E-2</c:v>
                </c:pt>
                <c:pt idx="1779">
                  <c:v>2.0143918002400618E-2</c:v>
                </c:pt>
                <c:pt idx="1780">
                  <c:v>2.0141152606601292E-2</c:v>
                </c:pt>
                <c:pt idx="1781">
                  <c:v>2.013835632064832E-2</c:v>
                </c:pt>
                <c:pt idx="1782">
                  <c:v>2.0135529144668422E-2</c:v>
                </c:pt>
                <c:pt idx="1783">
                  <c:v>2.0132671078790552E-2</c:v>
                </c:pt>
                <c:pt idx="1784">
                  <c:v>2.0130118291118881E-2</c:v>
                </c:pt>
                <c:pt idx="1785">
                  <c:v>2.0128196198851759E-2</c:v>
                </c:pt>
                <c:pt idx="1786">
                  <c:v>2.0125235989027743E-2</c:v>
                </c:pt>
                <c:pt idx="1787">
                  <c:v>2.0122244883191354E-2</c:v>
                </c:pt>
                <c:pt idx="1788">
                  <c:v>2.0119222881480152E-2</c:v>
                </c:pt>
                <c:pt idx="1789">
                  <c:v>2.0113766753826725E-2</c:v>
                </c:pt>
                <c:pt idx="1790">
                  <c:v>2.0110670059414682E-2</c:v>
                </c:pt>
                <c:pt idx="1791">
                  <c:v>2.0107542472950515E-2</c:v>
                </c:pt>
                <c:pt idx="1792">
                  <c:v>2.0104383994578159E-2</c:v>
                </c:pt>
                <c:pt idx="1793">
                  <c:v>2.0101507639163237E-2</c:v>
                </c:pt>
                <c:pt idx="1794">
                  <c:v>2.0098284994322119E-2</c:v>
                </c:pt>
                <c:pt idx="1795">
                  <c:v>2.0095031456360556E-2</c:v>
                </c:pt>
                <c:pt idx="1796">
                  <c:v>2.0091747025428305E-2</c:v>
                </c:pt>
                <c:pt idx="1797">
                  <c:v>2.0088128229235808E-2</c:v>
                </c:pt>
                <c:pt idx="1798">
                  <c:v>2.0084784402517559E-2</c:v>
                </c:pt>
                <c:pt idx="1799">
                  <c:v>2.0081409684938524E-2</c:v>
                </c:pt>
                <c:pt idx="1800">
                  <c:v>2.0078004076654152E-2</c:v>
                </c:pt>
                <c:pt idx="1801">
                  <c:v>2.0075155167206055E-2</c:v>
                </c:pt>
                <c:pt idx="1802">
                  <c:v>2.007139169606505E-2</c:v>
                </c:pt>
                <c:pt idx="1803">
                  <c:v>2.0067891018673522E-2</c:v>
                </c:pt>
                <c:pt idx="1804">
                  <c:v>2.0064359449567967E-2</c:v>
                </c:pt>
                <c:pt idx="1805">
                  <c:v>2.0060796988910029E-2</c:v>
                </c:pt>
                <c:pt idx="1806">
                  <c:v>2.005720363686533E-2</c:v>
                </c:pt>
                <c:pt idx="1807">
                  <c:v>2.005357939360037E-2</c:v>
                </c:pt>
                <c:pt idx="1808">
                  <c:v>2.0049924259281642E-2</c:v>
                </c:pt>
                <c:pt idx="1809">
                  <c:v>2.0046238234079607E-2</c:v>
                </c:pt>
                <c:pt idx="1810">
                  <c:v>2.0041703823303704E-2</c:v>
                </c:pt>
                <c:pt idx="1811">
                  <c:v>2.0037963249302976E-2</c:v>
                </c:pt>
                <c:pt idx="1812">
                  <c:v>2.0034191789843468E-2</c:v>
                </c:pt>
                <c:pt idx="1813">
                  <c:v>2.0030389445097118E-2</c:v>
                </c:pt>
                <c:pt idx="1814">
                  <c:v>2.0026819281701188E-2</c:v>
                </c:pt>
                <c:pt idx="1815">
                  <c:v>2.0022952749787604E-2</c:v>
                </c:pt>
                <c:pt idx="1816">
                  <c:v>2.0019055331478845E-2</c:v>
                </c:pt>
                <c:pt idx="1817">
                  <c:v>2.0015127026951261E-2</c:v>
                </c:pt>
                <c:pt idx="1818">
                  <c:v>2.001116783638654E-2</c:v>
                </c:pt>
                <c:pt idx="1819">
                  <c:v>2.0007177759964578E-2</c:v>
                </c:pt>
                <c:pt idx="1820">
                  <c:v>2.0002908258543256E-2</c:v>
                </c:pt>
                <c:pt idx="1821">
                  <c:v>1.9998858837846644E-2</c:v>
                </c:pt>
                <c:pt idx="1822">
                  <c:v>1.9995022217390853E-2</c:v>
                </c:pt>
                <c:pt idx="1823">
                  <c:v>1.9990908599381307E-2</c:v>
                </c:pt>
                <c:pt idx="1824">
                  <c:v>1.998676409644121E-2</c:v>
                </c:pt>
                <c:pt idx="1825">
                  <c:v>1.9982588708761604E-2</c:v>
                </c:pt>
                <c:pt idx="1826">
                  <c:v>1.9978382436532192E-2</c:v>
                </c:pt>
                <c:pt idx="1827">
                  <c:v>1.9974145279946683E-2</c:v>
                </c:pt>
                <c:pt idx="1828">
                  <c:v>1.9969648160444824E-2</c:v>
                </c:pt>
                <c:pt idx="1829">
                  <c:v>1.9965351675590853E-2</c:v>
                </c:pt>
                <c:pt idx="1830">
                  <c:v>1.9961024308581744E-2</c:v>
                </c:pt>
                <c:pt idx="1831">
                  <c:v>1.995666605961496E-2</c:v>
                </c:pt>
                <c:pt idx="1832">
                  <c:v>1.9952276928889314E-2</c:v>
                </c:pt>
                <c:pt idx="1833">
                  <c:v>1.9947856916603168E-2</c:v>
                </c:pt>
                <c:pt idx="1834">
                  <c:v>1.9943406022958913E-2</c:v>
                </c:pt>
                <c:pt idx="1835">
                  <c:v>1.9938924248158046E-2</c:v>
                </c:pt>
                <c:pt idx="1836">
                  <c:v>1.9935039456448846E-2</c:v>
                </c:pt>
                <c:pt idx="1837">
                  <c:v>1.9930488560941172E-2</c:v>
                </c:pt>
                <c:pt idx="1838">
                  <c:v>1.9925906780074117E-2</c:v>
                </c:pt>
                <c:pt idx="1839">
                  <c:v>1.9921294114059539E-2</c:v>
                </c:pt>
                <c:pt idx="1840">
                  <c:v>1.9916451324374584E-2</c:v>
                </c:pt>
                <c:pt idx="1841">
                  <c:v>1.9911779348370996E-2</c:v>
                </c:pt>
                <c:pt idx="1842">
                  <c:v>1.9907076489464656E-2</c:v>
                </c:pt>
                <c:pt idx="1843">
                  <c:v>1.9902342747873902E-2</c:v>
                </c:pt>
                <c:pt idx="1844">
                  <c:v>1.989757812381442E-2</c:v>
                </c:pt>
                <c:pt idx="1845">
                  <c:v>1.9892969541923648E-2</c:v>
                </c:pt>
                <c:pt idx="1846">
                  <c:v>1.9888140685931123E-2</c:v>
                </c:pt>
                <c:pt idx="1847">
                  <c:v>1.988328094653798E-2</c:v>
                </c:pt>
                <c:pt idx="1848">
                  <c:v>1.9878390323968854E-2</c:v>
                </c:pt>
                <c:pt idx="1849">
                  <c:v>1.9873291774223065E-2</c:v>
                </c:pt>
                <c:pt idx="1850">
                  <c:v>1.9868341860009801E-2</c:v>
                </c:pt>
                <c:pt idx="1851">
                  <c:v>1.9863361064892931E-2</c:v>
                </c:pt>
                <c:pt idx="1852">
                  <c:v>1.9858349389101863E-2</c:v>
                </c:pt>
                <c:pt idx="1853">
                  <c:v>1.9853473971454254E-2</c:v>
                </c:pt>
                <c:pt idx="1854">
                  <c:v>1.98483980546308E-2</c:v>
                </c:pt>
                <c:pt idx="1855">
                  <c:v>1.9843291256244802E-2</c:v>
                </c:pt>
                <c:pt idx="1856">
                  <c:v>1.9838153576532794E-2</c:v>
                </c:pt>
                <c:pt idx="1857">
                  <c:v>1.9832985015732187E-2</c:v>
                </c:pt>
                <c:pt idx="1858">
                  <c:v>1.9827785574083039E-2</c:v>
                </c:pt>
                <c:pt idx="1859">
                  <c:v>1.982255525182364E-2</c:v>
                </c:pt>
                <c:pt idx="1860">
                  <c:v>1.9817294049198013E-2</c:v>
                </c:pt>
                <c:pt idx="1861">
                  <c:v>1.9812001966448858E-2</c:v>
                </c:pt>
                <c:pt idx="1862">
                  <c:v>1.9806389254229444E-2</c:v>
                </c:pt>
                <c:pt idx="1863">
                  <c:v>1.9801040400885286E-2</c:v>
                </c:pt>
                <c:pt idx="1864">
                  <c:v>1.9795660671297229E-2</c:v>
                </c:pt>
                <c:pt idx="1865">
                  <c:v>1.9790250065711969E-2</c:v>
                </c:pt>
                <c:pt idx="1866">
                  <c:v>1.9784808584377554E-2</c:v>
                </c:pt>
                <c:pt idx="1867">
                  <c:v>1.9779468731441777E-2</c:v>
                </c:pt>
                <c:pt idx="1868">
                  <c:v>1.9773962997178405E-2</c:v>
                </c:pt>
                <c:pt idx="1869">
                  <c:v>1.9768426386352941E-2</c:v>
                </c:pt>
                <c:pt idx="1870">
                  <c:v>1.9762858899220033E-2</c:v>
                </c:pt>
                <c:pt idx="1871">
                  <c:v>1.9757138050224606E-2</c:v>
                </c:pt>
                <c:pt idx="1872">
                  <c:v>1.9751511319670352E-2</c:v>
                </c:pt>
                <c:pt idx="1873">
                  <c:v>1.974585371513838E-2</c:v>
                </c:pt>
                <c:pt idx="1874">
                  <c:v>1.9740165236887854E-2</c:v>
                </c:pt>
                <c:pt idx="1875">
                  <c:v>1.9734558327958583E-2</c:v>
                </c:pt>
                <c:pt idx="1876">
                  <c:v>1.9728805588408903E-2</c:v>
                </c:pt>
                <c:pt idx="1877">
                  <c:v>1.9723021974375102E-2</c:v>
                </c:pt>
                <c:pt idx="1878">
                  <c:v>1.9717207486122459E-2</c:v>
                </c:pt>
                <c:pt idx="1879">
                  <c:v>1.9711362123918472E-2</c:v>
                </c:pt>
                <c:pt idx="1880">
                  <c:v>1.9705386033971633E-2</c:v>
                </c:pt>
                <c:pt idx="1881">
                  <c:v>1.9699481447058447E-2</c:v>
                </c:pt>
                <c:pt idx="1882">
                  <c:v>1.9693545988547716E-2</c:v>
                </c:pt>
                <c:pt idx="1883">
                  <c:v>1.9687579658711974E-2</c:v>
                </c:pt>
                <c:pt idx="1884">
                  <c:v>1.96815824578233E-2</c:v>
                </c:pt>
                <c:pt idx="1885">
                  <c:v>1.9675554386156896E-2</c:v>
                </c:pt>
                <c:pt idx="1886">
                  <c:v>1.9669495443988407E-2</c:v>
                </c:pt>
                <c:pt idx="1887">
                  <c:v>1.9663405631594376E-2</c:v>
                </c:pt>
                <c:pt idx="1888">
                  <c:v>1.9657443973767227E-2</c:v>
                </c:pt>
                <c:pt idx="1889">
                  <c:v>1.9651287352148994E-2</c:v>
                </c:pt>
                <c:pt idx="1890">
                  <c:v>1.9645099858085484E-2</c:v>
                </c:pt>
                <c:pt idx="1891">
                  <c:v>1.9638881491862561E-2</c:v>
                </c:pt>
                <c:pt idx="1892">
                  <c:v>1.9632632253767414E-2</c:v>
                </c:pt>
                <c:pt idx="1893">
                  <c:v>1.9626285441337585E-2</c:v>
                </c:pt>
                <c:pt idx="1894">
                  <c:v>1.9619977002925903E-2</c:v>
                </c:pt>
                <c:pt idx="1895">
                  <c:v>1.961363769503504E-2</c:v>
                </c:pt>
                <c:pt idx="1896">
                  <c:v>1.9607267517956849E-2</c:v>
                </c:pt>
                <c:pt idx="1897">
                  <c:v>1.9600922995381347E-2</c:v>
                </c:pt>
                <c:pt idx="1898">
                  <c:v>1.9594488532174478E-2</c:v>
                </c:pt>
                <c:pt idx="1899">
                  <c:v>1.9588023199150168E-2</c:v>
                </c:pt>
                <c:pt idx="1900">
                  <c:v>1.9581526996605297E-2</c:v>
                </c:pt>
                <c:pt idx="1901">
                  <c:v>1.9574953605065681E-2</c:v>
                </c:pt>
                <c:pt idx="1902">
                  <c:v>1.9568398219067328E-2</c:v>
                </c:pt>
                <c:pt idx="1903">
                  <c:v>1.9561811965963606E-2</c:v>
                </c:pt>
                <c:pt idx="1904">
                  <c:v>1.9555194846056112E-2</c:v>
                </c:pt>
                <c:pt idx="1905">
                  <c:v>1.9548546859649549E-2</c:v>
                </c:pt>
                <c:pt idx="1906">
                  <c:v>1.9541901538348203E-2</c:v>
                </c:pt>
                <c:pt idx="1907">
                  <c:v>1.9535189257657799E-2</c:v>
                </c:pt>
                <c:pt idx="1908">
                  <c:v>1.9528446109891875E-2</c:v>
                </c:pt>
                <c:pt idx="1909">
                  <c:v>1.9521672095360959E-2</c:v>
                </c:pt>
                <c:pt idx="1910">
                  <c:v>1.9514867214379551E-2</c:v>
                </c:pt>
                <c:pt idx="1911">
                  <c:v>1.95080314672617E-2</c:v>
                </c:pt>
                <c:pt idx="1912">
                  <c:v>1.9501164854323669E-2</c:v>
                </c:pt>
                <c:pt idx="1913">
                  <c:v>1.9494267375882588E-2</c:v>
                </c:pt>
                <c:pt idx="1914">
                  <c:v>1.9487312803358525E-2</c:v>
                </c:pt>
                <c:pt idx="1915">
                  <c:v>1.9480347834218072E-2</c:v>
                </c:pt>
                <c:pt idx="1916">
                  <c:v>1.9473365487377787E-2</c:v>
                </c:pt>
                <c:pt idx="1917">
                  <c:v>1.9466352280766812E-2</c:v>
                </c:pt>
                <c:pt idx="1918">
                  <c:v>1.9459308214704405E-2</c:v>
                </c:pt>
                <c:pt idx="1919">
                  <c:v>1.945223388867794E-2</c:v>
                </c:pt>
                <c:pt idx="1920">
                  <c:v>1.9445125523592854E-2</c:v>
                </c:pt>
                <c:pt idx="1921">
                  <c:v>1.943798629854571E-2</c:v>
                </c:pt>
                <c:pt idx="1922">
                  <c:v>1.9430816213864256E-2</c:v>
                </c:pt>
                <c:pt idx="1923">
                  <c:v>1.9423615269876238E-2</c:v>
                </c:pt>
                <c:pt idx="1924">
                  <c:v>1.9416395787890024E-2</c:v>
                </c:pt>
                <c:pt idx="1925">
                  <c:v>1.9409135714717897E-2</c:v>
                </c:pt>
                <c:pt idx="1926">
                  <c:v>1.9401844784697218E-2</c:v>
                </c:pt>
                <c:pt idx="1927">
                  <c:v>1.9394502907469597E-2</c:v>
                </c:pt>
                <c:pt idx="1928">
                  <c:v>1.9387147671918858E-2</c:v>
                </c:pt>
                <c:pt idx="1929">
                  <c:v>1.9379761579058769E-2</c:v>
                </c:pt>
                <c:pt idx="1930">
                  <c:v>1.9372344629227319E-2</c:v>
                </c:pt>
                <c:pt idx="1931">
                  <c:v>1.9363830331524098E-2</c:v>
                </c:pt>
                <c:pt idx="1932">
                  <c:v>1.9356380701525011E-2</c:v>
                </c:pt>
                <c:pt idx="1933">
                  <c:v>1.9348869375172977E-2</c:v>
                </c:pt>
                <c:pt idx="1934">
                  <c:v>1.9341327194712741E-2</c:v>
                </c:pt>
                <c:pt idx="1935">
                  <c:v>1.9333754160489089E-2</c:v>
                </c:pt>
                <c:pt idx="1936">
                  <c:v>1.9326150272846353E-2</c:v>
                </c:pt>
                <c:pt idx="1937">
                  <c:v>1.9318515532130213E-2</c:v>
                </c:pt>
                <c:pt idx="1938">
                  <c:v>1.9310849938687688E-2</c:v>
                </c:pt>
                <c:pt idx="1939">
                  <c:v>1.9303153492868038E-2</c:v>
                </c:pt>
                <c:pt idx="1940">
                  <c:v>1.929526258980482E-2</c:v>
                </c:pt>
                <c:pt idx="1941">
                  <c:v>1.9287496604040184E-2</c:v>
                </c:pt>
                <c:pt idx="1942">
                  <c:v>1.927969976265486E-2</c:v>
                </c:pt>
                <c:pt idx="1943">
                  <c:v>1.9271872066008715E-2</c:v>
                </c:pt>
                <c:pt idx="1944">
                  <c:v>1.9264013514464693E-2</c:v>
                </c:pt>
                <c:pt idx="1945">
                  <c:v>1.9256191991326537E-2</c:v>
                </c:pt>
                <c:pt idx="1946">
                  <c:v>1.9248275096426865E-2</c:v>
                </c:pt>
                <c:pt idx="1947">
                  <c:v>1.9240329602933356E-2</c:v>
                </c:pt>
                <c:pt idx="1948">
                  <c:v>1.9232357088832155E-2</c:v>
                </c:pt>
                <c:pt idx="1949">
                  <c:v>1.92242829304425E-2</c:v>
                </c:pt>
                <c:pt idx="1950">
                  <c:v>1.9216259501181446E-2</c:v>
                </c:pt>
                <c:pt idx="1951">
                  <c:v>1.9208213961771296E-2</c:v>
                </c:pt>
                <c:pt idx="1952">
                  <c:v>1.9200147881609855E-2</c:v>
                </c:pt>
                <c:pt idx="1953">
                  <c:v>1.9192144437115945E-2</c:v>
                </c:pt>
                <c:pt idx="1954">
                  <c:v>1.9184042935768478E-2</c:v>
                </c:pt>
                <c:pt idx="1955">
                  <c:v>1.9175925459049361E-2</c:v>
                </c:pt>
                <c:pt idx="1956">
                  <c:v>1.9167793584750761E-2</c:v>
                </c:pt>
                <c:pt idx="1957">
                  <c:v>1.9159648890640479E-2</c:v>
                </c:pt>
                <c:pt idx="1958">
                  <c:v>1.9151407928057612E-2</c:v>
                </c:pt>
                <c:pt idx="1959">
                  <c:v>1.9143242003705326E-2</c:v>
                </c:pt>
                <c:pt idx="1960">
                  <c:v>1.9135068092890881E-2</c:v>
                </c:pt>
                <c:pt idx="1961">
                  <c:v>1.9126887764786552E-2</c:v>
                </c:pt>
                <c:pt idx="1962">
                  <c:v>1.9118702588537314E-2</c:v>
                </c:pt>
                <c:pt idx="1963">
                  <c:v>1.9110514133266112E-2</c:v>
                </c:pt>
                <c:pt idx="1964">
                  <c:v>1.9102323968066826E-2</c:v>
                </c:pt>
                <c:pt idx="1965">
                  <c:v>1.9094133662009981E-2</c:v>
                </c:pt>
                <c:pt idx="1966">
                  <c:v>1.9086115383572338E-2</c:v>
                </c:pt>
                <c:pt idx="1967">
                  <c:v>1.9078014123802278E-2</c:v>
                </c:pt>
                <c:pt idx="1968">
                  <c:v>1.9069831994303052E-2</c:v>
                </c:pt>
                <c:pt idx="1969">
                  <c:v>1.9061655927912809E-2</c:v>
                </c:pt>
                <c:pt idx="1970">
                  <c:v>1.9053487519333098E-2</c:v>
                </c:pt>
                <c:pt idx="1971">
                  <c:v>1.9045244452460263E-2</c:v>
                </c:pt>
                <c:pt idx="1972">
                  <c:v>1.9037095903955463E-2</c:v>
                </c:pt>
                <c:pt idx="1973">
                  <c:v>1.9028957747531196E-2</c:v>
                </c:pt>
                <c:pt idx="1974">
                  <c:v>1.9020829983059661E-2</c:v>
                </c:pt>
                <c:pt idx="1975">
                  <c:v>1.9012795234106379E-2</c:v>
                </c:pt>
                <c:pt idx="1976">
                  <c:v>1.9004687931173374E-2</c:v>
                </c:pt>
                <c:pt idx="1977">
                  <c:v>1.8996591019112385E-2</c:v>
                </c:pt>
                <c:pt idx="1978">
                  <c:v>1.8988504497799832E-2</c:v>
                </c:pt>
                <c:pt idx="1979">
                  <c:v>1.8980428367112126E-2</c:v>
                </c:pt>
                <c:pt idx="1980">
                  <c:v>1.897228162028922E-2</c:v>
                </c:pt>
                <c:pt idx="1981">
                  <c:v>1.8964226596009388E-2</c:v>
                </c:pt>
                <c:pt idx="1982">
                  <c:v>1.8956181962688803E-2</c:v>
                </c:pt>
                <c:pt idx="1983">
                  <c:v>1.8948147720204558E-2</c:v>
                </c:pt>
                <c:pt idx="1984">
                  <c:v>1.8940203568731179E-2</c:v>
                </c:pt>
                <c:pt idx="1985">
                  <c:v>1.8932189779205806E-2</c:v>
                </c:pt>
                <c:pt idx="1986">
                  <c:v>1.8924186379445117E-2</c:v>
                </c:pt>
                <c:pt idx="1987">
                  <c:v>1.8916193369325523E-2</c:v>
                </c:pt>
                <c:pt idx="1988">
                  <c:v>1.890821074872703E-2</c:v>
                </c:pt>
                <c:pt idx="1989">
                  <c:v>1.8900238517525602E-2</c:v>
                </c:pt>
                <c:pt idx="1990">
                  <c:v>1.8892276675600339E-2</c:v>
                </c:pt>
                <c:pt idx="1991">
                  <c:v>1.8884325222829006E-2</c:v>
                </c:pt>
                <c:pt idx="1992">
                  <c:v>1.8876153085176817E-2</c:v>
                </c:pt>
                <c:pt idx="1993">
                  <c:v>1.8868223412398032E-2</c:v>
                </c:pt>
                <c:pt idx="1994">
                  <c:v>1.8860304130498596E-2</c:v>
                </c:pt>
                <c:pt idx="1995">
                  <c:v>1.8852395239355627E-2</c:v>
                </c:pt>
                <c:pt idx="1996">
                  <c:v>1.8844496738845345E-2</c:v>
                </c:pt>
                <c:pt idx="1997">
                  <c:v>1.8836683946736505E-2</c:v>
                </c:pt>
                <c:pt idx="1998">
                  <c:v>1.8828805889555607E-2</c:v>
                </c:pt>
                <c:pt idx="1999">
                  <c:v>1.8820938221947671E-2</c:v>
                </c:pt>
                <c:pt idx="2000">
                  <c:v>1.8813080943790462E-2</c:v>
                </c:pt>
                <c:pt idx="2001">
                  <c:v>1.880516009150689E-2</c:v>
                </c:pt>
                <c:pt idx="2002">
                  <c:v>1.8797323932226138E-2</c:v>
                </c:pt>
                <c:pt idx="2003">
                  <c:v>1.8789498162723121E-2</c:v>
                </c:pt>
                <c:pt idx="2004">
                  <c:v>1.8781682782876719E-2</c:v>
                </c:pt>
                <c:pt idx="2005">
                  <c:v>1.8773877792564037E-2</c:v>
                </c:pt>
                <c:pt idx="2006">
                  <c:v>1.876615544653646E-2</c:v>
                </c:pt>
                <c:pt idx="2007">
                  <c:v>1.8758370891148107E-2</c:v>
                </c:pt>
                <c:pt idx="2008">
                  <c:v>1.8750596724243684E-2</c:v>
                </c:pt>
                <c:pt idx="2009">
                  <c:v>1.8742832945704054E-2</c:v>
                </c:pt>
                <c:pt idx="2010">
                  <c:v>1.8735008679788487E-2</c:v>
                </c:pt>
                <c:pt idx="2011">
                  <c:v>1.8727266024144987E-2</c:v>
                </c:pt>
                <c:pt idx="2012">
                  <c:v>1.8719533757190831E-2</c:v>
                </c:pt>
                <c:pt idx="2013">
                  <c:v>1.8711811878806644E-2</c:v>
                </c:pt>
                <c:pt idx="2014">
                  <c:v>1.8704100388871304E-2</c:v>
                </c:pt>
                <c:pt idx="2015">
                  <c:v>1.8696399287265884E-2</c:v>
                </c:pt>
                <c:pt idx="2016">
                  <c:v>1.8688708573870134E-2</c:v>
                </c:pt>
                <c:pt idx="2017">
                  <c:v>1.868102824856557E-2</c:v>
                </c:pt>
                <c:pt idx="2018">
                  <c:v>1.867342639550559E-2</c:v>
                </c:pt>
                <c:pt idx="2019">
                  <c:v>1.8665902052906493E-2</c:v>
                </c:pt>
                <c:pt idx="2020">
                  <c:v>1.8658251833398053E-2</c:v>
                </c:pt>
                <c:pt idx="2021">
                  <c:v>1.8650611999467652E-2</c:v>
                </c:pt>
                <c:pt idx="2022">
                  <c:v>1.8642982550999318E-2</c:v>
                </c:pt>
                <c:pt idx="2023">
                  <c:v>1.8635297106836042E-2</c:v>
                </c:pt>
                <c:pt idx="2024">
                  <c:v>1.8627688784160677E-2</c:v>
                </c:pt>
                <c:pt idx="2025">
                  <c:v>1.8620090847274073E-2</c:v>
                </c:pt>
                <c:pt idx="2026">
                  <c:v>1.8612503296059114E-2</c:v>
                </c:pt>
                <c:pt idx="2027">
                  <c:v>1.8604991086503646E-2</c:v>
                </c:pt>
                <c:pt idx="2028">
                  <c:v>1.85974239483611E-2</c:v>
                </c:pt>
                <c:pt idx="2029">
                  <c:v>1.8589867194867025E-2</c:v>
                </c:pt>
                <c:pt idx="2030">
                  <c:v>1.8582320825906339E-2</c:v>
                </c:pt>
                <c:pt idx="2031">
                  <c:v>1.8574784841363524E-2</c:v>
                </c:pt>
                <c:pt idx="2032">
                  <c:v>1.8567196081354584E-2</c:v>
                </c:pt>
                <c:pt idx="2033">
                  <c:v>1.8559681226584593E-2</c:v>
                </c:pt>
                <c:pt idx="2034">
                  <c:v>1.8552176756559114E-2</c:v>
                </c:pt>
                <c:pt idx="2035">
                  <c:v>1.8543612935251259E-2</c:v>
                </c:pt>
                <c:pt idx="2036">
                  <c:v>1.8536192376521671E-2</c:v>
                </c:pt>
                <c:pt idx="2037">
                  <c:v>1.8528720179453711E-2</c:v>
                </c:pt>
                <c:pt idx="2038">
                  <c:v>1.8521258365985092E-2</c:v>
                </c:pt>
                <c:pt idx="2039">
                  <c:v>1.8513806936001641E-2</c:v>
                </c:pt>
                <c:pt idx="2040">
                  <c:v>1.8506365889388726E-2</c:v>
                </c:pt>
                <c:pt idx="2041">
                  <c:v>1.8498935226033505E-2</c:v>
                </c:pt>
                <c:pt idx="2042">
                  <c:v>1.8491514945821803E-2</c:v>
                </c:pt>
                <c:pt idx="2043">
                  <c:v>1.848410504864078E-2</c:v>
                </c:pt>
                <c:pt idx="2044">
                  <c:v>1.8476588112655023E-2</c:v>
                </c:pt>
                <c:pt idx="2045">
                  <c:v>1.8469024946583725E-2</c:v>
                </c:pt>
                <c:pt idx="2046">
                  <c:v>1.8461648048806623E-2</c:v>
                </c:pt>
                <c:pt idx="2047">
                  <c:v>1.8454281536919116E-2</c:v>
                </c:pt>
                <c:pt idx="2048">
                  <c:v>1.8446925410805306E-2</c:v>
                </c:pt>
                <c:pt idx="2049">
                  <c:v>1.8439749988595856E-2</c:v>
                </c:pt>
                <c:pt idx="2050">
                  <c:v>1.8432413514924539E-2</c:v>
                </c:pt>
                <c:pt idx="2051">
                  <c:v>1.8425087424702096E-2</c:v>
                </c:pt>
                <c:pt idx="2052">
                  <c:v>1.8417771717815595E-2</c:v>
                </c:pt>
                <c:pt idx="2053">
                  <c:v>1.8410300562808929E-2</c:v>
                </c:pt>
                <c:pt idx="2054">
                  <c:v>1.8403006748918524E-2</c:v>
                </c:pt>
                <c:pt idx="2055">
                  <c:v>1.8395723319997444E-2</c:v>
                </c:pt>
                <c:pt idx="2056">
                  <c:v>1.8388450275930664E-2</c:v>
                </c:pt>
                <c:pt idx="2057">
                  <c:v>1.8381348929465965E-2</c:v>
                </c:pt>
                <c:pt idx="2058">
                  <c:v>1.8374095520224388E-2</c:v>
                </c:pt>
                <c:pt idx="2059">
                  <c:v>1.8366852493531757E-2</c:v>
                </c:pt>
                <c:pt idx="2060">
                  <c:v>1.83596198492747E-2</c:v>
                </c:pt>
                <c:pt idx="2061">
                  <c:v>1.8352397587341612E-2</c:v>
                </c:pt>
                <c:pt idx="2062">
                  <c:v>1.8345030087091079E-2</c:v>
                </c:pt>
                <c:pt idx="2063">
                  <c:v>1.833782973381699E-2</c:v>
                </c:pt>
                <c:pt idx="2064">
                  <c:v>1.8330639764488694E-2</c:v>
                </c:pt>
                <c:pt idx="2065">
                  <c:v>1.8323460178992466E-2</c:v>
                </c:pt>
                <c:pt idx="2066">
                  <c:v>1.8316290977216324E-2</c:v>
                </c:pt>
                <c:pt idx="2067">
                  <c:v>1.8309132159047847E-2</c:v>
                </c:pt>
                <c:pt idx="2068">
                  <c:v>1.8301983724374617E-2</c:v>
                </c:pt>
                <c:pt idx="2069">
                  <c:v>1.8294845673082469E-2</c:v>
                </c:pt>
                <c:pt idx="2070">
                  <c:v>1.8287864416180692E-2</c:v>
                </c:pt>
                <c:pt idx="2071">
                  <c:v>1.828079445928231E-2</c:v>
                </c:pt>
                <c:pt idx="2072">
                  <c:v>1.8273686008444916E-2</c:v>
                </c:pt>
                <c:pt idx="2073">
                  <c:v>1.8266587937957275E-2</c:v>
                </c:pt>
                <c:pt idx="2074">
                  <c:v>1.8259500247709396E-2</c:v>
                </c:pt>
                <c:pt idx="2075">
                  <c:v>1.8252188617567996E-2</c:v>
                </c:pt>
                <c:pt idx="2076">
                  <c:v>1.8245309461771834E-2</c:v>
                </c:pt>
                <c:pt idx="2077">
                  <c:v>1.8238253301962246E-2</c:v>
                </c:pt>
                <c:pt idx="2078">
                  <c:v>1.8231207522602377E-2</c:v>
                </c:pt>
                <c:pt idx="2079">
                  <c:v>1.8224217496272864E-2</c:v>
                </c:pt>
                <c:pt idx="2080">
                  <c:v>1.821719208518759E-2</c:v>
                </c:pt>
                <c:pt idx="2081">
                  <c:v>1.8210177053582383E-2</c:v>
                </c:pt>
                <c:pt idx="2082">
                  <c:v>1.8203172401352143E-2</c:v>
                </c:pt>
                <c:pt idx="2083">
                  <c:v>1.8196178128387332E-2</c:v>
                </c:pt>
                <c:pt idx="2084">
                  <c:v>1.8189150829796802E-2</c:v>
                </c:pt>
                <c:pt idx="2085">
                  <c:v>1.8182177710544169E-2</c:v>
                </c:pt>
                <c:pt idx="2086">
                  <c:v>1.8175214970874994E-2</c:v>
                </c:pt>
                <c:pt idx="2087">
                  <c:v>1.8167186054281945E-2</c:v>
                </c:pt>
                <c:pt idx="2088">
                  <c:v>1.8160371527719835E-2</c:v>
                </c:pt>
                <c:pt idx="2089">
                  <c:v>1.8153441010753644E-2</c:v>
                </c:pt>
                <c:pt idx="2090">
                  <c:v>1.8146520872289618E-2</c:v>
                </c:pt>
                <c:pt idx="2091">
                  <c:v>1.8139611112221773E-2</c:v>
                </c:pt>
                <c:pt idx="2092">
                  <c:v>1.813271173044324E-2</c:v>
                </c:pt>
                <c:pt idx="2093">
                  <c:v>1.8125822726848474E-2</c:v>
                </c:pt>
                <c:pt idx="2094">
                  <c:v>1.8118944101331944E-2</c:v>
                </c:pt>
                <c:pt idx="2095">
                  <c:v>1.8112075853786769E-2</c:v>
                </c:pt>
                <c:pt idx="2096">
                  <c:v>1.8105217984109193E-2</c:v>
                </c:pt>
                <c:pt idx="2097">
                  <c:v>1.8098256136426842E-2</c:v>
                </c:pt>
                <c:pt idx="2098">
                  <c:v>1.809142023394477E-2</c:v>
                </c:pt>
                <c:pt idx="2099">
                  <c:v>1.8084594710907866E-2</c:v>
                </c:pt>
                <c:pt idx="2100">
                  <c:v>1.807777956720923E-2</c:v>
                </c:pt>
                <c:pt idx="2101">
                  <c:v>1.8067163522062307E-2</c:v>
                </c:pt>
                <c:pt idx="2102">
                  <c:v>1.8060374253914109E-2</c:v>
                </c:pt>
                <c:pt idx="2103">
                  <c:v>1.8053595363468025E-2</c:v>
                </c:pt>
                <c:pt idx="2104">
                  <c:v>1.8046826850619539E-2</c:v>
                </c:pt>
                <c:pt idx="2105">
                  <c:v>1.8040034079337328E-2</c:v>
                </c:pt>
                <c:pt idx="2106">
                  <c:v>1.8033286730686316E-2</c:v>
                </c:pt>
                <c:pt idx="2107">
                  <c:v>1.8026549759946813E-2</c:v>
                </c:pt>
                <c:pt idx="2108">
                  <c:v>1.8019823167012661E-2</c:v>
                </c:pt>
                <c:pt idx="2109">
                  <c:v>1.8013139946674497E-2</c:v>
                </c:pt>
                <c:pt idx="2110">
                  <c:v>1.8006433697217588E-2</c:v>
                </c:pt>
                <c:pt idx="2111">
                  <c:v>1.7999737824629304E-2</c:v>
                </c:pt>
                <c:pt idx="2112">
                  <c:v>1.799305232880645E-2</c:v>
                </c:pt>
                <c:pt idx="2113">
                  <c:v>1.7986345865774259E-2</c:v>
                </c:pt>
                <c:pt idx="2114">
                  <c:v>1.7979681537484866E-2</c:v>
                </c:pt>
                <c:pt idx="2115">
                  <c:v>1.7973027586274493E-2</c:v>
                </c:pt>
                <c:pt idx="2116">
                  <c:v>1.7966384012036988E-2</c:v>
                </c:pt>
                <c:pt idx="2117">
                  <c:v>1.7959750814671487E-2</c:v>
                </c:pt>
                <c:pt idx="2118">
                  <c:v>1.7953127994074471E-2</c:v>
                </c:pt>
                <c:pt idx="2119">
                  <c:v>1.7946515550142438E-2</c:v>
                </c:pt>
                <c:pt idx="2120">
                  <c:v>1.7939913482772754E-2</c:v>
                </c:pt>
                <c:pt idx="2121">
                  <c:v>1.7933321791863674E-2</c:v>
                </c:pt>
                <c:pt idx="2122">
                  <c:v>1.7926823373135104E-2</c:v>
                </c:pt>
                <c:pt idx="2123">
                  <c:v>1.7920251175384736E-2</c:v>
                </c:pt>
                <c:pt idx="2124">
                  <c:v>1.791368935193623E-2</c:v>
                </c:pt>
                <c:pt idx="2125">
                  <c:v>1.7907137902689729E-2</c:v>
                </c:pt>
                <c:pt idx="2126">
                  <c:v>1.7900596827546279E-2</c:v>
                </c:pt>
                <c:pt idx="2127">
                  <c:v>1.7894040560121893E-2</c:v>
                </c:pt>
                <c:pt idx="2128">
                  <c:v>1.7887520655707659E-2</c:v>
                </c:pt>
                <c:pt idx="2129">
                  <c:v>1.7881011125710767E-2</c:v>
                </c:pt>
                <c:pt idx="2130">
                  <c:v>1.7874511970031919E-2</c:v>
                </c:pt>
                <c:pt idx="2131">
                  <c:v>1.7868023188569133E-2</c:v>
                </c:pt>
                <c:pt idx="2132">
                  <c:v>1.7861568227243996E-2</c:v>
                </c:pt>
                <c:pt idx="2133">
                  <c:v>1.7855099768026472E-2</c:v>
                </c:pt>
                <c:pt idx="2134">
                  <c:v>1.7848641682115859E-2</c:v>
                </c:pt>
                <c:pt idx="2135">
                  <c:v>1.7842171802902807E-2</c:v>
                </c:pt>
                <c:pt idx="2136">
                  <c:v>1.7835734891035689E-2</c:v>
                </c:pt>
                <c:pt idx="2137">
                  <c:v>1.782930835279059E-2</c:v>
                </c:pt>
                <c:pt idx="2138">
                  <c:v>1.782289218806821E-2</c:v>
                </c:pt>
                <c:pt idx="2139">
                  <c:v>1.7816486396769689E-2</c:v>
                </c:pt>
                <c:pt idx="2140">
                  <c:v>1.7810111000592099E-2</c:v>
                </c:pt>
                <c:pt idx="2141">
                  <c:v>1.7803725525077908E-2</c:v>
                </c:pt>
                <c:pt idx="2142">
                  <c:v>1.7797350422087483E-2</c:v>
                </c:pt>
                <c:pt idx="2143">
                  <c:v>1.7790985691522314E-2</c:v>
                </c:pt>
                <c:pt idx="2144">
                  <c:v>1.7784631333283448E-2</c:v>
                </c:pt>
                <c:pt idx="2145">
                  <c:v>1.7778287347275955E-2</c:v>
                </c:pt>
                <c:pt idx="2146">
                  <c:v>1.7771953733402221E-2</c:v>
                </c:pt>
                <c:pt idx="2147">
                  <c:v>1.7765630491566424E-2</c:v>
                </c:pt>
                <c:pt idx="2148">
                  <c:v>1.7759268069012631E-2</c:v>
                </c:pt>
                <c:pt idx="2149">
                  <c:v>1.7752966878013029E-2</c:v>
                </c:pt>
                <c:pt idx="2150">
                  <c:v>1.7746676060571339E-2</c:v>
                </c:pt>
                <c:pt idx="2151">
                  <c:v>1.7740395616588897E-2</c:v>
                </c:pt>
                <c:pt idx="2152">
                  <c:v>1.773412554596792E-2</c:v>
                </c:pt>
                <c:pt idx="2153">
                  <c:v>1.7727880140242104E-2</c:v>
                </c:pt>
                <c:pt idx="2154">
                  <c:v>1.7721630377286763E-2</c:v>
                </c:pt>
                <c:pt idx="2155">
                  <c:v>1.7715390986800961E-2</c:v>
                </c:pt>
                <c:pt idx="2156">
                  <c:v>1.7709161968688148E-2</c:v>
                </c:pt>
                <c:pt idx="2157">
                  <c:v>1.7702930789886315E-2</c:v>
                </c:pt>
                <c:pt idx="2158">
                  <c:v>1.7696722957396504E-2</c:v>
                </c:pt>
                <c:pt idx="2159">
                  <c:v>1.7690525497589839E-2</c:v>
                </c:pt>
                <c:pt idx="2160">
                  <c:v>1.7684338410370291E-2</c:v>
                </c:pt>
                <c:pt idx="2161">
                  <c:v>1.7678172460363718E-2</c:v>
                </c:pt>
                <c:pt idx="2162">
                  <c:v>1.767200567447642E-2</c:v>
                </c:pt>
                <c:pt idx="2163">
                  <c:v>1.7665849260292046E-2</c:v>
                </c:pt>
                <c:pt idx="2164">
                  <c:v>1.7659703217715372E-2</c:v>
                </c:pt>
                <c:pt idx="2165">
                  <c:v>1.7653567546653395E-2</c:v>
                </c:pt>
                <c:pt idx="2166">
                  <c:v>1.7647433706016704E-2</c:v>
                </c:pt>
                <c:pt idx="2167">
                  <c:v>1.7641319224226733E-2</c:v>
                </c:pt>
                <c:pt idx="2168">
                  <c:v>1.7635215114260111E-2</c:v>
                </c:pt>
                <c:pt idx="2169">
                  <c:v>1.7629121376021691E-2</c:v>
                </c:pt>
                <c:pt idx="2170">
                  <c:v>1.7623038009417218E-2</c:v>
                </c:pt>
                <c:pt idx="2171">
                  <c:v>1.7616965014350665E-2</c:v>
                </c:pt>
                <c:pt idx="2172">
                  <c:v>1.7610902390730414E-2</c:v>
                </c:pt>
                <c:pt idx="2173">
                  <c:v>1.760485013846045E-2</c:v>
                </c:pt>
                <c:pt idx="2174">
                  <c:v>1.7598823242808946E-2</c:v>
                </c:pt>
                <c:pt idx="2175">
                  <c:v>1.7592790379373172E-2</c:v>
                </c:pt>
                <c:pt idx="2176">
                  <c:v>1.7586767885238119E-2</c:v>
                </c:pt>
                <c:pt idx="2177">
                  <c:v>1.7580755760310207E-2</c:v>
                </c:pt>
                <c:pt idx="2178">
                  <c:v>1.757475400449943E-2</c:v>
                </c:pt>
                <c:pt idx="2179">
                  <c:v>1.7568759841141677E-2</c:v>
                </c:pt>
                <c:pt idx="2180">
                  <c:v>1.7562779277356486E-2</c:v>
                </c:pt>
                <c:pt idx="2181">
                  <c:v>1.7556809083001175E-2</c:v>
                </c:pt>
                <c:pt idx="2182">
                  <c:v>1.7550849257982233E-2</c:v>
                </c:pt>
                <c:pt idx="2183">
                  <c:v>1.7544899802209704E-2</c:v>
                </c:pt>
                <c:pt idx="2184">
                  <c:v>1.7538961215954687E-2</c:v>
                </c:pt>
                <c:pt idx="2185">
                  <c:v>1.753303204139994E-2</c:v>
                </c:pt>
                <c:pt idx="2186">
                  <c:v>1.7527113235233354E-2</c:v>
                </c:pt>
                <c:pt idx="2187">
                  <c:v>1.7521205669752616E-2</c:v>
                </c:pt>
                <c:pt idx="2188">
                  <c:v>1.7515308058842383E-2</c:v>
                </c:pt>
                <c:pt idx="2189">
                  <c:v>1.7509420816630837E-2</c:v>
                </c:pt>
                <c:pt idx="2190">
                  <c:v>1.75035439430298E-2</c:v>
                </c:pt>
                <c:pt idx="2191">
                  <c:v>1.7496840212197481E-2</c:v>
                </c:pt>
                <c:pt idx="2192">
                  <c:v>1.7490982318847312E-2</c:v>
                </c:pt>
                <c:pt idx="2193">
                  <c:v>1.7485137569971325E-2</c:v>
                </c:pt>
                <c:pt idx="2194">
                  <c:v>1.7479303188750506E-2</c:v>
                </c:pt>
                <c:pt idx="2195">
                  <c:v>1.7473479175097093E-2</c:v>
                </c:pt>
                <c:pt idx="2196">
                  <c:v>1.7467665528921088E-2</c:v>
                </c:pt>
                <c:pt idx="2197">
                  <c:v>1.7461862250133825E-2</c:v>
                </c:pt>
                <c:pt idx="2198">
                  <c:v>1.7456069338647098E-2</c:v>
                </c:pt>
                <c:pt idx="2199">
                  <c:v>1.7450286794372695E-2</c:v>
                </c:pt>
                <c:pt idx="2200">
                  <c:v>1.7444535595931496E-2</c:v>
                </c:pt>
                <c:pt idx="2201">
                  <c:v>1.7438775185162691E-2</c:v>
                </c:pt>
                <c:pt idx="2202">
                  <c:v>1.74330251430714E-2</c:v>
                </c:pt>
                <c:pt idx="2203">
                  <c:v>1.7427285469569533E-2</c:v>
                </c:pt>
                <c:pt idx="2204">
                  <c:v>1.7421556164566792E-2</c:v>
                </c:pt>
                <c:pt idx="2205">
                  <c:v>1.7415827851909808E-2</c:v>
                </c:pt>
                <c:pt idx="2206">
                  <c:v>1.741011881424151E-2</c:v>
                </c:pt>
                <c:pt idx="2207">
                  <c:v>1.7404420144231787E-2</c:v>
                </c:pt>
                <c:pt idx="2208">
                  <c:v>1.7398731841792064E-2</c:v>
                </c:pt>
                <c:pt idx="2209">
                  <c:v>1.7393065163938209E-2</c:v>
                </c:pt>
                <c:pt idx="2210">
                  <c:v>1.7387398068070131E-2</c:v>
                </c:pt>
                <c:pt idx="2211">
                  <c:v>1.738174134008276E-2</c:v>
                </c:pt>
                <c:pt idx="2212">
                  <c:v>1.7376094979887121E-2</c:v>
                </c:pt>
                <c:pt idx="2213">
                  <c:v>1.7370445840089423E-2</c:v>
                </c:pt>
                <c:pt idx="2214">
                  <c:v>1.7364819741235327E-2</c:v>
                </c:pt>
                <c:pt idx="2215">
                  <c:v>1.735920400934006E-2</c:v>
                </c:pt>
                <c:pt idx="2216">
                  <c:v>1.7353598644318152E-2</c:v>
                </c:pt>
                <c:pt idx="2217">
                  <c:v>1.7348003646081474E-2</c:v>
                </c:pt>
                <c:pt idx="2218">
                  <c:v>1.7342434537456673E-2</c:v>
                </c:pt>
                <c:pt idx="2219">
                  <c:v>1.7336860749361211E-2</c:v>
                </c:pt>
                <c:pt idx="2220">
                  <c:v>1.7331297328362427E-2</c:v>
                </c:pt>
                <c:pt idx="2221">
                  <c:v>1.7325744274373101E-2</c:v>
                </c:pt>
                <c:pt idx="2222">
                  <c:v>1.7320201587305583E-2</c:v>
                </c:pt>
                <c:pt idx="2223">
                  <c:v>1.7314669267075304E-2</c:v>
                </c:pt>
                <c:pt idx="2224">
                  <c:v>1.7309147313595931E-2</c:v>
                </c:pt>
                <c:pt idx="2225">
                  <c:v>1.7303635726782011E-2</c:v>
                </c:pt>
                <c:pt idx="2226">
                  <c:v>1.7298076586061542E-2</c:v>
                </c:pt>
                <c:pt idx="2227">
                  <c:v>1.7292584288438152E-2</c:v>
                </c:pt>
                <c:pt idx="2228">
                  <c:v>1.7287102355529427E-2</c:v>
                </c:pt>
                <c:pt idx="2229">
                  <c:v>1.7281630787252086E-2</c:v>
                </c:pt>
                <c:pt idx="2230">
                  <c:v>1.7276169583521496E-2</c:v>
                </c:pt>
                <c:pt idx="2231">
                  <c:v>1.7270740416253608E-2</c:v>
                </c:pt>
                <c:pt idx="2232">
                  <c:v>1.7265300425412838E-2</c:v>
                </c:pt>
                <c:pt idx="2233">
                  <c:v>1.7259870799433079E-2</c:v>
                </c:pt>
                <c:pt idx="2234">
                  <c:v>1.7254451538229274E-2</c:v>
                </c:pt>
                <c:pt idx="2235">
                  <c:v>1.7249019030169194E-2</c:v>
                </c:pt>
                <c:pt idx="2236">
                  <c:v>1.7243620011977746E-2</c:v>
                </c:pt>
                <c:pt idx="2237">
                  <c:v>1.7238231357753191E-2</c:v>
                </c:pt>
                <c:pt idx="2238">
                  <c:v>1.7232853067413137E-2</c:v>
                </c:pt>
                <c:pt idx="2239">
                  <c:v>1.7227510700957287E-2</c:v>
                </c:pt>
                <c:pt idx="2240">
                  <c:v>1.7222153626672503E-2</c:v>
                </c:pt>
                <c:pt idx="2241">
                  <c:v>1.7216806916585219E-2</c:v>
                </c:pt>
                <c:pt idx="2242">
                  <c:v>1.7211470570613938E-2</c:v>
                </c:pt>
                <c:pt idx="2243">
                  <c:v>1.7206144588675393E-2</c:v>
                </c:pt>
                <c:pt idx="2244">
                  <c:v>1.7200800962362203E-2</c:v>
                </c:pt>
                <c:pt idx="2245">
                  <c:v>1.7195495216923769E-2</c:v>
                </c:pt>
                <c:pt idx="2246">
                  <c:v>1.719019983471699E-2</c:v>
                </c:pt>
                <c:pt idx="2247">
                  <c:v>1.7184914815661714E-2</c:v>
                </c:pt>
                <c:pt idx="2248">
                  <c:v>1.7179640159675554E-2</c:v>
                </c:pt>
                <c:pt idx="2249">
                  <c:v>1.7174375866680594E-2</c:v>
                </c:pt>
                <c:pt idx="2250">
                  <c:v>1.7169121936593999E-2</c:v>
                </c:pt>
                <c:pt idx="2251">
                  <c:v>1.7163878369336961E-2</c:v>
                </c:pt>
                <c:pt idx="2252">
                  <c:v>1.7158741173368419E-2</c:v>
                </c:pt>
                <c:pt idx="2253">
                  <c:v>1.7153519819023143E-2</c:v>
                </c:pt>
                <c:pt idx="2254">
                  <c:v>1.7148308828927351E-2</c:v>
                </c:pt>
                <c:pt idx="2255">
                  <c:v>1.7143108202999115E-2</c:v>
                </c:pt>
                <c:pt idx="2256">
                  <c:v>1.7137917941158709E-2</c:v>
                </c:pt>
                <c:pt idx="2257">
                  <c:v>1.713270350707239E-2</c:v>
                </c:pt>
                <c:pt idx="2258">
                  <c:v>1.7127533474503749E-2</c:v>
                </c:pt>
                <c:pt idx="2259">
                  <c:v>1.7122373805229588E-2</c:v>
                </c:pt>
                <c:pt idx="2260">
                  <c:v>1.7117224499171076E-2</c:v>
                </c:pt>
                <c:pt idx="2261">
                  <c:v>1.711212209044765E-2</c:v>
                </c:pt>
                <c:pt idx="2262">
                  <c:v>1.710699401144283E-2</c:v>
                </c:pt>
                <c:pt idx="2263">
                  <c:v>1.7101876295964678E-2</c:v>
                </c:pt>
                <c:pt idx="2264">
                  <c:v>1.7096768943933919E-2</c:v>
                </c:pt>
                <c:pt idx="2265">
                  <c:v>1.7091633414329292E-2</c:v>
                </c:pt>
                <c:pt idx="2266">
                  <c:v>1.7086546285897675E-2</c:v>
                </c:pt>
                <c:pt idx="2267">
                  <c:v>1.7081469520128997E-2</c:v>
                </c:pt>
                <c:pt idx="2268">
                  <c:v>1.7076403116943095E-2</c:v>
                </c:pt>
                <c:pt idx="2269">
                  <c:v>1.707134707626291E-2</c:v>
                </c:pt>
                <c:pt idx="2270">
                  <c:v>1.7066342459706799E-2</c:v>
                </c:pt>
                <c:pt idx="2271">
                  <c:v>1.7061307649593526E-2</c:v>
                </c:pt>
                <c:pt idx="2272">
                  <c:v>1.7056283202297767E-2</c:v>
                </c:pt>
                <c:pt idx="2273">
                  <c:v>1.7051269117740245E-2</c:v>
                </c:pt>
                <c:pt idx="2274">
                  <c:v>1.7046265395845195E-2</c:v>
                </c:pt>
                <c:pt idx="2275">
                  <c:v>1.7041272036533335E-2</c:v>
                </c:pt>
                <c:pt idx="2276">
                  <c:v>1.7036289039727582E-2</c:v>
                </c:pt>
                <c:pt idx="2277">
                  <c:v>1.703131640534997E-2</c:v>
                </c:pt>
                <c:pt idx="2278">
                  <c:v>1.7026309010054221E-2</c:v>
                </c:pt>
                <c:pt idx="2279">
                  <c:v>1.7021311006953768E-2</c:v>
                </c:pt>
                <c:pt idx="2280">
                  <c:v>1.7016368438097798E-2</c:v>
                </c:pt>
                <c:pt idx="2281">
                  <c:v>1.7011436230278523E-2</c:v>
                </c:pt>
                <c:pt idx="2282">
                  <c:v>1.7006514383421129E-2</c:v>
                </c:pt>
                <c:pt idx="2283">
                  <c:v>1.7001650526376758E-2</c:v>
                </c:pt>
                <c:pt idx="2284">
                  <c:v>1.699674991399832E-2</c:v>
                </c:pt>
                <c:pt idx="2285">
                  <c:v>1.6991859662895733E-2</c:v>
                </c:pt>
                <c:pt idx="2286">
                  <c:v>1.6986979772992822E-2</c:v>
                </c:pt>
                <c:pt idx="2287">
                  <c:v>1.698206056091723E-2</c:v>
                </c:pt>
                <c:pt idx="2288">
                  <c:v>1.6977200878247153E-2</c:v>
                </c:pt>
                <c:pt idx="2289">
                  <c:v>1.6972351556013048E-2</c:v>
                </c:pt>
                <c:pt idx="2290">
                  <c:v>1.6967512594140106E-2</c:v>
                </c:pt>
                <c:pt idx="2291">
                  <c:v>1.696268399255484E-2</c:v>
                </c:pt>
                <c:pt idx="2292">
                  <c:v>1.6957918014565657E-2</c:v>
                </c:pt>
                <c:pt idx="2293">
                  <c:v>1.6953110650961247E-2</c:v>
                </c:pt>
                <c:pt idx="2294">
                  <c:v>1.6948313647959071E-2</c:v>
                </c:pt>
                <c:pt idx="2295">
                  <c:v>1.6943527005483846E-2</c:v>
                </c:pt>
                <c:pt idx="2296">
                  <c:v>1.6938696386341826E-2</c:v>
                </c:pt>
                <c:pt idx="2297">
                  <c:v>1.6933929944926748E-2</c:v>
                </c:pt>
                <c:pt idx="2298">
                  <c:v>1.6929173863283242E-2</c:v>
                </c:pt>
                <c:pt idx="2299">
                  <c:v>1.6924428141337829E-2</c:v>
                </c:pt>
                <c:pt idx="2300">
                  <c:v>1.6919692779017476E-2</c:v>
                </c:pt>
                <c:pt idx="2301">
                  <c:v>1.691496777625049E-2</c:v>
                </c:pt>
                <c:pt idx="2302">
                  <c:v>1.6910253132962953E-2</c:v>
                </c:pt>
                <c:pt idx="2303">
                  <c:v>1.6905548849083612E-2</c:v>
                </c:pt>
                <c:pt idx="2304">
                  <c:v>1.6900854924539438E-2</c:v>
                </c:pt>
                <c:pt idx="2305">
                  <c:v>1.6896289479819596E-2</c:v>
                </c:pt>
                <c:pt idx="2306">
                  <c:v>1.6891617322945439E-2</c:v>
                </c:pt>
                <c:pt idx="2307">
                  <c:v>1.6886955526254355E-2</c:v>
                </c:pt>
                <c:pt idx="2308">
                  <c:v>1.6882304089673665E-2</c:v>
                </c:pt>
                <c:pt idx="2309">
                  <c:v>1.687760182513038E-2</c:v>
                </c:pt>
                <c:pt idx="2310">
                  <c:v>1.6872970581789538E-2</c:v>
                </c:pt>
                <c:pt idx="2311">
                  <c:v>1.6868349697812653E-2</c:v>
                </c:pt>
                <c:pt idx="2312">
                  <c:v>1.6863739173128865E-2</c:v>
                </c:pt>
                <c:pt idx="2313">
                  <c:v>1.6859202305900964E-2</c:v>
                </c:pt>
                <c:pt idx="2314">
                  <c:v>1.6854613028470966E-2</c:v>
                </c:pt>
                <c:pt idx="2315">
                  <c:v>1.685003411064967E-2</c:v>
                </c:pt>
                <c:pt idx="2316">
                  <c:v>1.6845465552364838E-2</c:v>
                </c:pt>
                <c:pt idx="2317">
                  <c:v>1.684090735354556E-2</c:v>
                </c:pt>
                <c:pt idx="2318">
                  <c:v>1.683629356620012E-2</c:v>
                </c:pt>
                <c:pt idx="2319">
                  <c:v>1.6831755554582144E-2</c:v>
                </c:pt>
                <c:pt idx="2320">
                  <c:v>1.682722790169127E-2</c:v>
                </c:pt>
                <c:pt idx="2321">
                  <c:v>1.6822778151520598E-2</c:v>
                </c:pt>
                <c:pt idx="2322">
                  <c:v>1.6818271748974586E-2</c:v>
                </c:pt>
                <c:pt idx="2323">
                  <c:v>1.6813775705472593E-2</c:v>
                </c:pt>
                <c:pt idx="2324">
                  <c:v>1.6809290020944587E-2</c:v>
                </c:pt>
                <c:pt idx="2325">
                  <c:v>1.6804814695321413E-2</c:v>
                </c:pt>
                <c:pt idx="2326">
                  <c:v>1.6800349728533479E-2</c:v>
                </c:pt>
                <c:pt idx="2327">
                  <c:v>1.6795895120510749E-2</c:v>
                </c:pt>
                <c:pt idx="2328">
                  <c:v>1.679145087118495E-2</c:v>
                </c:pt>
                <c:pt idx="2329">
                  <c:v>1.678701698048693E-2</c:v>
                </c:pt>
                <c:pt idx="2330">
                  <c:v>1.6782593448347972E-2</c:v>
                </c:pt>
                <c:pt idx="2331">
                  <c:v>1.6777961739729695E-2</c:v>
                </c:pt>
                <c:pt idx="2332">
                  <c:v>1.6773557309692544E-2</c:v>
                </c:pt>
                <c:pt idx="2333">
                  <c:v>1.6769163236443646E-2</c:v>
                </c:pt>
                <c:pt idx="2334">
                  <c:v>1.6764779519915382E-2</c:v>
                </c:pt>
                <c:pt idx="2335">
                  <c:v>1.6760481107328851E-2</c:v>
                </c:pt>
                <c:pt idx="2336">
                  <c:v>1.6756118644331131E-2</c:v>
                </c:pt>
                <c:pt idx="2337">
                  <c:v>1.6751766538373895E-2</c:v>
                </c:pt>
                <c:pt idx="2338">
                  <c:v>1.674742478939124E-2</c:v>
                </c:pt>
                <c:pt idx="2339">
                  <c:v>1.6743093397315483E-2</c:v>
                </c:pt>
                <c:pt idx="2340">
                  <c:v>1.6738694708147941E-2</c:v>
                </c:pt>
                <c:pt idx="2341">
                  <c:v>1.6734383486800525E-2</c:v>
                </c:pt>
                <c:pt idx="2342">
                  <c:v>1.6730082621643143E-2</c:v>
                </c:pt>
                <c:pt idx="2343">
                  <c:v>1.6725792112609519E-2</c:v>
                </c:pt>
                <c:pt idx="2344">
                  <c:v>1.6721591788226738E-2</c:v>
                </c:pt>
                <c:pt idx="2345">
                  <c:v>1.6717322536204764E-2</c:v>
                </c:pt>
                <c:pt idx="2346">
                  <c:v>1.6713063640627458E-2</c:v>
                </c:pt>
                <c:pt idx="2347">
                  <c:v>1.6707603135271493E-2</c:v>
                </c:pt>
                <c:pt idx="2348">
                  <c:v>1.6703285743552281E-2</c:v>
                </c:pt>
                <c:pt idx="2349">
                  <c:v>1.6699060328662845E-2</c:v>
                </c:pt>
                <c:pt idx="2350">
                  <c:v>1.6694845269423879E-2</c:v>
                </c:pt>
                <c:pt idx="2351">
                  <c:v>1.6690640565770007E-2</c:v>
                </c:pt>
                <c:pt idx="2352">
                  <c:v>1.6686446217638092E-2</c:v>
                </c:pt>
                <c:pt idx="2353">
                  <c:v>1.6682262224965001E-2</c:v>
                </c:pt>
                <c:pt idx="2354">
                  <c:v>1.6678088587684912E-2</c:v>
                </c:pt>
                <c:pt idx="2355">
                  <c:v>1.6673925305735134E-2</c:v>
                </c:pt>
                <c:pt idx="2356">
                  <c:v>1.6669858938624743E-2</c:v>
                </c:pt>
                <c:pt idx="2357">
                  <c:v>1.6665978583212337E-2</c:v>
                </c:pt>
                <c:pt idx="2358">
                  <c:v>1.6661848574466849E-2</c:v>
                </c:pt>
                <c:pt idx="2359">
                  <c:v>1.6657728922847698E-2</c:v>
                </c:pt>
                <c:pt idx="2360">
                  <c:v>1.6653619628290914E-2</c:v>
                </c:pt>
                <c:pt idx="2361">
                  <c:v>1.6647003537311848E-2</c:v>
                </c:pt>
                <c:pt idx="2362">
                  <c:v>1.6642919766300696E-2</c:v>
                </c:pt>
                <c:pt idx="2363">
                  <c:v>1.6638846351101633E-2</c:v>
                </c:pt>
                <c:pt idx="2364">
                  <c:v>1.6634783291652216E-2</c:v>
                </c:pt>
                <c:pt idx="2365">
                  <c:v>1.6630822556922324E-2</c:v>
                </c:pt>
                <c:pt idx="2366">
                  <c:v>1.6626780765096411E-2</c:v>
                </c:pt>
                <c:pt idx="2367">
                  <c:v>1.6622749329341796E-2</c:v>
                </c:pt>
                <c:pt idx="2368">
                  <c:v>1.661872824959593E-2</c:v>
                </c:pt>
                <c:pt idx="2369">
                  <c:v>1.6614623328454925E-2</c:v>
                </c:pt>
                <c:pt idx="2370">
                  <c:v>1.6610622402190699E-2</c:v>
                </c:pt>
                <c:pt idx="2371">
                  <c:v>1.6606631831239446E-2</c:v>
                </c:pt>
                <c:pt idx="2372">
                  <c:v>1.6602651615539598E-2</c:v>
                </c:pt>
                <c:pt idx="2373">
                  <c:v>1.6598874679054187E-2</c:v>
                </c:pt>
                <c:pt idx="2374">
                  <c:v>1.6594819243819049E-2</c:v>
                </c:pt>
                <c:pt idx="2375">
                  <c:v>1.6590870654395021E-2</c:v>
                </c:pt>
                <c:pt idx="2376">
                  <c:v>1.6586932420485093E-2</c:v>
                </c:pt>
                <c:pt idx="2377">
                  <c:v>1.6583004542028046E-2</c:v>
                </c:pt>
                <c:pt idx="2378">
                  <c:v>1.6579087018962654E-2</c:v>
                </c:pt>
                <c:pt idx="2379">
                  <c:v>1.6575179851228125E-2</c:v>
                </c:pt>
                <c:pt idx="2380">
                  <c:v>1.6571283038764123E-2</c:v>
                </c:pt>
                <c:pt idx="2381">
                  <c:v>1.6567396581509859E-2</c:v>
                </c:pt>
                <c:pt idx="2382">
                  <c:v>1.65632161641594E-2</c:v>
                </c:pt>
                <c:pt idx="2383">
                  <c:v>1.6559348722541948E-2</c:v>
                </c:pt>
                <c:pt idx="2384">
                  <c:v>1.6555491634441789E-2</c:v>
                </c:pt>
                <c:pt idx="2385">
                  <c:v>1.6551644899799371E-2</c:v>
                </c:pt>
                <c:pt idx="2386">
                  <c:v>1.6547912162190936E-2</c:v>
                </c:pt>
                <c:pt idx="2387">
                  <c:v>1.6544086701105805E-2</c:v>
                </c:pt>
                <c:pt idx="2388">
                  <c:v>1.6540271593806392E-2</c:v>
                </c:pt>
                <c:pt idx="2389">
                  <c:v>1.6536466840233476E-2</c:v>
                </c:pt>
                <c:pt idx="2390">
                  <c:v>1.6532672440328279E-2</c:v>
                </c:pt>
                <c:pt idx="2391">
                  <c:v>1.6528888394033797E-2</c:v>
                </c:pt>
                <c:pt idx="2392">
                  <c:v>1.652500764921434E-2</c:v>
                </c:pt>
                <c:pt idx="2393">
                  <c:v>1.6521243740135156E-2</c:v>
                </c:pt>
                <c:pt idx="2394">
                  <c:v>1.6517598376228616E-2</c:v>
                </c:pt>
                <c:pt idx="2395">
                  <c:v>1.6513855743793642E-2</c:v>
                </c:pt>
                <c:pt idx="2396">
                  <c:v>1.6510123464679935E-2</c:v>
                </c:pt>
                <c:pt idx="2397">
                  <c:v>1.6506401538830047E-2</c:v>
                </c:pt>
                <c:pt idx="2398">
                  <c:v>1.6502689966186979E-2</c:v>
                </c:pt>
                <c:pt idx="2399">
                  <c:v>1.649898874669373E-2</c:v>
                </c:pt>
                <c:pt idx="2400">
                  <c:v>1.6495186255564762E-2</c:v>
                </c:pt>
                <c:pt idx="2401">
                  <c:v>1.6491505168370387E-2</c:v>
                </c:pt>
                <c:pt idx="2402">
                  <c:v>1.6487834433656721E-2</c:v>
                </c:pt>
                <c:pt idx="2403">
                  <c:v>1.648417405136824E-2</c:v>
                </c:pt>
                <c:pt idx="2404">
                  <c:v>1.6480524021448971E-2</c:v>
                </c:pt>
                <c:pt idx="2405">
                  <c:v>1.6476884343842944E-2</c:v>
                </c:pt>
                <c:pt idx="2406">
                  <c:v>1.6473255018494636E-2</c:v>
                </c:pt>
                <c:pt idx="2407">
                  <c:v>1.6469636045348974E-2</c:v>
                </c:pt>
                <c:pt idx="2408">
                  <c:v>1.6466376288316764E-2</c:v>
                </c:pt>
                <c:pt idx="2409">
                  <c:v>1.6462779753029629E-2</c:v>
                </c:pt>
                <c:pt idx="2410">
                  <c:v>1.6459193571268762E-2</c:v>
                </c:pt>
                <c:pt idx="2411">
                  <c:v>1.6455617742977779E-2</c:v>
                </c:pt>
                <c:pt idx="2412">
                  <c:v>1.6451933606701823E-2</c:v>
                </c:pt>
                <c:pt idx="2413">
                  <c:v>1.6448377905263933E-2</c:v>
                </c:pt>
                <c:pt idx="2414">
                  <c:v>1.6444832556634554E-2</c:v>
                </c:pt>
                <c:pt idx="2415">
                  <c:v>1.6441297560759207E-2</c:v>
                </c:pt>
                <c:pt idx="2416">
                  <c:v>1.6437772917583863E-2</c:v>
                </c:pt>
                <c:pt idx="2417">
                  <c:v>1.6434380192999941E-2</c:v>
                </c:pt>
                <c:pt idx="2418">
                  <c:v>1.6430876837452563E-2</c:v>
                </c:pt>
                <c:pt idx="2419">
                  <c:v>1.6427383834935042E-2</c:v>
                </c:pt>
                <c:pt idx="2420">
                  <c:v>1.6423901185393643E-2</c:v>
                </c:pt>
                <c:pt idx="2421">
                  <c:v>1.6420304990300161E-2</c:v>
                </c:pt>
                <c:pt idx="2422">
                  <c:v>1.6416842462184871E-2</c:v>
                </c:pt>
                <c:pt idx="2423">
                  <c:v>1.6413390286391369E-2</c:v>
                </c:pt>
                <c:pt idx="2424">
                  <c:v>1.6409948462866506E-2</c:v>
                </c:pt>
                <c:pt idx="2425">
                  <c:v>1.6406643230442827E-2</c:v>
                </c:pt>
                <c:pt idx="2426">
                  <c:v>1.6403222697628353E-2</c:v>
                </c:pt>
                <c:pt idx="2427">
                  <c:v>1.6399812517414722E-2</c:v>
                </c:pt>
                <c:pt idx="2428">
                  <c:v>1.6396412689750398E-2</c:v>
                </c:pt>
                <c:pt idx="2429">
                  <c:v>1.6393023214580322E-2</c:v>
                </c:pt>
                <c:pt idx="2430">
                  <c:v>1.6389644091852961E-2</c:v>
                </c:pt>
                <c:pt idx="2431">
                  <c:v>1.6386275321516337E-2</c:v>
                </c:pt>
                <c:pt idx="2432">
                  <c:v>1.6382916903517154E-2</c:v>
                </c:pt>
                <c:pt idx="2433">
                  <c:v>1.6379568837803875E-2</c:v>
                </c:pt>
                <c:pt idx="2434">
                  <c:v>1.6375836704722726E-2</c:v>
                </c:pt>
                <c:pt idx="2435">
                  <c:v>1.6372507571383803E-2</c:v>
                </c:pt>
                <c:pt idx="2436">
                  <c:v>1.6369188788709882E-2</c:v>
                </c:pt>
                <c:pt idx="2437">
                  <c:v>1.6365880356648578E-2</c:v>
                </c:pt>
                <c:pt idx="2438">
                  <c:v>1.6362582275149733E-2</c:v>
                </c:pt>
                <c:pt idx="2439">
                  <c:v>1.6359428914999776E-2</c:v>
                </c:pt>
                <c:pt idx="2440">
                  <c:v>1.6356152127534582E-2</c:v>
                </c:pt>
                <c:pt idx="2441">
                  <c:v>1.6352885690969061E-2</c:v>
                </c:pt>
                <c:pt idx="2442">
                  <c:v>1.634962960525289E-2</c:v>
                </c:pt>
                <c:pt idx="2443">
                  <c:v>1.6346383870336201E-2</c:v>
                </c:pt>
                <c:pt idx="2444">
                  <c:v>1.6343011145168958E-2</c:v>
                </c:pt>
                <c:pt idx="2445">
                  <c:v>1.6339785516208974E-2</c:v>
                </c:pt>
                <c:pt idx="2446">
                  <c:v>1.6336570237413389E-2</c:v>
                </c:pt>
                <c:pt idx="2447">
                  <c:v>1.6333504437671637E-2</c:v>
                </c:pt>
                <c:pt idx="2448">
                  <c:v>1.6330310456008676E-2</c:v>
                </c:pt>
                <c:pt idx="2449">
                  <c:v>1.6327126824848173E-2</c:v>
                </c:pt>
                <c:pt idx="2450">
                  <c:v>1.6323953544141588E-2</c:v>
                </c:pt>
                <c:pt idx="2451">
                  <c:v>1.6320790613840827E-2</c:v>
                </c:pt>
                <c:pt idx="2452">
                  <c:v>1.6317495915352302E-2</c:v>
                </c:pt>
                <c:pt idx="2453">
                  <c:v>1.6314353086341347E-2</c:v>
                </c:pt>
                <c:pt idx="2454">
                  <c:v>1.6311220607106575E-2</c:v>
                </c:pt>
                <c:pt idx="2455">
                  <c:v>1.6308098477600067E-2</c:v>
                </c:pt>
                <c:pt idx="2456">
                  <c:v>1.6304986697773919E-2</c:v>
                </c:pt>
                <c:pt idx="2457">
                  <c:v>1.6301885267580668E-2</c:v>
                </c:pt>
                <c:pt idx="2458">
                  <c:v>1.6298794186972845E-2</c:v>
                </c:pt>
                <c:pt idx="2459">
                  <c:v>1.6295713455903884E-2</c:v>
                </c:pt>
                <c:pt idx="2460">
                  <c:v>1.6293084041523052E-2</c:v>
                </c:pt>
                <c:pt idx="2461">
                  <c:v>1.629002581930164E-2</c:v>
                </c:pt>
                <c:pt idx="2462">
                  <c:v>1.6286977947923602E-2</c:v>
                </c:pt>
                <c:pt idx="2463">
                  <c:v>1.6283940427342682E-2</c:v>
                </c:pt>
                <c:pt idx="2464">
                  <c:v>1.6280913257511312E-2</c:v>
                </c:pt>
                <c:pt idx="2465">
                  <c:v>1.6277746389667995E-2</c:v>
                </c:pt>
                <c:pt idx="2466">
                  <c:v>1.6274739623001841E-2</c:v>
                </c:pt>
                <c:pt idx="2467">
                  <c:v>1.6271743883410725E-2</c:v>
                </c:pt>
                <c:pt idx="2468">
                  <c:v>1.6268759565729533E-2</c:v>
                </c:pt>
                <c:pt idx="2469">
                  <c:v>1.6265940168873085E-2</c:v>
                </c:pt>
                <c:pt idx="2470">
                  <c:v>1.6262980754750828E-2</c:v>
                </c:pt>
                <c:pt idx="2471">
                  <c:v>1.6260033991457475E-2</c:v>
                </c:pt>
                <c:pt idx="2472">
                  <c:v>1.6257100271690889E-2</c:v>
                </c:pt>
                <c:pt idx="2473">
                  <c:v>1.6254023125094101E-2</c:v>
                </c:pt>
                <c:pt idx="2474">
                  <c:v>1.625111563031444E-2</c:v>
                </c:pt>
                <c:pt idx="2475">
                  <c:v>1.6248222321238029E-2</c:v>
                </c:pt>
                <c:pt idx="2476">
                  <c:v>1.6245343592685146E-2</c:v>
                </c:pt>
                <c:pt idx="2477">
                  <c:v>1.6242479839472086E-2</c:v>
                </c:pt>
                <c:pt idx="2478">
                  <c:v>1.6239793858006384E-2</c:v>
                </c:pt>
                <c:pt idx="2479">
                  <c:v>1.623696243831178E-2</c:v>
                </c:pt>
                <c:pt idx="2480">
                  <c:v>1.6234147203658997E-2</c:v>
                </c:pt>
                <c:pt idx="2481">
                  <c:v>1.6231348546729158E-2</c:v>
                </c:pt>
                <c:pt idx="2482">
                  <c:v>1.6228566860201184E-2</c:v>
                </c:pt>
                <c:pt idx="2483">
                  <c:v>1.6225802536752675E-2</c:v>
                </c:pt>
                <c:pt idx="2484">
                  <c:v>1.6223055969058587E-2</c:v>
                </c:pt>
                <c:pt idx="2485">
                  <c:v>1.6220327549792555E-2</c:v>
                </c:pt>
                <c:pt idx="2486">
                  <c:v>1.6217272652439184E-2</c:v>
                </c:pt>
                <c:pt idx="2487">
                  <c:v>1.6214579026644402E-2</c:v>
                </c:pt>
                <c:pt idx="2488">
                  <c:v>1.6211904710755242E-2</c:v>
                </c:pt>
                <c:pt idx="2489">
                  <c:v>1.6209250101722583E-2</c:v>
                </c:pt>
                <c:pt idx="2490">
                  <c:v>1.6206615596492849E-2</c:v>
                </c:pt>
                <c:pt idx="2491">
                  <c:v>1.6204180786427335E-2</c:v>
                </c:pt>
                <c:pt idx="2492">
                  <c:v>1.6201588797096395E-2</c:v>
                </c:pt>
                <c:pt idx="2493">
                  <c:v>1.6199017479435147E-2</c:v>
                </c:pt>
                <c:pt idx="2494">
                  <c:v>1.6196466833364766E-2</c:v>
                </c:pt>
                <c:pt idx="2495">
                  <c:v>1.6193752198962744E-2</c:v>
                </c:pt>
                <c:pt idx="2496">
                  <c:v>1.6191241530254249E-2</c:v>
                </c:pt>
                <c:pt idx="2497">
                  <c:v>1.6188751531977519E-2</c:v>
                </c:pt>
                <c:pt idx="2498">
                  <c:v>1.6186282204055959E-2</c:v>
                </c:pt>
                <c:pt idx="2499">
                  <c:v>1.6184023674142806E-2</c:v>
                </c:pt>
                <c:pt idx="2500">
                  <c:v>1.6181597055986933E-2</c:v>
                </c:pt>
                <c:pt idx="2501">
                  <c:v>1.6179191108884713E-2</c:v>
                </c:pt>
                <c:pt idx="2502">
                  <c:v>1.6176805832762185E-2</c:v>
                </c:pt>
                <c:pt idx="2503">
                  <c:v>1.6174105114217047E-2</c:v>
                </c:pt>
                <c:pt idx="2504">
                  <c:v>1.6171566953223356E-2</c:v>
                </c:pt>
                <c:pt idx="2505">
                  <c:v>1.6169245268533455E-2</c:v>
                </c:pt>
                <c:pt idx="2506">
                  <c:v>1.6166944253601566E-2</c:v>
                </c:pt>
                <c:pt idx="2507">
                  <c:v>1.6164663908355099E-2</c:v>
                </c:pt>
                <c:pt idx="2508">
                  <c:v>1.6162404232726375E-2</c:v>
                </c:pt>
                <c:pt idx="2509">
                  <c:v>1.6160165226644138E-2</c:v>
                </c:pt>
                <c:pt idx="2510">
                  <c:v>1.6157946890041595E-2</c:v>
                </c:pt>
                <c:pt idx="2511">
                  <c:v>1.6155749222848834E-2</c:v>
                </c:pt>
                <c:pt idx="2512">
                  <c:v>1.6153988758167152E-2</c:v>
                </c:pt>
                <c:pt idx="2513">
                  <c:v>1.6151835192499613E-2</c:v>
                </c:pt>
                <c:pt idx="2514">
                  <c:v>1.6149702297879355E-2</c:v>
                </c:pt>
                <c:pt idx="2515">
                  <c:v>1.6147590074242074E-2</c:v>
                </c:pt>
                <c:pt idx="2516">
                  <c:v>1.6145498521520814E-2</c:v>
                </c:pt>
                <c:pt idx="2517">
                  <c:v>1.6143212387290228E-2</c:v>
                </c:pt>
                <c:pt idx="2518">
                  <c:v>1.6141160790100501E-2</c:v>
                </c:pt>
                <c:pt idx="2519">
                  <c:v>1.6139129862717729E-2</c:v>
                </c:pt>
                <c:pt idx="2520">
                  <c:v>1.613711960507903E-2</c:v>
                </c:pt>
                <c:pt idx="2521">
                  <c:v>1.6135350819413329E-2</c:v>
                </c:pt>
                <c:pt idx="2522">
                  <c:v>1.6133383290851386E-2</c:v>
                </c:pt>
                <c:pt idx="2523">
                  <c:v>1.6131436432765441E-2</c:v>
                </c:pt>
                <c:pt idx="2524">
                  <c:v>1.6129510245094705E-2</c:v>
                </c:pt>
                <c:pt idx="2525">
                  <c:v>1.6127378360895096E-2</c:v>
                </c:pt>
                <c:pt idx="2526">
                  <c:v>1.6125492120440909E-2</c:v>
                </c:pt>
                <c:pt idx="2527">
                  <c:v>1.6123626549309173E-2</c:v>
                </c:pt>
                <c:pt idx="2528">
                  <c:v>1.6121781647443201E-2</c:v>
                </c:pt>
                <c:pt idx="2529">
                  <c:v>1.6119957414785866E-2</c:v>
                </c:pt>
                <c:pt idx="2530">
                  <c:v>1.6118387194499411E-2</c:v>
                </c:pt>
                <c:pt idx="2531">
                  <c:v>1.6116605698101888E-2</c:v>
                </c:pt>
                <c:pt idx="2532">
                  <c:v>1.6114844871658849E-2</c:v>
                </c:pt>
                <c:pt idx="2533">
                  <c:v>1.6113104715118311E-2</c:v>
                </c:pt>
                <c:pt idx="2534">
                  <c:v>1.6111385228424341E-2</c:v>
                </c:pt>
                <c:pt idx="2535">
                  <c:v>1.6109686411524517E-2</c:v>
                </c:pt>
                <c:pt idx="2536">
                  <c:v>1.6108008264365547E-2</c:v>
                </c:pt>
                <c:pt idx="2537">
                  <c:v>1.6106350786896335E-2</c:v>
                </c:pt>
                <c:pt idx="2538">
                  <c:v>1.6104225014676132E-2</c:v>
                </c:pt>
                <c:pt idx="2539">
                  <c:v>1.6102360390665774E-2</c:v>
                </c:pt>
                <c:pt idx="2540">
                  <c:v>1.6100760703669205E-2</c:v>
                </c:pt>
                <c:pt idx="2541">
                  <c:v>1.6099181683425879E-2</c:v>
                </c:pt>
                <c:pt idx="2542">
                  <c:v>1.6097623329886995E-2</c:v>
                </c:pt>
                <c:pt idx="2543">
                  <c:v>1.60963369476184E-2</c:v>
                </c:pt>
                <c:pt idx="2544">
                  <c:v>1.6094821336960136E-2</c:v>
                </c:pt>
                <c:pt idx="2545">
                  <c:v>1.6093326393777675E-2</c:v>
                </c:pt>
                <c:pt idx="2546">
                  <c:v>1.609185211802381E-2</c:v>
                </c:pt>
                <c:pt idx="2547">
                  <c:v>1.609014156112297E-2</c:v>
                </c:pt>
                <c:pt idx="2548">
                  <c:v>1.6088707206837256E-2</c:v>
                </c:pt>
                <c:pt idx="2549">
                  <c:v>1.6087293518935824E-2</c:v>
                </c:pt>
                <c:pt idx="2550">
                  <c:v>1.6085900497377032E-2</c:v>
                </c:pt>
                <c:pt idx="2551">
                  <c:v>1.6084528142117447E-2</c:v>
                </c:pt>
                <c:pt idx="2552">
                  <c:v>1.6083440477016379E-2</c:v>
                </c:pt>
                <c:pt idx="2553">
                  <c:v>1.608211087203365E-2</c:v>
                </c:pt>
                <c:pt idx="2554">
                  <c:v>1.6080801934135747E-2</c:v>
                </c:pt>
                <c:pt idx="2555">
                  <c:v>1.6079513663282582E-2</c:v>
                </c:pt>
                <c:pt idx="2556">
                  <c:v>1.6077976358874743E-2</c:v>
                </c:pt>
                <c:pt idx="2557">
                  <c:v>1.6076728000556498E-2</c:v>
                </c:pt>
                <c:pt idx="2558">
                  <c:v>1.6075500308258051E-2</c:v>
                </c:pt>
                <c:pt idx="2559">
                  <c:v>1.6074293281942681E-2</c:v>
                </c:pt>
                <c:pt idx="2560">
                  <c:v>1.6073106921573231E-2</c:v>
                </c:pt>
                <c:pt idx="2561">
                  <c:v>1.6071941227112082E-2</c:v>
                </c:pt>
                <c:pt idx="2562">
                  <c:v>1.6070796198525205E-2</c:v>
                </c:pt>
                <c:pt idx="2563">
                  <c:v>1.6069671835778572E-2</c:v>
                </c:pt>
                <c:pt idx="2564">
                  <c:v>1.6069411865154492E-2</c:v>
                </c:pt>
                <c:pt idx="2565">
                  <c:v>1.6068333120457409E-2</c:v>
                </c:pt>
                <c:pt idx="2566">
                  <c:v>1.6067275044220734E-2</c:v>
                </c:pt>
                <c:pt idx="2567">
                  <c:v>1.6066237636409231E-2</c:v>
                </c:pt>
                <c:pt idx="2568">
                  <c:v>1.6065220896991625E-2</c:v>
                </c:pt>
                <c:pt idx="2569">
                  <c:v>1.6063936285357312E-2</c:v>
                </c:pt>
                <c:pt idx="2570">
                  <c:v>1.6062959449147988E-2</c:v>
                </c:pt>
                <c:pt idx="2571">
                  <c:v>1.6062003280333279E-2</c:v>
                </c:pt>
                <c:pt idx="2572">
                  <c:v>1.6061067778883956E-2</c:v>
                </c:pt>
                <c:pt idx="2573">
                  <c:v>1.6060447224734254E-2</c:v>
                </c:pt>
                <c:pt idx="2574">
                  <c:v>1.6059554495041803E-2</c:v>
                </c:pt>
                <c:pt idx="2575">
                  <c:v>1.6058682433535788E-2</c:v>
                </c:pt>
                <c:pt idx="2576">
                  <c:v>1.6057831040189784E-2</c:v>
                </c:pt>
                <c:pt idx="2577">
                  <c:v>1.6057000314976477E-2</c:v>
                </c:pt>
                <c:pt idx="2578">
                  <c:v>1.6055888783293747E-2</c:v>
                </c:pt>
                <c:pt idx="2579">
                  <c:v>1.6055097952631065E-2</c:v>
                </c:pt>
                <c:pt idx="2580">
                  <c:v>1.6054327789121192E-2</c:v>
                </c:pt>
                <c:pt idx="2581">
                  <c:v>1.6053578292739758E-2</c:v>
                </c:pt>
                <c:pt idx="2582">
                  <c:v>1.6053156710034058E-2</c:v>
                </c:pt>
                <c:pt idx="2583">
                  <c:v>1.605244999310293E-2</c:v>
                </c:pt>
                <c:pt idx="2584">
                  <c:v>1.6051763944138441E-2</c:v>
                </c:pt>
                <c:pt idx="2585">
                  <c:v>1.6051098563119457E-2</c:v>
                </c:pt>
                <c:pt idx="2586">
                  <c:v>1.6050453850024394E-2</c:v>
                </c:pt>
                <c:pt idx="2587">
                  <c:v>1.6049829804833864E-2</c:v>
                </c:pt>
                <c:pt idx="2588">
                  <c:v>1.6049226427529373E-2</c:v>
                </c:pt>
                <c:pt idx="2589">
                  <c:v>1.6048643718091539E-2</c:v>
                </c:pt>
                <c:pt idx="2590">
                  <c:v>1.6047762842500979E-2</c:v>
                </c:pt>
                <c:pt idx="2591">
                  <c:v>1.6046579887522949E-2</c:v>
                </c:pt>
                <c:pt idx="2592">
                  <c:v>1.604605482174774E-2</c:v>
                </c:pt>
                <c:pt idx="2593">
                  <c:v>1.6045550421056935E-2</c:v>
                </c:pt>
                <c:pt idx="2594">
                  <c:v>1.6045066685434865E-2</c:v>
                </c:pt>
                <c:pt idx="2595">
                  <c:v>1.6044929423207833E-2</c:v>
                </c:pt>
                <c:pt idx="2596">
                  <c:v>1.604448847444739E-2</c:v>
                </c:pt>
                <c:pt idx="2597">
                  <c:v>1.6044068191617973E-2</c:v>
                </c:pt>
                <c:pt idx="2598">
                  <c:v>1.6043668574706217E-2</c:v>
                </c:pt>
                <c:pt idx="2599">
                  <c:v>1.6042957982867038E-2</c:v>
                </c:pt>
                <c:pt idx="2600">
                  <c:v>1.604259823737126E-2</c:v>
                </c:pt>
                <c:pt idx="2601">
                  <c:v>1.6042259156854661E-2</c:v>
                </c:pt>
                <c:pt idx="2602">
                  <c:v>1.6041940741306496E-2</c:v>
                </c:pt>
                <c:pt idx="2603">
                  <c:v>1.6041642990717364E-2</c:v>
                </c:pt>
                <c:pt idx="2604">
                  <c:v>1.6041704856876098E-2</c:v>
                </c:pt>
                <c:pt idx="2605">
                  <c:v>1.6041449901083849E-2</c:v>
                </c:pt>
                <c:pt idx="2606">
                  <c:v>1.6041215611129558E-2</c:v>
                </c:pt>
                <c:pt idx="2607">
                  <c:v>1.6040973156280367E-2</c:v>
                </c:pt>
                <c:pt idx="2608">
                  <c:v>1.6040438123660742E-2</c:v>
                </c:pt>
                <c:pt idx="2609">
                  <c:v>1.6040267314786576E-2</c:v>
                </c:pt>
                <c:pt idx="2610">
                  <c:v>1.60401171708195E-2</c:v>
                </c:pt>
                <c:pt idx="2611">
                  <c:v>1.6039987691756828E-2</c:v>
                </c:pt>
                <c:pt idx="2612">
                  <c:v>1.6039878877592742E-2</c:v>
                </c:pt>
                <c:pt idx="2613">
                  <c:v>1.6039790728324996E-2</c:v>
                </c:pt>
                <c:pt idx="2614">
                  <c:v>1.603972324395091E-2</c:v>
                </c:pt>
                <c:pt idx="2615">
                  <c:v>1.6039676424467793E-2</c:v>
                </c:pt>
                <c:pt idx="2616">
                  <c:v>1.6040364023434752E-2</c:v>
                </c:pt>
                <c:pt idx="2617">
                  <c:v>1.6041437679874281E-2</c:v>
                </c:pt>
                <c:pt idx="2618">
                  <c:v>1.604146024031352E-2</c:v>
                </c:pt>
                <c:pt idx="2619">
                  <c:v>1.6041503470166144E-2</c:v>
                </c:pt>
                <c:pt idx="2620">
                  <c:v>1.6041567369433025E-2</c:v>
                </c:pt>
                <c:pt idx="2621">
                  <c:v>1.6040558001427861E-2</c:v>
                </c:pt>
                <c:pt idx="2622">
                  <c:v>1.6040658797131024E-2</c:v>
                </c:pt>
                <c:pt idx="2623">
                  <c:v>1.6040780259541899E-2</c:v>
                </c:pt>
                <c:pt idx="2624">
                  <c:v>1.6040922388662705E-2</c:v>
                </c:pt>
                <c:pt idx="2625">
                  <c:v>1.604219690707627E-2</c:v>
                </c:pt>
                <c:pt idx="2626">
                  <c:v>1.6042384822894488E-2</c:v>
                </c:pt>
                <c:pt idx="2627">
                  <c:v>1.6042593408154414E-2</c:v>
                </c:pt>
                <c:pt idx="2628">
                  <c:v>1.6042822662863016E-2</c:v>
                </c:pt>
                <c:pt idx="2629">
                  <c:v>1.6041943035112284E-2</c:v>
                </c:pt>
                <c:pt idx="2630">
                  <c:v>1.6042209164614445E-2</c:v>
                </c:pt>
                <c:pt idx="2631">
                  <c:v>1.6042495960871268E-2</c:v>
                </c:pt>
                <c:pt idx="2632">
                  <c:v>1.6042803423892936E-2</c:v>
                </c:pt>
                <c:pt idx="2633">
                  <c:v>1.6043131553687862E-2</c:v>
                </c:pt>
                <c:pt idx="2634">
                  <c:v>1.6044632249983537E-2</c:v>
                </c:pt>
                <c:pt idx="2635">
                  <c:v>1.6045006191069501E-2</c:v>
                </c:pt>
                <c:pt idx="2636">
                  <c:v>1.6045400801680397E-2</c:v>
                </c:pt>
                <c:pt idx="2637">
                  <c:v>1.6045816081827119E-2</c:v>
                </c:pt>
                <c:pt idx="2638">
                  <c:v>1.6046252031524044E-2</c:v>
                </c:pt>
                <c:pt idx="2639">
                  <c:v>1.6046708650783378E-2</c:v>
                </c:pt>
                <c:pt idx="2640">
                  <c:v>1.604718593962124E-2</c:v>
                </c:pt>
                <c:pt idx="2641">
                  <c:v>1.60476838980507E-2</c:v>
                </c:pt>
                <c:pt idx="2642">
                  <c:v>1.6047014728524191E-2</c:v>
                </c:pt>
                <c:pt idx="2643">
                  <c:v>1.6046755436269742E-2</c:v>
                </c:pt>
                <c:pt idx="2644">
                  <c:v>1.6047307900571236E-2</c:v>
                </c:pt>
                <c:pt idx="2645">
                  <c:v>1.6047881029995645E-2</c:v>
                </c:pt>
                <c:pt idx="2646">
                  <c:v>1.6048474824559091E-2</c:v>
                </c:pt>
                <c:pt idx="2647">
                  <c:v>1.60494922588925E-2</c:v>
                </c:pt>
                <c:pt idx="2648">
                  <c:v>1.6050128887760678E-2</c:v>
                </c:pt>
                <c:pt idx="2649">
                  <c:v>1.6050786182732656E-2</c:v>
                </c:pt>
                <c:pt idx="2650">
                  <c:v>1.6051464143828922E-2</c:v>
                </c:pt>
                <c:pt idx="2651">
                  <c:v>1.6051753775137085E-2</c:v>
                </c:pt>
                <c:pt idx="2652">
                  <c:v>1.6052471560944002E-2</c:v>
                </c:pt>
                <c:pt idx="2653">
                  <c:v>1.6053210012031003E-2</c:v>
                </c:pt>
                <c:pt idx="2654">
                  <c:v>1.6053969128420477E-2</c:v>
                </c:pt>
                <c:pt idx="2655">
                  <c:v>1.6054748910136151E-2</c:v>
                </c:pt>
                <c:pt idx="2656">
                  <c:v>1.6055965900222031E-2</c:v>
                </c:pt>
                <c:pt idx="2657">
                  <c:v>1.6056788524805066E-2</c:v>
                </c:pt>
                <c:pt idx="2658">
                  <c:v>1.6057631815695861E-2</c:v>
                </c:pt>
                <c:pt idx="2659">
                  <c:v>1.6058620882431845E-2</c:v>
                </c:pt>
                <c:pt idx="2660">
                  <c:v>1.6059085644819178E-2</c:v>
                </c:pt>
                <c:pt idx="2661">
                  <c:v>1.6059992371223904E-2</c:v>
                </c:pt>
                <c:pt idx="2662">
                  <c:v>1.606091976313842E-2</c:v>
                </c:pt>
                <c:pt idx="2663">
                  <c:v>1.6061867820590485E-2</c:v>
                </c:pt>
                <c:pt idx="2664">
                  <c:v>1.6062836543609203E-2</c:v>
                </c:pt>
                <c:pt idx="2665">
                  <c:v>1.6063825932224132E-2</c:v>
                </c:pt>
                <c:pt idx="2666">
                  <c:v>1.6064835986465718E-2</c:v>
                </c:pt>
                <c:pt idx="2667">
                  <c:v>1.6065866706364406E-2</c:v>
                </c:pt>
                <c:pt idx="2668">
                  <c:v>1.6067353058282066E-2</c:v>
                </c:pt>
                <c:pt idx="2669">
                  <c:v>1.6069737050998723E-2</c:v>
                </c:pt>
                <c:pt idx="2670">
                  <c:v>1.6070835865295962E-2</c:v>
                </c:pt>
                <c:pt idx="2671">
                  <c:v>1.6071955349027712E-2</c:v>
                </c:pt>
                <c:pt idx="2672">
                  <c:v>1.6072871630861657E-2</c:v>
                </c:pt>
                <c:pt idx="2673">
                  <c:v>1.6074041209331515E-2</c:v>
                </c:pt>
                <c:pt idx="2674">
                  <c:v>1.6075231455538776E-2</c:v>
                </c:pt>
                <c:pt idx="2675">
                  <c:v>1.6076442369518863E-2</c:v>
                </c:pt>
                <c:pt idx="2676">
                  <c:v>1.6077673951309872E-2</c:v>
                </c:pt>
                <c:pt idx="2677">
                  <c:v>1.6079376102700115E-2</c:v>
                </c:pt>
                <c:pt idx="2678">
                  <c:v>1.6080650552428626E-2</c:v>
                </c:pt>
                <c:pt idx="2679">
                  <c:v>1.6081945670998108E-2</c:v>
                </c:pt>
                <c:pt idx="2680">
                  <c:v>1.6083261458448208E-2</c:v>
                </c:pt>
                <c:pt idx="2681">
                  <c:v>1.6084141878777665E-2</c:v>
                </c:pt>
                <c:pt idx="2682">
                  <c:v>1.6085497468253055E-2</c:v>
                </c:pt>
                <c:pt idx="2683">
                  <c:v>1.6086873725818816E-2</c:v>
                </c:pt>
                <c:pt idx="2684">
                  <c:v>1.6088270651516138E-2</c:v>
                </c:pt>
                <c:pt idx="2685">
                  <c:v>1.6090612775841753E-2</c:v>
                </c:pt>
                <c:pt idx="2686">
                  <c:v>1.6091590231982415E-2</c:v>
                </c:pt>
                <c:pt idx="2687">
                  <c:v>1.6093050702778611E-2</c:v>
                </c:pt>
                <c:pt idx="2688">
                  <c:v>1.609453184279987E-2</c:v>
                </c:pt>
                <c:pt idx="2689">
                  <c:v>1.6096033652092442E-2</c:v>
                </c:pt>
                <c:pt idx="2690">
                  <c:v>1.6097556130703017E-2</c:v>
                </c:pt>
                <c:pt idx="2691">
                  <c:v>1.6099099278678725E-2</c:v>
                </c:pt>
                <c:pt idx="2692">
                  <c:v>1.6100663096067575E-2</c:v>
                </c:pt>
                <c:pt idx="2693">
                  <c:v>1.6102247582917579E-2</c:v>
                </c:pt>
                <c:pt idx="2694">
                  <c:v>1.6102900753550288E-2</c:v>
                </c:pt>
                <c:pt idx="2695">
                  <c:v>1.6104523484039752E-2</c:v>
                </c:pt>
                <c:pt idx="2696">
                  <c:v>1.6106166882301591E-2</c:v>
                </c:pt>
                <c:pt idx="2697">
                  <c:v>1.6107830948386574E-2</c:v>
                </c:pt>
                <c:pt idx="2698">
                  <c:v>1.6109997790477143E-2</c:v>
                </c:pt>
                <c:pt idx="2699">
                  <c:v>1.6111704743687789E-2</c:v>
                </c:pt>
                <c:pt idx="2700">
                  <c:v>1.6113432365796616E-2</c:v>
                </c:pt>
                <c:pt idx="2701">
                  <c:v>1.6115180656857207E-2</c:v>
                </c:pt>
                <c:pt idx="2702">
                  <c:v>1.6116949616923153E-2</c:v>
                </c:pt>
                <c:pt idx="2703">
                  <c:v>1.6118249372071632E-2</c:v>
                </c:pt>
                <c:pt idx="2704">
                  <c:v>1.6120058114378784E-2</c:v>
                </c:pt>
                <c:pt idx="2705">
                  <c:v>1.6121887524935239E-2</c:v>
                </c:pt>
                <c:pt idx="2706">
                  <c:v>1.6123737603796217E-2</c:v>
                </c:pt>
                <c:pt idx="2707">
                  <c:v>1.6126104454263237E-2</c:v>
                </c:pt>
                <c:pt idx="2708">
                  <c:v>1.6127997429529611E-2</c:v>
                </c:pt>
                <c:pt idx="2709">
                  <c:v>1.6129911074195941E-2</c:v>
                </c:pt>
                <c:pt idx="2710">
                  <c:v>1.6131845388322016E-2</c:v>
                </c:pt>
                <c:pt idx="2711">
                  <c:v>1.613380037196718E-2</c:v>
                </c:pt>
                <c:pt idx="2712">
                  <c:v>1.613527211458464E-2</c:v>
                </c:pt>
                <c:pt idx="2713">
                  <c:v>1.6137266873203542E-2</c:v>
                </c:pt>
                <c:pt idx="2714">
                  <c:v>1.6139282300598547E-2</c:v>
                </c:pt>
                <c:pt idx="2715">
                  <c:v>1.6141318396832E-2</c:v>
                </c:pt>
                <c:pt idx="2716">
                  <c:v>1.6143375161966688E-2</c:v>
                </c:pt>
                <c:pt idx="2717">
                  <c:v>1.6145452596064959E-2</c:v>
                </c:pt>
                <c:pt idx="2718">
                  <c:v>1.6147550699190039E-2</c:v>
                </c:pt>
                <c:pt idx="2719">
                  <c:v>1.6149669471407398E-2</c:v>
                </c:pt>
                <c:pt idx="2720">
                  <c:v>1.6152841979021216E-2</c:v>
                </c:pt>
                <c:pt idx="2721">
                  <c:v>1.6155005233078768E-2</c:v>
                </c:pt>
                <c:pt idx="2722">
                  <c:v>1.6157189158282709E-2</c:v>
                </c:pt>
                <c:pt idx="2723">
                  <c:v>1.6159393754700432E-2</c:v>
                </c:pt>
                <c:pt idx="2724">
                  <c:v>1.6161619022401968E-2</c:v>
                </c:pt>
                <c:pt idx="2725">
                  <c:v>1.6163340477445012E-2</c:v>
                </c:pt>
                <c:pt idx="2726">
                  <c:v>1.61656055114714E-2</c:v>
                </c:pt>
                <c:pt idx="2727">
                  <c:v>1.616789121605719E-2</c:v>
                </c:pt>
                <c:pt idx="2728">
                  <c:v>1.6170197591274131E-2</c:v>
                </c:pt>
                <c:pt idx="2729">
                  <c:v>1.6173055432578885E-2</c:v>
                </c:pt>
                <c:pt idx="2730">
                  <c:v>1.6175404729445668E-2</c:v>
                </c:pt>
                <c:pt idx="2731">
                  <c:v>1.6177774698091795E-2</c:v>
                </c:pt>
                <c:pt idx="2732">
                  <c:v>1.6180165338589503E-2</c:v>
                </c:pt>
                <c:pt idx="2733">
                  <c:v>1.618203952933411E-2</c:v>
                </c:pt>
                <c:pt idx="2734">
                  <c:v>1.6184469929851706E-2</c:v>
                </c:pt>
                <c:pt idx="2735">
                  <c:v>1.6186921001511978E-2</c:v>
                </c:pt>
                <c:pt idx="2736">
                  <c:v>1.6189392744389765E-2</c:v>
                </c:pt>
                <c:pt idx="2737">
                  <c:v>1.6191885158561244E-2</c:v>
                </c:pt>
                <c:pt idx="2738">
                  <c:v>1.6194943294673317E-2</c:v>
                </c:pt>
                <c:pt idx="2739">
                  <c:v>1.6197478640249414E-2</c:v>
                </c:pt>
                <c:pt idx="2740">
                  <c:v>1.620003465828802E-2</c:v>
                </c:pt>
                <c:pt idx="2741">
                  <c:v>1.6202611348870185E-2</c:v>
                </c:pt>
                <c:pt idx="2742">
                  <c:v>1.6205208712075186E-2</c:v>
                </c:pt>
                <c:pt idx="2743">
                  <c:v>1.6207826747982317E-2</c:v>
                </c:pt>
                <c:pt idx="2744">
                  <c:v>1.6210465456673939E-2</c:v>
                </c:pt>
                <c:pt idx="2745">
                  <c:v>1.6213124838231979E-2</c:v>
                </c:pt>
                <c:pt idx="2746">
                  <c:v>1.6214132042549661E-2</c:v>
                </c:pt>
                <c:pt idx="2747">
                  <c:v>1.6216827982222775E-2</c:v>
                </c:pt>
                <c:pt idx="2748">
                  <c:v>1.6219544592189643E-2</c:v>
                </c:pt>
                <c:pt idx="2749">
                  <c:v>1.6222281872532211E-2</c:v>
                </c:pt>
                <c:pt idx="2750">
                  <c:v>1.6225039823334213E-2</c:v>
                </c:pt>
                <c:pt idx="2751">
                  <c:v>1.6228383881122042E-2</c:v>
                </c:pt>
                <c:pt idx="2752">
                  <c:v>1.623118477361947E-2</c:v>
                </c:pt>
                <c:pt idx="2753">
                  <c:v>1.6234006337774151E-2</c:v>
                </c:pt>
                <c:pt idx="2754">
                  <c:v>1.6236848573672035E-2</c:v>
                </c:pt>
                <c:pt idx="2755">
                  <c:v>1.6239711481400399E-2</c:v>
                </c:pt>
                <c:pt idx="2756">
                  <c:v>1.6242021612549614E-2</c:v>
                </c:pt>
                <c:pt idx="2757">
                  <c:v>1.6244924258958734E-2</c:v>
                </c:pt>
                <c:pt idx="2758">
                  <c:v>1.6247847576517295E-2</c:v>
                </c:pt>
                <c:pt idx="2759">
                  <c:v>1.6251369832386536E-2</c:v>
                </c:pt>
                <c:pt idx="2760">
                  <c:v>1.6254336100597885E-2</c:v>
                </c:pt>
                <c:pt idx="2761">
                  <c:v>1.6257323041176316E-2</c:v>
                </c:pt>
                <c:pt idx="2762">
                  <c:v>1.6260330654213555E-2</c:v>
                </c:pt>
                <c:pt idx="2763">
                  <c:v>1.6263793239589031E-2</c:v>
                </c:pt>
                <c:pt idx="2764">
                  <c:v>1.6266258603745365E-2</c:v>
                </c:pt>
                <c:pt idx="2765">
                  <c:v>1.6269329575007607E-2</c:v>
                </c:pt>
                <c:pt idx="2766">
                  <c:v>1.6272421218163486E-2</c:v>
                </c:pt>
                <c:pt idx="2767">
                  <c:v>1.6275533533308826E-2</c:v>
                </c:pt>
                <c:pt idx="2768">
                  <c:v>1.627866652053855E-2</c:v>
                </c:pt>
                <c:pt idx="2769">
                  <c:v>1.6281820179946251E-2</c:v>
                </c:pt>
                <c:pt idx="2770">
                  <c:v>1.6284994511629985E-2</c:v>
                </c:pt>
                <c:pt idx="2771">
                  <c:v>1.6288189515686471E-2</c:v>
                </c:pt>
                <c:pt idx="2772">
                  <c:v>1.6293204142568875E-2</c:v>
                </c:pt>
                <c:pt idx="2773">
                  <c:v>1.6296445353836005E-2</c:v>
                </c:pt>
                <c:pt idx="2774">
                  <c:v>1.6299707240634828E-2</c:v>
                </c:pt>
                <c:pt idx="2775">
                  <c:v>1.6302989803067099E-2</c:v>
                </c:pt>
                <c:pt idx="2776">
                  <c:v>1.6306293041234123E-2</c:v>
                </c:pt>
                <c:pt idx="2777">
                  <c:v>1.630900901876289E-2</c:v>
                </c:pt>
                <c:pt idx="2778">
                  <c:v>1.6312351983058807E-2</c:v>
                </c:pt>
                <c:pt idx="2779">
                  <c:v>1.6315715622440323E-2</c:v>
                </c:pt>
                <c:pt idx="2780">
                  <c:v>1.6319099937011507E-2</c:v>
                </c:pt>
                <c:pt idx="2781">
                  <c:v>1.632311937170151E-2</c:v>
                </c:pt>
                <c:pt idx="2782">
                  <c:v>1.6326546666452529E-2</c:v>
                </c:pt>
                <c:pt idx="2783">
                  <c:v>1.6329994637668602E-2</c:v>
                </c:pt>
                <c:pt idx="2784">
                  <c:v>1.6333463285456758E-2</c:v>
                </c:pt>
                <c:pt idx="2785">
                  <c:v>1.6336331641387498E-2</c:v>
                </c:pt>
                <c:pt idx="2786">
                  <c:v>1.6339840009310207E-2</c:v>
                </c:pt>
                <c:pt idx="2787">
                  <c:v>1.6343369053167064E-2</c:v>
                </c:pt>
                <c:pt idx="2788">
                  <c:v>1.634691877306613E-2</c:v>
                </c:pt>
                <c:pt idx="2789">
                  <c:v>1.6350489169116793E-2</c:v>
                </c:pt>
                <c:pt idx="2790">
                  <c:v>1.635470938627399E-2</c:v>
                </c:pt>
                <c:pt idx="2791">
                  <c:v>1.6358322773116548E-2</c:v>
                </c:pt>
                <c:pt idx="2792">
                  <c:v>1.6361956837409486E-2</c:v>
                </c:pt>
                <c:pt idx="2793">
                  <c:v>1.6365611579266446E-2</c:v>
                </c:pt>
                <c:pt idx="2794">
                  <c:v>1.6369286998800185E-2</c:v>
                </c:pt>
                <c:pt idx="2795">
                  <c:v>1.6372983096123908E-2</c:v>
                </c:pt>
                <c:pt idx="2796">
                  <c:v>1.6376699871353453E-2</c:v>
                </c:pt>
                <c:pt idx="2797">
                  <c:v>1.6380437324603786E-2</c:v>
                </c:pt>
                <c:pt idx="2798">
                  <c:v>1.6382269153026461E-2</c:v>
                </c:pt>
                <c:pt idx="2799">
                  <c:v>1.6386043025379278E-2</c:v>
                </c:pt>
                <c:pt idx="2800">
                  <c:v>1.6389837573187287E-2</c:v>
                </c:pt>
                <c:pt idx="2801">
                  <c:v>1.6393652796564677E-2</c:v>
                </c:pt>
                <c:pt idx="2802">
                  <c:v>1.6397488695629656E-2</c:v>
                </c:pt>
                <c:pt idx="2803">
                  <c:v>1.6401995433088196E-2</c:v>
                </c:pt>
                <c:pt idx="2804">
                  <c:v>1.6405874334359968E-2</c:v>
                </c:pt>
                <c:pt idx="2805">
                  <c:v>1.6409773912646513E-2</c:v>
                </c:pt>
                <c:pt idx="2806">
                  <c:v>1.6413694168067618E-2</c:v>
                </c:pt>
                <c:pt idx="2807">
                  <c:v>1.6416978330371299E-2</c:v>
                </c:pt>
                <c:pt idx="2808">
                  <c:v>1.642093828603574E-2</c:v>
                </c:pt>
                <c:pt idx="2809">
                  <c:v>1.6424918918219279E-2</c:v>
                </c:pt>
                <c:pt idx="2810">
                  <c:v>1.6428920227042811E-2</c:v>
                </c:pt>
                <c:pt idx="2811">
                  <c:v>1.643360560642107E-2</c:v>
                </c:pt>
                <c:pt idx="2812">
                  <c:v>1.6437649927196249E-2</c:v>
                </c:pt>
                <c:pt idx="2813">
                  <c:v>1.6441714925961429E-2</c:v>
                </c:pt>
                <c:pt idx="2814">
                  <c:v>1.6445800602840403E-2</c:v>
                </c:pt>
                <c:pt idx="2815">
                  <c:v>1.6449906957958744E-2</c:v>
                </c:pt>
                <c:pt idx="2816">
                  <c:v>1.6453362296315076E-2</c:v>
                </c:pt>
                <c:pt idx="2817">
                  <c:v>1.6457508345074909E-2</c:v>
                </c:pt>
                <c:pt idx="2818">
                  <c:v>1.6461675071469679E-2</c:v>
                </c:pt>
                <c:pt idx="2819">
                  <c:v>1.6465862475625658E-2</c:v>
                </c:pt>
                <c:pt idx="2820">
                  <c:v>1.6470070557671804E-2</c:v>
                </c:pt>
                <c:pt idx="2821">
                  <c:v>1.647429931773484E-2</c:v>
                </c:pt>
                <c:pt idx="2822">
                  <c:v>1.6478548755945059E-2</c:v>
                </c:pt>
                <c:pt idx="2823">
                  <c:v>1.6482818872432321E-2</c:v>
                </c:pt>
                <c:pt idx="2824">
                  <c:v>1.6489165292870128E-2</c:v>
                </c:pt>
                <c:pt idx="2825">
                  <c:v>1.6493481780095368E-2</c:v>
                </c:pt>
                <c:pt idx="2826">
                  <c:v>1.6497818948962045E-2</c:v>
                </c:pt>
                <c:pt idx="2827">
                  <c:v>1.6502176799605393E-2</c:v>
                </c:pt>
                <c:pt idx="2828">
                  <c:v>1.6506555332160187E-2</c:v>
                </c:pt>
                <c:pt idx="2829">
                  <c:v>1.6510260791203438E-2</c:v>
                </c:pt>
                <c:pt idx="2830">
                  <c:v>1.6514679011611421E-2</c:v>
                </c:pt>
                <c:pt idx="2831">
                  <c:v>1.6519117913345122E-2</c:v>
                </c:pt>
                <c:pt idx="2832">
                  <c:v>1.652357749654183E-2</c:v>
                </c:pt>
                <c:pt idx="2833">
                  <c:v>1.652875822838366E-2</c:v>
                </c:pt>
                <c:pt idx="2834">
                  <c:v>1.6533260855282089E-2</c:v>
                </c:pt>
                <c:pt idx="2835">
                  <c:v>1.6537784165056156E-2</c:v>
                </c:pt>
                <c:pt idx="2836">
                  <c:v>1.6542328157845926E-2</c:v>
                </c:pt>
                <c:pt idx="2837">
                  <c:v>1.6546185639302276E-2</c:v>
                </c:pt>
                <c:pt idx="2838">
                  <c:v>1.655076931418584E-2</c:v>
                </c:pt>
                <c:pt idx="2839">
                  <c:v>1.6555373671508073E-2</c:v>
                </c:pt>
                <c:pt idx="2840">
                  <c:v>1.6559998711411575E-2</c:v>
                </c:pt>
                <c:pt idx="2841">
                  <c:v>1.656464443403851E-2</c:v>
                </c:pt>
                <c:pt idx="2842">
                  <c:v>1.6570026465852917E-2</c:v>
                </c:pt>
                <c:pt idx="2843">
                  <c:v>1.6574715243735778E-2</c:v>
                </c:pt>
                <c:pt idx="2844">
                  <c:v>1.6579424705778688E-2</c:v>
                </c:pt>
                <c:pt idx="2845">
                  <c:v>1.6584154852129634E-2</c:v>
                </c:pt>
                <c:pt idx="2846">
                  <c:v>1.6588905682933093E-2</c:v>
                </c:pt>
                <c:pt idx="2847">
                  <c:v>1.6593677198337948E-2</c:v>
                </c:pt>
                <c:pt idx="2848">
                  <c:v>1.6598469398492632E-2</c:v>
                </c:pt>
                <c:pt idx="2849">
                  <c:v>1.6603282283544265E-2</c:v>
                </c:pt>
                <c:pt idx="2850">
                  <c:v>1.6606657698552005E-2</c:v>
                </c:pt>
                <c:pt idx="2851">
                  <c:v>1.66107780604101E-2</c:v>
                </c:pt>
                <c:pt idx="2852">
                  <c:v>1.6615647906136063E-2</c:v>
                </c:pt>
                <c:pt idx="2853">
                  <c:v>1.6620538434320334E-2</c:v>
                </c:pt>
                <c:pt idx="2854">
                  <c:v>1.6625449645112925E-2</c:v>
                </c:pt>
                <c:pt idx="2855">
                  <c:v>1.6631118836048734E-2</c:v>
                </c:pt>
                <c:pt idx="2856">
                  <c:v>1.6636073114716272E-2</c:v>
                </c:pt>
                <c:pt idx="2857">
                  <c:v>1.6641048077459406E-2</c:v>
                </c:pt>
                <c:pt idx="2858">
                  <c:v>1.6646043724431764E-2</c:v>
                </c:pt>
                <c:pt idx="2859">
                  <c:v>1.6650315943456957E-2</c:v>
                </c:pt>
                <c:pt idx="2860">
                  <c:v>1.6655351253063822E-2</c:v>
                </c:pt>
                <c:pt idx="2861">
                  <c:v>1.666040724634156E-2</c:v>
                </c:pt>
                <c:pt idx="2862">
                  <c:v>1.6665483923442855E-2</c:v>
                </c:pt>
                <c:pt idx="2863">
                  <c:v>1.6670581284523093E-2</c:v>
                </c:pt>
                <c:pt idx="2864">
                  <c:v>1.6676451983685697E-2</c:v>
                </c:pt>
                <c:pt idx="2865">
                  <c:v>1.6681592424582579E-2</c:v>
                </c:pt>
                <c:pt idx="2866">
                  <c:v>1.6686753550951991E-2</c:v>
                </c:pt>
                <c:pt idx="2867">
                  <c:v>1.6691935362952017E-2</c:v>
                </c:pt>
                <c:pt idx="2868">
                  <c:v>1.6696378355072008E-2</c:v>
                </c:pt>
                <c:pt idx="2869">
                  <c:v>1.6701599823313391E-2</c:v>
                </c:pt>
                <c:pt idx="2870">
                  <c:v>1.6706841976635224E-2</c:v>
                </c:pt>
                <c:pt idx="2871">
                  <c:v>1.6712104815197359E-2</c:v>
                </c:pt>
                <c:pt idx="2872">
                  <c:v>1.6717388339160998E-2</c:v>
                </c:pt>
                <c:pt idx="2873">
                  <c:v>1.6722692548687332E-2</c:v>
                </c:pt>
                <c:pt idx="2874">
                  <c:v>1.6728017443937562E-2</c:v>
                </c:pt>
                <c:pt idx="2875">
                  <c:v>1.6733363025073781E-2</c:v>
                </c:pt>
                <c:pt idx="2876">
                  <c:v>1.6741049631909314E-2</c:v>
                </c:pt>
                <c:pt idx="2877">
                  <c:v>1.6746441757040067E-2</c:v>
                </c:pt>
                <c:pt idx="2878">
                  <c:v>1.6751854571657013E-2</c:v>
                </c:pt>
                <c:pt idx="2879">
                  <c:v>1.6757288075929293E-2</c:v>
                </c:pt>
                <c:pt idx="2880">
                  <c:v>1.6762742270023841E-2</c:v>
                </c:pt>
                <c:pt idx="2881">
                  <c:v>1.6767434888780131E-2</c:v>
                </c:pt>
                <c:pt idx="2882">
                  <c:v>1.6772928733767574E-2</c:v>
                </c:pt>
                <c:pt idx="2883">
                  <c:v>1.6778443268046742E-2</c:v>
                </c:pt>
                <c:pt idx="2884">
                  <c:v>1.678397849178637E-2</c:v>
                </c:pt>
                <c:pt idx="2885">
                  <c:v>1.6790323593785794E-2</c:v>
                </c:pt>
                <c:pt idx="2886">
                  <c:v>1.6795901930393219E-2</c:v>
                </c:pt>
                <c:pt idx="2887">
                  <c:v>1.680150095802143E-2</c:v>
                </c:pt>
                <c:pt idx="2888">
                  <c:v>1.6807120676843975E-2</c:v>
                </c:pt>
                <c:pt idx="2889">
                  <c:v>1.6812761087034396E-2</c:v>
                </c:pt>
                <c:pt idx="2890">
                  <c:v>1.6817624322515733E-2</c:v>
                </c:pt>
                <c:pt idx="2891">
                  <c:v>1.6823304377300174E-2</c:v>
                </c:pt>
                <c:pt idx="2892">
                  <c:v>1.6829005122929064E-2</c:v>
                </c:pt>
                <c:pt idx="2893">
                  <c:v>1.6834726559578666E-2</c:v>
                </c:pt>
                <c:pt idx="2894">
                  <c:v>1.6841273514661075E-2</c:v>
                </c:pt>
                <c:pt idx="2895">
                  <c:v>1.6847038076759132E-2</c:v>
                </c:pt>
                <c:pt idx="2896">
                  <c:v>1.6852823331463224E-2</c:v>
                </c:pt>
                <c:pt idx="2897">
                  <c:v>1.6858629278953503E-2</c:v>
                </c:pt>
                <c:pt idx="2898">
                  <c:v>1.6864455919409681E-2</c:v>
                </c:pt>
                <c:pt idx="2899">
                  <c:v>1.6870303253012784E-2</c:v>
                </c:pt>
                <c:pt idx="2900">
                  <c:v>1.6876171279942974E-2</c:v>
                </c:pt>
                <c:pt idx="2901">
                  <c:v>1.6882060000383919E-2</c:v>
                </c:pt>
                <c:pt idx="2902">
                  <c:v>1.6887969414517538E-2</c:v>
                </c:pt>
                <c:pt idx="2903">
                  <c:v>1.6892258612606331E-2</c:v>
                </c:pt>
                <c:pt idx="2904">
                  <c:v>1.6898205910031792E-2</c:v>
                </c:pt>
                <c:pt idx="2905">
                  <c:v>1.6904173899574243E-2</c:v>
                </c:pt>
                <c:pt idx="2906">
                  <c:v>1.691016258141715E-2</c:v>
                </c:pt>
                <c:pt idx="2907">
                  <c:v>1.6916999329838606E-2</c:v>
                </c:pt>
                <c:pt idx="2908">
                  <c:v>1.6923031153334173E-2</c:v>
                </c:pt>
                <c:pt idx="2909">
                  <c:v>1.6929083670750845E-2</c:v>
                </c:pt>
                <c:pt idx="2910">
                  <c:v>1.6935156882274188E-2</c:v>
                </c:pt>
                <c:pt idx="2911">
                  <c:v>1.6940416381583921E-2</c:v>
                </c:pt>
                <c:pt idx="2912">
                  <c:v>1.6946529221107759E-2</c:v>
                </c:pt>
                <c:pt idx="2913">
                  <c:v>1.6952662754230127E-2</c:v>
                </c:pt>
                <c:pt idx="2914">
                  <c:v>1.6958816981140729E-2</c:v>
                </c:pt>
                <c:pt idx="2915">
                  <c:v>1.6964991902027042E-2</c:v>
                </c:pt>
                <c:pt idx="2916">
                  <c:v>1.6972030738214714E-2</c:v>
                </c:pt>
                <c:pt idx="2917">
                  <c:v>1.6978248813774022E-2</c:v>
                </c:pt>
                <c:pt idx="2918">
                  <c:v>1.698448758495685E-2</c:v>
                </c:pt>
                <c:pt idx="2919">
                  <c:v>1.6991642950993927E-2</c:v>
                </c:pt>
                <c:pt idx="2920">
                  <c:v>1.6997075525526546E-2</c:v>
                </c:pt>
                <c:pt idx="2921">
                  <c:v>1.7003377570734116E-2</c:v>
                </c:pt>
                <c:pt idx="2922">
                  <c:v>1.7009700311285389E-2</c:v>
                </c:pt>
                <c:pt idx="2923">
                  <c:v>1.7016043747372731E-2</c:v>
                </c:pt>
                <c:pt idx="2924">
                  <c:v>1.7022407879192524E-2</c:v>
                </c:pt>
                <c:pt idx="2925">
                  <c:v>1.7028792706940268E-2</c:v>
                </c:pt>
                <c:pt idx="2926">
                  <c:v>1.7035198230810105E-2</c:v>
                </c:pt>
                <c:pt idx="2927">
                  <c:v>1.7041624450999316E-2</c:v>
                </c:pt>
                <c:pt idx="2928">
                  <c:v>1.7048071367706509E-2</c:v>
                </c:pt>
                <c:pt idx="2929">
                  <c:v>1.7058006240756433E-2</c:v>
                </c:pt>
                <c:pt idx="2930">
                  <c:v>1.706450167371993E-2</c:v>
                </c:pt>
                <c:pt idx="2931">
                  <c:v>1.7071017808168044E-2</c:v>
                </c:pt>
                <c:pt idx="2932">
                  <c:v>1.7077554644302953E-2</c:v>
                </c:pt>
                <c:pt idx="2933">
                  <c:v>1.7081490053830906E-2</c:v>
                </c:pt>
                <c:pt idx="2934">
                  <c:v>1.7088062938593749E-2</c:v>
                </c:pt>
                <c:pt idx="2935">
                  <c:v>1.7094656522368554E-2</c:v>
                </c:pt>
                <c:pt idx="2936">
                  <c:v>1.7101270805358164E-2</c:v>
                </c:pt>
                <c:pt idx="2937">
                  <c:v>1.7110549357487379E-2</c:v>
                </c:pt>
                <c:pt idx="2938">
                  <c:v>1.7117210408074266E-2</c:v>
                </c:pt>
                <c:pt idx="2939">
                  <c:v>1.7123892161797633E-2</c:v>
                </c:pt>
                <c:pt idx="2940">
                  <c:v>1.7130594618865763E-2</c:v>
                </c:pt>
                <c:pt idx="2941">
                  <c:v>1.7134652715697942E-2</c:v>
                </c:pt>
                <c:pt idx="2942">
                  <c:v>1.7141391198285536E-2</c:v>
                </c:pt>
                <c:pt idx="2943">
                  <c:v>1.7148150381529496E-2</c:v>
                </c:pt>
                <c:pt idx="2944">
                  <c:v>1.7154930265639301E-2</c:v>
                </c:pt>
                <c:pt idx="2945">
                  <c:v>1.7164417461766543E-2</c:v>
                </c:pt>
                <c:pt idx="2946">
                  <c:v>1.717124414334379E-2</c:v>
                </c:pt>
                <c:pt idx="2947">
                  <c:v>1.7178091529749907E-2</c:v>
                </c:pt>
                <c:pt idx="2948">
                  <c:v>1.7184959621201014E-2</c:v>
                </c:pt>
                <c:pt idx="2949">
                  <c:v>1.719184841791236E-2</c:v>
                </c:pt>
                <c:pt idx="2950">
                  <c:v>1.7196044300224984E-2</c:v>
                </c:pt>
                <c:pt idx="2951">
                  <c:v>1.7205688127980276E-2</c:v>
                </c:pt>
                <c:pt idx="2952">
                  <c:v>1.7212639041770835E-2</c:v>
                </c:pt>
                <c:pt idx="2953">
                  <c:v>1.7219610661689616E-2</c:v>
                </c:pt>
                <c:pt idx="2954">
                  <c:v>1.7223867700654677E-2</c:v>
                </c:pt>
                <c:pt idx="2955">
                  <c:v>1.7229049172812493E-2</c:v>
                </c:pt>
                <c:pt idx="2956">
                  <c:v>1.7236073865592987E-2</c:v>
                </c:pt>
                <c:pt idx="2957">
                  <c:v>1.7243119259761245E-2</c:v>
                </c:pt>
                <c:pt idx="2958">
                  <c:v>1.7250185355530859E-2</c:v>
                </c:pt>
                <c:pt idx="2959">
                  <c:v>1.7258192363025369E-2</c:v>
                </c:pt>
                <c:pt idx="2960">
                  <c:v>1.7265301676164021E-2</c:v>
                </c:pt>
                <c:pt idx="2961">
                  <c:v>1.727243169268242E-2</c:v>
                </c:pt>
                <c:pt idx="2962">
                  <c:v>1.7279582412798325E-2</c:v>
                </c:pt>
                <c:pt idx="2963">
                  <c:v>1.7286753836731721E-2</c:v>
                </c:pt>
                <c:pt idx="2964">
                  <c:v>1.7293016675911085E-2</c:v>
                </c:pt>
                <c:pt idx="2965">
                  <c:v>1.7300227688967305E-2</c:v>
                </c:pt>
                <c:pt idx="2966">
                  <c:v>1.7307459405368045E-2</c:v>
                </c:pt>
                <c:pt idx="2967">
                  <c:v>1.7314711825334506E-2</c:v>
                </c:pt>
                <c:pt idx="2968">
                  <c:v>1.7322921521380003E-2</c:v>
                </c:pt>
                <c:pt idx="2969">
                  <c:v>1.7330217172860232E-2</c:v>
                </c:pt>
                <c:pt idx="2970">
                  <c:v>1.7337533529709404E-2</c:v>
                </c:pt>
                <c:pt idx="2971">
                  <c:v>1.7349072495743696E-2</c:v>
                </c:pt>
                <c:pt idx="2972">
                  <c:v>1.7356442096008489E-2</c:v>
                </c:pt>
                <c:pt idx="2973">
                  <c:v>1.7363832402449132E-2</c:v>
                </c:pt>
                <c:pt idx="2974">
                  <c:v>1.7371243415290945E-2</c:v>
                </c:pt>
                <c:pt idx="2975">
                  <c:v>1.7378675134763266E-2</c:v>
                </c:pt>
                <c:pt idx="2976">
                  <c:v>1.7386127561092753E-2</c:v>
                </c:pt>
                <c:pt idx="2977">
                  <c:v>1.7393600694508304E-2</c:v>
                </c:pt>
                <c:pt idx="2978">
                  <c:v>1.7401094535239688E-2</c:v>
                </c:pt>
                <c:pt idx="2979">
                  <c:v>1.7408609083516245E-2</c:v>
                </c:pt>
                <c:pt idx="2980">
                  <c:v>1.7418064121484833E-2</c:v>
                </c:pt>
                <c:pt idx="2981">
                  <c:v>1.7425623762373769E-2</c:v>
                </c:pt>
                <c:pt idx="2982">
                  <c:v>1.7433204113814764E-2</c:v>
                </c:pt>
                <c:pt idx="2983">
                  <c:v>1.7440805176042587E-2</c:v>
                </c:pt>
                <c:pt idx="2984">
                  <c:v>1.7448549846692564E-2</c:v>
                </c:pt>
                <c:pt idx="2985">
                  <c:v>1.7456193302796158E-2</c:v>
                </c:pt>
                <c:pt idx="2986">
                  <c:v>1.7463856293638492E-2</c:v>
                </c:pt>
                <c:pt idx="2987">
                  <c:v>1.7471537449314654E-2</c:v>
                </c:pt>
                <c:pt idx="2988">
                  <c:v>1.7479235399230613E-2</c:v>
                </c:pt>
                <c:pt idx="2989">
                  <c:v>1.7487923394258264E-2</c:v>
                </c:pt>
                <c:pt idx="2990">
                  <c:v>1.7495651718842948E-2</c:v>
                </c:pt>
                <c:pt idx="2991">
                  <c:v>1.7503392575406569E-2</c:v>
                </c:pt>
                <c:pt idx="2992">
                  <c:v>1.7511144600657311E-2</c:v>
                </c:pt>
                <c:pt idx="2993">
                  <c:v>1.751792909026215E-2</c:v>
                </c:pt>
                <c:pt idx="2994">
                  <c:v>1.7525699022034269E-2</c:v>
                </c:pt>
                <c:pt idx="2995">
                  <c:v>1.7533476153320675E-2</c:v>
                </c:pt>
                <c:pt idx="2996">
                  <c:v>1.7541259113364807E-2</c:v>
                </c:pt>
                <c:pt idx="2997">
                  <c:v>1.755002454056628E-2</c:v>
                </c:pt>
                <c:pt idx="2998">
                  <c:v>1.7557814947651691E-2</c:v>
                </c:pt>
                <c:pt idx="2999">
                  <c:v>1.7565606979796082E-2</c:v>
                </c:pt>
                <c:pt idx="3000">
                  <c:v>1.7573399273541127E-2</c:v>
                </c:pt>
                <c:pt idx="3001">
                  <c:v>1.7581190465404725E-2</c:v>
                </c:pt>
                <c:pt idx="3002">
                  <c:v>1.7588979191884065E-2</c:v>
                </c:pt>
                <c:pt idx="3003">
                  <c:v>1.7596764089455645E-2</c:v>
                </c:pt>
                <c:pt idx="3004">
                  <c:v>1.7604543794575246E-2</c:v>
                </c:pt>
                <c:pt idx="3005">
                  <c:v>1.7612316943675755E-2</c:v>
                </c:pt>
                <c:pt idx="3006">
                  <c:v>1.7617158687493476E-2</c:v>
                </c:pt>
                <c:pt idx="3007">
                  <c:v>1.762491659362686E-2</c:v>
                </c:pt>
                <c:pt idx="3008">
                  <c:v>1.7632663928240994E-2</c:v>
                </c:pt>
                <c:pt idx="3009">
                  <c:v>1.7640399305289097E-2</c:v>
                </c:pt>
                <c:pt idx="3010">
                  <c:v>1.7648121338704692E-2</c:v>
                </c:pt>
                <c:pt idx="3011">
                  <c:v>1.7656799815253109E-2</c:v>
                </c:pt>
                <c:pt idx="3012">
                  <c:v>1.7664491372721584E-2</c:v>
                </c:pt>
                <c:pt idx="3013">
                  <c:v>1.7672167803567486E-2</c:v>
                </c:pt>
                <c:pt idx="3014">
                  <c:v>1.7679829107617145E-2</c:v>
                </c:pt>
                <c:pt idx="3015">
                  <c:v>1.7687475284700008E-2</c:v>
                </c:pt>
                <c:pt idx="3016">
                  <c:v>1.7694138801401357E-2</c:v>
                </c:pt>
                <c:pt idx="3017">
                  <c:v>1.7701755436869568E-2</c:v>
                </c:pt>
                <c:pt idx="3018">
                  <c:v>1.7709356945442165E-2</c:v>
                </c:pt>
                <c:pt idx="3019">
                  <c:v>1.7717908719924798E-2</c:v>
                </c:pt>
                <c:pt idx="3020">
                  <c:v>1.7725479259600673E-2</c:v>
                </c:pt>
                <c:pt idx="3021">
                  <c:v>1.7733034671282868E-2</c:v>
                </c:pt>
                <c:pt idx="3022">
                  <c:v>1.7740574954803055E-2</c:v>
                </c:pt>
                <c:pt idx="3023">
                  <c:v>1.7748100109991574E-2</c:v>
                </c:pt>
                <c:pt idx="3024">
                  <c:v>1.7754648322566329E-2</c:v>
                </c:pt>
                <c:pt idx="3025">
                  <c:v>1.7762143938128621E-2</c:v>
                </c:pt>
                <c:pt idx="3026">
                  <c:v>1.7769624425446169E-2</c:v>
                </c:pt>
                <c:pt idx="3027">
                  <c:v>1.7777089784350608E-2</c:v>
                </c:pt>
                <c:pt idx="3028">
                  <c:v>1.7784540014676265E-2</c:v>
                </c:pt>
                <c:pt idx="3029">
                  <c:v>1.7791975116256572E-2</c:v>
                </c:pt>
                <c:pt idx="3030">
                  <c:v>1.7799395088925401E-2</c:v>
                </c:pt>
                <c:pt idx="3031">
                  <c:v>1.7806799932516632E-2</c:v>
                </c:pt>
                <c:pt idx="3032">
                  <c:v>1.7817057703783383E-2</c:v>
                </c:pt>
                <c:pt idx="3033">
                  <c:v>1.782443012158786E-2</c:v>
                </c:pt>
                <c:pt idx="3034">
                  <c:v>1.7831787408019557E-2</c:v>
                </c:pt>
                <c:pt idx="3035">
                  <c:v>1.7839129562911539E-2</c:v>
                </c:pt>
                <c:pt idx="3036">
                  <c:v>1.7846456586097306E-2</c:v>
                </c:pt>
                <c:pt idx="3037">
                  <c:v>1.785281611482227E-2</c:v>
                </c:pt>
                <c:pt idx="3038">
                  <c:v>1.7860113599553081E-2</c:v>
                </c:pt>
                <c:pt idx="3039">
                  <c:v>1.7867395952683742E-2</c:v>
                </c:pt>
                <c:pt idx="3040">
                  <c:v>1.7874663174050835E-2</c:v>
                </c:pt>
                <c:pt idx="3041">
                  <c:v>1.7882864720620506E-2</c:v>
                </c:pt>
                <c:pt idx="3042">
                  <c:v>1.78901009500862E-2</c:v>
                </c:pt>
                <c:pt idx="3043">
                  <c:v>1.7897322046688129E-2</c:v>
                </c:pt>
                <c:pt idx="3044">
                  <c:v>1.7904528010262877E-2</c:v>
                </c:pt>
                <c:pt idx="3045">
                  <c:v>1.7910772298686845E-2</c:v>
                </c:pt>
                <c:pt idx="3046">
                  <c:v>1.7917948726033132E-2</c:v>
                </c:pt>
                <c:pt idx="3047">
                  <c:v>1.7925110020473672E-2</c:v>
                </c:pt>
                <c:pt idx="3048">
                  <c:v>1.7932256181846372E-2</c:v>
                </c:pt>
                <c:pt idx="3049">
                  <c:v>1.7939387209989138E-2</c:v>
                </c:pt>
                <c:pt idx="3050">
                  <c:v>1.7947445988987194E-2</c:v>
                </c:pt>
                <c:pt idx="3051">
                  <c:v>1.79545460168049E-2</c:v>
                </c:pt>
                <c:pt idx="3052">
                  <c:v>1.7961630910296039E-2</c:v>
                </c:pt>
                <c:pt idx="3053">
                  <c:v>1.796870066929852E-2</c:v>
                </c:pt>
                <c:pt idx="3054">
                  <c:v>1.79757552936529E-2</c:v>
                </c:pt>
                <c:pt idx="3055">
                  <c:v>1.7982794783198398E-2</c:v>
                </c:pt>
                <c:pt idx="3056">
                  <c:v>1.7989819137775132E-2</c:v>
                </c:pt>
                <c:pt idx="3057">
                  <c:v>1.7996828357223649E-2</c:v>
                </c:pt>
                <c:pt idx="3058">
                  <c:v>1.8001011321917264E-2</c:v>
                </c:pt>
                <c:pt idx="3059">
                  <c:v>1.8007992485425877E-2</c:v>
                </c:pt>
                <c:pt idx="3060">
                  <c:v>1.80149585151974E-2</c:v>
                </c:pt>
                <c:pt idx="3061">
                  <c:v>1.802190941107646E-2</c:v>
                </c:pt>
                <c:pt idx="3062">
                  <c:v>1.802884517290813E-2</c:v>
                </c:pt>
                <c:pt idx="3063">
                  <c:v>1.8036699183107959E-2</c:v>
                </c:pt>
                <c:pt idx="3064">
                  <c:v>1.8043603935065607E-2</c:v>
                </c:pt>
                <c:pt idx="3065">
                  <c:v>1.8050493551885923E-2</c:v>
                </c:pt>
                <c:pt idx="3066">
                  <c:v>1.8057368033413047E-2</c:v>
                </c:pt>
                <c:pt idx="3067">
                  <c:v>1.806422737949246E-2</c:v>
                </c:pt>
                <c:pt idx="3068">
                  <c:v>1.8070141920242609E-2</c:v>
                </c:pt>
                <c:pt idx="3069">
                  <c:v>1.8076971739421115E-2</c:v>
                </c:pt>
                <c:pt idx="3070">
                  <c:v>1.8083786423321757E-2</c:v>
                </c:pt>
                <c:pt idx="3071">
                  <c:v>1.8091513406262142E-2</c:v>
                </c:pt>
                <c:pt idx="3072">
                  <c:v>1.8098297072800747E-2</c:v>
                </c:pt>
                <c:pt idx="3073">
                  <c:v>1.8105065602972967E-2</c:v>
                </c:pt>
                <c:pt idx="3074">
                  <c:v>1.8111818996626953E-2</c:v>
                </c:pt>
                <c:pt idx="3075">
                  <c:v>1.8119518626095257E-2</c:v>
                </c:pt>
                <c:pt idx="3076">
                  <c:v>1.8125315994497126E-2</c:v>
                </c:pt>
                <c:pt idx="3077">
                  <c:v>1.8132022564863553E-2</c:v>
                </c:pt>
                <c:pt idx="3078">
                  <c:v>1.8138713998723438E-2</c:v>
                </c:pt>
                <c:pt idx="3079">
                  <c:v>1.8145390295926333E-2</c:v>
                </c:pt>
                <c:pt idx="3080">
                  <c:v>1.8152051456321785E-2</c:v>
                </c:pt>
                <c:pt idx="3081">
                  <c:v>1.8158697479763369E-2</c:v>
                </c:pt>
                <c:pt idx="3082">
                  <c:v>1.8165328366101987E-2</c:v>
                </c:pt>
                <c:pt idx="3083">
                  <c:v>1.8171944115187629E-2</c:v>
                </c:pt>
                <c:pt idx="3084">
                  <c:v>1.8181297324869301E-2</c:v>
                </c:pt>
                <c:pt idx="3085">
                  <c:v>1.8187880534571842E-2</c:v>
                </c:pt>
                <c:pt idx="3086">
                  <c:v>1.8194448604648094E-2</c:v>
                </c:pt>
                <c:pt idx="3087">
                  <c:v>1.8201001534949187E-2</c:v>
                </c:pt>
                <c:pt idx="3088">
                  <c:v>1.8207539325327114E-2</c:v>
                </c:pt>
                <c:pt idx="3089">
                  <c:v>1.8213148265722401E-2</c:v>
                </c:pt>
                <c:pt idx="3090">
                  <c:v>1.8219656533923764E-2</c:v>
                </c:pt>
                <c:pt idx="3091">
                  <c:v>1.8226149662404843E-2</c:v>
                </c:pt>
                <c:pt idx="3092">
                  <c:v>1.8232627651019497E-2</c:v>
                </c:pt>
                <c:pt idx="3093">
                  <c:v>1.8240001173172236E-2</c:v>
                </c:pt>
                <c:pt idx="3094">
                  <c:v>1.82464481209006E-2</c:v>
                </c:pt>
                <c:pt idx="3095">
                  <c:v>1.8252879927672907E-2</c:v>
                </c:pt>
                <c:pt idx="3096">
                  <c:v>1.8259296593343795E-2</c:v>
                </c:pt>
                <c:pt idx="3097">
                  <c:v>1.8264790490979361E-2</c:v>
                </c:pt>
                <c:pt idx="3098">
                  <c:v>1.8271177637331631E-2</c:v>
                </c:pt>
                <c:pt idx="3099">
                  <c:v>1.8277549642801073E-2</c:v>
                </c:pt>
                <c:pt idx="3100">
                  <c:v>1.8283906507241984E-2</c:v>
                </c:pt>
                <c:pt idx="3101">
                  <c:v>1.829024823051131E-2</c:v>
                </c:pt>
                <c:pt idx="3102">
                  <c:v>1.8297478616087631E-2</c:v>
                </c:pt>
                <c:pt idx="3103">
                  <c:v>1.8303789289982636E-2</c:v>
                </c:pt>
                <c:pt idx="3104">
                  <c:v>1.8310084821620439E-2</c:v>
                </c:pt>
                <c:pt idx="3105">
                  <c:v>1.8316365210856118E-2</c:v>
                </c:pt>
                <c:pt idx="3106">
                  <c:v>1.8322630457548287E-2</c:v>
                </c:pt>
                <c:pt idx="3107">
                  <c:v>1.832888056155467E-2</c:v>
                </c:pt>
                <c:pt idx="3108">
                  <c:v>1.8335115522732121E-2</c:v>
                </c:pt>
                <c:pt idx="3109">
                  <c:v>1.8341335340940568E-2</c:v>
                </c:pt>
                <c:pt idx="3110">
                  <c:v>1.8345744667502537E-2</c:v>
                </c:pt>
                <c:pt idx="3111">
                  <c:v>1.835193574304653E-2</c:v>
                </c:pt>
                <c:pt idx="3112">
                  <c:v>1.8358111676526411E-2</c:v>
                </c:pt>
                <c:pt idx="3113">
                  <c:v>1.8364272467803238E-2</c:v>
                </c:pt>
                <c:pt idx="3114">
                  <c:v>1.8370418116738969E-2</c:v>
                </c:pt>
                <c:pt idx="3115">
                  <c:v>1.8377442453701674E-2</c:v>
                </c:pt>
                <c:pt idx="3116">
                  <c:v>1.8383557042403222E-2</c:v>
                </c:pt>
                <c:pt idx="3117">
                  <c:v>1.8389656487683377E-2</c:v>
                </c:pt>
                <c:pt idx="3118">
                  <c:v>1.8395740789403078E-2</c:v>
                </c:pt>
                <c:pt idx="3119">
                  <c:v>1.8400919221476644E-2</c:v>
                </c:pt>
                <c:pt idx="3120">
                  <c:v>1.8406974013476168E-2</c:v>
                </c:pt>
                <c:pt idx="3121">
                  <c:v>1.8413013662175841E-2</c:v>
                </c:pt>
                <c:pt idx="3122">
                  <c:v>1.8419038167438954E-2</c:v>
                </c:pt>
                <c:pt idx="3123">
                  <c:v>1.842593513980283E-2</c:v>
                </c:pt>
                <c:pt idx="3124">
                  <c:v>1.8431928577288634E-2</c:v>
                </c:pt>
                <c:pt idx="3125">
                  <c:v>1.8437906870259584E-2</c:v>
                </c:pt>
                <c:pt idx="3126">
                  <c:v>1.8443870018579719E-2</c:v>
                </c:pt>
                <c:pt idx="3127">
                  <c:v>1.8449818022117061E-2</c:v>
                </c:pt>
                <c:pt idx="3128">
                  <c:v>1.8454867179301445E-2</c:v>
                </c:pt>
                <c:pt idx="3129">
                  <c:v>1.8460785676740879E-2</c:v>
                </c:pt>
                <c:pt idx="3130">
                  <c:v>1.8466689029670112E-2</c:v>
                </c:pt>
                <c:pt idx="3131">
                  <c:v>1.8472577237957782E-2</c:v>
                </c:pt>
                <c:pt idx="3132">
                  <c:v>1.8478450301470734E-2</c:v>
                </c:pt>
                <c:pt idx="3133">
                  <c:v>1.8484308220077607E-2</c:v>
                </c:pt>
                <c:pt idx="3134">
                  <c:v>1.8490150993646145E-2</c:v>
                </c:pt>
                <c:pt idx="3135">
                  <c:v>1.8495978622045422E-2</c:v>
                </c:pt>
                <c:pt idx="3136">
                  <c:v>1.8503545882057836E-2</c:v>
                </c:pt>
                <c:pt idx="3137">
                  <c:v>1.8509341641022387E-2</c:v>
                </c:pt>
                <c:pt idx="3138">
                  <c:v>1.8515122253058996E-2</c:v>
                </c:pt>
                <c:pt idx="3139">
                  <c:v>1.8520887718038611E-2</c:v>
                </c:pt>
                <c:pt idx="3140">
                  <c:v>1.8526638035829966E-2</c:v>
                </c:pt>
                <c:pt idx="3141">
                  <c:v>1.8531499794630705E-2</c:v>
                </c:pt>
                <c:pt idx="3142">
                  <c:v>1.853722061046801E-2</c:v>
                </c:pt>
                <c:pt idx="3143">
                  <c:v>1.8542926279412217E-2</c:v>
                </c:pt>
                <c:pt idx="3144">
                  <c:v>1.8548616801333569E-2</c:v>
                </c:pt>
                <c:pt idx="3145">
                  <c:v>1.8555162412394369E-2</c:v>
                </c:pt>
                <c:pt idx="3146">
                  <c:v>1.8560821844322197E-2</c:v>
                </c:pt>
                <c:pt idx="3147">
                  <c:v>1.8566466128153967E-2</c:v>
                </c:pt>
                <c:pt idx="3148">
                  <c:v>1.8572095263762377E-2</c:v>
                </c:pt>
                <c:pt idx="3149">
                  <c:v>1.8577709251017489E-2</c:v>
                </c:pt>
                <c:pt idx="3150">
                  <c:v>1.8582441838224759E-2</c:v>
                </c:pt>
                <c:pt idx="3151">
                  <c:v>1.8588026327412091E-2</c:v>
                </c:pt>
                <c:pt idx="3152">
                  <c:v>1.8593595668557505E-2</c:v>
                </c:pt>
                <c:pt idx="3153">
                  <c:v>1.8599149861537441E-2</c:v>
                </c:pt>
                <c:pt idx="3154">
                  <c:v>1.8605551957570861E-2</c:v>
                </c:pt>
                <c:pt idx="3155">
                  <c:v>1.8611075052049727E-2</c:v>
                </c:pt>
                <c:pt idx="3156">
                  <c:v>1.8616582997291718E-2</c:v>
                </c:pt>
                <c:pt idx="3157">
                  <c:v>1.8622075793171294E-2</c:v>
                </c:pt>
                <c:pt idx="3158">
                  <c:v>1.8627553439565132E-2</c:v>
                </c:pt>
                <c:pt idx="3159">
                  <c:v>1.8633015936346812E-2</c:v>
                </c:pt>
                <c:pt idx="3160">
                  <c:v>1.8638463283392564E-2</c:v>
                </c:pt>
                <c:pt idx="3161">
                  <c:v>1.8643895480579938E-2</c:v>
                </c:pt>
                <c:pt idx="3162">
                  <c:v>1.8648455910262568E-2</c:v>
                </c:pt>
                <c:pt idx="3163">
                  <c:v>1.8652146849746754E-2</c:v>
                </c:pt>
                <c:pt idx="3164">
                  <c:v>1.8657536020571051E-2</c:v>
                </c:pt>
                <c:pt idx="3165">
                  <c:v>1.8662910043146942E-2</c:v>
                </c:pt>
                <c:pt idx="3166">
                  <c:v>1.8668268917354881E-2</c:v>
                </c:pt>
                <c:pt idx="3167">
                  <c:v>1.8674465313873744E-2</c:v>
                </c:pt>
                <c:pt idx="3168">
                  <c:v>1.8679793080280397E-2</c:v>
                </c:pt>
                <c:pt idx="3169">
                  <c:v>1.8685105697258852E-2</c:v>
                </c:pt>
                <c:pt idx="3170">
                  <c:v>1.8690403164686651E-2</c:v>
                </c:pt>
                <c:pt idx="3171">
                  <c:v>1.8694836058693064E-2</c:v>
                </c:pt>
                <c:pt idx="3172">
                  <c:v>1.870010404018934E-2</c:v>
                </c:pt>
                <c:pt idx="3173">
                  <c:v>1.8705356872487495E-2</c:v>
                </c:pt>
                <c:pt idx="3174">
                  <c:v>1.8710594555467971E-2</c:v>
                </c:pt>
                <c:pt idx="3175">
                  <c:v>1.8715817089015253E-2</c:v>
                </c:pt>
                <c:pt idx="3176">
                  <c:v>1.8721869822086193E-2</c:v>
                </c:pt>
                <c:pt idx="3177">
                  <c:v>1.8727061239358328E-2</c:v>
                </c:pt>
                <c:pt idx="3178">
                  <c:v>1.8732237506138422E-2</c:v>
                </c:pt>
                <c:pt idx="3179">
                  <c:v>1.8738134687830223E-2</c:v>
                </c:pt>
                <c:pt idx="3180">
                  <c:v>1.8742436529381862E-2</c:v>
                </c:pt>
                <c:pt idx="3181">
                  <c:v>1.8747565999576436E-2</c:v>
                </c:pt>
                <c:pt idx="3182">
                  <c:v>1.8752680319510329E-2</c:v>
                </c:pt>
                <c:pt idx="3183">
                  <c:v>1.8757779489070259E-2</c:v>
                </c:pt>
                <c:pt idx="3184">
                  <c:v>1.8762863508143834E-2</c:v>
                </c:pt>
                <c:pt idx="3185">
                  <c:v>1.8767932376615087E-2</c:v>
                </c:pt>
                <c:pt idx="3186">
                  <c:v>1.877298609437162E-2</c:v>
                </c:pt>
                <c:pt idx="3187">
                  <c:v>1.8778024661301049E-2</c:v>
                </c:pt>
                <c:pt idx="3188">
                  <c:v>1.8784718785961128E-2</c:v>
                </c:pt>
                <c:pt idx="3189">
                  <c:v>1.8792228606262441E-2</c:v>
                </c:pt>
                <c:pt idx="3190">
                  <c:v>1.8797217587016222E-2</c:v>
                </c:pt>
                <c:pt idx="3191">
                  <c:v>1.8802191412908526E-2</c:v>
                </c:pt>
                <c:pt idx="3192">
                  <c:v>1.8807150083823884E-2</c:v>
                </c:pt>
                <c:pt idx="3193">
                  <c:v>1.8809600326006235E-2</c:v>
                </c:pt>
                <c:pt idx="3194">
                  <c:v>1.8814531175325534E-2</c:v>
                </c:pt>
                <c:pt idx="3195">
                  <c:v>1.8819446871485932E-2</c:v>
                </c:pt>
                <c:pt idx="3196">
                  <c:v>1.8824347414378034E-2</c:v>
                </c:pt>
                <c:pt idx="3197">
                  <c:v>1.8831716109783958E-2</c:v>
                </c:pt>
                <c:pt idx="3198">
                  <c:v>1.8836583848462905E-2</c:v>
                </c:pt>
                <c:pt idx="3199">
                  <c:v>1.8841436431375796E-2</c:v>
                </c:pt>
                <c:pt idx="3200">
                  <c:v>1.8846273858410648E-2</c:v>
                </c:pt>
                <c:pt idx="3201">
                  <c:v>1.8848622825945616E-2</c:v>
                </c:pt>
                <c:pt idx="3202">
                  <c:v>1.8853432446912601E-2</c:v>
                </c:pt>
                <c:pt idx="3203">
                  <c:v>1.8858226913842899E-2</c:v>
                </c:pt>
                <c:pt idx="3204">
                  <c:v>1.8863006226628454E-2</c:v>
                </c:pt>
                <c:pt idx="3205">
                  <c:v>1.8867770385162085E-2</c:v>
                </c:pt>
                <c:pt idx="3206">
                  <c:v>1.8874980141001349E-2</c:v>
                </c:pt>
                <c:pt idx="3207">
                  <c:v>1.8879711473804062E-2</c:v>
                </c:pt>
                <c:pt idx="3208">
                  <c:v>1.8884427649850297E-2</c:v>
                </c:pt>
                <c:pt idx="3209">
                  <c:v>1.8889128669032428E-2</c:v>
                </c:pt>
                <c:pt idx="3210">
                  <c:v>1.8893814531241959E-2</c:v>
                </c:pt>
                <c:pt idx="3211">
                  <c:v>1.8898485236371262E-2</c:v>
                </c:pt>
                <c:pt idx="3212">
                  <c:v>1.8903140784312714E-2</c:v>
                </c:pt>
                <c:pt idx="3213">
                  <c:v>1.8907781174960867E-2</c:v>
                </c:pt>
                <c:pt idx="3214">
                  <c:v>1.8909965852940303E-2</c:v>
                </c:pt>
                <c:pt idx="3215">
                  <c:v>1.8912952851506435E-2</c:v>
                </c:pt>
                <c:pt idx="3216">
                  <c:v>1.8917551996836663E-2</c:v>
                </c:pt>
                <c:pt idx="3217">
                  <c:v>1.8922135988108681E-2</c:v>
                </c:pt>
                <c:pt idx="3218">
                  <c:v>1.8926704825220846E-2</c:v>
                </c:pt>
                <c:pt idx="3219">
                  <c:v>1.8932067954863362E-2</c:v>
                </c:pt>
                <c:pt idx="3220">
                  <c:v>1.8936605635161596E-2</c:v>
                </c:pt>
                <c:pt idx="3221">
                  <c:v>1.894112816025998E-2</c:v>
                </c:pt>
                <c:pt idx="3222">
                  <c:v>1.8945635530056983E-2</c:v>
                </c:pt>
                <c:pt idx="3223">
                  <c:v>1.8949321694814673E-2</c:v>
                </c:pt>
                <c:pt idx="3224">
                  <c:v>1.8953799604833191E-2</c:v>
                </c:pt>
                <c:pt idx="3225">
                  <c:v>1.8958262359983935E-2</c:v>
                </c:pt>
                <c:pt idx="3226">
                  <c:v>1.8962709960166597E-2</c:v>
                </c:pt>
                <c:pt idx="3227">
                  <c:v>1.8967142405283119E-2</c:v>
                </c:pt>
                <c:pt idx="3228">
                  <c:v>1.8972361481867546E-2</c:v>
                </c:pt>
                <c:pt idx="3229">
                  <c:v>1.8976762761740099E-2</c:v>
                </c:pt>
                <c:pt idx="3230">
                  <c:v>1.8981148885510161E-2</c:v>
                </c:pt>
                <c:pt idx="3231">
                  <c:v>1.8986143039772564E-2</c:v>
                </c:pt>
                <c:pt idx="3232">
                  <c:v>1.8989698445397905E-2</c:v>
                </c:pt>
                <c:pt idx="3233">
                  <c:v>1.8994037792943175E-2</c:v>
                </c:pt>
                <c:pt idx="3234">
                  <c:v>1.8998361984720647E-2</c:v>
                </c:pt>
                <c:pt idx="3235">
                  <c:v>1.9002671020634951E-2</c:v>
                </c:pt>
                <c:pt idx="3236">
                  <c:v>1.9006964900590711E-2</c:v>
                </c:pt>
                <c:pt idx="3237">
                  <c:v>1.9011243624489863E-2</c:v>
                </c:pt>
                <c:pt idx="3238">
                  <c:v>1.9015507192237033E-2</c:v>
                </c:pt>
                <c:pt idx="3239">
                  <c:v>1.9019755603738194E-2</c:v>
                </c:pt>
                <c:pt idx="3240">
                  <c:v>1.9024780215552695E-2</c:v>
                </c:pt>
                <c:pt idx="3241">
                  <c:v>1.9031368597166236E-2</c:v>
                </c:pt>
                <c:pt idx="3242">
                  <c:v>1.9035568080529405E-2</c:v>
                </c:pt>
                <c:pt idx="3243">
                  <c:v>1.9039752404286073E-2</c:v>
                </c:pt>
                <c:pt idx="3244">
                  <c:v>1.9044722616209132E-2</c:v>
                </c:pt>
                <c:pt idx="3245">
                  <c:v>1.9048869692617251E-2</c:v>
                </c:pt>
                <c:pt idx="3246">
                  <c:v>1.9053001610572769E-2</c:v>
                </c:pt>
                <c:pt idx="3247">
                  <c:v>1.9057118369983132E-2</c:v>
                </c:pt>
                <c:pt idx="3248">
                  <c:v>1.9061219970755772E-2</c:v>
                </c:pt>
                <c:pt idx="3249">
                  <c:v>1.9066089358620447E-2</c:v>
                </c:pt>
                <c:pt idx="3250">
                  <c:v>1.9070159770676276E-2</c:v>
                </c:pt>
                <c:pt idx="3251">
                  <c:v>1.9074215023066245E-2</c:v>
                </c:pt>
                <c:pt idx="3252">
                  <c:v>1.9078255115699178E-2</c:v>
                </c:pt>
                <c:pt idx="3253">
                  <c:v>1.9081500591814408E-2</c:v>
                </c:pt>
                <c:pt idx="3254">
                  <c:v>1.9085511238823582E-2</c:v>
                </c:pt>
                <c:pt idx="3255">
                  <c:v>1.908950672655331E-2</c:v>
                </c:pt>
                <c:pt idx="3256">
                  <c:v>1.9093487054914128E-2</c:v>
                </c:pt>
                <c:pt idx="3257">
                  <c:v>1.9099004077897611E-2</c:v>
                </c:pt>
                <c:pt idx="3258">
                  <c:v>1.9102177311481203E-2</c:v>
                </c:pt>
                <c:pt idx="3259">
                  <c:v>1.9106111283264126E-2</c:v>
                </c:pt>
                <c:pt idx="3260">
                  <c:v>1.9110030094564558E-2</c:v>
                </c:pt>
                <c:pt idx="3261">
                  <c:v>1.9113933745293969E-2</c:v>
                </c:pt>
                <c:pt idx="3262">
                  <c:v>1.9117822235364262E-2</c:v>
                </c:pt>
                <c:pt idx="3263">
                  <c:v>1.9121695564686462E-2</c:v>
                </c:pt>
                <c:pt idx="3264">
                  <c:v>1.9125553733173359E-2</c:v>
                </c:pt>
                <c:pt idx="3265">
                  <c:v>1.9129396740735976E-2</c:v>
                </c:pt>
                <c:pt idx="3266">
                  <c:v>1.9130920312814829E-2</c:v>
                </c:pt>
                <c:pt idx="3267">
                  <c:v>1.9134735649906864E-2</c:v>
                </c:pt>
                <c:pt idx="3268">
                  <c:v>1.9138535828088214E-2</c:v>
                </c:pt>
                <c:pt idx="3269">
                  <c:v>1.9142320847272902E-2</c:v>
                </c:pt>
                <c:pt idx="3270">
                  <c:v>1.9146855316949183E-2</c:v>
                </c:pt>
                <c:pt idx="3271">
                  <c:v>1.9150609131074116E-2</c:v>
                </c:pt>
                <c:pt idx="3272">
                  <c:v>1.915434778519164E-2</c:v>
                </c:pt>
                <c:pt idx="3273">
                  <c:v>1.9158071279216704E-2</c:v>
                </c:pt>
                <c:pt idx="3274">
                  <c:v>1.9161779613065588E-2</c:v>
                </c:pt>
                <c:pt idx="3275">
                  <c:v>1.916547278665591E-2</c:v>
                </c:pt>
                <c:pt idx="3276">
                  <c:v>1.9168391522623864E-2</c:v>
                </c:pt>
                <c:pt idx="3277">
                  <c:v>1.9172055266825357E-2</c:v>
                </c:pt>
                <c:pt idx="3278">
                  <c:v>1.9176461345043229E-2</c:v>
                </c:pt>
                <c:pt idx="3279">
                  <c:v>1.918009387677103E-2</c:v>
                </c:pt>
                <c:pt idx="3280">
                  <c:v>1.9183711247827469E-2</c:v>
                </c:pt>
                <c:pt idx="3281">
                  <c:v>1.9187313458132835E-2</c:v>
                </c:pt>
                <c:pt idx="3282">
                  <c:v>1.9190900507604747E-2</c:v>
                </c:pt>
                <c:pt idx="3283">
                  <c:v>1.9194472396163044E-2</c:v>
                </c:pt>
                <c:pt idx="3284">
                  <c:v>1.9197276998838254E-2</c:v>
                </c:pt>
                <c:pt idx="3285">
                  <c:v>1.920081946281631E-2</c:v>
                </c:pt>
                <c:pt idx="3286">
                  <c:v>1.920434676640783E-2</c:v>
                </c:pt>
                <c:pt idx="3287">
                  <c:v>1.9207858909531316E-2</c:v>
                </c:pt>
                <c:pt idx="3288">
                  <c:v>1.9211355892111547E-2</c:v>
                </c:pt>
                <c:pt idx="3289">
                  <c:v>1.9214837714067026E-2</c:v>
                </c:pt>
                <c:pt idx="3290">
                  <c:v>1.9218304375322532E-2</c:v>
                </c:pt>
                <c:pt idx="3291">
                  <c:v>1.9221755875798805E-2</c:v>
                </c:pt>
                <c:pt idx="3292">
                  <c:v>1.9227426805058557E-2</c:v>
                </c:pt>
                <c:pt idx="3293">
                  <c:v>1.9230845272579025E-2</c:v>
                </c:pt>
                <c:pt idx="3294">
                  <c:v>1.9234248576784792E-2</c:v>
                </c:pt>
                <c:pt idx="3295">
                  <c:v>1.9237636717597009E-2</c:v>
                </c:pt>
                <c:pt idx="3296">
                  <c:v>1.9240268511961707E-2</c:v>
                </c:pt>
                <c:pt idx="3297">
                  <c:v>1.9243627232659499E-2</c:v>
                </c:pt>
                <c:pt idx="3298">
                  <c:v>1.9246970790504716E-2</c:v>
                </c:pt>
                <c:pt idx="3299">
                  <c:v>1.925029918542252E-2</c:v>
                </c:pt>
                <c:pt idx="3300">
                  <c:v>1.925361241733806E-2</c:v>
                </c:pt>
                <c:pt idx="3301">
                  <c:v>1.9257647126939854E-2</c:v>
                </c:pt>
                <c:pt idx="3302">
                  <c:v>1.9260929121867564E-2</c:v>
                </c:pt>
                <c:pt idx="3303">
                  <c:v>1.9264195952796968E-2</c:v>
                </c:pt>
                <c:pt idx="3304">
                  <c:v>1.9267447619653176E-2</c:v>
                </c:pt>
                <c:pt idx="3305">
                  <c:v>1.926995112926487E-2</c:v>
                </c:pt>
                <c:pt idx="3306">
                  <c:v>1.9273173381603483E-2</c:v>
                </c:pt>
                <c:pt idx="3307">
                  <c:v>1.9276380470422998E-2</c:v>
                </c:pt>
                <c:pt idx="3308">
                  <c:v>1.9279572395649456E-2</c:v>
                </c:pt>
                <c:pt idx="3309">
                  <c:v>1.9283478490264891E-2</c:v>
                </c:pt>
                <c:pt idx="3310">
                  <c:v>1.9286639171143392E-2</c:v>
                </c:pt>
                <c:pt idx="3311">
                  <c:v>1.9289784687439519E-2</c:v>
                </c:pt>
                <c:pt idx="3312">
                  <c:v>1.9292915039080597E-2</c:v>
                </c:pt>
                <c:pt idx="3313">
                  <c:v>1.9296030225997029E-2</c:v>
                </c:pt>
                <c:pt idx="3314">
                  <c:v>1.9299130248117021E-2</c:v>
                </c:pt>
                <c:pt idx="3315">
                  <c:v>1.9302215105370092E-2</c:v>
                </c:pt>
                <c:pt idx="3316">
                  <c:v>1.9305284797686215E-2</c:v>
                </c:pt>
                <c:pt idx="3317">
                  <c:v>1.9308339324995795E-2</c:v>
                </c:pt>
                <c:pt idx="3318">
                  <c:v>1.9309936519118612E-2</c:v>
                </c:pt>
                <c:pt idx="3319">
                  <c:v>1.9312962563986475E-2</c:v>
                </c:pt>
                <c:pt idx="3320">
                  <c:v>1.9315973445197622E-2</c:v>
                </c:pt>
                <c:pt idx="3321">
                  <c:v>1.9318969162685256E-2</c:v>
                </c:pt>
                <c:pt idx="3322">
                  <c:v>1.9321949716381247E-2</c:v>
                </c:pt>
                <c:pt idx="3323">
                  <c:v>1.9325631594778504E-2</c:v>
                </c:pt>
                <c:pt idx="3324">
                  <c:v>1.9328580892957872E-2</c:v>
                </c:pt>
                <c:pt idx="3325">
                  <c:v>1.9331515026363918E-2</c:v>
                </c:pt>
                <c:pt idx="3326">
                  <c:v>1.9334433994933755E-2</c:v>
                </c:pt>
                <c:pt idx="3327">
                  <c:v>1.9336625025661563E-2</c:v>
                </c:pt>
                <c:pt idx="3328">
                  <c:v>1.9339514595215199E-2</c:v>
                </c:pt>
                <c:pt idx="3329">
                  <c:v>1.93423890005163E-2</c:v>
                </c:pt>
                <c:pt idx="3330">
                  <c:v>1.9345248241499843E-2</c:v>
                </c:pt>
                <c:pt idx="3331">
                  <c:v>1.9348801362915991E-2</c:v>
                </c:pt>
                <c:pt idx="3332">
                  <c:v>1.9351629341085457E-2</c:v>
                </c:pt>
                <c:pt idx="3333">
                  <c:v>1.9354442153962547E-2</c:v>
                </c:pt>
                <c:pt idx="3334">
                  <c:v>1.9357239801483052E-2</c:v>
                </c:pt>
                <c:pt idx="3335">
                  <c:v>1.9360022283585403E-2</c:v>
                </c:pt>
                <c:pt idx="3336">
                  <c:v>1.9362085233160176E-2</c:v>
                </c:pt>
                <c:pt idx="3337">
                  <c:v>1.9364838322141826E-2</c:v>
                </c:pt>
                <c:pt idx="3338">
                  <c:v>1.9367576246300047E-2</c:v>
                </c:pt>
                <c:pt idx="3339">
                  <c:v>1.9370299005576061E-2</c:v>
                </c:pt>
                <c:pt idx="3340">
                  <c:v>1.9373006599907081E-2</c:v>
                </c:pt>
                <c:pt idx="3341">
                  <c:v>1.9375699029232543E-2</c:v>
                </c:pt>
                <c:pt idx="3342">
                  <c:v>1.9378376293491439E-2</c:v>
                </c:pt>
                <c:pt idx="3343">
                  <c:v>1.9381038392624988E-2</c:v>
                </c:pt>
                <c:pt idx="3344">
                  <c:v>1.9385078944536466E-2</c:v>
                </c:pt>
                <c:pt idx="3345">
                  <c:v>1.9387708824750129E-2</c:v>
                </c:pt>
                <c:pt idx="3346">
                  <c:v>1.939032353808437E-2</c:v>
                </c:pt>
                <c:pt idx="3347">
                  <c:v>1.939292308448105E-2</c:v>
                </c:pt>
                <c:pt idx="3348">
                  <c:v>1.9395507463879826E-2</c:v>
                </c:pt>
                <c:pt idx="3349">
                  <c:v>1.9397384629429623E-2</c:v>
                </c:pt>
                <c:pt idx="3350">
                  <c:v>1.9399939622892926E-2</c:v>
                </c:pt>
                <c:pt idx="3351">
                  <c:v>1.9402479449973052E-2</c:v>
                </c:pt>
                <c:pt idx="3352">
                  <c:v>1.9405004110611097E-2</c:v>
                </c:pt>
                <c:pt idx="3353">
                  <c:v>1.94082018538684E-2</c:v>
                </c:pt>
                <c:pt idx="3354">
                  <c:v>1.9410695230061847E-2</c:v>
                </c:pt>
                <c:pt idx="3355">
                  <c:v>1.9413173438853921E-2</c:v>
                </c:pt>
                <c:pt idx="3356">
                  <c:v>1.941563648018824E-2</c:v>
                </c:pt>
                <c:pt idx="3357">
                  <c:v>1.9417399915199789E-2</c:v>
                </c:pt>
                <c:pt idx="3358">
                  <c:v>1.9419833576004655E-2</c:v>
                </c:pt>
                <c:pt idx="3359">
                  <c:v>1.9422252069975936E-2</c:v>
                </c:pt>
                <c:pt idx="3360">
                  <c:v>1.9424655397060051E-2</c:v>
                </c:pt>
                <c:pt idx="3361">
                  <c:v>1.9427043557201193E-2</c:v>
                </c:pt>
                <c:pt idx="3362">
                  <c:v>1.9430096208475554E-2</c:v>
                </c:pt>
                <c:pt idx="3363">
                  <c:v>1.9432453076059102E-2</c:v>
                </c:pt>
                <c:pt idx="3364">
                  <c:v>1.943479477574751E-2</c:v>
                </c:pt>
                <c:pt idx="3365">
                  <c:v>1.9437121307487041E-2</c:v>
                </c:pt>
                <c:pt idx="3366">
                  <c:v>1.9439432671224839E-2</c:v>
                </c:pt>
                <c:pt idx="3367">
                  <c:v>1.9441728866908928E-2</c:v>
                </c:pt>
                <c:pt idx="3368">
                  <c:v>1.9444009894486008E-2</c:v>
                </c:pt>
                <c:pt idx="3369">
                  <c:v>1.9446275753905871E-2</c:v>
                </c:pt>
                <c:pt idx="3370">
                  <c:v>1.944718244101885E-2</c:v>
                </c:pt>
                <c:pt idx="3371">
                  <c:v>1.9448748753558877E-2</c:v>
                </c:pt>
                <c:pt idx="3372">
                  <c:v>1.9450972004831438E-2</c:v>
                </c:pt>
                <c:pt idx="3373">
                  <c:v>1.9453180090124821E-2</c:v>
                </c:pt>
                <c:pt idx="3374">
                  <c:v>1.9456041250710706E-2</c:v>
                </c:pt>
                <c:pt idx="3375">
                  <c:v>1.9458218036078515E-2</c:v>
                </c:pt>
                <c:pt idx="3376">
                  <c:v>1.9460379654525933E-2</c:v>
                </c:pt>
                <c:pt idx="3377">
                  <c:v>1.9462526106003981E-2</c:v>
                </c:pt>
                <c:pt idx="3378">
                  <c:v>1.9464657390465007E-2</c:v>
                </c:pt>
                <c:pt idx="3379">
                  <c:v>1.9466773507860923E-2</c:v>
                </c:pt>
                <c:pt idx="3380">
                  <c:v>1.9468212035691268E-2</c:v>
                </c:pt>
                <c:pt idx="3381">
                  <c:v>1.9470298791412086E-2</c:v>
                </c:pt>
                <c:pt idx="3382">
                  <c:v>1.9472370380723865E-2</c:v>
                </c:pt>
                <c:pt idx="3383">
                  <c:v>1.9475086305848505E-2</c:v>
                </c:pt>
                <c:pt idx="3384">
                  <c:v>1.9477126587212595E-2</c:v>
                </c:pt>
                <c:pt idx="3385">
                  <c:v>1.9479151701230581E-2</c:v>
                </c:pt>
                <c:pt idx="3386">
                  <c:v>1.9481161647858378E-2</c:v>
                </c:pt>
                <c:pt idx="3387">
                  <c:v>1.9483440157345575E-2</c:v>
                </c:pt>
                <c:pt idx="3388">
                  <c:v>1.9484763122722636E-2</c:v>
                </c:pt>
                <c:pt idx="3389">
                  <c:v>1.9486726379207772E-2</c:v>
                </c:pt>
                <c:pt idx="3390">
                  <c:v>1.9488674468914908E-2</c:v>
                </c:pt>
                <c:pt idx="3391">
                  <c:v>1.9490607391801956E-2</c:v>
                </c:pt>
                <c:pt idx="3392">
                  <c:v>1.949252514782503E-2</c:v>
                </c:pt>
                <c:pt idx="3393">
                  <c:v>1.9494427736940254E-2</c:v>
                </c:pt>
                <c:pt idx="3394">
                  <c:v>1.9496315159106877E-2</c:v>
                </c:pt>
                <c:pt idx="3395">
                  <c:v>1.9498187414282813E-2</c:v>
                </c:pt>
                <c:pt idx="3396">
                  <c:v>1.9501984162051868E-2</c:v>
                </c:pt>
                <c:pt idx="3397">
                  <c:v>1.9503823126332576E-2</c:v>
                </c:pt>
                <c:pt idx="3398">
                  <c:v>1.9505646921095899E-2</c:v>
                </c:pt>
                <c:pt idx="3399">
                  <c:v>1.9507455546300869E-2</c:v>
                </c:pt>
                <c:pt idx="3400">
                  <c:v>1.9509249001905645E-2</c:v>
                </c:pt>
                <c:pt idx="3401">
                  <c:v>1.9510385742426022E-2</c:v>
                </c:pt>
                <c:pt idx="3402">
                  <c:v>1.951214984841896E-2</c:v>
                </c:pt>
                <c:pt idx="3403">
                  <c:v>1.9513898785492811E-2</c:v>
                </c:pt>
                <c:pt idx="3404">
                  <c:v>1.951563255360728E-2</c:v>
                </c:pt>
                <c:pt idx="3405">
                  <c:v>1.9517988734525454E-2</c:v>
                </c:pt>
                <c:pt idx="3406">
                  <c:v>1.9519691171690404E-2</c:v>
                </c:pt>
                <c:pt idx="3407">
                  <c:v>1.9521378438977222E-2</c:v>
                </c:pt>
                <c:pt idx="3408">
                  <c:v>1.9523050536347585E-2</c:v>
                </c:pt>
                <c:pt idx="3409">
                  <c:v>1.9524073858439392E-2</c:v>
                </c:pt>
                <c:pt idx="3410">
                  <c:v>1.9525716611990627E-2</c:v>
                </c:pt>
                <c:pt idx="3411">
                  <c:v>1.9527344196314977E-2</c:v>
                </c:pt>
                <c:pt idx="3412">
                  <c:v>1.9528956611378347E-2</c:v>
                </c:pt>
                <c:pt idx="3413">
                  <c:v>1.9530553857141315E-2</c:v>
                </c:pt>
                <c:pt idx="3414">
                  <c:v>1.9532764550237336E-2</c:v>
                </c:pt>
                <c:pt idx="3415">
                  <c:v>1.9534330457152149E-2</c:v>
                </c:pt>
                <c:pt idx="3416">
                  <c:v>1.9535881193857157E-2</c:v>
                </c:pt>
                <c:pt idx="3417">
                  <c:v>1.9537416760317561E-2</c:v>
                </c:pt>
                <c:pt idx="3418">
                  <c:v>1.9538937156496367E-2</c:v>
                </c:pt>
                <c:pt idx="3419">
                  <c:v>1.9540442382360974E-2</c:v>
                </c:pt>
                <c:pt idx="3420">
                  <c:v>1.9541932437876591E-2</c:v>
                </c:pt>
                <c:pt idx="3421">
                  <c:v>1.954340732301018E-2</c:v>
                </c:pt>
                <c:pt idx="3422">
                  <c:v>1.9543625777592777E-2</c:v>
                </c:pt>
                <c:pt idx="3423">
                  <c:v>1.9544452600061008E-2</c:v>
                </c:pt>
                <c:pt idx="3424">
                  <c:v>1.9545884995658267E-2</c:v>
                </c:pt>
                <c:pt idx="3425">
                  <c:v>1.9547302223156163E-2</c:v>
                </c:pt>
                <c:pt idx="3426">
                  <c:v>1.9548704282522894E-2</c:v>
                </c:pt>
                <c:pt idx="3427">
                  <c:v>1.95507068750971E-2</c:v>
                </c:pt>
                <c:pt idx="3428">
                  <c:v>1.9552077587726889E-2</c:v>
                </c:pt>
                <c:pt idx="3429">
                  <c:v>1.9553433131327312E-2</c:v>
                </c:pt>
                <c:pt idx="3430">
                  <c:v>1.9554773505867186E-2</c:v>
                </c:pt>
                <c:pt idx="3431">
                  <c:v>1.9555487056307823E-2</c:v>
                </c:pt>
                <c:pt idx="3432">
                  <c:v>1.9556798106242813E-2</c:v>
                </c:pt>
                <c:pt idx="3433">
                  <c:v>1.9558093987833959E-2</c:v>
                </c:pt>
                <c:pt idx="3434">
                  <c:v>1.9559374701053941E-2</c:v>
                </c:pt>
                <c:pt idx="3435">
                  <c:v>1.9560640245872309E-2</c:v>
                </c:pt>
                <c:pt idx="3436">
                  <c:v>1.9562497201181594E-2</c:v>
                </c:pt>
                <c:pt idx="3437">
                  <c:v>1.9563731391476071E-2</c:v>
                </c:pt>
                <c:pt idx="3438">
                  <c:v>1.9564950412478885E-2</c:v>
                </c:pt>
                <c:pt idx="3439">
                  <c:v>1.9566154264162878E-2</c:v>
                </c:pt>
                <c:pt idx="3440">
                  <c:v>1.9566740442975045E-2</c:v>
                </c:pt>
                <c:pt idx="3441">
                  <c:v>1.9567914976805673E-2</c:v>
                </c:pt>
                <c:pt idx="3442">
                  <c:v>1.9569074342046629E-2</c:v>
                </c:pt>
                <c:pt idx="3443">
                  <c:v>1.9570218538668808E-2</c:v>
                </c:pt>
                <c:pt idx="3444">
                  <c:v>1.9571347566648023E-2</c:v>
                </c:pt>
                <c:pt idx="3445">
                  <c:v>1.9572461425958757E-2</c:v>
                </c:pt>
                <c:pt idx="3446">
                  <c:v>1.9573560116576832E-2</c:v>
                </c:pt>
                <c:pt idx="3447">
                  <c:v>1.9574643638475824E-2</c:v>
                </c:pt>
                <c:pt idx="3448">
                  <c:v>1.9577494702612854E-2</c:v>
                </c:pt>
                <c:pt idx="3449">
                  <c:v>1.9578544804680412E-2</c:v>
                </c:pt>
                <c:pt idx="3450">
                  <c:v>1.9579579735533016E-2</c:v>
                </c:pt>
                <c:pt idx="3451">
                  <c:v>1.9580599495146882E-2</c:v>
                </c:pt>
                <c:pt idx="3452">
                  <c:v>1.9581604083499543E-2</c:v>
                </c:pt>
                <c:pt idx="3453">
                  <c:v>1.9582004486422673E-2</c:v>
                </c:pt>
                <c:pt idx="3454">
                  <c:v>1.9582979763781632E-2</c:v>
                </c:pt>
                <c:pt idx="3455">
                  <c:v>1.9583939870620952E-2</c:v>
                </c:pt>
                <c:pt idx="3456">
                  <c:v>1.9584884806918935E-2</c:v>
                </c:pt>
                <c:pt idx="3457">
                  <c:v>1.9586399455555473E-2</c:v>
                </c:pt>
                <c:pt idx="3458">
                  <c:v>1.9587313015872253E-2</c:v>
                </c:pt>
                <c:pt idx="3459">
                  <c:v>1.9588211404775867E-2</c:v>
                </c:pt>
                <c:pt idx="3460">
                  <c:v>1.9589094622244733E-2</c:v>
                </c:pt>
                <c:pt idx="3461">
                  <c:v>1.9589962668259468E-2</c:v>
                </c:pt>
                <c:pt idx="3462">
                  <c:v>1.9590235842160679E-2</c:v>
                </c:pt>
                <c:pt idx="3463">
                  <c:v>1.9591074584089128E-2</c:v>
                </c:pt>
                <c:pt idx="3464">
                  <c:v>1.9591898155314588E-2</c:v>
                </c:pt>
                <c:pt idx="3465">
                  <c:v>1.9592706555818459E-2</c:v>
                </c:pt>
                <c:pt idx="3466">
                  <c:v>1.9594075325837162E-2</c:v>
                </c:pt>
                <c:pt idx="3467">
                  <c:v>1.959485234272321E-2</c:v>
                </c:pt>
                <c:pt idx="3468">
                  <c:v>1.9595614188024312E-2</c:v>
                </c:pt>
                <c:pt idx="3469">
                  <c:v>1.9596360861722409E-2</c:v>
                </c:pt>
                <c:pt idx="3470">
                  <c:v>1.9597092363801638E-2</c:v>
                </c:pt>
                <c:pt idx="3471">
                  <c:v>1.9597808694244385E-2</c:v>
                </c:pt>
                <c:pt idx="3472">
                  <c:v>1.9598509853034792E-2</c:v>
                </c:pt>
                <c:pt idx="3473">
                  <c:v>1.9599195840155677E-2</c:v>
                </c:pt>
                <c:pt idx="3474">
                  <c:v>1.959929947499162E-2</c:v>
                </c:pt>
                <c:pt idx="3475">
                  <c:v>1.9598823663195444E-2</c:v>
                </c:pt>
                <c:pt idx="3476">
                  <c:v>1.9599467283119603E-2</c:v>
                </c:pt>
                <c:pt idx="3477">
                  <c:v>1.9600095733747061E-2</c:v>
                </c:pt>
                <c:pt idx="3478">
                  <c:v>1.9600709015064381E-2</c:v>
                </c:pt>
                <c:pt idx="3479">
                  <c:v>1.9601869217537073E-2</c:v>
                </c:pt>
                <c:pt idx="3480">
                  <c:v>1.9602451107762341E-2</c:v>
                </c:pt>
                <c:pt idx="3481">
                  <c:v>1.9603017827826256E-2</c:v>
                </c:pt>
                <c:pt idx="3482">
                  <c:v>1.9603569377716356E-2</c:v>
                </c:pt>
                <c:pt idx="3483">
                  <c:v>1.9603547881516244E-2</c:v>
                </c:pt>
                <c:pt idx="3484">
                  <c:v>1.9604070146691552E-2</c:v>
                </c:pt>
                <c:pt idx="3485">
                  <c:v>1.9604577242468061E-2</c:v>
                </c:pt>
                <c:pt idx="3486">
                  <c:v>1.9605069168831899E-2</c:v>
                </c:pt>
                <c:pt idx="3487">
                  <c:v>1.9605545925774105E-2</c:v>
                </c:pt>
                <c:pt idx="3488">
                  <c:v>1.9606560102718804E-2</c:v>
                </c:pt>
                <c:pt idx="3489">
                  <c:v>1.9607005461059097E-2</c:v>
                </c:pt>
                <c:pt idx="3490">
                  <c:v>1.9607435649135176E-2</c:v>
                </c:pt>
                <c:pt idx="3491">
                  <c:v>1.9607908716805664E-2</c:v>
                </c:pt>
                <c:pt idx="3492">
                  <c:v>1.960775820328084E-2</c:v>
                </c:pt>
                <c:pt idx="3493">
                  <c:v>1.9608141776409144E-2</c:v>
                </c:pt>
                <c:pt idx="3494">
                  <c:v>1.9608510180047761E-2</c:v>
                </c:pt>
                <c:pt idx="3495">
                  <c:v>1.9608863414186384E-2</c:v>
                </c:pt>
                <c:pt idx="3496">
                  <c:v>1.9609201478818752E-2</c:v>
                </c:pt>
                <c:pt idx="3497">
                  <c:v>1.960952437393635E-2</c:v>
                </c:pt>
                <c:pt idx="3498">
                  <c:v>1.9609832099532914E-2</c:v>
                </c:pt>
                <c:pt idx="3499">
                  <c:v>1.9610124655600383E-2</c:v>
                </c:pt>
                <c:pt idx="3500">
                  <c:v>1.9611481292117879E-2</c:v>
                </c:pt>
                <c:pt idx="3501">
                  <c:v>1.9613356413022986E-2</c:v>
                </c:pt>
                <c:pt idx="3502">
                  <c:v>1.9613598107375337E-2</c:v>
                </c:pt>
                <c:pt idx="3503">
                  <c:v>1.9613824628116637E-2</c:v>
                </c:pt>
                <c:pt idx="3504">
                  <c:v>1.9614035975243832E-2</c:v>
                </c:pt>
                <c:pt idx="3505">
                  <c:v>1.9612629976592154E-2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02848"/>
        <c:axId val="4550476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42310</c:v>
                </c:pt>
                <c:pt idx="1">
                  <c:v>42339</c:v>
                </c:pt>
                <c:pt idx="2">
                  <c:v>42373</c:v>
                </c:pt>
                <c:pt idx="3">
                  <c:v>42401</c:v>
                </c:pt>
                <c:pt idx="4">
                  <c:v>42430</c:v>
                </c:pt>
                <c:pt idx="5">
                  <c:v>42461</c:v>
                </c:pt>
                <c:pt idx="6">
                  <c:v>42493</c:v>
                </c:pt>
                <c:pt idx="7">
                  <c:v>42522</c:v>
                </c:pt>
                <c:pt idx="8">
                  <c:v>42552</c:v>
                </c:pt>
                <c:pt idx="9">
                  <c:v>42583</c:v>
                </c:pt>
                <c:pt idx="10">
                  <c:v>42614</c:v>
                </c:pt>
                <c:pt idx="11">
                  <c:v>42646</c:v>
                </c:pt>
                <c:pt idx="12">
                  <c:v>42675</c:v>
                </c:pt>
                <c:pt idx="13">
                  <c:v>42705</c:v>
                </c:pt>
                <c:pt idx="14">
                  <c:v>42738</c:v>
                </c:pt>
                <c:pt idx="15">
                  <c:v>42767</c:v>
                </c:pt>
                <c:pt idx="16">
                  <c:v>42795</c:v>
                </c:pt>
                <c:pt idx="17">
                  <c:v>42828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7.4999999999999997E-3</c:v>
                </c:pt>
                <c:pt idx="1">
                  <c:v>7.6500000000000005E-3</c:v>
                </c:pt>
                <c:pt idx="2">
                  <c:v>7.8000000000000005E-3</c:v>
                </c:pt>
                <c:pt idx="3">
                  <c:v>7.9499999999999987E-3</c:v>
                </c:pt>
                <c:pt idx="4">
                  <c:v>8.150000000000001E-3</c:v>
                </c:pt>
                <c:pt idx="5">
                  <c:v>8.3000000000000001E-3</c:v>
                </c:pt>
                <c:pt idx="6">
                  <c:v>0</c:v>
                </c:pt>
                <c:pt idx="7">
                  <c:v>0</c:v>
                </c:pt>
                <c:pt idx="8">
                  <c:v>9.0999999999999987E-3</c:v>
                </c:pt>
                <c:pt idx="9">
                  <c:v>0</c:v>
                </c:pt>
                <c:pt idx="10">
                  <c:v>0</c:v>
                </c:pt>
                <c:pt idx="11">
                  <c:v>1.0050000000000002E-2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02848"/>
        <c:axId val="45504768"/>
      </c:scatterChart>
      <c:dateAx>
        <c:axId val="45502848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476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5504768"/>
        <c:scaling>
          <c:orientation val="minMax"/>
          <c:max val="1.4999999999999999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550284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42278</c:v>
                </c:pt>
                <c:pt idx="1">
                  <c:v>42279</c:v>
                </c:pt>
                <c:pt idx="2">
                  <c:v>42282</c:v>
                </c:pt>
                <c:pt idx="3">
                  <c:v>42283</c:v>
                </c:pt>
                <c:pt idx="4">
                  <c:v>42284</c:v>
                </c:pt>
                <c:pt idx="5">
                  <c:v>42285</c:v>
                </c:pt>
                <c:pt idx="6">
                  <c:v>42286</c:v>
                </c:pt>
                <c:pt idx="7">
                  <c:v>42289</c:v>
                </c:pt>
                <c:pt idx="8">
                  <c:v>42290</c:v>
                </c:pt>
                <c:pt idx="9">
                  <c:v>42291</c:v>
                </c:pt>
                <c:pt idx="10">
                  <c:v>42292</c:v>
                </c:pt>
                <c:pt idx="11">
                  <c:v>42293</c:v>
                </c:pt>
                <c:pt idx="12">
                  <c:v>42296</c:v>
                </c:pt>
                <c:pt idx="13">
                  <c:v>42297</c:v>
                </c:pt>
                <c:pt idx="14">
                  <c:v>42298</c:v>
                </c:pt>
                <c:pt idx="15">
                  <c:v>42299</c:v>
                </c:pt>
                <c:pt idx="16">
                  <c:v>42300</c:v>
                </c:pt>
                <c:pt idx="17">
                  <c:v>42303</c:v>
                </c:pt>
                <c:pt idx="18">
                  <c:v>42304</c:v>
                </c:pt>
                <c:pt idx="19">
                  <c:v>42305</c:v>
                </c:pt>
                <c:pt idx="20">
                  <c:v>42306</c:v>
                </c:pt>
                <c:pt idx="21">
                  <c:v>42307</c:v>
                </c:pt>
                <c:pt idx="22">
                  <c:v>42310</c:v>
                </c:pt>
                <c:pt idx="23">
                  <c:v>42311</c:v>
                </c:pt>
                <c:pt idx="24">
                  <c:v>42312</c:v>
                </c:pt>
                <c:pt idx="25">
                  <c:v>42313</c:v>
                </c:pt>
                <c:pt idx="26">
                  <c:v>42314</c:v>
                </c:pt>
                <c:pt idx="27">
                  <c:v>42317</c:v>
                </c:pt>
                <c:pt idx="28">
                  <c:v>42318</c:v>
                </c:pt>
                <c:pt idx="29">
                  <c:v>42319</c:v>
                </c:pt>
                <c:pt idx="30">
                  <c:v>42320</c:v>
                </c:pt>
                <c:pt idx="31">
                  <c:v>42321</c:v>
                </c:pt>
                <c:pt idx="32">
                  <c:v>42324</c:v>
                </c:pt>
                <c:pt idx="33">
                  <c:v>42325</c:v>
                </c:pt>
                <c:pt idx="34">
                  <c:v>42326</c:v>
                </c:pt>
                <c:pt idx="35">
                  <c:v>42327</c:v>
                </c:pt>
                <c:pt idx="36">
                  <c:v>42328</c:v>
                </c:pt>
                <c:pt idx="37">
                  <c:v>42331</c:v>
                </c:pt>
                <c:pt idx="38">
                  <c:v>42332</c:v>
                </c:pt>
                <c:pt idx="39">
                  <c:v>42333</c:v>
                </c:pt>
                <c:pt idx="40">
                  <c:v>42334</c:v>
                </c:pt>
                <c:pt idx="41">
                  <c:v>42335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42345</c:v>
                </c:pt>
                <c:pt idx="48">
                  <c:v>42346</c:v>
                </c:pt>
                <c:pt idx="49">
                  <c:v>42347</c:v>
                </c:pt>
                <c:pt idx="50">
                  <c:v>42348</c:v>
                </c:pt>
                <c:pt idx="51">
                  <c:v>42349</c:v>
                </c:pt>
                <c:pt idx="52">
                  <c:v>42352</c:v>
                </c:pt>
                <c:pt idx="53">
                  <c:v>42353</c:v>
                </c:pt>
                <c:pt idx="54">
                  <c:v>42354</c:v>
                </c:pt>
                <c:pt idx="55">
                  <c:v>42355</c:v>
                </c:pt>
                <c:pt idx="56">
                  <c:v>42356</c:v>
                </c:pt>
                <c:pt idx="57">
                  <c:v>42359</c:v>
                </c:pt>
                <c:pt idx="58">
                  <c:v>42360</c:v>
                </c:pt>
                <c:pt idx="59">
                  <c:v>42361</c:v>
                </c:pt>
                <c:pt idx="60">
                  <c:v>42362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42493</c:v>
                </c:pt>
                <c:pt idx="148">
                  <c:v>42494</c:v>
                </c:pt>
                <c:pt idx="149">
                  <c:v>42495</c:v>
                </c:pt>
                <c:pt idx="150">
                  <c:v>42496</c:v>
                </c:pt>
                <c:pt idx="151">
                  <c:v>42499</c:v>
                </c:pt>
                <c:pt idx="152">
                  <c:v>42500</c:v>
                </c:pt>
                <c:pt idx="153">
                  <c:v>42501</c:v>
                </c:pt>
                <c:pt idx="154">
                  <c:v>42502</c:v>
                </c:pt>
                <c:pt idx="155">
                  <c:v>42503</c:v>
                </c:pt>
                <c:pt idx="156">
                  <c:v>42506</c:v>
                </c:pt>
                <c:pt idx="157">
                  <c:v>42507</c:v>
                </c:pt>
                <c:pt idx="158">
                  <c:v>42508</c:v>
                </c:pt>
                <c:pt idx="159">
                  <c:v>42509</c:v>
                </c:pt>
                <c:pt idx="160">
                  <c:v>42510</c:v>
                </c:pt>
                <c:pt idx="161">
                  <c:v>42513</c:v>
                </c:pt>
                <c:pt idx="162">
                  <c:v>42514</c:v>
                </c:pt>
                <c:pt idx="163">
                  <c:v>42515</c:v>
                </c:pt>
                <c:pt idx="164">
                  <c:v>42516</c:v>
                </c:pt>
                <c:pt idx="165">
                  <c:v>42517</c:v>
                </c:pt>
                <c:pt idx="166">
                  <c:v>42521</c:v>
                </c:pt>
                <c:pt idx="167">
                  <c:v>42522</c:v>
                </c:pt>
                <c:pt idx="168">
                  <c:v>42523</c:v>
                </c:pt>
                <c:pt idx="169">
                  <c:v>42524</c:v>
                </c:pt>
                <c:pt idx="170">
                  <c:v>42527</c:v>
                </c:pt>
                <c:pt idx="171">
                  <c:v>42528</c:v>
                </c:pt>
                <c:pt idx="172">
                  <c:v>42529</c:v>
                </c:pt>
                <c:pt idx="173">
                  <c:v>42530</c:v>
                </c:pt>
                <c:pt idx="174">
                  <c:v>42531</c:v>
                </c:pt>
                <c:pt idx="175">
                  <c:v>42534</c:v>
                </c:pt>
                <c:pt idx="176">
                  <c:v>42535</c:v>
                </c:pt>
                <c:pt idx="177">
                  <c:v>42536</c:v>
                </c:pt>
                <c:pt idx="178">
                  <c:v>42537</c:v>
                </c:pt>
                <c:pt idx="179">
                  <c:v>42538</c:v>
                </c:pt>
                <c:pt idx="180">
                  <c:v>42541</c:v>
                </c:pt>
                <c:pt idx="181">
                  <c:v>42542</c:v>
                </c:pt>
                <c:pt idx="182">
                  <c:v>42543</c:v>
                </c:pt>
                <c:pt idx="183">
                  <c:v>42544</c:v>
                </c:pt>
                <c:pt idx="184">
                  <c:v>42545</c:v>
                </c:pt>
                <c:pt idx="185">
                  <c:v>42548</c:v>
                </c:pt>
                <c:pt idx="186">
                  <c:v>42549</c:v>
                </c:pt>
                <c:pt idx="187">
                  <c:v>42550</c:v>
                </c:pt>
                <c:pt idx="188">
                  <c:v>42551</c:v>
                </c:pt>
                <c:pt idx="189">
                  <c:v>42552</c:v>
                </c:pt>
                <c:pt idx="190">
                  <c:v>42555</c:v>
                </c:pt>
                <c:pt idx="191">
                  <c:v>42556</c:v>
                </c:pt>
                <c:pt idx="192">
                  <c:v>42557</c:v>
                </c:pt>
                <c:pt idx="193">
                  <c:v>42558</c:v>
                </c:pt>
                <c:pt idx="194">
                  <c:v>42559</c:v>
                </c:pt>
                <c:pt idx="195">
                  <c:v>42562</c:v>
                </c:pt>
                <c:pt idx="196">
                  <c:v>42563</c:v>
                </c:pt>
                <c:pt idx="197">
                  <c:v>42564</c:v>
                </c:pt>
                <c:pt idx="198">
                  <c:v>42565</c:v>
                </c:pt>
                <c:pt idx="199">
                  <c:v>42566</c:v>
                </c:pt>
                <c:pt idx="200">
                  <c:v>42569</c:v>
                </c:pt>
                <c:pt idx="201">
                  <c:v>42570</c:v>
                </c:pt>
                <c:pt idx="202">
                  <c:v>42571</c:v>
                </c:pt>
                <c:pt idx="203">
                  <c:v>42572</c:v>
                </c:pt>
                <c:pt idx="204">
                  <c:v>42573</c:v>
                </c:pt>
                <c:pt idx="205">
                  <c:v>42576</c:v>
                </c:pt>
                <c:pt idx="206">
                  <c:v>42577</c:v>
                </c:pt>
                <c:pt idx="207">
                  <c:v>42578</c:v>
                </c:pt>
                <c:pt idx="208">
                  <c:v>42579</c:v>
                </c:pt>
                <c:pt idx="209">
                  <c:v>42580</c:v>
                </c:pt>
                <c:pt idx="210">
                  <c:v>42583</c:v>
                </c:pt>
                <c:pt idx="211">
                  <c:v>42584</c:v>
                </c:pt>
                <c:pt idx="212">
                  <c:v>42585</c:v>
                </c:pt>
                <c:pt idx="213">
                  <c:v>42586</c:v>
                </c:pt>
                <c:pt idx="214">
                  <c:v>42587</c:v>
                </c:pt>
                <c:pt idx="215">
                  <c:v>42590</c:v>
                </c:pt>
                <c:pt idx="216">
                  <c:v>42591</c:v>
                </c:pt>
                <c:pt idx="217">
                  <c:v>42592</c:v>
                </c:pt>
                <c:pt idx="218">
                  <c:v>42593</c:v>
                </c:pt>
                <c:pt idx="219">
                  <c:v>42594</c:v>
                </c:pt>
                <c:pt idx="220">
                  <c:v>42597</c:v>
                </c:pt>
                <c:pt idx="221">
                  <c:v>42598</c:v>
                </c:pt>
                <c:pt idx="222">
                  <c:v>42599</c:v>
                </c:pt>
                <c:pt idx="223">
                  <c:v>42600</c:v>
                </c:pt>
                <c:pt idx="224">
                  <c:v>42601</c:v>
                </c:pt>
                <c:pt idx="225">
                  <c:v>42604</c:v>
                </c:pt>
                <c:pt idx="226">
                  <c:v>42605</c:v>
                </c:pt>
                <c:pt idx="227">
                  <c:v>42606</c:v>
                </c:pt>
                <c:pt idx="228">
                  <c:v>42607</c:v>
                </c:pt>
                <c:pt idx="229">
                  <c:v>42608</c:v>
                </c:pt>
                <c:pt idx="230">
                  <c:v>42612</c:v>
                </c:pt>
                <c:pt idx="231">
                  <c:v>42613</c:v>
                </c:pt>
                <c:pt idx="232">
                  <c:v>42614</c:v>
                </c:pt>
                <c:pt idx="233">
                  <c:v>42615</c:v>
                </c:pt>
                <c:pt idx="234">
                  <c:v>42618</c:v>
                </c:pt>
                <c:pt idx="235">
                  <c:v>42619</c:v>
                </c:pt>
                <c:pt idx="236">
                  <c:v>42620</c:v>
                </c:pt>
                <c:pt idx="237">
                  <c:v>42621</c:v>
                </c:pt>
                <c:pt idx="238">
                  <c:v>42622</c:v>
                </c:pt>
                <c:pt idx="239">
                  <c:v>42625</c:v>
                </c:pt>
                <c:pt idx="240">
                  <c:v>42626</c:v>
                </c:pt>
                <c:pt idx="241">
                  <c:v>42627</c:v>
                </c:pt>
                <c:pt idx="242">
                  <c:v>42628</c:v>
                </c:pt>
                <c:pt idx="243">
                  <c:v>42629</c:v>
                </c:pt>
                <c:pt idx="244">
                  <c:v>42632</c:v>
                </c:pt>
                <c:pt idx="245">
                  <c:v>42633</c:v>
                </c:pt>
                <c:pt idx="246">
                  <c:v>42634</c:v>
                </c:pt>
                <c:pt idx="247">
                  <c:v>42635</c:v>
                </c:pt>
                <c:pt idx="248">
                  <c:v>42636</c:v>
                </c:pt>
                <c:pt idx="249">
                  <c:v>42639</c:v>
                </c:pt>
                <c:pt idx="250">
                  <c:v>42640</c:v>
                </c:pt>
                <c:pt idx="251">
                  <c:v>42641</c:v>
                </c:pt>
                <c:pt idx="252">
                  <c:v>42642</c:v>
                </c:pt>
                <c:pt idx="253">
                  <c:v>42643</c:v>
                </c:pt>
                <c:pt idx="254">
                  <c:v>42646</c:v>
                </c:pt>
                <c:pt idx="255">
                  <c:v>42647</c:v>
                </c:pt>
                <c:pt idx="256">
                  <c:v>42648</c:v>
                </c:pt>
                <c:pt idx="257">
                  <c:v>42649</c:v>
                </c:pt>
                <c:pt idx="258">
                  <c:v>42650</c:v>
                </c:pt>
                <c:pt idx="259">
                  <c:v>42653</c:v>
                </c:pt>
                <c:pt idx="260">
                  <c:v>42654</c:v>
                </c:pt>
                <c:pt idx="261">
                  <c:v>42655</c:v>
                </c:pt>
                <c:pt idx="262">
                  <c:v>42656</c:v>
                </c:pt>
                <c:pt idx="263">
                  <c:v>42657</c:v>
                </c:pt>
                <c:pt idx="264">
                  <c:v>42660</c:v>
                </c:pt>
                <c:pt idx="265">
                  <c:v>42661</c:v>
                </c:pt>
                <c:pt idx="266">
                  <c:v>42662</c:v>
                </c:pt>
                <c:pt idx="267">
                  <c:v>42663</c:v>
                </c:pt>
                <c:pt idx="268">
                  <c:v>42664</c:v>
                </c:pt>
                <c:pt idx="269">
                  <c:v>42667</c:v>
                </c:pt>
                <c:pt idx="270">
                  <c:v>42668</c:v>
                </c:pt>
                <c:pt idx="271">
                  <c:v>42669</c:v>
                </c:pt>
                <c:pt idx="272">
                  <c:v>42670</c:v>
                </c:pt>
                <c:pt idx="273">
                  <c:v>42671</c:v>
                </c:pt>
                <c:pt idx="274">
                  <c:v>42674</c:v>
                </c:pt>
                <c:pt idx="275">
                  <c:v>42675</c:v>
                </c:pt>
                <c:pt idx="276">
                  <c:v>42676</c:v>
                </c:pt>
                <c:pt idx="277">
                  <c:v>42677</c:v>
                </c:pt>
                <c:pt idx="278">
                  <c:v>42678</c:v>
                </c:pt>
                <c:pt idx="279">
                  <c:v>42681</c:v>
                </c:pt>
                <c:pt idx="280">
                  <c:v>42682</c:v>
                </c:pt>
                <c:pt idx="281">
                  <c:v>42683</c:v>
                </c:pt>
                <c:pt idx="282">
                  <c:v>42684</c:v>
                </c:pt>
                <c:pt idx="283">
                  <c:v>42685</c:v>
                </c:pt>
                <c:pt idx="284">
                  <c:v>42688</c:v>
                </c:pt>
                <c:pt idx="285">
                  <c:v>42689</c:v>
                </c:pt>
                <c:pt idx="286">
                  <c:v>42690</c:v>
                </c:pt>
                <c:pt idx="287">
                  <c:v>42691</c:v>
                </c:pt>
                <c:pt idx="288">
                  <c:v>42692</c:v>
                </c:pt>
                <c:pt idx="289">
                  <c:v>42695</c:v>
                </c:pt>
                <c:pt idx="290">
                  <c:v>42696</c:v>
                </c:pt>
                <c:pt idx="291">
                  <c:v>42697</c:v>
                </c:pt>
                <c:pt idx="292">
                  <c:v>42698</c:v>
                </c:pt>
                <c:pt idx="293">
                  <c:v>42699</c:v>
                </c:pt>
                <c:pt idx="294">
                  <c:v>42702</c:v>
                </c:pt>
                <c:pt idx="295">
                  <c:v>42703</c:v>
                </c:pt>
                <c:pt idx="296">
                  <c:v>42704</c:v>
                </c:pt>
                <c:pt idx="297">
                  <c:v>42705</c:v>
                </c:pt>
                <c:pt idx="298">
                  <c:v>42706</c:v>
                </c:pt>
                <c:pt idx="299">
                  <c:v>42709</c:v>
                </c:pt>
                <c:pt idx="300">
                  <c:v>42710</c:v>
                </c:pt>
                <c:pt idx="301">
                  <c:v>42711</c:v>
                </c:pt>
                <c:pt idx="302">
                  <c:v>42712</c:v>
                </c:pt>
                <c:pt idx="303">
                  <c:v>42713</c:v>
                </c:pt>
                <c:pt idx="304">
                  <c:v>42716</c:v>
                </c:pt>
                <c:pt idx="305">
                  <c:v>42717</c:v>
                </c:pt>
                <c:pt idx="306">
                  <c:v>42718</c:v>
                </c:pt>
                <c:pt idx="307">
                  <c:v>42719</c:v>
                </c:pt>
                <c:pt idx="308">
                  <c:v>42720</c:v>
                </c:pt>
                <c:pt idx="309">
                  <c:v>42723</c:v>
                </c:pt>
                <c:pt idx="310">
                  <c:v>42724</c:v>
                </c:pt>
                <c:pt idx="311">
                  <c:v>42725</c:v>
                </c:pt>
                <c:pt idx="312">
                  <c:v>42726</c:v>
                </c:pt>
                <c:pt idx="313">
                  <c:v>42727</c:v>
                </c:pt>
                <c:pt idx="314">
                  <c:v>42732</c:v>
                </c:pt>
                <c:pt idx="315">
                  <c:v>42733</c:v>
                </c:pt>
                <c:pt idx="316">
                  <c:v>42734</c:v>
                </c:pt>
                <c:pt idx="317">
                  <c:v>42738</c:v>
                </c:pt>
                <c:pt idx="318">
                  <c:v>42739</c:v>
                </c:pt>
                <c:pt idx="319">
                  <c:v>42740</c:v>
                </c:pt>
                <c:pt idx="320">
                  <c:v>42741</c:v>
                </c:pt>
                <c:pt idx="321">
                  <c:v>42744</c:v>
                </c:pt>
                <c:pt idx="322">
                  <c:v>42745</c:v>
                </c:pt>
                <c:pt idx="323">
                  <c:v>42746</c:v>
                </c:pt>
                <c:pt idx="324">
                  <c:v>42747</c:v>
                </c:pt>
                <c:pt idx="325">
                  <c:v>42748</c:v>
                </c:pt>
                <c:pt idx="326">
                  <c:v>42751</c:v>
                </c:pt>
                <c:pt idx="327">
                  <c:v>42752</c:v>
                </c:pt>
                <c:pt idx="328">
                  <c:v>42753</c:v>
                </c:pt>
                <c:pt idx="329">
                  <c:v>42754</c:v>
                </c:pt>
                <c:pt idx="330">
                  <c:v>42755</c:v>
                </c:pt>
                <c:pt idx="331">
                  <c:v>42758</c:v>
                </c:pt>
                <c:pt idx="332">
                  <c:v>42759</c:v>
                </c:pt>
                <c:pt idx="333">
                  <c:v>42760</c:v>
                </c:pt>
                <c:pt idx="334">
                  <c:v>42761</c:v>
                </c:pt>
                <c:pt idx="335">
                  <c:v>42762</c:v>
                </c:pt>
                <c:pt idx="336">
                  <c:v>42765</c:v>
                </c:pt>
                <c:pt idx="337">
                  <c:v>42766</c:v>
                </c:pt>
                <c:pt idx="338">
                  <c:v>42767</c:v>
                </c:pt>
                <c:pt idx="339">
                  <c:v>42768</c:v>
                </c:pt>
                <c:pt idx="340">
                  <c:v>42769</c:v>
                </c:pt>
                <c:pt idx="341">
                  <c:v>42772</c:v>
                </c:pt>
                <c:pt idx="342">
                  <c:v>42773</c:v>
                </c:pt>
                <c:pt idx="343">
                  <c:v>42774</c:v>
                </c:pt>
                <c:pt idx="344">
                  <c:v>42775</c:v>
                </c:pt>
                <c:pt idx="345">
                  <c:v>42776</c:v>
                </c:pt>
                <c:pt idx="346">
                  <c:v>42779</c:v>
                </c:pt>
                <c:pt idx="347">
                  <c:v>42780</c:v>
                </c:pt>
                <c:pt idx="348">
                  <c:v>42781</c:v>
                </c:pt>
                <c:pt idx="349">
                  <c:v>42782</c:v>
                </c:pt>
                <c:pt idx="350">
                  <c:v>42783</c:v>
                </c:pt>
                <c:pt idx="351">
                  <c:v>42786</c:v>
                </c:pt>
                <c:pt idx="352">
                  <c:v>42787</c:v>
                </c:pt>
                <c:pt idx="353">
                  <c:v>42788</c:v>
                </c:pt>
                <c:pt idx="354">
                  <c:v>42789</c:v>
                </c:pt>
                <c:pt idx="355">
                  <c:v>42790</c:v>
                </c:pt>
                <c:pt idx="356">
                  <c:v>42793</c:v>
                </c:pt>
                <c:pt idx="357">
                  <c:v>42794</c:v>
                </c:pt>
                <c:pt idx="358">
                  <c:v>42795</c:v>
                </c:pt>
                <c:pt idx="359">
                  <c:v>42796</c:v>
                </c:pt>
                <c:pt idx="360">
                  <c:v>42797</c:v>
                </c:pt>
                <c:pt idx="361">
                  <c:v>42800</c:v>
                </c:pt>
                <c:pt idx="362">
                  <c:v>42801</c:v>
                </c:pt>
                <c:pt idx="363">
                  <c:v>42802</c:v>
                </c:pt>
                <c:pt idx="364">
                  <c:v>42803</c:v>
                </c:pt>
                <c:pt idx="365">
                  <c:v>42804</c:v>
                </c:pt>
                <c:pt idx="366">
                  <c:v>42807</c:v>
                </c:pt>
                <c:pt idx="367">
                  <c:v>42808</c:v>
                </c:pt>
                <c:pt idx="368">
                  <c:v>42809</c:v>
                </c:pt>
                <c:pt idx="369">
                  <c:v>42810</c:v>
                </c:pt>
                <c:pt idx="370">
                  <c:v>42811</c:v>
                </c:pt>
                <c:pt idx="371">
                  <c:v>42814</c:v>
                </c:pt>
                <c:pt idx="372">
                  <c:v>42815</c:v>
                </c:pt>
                <c:pt idx="373">
                  <c:v>42816</c:v>
                </c:pt>
                <c:pt idx="374">
                  <c:v>42817</c:v>
                </c:pt>
                <c:pt idx="375">
                  <c:v>42818</c:v>
                </c:pt>
                <c:pt idx="376">
                  <c:v>42821</c:v>
                </c:pt>
                <c:pt idx="377">
                  <c:v>42822</c:v>
                </c:pt>
                <c:pt idx="378">
                  <c:v>42823</c:v>
                </c:pt>
                <c:pt idx="379">
                  <c:v>42824</c:v>
                </c:pt>
                <c:pt idx="380">
                  <c:v>42825</c:v>
                </c:pt>
                <c:pt idx="381">
                  <c:v>42828</c:v>
                </c:pt>
                <c:pt idx="382">
                  <c:v>42829</c:v>
                </c:pt>
                <c:pt idx="383">
                  <c:v>42830</c:v>
                </c:pt>
                <c:pt idx="384">
                  <c:v>42831</c:v>
                </c:pt>
                <c:pt idx="385">
                  <c:v>42832</c:v>
                </c:pt>
                <c:pt idx="386">
                  <c:v>42835</c:v>
                </c:pt>
                <c:pt idx="387">
                  <c:v>42836</c:v>
                </c:pt>
                <c:pt idx="388">
                  <c:v>42837</c:v>
                </c:pt>
                <c:pt idx="389">
                  <c:v>42838</c:v>
                </c:pt>
                <c:pt idx="390">
                  <c:v>42843</c:v>
                </c:pt>
                <c:pt idx="391">
                  <c:v>42844</c:v>
                </c:pt>
                <c:pt idx="392">
                  <c:v>42845</c:v>
                </c:pt>
                <c:pt idx="393">
                  <c:v>42846</c:v>
                </c:pt>
                <c:pt idx="394">
                  <c:v>42849</c:v>
                </c:pt>
                <c:pt idx="395">
                  <c:v>42850</c:v>
                </c:pt>
                <c:pt idx="396">
                  <c:v>42851</c:v>
                </c:pt>
                <c:pt idx="397">
                  <c:v>42852</c:v>
                </c:pt>
                <c:pt idx="398">
                  <c:v>42853</c:v>
                </c:pt>
                <c:pt idx="399">
                  <c:v>42857</c:v>
                </c:pt>
                <c:pt idx="400">
                  <c:v>42858</c:v>
                </c:pt>
                <c:pt idx="401">
                  <c:v>42859</c:v>
                </c:pt>
                <c:pt idx="402">
                  <c:v>42860</c:v>
                </c:pt>
                <c:pt idx="403">
                  <c:v>42863</c:v>
                </c:pt>
                <c:pt idx="404">
                  <c:v>42864</c:v>
                </c:pt>
                <c:pt idx="405">
                  <c:v>42865</c:v>
                </c:pt>
                <c:pt idx="406">
                  <c:v>42866</c:v>
                </c:pt>
                <c:pt idx="407">
                  <c:v>42867</c:v>
                </c:pt>
                <c:pt idx="408">
                  <c:v>42870</c:v>
                </c:pt>
                <c:pt idx="409">
                  <c:v>42871</c:v>
                </c:pt>
                <c:pt idx="410">
                  <c:v>42872</c:v>
                </c:pt>
                <c:pt idx="411">
                  <c:v>42873</c:v>
                </c:pt>
                <c:pt idx="412">
                  <c:v>42874</c:v>
                </c:pt>
                <c:pt idx="413">
                  <c:v>42877</c:v>
                </c:pt>
                <c:pt idx="414">
                  <c:v>42878</c:v>
                </c:pt>
                <c:pt idx="415">
                  <c:v>42879</c:v>
                </c:pt>
                <c:pt idx="416">
                  <c:v>42880</c:v>
                </c:pt>
                <c:pt idx="417">
                  <c:v>42881</c:v>
                </c:pt>
                <c:pt idx="418">
                  <c:v>42885</c:v>
                </c:pt>
                <c:pt idx="419">
                  <c:v>42886</c:v>
                </c:pt>
                <c:pt idx="420">
                  <c:v>42887</c:v>
                </c:pt>
                <c:pt idx="421">
                  <c:v>42888</c:v>
                </c:pt>
                <c:pt idx="422">
                  <c:v>42891</c:v>
                </c:pt>
                <c:pt idx="423">
                  <c:v>42892</c:v>
                </c:pt>
                <c:pt idx="424">
                  <c:v>42893</c:v>
                </c:pt>
                <c:pt idx="425">
                  <c:v>42894</c:v>
                </c:pt>
                <c:pt idx="426">
                  <c:v>42895</c:v>
                </c:pt>
                <c:pt idx="427">
                  <c:v>42898</c:v>
                </c:pt>
                <c:pt idx="428">
                  <c:v>42899</c:v>
                </c:pt>
                <c:pt idx="429">
                  <c:v>42900</c:v>
                </c:pt>
                <c:pt idx="430">
                  <c:v>42901</c:v>
                </c:pt>
                <c:pt idx="431">
                  <c:v>42902</c:v>
                </c:pt>
                <c:pt idx="432">
                  <c:v>42905</c:v>
                </c:pt>
                <c:pt idx="433">
                  <c:v>42906</c:v>
                </c:pt>
                <c:pt idx="434">
                  <c:v>42907</c:v>
                </c:pt>
                <c:pt idx="435">
                  <c:v>42908</c:v>
                </c:pt>
                <c:pt idx="436">
                  <c:v>42909</c:v>
                </c:pt>
                <c:pt idx="437">
                  <c:v>42912</c:v>
                </c:pt>
                <c:pt idx="438">
                  <c:v>42913</c:v>
                </c:pt>
                <c:pt idx="439">
                  <c:v>42914</c:v>
                </c:pt>
                <c:pt idx="440">
                  <c:v>42915</c:v>
                </c:pt>
                <c:pt idx="441">
                  <c:v>42916</c:v>
                </c:pt>
                <c:pt idx="442">
                  <c:v>42919</c:v>
                </c:pt>
                <c:pt idx="443">
                  <c:v>42920</c:v>
                </c:pt>
                <c:pt idx="444">
                  <c:v>42921</c:v>
                </c:pt>
                <c:pt idx="445">
                  <c:v>42922</c:v>
                </c:pt>
                <c:pt idx="446">
                  <c:v>42923</c:v>
                </c:pt>
                <c:pt idx="447">
                  <c:v>42926</c:v>
                </c:pt>
                <c:pt idx="448">
                  <c:v>42927</c:v>
                </c:pt>
                <c:pt idx="449">
                  <c:v>42928</c:v>
                </c:pt>
                <c:pt idx="450">
                  <c:v>42929</c:v>
                </c:pt>
                <c:pt idx="451">
                  <c:v>42930</c:v>
                </c:pt>
                <c:pt idx="452">
                  <c:v>42933</c:v>
                </c:pt>
                <c:pt idx="453">
                  <c:v>42934</c:v>
                </c:pt>
                <c:pt idx="454">
                  <c:v>42935</c:v>
                </c:pt>
                <c:pt idx="455">
                  <c:v>42936</c:v>
                </c:pt>
                <c:pt idx="456">
                  <c:v>42937</c:v>
                </c:pt>
                <c:pt idx="457">
                  <c:v>42940</c:v>
                </c:pt>
                <c:pt idx="458">
                  <c:v>42941</c:v>
                </c:pt>
                <c:pt idx="459">
                  <c:v>42942</c:v>
                </c:pt>
                <c:pt idx="460">
                  <c:v>42943</c:v>
                </c:pt>
                <c:pt idx="461">
                  <c:v>42944</c:v>
                </c:pt>
                <c:pt idx="462">
                  <c:v>42947</c:v>
                </c:pt>
                <c:pt idx="463">
                  <c:v>42948</c:v>
                </c:pt>
                <c:pt idx="464">
                  <c:v>42949</c:v>
                </c:pt>
                <c:pt idx="465">
                  <c:v>42950</c:v>
                </c:pt>
                <c:pt idx="466">
                  <c:v>42951</c:v>
                </c:pt>
                <c:pt idx="467">
                  <c:v>42954</c:v>
                </c:pt>
                <c:pt idx="468">
                  <c:v>42955</c:v>
                </c:pt>
                <c:pt idx="469">
                  <c:v>42956</c:v>
                </c:pt>
                <c:pt idx="470">
                  <c:v>42957</c:v>
                </c:pt>
                <c:pt idx="471">
                  <c:v>42958</c:v>
                </c:pt>
                <c:pt idx="472">
                  <c:v>42961</c:v>
                </c:pt>
                <c:pt idx="473">
                  <c:v>42962</c:v>
                </c:pt>
                <c:pt idx="474">
                  <c:v>42963</c:v>
                </c:pt>
                <c:pt idx="475">
                  <c:v>42964</c:v>
                </c:pt>
                <c:pt idx="476">
                  <c:v>42965</c:v>
                </c:pt>
                <c:pt idx="477">
                  <c:v>42968</c:v>
                </c:pt>
                <c:pt idx="478">
                  <c:v>42969</c:v>
                </c:pt>
                <c:pt idx="479">
                  <c:v>42970</c:v>
                </c:pt>
                <c:pt idx="480">
                  <c:v>42971</c:v>
                </c:pt>
                <c:pt idx="481">
                  <c:v>42972</c:v>
                </c:pt>
                <c:pt idx="482">
                  <c:v>42976</c:v>
                </c:pt>
                <c:pt idx="483">
                  <c:v>42977</c:v>
                </c:pt>
                <c:pt idx="484">
                  <c:v>42978</c:v>
                </c:pt>
                <c:pt idx="485">
                  <c:v>42979</c:v>
                </c:pt>
                <c:pt idx="486">
                  <c:v>42982</c:v>
                </c:pt>
                <c:pt idx="487">
                  <c:v>42983</c:v>
                </c:pt>
                <c:pt idx="488">
                  <c:v>42984</c:v>
                </c:pt>
                <c:pt idx="489">
                  <c:v>42985</c:v>
                </c:pt>
                <c:pt idx="490">
                  <c:v>42986</c:v>
                </c:pt>
                <c:pt idx="491">
                  <c:v>42989</c:v>
                </c:pt>
                <c:pt idx="492">
                  <c:v>42990</c:v>
                </c:pt>
                <c:pt idx="493">
                  <c:v>42991</c:v>
                </c:pt>
                <c:pt idx="494">
                  <c:v>42992</c:v>
                </c:pt>
                <c:pt idx="495">
                  <c:v>42993</c:v>
                </c:pt>
                <c:pt idx="496">
                  <c:v>42996</c:v>
                </c:pt>
                <c:pt idx="497">
                  <c:v>42997</c:v>
                </c:pt>
                <c:pt idx="498">
                  <c:v>42998</c:v>
                </c:pt>
                <c:pt idx="499">
                  <c:v>42999</c:v>
                </c:pt>
                <c:pt idx="500">
                  <c:v>43000</c:v>
                </c:pt>
                <c:pt idx="501">
                  <c:v>43003</c:v>
                </c:pt>
                <c:pt idx="502">
                  <c:v>43004</c:v>
                </c:pt>
                <c:pt idx="503">
                  <c:v>43005</c:v>
                </c:pt>
                <c:pt idx="504">
                  <c:v>43006</c:v>
                </c:pt>
                <c:pt idx="505">
                  <c:v>43007</c:v>
                </c:pt>
                <c:pt idx="506">
                  <c:v>43010</c:v>
                </c:pt>
                <c:pt idx="507">
                  <c:v>43011</c:v>
                </c:pt>
                <c:pt idx="508">
                  <c:v>43012</c:v>
                </c:pt>
                <c:pt idx="509">
                  <c:v>43013</c:v>
                </c:pt>
                <c:pt idx="510">
                  <c:v>43014</c:v>
                </c:pt>
                <c:pt idx="511">
                  <c:v>43017</c:v>
                </c:pt>
                <c:pt idx="512">
                  <c:v>43018</c:v>
                </c:pt>
                <c:pt idx="513">
                  <c:v>43019</c:v>
                </c:pt>
                <c:pt idx="514">
                  <c:v>43020</c:v>
                </c:pt>
                <c:pt idx="515">
                  <c:v>43021</c:v>
                </c:pt>
                <c:pt idx="516">
                  <c:v>43024</c:v>
                </c:pt>
                <c:pt idx="517">
                  <c:v>43025</c:v>
                </c:pt>
                <c:pt idx="518">
                  <c:v>43032</c:v>
                </c:pt>
                <c:pt idx="519">
                  <c:v>43039</c:v>
                </c:pt>
                <c:pt idx="520">
                  <c:v>43046</c:v>
                </c:pt>
                <c:pt idx="521">
                  <c:v>43053</c:v>
                </c:pt>
                <c:pt idx="522">
                  <c:v>43060</c:v>
                </c:pt>
                <c:pt idx="523">
                  <c:v>43067</c:v>
                </c:pt>
                <c:pt idx="524">
                  <c:v>43074</c:v>
                </c:pt>
                <c:pt idx="525">
                  <c:v>43081</c:v>
                </c:pt>
                <c:pt idx="526">
                  <c:v>43088</c:v>
                </c:pt>
                <c:pt idx="527">
                  <c:v>43096</c:v>
                </c:pt>
                <c:pt idx="528">
                  <c:v>43103</c:v>
                </c:pt>
                <c:pt idx="529">
                  <c:v>43110</c:v>
                </c:pt>
                <c:pt idx="530">
                  <c:v>43117</c:v>
                </c:pt>
                <c:pt idx="531">
                  <c:v>43124</c:v>
                </c:pt>
                <c:pt idx="532">
                  <c:v>43131</c:v>
                </c:pt>
                <c:pt idx="533">
                  <c:v>43138</c:v>
                </c:pt>
                <c:pt idx="534">
                  <c:v>43145</c:v>
                </c:pt>
                <c:pt idx="535">
                  <c:v>43152</c:v>
                </c:pt>
                <c:pt idx="536">
                  <c:v>43159</c:v>
                </c:pt>
                <c:pt idx="537">
                  <c:v>43166</c:v>
                </c:pt>
                <c:pt idx="538">
                  <c:v>43173</c:v>
                </c:pt>
                <c:pt idx="539">
                  <c:v>43180</c:v>
                </c:pt>
                <c:pt idx="540">
                  <c:v>43187</c:v>
                </c:pt>
                <c:pt idx="541">
                  <c:v>43194</c:v>
                </c:pt>
                <c:pt idx="542">
                  <c:v>43201</c:v>
                </c:pt>
                <c:pt idx="543">
                  <c:v>43208</c:v>
                </c:pt>
                <c:pt idx="544">
                  <c:v>43215</c:v>
                </c:pt>
                <c:pt idx="545">
                  <c:v>43222</c:v>
                </c:pt>
                <c:pt idx="546">
                  <c:v>43229</c:v>
                </c:pt>
                <c:pt idx="547">
                  <c:v>43236</c:v>
                </c:pt>
                <c:pt idx="548">
                  <c:v>43243</c:v>
                </c:pt>
                <c:pt idx="549">
                  <c:v>43250</c:v>
                </c:pt>
                <c:pt idx="550">
                  <c:v>43257</c:v>
                </c:pt>
                <c:pt idx="551">
                  <c:v>43264</c:v>
                </c:pt>
                <c:pt idx="552">
                  <c:v>43271</c:v>
                </c:pt>
                <c:pt idx="553">
                  <c:v>43278</c:v>
                </c:pt>
                <c:pt idx="554">
                  <c:v>43285</c:v>
                </c:pt>
                <c:pt idx="555">
                  <c:v>43292</c:v>
                </c:pt>
                <c:pt idx="556">
                  <c:v>43299</c:v>
                </c:pt>
                <c:pt idx="557">
                  <c:v>43306</c:v>
                </c:pt>
                <c:pt idx="558">
                  <c:v>43313</c:v>
                </c:pt>
                <c:pt idx="559">
                  <c:v>43320</c:v>
                </c:pt>
                <c:pt idx="560">
                  <c:v>43327</c:v>
                </c:pt>
                <c:pt idx="561">
                  <c:v>43334</c:v>
                </c:pt>
                <c:pt idx="562">
                  <c:v>43341</c:v>
                </c:pt>
                <c:pt idx="563">
                  <c:v>43348</c:v>
                </c:pt>
                <c:pt idx="564">
                  <c:v>43355</c:v>
                </c:pt>
                <c:pt idx="565">
                  <c:v>43362</c:v>
                </c:pt>
                <c:pt idx="566">
                  <c:v>43369</c:v>
                </c:pt>
                <c:pt idx="567">
                  <c:v>43376</c:v>
                </c:pt>
                <c:pt idx="568">
                  <c:v>43383</c:v>
                </c:pt>
                <c:pt idx="569">
                  <c:v>43390</c:v>
                </c:pt>
                <c:pt idx="570">
                  <c:v>43397</c:v>
                </c:pt>
                <c:pt idx="571">
                  <c:v>43404</c:v>
                </c:pt>
                <c:pt idx="572">
                  <c:v>43411</c:v>
                </c:pt>
                <c:pt idx="573">
                  <c:v>43418</c:v>
                </c:pt>
                <c:pt idx="574">
                  <c:v>43425</c:v>
                </c:pt>
                <c:pt idx="575">
                  <c:v>43432</c:v>
                </c:pt>
                <c:pt idx="576">
                  <c:v>43439</c:v>
                </c:pt>
                <c:pt idx="577">
                  <c:v>43446</c:v>
                </c:pt>
                <c:pt idx="578">
                  <c:v>43453</c:v>
                </c:pt>
                <c:pt idx="579">
                  <c:v>43461</c:v>
                </c:pt>
                <c:pt idx="580">
                  <c:v>43468</c:v>
                </c:pt>
                <c:pt idx="581">
                  <c:v>43475</c:v>
                </c:pt>
                <c:pt idx="582">
                  <c:v>43482</c:v>
                </c:pt>
                <c:pt idx="583">
                  <c:v>43489</c:v>
                </c:pt>
                <c:pt idx="584">
                  <c:v>43496</c:v>
                </c:pt>
                <c:pt idx="585">
                  <c:v>43503</c:v>
                </c:pt>
                <c:pt idx="586">
                  <c:v>43510</c:v>
                </c:pt>
                <c:pt idx="587">
                  <c:v>43517</c:v>
                </c:pt>
                <c:pt idx="588">
                  <c:v>43524</c:v>
                </c:pt>
                <c:pt idx="589">
                  <c:v>43531</c:v>
                </c:pt>
                <c:pt idx="590">
                  <c:v>43538</c:v>
                </c:pt>
                <c:pt idx="591">
                  <c:v>43545</c:v>
                </c:pt>
                <c:pt idx="592">
                  <c:v>43552</c:v>
                </c:pt>
                <c:pt idx="593">
                  <c:v>43559</c:v>
                </c:pt>
                <c:pt idx="594">
                  <c:v>43566</c:v>
                </c:pt>
                <c:pt idx="595">
                  <c:v>43573</c:v>
                </c:pt>
                <c:pt idx="596">
                  <c:v>43580</c:v>
                </c:pt>
                <c:pt idx="597">
                  <c:v>43587</c:v>
                </c:pt>
                <c:pt idx="598">
                  <c:v>43594</c:v>
                </c:pt>
                <c:pt idx="599">
                  <c:v>43601</c:v>
                </c:pt>
                <c:pt idx="600">
                  <c:v>43608</c:v>
                </c:pt>
                <c:pt idx="601">
                  <c:v>43615</c:v>
                </c:pt>
                <c:pt idx="602">
                  <c:v>43622</c:v>
                </c:pt>
                <c:pt idx="603">
                  <c:v>43629</c:v>
                </c:pt>
                <c:pt idx="604">
                  <c:v>43636</c:v>
                </c:pt>
                <c:pt idx="605">
                  <c:v>43643</c:v>
                </c:pt>
                <c:pt idx="606">
                  <c:v>43650</c:v>
                </c:pt>
                <c:pt idx="607">
                  <c:v>43657</c:v>
                </c:pt>
                <c:pt idx="608">
                  <c:v>43664</c:v>
                </c:pt>
                <c:pt idx="609">
                  <c:v>43671</c:v>
                </c:pt>
                <c:pt idx="610">
                  <c:v>43678</c:v>
                </c:pt>
                <c:pt idx="611">
                  <c:v>43685</c:v>
                </c:pt>
                <c:pt idx="612">
                  <c:v>43692</c:v>
                </c:pt>
                <c:pt idx="613">
                  <c:v>43699</c:v>
                </c:pt>
                <c:pt idx="614">
                  <c:v>43706</c:v>
                </c:pt>
                <c:pt idx="615">
                  <c:v>43713</c:v>
                </c:pt>
                <c:pt idx="616">
                  <c:v>43720</c:v>
                </c:pt>
                <c:pt idx="617">
                  <c:v>43727</c:v>
                </c:pt>
                <c:pt idx="618">
                  <c:v>43734</c:v>
                </c:pt>
                <c:pt idx="619">
                  <c:v>43741</c:v>
                </c:pt>
                <c:pt idx="620">
                  <c:v>43748</c:v>
                </c:pt>
                <c:pt idx="621">
                  <c:v>43755</c:v>
                </c:pt>
                <c:pt idx="622">
                  <c:v>43762</c:v>
                </c:pt>
                <c:pt idx="623">
                  <c:v>43769</c:v>
                </c:pt>
                <c:pt idx="624">
                  <c:v>43776</c:v>
                </c:pt>
                <c:pt idx="625">
                  <c:v>43783</c:v>
                </c:pt>
                <c:pt idx="626">
                  <c:v>43790</c:v>
                </c:pt>
                <c:pt idx="627">
                  <c:v>43797</c:v>
                </c:pt>
                <c:pt idx="628">
                  <c:v>43804</c:v>
                </c:pt>
                <c:pt idx="629">
                  <c:v>43811</c:v>
                </c:pt>
                <c:pt idx="630">
                  <c:v>43818</c:v>
                </c:pt>
                <c:pt idx="631">
                  <c:v>43826</c:v>
                </c:pt>
                <c:pt idx="632">
                  <c:v>43833</c:v>
                </c:pt>
                <c:pt idx="633">
                  <c:v>43840</c:v>
                </c:pt>
                <c:pt idx="634">
                  <c:v>43847</c:v>
                </c:pt>
                <c:pt idx="635">
                  <c:v>43854</c:v>
                </c:pt>
                <c:pt idx="636">
                  <c:v>43861</c:v>
                </c:pt>
                <c:pt idx="637">
                  <c:v>43868</c:v>
                </c:pt>
                <c:pt idx="638">
                  <c:v>43875</c:v>
                </c:pt>
                <c:pt idx="639">
                  <c:v>43882</c:v>
                </c:pt>
                <c:pt idx="640">
                  <c:v>43889</c:v>
                </c:pt>
                <c:pt idx="641">
                  <c:v>43896</c:v>
                </c:pt>
                <c:pt idx="642">
                  <c:v>43903</c:v>
                </c:pt>
                <c:pt idx="643">
                  <c:v>43910</c:v>
                </c:pt>
                <c:pt idx="644">
                  <c:v>43917</c:v>
                </c:pt>
                <c:pt idx="645">
                  <c:v>43924</c:v>
                </c:pt>
                <c:pt idx="646">
                  <c:v>43935</c:v>
                </c:pt>
                <c:pt idx="647">
                  <c:v>43942</c:v>
                </c:pt>
                <c:pt idx="648">
                  <c:v>43949</c:v>
                </c:pt>
                <c:pt idx="649">
                  <c:v>43956</c:v>
                </c:pt>
                <c:pt idx="650">
                  <c:v>43963</c:v>
                </c:pt>
                <c:pt idx="651">
                  <c:v>43970</c:v>
                </c:pt>
                <c:pt idx="652">
                  <c:v>43977</c:v>
                </c:pt>
                <c:pt idx="653">
                  <c:v>43984</c:v>
                </c:pt>
                <c:pt idx="654">
                  <c:v>43991</c:v>
                </c:pt>
                <c:pt idx="655">
                  <c:v>43998</c:v>
                </c:pt>
                <c:pt idx="656">
                  <c:v>44005</c:v>
                </c:pt>
                <c:pt idx="657">
                  <c:v>44012</c:v>
                </c:pt>
                <c:pt idx="658">
                  <c:v>44019</c:v>
                </c:pt>
                <c:pt idx="659">
                  <c:v>44026</c:v>
                </c:pt>
                <c:pt idx="660">
                  <c:v>44033</c:v>
                </c:pt>
                <c:pt idx="661">
                  <c:v>44040</c:v>
                </c:pt>
                <c:pt idx="662">
                  <c:v>44047</c:v>
                </c:pt>
                <c:pt idx="663">
                  <c:v>44054</c:v>
                </c:pt>
                <c:pt idx="664">
                  <c:v>44061</c:v>
                </c:pt>
                <c:pt idx="665">
                  <c:v>44068</c:v>
                </c:pt>
                <c:pt idx="666">
                  <c:v>44075</c:v>
                </c:pt>
                <c:pt idx="667">
                  <c:v>44082</c:v>
                </c:pt>
                <c:pt idx="668">
                  <c:v>44089</c:v>
                </c:pt>
                <c:pt idx="669">
                  <c:v>44096</c:v>
                </c:pt>
                <c:pt idx="670">
                  <c:v>44103</c:v>
                </c:pt>
                <c:pt idx="671">
                  <c:v>44110</c:v>
                </c:pt>
                <c:pt idx="672">
                  <c:v>44117</c:v>
                </c:pt>
                <c:pt idx="673">
                  <c:v>44124</c:v>
                </c:pt>
                <c:pt idx="674">
                  <c:v>44131</c:v>
                </c:pt>
                <c:pt idx="675">
                  <c:v>44138</c:v>
                </c:pt>
                <c:pt idx="676">
                  <c:v>44145</c:v>
                </c:pt>
                <c:pt idx="677">
                  <c:v>44152</c:v>
                </c:pt>
                <c:pt idx="678">
                  <c:v>44159</c:v>
                </c:pt>
                <c:pt idx="679">
                  <c:v>44166</c:v>
                </c:pt>
                <c:pt idx="680">
                  <c:v>44173</c:v>
                </c:pt>
                <c:pt idx="681">
                  <c:v>44180</c:v>
                </c:pt>
                <c:pt idx="682">
                  <c:v>44187</c:v>
                </c:pt>
                <c:pt idx="683">
                  <c:v>44194</c:v>
                </c:pt>
                <c:pt idx="684">
                  <c:v>44201</c:v>
                </c:pt>
                <c:pt idx="685">
                  <c:v>44208</c:v>
                </c:pt>
                <c:pt idx="686">
                  <c:v>44215</c:v>
                </c:pt>
                <c:pt idx="687">
                  <c:v>44222</c:v>
                </c:pt>
                <c:pt idx="688">
                  <c:v>44229</c:v>
                </c:pt>
                <c:pt idx="689">
                  <c:v>44236</c:v>
                </c:pt>
                <c:pt idx="690">
                  <c:v>44243</c:v>
                </c:pt>
                <c:pt idx="691">
                  <c:v>44250</c:v>
                </c:pt>
                <c:pt idx="692">
                  <c:v>44257</c:v>
                </c:pt>
                <c:pt idx="693">
                  <c:v>44264</c:v>
                </c:pt>
                <c:pt idx="694">
                  <c:v>44271</c:v>
                </c:pt>
                <c:pt idx="695">
                  <c:v>44278</c:v>
                </c:pt>
                <c:pt idx="696">
                  <c:v>44285</c:v>
                </c:pt>
                <c:pt idx="697">
                  <c:v>44292</c:v>
                </c:pt>
                <c:pt idx="698">
                  <c:v>44299</c:v>
                </c:pt>
                <c:pt idx="699">
                  <c:v>44306</c:v>
                </c:pt>
                <c:pt idx="700">
                  <c:v>44313</c:v>
                </c:pt>
                <c:pt idx="701">
                  <c:v>44320</c:v>
                </c:pt>
                <c:pt idx="702">
                  <c:v>44327</c:v>
                </c:pt>
                <c:pt idx="703">
                  <c:v>44334</c:v>
                </c:pt>
                <c:pt idx="704">
                  <c:v>44341</c:v>
                </c:pt>
                <c:pt idx="705">
                  <c:v>44348</c:v>
                </c:pt>
                <c:pt idx="706">
                  <c:v>44355</c:v>
                </c:pt>
                <c:pt idx="707">
                  <c:v>44362</c:v>
                </c:pt>
                <c:pt idx="708">
                  <c:v>44369</c:v>
                </c:pt>
                <c:pt idx="709">
                  <c:v>44376</c:v>
                </c:pt>
                <c:pt idx="710">
                  <c:v>44383</c:v>
                </c:pt>
                <c:pt idx="711">
                  <c:v>44390</c:v>
                </c:pt>
                <c:pt idx="712">
                  <c:v>44397</c:v>
                </c:pt>
                <c:pt idx="713">
                  <c:v>44404</c:v>
                </c:pt>
                <c:pt idx="714">
                  <c:v>44411</c:v>
                </c:pt>
                <c:pt idx="715">
                  <c:v>44418</c:v>
                </c:pt>
                <c:pt idx="716">
                  <c:v>44425</c:v>
                </c:pt>
                <c:pt idx="717">
                  <c:v>44432</c:v>
                </c:pt>
                <c:pt idx="718">
                  <c:v>44439</c:v>
                </c:pt>
                <c:pt idx="719">
                  <c:v>44446</c:v>
                </c:pt>
                <c:pt idx="720">
                  <c:v>44453</c:v>
                </c:pt>
                <c:pt idx="721">
                  <c:v>44460</c:v>
                </c:pt>
                <c:pt idx="722">
                  <c:v>44467</c:v>
                </c:pt>
                <c:pt idx="723">
                  <c:v>44474</c:v>
                </c:pt>
                <c:pt idx="724">
                  <c:v>44481</c:v>
                </c:pt>
                <c:pt idx="725">
                  <c:v>44488</c:v>
                </c:pt>
                <c:pt idx="726">
                  <c:v>44495</c:v>
                </c:pt>
                <c:pt idx="727">
                  <c:v>44502</c:v>
                </c:pt>
                <c:pt idx="728">
                  <c:v>44509</c:v>
                </c:pt>
                <c:pt idx="729">
                  <c:v>44516</c:v>
                </c:pt>
                <c:pt idx="730">
                  <c:v>44523</c:v>
                </c:pt>
                <c:pt idx="731">
                  <c:v>44530</c:v>
                </c:pt>
                <c:pt idx="732">
                  <c:v>44537</c:v>
                </c:pt>
                <c:pt idx="733">
                  <c:v>44544</c:v>
                </c:pt>
                <c:pt idx="734">
                  <c:v>44551</c:v>
                </c:pt>
                <c:pt idx="735">
                  <c:v>44559</c:v>
                </c:pt>
                <c:pt idx="736">
                  <c:v>44566</c:v>
                </c:pt>
                <c:pt idx="737">
                  <c:v>44573</c:v>
                </c:pt>
                <c:pt idx="738">
                  <c:v>44580</c:v>
                </c:pt>
                <c:pt idx="739">
                  <c:v>44587</c:v>
                </c:pt>
                <c:pt idx="740">
                  <c:v>44594</c:v>
                </c:pt>
                <c:pt idx="741">
                  <c:v>44601</c:v>
                </c:pt>
                <c:pt idx="742">
                  <c:v>44608</c:v>
                </c:pt>
                <c:pt idx="743">
                  <c:v>44615</c:v>
                </c:pt>
                <c:pt idx="744">
                  <c:v>44622</c:v>
                </c:pt>
                <c:pt idx="745">
                  <c:v>44629</c:v>
                </c:pt>
                <c:pt idx="746">
                  <c:v>44636</c:v>
                </c:pt>
                <c:pt idx="747">
                  <c:v>44643</c:v>
                </c:pt>
                <c:pt idx="748">
                  <c:v>44650</c:v>
                </c:pt>
                <c:pt idx="749">
                  <c:v>44657</c:v>
                </c:pt>
                <c:pt idx="750">
                  <c:v>44664</c:v>
                </c:pt>
                <c:pt idx="751">
                  <c:v>44671</c:v>
                </c:pt>
                <c:pt idx="752">
                  <c:v>44678</c:v>
                </c:pt>
                <c:pt idx="753">
                  <c:v>44685</c:v>
                </c:pt>
                <c:pt idx="754">
                  <c:v>44692</c:v>
                </c:pt>
                <c:pt idx="755">
                  <c:v>44699</c:v>
                </c:pt>
                <c:pt idx="756">
                  <c:v>44706</c:v>
                </c:pt>
                <c:pt idx="757">
                  <c:v>44713</c:v>
                </c:pt>
                <c:pt idx="758">
                  <c:v>44720</c:v>
                </c:pt>
                <c:pt idx="759">
                  <c:v>44727</c:v>
                </c:pt>
                <c:pt idx="760">
                  <c:v>44734</c:v>
                </c:pt>
                <c:pt idx="761">
                  <c:v>44741</c:v>
                </c:pt>
                <c:pt idx="762">
                  <c:v>44748</c:v>
                </c:pt>
                <c:pt idx="763">
                  <c:v>44755</c:v>
                </c:pt>
                <c:pt idx="764">
                  <c:v>44762</c:v>
                </c:pt>
                <c:pt idx="765">
                  <c:v>44769</c:v>
                </c:pt>
                <c:pt idx="766">
                  <c:v>44776</c:v>
                </c:pt>
                <c:pt idx="767">
                  <c:v>44783</c:v>
                </c:pt>
                <c:pt idx="768">
                  <c:v>44790</c:v>
                </c:pt>
                <c:pt idx="769">
                  <c:v>44797</c:v>
                </c:pt>
                <c:pt idx="770">
                  <c:v>44804</c:v>
                </c:pt>
                <c:pt idx="771">
                  <c:v>44811</c:v>
                </c:pt>
                <c:pt idx="772">
                  <c:v>44818</c:v>
                </c:pt>
                <c:pt idx="773">
                  <c:v>44825</c:v>
                </c:pt>
                <c:pt idx="774">
                  <c:v>44832</c:v>
                </c:pt>
                <c:pt idx="775">
                  <c:v>44839</c:v>
                </c:pt>
                <c:pt idx="776">
                  <c:v>44846</c:v>
                </c:pt>
                <c:pt idx="777">
                  <c:v>44853</c:v>
                </c:pt>
                <c:pt idx="778">
                  <c:v>44860</c:v>
                </c:pt>
                <c:pt idx="779">
                  <c:v>44867</c:v>
                </c:pt>
                <c:pt idx="780">
                  <c:v>44874</c:v>
                </c:pt>
                <c:pt idx="781">
                  <c:v>44881</c:v>
                </c:pt>
                <c:pt idx="782">
                  <c:v>44888</c:v>
                </c:pt>
                <c:pt idx="783">
                  <c:v>44895</c:v>
                </c:pt>
                <c:pt idx="784">
                  <c:v>44902</c:v>
                </c:pt>
                <c:pt idx="785">
                  <c:v>44909</c:v>
                </c:pt>
                <c:pt idx="786">
                  <c:v>44916</c:v>
                </c:pt>
                <c:pt idx="787">
                  <c:v>44923</c:v>
                </c:pt>
                <c:pt idx="788">
                  <c:v>44930</c:v>
                </c:pt>
                <c:pt idx="789">
                  <c:v>44937</c:v>
                </c:pt>
                <c:pt idx="790">
                  <c:v>44944</c:v>
                </c:pt>
                <c:pt idx="791">
                  <c:v>44951</c:v>
                </c:pt>
                <c:pt idx="792">
                  <c:v>44958</c:v>
                </c:pt>
                <c:pt idx="793">
                  <c:v>44965</c:v>
                </c:pt>
                <c:pt idx="794">
                  <c:v>44972</c:v>
                </c:pt>
                <c:pt idx="795">
                  <c:v>44979</c:v>
                </c:pt>
                <c:pt idx="796">
                  <c:v>44986</c:v>
                </c:pt>
                <c:pt idx="797">
                  <c:v>44993</c:v>
                </c:pt>
                <c:pt idx="798">
                  <c:v>45000</c:v>
                </c:pt>
                <c:pt idx="799">
                  <c:v>45007</c:v>
                </c:pt>
                <c:pt idx="800">
                  <c:v>45014</c:v>
                </c:pt>
                <c:pt idx="801">
                  <c:v>45021</c:v>
                </c:pt>
                <c:pt idx="802">
                  <c:v>45028</c:v>
                </c:pt>
                <c:pt idx="803">
                  <c:v>45035</c:v>
                </c:pt>
                <c:pt idx="804">
                  <c:v>45042</c:v>
                </c:pt>
                <c:pt idx="805">
                  <c:v>45049</c:v>
                </c:pt>
                <c:pt idx="806">
                  <c:v>45056</c:v>
                </c:pt>
                <c:pt idx="807">
                  <c:v>45063</c:v>
                </c:pt>
                <c:pt idx="808">
                  <c:v>45070</c:v>
                </c:pt>
                <c:pt idx="809">
                  <c:v>45077</c:v>
                </c:pt>
                <c:pt idx="810">
                  <c:v>45084</c:v>
                </c:pt>
                <c:pt idx="811">
                  <c:v>45091</c:v>
                </c:pt>
                <c:pt idx="812">
                  <c:v>45098</c:v>
                </c:pt>
                <c:pt idx="813">
                  <c:v>45105</c:v>
                </c:pt>
                <c:pt idx="814">
                  <c:v>45112</c:v>
                </c:pt>
                <c:pt idx="815">
                  <c:v>45119</c:v>
                </c:pt>
                <c:pt idx="816">
                  <c:v>45126</c:v>
                </c:pt>
                <c:pt idx="817">
                  <c:v>45133</c:v>
                </c:pt>
                <c:pt idx="818">
                  <c:v>45140</c:v>
                </c:pt>
                <c:pt idx="819">
                  <c:v>45147</c:v>
                </c:pt>
                <c:pt idx="820">
                  <c:v>45154</c:v>
                </c:pt>
                <c:pt idx="821">
                  <c:v>45161</c:v>
                </c:pt>
                <c:pt idx="822">
                  <c:v>45168</c:v>
                </c:pt>
                <c:pt idx="823">
                  <c:v>45175</c:v>
                </c:pt>
                <c:pt idx="824">
                  <c:v>45182</c:v>
                </c:pt>
                <c:pt idx="825">
                  <c:v>45189</c:v>
                </c:pt>
                <c:pt idx="826">
                  <c:v>45196</c:v>
                </c:pt>
                <c:pt idx="827">
                  <c:v>45203</c:v>
                </c:pt>
                <c:pt idx="828">
                  <c:v>45210</c:v>
                </c:pt>
                <c:pt idx="829">
                  <c:v>45217</c:v>
                </c:pt>
                <c:pt idx="830">
                  <c:v>45224</c:v>
                </c:pt>
                <c:pt idx="831">
                  <c:v>45231</c:v>
                </c:pt>
                <c:pt idx="832">
                  <c:v>45238</c:v>
                </c:pt>
                <c:pt idx="833">
                  <c:v>45245</c:v>
                </c:pt>
                <c:pt idx="834">
                  <c:v>45252</c:v>
                </c:pt>
                <c:pt idx="835">
                  <c:v>45259</c:v>
                </c:pt>
                <c:pt idx="836">
                  <c:v>45266</c:v>
                </c:pt>
                <c:pt idx="837">
                  <c:v>45273</c:v>
                </c:pt>
                <c:pt idx="838">
                  <c:v>45280</c:v>
                </c:pt>
                <c:pt idx="839">
                  <c:v>45287</c:v>
                </c:pt>
                <c:pt idx="840">
                  <c:v>45294</c:v>
                </c:pt>
                <c:pt idx="841">
                  <c:v>45301</c:v>
                </c:pt>
                <c:pt idx="842">
                  <c:v>45308</c:v>
                </c:pt>
                <c:pt idx="843">
                  <c:v>45315</c:v>
                </c:pt>
                <c:pt idx="844">
                  <c:v>45322</c:v>
                </c:pt>
                <c:pt idx="845">
                  <c:v>45329</c:v>
                </c:pt>
                <c:pt idx="846">
                  <c:v>45336</c:v>
                </c:pt>
                <c:pt idx="847">
                  <c:v>45343</c:v>
                </c:pt>
                <c:pt idx="848">
                  <c:v>45350</c:v>
                </c:pt>
                <c:pt idx="849">
                  <c:v>45357</c:v>
                </c:pt>
                <c:pt idx="850">
                  <c:v>45364</c:v>
                </c:pt>
                <c:pt idx="851">
                  <c:v>45371</c:v>
                </c:pt>
                <c:pt idx="852">
                  <c:v>45378</c:v>
                </c:pt>
                <c:pt idx="853">
                  <c:v>45385</c:v>
                </c:pt>
                <c:pt idx="854">
                  <c:v>45392</c:v>
                </c:pt>
                <c:pt idx="855">
                  <c:v>45399</c:v>
                </c:pt>
                <c:pt idx="856">
                  <c:v>45406</c:v>
                </c:pt>
                <c:pt idx="857">
                  <c:v>45413</c:v>
                </c:pt>
                <c:pt idx="858">
                  <c:v>45420</c:v>
                </c:pt>
                <c:pt idx="859">
                  <c:v>45427</c:v>
                </c:pt>
                <c:pt idx="860">
                  <c:v>45434</c:v>
                </c:pt>
                <c:pt idx="861">
                  <c:v>45441</c:v>
                </c:pt>
                <c:pt idx="862">
                  <c:v>45448</c:v>
                </c:pt>
                <c:pt idx="863">
                  <c:v>45455</c:v>
                </c:pt>
                <c:pt idx="864">
                  <c:v>45462</c:v>
                </c:pt>
                <c:pt idx="865">
                  <c:v>45469</c:v>
                </c:pt>
                <c:pt idx="866">
                  <c:v>45476</c:v>
                </c:pt>
                <c:pt idx="867">
                  <c:v>45483</c:v>
                </c:pt>
                <c:pt idx="868">
                  <c:v>45490</c:v>
                </c:pt>
                <c:pt idx="869">
                  <c:v>45497</c:v>
                </c:pt>
                <c:pt idx="870">
                  <c:v>45504</c:v>
                </c:pt>
                <c:pt idx="871">
                  <c:v>45511</c:v>
                </c:pt>
                <c:pt idx="872">
                  <c:v>45518</c:v>
                </c:pt>
                <c:pt idx="873">
                  <c:v>45525</c:v>
                </c:pt>
                <c:pt idx="874">
                  <c:v>45532</c:v>
                </c:pt>
                <c:pt idx="875">
                  <c:v>45539</c:v>
                </c:pt>
                <c:pt idx="876">
                  <c:v>45546</c:v>
                </c:pt>
                <c:pt idx="877">
                  <c:v>45553</c:v>
                </c:pt>
                <c:pt idx="878">
                  <c:v>45560</c:v>
                </c:pt>
                <c:pt idx="879">
                  <c:v>45567</c:v>
                </c:pt>
                <c:pt idx="880">
                  <c:v>45574</c:v>
                </c:pt>
                <c:pt idx="881">
                  <c:v>45581</c:v>
                </c:pt>
                <c:pt idx="882">
                  <c:v>45588</c:v>
                </c:pt>
                <c:pt idx="883">
                  <c:v>45595</c:v>
                </c:pt>
                <c:pt idx="884">
                  <c:v>45602</c:v>
                </c:pt>
                <c:pt idx="885">
                  <c:v>45609</c:v>
                </c:pt>
                <c:pt idx="886">
                  <c:v>45616</c:v>
                </c:pt>
                <c:pt idx="887">
                  <c:v>45623</c:v>
                </c:pt>
                <c:pt idx="888">
                  <c:v>45630</c:v>
                </c:pt>
                <c:pt idx="889">
                  <c:v>45637</c:v>
                </c:pt>
                <c:pt idx="890">
                  <c:v>45644</c:v>
                </c:pt>
                <c:pt idx="891">
                  <c:v>45653</c:v>
                </c:pt>
                <c:pt idx="892">
                  <c:v>45660</c:v>
                </c:pt>
                <c:pt idx="893">
                  <c:v>45667</c:v>
                </c:pt>
                <c:pt idx="894">
                  <c:v>45674</c:v>
                </c:pt>
                <c:pt idx="895">
                  <c:v>45681</c:v>
                </c:pt>
                <c:pt idx="896">
                  <c:v>45688</c:v>
                </c:pt>
                <c:pt idx="897">
                  <c:v>45695</c:v>
                </c:pt>
                <c:pt idx="898">
                  <c:v>45702</c:v>
                </c:pt>
                <c:pt idx="899">
                  <c:v>45709</c:v>
                </c:pt>
                <c:pt idx="900">
                  <c:v>45716</c:v>
                </c:pt>
                <c:pt idx="901">
                  <c:v>45723</c:v>
                </c:pt>
                <c:pt idx="902">
                  <c:v>45730</c:v>
                </c:pt>
                <c:pt idx="903">
                  <c:v>45737</c:v>
                </c:pt>
                <c:pt idx="904">
                  <c:v>45744</c:v>
                </c:pt>
                <c:pt idx="905">
                  <c:v>45751</c:v>
                </c:pt>
                <c:pt idx="906">
                  <c:v>45758</c:v>
                </c:pt>
                <c:pt idx="907">
                  <c:v>45769</c:v>
                </c:pt>
                <c:pt idx="908">
                  <c:v>45776</c:v>
                </c:pt>
                <c:pt idx="909">
                  <c:v>45783</c:v>
                </c:pt>
                <c:pt idx="910">
                  <c:v>45790</c:v>
                </c:pt>
                <c:pt idx="911">
                  <c:v>45797</c:v>
                </c:pt>
                <c:pt idx="912">
                  <c:v>45804</c:v>
                </c:pt>
                <c:pt idx="913">
                  <c:v>45811</c:v>
                </c:pt>
                <c:pt idx="914">
                  <c:v>45818</c:v>
                </c:pt>
                <c:pt idx="915">
                  <c:v>45825</c:v>
                </c:pt>
                <c:pt idx="916">
                  <c:v>45832</c:v>
                </c:pt>
                <c:pt idx="917">
                  <c:v>45839</c:v>
                </c:pt>
                <c:pt idx="918">
                  <c:v>45846</c:v>
                </c:pt>
                <c:pt idx="919">
                  <c:v>45853</c:v>
                </c:pt>
                <c:pt idx="920">
                  <c:v>45860</c:v>
                </c:pt>
                <c:pt idx="921">
                  <c:v>45867</c:v>
                </c:pt>
                <c:pt idx="922">
                  <c:v>45874</c:v>
                </c:pt>
                <c:pt idx="923">
                  <c:v>45881</c:v>
                </c:pt>
                <c:pt idx="924">
                  <c:v>45888</c:v>
                </c:pt>
                <c:pt idx="925">
                  <c:v>45895</c:v>
                </c:pt>
                <c:pt idx="926">
                  <c:v>45902</c:v>
                </c:pt>
                <c:pt idx="927">
                  <c:v>45909</c:v>
                </c:pt>
                <c:pt idx="928">
                  <c:v>45916</c:v>
                </c:pt>
                <c:pt idx="929">
                  <c:v>45923</c:v>
                </c:pt>
                <c:pt idx="930">
                  <c:v>45930</c:v>
                </c:pt>
                <c:pt idx="931">
                  <c:v>45937</c:v>
                </c:pt>
                <c:pt idx="932">
                  <c:v>45944</c:v>
                </c:pt>
                <c:pt idx="933">
                  <c:v>45951</c:v>
                </c:pt>
                <c:pt idx="934">
                  <c:v>45958</c:v>
                </c:pt>
                <c:pt idx="935">
                  <c:v>45965</c:v>
                </c:pt>
                <c:pt idx="936">
                  <c:v>45972</c:v>
                </c:pt>
                <c:pt idx="937">
                  <c:v>45979</c:v>
                </c:pt>
                <c:pt idx="938">
                  <c:v>45986</c:v>
                </c:pt>
                <c:pt idx="939">
                  <c:v>45993</c:v>
                </c:pt>
                <c:pt idx="940">
                  <c:v>46000</c:v>
                </c:pt>
                <c:pt idx="941">
                  <c:v>46007</c:v>
                </c:pt>
                <c:pt idx="942">
                  <c:v>46014</c:v>
                </c:pt>
                <c:pt idx="943">
                  <c:v>46021</c:v>
                </c:pt>
                <c:pt idx="944">
                  <c:v>46028</c:v>
                </c:pt>
                <c:pt idx="945">
                  <c:v>46035</c:v>
                </c:pt>
                <c:pt idx="946">
                  <c:v>46042</c:v>
                </c:pt>
                <c:pt idx="947">
                  <c:v>46049</c:v>
                </c:pt>
                <c:pt idx="948">
                  <c:v>46056</c:v>
                </c:pt>
                <c:pt idx="949">
                  <c:v>46063</c:v>
                </c:pt>
                <c:pt idx="950">
                  <c:v>46070</c:v>
                </c:pt>
                <c:pt idx="951">
                  <c:v>46077</c:v>
                </c:pt>
                <c:pt idx="952">
                  <c:v>46084</c:v>
                </c:pt>
                <c:pt idx="953">
                  <c:v>46091</c:v>
                </c:pt>
                <c:pt idx="954">
                  <c:v>46098</c:v>
                </c:pt>
                <c:pt idx="955">
                  <c:v>46105</c:v>
                </c:pt>
                <c:pt idx="956">
                  <c:v>46112</c:v>
                </c:pt>
                <c:pt idx="957">
                  <c:v>46119</c:v>
                </c:pt>
                <c:pt idx="958">
                  <c:v>46126</c:v>
                </c:pt>
                <c:pt idx="959">
                  <c:v>46133</c:v>
                </c:pt>
                <c:pt idx="960">
                  <c:v>46140</c:v>
                </c:pt>
                <c:pt idx="961">
                  <c:v>46147</c:v>
                </c:pt>
                <c:pt idx="962">
                  <c:v>46154</c:v>
                </c:pt>
                <c:pt idx="963">
                  <c:v>46161</c:v>
                </c:pt>
                <c:pt idx="964">
                  <c:v>46168</c:v>
                </c:pt>
                <c:pt idx="965">
                  <c:v>46175</c:v>
                </c:pt>
                <c:pt idx="966">
                  <c:v>46182</c:v>
                </c:pt>
                <c:pt idx="967">
                  <c:v>46189</c:v>
                </c:pt>
                <c:pt idx="968">
                  <c:v>46196</c:v>
                </c:pt>
                <c:pt idx="969">
                  <c:v>46203</c:v>
                </c:pt>
                <c:pt idx="970">
                  <c:v>46210</c:v>
                </c:pt>
                <c:pt idx="971">
                  <c:v>46217</c:v>
                </c:pt>
                <c:pt idx="972">
                  <c:v>46224</c:v>
                </c:pt>
                <c:pt idx="973">
                  <c:v>46231</c:v>
                </c:pt>
                <c:pt idx="974">
                  <c:v>46238</c:v>
                </c:pt>
                <c:pt idx="975">
                  <c:v>46245</c:v>
                </c:pt>
                <c:pt idx="976">
                  <c:v>46252</c:v>
                </c:pt>
                <c:pt idx="977">
                  <c:v>46259</c:v>
                </c:pt>
                <c:pt idx="978">
                  <c:v>46266</c:v>
                </c:pt>
                <c:pt idx="979">
                  <c:v>46273</c:v>
                </c:pt>
                <c:pt idx="980">
                  <c:v>46280</c:v>
                </c:pt>
                <c:pt idx="981">
                  <c:v>46287</c:v>
                </c:pt>
                <c:pt idx="982">
                  <c:v>46294</c:v>
                </c:pt>
                <c:pt idx="983">
                  <c:v>46301</c:v>
                </c:pt>
                <c:pt idx="984">
                  <c:v>46308</c:v>
                </c:pt>
                <c:pt idx="985">
                  <c:v>46315</c:v>
                </c:pt>
                <c:pt idx="986">
                  <c:v>46322</c:v>
                </c:pt>
                <c:pt idx="987">
                  <c:v>46329</c:v>
                </c:pt>
                <c:pt idx="988">
                  <c:v>46336</c:v>
                </c:pt>
                <c:pt idx="989">
                  <c:v>46343</c:v>
                </c:pt>
                <c:pt idx="990">
                  <c:v>46350</c:v>
                </c:pt>
                <c:pt idx="991">
                  <c:v>46357</c:v>
                </c:pt>
                <c:pt idx="992">
                  <c:v>46364</c:v>
                </c:pt>
                <c:pt idx="993">
                  <c:v>46371</c:v>
                </c:pt>
                <c:pt idx="994">
                  <c:v>46378</c:v>
                </c:pt>
                <c:pt idx="995">
                  <c:v>46385</c:v>
                </c:pt>
                <c:pt idx="996">
                  <c:v>46392</c:v>
                </c:pt>
                <c:pt idx="997">
                  <c:v>46399</c:v>
                </c:pt>
                <c:pt idx="998">
                  <c:v>46406</c:v>
                </c:pt>
                <c:pt idx="999">
                  <c:v>46413</c:v>
                </c:pt>
                <c:pt idx="1000">
                  <c:v>46420</c:v>
                </c:pt>
                <c:pt idx="1001">
                  <c:v>46427</c:v>
                </c:pt>
                <c:pt idx="1002">
                  <c:v>46434</c:v>
                </c:pt>
                <c:pt idx="1003">
                  <c:v>46441</c:v>
                </c:pt>
                <c:pt idx="1004">
                  <c:v>46448</c:v>
                </c:pt>
                <c:pt idx="1005">
                  <c:v>46455</c:v>
                </c:pt>
                <c:pt idx="1006">
                  <c:v>46462</c:v>
                </c:pt>
                <c:pt idx="1007">
                  <c:v>46469</c:v>
                </c:pt>
                <c:pt idx="1008">
                  <c:v>46476</c:v>
                </c:pt>
                <c:pt idx="1009">
                  <c:v>46483</c:v>
                </c:pt>
                <c:pt idx="1010">
                  <c:v>46490</c:v>
                </c:pt>
                <c:pt idx="1011">
                  <c:v>46497</c:v>
                </c:pt>
                <c:pt idx="1012">
                  <c:v>46504</c:v>
                </c:pt>
                <c:pt idx="1013">
                  <c:v>46511</c:v>
                </c:pt>
                <c:pt idx="1014">
                  <c:v>46518</c:v>
                </c:pt>
                <c:pt idx="1015">
                  <c:v>46525</c:v>
                </c:pt>
                <c:pt idx="1016">
                  <c:v>46532</c:v>
                </c:pt>
                <c:pt idx="1017">
                  <c:v>46539</c:v>
                </c:pt>
                <c:pt idx="1018">
                  <c:v>46546</c:v>
                </c:pt>
                <c:pt idx="1019">
                  <c:v>46553</c:v>
                </c:pt>
                <c:pt idx="1020">
                  <c:v>46560</c:v>
                </c:pt>
                <c:pt idx="1021">
                  <c:v>46567</c:v>
                </c:pt>
                <c:pt idx="1022">
                  <c:v>46574</c:v>
                </c:pt>
                <c:pt idx="1023">
                  <c:v>46581</c:v>
                </c:pt>
                <c:pt idx="1024">
                  <c:v>46588</c:v>
                </c:pt>
                <c:pt idx="1025">
                  <c:v>46595</c:v>
                </c:pt>
                <c:pt idx="1026">
                  <c:v>46602</c:v>
                </c:pt>
                <c:pt idx="1027">
                  <c:v>46609</c:v>
                </c:pt>
                <c:pt idx="1028">
                  <c:v>46616</c:v>
                </c:pt>
                <c:pt idx="1029">
                  <c:v>46623</c:v>
                </c:pt>
                <c:pt idx="1030">
                  <c:v>46630</c:v>
                </c:pt>
                <c:pt idx="1031">
                  <c:v>46637</c:v>
                </c:pt>
                <c:pt idx="1032">
                  <c:v>46644</c:v>
                </c:pt>
                <c:pt idx="1033">
                  <c:v>46651</c:v>
                </c:pt>
                <c:pt idx="1034">
                  <c:v>46658</c:v>
                </c:pt>
                <c:pt idx="1035">
                  <c:v>46665</c:v>
                </c:pt>
                <c:pt idx="1036">
                  <c:v>46672</c:v>
                </c:pt>
                <c:pt idx="1037">
                  <c:v>46679</c:v>
                </c:pt>
                <c:pt idx="1038">
                  <c:v>46686</c:v>
                </c:pt>
                <c:pt idx="1039">
                  <c:v>46693</c:v>
                </c:pt>
                <c:pt idx="1040">
                  <c:v>46700</c:v>
                </c:pt>
                <c:pt idx="1041">
                  <c:v>46707</c:v>
                </c:pt>
                <c:pt idx="1042">
                  <c:v>46714</c:v>
                </c:pt>
                <c:pt idx="1043">
                  <c:v>46721</c:v>
                </c:pt>
                <c:pt idx="1044">
                  <c:v>46728</c:v>
                </c:pt>
                <c:pt idx="1045">
                  <c:v>46735</c:v>
                </c:pt>
                <c:pt idx="1046">
                  <c:v>46742</c:v>
                </c:pt>
                <c:pt idx="1047">
                  <c:v>46750</c:v>
                </c:pt>
                <c:pt idx="1048">
                  <c:v>46757</c:v>
                </c:pt>
                <c:pt idx="1049">
                  <c:v>46764</c:v>
                </c:pt>
                <c:pt idx="1050">
                  <c:v>46771</c:v>
                </c:pt>
                <c:pt idx="1051">
                  <c:v>46778</c:v>
                </c:pt>
                <c:pt idx="1052">
                  <c:v>46785</c:v>
                </c:pt>
                <c:pt idx="1053">
                  <c:v>46792</c:v>
                </c:pt>
                <c:pt idx="1054">
                  <c:v>46799</c:v>
                </c:pt>
                <c:pt idx="1055">
                  <c:v>46806</c:v>
                </c:pt>
                <c:pt idx="1056">
                  <c:v>46813</c:v>
                </c:pt>
                <c:pt idx="1057">
                  <c:v>46820</c:v>
                </c:pt>
                <c:pt idx="1058">
                  <c:v>46827</c:v>
                </c:pt>
                <c:pt idx="1059">
                  <c:v>46834</c:v>
                </c:pt>
                <c:pt idx="1060">
                  <c:v>46841</c:v>
                </c:pt>
                <c:pt idx="1061">
                  <c:v>46848</c:v>
                </c:pt>
                <c:pt idx="1062">
                  <c:v>46855</c:v>
                </c:pt>
                <c:pt idx="1063">
                  <c:v>46862</c:v>
                </c:pt>
                <c:pt idx="1064">
                  <c:v>46869</c:v>
                </c:pt>
                <c:pt idx="1065">
                  <c:v>46876</c:v>
                </c:pt>
                <c:pt idx="1066">
                  <c:v>46883</c:v>
                </c:pt>
                <c:pt idx="1067">
                  <c:v>46890</c:v>
                </c:pt>
                <c:pt idx="1068">
                  <c:v>46897</c:v>
                </c:pt>
                <c:pt idx="1069">
                  <c:v>46904</c:v>
                </c:pt>
                <c:pt idx="1070">
                  <c:v>46911</c:v>
                </c:pt>
                <c:pt idx="1071">
                  <c:v>46918</c:v>
                </c:pt>
                <c:pt idx="1072">
                  <c:v>46925</c:v>
                </c:pt>
                <c:pt idx="1073">
                  <c:v>46932</c:v>
                </c:pt>
                <c:pt idx="1074">
                  <c:v>46939</c:v>
                </c:pt>
                <c:pt idx="1075">
                  <c:v>46946</c:v>
                </c:pt>
                <c:pt idx="1076">
                  <c:v>46953</c:v>
                </c:pt>
                <c:pt idx="1077">
                  <c:v>46960</c:v>
                </c:pt>
                <c:pt idx="1078">
                  <c:v>46967</c:v>
                </c:pt>
                <c:pt idx="1079">
                  <c:v>46974</c:v>
                </c:pt>
                <c:pt idx="1080">
                  <c:v>46981</c:v>
                </c:pt>
                <c:pt idx="1081">
                  <c:v>46988</c:v>
                </c:pt>
                <c:pt idx="1082">
                  <c:v>46995</c:v>
                </c:pt>
                <c:pt idx="1083">
                  <c:v>47002</c:v>
                </c:pt>
                <c:pt idx="1084">
                  <c:v>47009</c:v>
                </c:pt>
                <c:pt idx="1085">
                  <c:v>47016</c:v>
                </c:pt>
                <c:pt idx="1086">
                  <c:v>47023</c:v>
                </c:pt>
                <c:pt idx="1087">
                  <c:v>47030</c:v>
                </c:pt>
                <c:pt idx="1088">
                  <c:v>47037</c:v>
                </c:pt>
                <c:pt idx="1089">
                  <c:v>47044</c:v>
                </c:pt>
                <c:pt idx="1090">
                  <c:v>47051</c:v>
                </c:pt>
                <c:pt idx="1091">
                  <c:v>47058</c:v>
                </c:pt>
                <c:pt idx="1092">
                  <c:v>47065</c:v>
                </c:pt>
                <c:pt idx="1093">
                  <c:v>47072</c:v>
                </c:pt>
                <c:pt idx="1094">
                  <c:v>47079</c:v>
                </c:pt>
                <c:pt idx="1095">
                  <c:v>47086</c:v>
                </c:pt>
                <c:pt idx="1096">
                  <c:v>47093</c:v>
                </c:pt>
                <c:pt idx="1097">
                  <c:v>47100</c:v>
                </c:pt>
                <c:pt idx="1098">
                  <c:v>47107</c:v>
                </c:pt>
                <c:pt idx="1099">
                  <c:v>47114</c:v>
                </c:pt>
                <c:pt idx="1100">
                  <c:v>47121</c:v>
                </c:pt>
                <c:pt idx="1101">
                  <c:v>47128</c:v>
                </c:pt>
                <c:pt idx="1102">
                  <c:v>47135</c:v>
                </c:pt>
                <c:pt idx="1103">
                  <c:v>47142</c:v>
                </c:pt>
                <c:pt idx="1104">
                  <c:v>47149</c:v>
                </c:pt>
                <c:pt idx="1105">
                  <c:v>47156</c:v>
                </c:pt>
                <c:pt idx="1106">
                  <c:v>47163</c:v>
                </c:pt>
                <c:pt idx="1107">
                  <c:v>47170</c:v>
                </c:pt>
                <c:pt idx="1108">
                  <c:v>47177</c:v>
                </c:pt>
                <c:pt idx="1109">
                  <c:v>47184</c:v>
                </c:pt>
                <c:pt idx="1110">
                  <c:v>47191</c:v>
                </c:pt>
                <c:pt idx="1111">
                  <c:v>47198</c:v>
                </c:pt>
                <c:pt idx="1112">
                  <c:v>47205</c:v>
                </c:pt>
                <c:pt idx="1113">
                  <c:v>47212</c:v>
                </c:pt>
                <c:pt idx="1114">
                  <c:v>47219</c:v>
                </c:pt>
                <c:pt idx="1115">
                  <c:v>47226</c:v>
                </c:pt>
                <c:pt idx="1116">
                  <c:v>47233</c:v>
                </c:pt>
                <c:pt idx="1117">
                  <c:v>47240</c:v>
                </c:pt>
                <c:pt idx="1118">
                  <c:v>47247</c:v>
                </c:pt>
                <c:pt idx="1119">
                  <c:v>47254</c:v>
                </c:pt>
                <c:pt idx="1120">
                  <c:v>47261</c:v>
                </c:pt>
                <c:pt idx="1121">
                  <c:v>47268</c:v>
                </c:pt>
                <c:pt idx="1122">
                  <c:v>47275</c:v>
                </c:pt>
                <c:pt idx="1123">
                  <c:v>47282</c:v>
                </c:pt>
                <c:pt idx="1124">
                  <c:v>47289</c:v>
                </c:pt>
                <c:pt idx="1125">
                  <c:v>47296</c:v>
                </c:pt>
                <c:pt idx="1126">
                  <c:v>47303</c:v>
                </c:pt>
                <c:pt idx="1127">
                  <c:v>47310</c:v>
                </c:pt>
                <c:pt idx="1128">
                  <c:v>47317</c:v>
                </c:pt>
                <c:pt idx="1129">
                  <c:v>47324</c:v>
                </c:pt>
                <c:pt idx="1130">
                  <c:v>47331</c:v>
                </c:pt>
                <c:pt idx="1131">
                  <c:v>47338</c:v>
                </c:pt>
                <c:pt idx="1132">
                  <c:v>47345</c:v>
                </c:pt>
                <c:pt idx="1133">
                  <c:v>47352</c:v>
                </c:pt>
                <c:pt idx="1134">
                  <c:v>47359</c:v>
                </c:pt>
                <c:pt idx="1135">
                  <c:v>47366</c:v>
                </c:pt>
                <c:pt idx="1136">
                  <c:v>47373</c:v>
                </c:pt>
                <c:pt idx="1137">
                  <c:v>47380</c:v>
                </c:pt>
                <c:pt idx="1138">
                  <c:v>47387</c:v>
                </c:pt>
                <c:pt idx="1139">
                  <c:v>47394</c:v>
                </c:pt>
                <c:pt idx="1140">
                  <c:v>47401</c:v>
                </c:pt>
                <c:pt idx="1141">
                  <c:v>47408</c:v>
                </c:pt>
                <c:pt idx="1142">
                  <c:v>47415</c:v>
                </c:pt>
                <c:pt idx="1143">
                  <c:v>47422</c:v>
                </c:pt>
                <c:pt idx="1144">
                  <c:v>47429</c:v>
                </c:pt>
                <c:pt idx="1145">
                  <c:v>47436</c:v>
                </c:pt>
                <c:pt idx="1146">
                  <c:v>47443</c:v>
                </c:pt>
                <c:pt idx="1147">
                  <c:v>47450</c:v>
                </c:pt>
                <c:pt idx="1148">
                  <c:v>47457</c:v>
                </c:pt>
                <c:pt idx="1149">
                  <c:v>47464</c:v>
                </c:pt>
                <c:pt idx="1150">
                  <c:v>47471</c:v>
                </c:pt>
                <c:pt idx="1151">
                  <c:v>47479</c:v>
                </c:pt>
                <c:pt idx="1152">
                  <c:v>47486</c:v>
                </c:pt>
                <c:pt idx="1153">
                  <c:v>47493</c:v>
                </c:pt>
                <c:pt idx="1154">
                  <c:v>47500</c:v>
                </c:pt>
                <c:pt idx="1155">
                  <c:v>47507</c:v>
                </c:pt>
                <c:pt idx="1156">
                  <c:v>47514</c:v>
                </c:pt>
                <c:pt idx="1157">
                  <c:v>47521</c:v>
                </c:pt>
                <c:pt idx="1158">
                  <c:v>47528</c:v>
                </c:pt>
                <c:pt idx="1159">
                  <c:v>47535</c:v>
                </c:pt>
                <c:pt idx="1160">
                  <c:v>47542</c:v>
                </c:pt>
                <c:pt idx="1161">
                  <c:v>47549</c:v>
                </c:pt>
                <c:pt idx="1162">
                  <c:v>47556</c:v>
                </c:pt>
                <c:pt idx="1163">
                  <c:v>47563</c:v>
                </c:pt>
                <c:pt idx="1164">
                  <c:v>47570</c:v>
                </c:pt>
                <c:pt idx="1165">
                  <c:v>47577</c:v>
                </c:pt>
                <c:pt idx="1166">
                  <c:v>47584</c:v>
                </c:pt>
                <c:pt idx="1167">
                  <c:v>47591</c:v>
                </c:pt>
                <c:pt idx="1168">
                  <c:v>47598</c:v>
                </c:pt>
                <c:pt idx="1169">
                  <c:v>47605</c:v>
                </c:pt>
                <c:pt idx="1170">
                  <c:v>47612</c:v>
                </c:pt>
                <c:pt idx="1171">
                  <c:v>47619</c:v>
                </c:pt>
                <c:pt idx="1172">
                  <c:v>47626</c:v>
                </c:pt>
                <c:pt idx="1173">
                  <c:v>47633</c:v>
                </c:pt>
                <c:pt idx="1174">
                  <c:v>47640</c:v>
                </c:pt>
                <c:pt idx="1175">
                  <c:v>47647</c:v>
                </c:pt>
                <c:pt idx="1176">
                  <c:v>47654</c:v>
                </c:pt>
                <c:pt idx="1177">
                  <c:v>47661</c:v>
                </c:pt>
                <c:pt idx="1178">
                  <c:v>47668</c:v>
                </c:pt>
                <c:pt idx="1179">
                  <c:v>47675</c:v>
                </c:pt>
                <c:pt idx="1180">
                  <c:v>47682</c:v>
                </c:pt>
                <c:pt idx="1181">
                  <c:v>47689</c:v>
                </c:pt>
                <c:pt idx="1182">
                  <c:v>47696</c:v>
                </c:pt>
                <c:pt idx="1183">
                  <c:v>47703</c:v>
                </c:pt>
                <c:pt idx="1184">
                  <c:v>47710</c:v>
                </c:pt>
                <c:pt idx="1185">
                  <c:v>47717</c:v>
                </c:pt>
                <c:pt idx="1186">
                  <c:v>47724</c:v>
                </c:pt>
                <c:pt idx="1187">
                  <c:v>47731</c:v>
                </c:pt>
                <c:pt idx="1188">
                  <c:v>47738</c:v>
                </c:pt>
                <c:pt idx="1189">
                  <c:v>47745</c:v>
                </c:pt>
                <c:pt idx="1190">
                  <c:v>47752</c:v>
                </c:pt>
                <c:pt idx="1191">
                  <c:v>47759</c:v>
                </c:pt>
                <c:pt idx="1192">
                  <c:v>47766</c:v>
                </c:pt>
                <c:pt idx="1193">
                  <c:v>47773</c:v>
                </c:pt>
                <c:pt idx="1194">
                  <c:v>47780</c:v>
                </c:pt>
                <c:pt idx="1195">
                  <c:v>47787</c:v>
                </c:pt>
                <c:pt idx="1196">
                  <c:v>47794</c:v>
                </c:pt>
                <c:pt idx="1197">
                  <c:v>47801</c:v>
                </c:pt>
                <c:pt idx="1198">
                  <c:v>47808</c:v>
                </c:pt>
                <c:pt idx="1199">
                  <c:v>47815</c:v>
                </c:pt>
                <c:pt idx="1200">
                  <c:v>47822</c:v>
                </c:pt>
                <c:pt idx="1201">
                  <c:v>47829</c:v>
                </c:pt>
                <c:pt idx="1202">
                  <c:v>47836</c:v>
                </c:pt>
                <c:pt idx="1203">
                  <c:v>47844</c:v>
                </c:pt>
                <c:pt idx="1204">
                  <c:v>47851</c:v>
                </c:pt>
                <c:pt idx="1205">
                  <c:v>47858</c:v>
                </c:pt>
                <c:pt idx="1206">
                  <c:v>47865</c:v>
                </c:pt>
                <c:pt idx="1207">
                  <c:v>47872</c:v>
                </c:pt>
                <c:pt idx="1208">
                  <c:v>47879</c:v>
                </c:pt>
                <c:pt idx="1209">
                  <c:v>47886</c:v>
                </c:pt>
                <c:pt idx="1210">
                  <c:v>47893</c:v>
                </c:pt>
                <c:pt idx="1211">
                  <c:v>47900</c:v>
                </c:pt>
                <c:pt idx="1212">
                  <c:v>47907</c:v>
                </c:pt>
                <c:pt idx="1213">
                  <c:v>47914</c:v>
                </c:pt>
                <c:pt idx="1214">
                  <c:v>47921</c:v>
                </c:pt>
                <c:pt idx="1215">
                  <c:v>47928</c:v>
                </c:pt>
                <c:pt idx="1216">
                  <c:v>47935</c:v>
                </c:pt>
                <c:pt idx="1217">
                  <c:v>47942</c:v>
                </c:pt>
                <c:pt idx="1218">
                  <c:v>47953</c:v>
                </c:pt>
                <c:pt idx="1219">
                  <c:v>47960</c:v>
                </c:pt>
                <c:pt idx="1220">
                  <c:v>47967</c:v>
                </c:pt>
                <c:pt idx="1221">
                  <c:v>47974</c:v>
                </c:pt>
                <c:pt idx="1222">
                  <c:v>47981</c:v>
                </c:pt>
                <c:pt idx="1223">
                  <c:v>47988</c:v>
                </c:pt>
                <c:pt idx="1224">
                  <c:v>47995</c:v>
                </c:pt>
                <c:pt idx="1225">
                  <c:v>48002</c:v>
                </c:pt>
                <c:pt idx="1226">
                  <c:v>48009</c:v>
                </c:pt>
                <c:pt idx="1227">
                  <c:v>48016</c:v>
                </c:pt>
                <c:pt idx="1228">
                  <c:v>48023</c:v>
                </c:pt>
                <c:pt idx="1229">
                  <c:v>48030</c:v>
                </c:pt>
                <c:pt idx="1230">
                  <c:v>48037</c:v>
                </c:pt>
                <c:pt idx="1231">
                  <c:v>48044</c:v>
                </c:pt>
                <c:pt idx="1232">
                  <c:v>48051</c:v>
                </c:pt>
                <c:pt idx="1233">
                  <c:v>48058</c:v>
                </c:pt>
                <c:pt idx="1234">
                  <c:v>48065</c:v>
                </c:pt>
                <c:pt idx="1235">
                  <c:v>48072</c:v>
                </c:pt>
                <c:pt idx="1236">
                  <c:v>48079</c:v>
                </c:pt>
                <c:pt idx="1237">
                  <c:v>48086</c:v>
                </c:pt>
                <c:pt idx="1238">
                  <c:v>48093</c:v>
                </c:pt>
                <c:pt idx="1239">
                  <c:v>48100</c:v>
                </c:pt>
                <c:pt idx="1240">
                  <c:v>48107</c:v>
                </c:pt>
                <c:pt idx="1241">
                  <c:v>48114</c:v>
                </c:pt>
                <c:pt idx="1242">
                  <c:v>48121</c:v>
                </c:pt>
                <c:pt idx="1243">
                  <c:v>48128</c:v>
                </c:pt>
                <c:pt idx="1244">
                  <c:v>48135</c:v>
                </c:pt>
                <c:pt idx="1245">
                  <c:v>48142</c:v>
                </c:pt>
                <c:pt idx="1246">
                  <c:v>48149</c:v>
                </c:pt>
                <c:pt idx="1247">
                  <c:v>48156</c:v>
                </c:pt>
                <c:pt idx="1248">
                  <c:v>48163</c:v>
                </c:pt>
                <c:pt idx="1249">
                  <c:v>48170</c:v>
                </c:pt>
                <c:pt idx="1250">
                  <c:v>48177</c:v>
                </c:pt>
                <c:pt idx="1251">
                  <c:v>48184</c:v>
                </c:pt>
                <c:pt idx="1252">
                  <c:v>48191</c:v>
                </c:pt>
                <c:pt idx="1253">
                  <c:v>48198</c:v>
                </c:pt>
                <c:pt idx="1254">
                  <c:v>48205</c:v>
                </c:pt>
                <c:pt idx="1255">
                  <c:v>48212</c:v>
                </c:pt>
                <c:pt idx="1256">
                  <c:v>48219</c:v>
                </c:pt>
                <c:pt idx="1257">
                  <c:v>48226</c:v>
                </c:pt>
                <c:pt idx="1258">
                  <c:v>48233</c:v>
                </c:pt>
                <c:pt idx="1259">
                  <c:v>48240</c:v>
                </c:pt>
                <c:pt idx="1260">
                  <c:v>48247</c:v>
                </c:pt>
                <c:pt idx="1261">
                  <c:v>48254</c:v>
                </c:pt>
                <c:pt idx="1262">
                  <c:v>48261</c:v>
                </c:pt>
                <c:pt idx="1263">
                  <c:v>48268</c:v>
                </c:pt>
                <c:pt idx="1264">
                  <c:v>48275</c:v>
                </c:pt>
                <c:pt idx="1265">
                  <c:v>48282</c:v>
                </c:pt>
                <c:pt idx="1266">
                  <c:v>48289</c:v>
                </c:pt>
                <c:pt idx="1267">
                  <c:v>48296</c:v>
                </c:pt>
                <c:pt idx="1268">
                  <c:v>48303</c:v>
                </c:pt>
                <c:pt idx="1269">
                  <c:v>48310</c:v>
                </c:pt>
                <c:pt idx="1270">
                  <c:v>48317</c:v>
                </c:pt>
                <c:pt idx="1271">
                  <c:v>48324</c:v>
                </c:pt>
                <c:pt idx="1272">
                  <c:v>48331</c:v>
                </c:pt>
                <c:pt idx="1273">
                  <c:v>48338</c:v>
                </c:pt>
                <c:pt idx="1274">
                  <c:v>48345</c:v>
                </c:pt>
                <c:pt idx="1275">
                  <c:v>48352</c:v>
                </c:pt>
                <c:pt idx="1276">
                  <c:v>48359</c:v>
                </c:pt>
                <c:pt idx="1277">
                  <c:v>48366</c:v>
                </c:pt>
                <c:pt idx="1278">
                  <c:v>48373</c:v>
                </c:pt>
                <c:pt idx="1279">
                  <c:v>48380</c:v>
                </c:pt>
                <c:pt idx="1280">
                  <c:v>48387</c:v>
                </c:pt>
                <c:pt idx="1281">
                  <c:v>48394</c:v>
                </c:pt>
                <c:pt idx="1282">
                  <c:v>48401</c:v>
                </c:pt>
                <c:pt idx="1283">
                  <c:v>48408</c:v>
                </c:pt>
                <c:pt idx="1284">
                  <c:v>48415</c:v>
                </c:pt>
                <c:pt idx="1285">
                  <c:v>48422</c:v>
                </c:pt>
                <c:pt idx="1286">
                  <c:v>48429</c:v>
                </c:pt>
                <c:pt idx="1287">
                  <c:v>48436</c:v>
                </c:pt>
                <c:pt idx="1288">
                  <c:v>48443</c:v>
                </c:pt>
                <c:pt idx="1289">
                  <c:v>48450</c:v>
                </c:pt>
                <c:pt idx="1290">
                  <c:v>48457</c:v>
                </c:pt>
                <c:pt idx="1291">
                  <c:v>48464</c:v>
                </c:pt>
                <c:pt idx="1292">
                  <c:v>48471</c:v>
                </c:pt>
                <c:pt idx="1293">
                  <c:v>48478</c:v>
                </c:pt>
                <c:pt idx="1294">
                  <c:v>48485</c:v>
                </c:pt>
                <c:pt idx="1295">
                  <c:v>48492</c:v>
                </c:pt>
                <c:pt idx="1296">
                  <c:v>48499</c:v>
                </c:pt>
                <c:pt idx="1297">
                  <c:v>48506</c:v>
                </c:pt>
                <c:pt idx="1298">
                  <c:v>48513</c:v>
                </c:pt>
                <c:pt idx="1299">
                  <c:v>48520</c:v>
                </c:pt>
                <c:pt idx="1300">
                  <c:v>48527</c:v>
                </c:pt>
                <c:pt idx="1301">
                  <c:v>48534</c:v>
                </c:pt>
                <c:pt idx="1302">
                  <c:v>48541</c:v>
                </c:pt>
                <c:pt idx="1303">
                  <c:v>48548</c:v>
                </c:pt>
                <c:pt idx="1304">
                  <c:v>48555</c:v>
                </c:pt>
                <c:pt idx="1305">
                  <c:v>48562</c:v>
                </c:pt>
                <c:pt idx="1306">
                  <c:v>48569</c:v>
                </c:pt>
                <c:pt idx="1307">
                  <c:v>48577</c:v>
                </c:pt>
                <c:pt idx="1308">
                  <c:v>48584</c:v>
                </c:pt>
                <c:pt idx="1309">
                  <c:v>48591</c:v>
                </c:pt>
                <c:pt idx="1310">
                  <c:v>48598</c:v>
                </c:pt>
                <c:pt idx="1311">
                  <c:v>48605</c:v>
                </c:pt>
                <c:pt idx="1312">
                  <c:v>48612</c:v>
                </c:pt>
                <c:pt idx="1313">
                  <c:v>48619</c:v>
                </c:pt>
                <c:pt idx="1314">
                  <c:v>48626</c:v>
                </c:pt>
                <c:pt idx="1315">
                  <c:v>48633</c:v>
                </c:pt>
                <c:pt idx="1316">
                  <c:v>48640</c:v>
                </c:pt>
                <c:pt idx="1317">
                  <c:v>48647</c:v>
                </c:pt>
                <c:pt idx="1318">
                  <c:v>48654</c:v>
                </c:pt>
                <c:pt idx="1319">
                  <c:v>48661</c:v>
                </c:pt>
                <c:pt idx="1320">
                  <c:v>48668</c:v>
                </c:pt>
                <c:pt idx="1321">
                  <c:v>48675</c:v>
                </c:pt>
                <c:pt idx="1322">
                  <c:v>48682</c:v>
                </c:pt>
                <c:pt idx="1323">
                  <c:v>48689</c:v>
                </c:pt>
                <c:pt idx="1324">
                  <c:v>48696</c:v>
                </c:pt>
                <c:pt idx="1325">
                  <c:v>48703</c:v>
                </c:pt>
                <c:pt idx="1326">
                  <c:v>48710</c:v>
                </c:pt>
                <c:pt idx="1327">
                  <c:v>48717</c:v>
                </c:pt>
                <c:pt idx="1328">
                  <c:v>48724</c:v>
                </c:pt>
                <c:pt idx="1329">
                  <c:v>48731</c:v>
                </c:pt>
                <c:pt idx="1330">
                  <c:v>48738</c:v>
                </c:pt>
                <c:pt idx="1331">
                  <c:v>48745</c:v>
                </c:pt>
                <c:pt idx="1332">
                  <c:v>48752</c:v>
                </c:pt>
                <c:pt idx="1333">
                  <c:v>48759</c:v>
                </c:pt>
                <c:pt idx="1334">
                  <c:v>48766</c:v>
                </c:pt>
                <c:pt idx="1335">
                  <c:v>48773</c:v>
                </c:pt>
                <c:pt idx="1336">
                  <c:v>48780</c:v>
                </c:pt>
                <c:pt idx="1337">
                  <c:v>48787</c:v>
                </c:pt>
                <c:pt idx="1338">
                  <c:v>48794</c:v>
                </c:pt>
                <c:pt idx="1339">
                  <c:v>48801</c:v>
                </c:pt>
                <c:pt idx="1340">
                  <c:v>48808</c:v>
                </c:pt>
                <c:pt idx="1341">
                  <c:v>48815</c:v>
                </c:pt>
                <c:pt idx="1342">
                  <c:v>48822</c:v>
                </c:pt>
                <c:pt idx="1343">
                  <c:v>48829</c:v>
                </c:pt>
                <c:pt idx="1344">
                  <c:v>48836</c:v>
                </c:pt>
                <c:pt idx="1345">
                  <c:v>48843</c:v>
                </c:pt>
                <c:pt idx="1346">
                  <c:v>48850</c:v>
                </c:pt>
                <c:pt idx="1347">
                  <c:v>48857</c:v>
                </c:pt>
                <c:pt idx="1348">
                  <c:v>48864</c:v>
                </c:pt>
                <c:pt idx="1349">
                  <c:v>48871</c:v>
                </c:pt>
                <c:pt idx="1350">
                  <c:v>48878</c:v>
                </c:pt>
                <c:pt idx="1351">
                  <c:v>48885</c:v>
                </c:pt>
                <c:pt idx="1352">
                  <c:v>48892</c:v>
                </c:pt>
                <c:pt idx="1353">
                  <c:v>48899</c:v>
                </c:pt>
                <c:pt idx="1354">
                  <c:v>48906</c:v>
                </c:pt>
                <c:pt idx="1355">
                  <c:v>48913</c:v>
                </c:pt>
                <c:pt idx="1356">
                  <c:v>48920</c:v>
                </c:pt>
                <c:pt idx="1357">
                  <c:v>48927</c:v>
                </c:pt>
                <c:pt idx="1358">
                  <c:v>48934</c:v>
                </c:pt>
                <c:pt idx="1359">
                  <c:v>48941</c:v>
                </c:pt>
                <c:pt idx="1360">
                  <c:v>48948</c:v>
                </c:pt>
                <c:pt idx="1361">
                  <c:v>48955</c:v>
                </c:pt>
                <c:pt idx="1362">
                  <c:v>48962</c:v>
                </c:pt>
                <c:pt idx="1363">
                  <c:v>48969</c:v>
                </c:pt>
                <c:pt idx="1364">
                  <c:v>48976</c:v>
                </c:pt>
                <c:pt idx="1365">
                  <c:v>48983</c:v>
                </c:pt>
                <c:pt idx="1366">
                  <c:v>48990</c:v>
                </c:pt>
                <c:pt idx="1367">
                  <c:v>48997</c:v>
                </c:pt>
                <c:pt idx="1368">
                  <c:v>49004</c:v>
                </c:pt>
                <c:pt idx="1369">
                  <c:v>49011</c:v>
                </c:pt>
                <c:pt idx="1370">
                  <c:v>49018</c:v>
                </c:pt>
                <c:pt idx="1371">
                  <c:v>49025</c:v>
                </c:pt>
                <c:pt idx="1372">
                  <c:v>49032</c:v>
                </c:pt>
                <c:pt idx="1373">
                  <c:v>49039</c:v>
                </c:pt>
                <c:pt idx="1374">
                  <c:v>49046</c:v>
                </c:pt>
                <c:pt idx="1375">
                  <c:v>49053</c:v>
                </c:pt>
                <c:pt idx="1376">
                  <c:v>49060</c:v>
                </c:pt>
                <c:pt idx="1377">
                  <c:v>49067</c:v>
                </c:pt>
                <c:pt idx="1378">
                  <c:v>49074</c:v>
                </c:pt>
                <c:pt idx="1379">
                  <c:v>49081</c:v>
                </c:pt>
                <c:pt idx="1380">
                  <c:v>49088</c:v>
                </c:pt>
                <c:pt idx="1381">
                  <c:v>49095</c:v>
                </c:pt>
                <c:pt idx="1382">
                  <c:v>49102</c:v>
                </c:pt>
                <c:pt idx="1383">
                  <c:v>49109</c:v>
                </c:pt>
                <c:pt idx="1384">
                  <c:v>49116</c:v>
                </c:pt>
                <c:pt idx="1385">
                  <c:v>49123</c:v>
                </c:pt>
                <c:pt idx="1386">
                  <c:v>49130</c:v>
                </c:pt>
                <c:pt idx="1387">
                  <c:v>49137</c:v>
                </c:pt>
                <c:pt idx="1388">
                  <c:v>49144</c:v>
                </c:pt>
                <c:pt idx="1389">
                  <c:v>49151</c:v>
                </c:pt>
                <c:pt idx="1390">
                  <c:v>49158</c:v>
                </c:pt>
                <c:pt idx="1391">
                  <c:v>49165</c:v>
                </c:pt>
                <c:pt idx="1392">
                  <c:v>49172</c:v>
                </c:pt>
                <c:pt idx="1393">
                  <c:v>49179</c:v>
                </c:pt>
                <c:pt idx="1394">
                  <c:v>49186</c:v>
                </c:pt>
                <c:pt idx="1395">
                  <c:v>49193</c:v>
                </c:pt>
                <c:pt idx="1396">
                  <c:v>49200</c:v>
                </c:pt>
                <c:pt idx="1397">
                  <c:v>49207</c:v>
                </c:pt>
                <c:pt idx="1398">
                  <c:v>49214</c:v>
                </c:pt>
                <c:pt idx="1399">
                  <c:v>49221</c:v>
                </c:pt>
                <c:pt idx="1400">
                  <c:v>49228</c:v>
                </c:pt>
                <c:pt idx="1401">
                  <c:v>49235</c:v>
                </c:pt>
                <c:pt idx="1402">
                  <c:v>49242</c:v>
                </c:pt>
                <c:pt idx="1403">
                  <c:v>49249</c:v>
                </c:pt>
                <c:pt idx="1404">
                  <c:v>49256</c:v>
                </c:pt>
                <c:pt idx="1405">
                  <c:v>49263</c:v>
                </c:pt>
                <c:pt idx="1406">
                  <c:v>49270</c:v>
                </c:pt>
                <c:pt idx="1407">
                  <c:v>49277</c:v>
                </c:pt>
                <c:pt idx="1408">
                  <c:v>49284</c:v>
                </c:pt>
                <c:pt idx="1409">
                  <c:v>49291</c:v>
                </c:pt>
                <c:pt idx="1410">
                  <c:v>49298</c:v>
                </c:pt>
                <c:pt idx="1411">
                  <c:v>49305</c:v>
                </c:pt>
                <c:pt idx="1412">
                  <c:v>49312</c:v>
                </c:pt>
                <c:pt idx="1413">
                  <c:v>49319</c:v>
                </c:pt>
                <c:pt idx="1414">
                  <c:v>49326</c:v>
                </c:pt>
                <c:pt idx="1415">
                  <c:v>49333</c:v>
                </c:pt>
                <c:pt idx="1416">
                  <c:v>49340</c:v>
                </c:pt>
                <c:pt idx="1417">
                  <c:v>49347</c:v>
                </c:pt>
                <c:pt idx="1418">
                  <c:v>49354</c:v>
                </c:pt>
                <c:pt idx="1419">
                  <c:v>49361</c:v>
                </c:pt>
                <c:pt idx="1420">
                  <c:v>49368</c:v>
                </c:pt>
                <c:pt idx="1421">
                  <c:v>49375</c:v>
                </c:pt>
                <c:pt idx="1422">
                  <c:v>49382</c:v>
                </c:pt>
                <c:pt idx="1423">
                  <c:v>49389</c:v>
                </c:pt>
                <c:pt idx="1424">
                  <c:v>49396</c:v>
                </c:pt>
                <c:pt idx="1425">
                  <c:v>49403</c:v>
                </c:pt>
                <c:pt idx="1426">
                  <c:v>49410</c:v>
                </c:pt>
                <c:pt idx="1427">
                  <c:v>49417</c:v>
                </c:pt>
                <c:pt idx="1428">
                  <c:v>49424</c:v>
                </c:pt>
                <c:pt idx="1429">
                  <c:v>49431</c:v>
                </c:pt>
                <c:pt idx="1430">
                  <c:v>49438</c:v>
                </c:pt>
                <c:pt idx="1431">
                  <c:v>49445</c:v>
                </c:pt>
                <c:pt idx="1432">
                  <c:v>49452</c:v>
                </c:pt>
                <c:pt idx="1433">
                  <c:v>49459</c:v>
                </c:pt>
                <c:pt idx="1434">
                  <c:v>49466</c:v>
                </c:pt>
                <c:pt idx="1435">
                  <c:v>49473</c:v>
                </c:pt>
                <c:pt idx="1436">
                  <c:v>49480</c:v>
                </c:pt>
                <c:pt idx="1437">
                  <c:v>49487</c:v>
                </c:pt>
                <c:pt idx="1438">
                  <c:v>49494</c:v>
                </c:pt>
                <c:pt idx="1439">
                  <c:v>49501</c:v>
                </c:pt>
                <c:pt idx="1440">
                  <c:v>49508</c:v>
                </c:pt>
                <c:pt idx="1441">
                  <c:v>49515</c:v>
                </c:pt>
                <c:pt idx="1442">
                  <c:v>49522</c:v>
                </c:pt>
                <c:pt idx="1443">
                  <c:v>49529</c:v>
                </c:pt>
                <c:pt idx="1444">
                  <c:v>49536</c:v>
                </c:pt>
                <c:pt idx="1445">
                  <c:v>49543</c:v>
                </c:pt>
                <c:pt idx="1446">
                  <c:v>49550</c:v>
                </c:pt>
                <c:pt idx="1447">
                  <c:v>49557</c:v>
                </c:pt>
                <c:pt idx="1448">
                  <c:v>49564</c:v>
                </c:pt>
                <c:pt idx="1449">
                  <c:v>49571</c:v>
                </c:pt>
                <c:pt idx="1450">
                  <c:v>49578</c:v>
                </c:pt>
                <c:pt idx="1451">
                  <c:v>49585</c:v>
                </c:pt>
                <c:pt idx="1452">
                  <c:v>49592</c:v>
                </c:pt>
                <c:pt idx="1453">
                  <c:v>49599</c:v>
                </c:pt>
                <c:pt idx="1454">
                  <c:v>49606</c:v>
                </c:pt>
                <c:pt idx="1455">
                  <c:v>49613</c:v>
                </c:pt>
                <c:pt idx="1456">
                  <c:v>49620</c:v>
                </c:pt>
                <c:pt idx="1457">
                  <c:v>49627</c:v>
                </c:pt>
                <c:pt idx="1458">
                  <c:v>49634</c:v>
                </c:pt>
                <c:pt idx="1459">
                  <c:v>49641</c:v>
                </c:pt>
                <c:pt idx="1460">
                  <c:v>49648</c:v>
                </c:pt>
                <c:pt idx="1461">
                  <c:v>49655</c:v>
                </c:pt>
                <c:pt idx="1462">
                  <c:v>49662</c:v>
                </c:pt>
                <c:pt idx="1463">
                  <c:v>49670</c:v>
                </c:pt>
                <c:pt idx="1464">
                  <c:v>49677</c:v>
                </c:pt>
                <c:pt idx="1465">
                  <c:v>49684</c:v>
                </c:pt>
                <c:pt idx="1466">
                  <c:v>49691</c:v>
                </c:pt>
                <c:pt idx="1467">
                  <c:v>49698</c:v>
                </c:pt>
                <c:pt idx="1468">
                  <c:v>49705</c:v>
                </c:pt>
                <c:pt idx="1469">
                  <c:v>49712</c:v>
                </c:pt>
                <c:pt idx="1470">
                  <c:v>49719</c:v>
                </c:pt>
                <c:pt idx="1471">
                  <c:v>49726</c:v>
                </c:pt>
                <c:pt idx="1472">
                  <c:v>49733</c:v>
                </c:pt>
                <c:pt idx="1473">
                  <c:v>49740</c:v>
                </c:pt>
                <c:pt idx="1474">
                  <c:v>49747</c:v>
                </c:pt>
                <c:pt idx="1475">
                  <c:v>49754</c:v>
                </c:pt>
                <c:pt idx="1476">
                  <c:v>49761</c:v>
                </c:pt>
                <c:pt idx="1477">
                  <c:v>49768</c:v>
                </c:pt>
                <c:pt idx="1478">
                  <c:v>49775</c:v>
                </c:pt>
                <c:pt idx="1479">
                  <c:v>49782</c:v>
                </c:pt>
                <c:pt idx="1480">
                  <c:v>49789</c:v>
                </c:pt>
                <c:pt idx="1481">
                  <c:v>49796</c:v>
                </c:pt>
                <c:pt idx="1482">
                  <c:v>49803</c:v>
                </c:pt>
                <c:pt idx="1483">
                  <c:v>49810</c:v>
                </c:pt>
                <c:pt idx="1484">
                  <c:v>49817</c:v>
                </c:pt>
                <c:pt idx="1485">
                  <c:v>49824</c:v>
                </c:pt>
                <c:pt idx="1486">
                  <c:v>49831</c:v>
                </c:pt>
                <c:pt idx="1487">
                  <c:v>49838</c:v>
                </c:pt>
                <c:pt idx="1488">
                  <c:v>49845</c:v>
                </c:pt>
                <c:pt idx="1489">
                  <c:v>49852</c:v>
                </c:pt>
                <c:pt idx="1490">
                  <c:v>49859</c:v>
                </c:pt>
                <c:pt idx="1491">
                  <c:v>49866</c:v>
                </c:pt>
                <c:pt idx="1492">
                  <c:v>49873</c:v>
                </c:pt>
                <c:pt idx="1493">
                  <c:v>49880</c:v>
                </c:pt>
                <c:pt idx="1494">
                  <c:v>49887</c:v>
                </c:pt>
                <c:pt idx="1495">
                  <c:v>49894</c:v>
                </c:pt>
                <c:pt idx="1496">
                  <c:v>49901</c:v>
                </c:pt>
                <c:pt idx="1497">
                  <c:v>49908</c:v>
                </c:pt>
                <c:pt idx="1498">
                  <c:v>49915</c:v>
                </c:pt>
                <c:pt idx="1499">
                  <c:v>49922</c:v>
                </c:pt>
                <c:pt idx="1500">
                  <c:v>49929</c:v>
                </c:pt>
                <c:pt idx="1501">
                  <c:v>49936</c:v>
                </c:pt>
                <c:pt idx="1502">
                  <c:v>49943</c:v>
                </c:pt>
                <c:pt idx="1503">
                  <c:v>49950</c:v>
                </c:pt>
                <c:pt idx="1504">
                  <c:v>49957</c:v>
                </c:pt>
                <c:pt idx="1505">
                  <c:v>49964</c:v>
                </c:pt>
                <c:pt idx="1506">
                  <c:v>49971</c:v>
                </c:pt>
                <c:pt idx="1507">
                  <c:v>49978</c:v>
                </c:pt>
                <c:pt idx="1508">
                  <c:v>49985</c:v>
                </c:pt>
                <c:pt idx="1509">
                  <c:v>49992</c:v>
                </c:pt>
                <c:pt idx="1510">
                  <c:v>49999</c:v>
                </c:pt>
                <c:pt idx="1511">
                  <c:v>50006</c:v>
                </c:pt>
                <c:pt idx="1512">
                  <c:v>50013</c:v>
                </c:pt>
                <c:pt idx="1513">
                  <c:v>50020</c:v>
                </c:pt>
                <c:pt idx="1514">
                  <c:v>50027</c:v>
                </c:pt>
                <c:pt idx="1515">
                  <c:v>50038</c:v>
                </c:pt>
                <c:pt idx="1516">
                  <c:v>50045</c:v>
                </c:pt>
                <c:pt idx="1517">
                  <c:v>50052</c:v>
                </c:pt>
                <c:pt idx="1518">
                  <c:v>50059</c:v>
                </c:pt>
                <c:pt idx="1519">
                  <c:v>50066</c:v>
                </c:pt>
                <c:pt idx="1520">
                  <c:v>50073</c:v>
                </c:pt>
                <c:pt idx="1521">
                  <c:v>50080</c:v>
                </c:pt>
                <c:pt idx="1522">
                  <c:v>50087</c:v>
                </c:pt>
                <c:pt idx="1523">
                  <c:v>50094</c:v>
                </c:pt>
                <c:pt idx="1524">
                  <c:v>50101</c:v>
                </c:pt>
                <c:pt idx="1525">
                  <c:v>50108</c:v>
                </c:pt>
                <c:pt idx="1526">
                  <c:v>50115</c:v>
                </c:pt>
                <c:pt idx="1527">
                  <c:v>50122</c:v>
                </c:pt>
                <c:pt idx="1528">
                  <c:v>50129</c:v>
                </c:pt>
                <c:pt idx="1529">
                  <c:v>50137</c:v>
                </c:pt>
                <c:pt idx="1530">
                  <c:v>50144</c:v>
                </c:pt>
                <c:pt idx="1531">
                  <c:v>50151</c:v>
                </c:pt>
                <c:pt idx="1532">
                  <c:v>50158</c:v>
                </c:pt>
                <c:pt idx="1533">
                  <c:v>50165</c:v>
                </c:pt>
                <c:pt idx="1534">
                  <c:v>50172</c:v>
                </c:pt>
                <c:pt idx="1535">
                  <c:v>50179</c:v>
                </c:pt>
                <c:pt idx="1536">
                  <c:v>50186</c:v>
                </c:pt>
                <c:pt idx="1537">
                  <c:v>50193</c:v>
                </c:pt>
                <c:pt idx="1538">
                  <c:v>50200</c:v>
                </c:pt>
                <c:pt idx="1539">
                  <c:v>50207</c:v>
                </c:pt>
                <c:pt idx="1540">
                  <c:v>50214</c:v>
                </c:pt>
                <c:pt idx="1541">
                  <c:v>50221</c:v>
                </c:pt>
                <c:pt idx="1542">
                  <c:v>50228</c:v>
                </c:pt>
                <c:pt idx="1543">
                  <c:v>50235</c:v>
                </c:pt>
                <c:pt idx="1544">
                  <c:v>50242</c:v>
                </c:pt>
                <c:pt idx="1545">
                  <c:v>50249</c:v>
                </c:pt>
                <c:pt idx="1546">
                  <c:v>50256</c:v>
                </c:pt>
                <c:pt idx="1547">
                  <c:v>50263</c:v>
                </c:pt>
                <c:pt idx="1548">
                  <c:v>50270</c:v>
                </c:pt>
                <c:pt idx="1549">
                  <c:v>50277</c:v>
                </c:pt>
                <c:pt idx="1550">
                  <c:v>50284</c:v>
                </c:pt>
                <c:pt idx="1551">
                  <c:v>50291</c:v>
                </c:pt>
                <c:pt idx="1552">
                  <c:v>50298</c:v>
                </c:pt>
                <c:pt idx="1553">
                  <c:v>50305</c:v>
                </c:pt>
                <c:pt idx="1554">
                  <c:v>50312</c:v>
                </c:pt>
                <c:pt idx="1555">
                  <c:v>50319</c:v>
                </c:pt>
                <c:pt idx="1556">
                  <c:v>50326</c:v>
                </c:pt>
                <c:pt idx="1557">
                  <c:v>50333</c:v>
                </c:pt>
                <c:pt idx="1558">
                  <c:v>50340</c:v>
                </c:pt>
                <c:pt idx="1559">
                  <c:v>50347</c:v>
                </c:pt>
                <c:pt idx="1560">
                  <c:v>50354</c:v>
                </c:pt>
                <c:pt idx="1561">
                  <c:v>50361</c:v>
                </c:pt>
                <c:pt idx="1562">
                  <c:v>50368</c:v>
                </c:pt>
                <c:pt idx="1563">
                  <c:v>50375</c:v>
                </c:pt>
                <c:pt idx="1564">
                  <c:v>50382</c:v>
                </c:pt>
                <c:pt idx="1565">
                  <c:v>50389</c:v>
                </c:pt>
                <c:pt idx="1566">
                  <c:v>50396</c:v>
                </c:pt>
                <c:pt idx="1567">
                  <c:v>50403</c:v>
                </c:pt>
                <c:pt idx="1568">
                  <c:v>50410</c:v>
                </c:pt>
                <c:pt idx="1569">
                  <c:v>50417</c:v>
                </c:pt>
                <c:pt idx="1570">
                  <c:v>50424</c:v>
                </c:pt>
                <c:pt idx="1571">
                  <c:v>50431</c:v>
                </c:pt>
                <c:pt idx="1572">
                  <c:v>50438</c:v>
                </c:pt>
                <c:pt idx="1573">
                  <c:v>50445</c:v>
                </c:pt>
                <c:pt idx="1574">
                  <c:v>50452</c:v>
                </c:pt>
                <c:pt idx="1575">
                  <c:v>50459</c:v>
                </c:pt>
                <c:pt idx="1576">
                  <c:v>50466</c:v>
                </c:pt>
                <c:pt idx="1577">
                  <c:v>50473</c:v>
                </c:pt>
                <c:pt idx="1578">
                  <c:v>50480</c:v>
                </c:pt>
                <c:pt idx="1579">
                  <c:v>50487</c:v>
                </c:pt>
                <c:pt idx="1580">
                  <c:v>50494</c:v>
                </c:pt>
                <c:pt idx="1581">
                  <c:v>50501</c:v>
                </c:pt>
                <c:pt idx="1582">
                  <c:v>50508</c:v>
                </c:pt>
                <c:pt idx="1583">
                  <c:v>50515</c:v>
                </c:pt>
                <c:pt idx="1584">
                  <c:v>50522</c:v>
                </c:pt>
                <c:pt idx="1585">
                  <c:v>50529</c:v>
                </c:pt>
                <c:pt idx="1586">
                  <c:v>50536</c:v>
                </c:pt>
                <c:pt idx="1587">
                  <c:v>50543</c:v>
                </c:pt>
                <c:pt idx="1588">
                  <c:v>50550</c:v>
                </c:pt>
                <c:pt idx="1589">
                  <c:v>50557</c:v>
                </c:pt>
                <c:pt idx="1590">
                  <c:v>50564</c:v>
                </c:pt>
                <c:pt idx="1591">
                  <c:v>50571</c:v>
                </c:pt>
                <c:pt idx="1592">
                  <c:v>50578</c:v>
                </c:pt>
                <c:pt idx="1593">
                  <c:v>50585</c:v>
                </c:pt>
                <c:pt idx="1594">
                  <c:v>50592</c:v>
                </c:pt>
                <c:pt idx="1595">
                  <c:v>50599</c:v>
                </c:pt>
                <c:pt idx="1596">
                  <c:v>50606</c:v>
                </c:pt>
                <c:pt idx="1597">
                  <c:v>50613</c:v>
                </c:pt>
                <c:pt idx="1598">
                  <c:v>50620</c:v>
                </c:pt>
                <c:pt idx="1599">
                  <c:v>50627</c:v>
                </c:pt>
                <c:pt idx="1600">
                  <c:v>50634</c:v>
                </c:pt>
                <c:pt idx="1601">
                  <c:v>50641</c:v>
                </c:pt>
                <c:pt idx="1602">
                  <c:v>50648</c:v>
                </c:pt>
                <c:pt idx="1603">
                  <c:v>50655</c:v>
                </c:pt>
                <c:pt idx="1604">
                  <c:v>50662</c:v>
                </c:pt>
                <c:pt idx="1605">
                  <c:v>50669</c:v>
                </c:pt>
                <c:pt idx="1606">
                  <c:v>50676</c:v>
                </c:pt>
                <c:pt idx="1607">
                  <c:v>50683</c:v>
                </c:pt>
                <c:pt idx="1608">
                  <c:v>50690</c:v>
                </c:pt>
                <c:pt idx="1609">
                  <c:v>50697</c:v>
                </c:pt>
                <c:pt idx="1610">
                  <c:v>50704</c:v>
                </c:pt>
                <c:pt idx="1611">
                  <c:v>50711</c:v>
                </c:pt>
                <c:pt idx="1612">
                  <c:v>50718</c:v>
                </c:pt>
                <c:pt idx="1613">
                  <c:v>50725</c:v>
                </c:pt>
                <c:pt idx="1614">
                  <c:v>50732</c:v>
                </c:pt>
                <c:pt idx="1615">
                  <c:v>50739</c:v>
                </c:pt>
                <c:pt idx="1616">
                  <c:v>50746</c:v>
                </c:pt>
                <c:pt idx="1617">
                  <c:v>50753</c:v>
                </c:pt>
                <c:pt idx="1618">
                  <c:v>50760</c:v>
                </c:pt>
                <c:pt idx="1619">
                  <c:v>50768</c:v>
                </c:pt>
                <c:pt idx="1620">
                  <c:v>50775</c:v>
                </c:pt>
                <c:pt idx="1621">
                  <c:v>50782</c:v>
                </c:pt>
                <c:pt idx="1622">
                  <c:v>50789</c:v>
                </c:pt>
                <c:pt idx="1623">
                  <c:v>50796</c:v>
                </c:pt>
                <c:pt idx="1624">
                  <c:v>50803</c:v>
                </c:pt>
                <c:pt idx="1625">
                  <c:v>50810</c:v>
                </c:pt>
                <c:pt idx="1626">
                  <c:v>50817</c:v>
                </c:pt>
                <c:pt idx="1627">
                  <c:v>50824</c:v>
                </c:pt>
                <c:pt idx="1628">
                  <c:v>50831</c:v>
                </c:pt>
                <c:pt idx="1629">
                  <c:v>50838</c:v>
                </c:pt>
                <c:pt idx="1630">
                  <c:v>50845</c:v>
                </c:pt>
                <c:pt idx="1631">
                  <c:v>50852</c:v>
                </c:pt>
                <c:pt idx="1632">
                  <c:v>50859</c:v>
                </c:pt>
                <c:pt idx="1633">
                  <c:v>50866</c:v>
                </c:pt>
                <c:pt idx="1634">
                  <c:v>50873</c:v>
                </c:pt>
                <c:pt idx="1635">
                  <c:v>50880</c:v>
                </c:pt>
                <c:pt idx="1636">
                  <c:v>50887</c:v>
                </c:pt>
                <c:pt idx="1637">
                  <c:v>50894</c:v>
                </c:pt>
                <c:pt idx="1638">
                  <c:v>50901</c:v>
                </c:pt>
                <c:pt idx="1639">
                  <c:v>50908</c:v>
                </c:pt>
                <c:pt idx="1640">
                  <c:v>50915</c:v>
                </c:pt>
                <c:pt idx="1641">
                  <c:v>50922</c:v>
                </c:pt>
                <c:pt idx="1642">
                  <c:v>50929</c:v>
                </c:pt>
                <c:pt idx="1643">
                  <c:v>50936</c:v>
                </c:pt>
                <c:pt idx="1644">
                  <c:v>50943</c:v>
                </c:pt>
                <c:pt idx="1645">
                  <c:v>50950</c:v>
                </c:pt>
                <c:pt idx="1646">
                  <c:v>50957</c:v>
                </c:pt>
                <c:pt idx="1647">
                  <c:v>50964</c:v>
                </c:pt>
                <c:pt idx="1648">
                  <c:v>50971</c:v>
                </c:pt>
                <c:pt idx="1649">
                  <c:v>50978</c:v>
                </c:pt>
                <c:pt idx="1650">
                  <c:v>50985</c:v>
                </c:pt>
                <c:pt idx="1651">
                  <c:v>50992</c:v>
                </c:pt>
                <c:pt idx="1652">
                  <c:v>50999</c:v>
                </c:pt>
                <c:pt idx="1653">
                  <c:v>51006</c:v>
                </c:pt>
                <c:pt idx="1654">
                  <c:v>51013</c:v>
                </c:pt>
                <c:pt idx="1655">
                  <c:v>51020</c:v>
                </c:pt>
                <c:pt idx="1656">
                  <c:v>51027</c:v>
                </c:pt>
                <c:pt idx="1657">
                  <c:v>51034</c:v>
                </c:pt>
                <c:pt idx="1658">
                  <c:v>51041</c:v>
                </c:pt>
                <c:pt idx="1659">
                  <c:v>51048</c:v>
                </c:pt>
                <c:pt idx="1660">
                  <c:v>51055</c:v>
                </c:pt>
                <c:pt idx="1661">
                  <c:v>51062</c:v>
                </c:pt>
                <c:pt idx="1662">
                  <c:v>51069</c:v>
                </c:pt>
                <c:pt idx="1663">
                  <c:v>51076</c:v>
                </c:pt>
                <c:pt idx="1664">
                  <c:v>51083</c:v>
                </c:pt>
                <c:pt idx="1665">
                  <c:v>51090</c:v>
                </c:pt>
                <c:pt idx="1666">
                  <c:v>51097</c:v>
                </c:pt>
                <c:pt idx="1667">
                  <c:v>51104</c:v>
                </c:pt>
                <c:pt idx="1668">
                  <c:v>51111</c:v>
                </c:pt>
                <c:pt idx="1669">
                  <c:v>51118</c:v>
                </c:pt>
                <c:pt idx="1670">
                  <c:v>51125</c:v>
                </c:pt>
                <c:pt idx="1671">
                  <c:v>51132</c:v>
                </c:pt>
                <c:pt idx="1672">
                  <c:v>51139</c:v>
                </c:pt>
                <c:pt idx="1673">
                  <c:v>51146</c:v>
                </c:pt>
                <c:pt idx="1674">
                  <c:v>51153</c:v>
                </c:pt>
                <c:pt idx="1675">
                  <c:v>51160</c:v>
                </c:pt>
                <c:pt idx="1676">
                  <c:v>51167</c:v>
                </c:pt>
                <c:pt idx="1677">
                  <c:v>51174</c:v>
                </c:pt>
                <c:pt idx="1678">
                  <c:v>51181</c:v>
                </c:pt>
                <c:pt idx="1679">
                  <c:v>51188</c:v>
                </c:pt>
                <c:pt idx="1680">
                  <c:v>51195</c:v>
                </c:pt>
                <c:pt idx="1681">
                  <c:v>51202</c:v>
                </c:pt>
                <c:pt idx="1682">
                  <c:v>51209</c:v>
                </c:pt>
                <c:pt idx="1683">
                  <c:v>51216</c:v>
                </c:pt>
                <c:pt idx="1684">
                  <c:v>51223</c:v>
                </c:pt>
                <c:pt idx="1685">
                  <c:v>51230</c:v>
                </c:pt>
                <c:pt idx="1686">
                  <c:v>51237</c:v>
                </c:pt>
                <c:pt idx="1687">
                  <c:v>51244</c:v>
                </c:pt>
                <c:pt idx="1688">
                  <c:v>51251</c:v>
                </c:pt>
                <c:pt idx="1689">
                  <c:v>51258</c:v>
                </c:pt>
                <c:pt idx="1690">
                  <c:v>51265</c:v>
                </c:pt>
                <c:pt idx="1691">
                  <c:v>51272</c:v>
                </c:pt>
                <c:pt idx="1692">
                  <c:v>51279</c:v>
                </c:pt>
                <c:pt idx="1693">
                  <c:v>51286</c:v>
                </c:pt>
                <c:pt idx="1694">
                  <c:v>51293</c:v>
                </c:pt>
                <c:pt idx="1695">
                  <c:v>51300</c:v>
                </c:pt>
                <c:pt idx="1696">
                  <c:v>51307</c:v>
                </c:pt>
                <c:pt idx="1697">
                  <c:v>51314</c:v>
                </c:pt>
                <c:pt idx="1698">
                  <c:v>51321</c:v>
                </c:pt>
                <c:pt idx="1699">
                  <c:v>51328</c:v>
                </c:pt>
                <c:pt idx="1700">
                  <c:v>51335</c:v>
                </c:pt>
                <c:pt idx="1701">
                  <c:v>51342</c:v>
                </c:pt>
                <c:pt idx="1702">
                  <c:v>51349</c:v>
                </c:pt>
                <c:pt idx="1703">
                  <c:v>51356</c:v>
                </c:pt>
                <c:pt idx="1704">
                  <c:v>51363</c:v>
                </c:pt>
                <c:pt idx="1705">
                  <c:v>51370</c:v>
                </c:pt>
                <c:pt idx="1706">
                  <c:v>51377</c:v>
                </c:pt>
                <c:pt idx="1707">
                  <c:v>51384</c:v>
                </c:pt>
                <c:pt idx="1708">
                  <c:v>51391</c:v>
                </c:pt>
                <c:pt idx="1709">
                  <c:v>51398</c:v>
                </c:pt>
                <c:pt idx="1710">
                  <c:v>51405</c:v>
                </c:pt>
                <c:pt idx="1711">
                  <c:v>51412</c:v>
                </c:pt>
                <c:pt idx="1712">
                  <c:v>51419</c:v>
                </c:pt>
                <c:pt idx="1713">
                  <c:v>51426</c:v>
                </c:pt>
                <c:pt idx="1714">
                  <c:v>51433</c:v>
                </c:pt>
                <c:pt idx="1715">
                  <c:v>51440</c:v>
                </c:pt>
                <c:pt idx="1716">
                  <c:v>51447</c:v>
                </c:pt>
                <c:pt idx="1717">
                  <c:v>51454</c:v>
                </c:pt>
                <c:pt idx="1718">
                  <c:v>51461</c:v>
                </c:pt>
                <c:pt idx="1719">
                  <c:v>51468</c:v>
                </c:pt>
                <c:pt idx="1720">
                  <c:v>51475</c:v>
                </c:pt>
                <c:pt idx="1721">
                  <c:v>51482</c:v>
                </c:pt>
                <c:pt idx="1722">
                  <c:v>51489</c:v>
                </c:pt>
                <c:pt idx="1723">
                  <c:v>51497</c:v>
                </c:pt>
                <c:pt idx="1724">
                  <c:v>51504</c:v>
                </c:pt>
                <c:pt idx="1725">
                  <c:v>51511</c:v>
                </c:pt>
                <c:pt idx="1726">
                  <c:v>51518</c:v>
                </c:pt>
                <c:pt idx="1727">
                  <c:v>51525</c:v>
                </c:pt>
                <c:pt idx="1728">
                  <c:v>51532</c:v>
                </c:pt>
                <c:pt idx="1729">
                  <c:v>51539</c:v>
                </c:pt>
                <c:pt idx="1730">
                  <c:v>51546</c:v>
                </c:pt>
                <c:pt idx="1731">
                  <c:v>51553</c:v>
                </c:pt>
                <c:pt idx="1732">
                  <c:v>51560</c:v>
                </c:pt>
                <c:pt idx="1733">
                  <c:v>51567</c:v>
                </c:pt>
                <c:pt idx="1734">
                  <c:v>51574</c:v>
                </c:pt>
                <c:pt idx="1735">
                  <c:v>51581</c:v>
                </c:pt>
                <c:pt idx="1736">
                  <c:v>51588</c:v>
                </c:pt>
                <c:pt idx="1737">
                  <c:v>51595</c:v>
                </c:pt>
                <c:pt idx="1738">
                  <c:v>51602</c:v>
                </c:pt>
                <c:pt idx="1739">
                  <c:v>51609</c:v>
                </c:pt>
                <c:pt idx="1740">
                  <c:v>51616</c:v>
                </c:pt>
                <c:pt idx="1741">
                  <c:v>51623</c:v>
                </c:pt>
                <c:pt idx="1742">
                  <c:v>51630</c:v>
                </c:pt>
                <c:pt idx="1743">
                  <c:v>51637</c:v>
                </c:pt>
                <c:pt idx="1744">
                  <c:v>51644</c:v>
                </c:pt>
                <c:pt idx="1745">
                  <c:v>51651</c:v>
                </c:pt>
                <c:pt idx="1746">
                  <c:v>51658</c:v>
                </c:pt>
                <c:pt idx="1747">
                  <c:v>51665</c:v>
                </c:pt>
                <c:pt idx="1748">
                  <c:v>51672</c:v>
                </c:pt>
                <c:pt idx="1749">
                  <c:v>51679</c:v>
                </c:pt>
                <c:pt idx="1750">
                  <c:v>51686</c:v>
                </c:pt>
                <c:pt idx="1751">
                  <c:v>51693</c:v>
                </c:pt>
                <c:pt idx="1752">
                  <c:v>51700</c:v>
                </c:pt>
                <c:pt idx="1753">
                  <c:v>51707</c:v>
                </c:pt>
                <c:pt idx="1754">
                  <c:v>51714</c:v>
                </c:pt>
                <c:pt idx="1755">
                  <c:v>51721</c:v>
                </c:pt>
                <c:pt idx="1756">
                  <c:v>51728</c:v>
                </c:pt>
                <c:pt idx="1757">
                  <c:v>51735</c:v>
                </c:pt>
                <c:pt idx="1758">
                  <c:v>51742</c:v>
                </c:pt>
                <c:pt idx="1759">
                  <c:v>51749</c:v>
                </c:pt>
                <c:pt idx="1760">
                  <c:v>51756</c:v>
                </c:pt>
                <c:pt idx="1761">
                  <c:v>51763</c:v>
                </c:pt>
                <c:pt idx="1762">
                  <c:v>51770</c:v>
                </c:pt>
                <c:pt idx="1763">
                  <c:v>51777</c:v>
                </c:pt>
                <c:pt idx="1764">
                  <c:v>51784</c:v>
                </c:pt>
                <c:pt idx="1765">
                  <c:v>51791</c:v>
                </c:pt>
                <c:pt idx="1766">
                  <c:v>51798</c:v>
                </c:pt>
                <c:pt idx="1767">
                  <c:v>51805</c:v>
                </c:pt>
                <c:pt idx="1768">
                  <c:v>51812</c:v>
                </c:pt>
                <c:pt idx="1769">
                  <c:v>51819</c:v>
                </c:pt>
                <c:pt idx="1770">
                  <c:v>51826</c:v>
                </c:pt>
                <c:pt idx="1771">
                  <c:v>51833</c:v>
                </c:pt>
                <c:pt idx="1772">
                  <c:v>51840</c:v>
                </c:pt>
                <c:pt idx="1773">
                  <c:v>51847</c:v>
                </c:pt>
                <c:pt idx="1774">
                  <c:v>51854</c:v>
                </c:pt>
                <c:pt idx="1775">
                  <c:v>51862</c:v>
                </c:pt>
                <c:pt idx="1776">
                  <c:v>51869</c:v>
                </c:pt>
                <c:pt idx="1777">
                  <c:v>51876</c:v>
                </c:pt>
                <c:pt idx="1778">
                  <c:v>51883</c:v>
                </c:pt>
                <c:pt idx="1779">
                  <c:v>51890</c:v>
                </c:pt>
                <c:pt idx="1780">
                  <c:v>51897</c:v>
                </c:pt>
                <c:pt idx="1781">
                  <c:v>51904</c:v>
                </c:pt>
                <c:pt idx="1782">
                  <c:v>51911</c:v>
                </c:pt>
                <c:pt idx="1783">
                  <c:v>51918</c:v>
                </c:pt>
                <c:pt idx="1784">
                  <c:v>51925</c:v>
                </c:pt>
                <c:pt idx="1785">
                  <c:v>51932</c:v>
                </c:pt>
                <c:pt idx="1786">
                  <c:v>51939</c:v>
                </c:pt>
                <c:pt idx="1787">
                  <c:v>51946</c:v>
                </c:pt>
                <c:pt idx="1788">
                  <c:v>51953</c:v>
                </c:pt>
                <c:pt idx="1789">
                  <c:v>51964</c:v>
                </c:pt>
                <c:pt idx="1790">
                  <c:v>51971</c:v>
                </c:pt>
                <c:pt idx="1791">
                  <c:v>51978</c:v>
                </c:pt>
                <c:pt idx="1792">
                  <c:v>51985</c:v>
                </c:pt>
                <c:pt idx="1793">
                  <c:v>51992</c:v>
                </c:pt>
                <c:pt idx="1794">
                  <c:v>51999</c:v>
                </c:pt>
                <c:pt idx="1795">
                  <c:v>52006</c:v>
                </c:pt>
                <c:pt idx="1796">
                  <c:v>52013</c:v>
                </c:pt>
                <c:pt idx="1797">
                  <c:v>52020</c:v>
                </c:pt>
                <c:pt idx="1798">
                  <c:v>52027</c:v>
                </c:pt>
                <c:pt idx="1799">
                  <c:v>52034</c:v>
                </c:pt>
                <c:pt idx="1800">
                  <c:v>52041</c:v>
                </c:pt>
                <c:pt idx="1801">
                  <c:v>52048</c:v>
                </c:pt>
                <c:pt idx="1802">
                  <c:v>52055</c:v>
                </c:pt>
                <c:pt idx="1803">
                  <c:v>52062</c:v>
                </c:pt>
                <c:pt idx="1804">
                  <c:v>52069</c:v>
                </c:pt>
                <c:pt idx="1805">
                  <c:v>52076</c:v>
                </c:pt>
                <c:pt idx="1806">
                  <c:v>52083</c:v>
                </c:pt>
                <c:pt idx="1807">
                  <c:v>52090</c:v>
                </c:pt>
                <c:pt idx="1808">
                  <c:v>52097</c:v>
                </c:pt>
                <c:pt idx="1809">
                  <c:v>52104</c:v>
                </c:pt>
                <c:pt idx="1810">
                  <c:v>52111</c:v>
                </c:pt>
                <c:pt idx="1811">
                  <c:v>52118</c:v>
                </c:pt>
                <c:pt idx="1812">
                  <c:v>52125</c:v>
                </c:pt>
                <c:pt idx="1813">
                  <c:v>52132</c:v>
                </c:pt>
                <c:pt idx="1814">
                  <c:v>52139</c:v>
                </c:pt>
                <c:pt idx="1815">
                  <c:v>52146</c:v>
                </c:pt>
                <c:pt idx="1816">
                  <c:v>52153</c:v>
                </c:pt>
                <c:pt idx="1817">
                  <c:v>52160</c:v>
                </c:pt>
                <c:pt idx="1818">
                  <c:v>52167</c:v>
                </c:pt>
                <c:pt idx="1819">
                  <c:v>52174</c:v>
                </c:pt>
                <c:pt idx="1820">
                  <c:v>52181</c:v>
                </c:pt>
                <c:pt idx="1821">
                  <c:v>52188</c:v>
                </c:pt>
                <c:pt idx="1822">
                  <c:v>52195</c:v>
                </c:pt>
                <c:pt idx="1823">
                  <c:v>52202</c:v>
                </c:pt>
                <c:pt idx="1824">
                  <c:v>52209</c:v>
                </c:pt>
                <c:pt idx="1825">
                  <c:v>52216</c:v>
                </c:pt>
                <c:pt idx="1826">
                  <c:v>52223</c:v>
                </c:pt>
                <c:pt idx="1827">
                  <c:v>52230</c:v>
                </c:pt>
                <c:pt idx="1828">
                  <c:v>52237</c:v>
                </c:pt>
                <c:pt idx="1829">
                  <c:v>52244</c:v>
                </c:pt>
                <c:pt idx="1830">
                  <c:v>52251</c:v>
                </c:pt>
                <c:pt idx="1831">
                  <c:v>52258</c:v>
                </c:pt>
                <c:pt idx="1832">
                  <c:v>52265</c:v>
                </c:pt>
                <c:pt idx="1833">
                  <c:v>52272</c:v>
                </c:pt>
                <c:pt idx="1834">
                  <c:v>52279</c:v>
                </c:pt>
                <c:pt idx="1835">
                  <c:v>52286</c:v>
                </c:pt>
                <c:pt idx="1836">
                  <c:v>52293</c:v>
                </c:pt>
                <c:pt idx="1837">
                  <c:v>52300</c:v>
                </c:pt>
                <c:pt idx="1838">
                  <c:v>52307</c:v>
                </c:pt>
                <c:pt idx="1839">
                  <c:v>52314</c:v>
                </c:pt>
                <c:pt idx="1840">
                  <c:v>52321</c:v>
                </c:pt>
                <c:pt idx="1841">
                  <c:v>52328</c:v>
                </c:pt>
                <c:pt idx="1842">
                  <c:v>52335</c:v>
                </c:pt>
                <c:pt idx="1843">
                  <c:v>52342</c:v>
                </c:pt>
                <c:pt idx="1844">
                  <c:v>52349</c:v>
                </c:pt>
                <c:pt idx="1845">
                  <c:v>52356</c:v>
                </c:pt>
                <c:pt idx="1846">
                  <c:v>52363</c:v>
                </c:pt>
                <c:pt idx="1847">
                  <c:v>52370</c:v>
                </c:pt>
                <c:pt idx="1848">
                  <c:v>52377</c:v>
                </c:pt>
                <c:pt idx="1849">
                  <c:v>52384</c:v>
                </c:pt>
                <c:pt idx="1850">
                  <c:v>52391</c:v>
                </c:pt>
                <c:pt idx="1851">
                  <c:v>52398</c:v>
                </c:pt>
                <c:pt idx="1852">
                  <c:v>52405</c:v>
                </c:pt>
                <c:pt idx="1853">
                  <c:v>52412</c:v>
                </c:pt>
                <c:pt idx="1854">
                  <c:v>52419</c:v>
                </c:pt>
                <c:pt idx="1855">
                  <c:v>52426</c:v>
                </c:pt>
                <c:pt idx="1856">
                  <c:v>52433</c:v>
                </c:pt>
                <c:pt idx="1857">
                  <c:v>52440</c:v>
                </c:pt>
                <c:pt idx="1858">
                  <c:v>52447</c:v>
                </c:pt>
                <c:pt idx="1859">
                  <c:v>52454</c:v>
                </c:pt>
                <c:pt idx="1860">
                  <c:v>52461</c:v>
                </c:pt>
                <c:pt idx="1861">
                  <c:v>52468</c:v>
                </c:pt>
                <c:pt idx="1862">
                  <c:v>52475</c:v>
                </c:pt>
                <c:pt idx="1863">
                  <c:v>52482</c:v>
                </c:pt>
                <c:pt idx="1864">
                  <c:v>52489</c:v>
                </c:pt>
                <c:pt idx="1865">
                  <c:v>52496</c:v>
                </c:pt>
                <c:pt idx="1866">
                  <c:v>52503</c:v>
                </c:pt>
                <c:pt idx="1867">
                  <c:v>52510</c:v>
                </c:pt>
                <c:pt idx="1868">
                  <c:v>52517</c:v>
                </c:pt>
                <c:pt idx="1869">
                  <c:v>52524</c:v>
                </c:pt>
                <c:pt idx="1870">
                  <c:v>52531</c:v>
                </c:pt>
                <c:pt idx="1871">
                  <c:v>52538</c:v>
                </c:pt>
                <c:pt idx="1872">
                  <c:v>52545</c:v>
                </c:pt>
                <c:pt idx="1873">
                  <c:v>52552</c:v>
                </c:pt>
                <c:pt idx="1874">
                  <c:v>52559</c:v>
                </c:pt>
                <c:pt idx="1875">
                  <c:v>52566</c:v>
                </c:pt>
                <c:pt idx="1876">
                  <c:v>52573</c:v>
                </c:pt>
                <c:pt idx="1877">
                  <c:v>52580</c:v>
                </c:pt>
                <c:pt idx="1878">
                  <c:v>52587</c:v>
                </c:pt>
                <c:pt idx="1879">
                  <c:v>52594</c:v>
                </c:pt>
                <c:pt idx="1880">
                  <c:v>52601</c:v>
                </c:pt>
                <c:pt idx="1881">
                  <c:v>52608</c:v>
                </c:pt>
                <c:pt idx="1882">
                  <c:v>52615</c:v>
                </c:pt>
                <c:pt idx="1883">
                  <c:v>52622</c:v>
                </c:pt>
                <c:pt idx="1884">
                  <c:v>52629</c:v>
                </c:pt>
                <c:pt idx="1885">
                  <c:v>52636</c:v>
                </c:pt>
                <c:pt idx="1886">
                  <c:v>52643</c:v>
                </c:pt>
                <c:pt idx="1887">
                  <c:v>52650</c:v>
                </c:pt>
                <c:pt idx="1888">
                  <c:v>52657</c:v>
                </c:pt>
                <c:pt idx="1889">
                  <c:v>52664</c:v>
                </c:pt>
                <c:pt idx="1890">
                  <c:v>52671</c:v>
                </c:pt>
                <c:pt idx="1891">
                  <c:v>52678</c:v>
                </c:pt>
                <c:pt idx="1892">
                  <c:v>52685</c:v>
                </c:pt>
                <c:pt idx="1893">
                  <c:v>52692</c:v>
                </c:pt>
                <c:pt idx="1894">
                  <c:v>52699</c:v>
                </c:pt>
                <c:pt idx="1895">
                  <c:v>52706</c:v>
                </c:pt>
                <c:pt idx="1896">
                  <c:v>52713</c:v>
                </c:pt>
                <c:pt idx="1897">
                  <c:v>52720</c:v>
                </c:pt>
                <c:pt idx="1898">
                  <c:v>52727</c:v>
                </c:pt>
                <c:pt idx="1899">
                  <c:v>52734</c:v>
                </c:pt>
                <c:pt idx="1900">
                  <c:v>52741</c:v>
                </c:pt>
                <c:pt idx="1901">
                  <c:v>52748</c:v>
                </c:pt>
                <c:pt idx="1902">
                  <c:v>52755</c:v>
                </c:pt>
                <c:pt idx="1903">
                  <c:v>52762</c:v>
                </c:pt>
                <c:pt idx="1904">
                  <c:v>52769</c:v>
                </c:pt>
                <c:pt idx="1905">
                  <c:v>52776</c:v>
                </c:pt>
                <c:pt idx="1906">
                  <c:v>52783</c:v>
                </c:pt>
                <c:pt idx="1907">
                  <c:v>52790</c:v>
                </c:pt>
                <c:pt idx="1908">
                  <c:v>52797</c:v>
                </c:pt>
                <c:pt idx="1909">
                  <c:v>52804</c:v>
                </c:pt>
                <c:pt idx="1910">
                  <c:v>52811</c:v>
                </c:pt>
                <c:pt idx="1911">
                  <c:v>52818</c:v>
                </c:pt>
                <c:pt idx="1912">
                  <c:v>52825</c:v>
                </c:pt>
                <c:pt idx="1913">
                  <c:v>52832</c:v>
                </c:pt>
                <c:pt idx="1914">
                  <c:v>52839</c:v>
                </c:pt>
                <c:pt idx="1915">
                  <c:v>52846</c:v>
                </c:pt>
                <c:pt idx="1916">
                  <c:v>52853</c:v>
                </c:pt>
                <c:pt idx="1917">
                  <c:v>52860</c:v>
                </c:pt>
                <c:pt idx="1918">
                  <c:v>52867</c:v>
                </c:pt>
                <c:pt idx="1919">
                  <c:v>52874</c:v>
                </c:pt>
                <c:pt idx="1920">
                  <c:v>52881</c:v>
                </c:pt>
                <c:pt idx="1921">
                  <c:v>52888</c:v>
                </c:pt>
                <c:pt idx="1922">
                  <c:v>52895</c:v>
                </c:pt>
                <c:pt idx="1923">
                  <c:v>52902</c:v>
                </c:pt>
                <c:pt idx="1924">
                  <c:v>52909</c:v>
                </c:pt>
                <c:pt idx="1925">
                  <c:v>52916</c:v>
                </c:pt>
                <c:pt idx="1926">
                  <c:v>52923</c:v>
                </c:pt>
                <c:pt idx="1927">
                  <c:v>52930</c:v>
                </c:pt>
                <c:pt idx="1928">
                  <c:v>52937</c:v>
                </c:pt>
                <c:pt idx="1929">
                  <c:v>52944</c:v>
                </c:pt>
                <c:pt idx="1930">
                  <c:v>52951</c:v>
                </c:pt>
                <c:pt idx="1931">
                  <c:v>52959</c:v>
                </c:pt>
                <c:pt idx="1932">
                  <c:v>52966</c:v>
                </c:pt>
                <c:pt idx="1933">
                  <c:v>52973</c:v>
                </c:pt>
                <c:pt idx="1934">
                  <c:v>52980</c:v>
                </c:pt>
                <c:pt idx="1935">
                  <c:v>52987</c:v>
                </c:pt>
                <c:pt idx="1936">
                  <c:v>52994</c:v>
                </c:pt>
                <c:pt idx="1937">
                  <c:v>53001</c:v>
                </c:pt>
                <c:pt idx="1938">
                  <c:v>53008</c:v>
                </c:pt>
                <c:pt idx="1939">
                  <c:v>53015</c:v>
                </c:pt>
                <c:pt idx="1940">
                  <c:v>53022</c:v>
                </c:pt>
                <c:pt idx="1941">
                  <c:v>53029</c:v>
                </c:pt>
                <c:pt idx="1942">
                  <c:v>53036</c:v>
                </c:pt>
                <c:pt idx="1943">
                  <c:v>53043</c:v>
                </c:pt>
                <c:pt idx="1944">
                  <c:v>53050</c:v>
                </c:pt>
                <c:pt idx="1945">
                  <c:v>53057</c:v>
                </c:pt>
                <c:pt idx="1946">
                  <c:v>53064</c:v>
                </c:pt>
                <c:pt idx="1947">
                  <c:v>53071</c:v>
                </c:pt>
                <c:pt idx="1948">
                  <c:v>53078</c:v>
                </c:pt>
                <c:pt idx="1949">
                  <c:v>53085</c:v>
                </c:pt>
                <c:pt idx="1950">
                  <c:v>53092</c:v>
                </c:pt>
                <c:pt idx="1951">
                  <c:v>53099</c:v>
                </c:pt>
                <c:pt idx="1952">
                  <c:v>53106</c:v>
                </c:pt>
                <c:pt idx="1953">
                  <c:v>53113</c:v>
                </c:pt>
                <c:pt idx="1954">
                  <c:v>53120</c:v>
                </c:pt>
                <c:pt idx="1955">
                  <c:v>53127</c:v>
                </c:pt>
                <c:pt idx="1956">
                  <c:v>53134</c:v>
                </c:pt>
                <c:pt idx="1957">
                  <c:v>53141</c:v>
                </c:pt>
                <c:pt idx="1958">
                  <c:v>53148</c:v>
                </c:pt>
                <c:pt idx="1959">
                  <c:v>53155</c:v>
                </c:pt>
                <c:pt idx="1960">
                  <c:v>53162</c:v>
                </c:pt>
                <c:pt idx="1961">
                  <c:v>53169</c:v>
                </c:pt>
                <c:pt idx="1962">
                  <c:v>53176</c:v>
                </c:pt>
                <c:pt idx="1963">
                  <c:v>53183</c:v>
                </c:pt>
                <c:pt idx="1964">
                  <c:v>53190</c:v>
                </c:pt>
                <c:pt idx="1965">
                  <c:v>53197</c:v>
                </c:pt>
                <c:pt idx="1966">
                  <c:v>53204</c:v>
                </c:pt>
                <c:pt idx="1967">
                  <c:v>53211</c:v>
                </c:pt>
                <c:pt idx="1968">
                  <c:v>53218</c:v>
                </c:pt>
                <c:pt idx="1969">
                  <c:v>53225</c:v>
                </c:pt>
                <c:pt idx="1970">
                  <c:v>53232</c:v>
                </c:pt>
                <c:pt idx="1971">
                  <c:v>53239</c:v>
                </c:pt>
                <c:pt idx="1972">
                  <c:v>53246</c:v>
                </c:pt>
                <c:pt idx="1973">
                  <c:v>53253</c:v>
                </c:pt>
                <c:pt idx="1974">
                  <c:v>53260</c:v>
                </c:pt>
                <c:pt idx="1975">
                  <c:v>53267</c:v>
                </c:pt>
                <c:pt idx="1976">
                  <c:v>53274</c:v>
                </c:pt>
                <c:pt idx="1977">
                  <c:v>53281</c:v>
                </c:pt>
                <c:pt idx="1978">
                  <c:v>53288</c:v>
                </c:pt>
                <c:pt idx="1979">
                  <c:v>53295</c:v>
                </c:pt>
                <c:pt idx="1980">
                  <c:v>53302</c:v>
                </c:pt>
                <c:pt idx="1981">
                  <c:v>53309</c:v>
                </c:pt>
                <c:pt idx="1982">
                  <c:v>53316</c:v>
                </c:pt>
                <c:pt idx="1983">
                  <c:v>53323</c:v>
                </c:pt>
                <c:pt idx="1984">
                  <c:v>53330</c:v>
                </c:pt>
                <c:pt idx="1985">
                  <c:v>53337</c:v>
                </c:pt>
                <c:pt idx="1986">
                  <c:v>53344</c:v>
                </c:pt>
                <c:pt idx="1987">
                  <c:v>53351</c:v>
                </c:pt>
                <c:pt idx="1988">
                  <c:v>53358</c:v>
                </c:pt>
                <c:pt idx="1989">
                  <c:v>53365</c:v>
                </c:pt>
                <c:pt idx="1990">
                  <c:v>53372</c:v>
                </c:pt>
                <c:pt idx="1991">
                  <c:v>53379</c:v>
                </c:pt>
                <c:pt idx="1992">
                  <c:v>53386</c:v>
                </c:pt>
                <c:pt idx="1993">
                  <c:v>53393</c:v>
                </c:pt>
                <c:pt idx="1994">
                  <c:v>53400</c:v>
                </c:pt>
                <c:pt idx="1995">
                  <c:v>53407</c:v>
                </c:pt>
                <c:pt idx="1996">
                  <c:v>53414</c:v>
                </c:pt>
                <c:pt idx="1997">
                  <c:v>53421</c:v>
                </c:pt>
                <c:pt idx="1998">
                  <c:v>53428</c:v>
                </c:pt>
                <c:pt idx="1999">
                  <c:v>53435</c:v>
                </c:pt>
                <c:pt idx="2000">
                  <c:v>53442</c:v>
                </c:pt>
                <c:pt idx="2001">
                  <c:v>53449</c:v>
                </c:pt>
                <c:pt idx="2002">
                  <c:v>53456</c:v>
                </c:pt>
                <c:pt idx="2003">
                  <c:v>53463</c:v>
                </c:pt>
                <c:pt idx="2004">
                  <c:v>53470</c:v>
                </c:pt>
                <c:pt idx="2005">
                  <c:v>53477</c:v>
                </c:pt>
                <c:pt idx="2006">
                  <c:v>53484</c:v>
                </c:pt>
                <c:pt idx="2007">
                  <c:v>53491</c:v>
                </c:pt>
                <c:pt idx="2008">
                  <c:v>53498</c:v>
                </c:pt>
                <c:pt idx="2009">
                  <c:v>53505</c:v>
                </c:pt>
                <c:pt idx="2010">
                  <c:v>53512</c:v>
                </c:pt>
                <c:pt idx="2011">
                  <c:v>53519</c:v>
                </c:pt>
                <c:pt idx="2012">
                  <c:v>53526</c:v>
                </c:pt>
                <c:pt idx="2013">
                  <c:v>53533</c:v>
                </c:pt>
                <c:pt idx="2014">
                  <c:v>53540</c:v>
                </c:pt>
                <c:pt idx="2015">
                  <c:v>53547</c:v>
                </c:pt>
                <c:pt idx="2016">
                  <c:v>53554</c:v>
                </c:pt>
                <c:pt idx="2017">
                  <c:v>53561</c:v>
                </c:pt>
                <c:pt idx="2018">
                  <c:v>53568</c:v>
                </c:pt>
                <c:pt idx="2019">
                  <c:v>53575</c:v>
                </c:pt>
                <c:pt idx="2020">
                  <c:v>53582</c:v>
                </c:pt>
                <c:pt idx="2021">
                  <c:v>53589</c:v>
                </c:pt>
                <c:pt idx="2022">
                  <c:v>53596</c:v>
                </c:pt>
                <c:pt idx="2023">
                  <c:v>53603</c:v>
                </c:pt>
                <c:pt idx="2024">
                  <c:v>53610</c:v>
                </c:pt>
                <c:pt idx="2025">
                  <c:v>53617</c:v>
                </c:pt>
                <c:pt idx="2026">
                  <c:v>53624</c:v>
                </c:pt>
                <c:pt idx="2027">
                  <c:v>53631</c:v>
                </c:pt>
                <c:pt idx="2028">
                  <c:v>53638</c:v>
                </c:pt>
                <c:pt idx="2029">
                  <c:v>53645</c:v>
                </c:pt>
                <c:pt idx="2030">
                  <c:v>53652</c:v>
                </c:pt>
                <c:pt idx="2031">
                  <c:v>53659</c:v>
                </c:pt>
                <c:pt idx="2032">
                  <c:v>53666</c:v>
                </c:pt>
                <c:pt idx="2033">
                  <c:v>53673</c:v>
                </c:pt>
                <c:pt idx="2034">
                  <c:v>53680</c:v>
                </c:pt>
                <c:pt idx="2035">
                  <c:v>53688</c:v>
                </c:pt>
                <c:pt idx="2036">
                  <c:v>53695</c:v>
                </c:pt>
                <c:pt idx="2037">
                  <c:v>53702</c:v>
                </c:pt>
                <c:pt idx="2038">
                  <c:v>53709</c:v>
                </c:pt>
                <c:pt idx="2039">
                  <c:v>53716</c:v>
                </c:pt>
                <c:pt idx="2040">
                  <c:v>53723</c:v>
                </c:pt>
                <c:pt idx="2041">
                  <c:v>53730</c:v>
                </c:pt>
                <c:pt idx="2042">
                  <c:v>53737</c:v>
                </c:pt>
                <c:pt idx="2043">
                  <c:v>53744</c:v>
                </c:pt>
                <c:pt idx="2044">
                  <c:v>53751</c:v>
                </c:pt>
                <c:pt idx="2045">
                  <c:v>53758</c:v>
                </c:pt>
                <c:pt idx="2046">
                  <c:v>53765</c:v>
                </c:pt>
                <c:pt idx="2047">
                  <c:v>53772</c:v>
                </c:pt>
                <c:pt idx="2048">
                  <c:v>53779</c:v>
                </c:pt>
                <c:pt idx="2049">
                  <c:v>53786</c:v>
                </c:pt>
                <c:pt idx="2050">
                  <c:v>53793</c:v>
                </c:pt>
                <c:pt idx="2051">
                  <c:v>53800</c:v>
                </c:pt>
                <c:pt idx="2052">
                  <c:v>53807</c:v>
                </c:pt>
                <c:pt idx="2053">
                  <c:v>53814</c:v>
                </c:pt>
                <c:pt idx="2054">
                  <c:v>53821</c:v>
                </c:pt>
                <c:pt idx="2055">
                  <c:v>53828</c:v>
                </c:pt>
                <c:pt idx="2056">
                  <c:v>53835</c:v>
                </c:pt>
                <c:pt idx="2057">
                  <c:v>53842</c:v>
                </c:pt>
                <c:pt idx="2058">
                  <c:v>53849</c:v>
                </c:pt>
                <c:pt idx="2059">
                  <c:v>53856</c:v>
                </c:pt>
                <c:pt idx="2060">
                  <c:v>53863</c:v>
                </c:pt>
                <c:pt idx="2061">
                  <c:v>53870</c:v>
                </c:pt>
                <c:pt idx="2062">
                  <c:v>53877</c:v>
                </c:pt>
                <c:pt idx="2063">
                  <c:v>53884</c:v>
                </c:pt>
                <c:pt idx="2064">
                  <c:v>53891</c:v>
                </c:pt>
                <c:pt idx="2065">
                  <c:v>53898</c:v>
                </c:pt>
                <c:pt idx="2066">
                  <c:v>53905</c:v>
                </c:pt>
                <c:pt idx="2067">
                  <c:v>53912</c:v>
                </c:pt>
                <c:pt idx="2068">
                  <c:v>53919</c:v>
                </c:pt>
                <c:pt idx="2069">
                  <c:v>53926</c:v>
                </c:pt>
                <c:pt idx="2070">
                  <c:v>53933</c:v>
                </c:pt>
                <c:pt idx="2071">
                  <c:v>53940</c:v>
                </c:pt>
                <c:pt idx="2072">
                  <c:v>53947</c:v>
                </c:pt>
                <c:pt idx="2073">
                  <c:v>53954</c:v>
                </c:pt>
                <c:pt idx="2074">
                  <c:v>53961</c:v>
                </c:pt>
                <c:pt idx="2075">
                  <c:v>53968</c:v>
                </c:pt>
                <c:pt idx="2076">
                  <c:v>53975</c:v>
                </c:pt>
                <c:pt idx="2077">
                  <c:v>53982</c:v>
                </c:pt>
                <c:pt idx="2078">
                  <c:v>53989</c:v>
                </c:pt>
                <c:pt idx="2079">
                  <c:v>53996</c:v>
                </c:pt>
                <c:pt idx="2080">
                  <c:v>54003</c:v>
                </c:pt>
                <c:pt idx="2081">
                  <c:v>54010</c:v>
                </c:pt>
                <c:pt idx="2082">
                  <c:v>54017</c:v>
                </c:pt>
                <c:pt idx="2083">
                  <c:v>54024</c:v>
                </c:pt>
                <c:pt idx="2084">
                  <c:v>54031</c:v>
                </c:pt>
                <c:pt idx="2085">
                  <c:v>54038</c:v>
                </c:pt>
                <c:pt idx="2086">
                  <c:v>54045</c:v>
                </c:pt>
                <c:pt idx="2087">
                  <c:v>54053</c:v>
                </c:pt>
                <c:pt idx="2088">
                  <c:v>54060</c:v>
                </c:pt>
                <c:pt idx="2089">
                  <c:v>54067</c:v>
                </c:pt>
                <c:pt idx="2090">
                  <c:v>54074</c:v>
                </c:pt>
                <c:pt idx="2091">
                  <c:v>54081</c:v>
                </c:pt>
                <c:pt idx="2092">
                  <c:v>54088</c:v>
                </c:pt>
                <c:pt idx="2093">
                  <c:v>54095</c:v>
                </c:pt>
                <c:pt idx="2094">
                  <c:v>54102</c:v>
                </c:pt>
                <c:pt idx="2095">
                  <c:v>54109</c:v>
                </c:pt>
                <c:pt idx="2096">
                  <c:v>54116</c:v>
                </c:pt>
                <c:pt idx="2097">
                  <c:v>54123</c:v>
                </c:pt>
                <c:pt idx="2098">
                  <c:v>54130</c:v>
                </c:pt>
                <c:pt idx="2099">
                  <c:v>54137</c:v>
                </c:pt>
                <c:pt idx="2100">
                  <c:v>54144</c:v>
                </c:pt>
                <c:pt idx="2101">
                  <c:v>54155</c:v>
                </c:pt>
                <c:pt idx="2102">
                  <c:v>54162</c:v>
                </c:pt>
                <c:pt idx="2103">
                  <c:v>54169</c:v>
                </c:pt>
                <c:pt idx="2104">
                  <c:v>54176</c:v>
                </c:pt>
                <c:pt idx="2105">
                  <c:v>54183</c:v>
                </c:pt>
                <c:pt idx="2106">
                  <c:v>54190</c:v>
                </c:pt>
                <c:pt idx="2107">
                  <c:v>54197</c:v>
                </c:pt>
                <c:pt idx="2108">
                  <c:v>54204</c:v>
                </c:pt>
                <c:pt idx="2109">
                  <c:v>54211</c:v>
                </c:pt>
                <c:pt idx="2110">
                  <c:v>54218</c:v>
                </c:pt>
                <c:pt idx="2111">
                  <c:v>54225</c:v>
                </c:pt>
                <c:pt idx="2112">
                  <c:v>54232</c:v>
                </c:pt>
                <c:pt idx="2113">
                  <c:v>54239</c:v>
                </c:pt>
                <c:pt idx="2114">
                  <c:v>54246</c:v>
                </c:pt>
                <c:pt idx="2115">
                  <c:v>54253</c:v>
                </c:pt>
                <c:pt idx="2116">
                  <c:v>54260</c:v>
                </c:pt>
                <c:pt idx="2117">
                  <c:v>54267</c:v>
                </c:pt>
                <c:pt idx="2118">
                  <c:v>54274</c:v>
                </c:pt>
                <c:pt idx="2119">
                  <c:v>54281</c:v>
                </c:pt>
                <c:pt idx="2120">
                  <c:v>54288</c:v>
                </c:pt>
                <c:pt idx="2121">
                  <c:v>54295</c:v>
                </c:pt>
                <c:pt idx="2122">
                  <c:v>54302</c:v>
                </c:pt>
                <c:pt idx="2123">
                  <c:v>54309</c:v>
                </c:pt>
                <c:pt idx="2124">
                  <c:v>54316</c:v>
                </c:pt>
                <c:pt idx="2125">
                  <c:v>54323</c:v>
                </c:pt>
                <c:pt idx="2126">
                  <c:v>54330</c:v>
                </c:pt>
                <c:pt idx="2127">
                  <c:v>54337</c:v>
                </c:pt>
                <c:pt idx="2128">
                  <c:v>54344</c:v>
                </c:pt>
                <c:pt idx="2129">
                  <c:v>54351</c:v>
                </c:pt>
                <c:pt idx="2130">
                  <c:v>54358</c:v>
                </c:pt>
                <c:pt idx="2131">
                  <c:v>54365</c:v>
                </c:pt>
                <c:pt idx="2132">
                  <c:v>54372</c:v>
                </c:pt>
                <c:pt idx="2133">
                  <c:v>54379</c:v>
                </c:pt>
                <c:pt idx="2134">
                  <c:v>54386</c:v>
                </c:pt>
                <c:pt idx="2135">
                  <c:v>54393</c:v>
                </c:pt>
                <c:pt idx="2136">
                  <c:v>54400</c:v>
                </c:pt>
                <c:pt idx="2137">
                  <c:v>54407</c:v>
                </c:pt>
                <c:pt idx="2138">
                  <c:v>54414</c:v>
                </c:pt>
                <c:pt idx="2139">
                  <c:v>54421</c:v>
                </c:pt>
                <c:pt idx="2140">
                  <c:v>54428</c:v>
                </c:pt>
                <c:pt idx="2141">
                  <c:v>54435</c:v>
                </c:pt>
                <c:pt idx="2142">
                  <c:v>54442</c:v>
                </c:pt>
                <c:pt idx="2143">
                  <c:v>54449</c:v>
                </c:pt>
                <c:pt idx="2144">
                  <c:v>54456</c:v>
                </c:pt>
                <c:pt idx="2145">
                  <c:v>54463</c:v>
                </c:pt>
                <c:pt idx="2146">
                  <c:v>54470</c:v>
                </c:pt>
                <c:pt idx="2147">
                  <c:v>54477</c:v>
                </c:pt>
                <c:pt idx="2148">
                  <c:v>54484</c:v>
                </c:pt>
                <c:pt idx="2149">
                  <c:v>54491</c:v>
                </c:pt>
                <c:pt idx="2150">
                  <c:v>54498</c:v>
                </c:pt>
                <c:pt idx="2151">
                  <c:v>54505</c:v>
                </c:pt>
                <c:pt idx="2152">
                  <c:v>54512</c:v>
                </c:pt>
                <c:pt idx="2153">
                  <c:v>54519</c:v>
                </c:pt>
                <c:pt idx="2154">
                  <c:v>54526</c:v>
                </c:pt>
                <c:pt idx="2155">
                  <c:v>54533</c:v>
                </c:pt>
                <c:pt idx="2156">
                  <c:v>54540</c:v>
                </c:pt>
                <c:pt idx="2157">
                  <c:v>54547</c:v>
                </c:pt>
                <c:pt idx="2158">
                  <c:v>54554</c:v>
                </c:pt>
                <c:pt idx="2159">
                  <c:v>54561</c:v>
                </c:pt>
                <c:pt idx="2160">
                  <c:v>54568</c:v>
                </c:pt>
                <c:pt idx="2161">
                  <c:v>54575</c:v>
                </c:pt>
                <c:pt idx="2162">
                  <c:v>54582</c:v>
                </c:pt>
                <c:pt idx="2163">
                  <c:v>54589</c:v>
                </c:pt>
                <c:pt idx="2164">
                  <c:v>54596</c:v>
                </c:pt>
                <c:pt idx="2165">
                  <c:v>54603</c:v>
                </c:pt>
                <c:pt idx="2166">
                  <c:v>54610</c:v>
                </c:pt>
                <c:pt idx="2167">
                  <c:v>54617</c:v>
                </c:pt>
                <c:pt idx="2168">
                  <c:v>54624</c:v>
                </c:pt>
                <c:pt idx="2169">
                  <c:v>54631</c:v>
                </c:pt>
                <c:pt idx="2170">
                  <c:v>54638</c:v>
                </c:pt>
                <c:pt idx="2171">
                  <c:v>54645</c:v>
                </c:pt>
                <c:pt idx="2172">
                  <c:v>54652</c:v>
                </c:pt>
                <c:pt idx="2173">
                  <c:v>54659</c:v>
                </c:pt>
                <c:pt idx="2174">
                  <c:v>54666</c:v>
                </c:pt>
                <c:pt idx="2175">
                  <c:v>54673</c:v>
                </c:pt>
                <c:pt idx="2176">
                  <c:v>54680</c:v>
                </c:pt>
                <c:pt idx="2177">
                  <c:v>54687</c:v>
                </c:pt>
                <c:pt idx="2178">
                  <c:v>54694</c:v>
                </c:pt>
                <c:pt idx="2179">
                  <c:v>54701</c:v>
                </c:pt>
                <c:pt idx="2180">
                  <c:v>54708</c:v>
                </c:pt>
                <c:pt idx="2181">
                  <c:v>54715</c:v>
                </c:pt>
                <c:pt idx="2182">
                  <c:v>54722</c:v>
                </c:pt>
                <c:pt idx="2183">
                  <c:v>54729</c:v>
                </c:pt>
                <c:pt idx="2184">
                  <c:v>54736</c:v>
                </c:pt>
                <c:pt idx="2185">
                  <c:v>54743</c:v>
                </c:pt>
                <c:pt idx="2186">
                  <c:v>54750</c:v>
                </c:pt>
                <c:pt idx="2187">
                  <c:v>54757</c:v>
                </c:pt>
                <c:pt idx="2188">
                  <c:v>54764</c:v>
                </c:pt>
                <c:pt idx="2189">
                  <c:v>54771</c:v>
                </c:pt>
                <c:pt idx="2190">
                  <c:v>54778</c:v>
                </c:pt>
                <c:pt idx="2191">
                  <c:v>54786</c:v>
                </c:pt>
                <c:pt idx="2192">
                  <c:v>54793</c:v>
                </c:pt>
                <c:pt idx="2193">
                  <c:v>54800</c:v>
                </c:pt>
                <c:pt idx="2194">
                  <c:v>54807</c:v>
                </c:pt>
                <c:pt idx="2195">
                  <c:v>54814</c:v>
                </c:pt>
                <c:pt idx="2196">
                  <c:v>54821</c:v>
                </c:pt>
                <c:pt idx="2197">
                  <c:v>54828</c:v>
                </c:pt>
                <c:pt idx="2198">
                  <c:v>54835</c:v>
                </c:pt>
                <c:pt idx="2199">
                  <c:v>54842</c:v>
                </c:pt>
                <c:pt idx="2200">
                  <c:v>54849</c:v>
                </c:pt>
                <c:pt idx="2201">
                  <c:v>54856</c:v>
                </c:pt>
                <c:pt idx="2202">
                  <c:v>54863</c:v>
                </c:pt>
                <c:pt idx="2203">
                  <c:v>54870</c:v>
                </c:pt>
                <c:pt idx="2204">
                  <c:v>54877</c:v>
                </c:pt>
                <c:pt idx="2205">
                  <c:v>54884</c:v>
                </c:pt>
                <c:pt idx="2206">
                  <c:v>54891</c:v>
                </c:pt>
                <c:pt idx="2207">
                  <c:v>54898</c:v>
                </c:pt>
                <c:pt idx="2208">
                  <c:v>54905</c:v>
                </c:pt>
                <c:pt idx="2209">
                  <c:v>54912</c:v>
                </c:pt>
                <c:pt idx="2210">
                  <c:v>54919</c:v>
                </c:pt>
                <c:pt idx="2211">
                  <c:v>54926</c:v>
                </c:pt>
                <c:pt idx="2212">
                  <c:v>54933</c:v>
                </c:pt>
                <c:pt idx="2213">
                  <c:v>54940</c:v>
                </c:pt>
                <c:pt idx="2214">
                  <c:v>54947</c:v>
                </c:pt>
                <c:pt idx="2215">
                  <c:v>54954</c:v>
                </c:pt>
                <c:pt idx="2216">
                  <c:v>54961</c:v>
                </c:pt>
                <c:pt idx="2217">
                  <c:v>54968</c:v>
                </c:pt>
                <c:pt idx="2218">
                  <c:v>54975</c:v>
                </c:pt>
                <c:pt idx="2219">
                  <c:v>54982</c:v>
                </c:pt>
                <c:pt idx="2220">
                  <c:v>54989</c:v>
                </c:pt>
                <c:pt idx="2221">
                  <c:v>54996</c:v>
                </c:pt>
                <c:pt idx="2222">
                  <c:v>55003</c:v>
                </c:pt>
                <c:pt idx="2223">
                  <c:v>55010</c:v>
                </c:pt>
                <c:pt idx="2224">
                  <c:v>55017</c:v>
                </c:pt>
                <c:pt idx="2225">
                  <c:v>55024</c:v>
                </c:pt>
                <c:pt idx="2226">
                  <c:v>55031</c:v>
                </c:pt>
                <c:pt idx="2227">
                  <c:v>55038</c:v>
                </c:pt>
                <c:pt idx="2228">
                  <c:v>55045</c:v>
                </c:pt>
                <c:pt idx="2229">
                  <c:v>55052</c:v>
                </c:pt>
                <c:pt idx="2230">
                  <c:v>55059</c:v>
                </c:pt>
                <c:pt idx="2231">
                  <c:v>55066</c:v>
                </c:pt>
                <c:pt idx="2232">
                  <c:v>55073</c:v>
                </c:pt>
                <c:pt idx="2233">
                  <c:v>55080</c:v>
                </c:pt>
                <c:pt idx="2234">
                  <c:v>55087</c:v>
                </c:pt>
                <c:pt idx="2235">
                  <c:v>55094</c:v>
                </c:pt>
                <c:pt idx="2236">
                  <c:v>55101</c:v>
                </c:pt>
                <c:pt idx="2237">
                  <c:v>55108</c:v>
                </c:pt>
                <c:pt idx="2238">
                  <c:v>55115</c:v>
                </c:pt>
                <c:pt idx="2239">
                  <c:v>55122</c:v>
                </c:pt>
                <c:pt idx="2240">
                  <c:v>55129</c:v>
                </c:pt>
                <c:pt idx="2241">
                  <c:v>55136</c:v>
                </c:pt>
                <c:pt idx="2242">
                  <c:v>55143</c:v>
                </c:pt>
                <c:pt idx="2243">
                  <c:v>55150</c:v>
                </c:pt>
                <c:pt idx="2244">
                  <c:v>55157</c:v>
                </c:pt>
                <c:pt idx="2245">
                  <c:v>55164</c:v>
                </c:pt>
                <c:pt idx="2246">
                  <c:v>55171</c:v>
                </c:pt>
                <c:pt idx="2247">
                  <c:v>55178</c:v>
                </c:pt>
                <c:pt idx="2248">
                  <c:v>55185</c:v>
                </c:pt>
                <c:pt idx="2249">
                  <c:v>55192</c:v>
                </c:pt>
                <c:pt idx="2250">
                  <c:v>55199</c:v>
                </c:pt>
                <c:pt idx="2251">
                  <c:v>55206</c:v>
                </c:pt>
                <c:pt idx="2252">
                  <c:v>55213</c:v>
                </c:pt>
                <c:pt idx="2253">
                  <c:v>55220</c:v>
                </c:pt>
                <c:pt idx="2254">
                  <c:v>55227</c:v>
                </c:pt>
                <c:pt idx="2255">
                  <c:v>55234</c:v>
                </c:pt>
                <c:pt idx="2256">
                  <c:v>55241</c:v>
                </c:pt>
                <c:pt idx="2257">
                  <c:v>55248</c:v>
                </c:pt>
                <c:pt idx="2258">
                  <c:v>55255</c:v>
                </c:pt>
                <c:pt idx="2259">
                  <c:v>55262</c:v>
                </c:pt>
                <c:pt idx="2260">
                  <c:v>55269</c:v>
                </c:pt>
                <c:pt idx="2261">
                  <c:v>55276</c:v>
                </c:pt>
                <c:pt idx="2262">
                  <c:v>55283</c:v>
                </c:pt>
                <c:pt idx="2263">
                  <c:v>55290</c:v>
                </c:pt>
                <c:pt idx="2264">
                  <c:v>55297</c:v>
                </c:pt>
                <c:pt idx="2265">
                  <c:v>55304</c:v>
                </c:pt>
                <c:pt idx="2266">
                  <c:v>55311</c:v>
                </c:pt>
                <c:pt idx="2267">
                  <c:v>55318</c:v>
                </c:pt>
                <c:pt idx="2268">
                  <c:v>55325</c:v>
                </c:pt>
                <c:pt idx="2269">
                  <c:v>55332</c:v>
                </c:pt>
                <c:pt idx="2270">
                  <c:v>55339</c:v>
                </c:pt>
                <c:pt idx="2271">
                  <c:v>55346</c:v>
                </c:pt>
                <c:pt idx="2272">
                  <c:v>55353</c:v>
                </c:pt>
                <c:pt idx="2273">
                  <c:v>55360</c:v>
                </c:pt>
                <c:pt idx="2274">
                  <c:v>55367</c:v>
                </c:pt>
                <c:pt idx="2275">
                  <c:v>55374</c:v>
                </c:pt>
                <c:pt idx="2276">
                  <c:v>55381</c:v>
                </c:pt>
                <c:pt idx="2277">
                  <c:v>55388</c:v>
                </c:pt>
                <c:pt idx="2278">
                  <c:v>55395</c:v>
                </c:pt>
                <c:pt idx="2279">
                  <c:v>55402</c:v>
                </c:pt>
                <c:pt idx="2280">
                  <c:v>55409</c:v>
                </c:pt>
                <c:pt idx="2281">
                  <c:v>55416</c:v>
                </c:pt>
                <c:pt idx="2282">
                  <c:v>55423</c:v>
                </c:pt>
                <c:pt idx="2283">
                  <c:v>55430</c:v>
                </c:pt>
                <c:pt idx="2284">
                  <c:v>55437</c:v>
                </c:pt>
                <c:pt idx="2285">
                  <c:v>55444</c:v>
                </c:pt>
                <c:pt idx="2286">
                  <c:v>55451</c:v>
                </c:pt>
                <c:pt idx="2287">
                  <c:v>55458</c:v>
                </c:pt>
                <c:pt idx="2288">
                  <c:v>55465</c:v>
                </c:pt>
                <c:pt idx="2289">
                  <c:v>55472</c:v>
                </c:pt>
                <c:pt idx="2290">
                  <c:v>55479</c:v>
                </c:pt>
                <c:pt idx="2291">
                  <c:v>55486</c:v>
                </c:pt>
                <c:pt idx="2292">
                  <c:v>55493</c:v>
                </c:pt>
                <c:pt idx="2293">
                  <c:v>55500</c:v>
                </c:pt>
                <c:pt idx="2294">
                  <c:v>55507</c:v>
                </c:pt>
                <c:pt idx="2295">
                  <c:v>55514</c:v>
                </c:pt>
                <c:pt idx="2296">
                  <c:v>55521</c:v>
                </c:pt>
                <c:pt idx="2297">
                  <c:v>55528</c:v>
                </c:pt>
                <c:pt idx="2298">
                  <c:v>55535</c:v>
                </c:pt>
                <c:pt idx="2299">
                  <c:v>55542</c:v>
                </c:pt>
                <c:pt idx="2300">
                  <c:v>55549</c:v>
                </c:pt>
                <c:pt idx="2301">
                  <c:v>55556</c:v>
                </c:pt>
                <c:pt idx="2302">
                  <c:v>55563</c:v>
                </c:pt>
                <c:pt idx="2303">
                  <c:v>55570</c:v>
                </c:pt>
                <c:pt idx="2304">
                  <c:v>55577</c:v>
                </c:pt>
                <c:pt idx="2305">
                  <c:v>55584</c:v>
                </c:pt>
                <c:pt idx="2306">
                  <c:v>55591</c:v>
                </c:pt>
                <c:pt idx="2307">
                  <c:v>55598</c:v>
                </c:pt>
                <c:pt idx="2308">
                  <c:v>55605</c:v>
                </c:pt>
                <c:pt idx="2309">
                  <c:v>55612</c:v>
                </c:pt>
                <c:pt idx="2310">
                  <c:v>55619</c:v>
                </c:pt>
                <c:pt idx="2311">
                  <c:v>55626</c:v>
                </c:pt>
                <c:pt idx="2312">
                  <c:v>55633</c:v>
                </c:pt>
                <c:pt idx="2313">
                  <c:v>55640</c:v>
                </c:pt>
                <c:pt idx="2314">
                  <c:v>55647</c:v>
                </c:pt>
                <c:pt idx="2315">
                  <c:v>55654</c:v>
                </c:pt>
                <c:pt idx="2316">
                  <c:v>55661</c:v>
                </c:pt>
                <c:pt idx="2317">
                  <c:v>55668</c:v>
                </c:pt>
                <c:pt idx="2318">
                  <c:v>55675</c:v>
                </c:pt>
                <c:pt idx="2319">
                  <c:v>55682</c:v>
                </c:pt>
                <c:pt idx="2320">
                  <c:v>55689</c:v>
                </c:pt>
                <c:pt idx="2321">
                  <c:v>55696</c:v>
                </c:pt>
                <c:pt idx="2322">
                  <c:v>55703</c:v>
                </c:pt>
                <c:pt idx="2323">
                  <c:v>55710</c:v>
                </c:pt>
                <c:pt idx="2324">
                  <c:v>55717</c:v>
                </c:pt>
                <c:pt idx="2325">
                  <c:v>55724</c:v>
                </c:pt>
                <c:pt idx="2326">
                  <c:v>55731</c:v>
                </c:pt>
                <c:pt idx="2327">
                  <c:v>55738</c:v>
                </c:pt>
                <c:pt idx="2328">
                  <c:v>55745</c:v>
                </c:pt>
                <c:pt idx="2329">
                  <c:v>55752</c:v>
                </c:pt>
                <c:pt idx="2330">
                  <c:v>55759</c:v>
                </c:pt>
                <c:pt idx="2331">
                  <c:v>55766</c:v>
                </c:pt>
                <c:pt idx="2332">
                  <c:v>55773</c:v>
                </c:pt>
                <c:pt idx="2333">
                  <c:v>55780</c:v>
                </c:pt>
                <c:pt idx="2334">
                  <c:v>55787</c:v>
                </c:pt>
                <c:pt idx="2335">
                  <c:v>55794</c:v>
                </c:pt>
                <c:pt idx="2336">
                  <c:v>55801</c:v>
                </c:pt>
                <c:pt idx="2337">
                  <c:v>55808</c:v>
                </c:pt>
                <c:pt idx="2338">
                  <c:v>55815</c:v>
                </c:pt>
                <c:pt idx="2339">
                  <c:v>55822</c:v>
                </c:pt>
                <c:pt idx="2340">
                  <c:v>55829</c:v>
                </c:pt>
                <c:pt idx="2341">
                  <c:v>55836</c:v>
                </c:pt>
                <c:pt idx="2342">
                  <c:v>55843</c:v>
                </c:pt>
                <c:pt idx="2343">
                  <c:v>55850</c:v>
                </c:pt>
                <c:pt idx="2344">
                  <c:v>55857</c:v>
                </c:pt>
                <c:pt idx="2345">
                  <c:v>55864</c:v>
                </c:pt>
                <c:pt idx="2346">
                  <c:v>55871</c:v>
                </c:pt>
                <c:pt idx="2347">
                  <c:v>55880</c:v>
                </c:pt>
                <c:pt idx="2348">
                  <c:v>55887</c:v>
                </c:pt>
                <c:pt idx="2349">
                  <c:v>55894</c:v>
                </c:pt>
                <c:pt idx="2350">
                  <c:v>55901</c:v>
                </c:pt>
                <c:pt idx="2351">
                  <c:v>55908</c:v>
                </c:pt>
                <c:pt idx="2352">
                  <c:v>55915</c:v>
                </c:pt>
                <c:pt idx="2353">
                  <c:v>55922</c:v>
                </c:pt>
                <c:pt idx="2354">
                  <c:v>55929</c:v>
                </c:pt>
                <c:pt idx="2355">
                  <c:v>55936</c:v>
                </c:pt>
                <c:pt idx="2356">
                  <c:v>55943</c:v>
                </c:pt>
                <c:pt idx="2357">
                  <c:v>55950</c:v>
                </c:pt>
                <c:pt idx="2358">
                  <c:v>55957</c:v>
                </c:pt>
                <c:pt idx="2359">
                  <c:v>55964</c:v>
                </c:pt>
                <c:pt idx="2360">
                  <c:v>55971</c:v>
                </c:pt>
                <c:pt idx="2361">
                  <c:v>55982</c:v>
                </c:pt>
                <c:pt idx="2362">
                  <c:v>55989</c:v>
                </c:pt>
                <c:pt idx="2363">
                  <c:v>55996</c:v>
                </c:pt>
                <c:pt idx="2364">
                  <c:v>56003</c:v>
                </c:pt>
                <c:pt idx="2365">
                  <c:v>56010</c:v>
                </c:pt>
                <c:pt idx="2366">
                  <c:v>56017</c:v>
                </c:pt>
                <c:pt idx="2367">
                  <c:v>56024</c:v>
                </c:pt>
                <c:pt idx="2368">
                  <c:v>56031</c:v>
                </c:pt>
                <c:pt idx="2369">
                  <c:v>56038</c:v>
                </c:pt>
                <c:pt idx="2370">
                  <c:v>56045</c:v>
                </c:pt>
                <c:pt idx="2371">
                  <c:v>56052</c:v>
                </c:pt>
                <c:pt idx="2372">
                  <c:v>56059</c:v>
                </c:pt>
                <c:pt idx="2373">
                  <c:v>56066</c:v>
                </c:pt>
                <c:pt idx="2374">
                  <c:v>56073</c:v>
                </c:pt>
                <c:pt idx="2375">
                  <c:v>56080</c:v>
                </c:pt>
                <c:pt idx="2376">
                  <c:v>56087</c:v>
                </c:pt>
                <c:pt idx="2377">
                  <c:v>56094</c:v>
                </c:pt>
                <c:pt idx="2378">
                  <c:v>56101</c:v>
                </c:pt>
                <c:pt idx="2379">
                  <c:v>56108</c:v>
                </c:pt>
                <c:pt idx="2380">
                  <c:v>56115</c:v>
                </c:pt>
                <c:pt idx="2381">
                  <c:v>56122</c:v>
                </c:pt>
                <c:pt idx="2382">
                  <c:v>56129</c:v>
                </c:pt>
                <c:pt idx="2383">
                  <c:v>56136</c:v>
                </c:pt>
                <c:pt idx="2384">
                  <c:v>56143</c:v>
                </c:pt>
                <c:pt idx="2385">
                  <c:v>56150</c:v>
                </c:pt>
                <c:pt idx="2386">
                  <c:v>56157</c:v>
                </c:pt>
                <c:pt idx="2387">
                  <c:v>56164</c:v>
                </c:pt>
                <c:pt idx="2388">
                  <c:v>56171</c:v>
                </c:pt>
                <c:pt idx="2389">
                  <c:v>56178</c:v>
                </c:pt>
                <c:pt idx="2390">
                  <c:v>56185</c:v>
                </c:pt>
                <c:pt idx="2391">
                  <c:v>56192</c:v>
                </c:pt>
                <c:pt idx="2392">
                  <c:v>56199</c:v>
                </c:pt>
                <c:pt idx="2393">
                  <c:v>56206</c:v>
                </c:pt>
                <c:pt idx="2394">
                  <c:v>56213</c:v>
                </c:pt>
                <c:pt idx="2395">
                  <c:v>56220</c:v>
                </c:pt>
                <c:pt idx="2396">
                  <c:v>56227</c:v>
                </c:pt>
                <c:pt idx="2397">
                  <c:v>56234</c:v>
                </c:pt>
                <c:pt idx="2398">
                  <c:v>56241</c:v>
                </c:pt>
                <c:pt idx="2399">
                  <c:v>56248</c:v>
                </c:pt>
                <c:pt idx="2400">
                  <c:v>56255</c:v>
                </c:pt>
                <c:pt idx="2401">
                  <c:v>56262</c:v>
                </c:pt>
                <c:pt idx="2402">
                  <c:v>56269</c:v>
                </c:pt>
                <c:pt idx="2403">
                  <c:v>56276</c:v>
                </c:pt>
                <c:pt idx="2404">
                  <c:v>56283</c:v>
                </c:pt>
                <c:pt idx="2405">
                  <c:v>56290</c:v>
                </c:pt>
                <c:pt idx="2406">
                  <c:v>56297</c:v>
                </c:pt>
                <c:pt idx="2407">
                  <c:v>56304</c:v>
                </c:pt>
                <c:pt idx="2408">
                  <c:v>56311</c:v>
                </c:pt>
                <c:pt idx="2409">
                  <c:v>56318</c:v>
                </c:pt>
                <c:pt idx="2410">
                  <c:v>56325</c:v>
                </c:pt>
                <c:pt idx="2411">
                  <c:v>56332</c:v>
                </c:pt>
                <c:pt idx="2412">
                  <c:v>56339</c:v>
                </c:pt>
                <c:pt idx="2413">
                  <c:v>56346</c:v>
                </c:pt>
                <c:pt idx="2414">
                  <c:v>56353</c:v>
                </c:pt>
                <c:pt idx="2415">
                  <c:v>56360</c:v>
                </c:pt>
                <c:pt idx="2416">
                  <c:v>56367</c:v>
                </c:pt>
                <c:pt idx="2417">
                  <c:v>56374</c:v>
                </c:pt>
                <c:pt idx="2418">
                  <c:v>56381</c:v>
                </c:pt>
                <c:pt idx="2419">
                  <c:v>56388</c:v>
                </c:pt>
                <c:pt idx="2420">
                  <c:v>56395</c:v>
                </c:pt>
                <c:pt idx="2421">
                  <c:v>56402</c:v>
                </c:pt>
                <c:pt idx="2422">
                  <c:v>56409</c:v>
                </c:pt>
                <c:pt idx="2423">
                  <c:v>56416</c:v>
                </c:pt>
                <c:pt idx="2424">
                  <c:v>56423</c:v>
                </c:pt>
                <c:pt idx="2425">
                  <c:v>56430</c:v>
                </c:pt>
                <c:pt idx="2426">
                  <c:v>56437</c:v>
                </c:pt>
                <c:pt idx="2427">
                  <c:v>56444</c:v>
                </c:pt>
                <c:pt idx="2428">
                  <c:v>56451</c:v>
                </c:pt>
                <c:pt idx="2429">
                  <c:v>56458</c:v>
                </c:pt>
                <c:pt idx="2430">
                  <c:v>56465</c:v>
                </c:pt>
                <c:pt idx="2431">
                  <c:v>56472</c:v>
                </c:pt>
                <c:pt idx="2432">
                  <c:v>56479</c:v>
                </c:pt>
                <c:pt idx="2433">
                  <c:v>56486</c:v>
                </c:pt>
                <c:pt idx="2434">
                  <c:v>56493</c:v>
                </c:pt>
                <c:pt idx="2435">
                  <c:v>56500</c:v>
                </c:pt>
                <c:pt idx="2436">
                  <c:v>56507</c:v>
                </c:pt>
                <c:pt idx="2437">
                  <c:v>56514</c:v>
                </c:pt>
                <c:pt idx="2438">
                  <c:v>56521</c:v>
                </c:pt>
                <c:pt idx="2439">
                  <c:v>56528</c:v>
                </c:pt>
                <c:pt idx="2440">
                  <c:v>56535</c:v>
                </c:pt>
                <c:pt idx="2441">
                  <c:v>56542</c:v>
                </c:pt>
                <c:pt idx="2442">
                  <c:v>56549</c:v>
                </c:pt>
                <c:pt idx="2443">
                  <c:v>56556</c:v>
                </c:pt>
                <c:pt idx="2444">
                  <c:v>56563</c:v>
                </c:pt>
                <c:pt idx="2445">
                  <c:v>56570</c:v>
                </c:pt>
                <c:pt idx="2446">
                  <c:v>56577</c:v>
                </c:pt>
                <c:pt idx="2447">
                  <c:v>56584</c:v>
                </c:pt>
                <c:pt idx="2448">
                  <c:v>56591</c:v>
                </c:pt>
                <c:pt idx="2449">
                  <c:v>56598</c:v>
                </c:pt>
                <c:pt idx="2450">
                  <c:v>56605</c:v>
                </c:pt>
                <c:pt idx="2451">
                  <c:v>56612</c:v>
                </c:pt>
                <c:pt idx="2452">
                  <c:v>56619</c:v>
                </c:pt>
                <c:pt idx="2453">
                  <c:v>56626</c:v>
                </c:pt>
                <c:pt idx="2454">
                  <c:v>56633</c:v>
                </c:pt>
                <c:pt idx="2455">
                  <c:v>56640</c:v>
                </c:pt>
                <c:pt idx="2456">
                  <c:v>56647</c:v>
                </c:pt>
                <c:pt idx="2457">
                  <c:v>56654</c:v>
                </c:pt>
                <c:pt idx="2458">
                  <c:v>56661</c:v>
                </c:pt>
                <c:pt idx="2459">
                  <c:v>56668</c:v>
                </c:pt>
                <c:pt idx="2460">
                  <c:v>56675</c:v>
                </c:pt>
                <c:pt idx="2461">
                  <c:v>56682</c:v>
                </c:pt>
                <c:pt idx="2462">
                  <c:v>56689</c:v>
                </c:pt>
                <c:pt idx="2463">
                  <c:v>56696</c:v>
                </c:pt>
                <c:pt idx="2464">
                  <c:v>56703</c:v>
                </c:pt>
                <c:pt idx="2465">
                  <c:v>56710</c:v>
                </c:pt>
                <c:pt idx="2466">
                  <c:v>56717</c:v>
                </c:pt>
                <c:pt idx="2467">
                  <c:v>56724</c:v>
                </c:pt>
                <c:pt idx="2468">
                  <c:v>56731</c:v>
                </c:pt>
                <c:pt idx="2469">
                  <c:v>56738</c:v>
                </c:pt>
                <c:pt idx="2470">
                  <c:v>56745</c:v>
                </c:pt>
                <c:pt idx="2471">
                  <c:v>56752</c:v>
                </c:pt>
                <c:pt idx="2472">
                  <c:v>56759</c:v>
                </c:pt>
                <c:pt idx="2473">
                  <c:v>56766</c:v>
                </c:pt>
                <c:pt idx="2474">
                  <c:v>56773</c:v>
                </c:pt>
                <c:pt idx="2475">
                  <c:v>56780</c:v>
                </c:pt>
                <c:pt idx="2476">
                  <c:v>56787</c:v>
                </c:pt>
                <c:pt idx="2477">
                  <c:v>56794</c:v>
                </c:pt>
                <c:pt idx="2478">
                  <c:v>56801</c:v>
                </c:pt>
                <c:pt idx="2479">
                  <c:v>56808</c:v>
                </c:pt>
                <c:pt idx="2480">
                  <c:v>56815</c:v>
                </c:pt>
                <c:pt idx="2481">
                  <c:v>56822</c:v>
                </c:pt>
                <c:pt idx="2482">
                  <c:v>56829</c:v>
                </c:pt>
                <c:pt idx="2483">
                  <c:v>56836</c:v>
                </c:pt>
                <c:pt idx="2484">
                  <c:v>56843</c:v>
                </c:pt>
                <c:pt idx="2485">
                  <c:v>56850</c:v>
                </c:pt>
                <c:pt idx="2486">
                  <c:v>56857</c:v>
                </c:pt>
                <c:pt idx="2487">
                  <c:v>56864</c:v>
                </c:pt>
                <c:pt idx="2488">
                  <c:v>56871</c:v>
                </c:pt>
                <c:pt idx="2489">
                  <c:v>56878</c:v>
                </c:pt>
                <c:pt idx="2490">
                  <c:v>56885</c:v>
                </c:pt>
                <c:pt idx="2491">
                  <c:v>56892</c:v>
                </c:pt>
                <c:pt idx="2492">
                  <c:v>56899</c:v>
                </c:pt>
                <c:pt idx="2493">
                  <c:v>56906</c:v>
                </c:pt>
                <c:pt idx="2494">
                  <c:v>56913</c:v>
                </c:pt>
                <c:pt idx="2495">
                  <c:v>56920</c:v>
                </c:pt>
                <c:pt idx="2496">
                  <c:v>56927</c:v>
                </c:pt>
                <c:pt idx="2497">
                  <c:v>56934</c:v>
                </c:pt>
                <c:pt idx="2498">
                  <c:v>56941</c:v>
                </c:pt>
                <c:pt idx="2499">
                  <c:v>56948</c:v>
                </c:pt>
                <c:pt idx="2500">
                  <c:v>56955</c:v>
                </c:pt>
                <c:pt idx="2501">
                  <c:v>56962</c:v>
                </c:pt>
                <c:pt idx="2502">
                  <c:v>56969</c:v>
                </c:pt>
                <c:pt idx="2503">
                  <c:v>56977</c:v>
                </c:pt>
                <c:pt idx="2504">
                  <c:v>56984</c:v>
                </c:pt>
                <c:pt idx="2505">
                  <c:v>56991</c:v>
                </c:pt>
                <c:pt idx="2506">
                  <c:v>56998</c:v>
                </c:pt>
                <c:pt idx="2507">
                  <c:v>57005</c:v>
                </c:pt>
                <c:pt idx="2508">
                  <c:v>57012</c:v>
                </c:pt>
                <c:pt idx="2509">
                  <c:v>57019</c:v>
                </c:pt>
                <c:pt idx="2510">
                  <c:v>57026</c:v>
                </c:pt>
                <c:pt idx="2511">
                  <c:v>57033</c:v>
                </c:pt>
                <c:pt idx="2512">
                  <c:v>57040</c:v>
                </c:pt>
                <c:pt idx="2513">
                  <c:v>57047</c:v>
                </c:pt>
                <c:pt idx="2514">
                  <c:v>57054</c:v>
                </c:pt>
                <c:pt idx="2515">
                  <c:v>57061</c:v>
                </c:pt>
                <c:pt idx="2516">
                  <c:v>57068</c:v>
                </c:pt>
                <c:pt idx="2517">
                  <c:v>57075</c:v>
                </c:pt>
                <c:pt idx="2518">
                  <c:v>57082</c:v>
                </c:pt>
                <c:pt idx="2519">
                  <c:v>57089</c:v>
                </c:pt>
                <c:pt idx="2520">
                  <c:v>57096</c:v>
                </c:pt>
                <c:pt idx="2521">
                  <c:v>57103</c:v>
                </c:pt>
                <c:pt idx="2522">
                  <c:v>57110</c:v>
                </c:pt>
                <c:pt idx="2523">
                  <c:v>57117</c:v>
                </c:pt>
                <c:pt idx="2524">
                  <c:v>57124</c:v>
                </c:pt>
                <c:pt idx="2525">
                  <c:v>57131</c:v>
                </c:pt>
                <c:pt idx="2526">
                  <c:v>57138</c:v>
                </c:pt>
                <c:pt idx="2527">
                  <c:v>57145</c:v>
                </c:pt>
                <c:pt idx="2528">
                  <c:v>57152</c:v>
                </c:pt>
                <c:pt idx="2529">
                  <c:v>57159</c:v>
                </c:pt>
                <c:pt idx="2530">
                  <c:v>57166</c:v>
                </c:pt>
                <c:pt idx="2531">
                  <c:v>57173</c:v>
                </c:pt>
                <c:pt idx="2532">
                  <c:v>57180</c:v>
                </c:pt>
                <c:pt idx="2533">
                  <c:v>57187</c:v>
                </c:pt>
                <c:pt idx="2534">
                  <c:v>57194</c:v>
                </c:pt>
                <c:pt idx="2535">
                  <c:v>57201</c:v>
                </c:pt>
                <c:pt idx="2536">
                  <c:v>57208</c:v>
                </c:pt>
                <c:pt idx="2537">
                  <c:v>57215</c:v>
                </c:pt>
                <c:pt idx="2538">
                  <c:v>57222</c:v>
                </c:pt>
                <c:pt idx="2539">
                  <c:v>57229</c:v>
                </c:pt>
                <c:pt idx="2540">
                  <c:v>57236</c:v>
                </c:pt>
                <c:pt idx="2541">
                  <c:v>57243</c:v>
                </c:pt>
                <c:pt idx="2542">
                  <c:v>57250</c:v>
                </c:pt>
                <c:pt idx="2543">
                  <c:v>57257</c:v>
                </c:pt>
                <c:pt idx="2544">
                  <c:v>57264</c:v>
                </c:pt>
                <c:pt idx="2545">
                  <c:v>57271</c:v>
                </c:pt>
                <c:pt idx="2546">
                  <c:v>57278</c:v>
                </c:pt>
                <c:pt idx="2547">
                  <c:v>57285</c:v>
                </c:pt>
                <c:pt idx="2548">
                  <c:v>57292</c:v>
                </c:pt>
                <c:pt idx="2549">
                  <c:v>57299</c:v>
                </c:pt>
                <c:pt idx="2550">
                  <c:v>57306</c:v>
                </c:pt>
                <c:pt idx="2551">
                  <c:v>57313</c:v>
                </c:pt>
                <c:pt idx="2552">
                  <c:v>57320</c:v>
                </c:pt>
                <c:pt idx="2553">
                  <c:v>57327</c:v>
                </c:pt>
                <c:pt idx="2554">
                  <c:v>57334</c:v>
                </c:pt>
                <c:pt idx="2555">
                  <c:v>57341</c:v>
                </c:pt>
                <c:pt idx="2556">
                  <c:v>57348</c:v>
                </c:pt>
                <c:pt idx="2557">
                  <c:v>57355</c:v>
                </c:pt>
                <c:pt idx="2558">
                  <c:v>57362</c:v>
                </c:pt>
                <c:pt idx="2559">
                  <c:v>57369</c:v>
                </c:pt>
                <c:pt idx="2560">
                  <c:v>57376</c:v>
                </c:pt>
                <c:pt idx="2561">
                  <c:v>57383</c:v>
                </c:pt>
                <c:pt idx="2562">
                  <c:v>57390</c:v>
                </c:pt>
                <c:pt idx="2563">
                  <c:v>57397</c:v>
                </c:pt>
                <c:pt idx="2564">
                  <c:v>57404</c:v>
                </c:pt>
                <c:pt idx="2565">
                  <c:v>57411</c:v>
                </c:pt>
                <c:pt idx="2566">
                  <c:v>57418</c:v>
                </c:pt>
                <c:pt idx="2567">
                  <c:v>57425</c:v>
                </c:pt>
                <c:pt idx="2568">
                  <c:v>57432</c:v>
                </c:pt>
                <c:pt idx="2569">
                  <c:v>57439</c:v>
                </c:pt>
                <c:pt idx="2570">
                  <c:v>57446</c:v>
                </c:pt>
                <c:pt idx="2571">
                  <c:v>57453</c:v>
                </c:pt>
                <c:pt idx="2572">
                  <c:v>57460</c:v>
                </c:pt>
                <c:pt idx="2573">
                  <c:v>57467</c:v>
                </c:pt>
                <c:pt idx="2574">
                  <c:v>57474</c:v>
                </c:pt>
                <c:pt idx="2575">
                  <c:v>57481</c:v>
                </c:pt>
                <c:pt idx="2576">
                  <c:v>57488</c:v>
                </c:pt>
                <c:pt idx="2577">
                  <c:v>57495</c:v>
                </c:pt>
                <c:pt idx="2578">
                  <c:v>57502</c:v>
                </c:pt>
                <c:pt idx="2579">
                  <c:v>57509</c:v>
                </c:pt>
                <c:pt idx="2580">
                  <c:v>57516</c:v>
                </c:pt>
                <c:pt idx="2581">
                  <c:v>57523</c:v>
                </c:pt>
                <c:pt idx="2582">
                  <c:v>57530</c:v>
                </c:pt>
                <c:pt idx="2583">
                  <c:v>57537</c:v>
                </c:pt>
                <c:pt idx="2584">
                  <c:v>57544</c:v>
                </c:pt>
                <c:pt idx="2585">
                  <c:v>57551</c:v>
                </c:pt>
                <c:pt idx="2586">
                  <c:v>57558</c:v>
                </c:pt>
                <c:pt idx="2587">
                  <c:v>57565</c:v>
                </c:pt>
                <c:pt idx="2588">
                  <c:v>57572</c:v>
                </c:pt>
                <c:pt idx="2589">
                  <c:v>57579</c:v>
                </c:pt>
                <c:pt idx="2590">
                  <c:v>57586</c:v>
                </c:pt>
                <c:pt idx="2591">
                  <c:v>57593</c:v>
                </c:pt>
                <c:pt idx="2592">
                  <c:v>57600</c:v>
                </c:pt>
                <c:pt idx="2593">
                  <c:v>57607</c:v>
                </c:pt>
                <c:pt idx="2594">
                  <c:v>57614</c:v>
                </c:pt>
                <c:pt idx="2595">
                  <c:v>57621</c:v>
                </c:pt>
                <c:pt idx="2596">
                  <c:v>57628</c:v>
                </c:pt>
                <c:pt idx="2597">
                  <c:v>57635</c:v>
                </c:pt>
                <c:pt idx="2598">
                  <c:v>57642</c:v>
                </c:pt>
                <c:pt idx="2599">
                  <c:v>57649</c:v>
                </c:pt>
                <c:pt idx="2600">
                  <c:v>57656</c:v>
                </c:pt>
                <c:pt idx="2601">
                  <c:v>57663</c:v>
                </c:pt>
                <c:pt idx="2602">
                  <c:v>57670</c:v>
                </c:pt>
                <c:pt idx="2603">
                  <c:v>57677</c:v>
                </c:pt>
                <c:pt idx="2604">
                  <c:v>57684</c:v>
                </c:pt>
                <c:pt idx="2605">
                  <c:v>57691</c:v>
                </c:pt>
                <c:pt idx="2606">
                  <c:v>57698</c:v>
                </c:pt>
                <c:pt idx="2607">
                  <c:v>57706</c:v>
                </c:pt>
                <c:pt idx="2608">
                  <c:v>57713</c:v>
                </c:pt>
                <c:pt idx="2609">
                  <c:v>57720</c:v>
                </c:pt>
                <c:pt idx="2610">
                  <c:v>57727</c:v>
                </c:pt>
                <c:pt idx="2611">
                  <c:v>57734</c:v>
                </c:pt>
                <c:pt idx="2612">
                  <c:v>57741</c:v>
                </c:pt>
                <c:pt idx="2613">
                  <c:v>57748</c:v>
                </c:pt>
                <c:pt idx="2614">
                  <c:v>57755</c:v>
                </c:pt>
                <c:pt idx="2615">
                  <c:v>57762</c:v>
                </c:pt>
                <c:pt idx="2616">
                  <c:v>57769</c:v>
                </c:pt>
                <c:pt idx="2617">
                  <c:v>57776</c:v>
                </c:pt>
                <c:pt idx="2618">
                  <c:v>57783</c:v>
                </c:pt>
                <c:pt idx="2619">
                  <c:v>57790</c:v>
                </c:pt>
                <c:pt idx="2620">
                  <c:v>57797</c:v>
                </c:pt>
                <c:pt idx="2621">
                  <c:v>57804</c:v>
                </c:pt>
                <c:pt idx="2622">
                  <c:v>57811</c:v>
                </c:pt>
                <c:pt idx="2623">
                  <c:v>57818</c:v>
                </c:pt>
                <c:pt idx="2624">
                  <c:v>57825</c:v>
                </c:pt>
                <c:pt idx="2625">
                  <c:v>57832</c:v>
                </c:pt>
                <c:pt idx="2626">
                  <c:v>57839</c:v>
                </c:pt>
                <c:pt idx="2627">
                  <c:v>57846</c:v>
                </c:pt>
                <c:pt idx="2628">
                  <c:v>57853</c:v>
                </c:pt>
                <c:pt idx="2629">
                  <c:v>57860</c:v>
                </c:pt>
                <c:pt idx="2630">
                  <c:v>57867</c:v>
                </c:pt>
                <c:pt idx="2631">
                  <c:v>57874</c:v>
                </c:pt>
                <c:pt idx="2632">
                  <c:v>57881</c:v>
                </c:pt>
                <c:pt idx="2633">
                  <c:v>57888</c:v>
                </c:pt>
                <c:pt idx="2634">
                  <c:v>57895</c:v>
                </c:pt>
                <c:pt idx="2635">
                  <c:v>57902</c:v>
                </c:pt>
                <c:pt idx="2636">
                  <c:v>57909</c:v>
                </c:pt>
                <c:pt idx="2637">
                  <c:v>57916</c:v>
                </c:pt>
                <c:pt idx="2638">
                  <c:v>57923</c:v>
                </c:pt>
                <c:pt idx="2639">
                  <c:v>57930</c:v>
                </c:pt>
                <c:pt idx="2640">
                  <c:v>57937</c:v>
                </c:pt>
                <c:pt idx="2641">
                  <c:v>57944</c:v>
                </c:pt>
                <c:pt idx="2642">
                  <c:v>57951</c:v>
                </c:pt>
                <c:pt idx="2643">
                  <c:v>57958</c:v>
                </c:pt>
                <c:pt idx="2644">
                  <c:v>57965</c:v>
                </c:pt>
                <c:pt idx="2645">
                  <c:v>57972</c:v>
                </c:pt>
                <c:pt idx="2646">
                  <c:v>57979</c:v>
                </c:pt>
                <c:pt idx="2647">
                  <c:v>57986</c:v>
                </c:pt>
                <c:pt idx="2648">
                  <c:v>57993</c:v>
                </c:pt>
                <c:pt idx="2649">
                  <c:v>58000</c:v>
                </c:pt>
                <c:pt idx="2650">
                  <c:v>58007</c:v>
                </c:pt>
                <c:pt idx="2651">
                  <c:v>58014</c:v>
                </c:pt>
                <c:pt idx="2652">
                  <c:v>58021</c:v>
                </c:pt>
                <c:pt idx="2653">
                  <c:v>58028</c:v>
                </c:pt>
                <c:pt idx="2654">
                  <c:v>58035</c:v>
                </c:pt>
                <c:pt idx="2655">
                  <c:v>58042</c:v>
                </c:pt>
                <c:pt idx="2656">
                  <c:v>58049</c:v>
                </c:pt>
                <c:pt idx="2657">
                  <c:v>58056</c:v>
                </c:pt>
                <c:pt idx="2658">
                  <c:v>58063</c:v>
                </c:pt>
                <c:pt idx="2659">
                  <c:v>58071</c:v>
                </c:pt>
                <c:pt idx="2660">
                  <c:v>58078</c:v>
                </c:pt>
                <c:pt idx="2661">
                  <c:v>58085</c:v>
                </c:pt>
                <c:pt idx="2662">
                  <c:v>58092</c:v>
                </c:pt>
                <c:pt idx="2663">
                  <c:v>58099</c:v>
                </c:pt>
                <c:pt idx="2664">
                  <c:v>58106</c:v>
                </c:pt>
                <c:pt idx="2665">
                  <c:v>58113</c:v>
                </c:pt>
                <c:pt idx="2666">
                  <c:v>58120</c:v>
                </c:pt>
                <c:pt idx="2667">
                  <c:v>58127</c:v>
                </c:pt>
                <c:pt idx="2668">
                  <c:v>58134</c:v>
                </c:pt>
                <c:pt idx="2669">
                  <c:v>58141</c:v>
                </c:pt>
                <c:pt idx="2670">
                  <c:v>58148</c:v>
                </c:pt>
                <c:pt idx="2671">
                  <c:v>58155</c:v>
                </c:pt>
                <c:pt idx="2672">
                  <c:v>58166</c:v>
                </c:pt>
                <c:pt idx="2673">
                  <c:v>58173</c:v>
                </c:pt>
                <c:pt idx="2674">
                  <c:v>58180</c:v>
                </c:pt>
                <c:pt idx="2675">
                  <c:v>58187</c:v>
                </c:pt>
                <c:pt idx="2676">
                  <c:v>58194</c:v>
                </c:pt>
                <c:pt idx="2677">
                  <c:v>58201</c:v>
                </c:pt>
                <c:pt idx="2678">
                  <c:v>58208</c:v>
                </c:pt>
                <c:pt idx="2679">
                  <c:v>58215</c:v>
                </c:pt>
                <c:pt idx="2680">
                  <c:v>58222</c:v>
                </c:pt>
                <c:pt idx="2681">
                  <c:v>58229</c:v>
                </c:pt>
                <c:pt idx="2682">
                  <c:v>58236</c:v>
                </c:pt>
                <c:pt idx="2683">
                  <c:v>58243</c:v>
                </c:pt>
                <c:pt idx="2684">
                  <c:v>58250</c:v>
                </c:pt>
                <c:pt idx="2685">
                  <c:v>58257</c:v>
                </c:pt>
                <c:pt idx="2686">
                  <c:v>58264</c:v>
                </c:pt>
                <c:pt idx="2687">
                  <c:v>58271</c:v>
                </c:pt>
                <c:pt idx="2688">
                  <c:v>58278</c:v>
                </c:pt>
                <c:pt idx="2689">
                  <c:v>58285</c:v>
                </c:pt>
                <c:pt idx="2690">
                  <c:v>58292</c:v>
                </c:pt>
                <c:pt idx="2691">
                  <c:v>58299</c:v>
                </c:pt>
                <c:pt idx="2692">
                  <c:v>58306</c:v>
                </c:pt>
                <c:pt idx="2693">
                  <c:v>58313</c:v>
                </c:pt>
                <c:pt idx="2694">
                  <c:v>58320</c:v>
                </c:pt>
                <c:pt idx="2695">
                  <c:v>58327</c:v>
                </c:pt>
                <c:pt idx="2696">
                  <c:v>58334</c:v>
                </c:pt>
                <c:pt idx="2697">
                  <c:v>58341</c:v>
                </c:pt>
                <c:pt idx="2698">
                  <c:v>58348</c:v>
                </c:pt>
                <c:pt idx="2699">
                  <c:v>58355</c:v>
                </c:pt>
                <c:pt idx="2700">
                  <c:v>58362</c:v>
                </c:pt>
                <c:pt idx="2701">
                  <c:v>58369</c:v>
                </c:pt>
                <c:pt idx="2702">
                  <c:v>58376</c:v>
                </c:pt>
                <c:pt idx="2703">
                  <c:v>58383</c:v>
                </c:pt>
                <c:pt idx="2704">
                  <c:v>58390</c:v>
                </c:pt>
                <c:pt idx="2705">
                  <c:v>58397</c:v>
                </c:pt>
                <c:pt idx="2706">
                  <c:v>58404</c:v>
                </c:pt>
                <c:pt idx="2707">
                  <c:v>58411</c:v>
                </c:pt>
                <c:pt idx="2708">
                  <c:v>58418</c:v>
                </c:pt>
                <c:pt idx="2709">
                  <c:v>58425</c:v>
                </c:pt>
                <c:pt idx="2710">
                  <c:v>58432</c:v>
                </c:pt>
                <c:pt idx="2711">
                  <c:v>58439</c:v>
                </c:pt>
                <c:pt idx="2712">
                  <c:v>58446</c:v>
                </c:pt>
                <c:pt idx="2713">
                  <c:v>58453</c:v>
                </c:pt>
                <c:pt idx="2714">
                  <c:v>58460</c:v>
                </c:pt>
                <c:pt idx="2715">
                  <c:v>58467</c:v>
                </c:pt>
                <c:pt idx="2716">
                  <c:v>58474</c:v>
                </c:pt>
                <c:pt idx="2717">
                  <c:v>58481</c:v>
                </c:pt>
                <c:pt idx="2718">
                  <c:v>58488</c:v>
                </c:pt>
                <c:pt idx="2719">
                  <c:v>58495</c:v>
                </c:pt>
                <c:pt idx="2720">
                  <c:v>58502</c:v>
                </c:pt>
                <c:pt idx="2721">
                  <c:v>58509</c:v>
                </c:pt>
                <c:pt idx="2722">
                  <c:v>58516</c:v>
                </c:pt>
                <c:pt idx="2723">
                  <c:v>58523</c:v>
                </c:pt>
                <c:pt idx="2724">
                  <c:v>58530</c:v>
                </c:pt>
                <c:pt idx="2725">
                  <c:v>58537</c:v>
                </c:pt>
                <c:pt idx="2726">
                  <c:v>58544</c:v>
                </c:pt>
                <c:pt idx="2727">
                  <c:v>58551</c:v>
                </c:pt>
                <c:pt idx="2728">
                  <c:v>58558</c:v>
                </c:pt>
                <c:pt idx="2729">
                  <c:v>58565</c:v>
                </c:pt>
                <c:pt idx="2730">
                  <c:v>58572</c:v>
                </c:pt>
                <c:pt idx="2731">
                  <c:v>58579</c:v>
                </c:pt>
                <c:pt idx="2732">
                  <c:v>58586</c:v>
                </c:pt>
                <c:pt idx="2733">
                  <c:v>58593</c:v>
                </c:pt>
                <c:pt idx="2734">
                  <c:v>58600</c:v>
                </c:pt>
                <c:pt idx="2735">
                  <c:v>58607</c:v>
                </c:pt>
                <c:pt idx="2736">
                  <c:v>58614</c:v>
                </c:pt>
                <c:pt idx="2737">
                  <c:v>58621</c:v>
                </c:pt>
                <c:pt idx="2738">
                  <c:v>58628</c:v>
                </c:pt>
                <c:pt idx="2739">
                  <c:v>58635</c:v>
                </c:pt>
                <c:pt idx="2740">
                  <c:v>58642</c:v>
                </c:pt>
                <c:pt idx="2741">
                  <c:v>58649</c:v>
                </c:pt>
                <c:pt idx="2742">
                  <c:v>58656</c:v>
                </c:pt>
                <c:pt idx="2743">
                  <c:v>58663</c:v>
                </c:pt>
                <c:pt idx="2744">
                  <c:v>58670</c:v>
                </c:pt>
                <c:pt idx="2745">
                  <c:v>58677</c:v>
                </c:pt>
                <c:pt idx="2746">
                  <c:v>58684</c:v>
                </c:pt>
                <c:pt idx="2747">
                  <c:v>58691</c:v>
                </c:pt>
                <c:pt idx="2748">
                  <c:v>58698</c:v>
                </c:pt>
                <c:pt idx="2749">
                  <c:v>58705</c:v>
                </c:pt>
                <c:pt idx="2750">
                  <c:v>58712</c:v>
                </c:pt>
                <c:pt idx="2751">
                  <c:v>58719</c:v>
                </c:pt>
                <c:pt idx="2752">
                  <c:v>58726</c:v>
                </c:pt>
                <c:pt idx="2753">
                  <c:v>58733</c:v>
                </c:pt>
                <c:pt idx="2754">
                  <c:v>58740</c:v>
                </c:pt>
                <c:pt idx="2755">
                  <c:v>58747</c:v>
                </c:pt>
                <c:pt idx="2756">
                  <c:v>58754</c:v>
                </c:pt>
                <c:pt idx="2757">
                  <c:v>58761</c:v>
                </c:pt>
                <c:pt idx="2758">
                  <c:v>58768</c:v>
                </c:pt>
                <c:pt idx="2759">
                  <c:v>58775</c:v>
                </c:pt>
                <c:pt idx="2760">
                  <c:v>58782</c:v>
                </c:pt>
                <c:pt idx="2761">
                  <c:v>58789</c:v>
                </c:pt>
                <c:pt idx="2762">
                  <c:v>58796</c:v>
                </c:pt>
                <c:pt idx="2763">
                  <c:v>58804</c:v>
                </c:pt>
                <c:pt idx="2764">
                  <c:v>58811</c:v>
                </c:pt>
                <c:pt idx="2765">
                  <c:v>58818</c:v>
                </c:pt>
                <c:pt idx="2766">
                  <c:v>58825</c:v>
                </c:pt>
                <c:pt idx="2767">
                  <c:v>58832</c:v>
                </c:pt>
                <c:pt idx="2768">
                  <c:v>58839</c:v>
                </c:pt>
                <c:pt idx="2769">
                  <c:v>58846</c:v>
                </c:pt>
                <c:pt idx="2770">
                  <c:v>58853</c:v>
                </c:pt>
                <c:pt idx="2771">
                  <c:v>58860</c:v>
                </c:pt>
                <c:pt idx="2772">
                  <c:v>58867</c:v>
                </c:pt>
                <c:pt idx="2773">
                  <c:v>58874</c:v>
                </c:pt>
                <c:pt idx="2774">
                  <c:v>58881</c:v>
                </c:pt>
                <c:pt idx="2775">
                  <c:v>58888</c:v>
                </c:pt>
                <c:pt idx="2776">
                  <c:v>58895</c:v>
                </c:pt>
                <c:pt idx="2777">
                  <c:v>58902</c:v>
                </c:pt>
                <c:pt idx="2778">
                  <c:v>58909</c:v>
                </c:pt>
                <c:pt idx="2779">
                  <c:v>58916</c:v>
                </c:pt>
                <c:pt idx="2780">
                  <c:v>58923</c:v>
                </c:pt>
                <c:pt idx="2781">
                  <c:v>58930</c:v>
                </c:pt>
                <c:pt idx="2782">
                  <c:v>58937</c:v>
                </c:pt>
                <c:pt idx="2783">
                  <c:v>58944</c:v>
                </c:pt>
                <c:pt idx="2784">
                  <c:v>58951</c:v>
                </c:pt>
                <c:pt idx="2785">
                  <c:v>58958</c:v>
                </c:pt>
                <c:pt idx="2786">
                  <c:v>58965</c:v>
                </c:pt>
                <c:pt idx="2787">
                  <c:v>58972</c:v>
                </c:pt>
                <c:pt idx="2788">
                  <c:v>58979</c:v>
                </c:pt>
                <c:pt idx="2789">
                  <c:v>58986</c:v>
                </c:pt>
                <c:pt idx="2790">
                  <c:v>58993</c:v>
                </c:pt>
                <c:pt idx="2791">
                  <c:v>59000</c:v>
                </c:pt>
                <c:pt idx="2792">
                  <c:v>59007</c:v>
                </c:pt>
                <c:pt idx="2793">
                  <c:v>59014</c:v>
                </c:pt>
                <c:pt idx="2794">
                  <c:v>59021</c:v>
                </c:pt>
                <c:pt idx="2795">
                  <c:v>59028</c:v>
                </c:pt>
                <c:pt idx="2796">
                  <c:v>59035</c:v>
                </c:pt>
                <c:pt idx="2797">
                  <c:v>59042</c:v>
                </c:pt>
                <c:pt idx="2798">
                  <c:v>59049</c:v>
                </c:pt>
                <c:pt idx="2799">
                  <c:v>59056</c:v>
                </c:pt>
                <c:pt idx="2800">
                  <c:v>59063</c:v>
                </c:pt>
                <c:pt idx="2801">
                  <c:v>59070</c:v>
                </c:pt>
                <c:pt idx="2802">
                  <c:v>59077</c:v>
                </c:pt>
                <c:pt idx="2803">
                  <c:v>59084</c:v>
                </c:pt>
                <c:pt idx="2804">
                  <c:v>59091</c:v>
                </c:pt>
                <c:pt idx="2805">
                  <c:v>59098</c:v>
                </c:pt>
                <c:pt idx="2806">
                  <c:v>59105</c:v>
                </c:pt>
                <c:pt idx="2807">
                  <c:v>59112</c:v>
                </c:pt>
                <c:pt idx="2808">
                  <c:v>59119</c:v>
                </c:pt>
                <c:pt idx="2809">
                  <c:v>59126</c:v>
                </c:pt>
                <c:pt idx="2810">
                  <c:v>59133</c:v>
                </c:pt>
                <c:pt idx="2811">
                  <c:v>59140</c:v>
                </c:pt>
                <c:pt idx="2812">
                  <c:v>59147</c:v>
                </c:pt>
                <c:pt idx="2813">
                  <c:v>59154</c:v>
                </c:pt>
                <c:pt idx="2814">
                  <c:v>59161</c:v>
                </c:pt>
                <c:pt idx="2815">
                  <c:v>59168</c:v>
                </c:pt>
                <c:pt idx="2816">
                  <c:v>59175</c:v>
                </c:pt>
                <c:pt idx="2817">
                  <c:v>59182</c:v>
                </c:pt>
                <c:pt idx="2818">
                  <c:v>59189</c:v>
                </c:pt>
                <c:pt idx="2819">
                  <c:v>59196</c:v>
                </c:pt>
                <c:pt idx="2820">
                  <c:v>59203</c:v>
                </c:pt>
                <c:pt idx="2821">
                  <c:v>59210</c:v>
                </c:pt>
                <c:pt idx="2822">
                  <c:v>59217</c:v>
                </c:pt>
                <c:pt idx="2823">
                  <c:v>59224</c:v>
                </c:pt>
                <c:pt idx="2824">
                  <c:v>59231</c:v>
                </c:pt>
                <c:pt idx="2825">
                  <c:v>59238</c:v>
                </c:pt>
                <c:pt idx="2826">
                  <c:v>59245</c:v>
                </c:pt>
                <c:pt idx="2827">
                  <c:v>59252</c:v>
                </c:pt>
                <c:pt idx="2828">
                  <c:v>59259</c:v>
                </c:pt>
                <c:pt idx="2829">
                  <c:v>59266</c:v>
                </c:pt>
                <c:pt idx="2830">
                  <c:v>59273</c:v>
                </c:pt>
                <c:pt idx="2831">
                  <c:v>59280</c:v>
                </c:pt>
                <c:pt idx="2832">
                  <c:v>59287</c:v>
                </c:pt>
                <c:pt idx="2833">
                  <c:v>59294</c:v>
                </c:pt>
                <c:pt idx="2834">
                  <c:v>59301</c:v>
                </c:pt>
                <c:pt idx="2835">
                  <c:v>59308</c:v>
                </c:pt>
                <c:pt idx="2836">
                  <c:v>59315</c:v>
                </c:pt>
                <c:pt idx="2837">
                  <c:v>59322</c:v>
                </c:pt>
                <c:pt idx="2838">
                  <c:v>59329</c:v>
                </c:pt>
                <c:pt idx="2839">
                  <c:v>59336</c:v>
                </c:pt>
                <c:pt idx="2840">
                  <c:v>59343</c:v>
                </c:pt>
                <c:pt idx="2841">
                  <c:v>59350</c:v>
                </c:pt>
                <c:pt idx="2842">
                  <c:v>59357</c:v>
                </c:pt>
                <c:pt idx="2843">
                  <c:v>59364</c:v>
                </c:pt>
                <c:pt idx="2844">
                  <c:v>59371</c:v>
                </c:pt>
                <c:pt idx="2845">
                  <c:v>59378</c:v>
                </c:pt>
                <c:pt idx="2846">
                  <c:v>59385</c:v>
                </c:pt>
                <c:pt idx="2847">
                  <c:v>59392</c:v>
                </c:pt>
                <c:pt idx="2848">
                  <c:v>59399</c:v>
                </c:pt>
                <c:pt idx="2849">
                  <c:v>59406</c:v>
                </c:pt>
                <c:pt idx="2850">
                  <c:v>59413</c:v>
                </c:pt>
                <c:pt idx="2851">
                  <c:v>59420</c:v>
                </c:pt>
                <c:pt idx="2852">
                  <c:v>59427</c:v>
                </c:pt>
                <c:pt idx="2853">
                  <c:v>59434</c:v>
                </c:pt>
                <c:pt idx="2854">
                  <c:v>59441</c:v>
                </c:pt>
                <c:pt idx="2855">
                  <c:v>59448</c:v>
                </c:pt>
                <c:pt idx="2856">
                  <c:v>59455</c:v>
                </c:pt>
                <c:pt idx="2857">
                  <c:v>59462</c:v>
                </c:pt>
                <c:pt idx="2858">
                  <c:v>59469</c:v>
                </c:pt>
                <c:pt idx="2859">
                  <c:v>59476</c:v>
                </c:pt>
                <c:pt idx="2860">
                  <c:v>59483</c:v>
                </c:pt>
                <c:pt idx="2861">
                  <c:v>59490</c:v>
                </c:pt>
                <c:pt idx="2862">
                  <c:v>59497</c:v>
                </c:pt>
                <c:pt idx="2863">
                  <c:v>59504</c:v>
                </c:pt>
                <c:pt idx="2864">
                  <c:v>59511</c:v>
                </c:pt>
                <c:pt idx="2865">
                  <c:v>59518</c:v>
                </c:pt>
                <c:pt idx="2866">
                  <c:v>59525</c:v>
                </c:pt>
                <c:pt idx="2867">
                  <c:v>59532</c:v>
                </c:pt>
                <c:pt idx="2868">
                  <c:v>59539</c:v>
                </c:pt>
                <c:pt idx="2869">
                  <c:v>59546</c:v>
                </c:pt>
                <c:pt idx="2870">
                  <c:v>59553</c:v>
                </c:pt>
                <c:pt idx="2871">
                  <c:v>59560</c:v>
                </c:pt>
                <c:pt idx="2872">
                  <c:v>59567</c:v>
                </c:pt>
                <c:pt idx="2873">
                  <c:v>59574</c:v>
                </c:pt>
                <c:pt idx="2874">
                  <c:v>59581</c:v>
                </c:pt>
                <c:pt idx="2875">
                  <c:v>59588</c:v>
                </c:pt>
                <c:pt idx="2876">
                  <c:v>59595</c:v>
                </c:pt>
                <c:pt idx="2877">
                  <c:v>59602</c:v>
                </c:pt>
                <c:pt idx="2878">
                  <c:v>59609</c:v>
                </c:pt>
                <c:pt idx="2879">
                  <c:v>59616</c:v>
                </c:pt>
                <c:pt idx="2880">
                  <c:v>59623</c:v>
                </c:pt>
                <c:pt idx="2881">
                  <c:v>59630</c:v>
                </c:pt>
                <c:pt idx="2882">
                  <c:v>59637</c:v>
                </c:pt>
                <c:pt idx="2883">
                  <c:v>59644</c:v>
                </c:pt>
                <c:pt idx="2884">
                  <c:v>59651</c:v>
                </c:pt>
                <c:pt idx="2885">
                  <c:v>59658</c:v>
                </c:pt>
                <c:pt idx="2886">
                  <c:v>59665</c:v>
                </c:pt>
                <c:pt idx="2887">
                  <c:v>59672</c:v>
                </c:pt>
                <c:pt idx="2888">
                  <c:v>59679</c:v>
                </c:pt>
                <c:pt idx="2889">
                  <c:v>59686</c:v>
                </c:pt>
                <c:pt idx="2890">
                  <c:v>59693</c:v>
                </c:pt>
                <c:pt idx="2891">
                  <c:v>59700</c:v>
                </c:pt>
                <c:pt idx="2892">
                  <c:v>59707</c:v>
                </c:pt>
                <c:pt idx="2893">
                  <c:v>59714</c:v>
                </c:pt>
                <c:pt idx="2894">
                  <c:v>59721</c:v>
                </c:pt>
                <c:pt idx="2895">
                  <c:v>59728</c:v>
                </c:pt>
                <c:pt idx="2896">
                  <c:v>59735</c:v>
                </c:pt>
                <c:pt idx="2897">
                  <c:v>59742</c:v>
                </c:pt>
                <c:pt idx="2898">
                  <c:v>59749</c:v>
                </c:pt>
                <c:pt idx="2899">
                  <c:v>59756</c:v>
                </c:pt>
                <c:pt idx="2900">
                  <c:v>59763</c:v>
                </c:pt>
                <c:pt idx="2901">
                  <c:v>59770</c:v>
                </c:pt>
                <c:pt idx="2902">
                  <c:v>59777</c:v>
                </c:pt>
                <c:pt idx="2903">
                  <c:v>59784</c:v>
                </c:pt>
                <c:pt idx="2904">
                  <c:v>59791</c:v>
                </c:pt>
                <c:pt idx="2905">
                  <c:v>59798</c:v>
                </c:pt>
                <c:pt idx="2906">
                  <c:v>59805</c:v>
                </c:pt>
                <c:pt idx="2907">
                  <c:v>59812</c:v>
                </c:pt>
                <c:pt idx="2908">
                  <c:v>59819</c:v>
                </c:pt>
                <c:pt idx="2909">
                  <c:v>59826</c:v>
                </c:pt>
                <c:pt idx="2910">
                  <c:v>59833</c:v>
                </c:pt>
                <c:pt idx="2911">
                  <c:v>59840</c:v>
                </c:pt>
                <c:pt idx="2912">
                  <c:v>59847</c:v>
                </c:pt>
                <c:pt idx="2913">
                  <c:v>59854</c:v>
                </c:pt>
                <c:pt idx="2914">
                  <c:v>59861</c:v>
                </c:pt>
                <c:pt idx="2915">
                  <c:v>59868</c:v>
                </c:pt>
                <c:pt idx="2916">
                  <c:v>59875</c:v>
                </c:pt>
                <c:pt idx="2917">
                  <c:v>59882</c:v>
                </c:pt>
                <c:pt idx="2918">
                  <c:v>59889</c:v>
                </c:pt>
                <c:pt idx="2919">
                  <c:v>59897</c:v>
                </c:pt>
                <c:pt idx="2920">
                  <c:v>59904</c:v>
                </c:pt>
                <c:pt idx="2921">
                  <c:v>59911</c:v>
                </c:pt>
                <c:pt idx="2922">
                  <c:v>59918</c:v>
                </c:pt>
                <c:pt idx="2923">
                  <c:v>59925</c:v>
                </c:pt>
                <c:pt idx="2924">
                  <c:v>59932</c:v>
                </c:pt>
                <c:pt idx="2925">
                  <c:v>59939</c:v>
                </c:pt>
                <c:pt idx="2926">
                  <c:v>59946</c:v>
                </c:pt>
                <c:pt idx="2927">
                  <c:v>59953</c:v>
                </c:pt>
                <c:pt idx="2928">
                  <c:v>59960</c:v>
                </c:pt>
                <c:pt idx="2929">
                  <c:v>59967</c:v>
                </c:pt>
                <c:pt idx="2930">
                  <c:v>59974</c:v>
                </c:pt>
                <c:pt idx="2931">
                  <c:v>59981</c:v>
                </c:pt>
                <c:pt idx="2932">
                  <c:v>59988</c:v>
                </c:pt>
                <c:pt idx="2933">
                  <c:v>59995</c:v>
                </c:pt>
                <c:pt idx="2934">
                  <c:v>60002</c:v>
                </c:pt>
                <c:pt idx="2935">
                  <c:v>60009</c:v>
                </c:pt>
                <c:pt idx="2936">
                  <c:v>60016</c:v>
                </c:pt>
                <c:pt idx="2937">
                  <c:v>60023</c:v>
                </c:pt>
                <c:pt idx="2938">
                  <c:v>60030</c:v>
                </c:pt>
                <c:pt idx="2939">
                  <c:v>60037</c:v>
                </c:pt>
                <c:pt idx="2940">
                  <c:v>60044</c:v>
                </c:pt>
                <c:pt idx="2941">
                  <c:v>60051</c:v>
                </c:pt>
                <c:pt idx="2942">
                  <c:v>60058</c:v>
                </c:pt>
                <c:pt idx="2943">
                  <c:v>60065</c:v>
                </c:pt>
                <c:pt idx="2944">
                  <c:v>60072</c:v>
                </c:pt>
                <c:pt idx="2945">
                  <c:v>60079</c:v>
                </c:pt>
                <c:pt idx="2946">
                  <c:v>60086</c:v>
                </c:pt>
                <c:pt idx="2947">
                  <c:v>60093</c:v>
                </c:pt>
                <c:pt idx="2948">
                  <c:v>60100</c:v>
                </c:pt>
                <c:pt idx="2949">
                  <c:v>60107</c:v>
                </c:pt>
                <c:pt idx="2950">
                  <c:v>60114</c:v>
                </c:pt>
                <c:pt idx="2951">
                  <c:v>60121</c:v>
                </c:pt>
                <c:pt idx="2952">
                  <c:v>60128</c:v>
                </c:pt>
                <c:pt idx="2953">
                  <c:v>60135</c:v>
                </c:pt>
                <c:pt idx="2954">
                  <c:v>60142</c:v>
                </c:pt>
                <c:pt idx="2955">
                  <c:v>60149</c:v>
                </c:pt>
                <c:pt idx="2956">
                  <c:v>60156</c:v>
                </c:pt>
                <c:pt idx="2957">
                  <c:v>60163</c:v>
                </c:pt>
                <c:pt idx="2958">
                  <c:v>60170</c:v>
                </c:pt>
                <c:pt idx="2959">
                  <c:v>60177</c:v>
                </c:pt>
                <c:pt idx="2960">
                  <c:v>60184</c:v>
                </c:pt>
                <c:pt idx="2961">
                  <c:v>60191</c:v>
                </c:pt>
                <c:pt idx="2962">
                  <c:v>60198</c:v>
                </c:pt>
                <c:pt idx="2963">
                  <c:v>60205</c:v>
                </c:pt>
                <c:pt idx="2964">
                  <c:v>60212</c:v>
                </c:pt>
                <c:pt idx="2965">
                  <c:v>60219</c:v>
                </c:pt>
                <c:pt idx="2966">
                  <c:v>60226</c:v>
                </c:pt>
                <c:pt idx="2967">
                  <c:v>60233</c:v>
                </c:pt>
                <c:pt idx="2968">
                  <c:v>60240</c:v>
                </c:pt>
                <c:pt idx="2969">
                  <c:v>60247</c:v>
                </c:pt>
                <c:pt idx="2970">
                  <c:v>60254</c:v>
                </c:pt>
                <c:pt idx="2971">
                  <c:v>60265</c:v>
                </c:pt>
                <c:pt idx="2972">
                  <c:v>60272</c:v>
                </c:pt>
                <c:pt idx="2973">
                  <c:v>60279</c:v>
                </c:pt>
                <c:pt idx="2974">
                  <c:v>60286</c:v>
                </c:pt>
                <c:pt idx="2975">
                  <c:v>60293</c:v>
                </c:pt>
                <c:pt idx="2976">
                  <c:v>60300</c:v>
                </c:pt>
                <c:pt idx="2977">
                  <c:v>60307</c:v>
                </c:pt>
                <c:pt idx="2978">
                  <c:v>60314</c:v>
                </c:pt>
                <c:pt idx="2979">
                  <c:v>60321</c:v>
                </c:pt>
                <c:pt idx="2980">
                  <c:v>60328</c:v>
                </c:pt>
                <c:pt idx="2981">
                  <c:v>60335</c:v>
                </c:pt>
                <c:pt idx="2982">
                  <c:v>60342</c:v>
                </c:pt>
                <c:pt idx="2983">
                  <c:v>60349</c:v>
                </c:pt>
                <c:pt idx="2984">
                  <c:v>60357</c:v>
                </c:pt>
                <c:pt idx="2985">
                  <c:v>60364</c:v>
                </c:pt>
                <c:pt idx="2986">
                  <c:v>60371</c:v>
                </c:pt>
                <c:pt idx="2987">
                  <c:v>60378</c:v>
                </c:pt>
                <c:pt idx="2988">
                  <c:v>60385</c:v>
                </c:pt>
                <c:pt idx="2989">
                  <c:v>60392</c:v>
                </c:pt>
                <c:pt idx="2990">
                  <c:v>60399</c:v>
                </c:pt>
                <c:pt idx="2991">
                  <c:v>60406</c:v>
                </c:pt>
                <c:pt idx="2992">
                  <c:v>60413</c:v>
                </c:pt>
                <c:pt idx="2993">
                  <c:v>60420</c:v>
                </c:pt>
                <c:pt idx="2994">
                  <c:v>60427</c:v>
                </c:pt>
                <c:pt idx="2995">
                  <c:v>60434</c:v>
                </c:pt>
                <c:pt idx="2996">
                  <c:v>60441</c:v>
                </c:pt>
                <c:pt idx="2997">
                  <c:v>60448</c:v>
                </c:pt>
                <c:pt idx="2998">
                  <c:v>60455</c:v>
                </c:pt>
                <c:pt idx="2999">
                  <c:v>60462</c:v>
                </c:pt>
                <c:pt idx="3000">
                  <c:v>60469</c:v>
                </c:pt>
                <c:pt idx="3001">
                  <c:v>60476</c:v>
                </c:pt>
                <c:pt idx="3002">
                  <c:v>60483</c:v>
                </c:pt>
                <c:pt idx="3003">
                  <c:v>60490</c:v>
                </c:pt>
                <c:pt idx="3004">
                  <c:v>60497</c:v>
                </c:pt>
                <c:pt idx="3005">
                  <c:v>60504</c:v>
                </c:pt>
                <c:pt idx="3006">
                  <c:v>60511</c:v>
                </c:pt>
                <c:pt idx="3007">
                  <c:v>60518</c:v>
                </c:pt>
                <c:pt idx="3008">
                  <c:v>60525</c:v>
                </c:pt>
                <c:pt idx="3009">
                  <c:v>60532</c:v>
                </c:pt>
                <c:pt idx="3010">
                  <c:v>60539</c:v>
                </c:pt>
                <c:pt idx="3011">
                  <c:v>60546</c:v>
                </c:pt>
                <c:pt idx="3012">
                  <c:v>60553</c:v>
                </c:pt>
                <c:pt idx="3013">
                  <c:v>60560</c:v>
                </c:pt>
                <c:pt idx="3014">
                  <c:v>60567</c:v>
                </c:pt>
                <c:pt idx="3015">
                  <c:v>60574</c:v>
                </c:pt>
                <c:pt idx="3016">
                  <c:v>60581</c:v>
                </c:pt>
                <c:pt idx="3017">
                  <c:v>60588</c:v>
                </c:pt>
                <c:pt idx="3018">
                  <c:v>60595</c:v>
                </c:pt>
                <c:pt idx="3019">
                  <c:v>60602</c:v>
                </c:pt>
                <c:pt idx="3020">
                  <c:v>60609</c:v>
                </c:pt>
                <c:pt idx="3021">
                  <c:v>60616</c:v>
                </c:pt>
                <c:pt idx="3022">
                  <c:v>60623</c:v>
                </c:pt>
                <c:pt idx="3023">
                  <c:v>60630</c:v>
                </c:pt>
                <c:pt idx="3024">
                  <c:v>60637</c:v>
                </c:pt>
                <c:pt idx="3025">
                  <c:v>60644</c:v>
                </c:pt>
                <c:pt idx="3026">
                  <c:v>60651</c:v>
                </c:pt>
                <c:pt idx="3027">
                  <c:v>60658</c:v>
                </c:pt>
                <c:pt idx="3028">
                  <c:v>60665</c:v>
                </c:pt>
                <c:pt idx="3029">
                  <c:v>60672</c:v>
                </c:pt>
                <c:pt idx="3030">
                  <c:v>60679</c:v>
                </c:pt>
                <c:pt idx="3031">
                  <c:v>60686</c:v>
                </c:pt>
                <c:pt idx="3032">
                  <c:v>60693</c:v>
                </c:pt>
                <c:pt idx="3033">
                  <c:v>60700</c:v>
                </c:pt>
                <c:pt idx="3034">
                  <c:v>60707</c:v>
                </c:pt>
                <c:pt idx="3035">
                  <c:v>60714</c:v>
                </c:pt>
                <c:pt idx="3036">
                  <c:v>60721</c:v>
                </c:pt>
                <c:pt idx="3037">
                  <c:v>60728</c:v>
                </c:pt>
                <c:pt idx="3038">
                  <c:v>60735</c:v>
                </c:pt>
                <c:pt idx="3039">
                  <c:v>60742</c:v>
                </c:pt>
                <c:pt idx="3040">
                  <c:v>60749</c:v>
                </c:pt>
                <c:pt idx="3041">
                  <c:v>60756</c:v>
                </c:pt>
                <c:pt idx="3042">
                  <c:v>60763</c:v>
                </c:pt>
                <c:pt idx="3043">
                  <c:v>60770</c:v>
                </c:pt>
                <c:pt idx="3044">
                  <c:v>60777</c:v>
                </c:pt>
                <c:pt idx="3045">
                  <c:v>60784</c:v>
                </c:pt>
                <c:pt idx="3046">
                  <c:v>60791</c:v>
                </c:pt>
                <c:pt idx="3047">
                  <c:v>60798</c:v>
                </c:pt>
                <c:pt idx="3048">
                  <c:v>60805</c:v>
                </c:pt>
                <c:pt idx="3049">
                  <c:v>60812</c:v>
                </c:pt>
                <c:pt idx="3050">
                  <c:v>60819</c:v>
                </c:pt>
                <c:pt idx="3051">
                  <c:v>60826</c:v>
                </c:pt>
                <c:pt idx="3052">
                  <c:v>60833</c:v>
                </c:pt>
                <c:pt idx="3053">
                  <c:v>60840</c:v>
                </c:pt>
                <c:pt idx="3054">
                  <c:v>60847</c:v>
                </c:pt>
                <c:pt idx="3055">
                  <c:v>60854</c:v>
                </c:pt>
                <c:pt idx="3056">
                  <c:v>60861</c:v>
                </c:pt>
                <c:pt idx="3057">
                  <c:v>60868</c:v>
                </c:pt>
                <c:pt idx="3058">
                  <c:v>60875</c:v>
                </c:pt>
                <c:pt idx="3059">
                  <c:v>60882</c:v>
                </c:pt>
                <c:pt idx="3060">
                  <c:v>60889</c:v>
                </c:pt>
                <c:pt idx="3061">
                  <c:v>60896</c:v>
                </c:pt>
                <c:pt idx="3062">
                  <c:v>60903</c:v>
                </c:pt>
                <c:pt idx="3063">
                  <c:v>60910</c:v>
                </c:pt>
                <c:pt idx="3064">
                  <c:v>60917</c:v>
                </c:pt>
                <c:pt idx="3065">
                  <c:v>60924</c:v>
                </c:pt>
                <c:pt idx="3066">
                  <c:v>60931</c:v>
                </c:pt>
                <c:pt idx="3067">
                  <c:v>60938</c:v>
                </c:pt>
                <c:pt idx="3068">
                  <c:v>60945</c:v>
                </c:pt>
                <c:pt idx="3069">
                  <c:v>60952</c:v>
                </c:pt>
                <c:pt idx="3070">
                  <c:v>60959</c:v>
                </c:pt>
                <c:pt idx="3071">
                  <c:v>60966</c:v>
                </c:pt>
                <c:pt idx="3072">
                  <c:v>60973</c:v>
                </c:pt>
                <c:pt idx="3073">
                  <c:v>60980</c:v>
                </c:pt>
                <c:pt idx="3074">
                  <c:v>60987</c:v>
                </c:pt>
                <c:pt idx="3075">
                  <c:v>60995</c:v>
                </c:pt>
                <c:pt idx="3076">
                  <c:v>61002</c:v>
                </c:pt>
                <c:pt idx="3077">
                  <c:v>61009</c:v>
                </c:pt>
                <c:pt idx="3078">
                  <c:v>61016</c:v>
                </c:pt>
                <c:pt idx="3079">
                  <c:v>61023</c:v>
                </c:pt>
                <c:pt idx="3080">
                  <c:v>61030</c:v>
                </c:pt>
                <c:pt idx="3081">
                  <c:v>61037</c:v>
                </c:pt>
                <c:pt idx="3082">
                  <c:v>61044</c:v>
                </c:pt>
                <c:pt idx="3083">
                  <c:v>61051</c:v>
                </c:pt>
                <c:pt idx="3084">
                  <c:v>61058</c:v>
                </c:pt>
                <c:pt idx="3085">
                  <c:v>61065</c:v>
                </c:pt>
                <c:pt idx="3086">
                  <c:v>61072</c:v>
                </c:pt>
                <c:pt idx="3087">
                  <c:v>61079</c:v>
                </c:pt>
                <c:pt idx="3088">
                  <c:v>61086</c:v>
                </c:pt>
                <c:pt idx="3089">
                  <c:v>61093</c:v>
                </c:pt>
                <c:pt idx="3090">
                  <c:v>61100</c:v>
                </c:pt>
                <c:pt idx="3091">
                  <c:v>61107</c:v>
                </c:pt>
                <c:pt idx="3092">
                  <c:v>61114</c:v>
                </c:pt>
                <c:pt idx="3093">
                  <c:v>61121</c:v>
                </c:pt>
                <c:pt idx="3094">
                  <c:v>61128</c:v>
                </c:pt>
                <c:pt idx="3095">
                  <c:v>61135</c:v>
                </c:pt>
                <c:pt idx="3096">
                  <c:v>61142</c:v>
                </c:pt>
                <c:pt idx="3097">
                  <c:v>61149</c:v>
                </c:pt>
                <c:pt idx="3098">
                  <c:v>61156</c:v>
                </c:pt>
                <c:pt idx="3099">
                  <c:v>61163</c:v>
                </c:pt>
                <c:pt idx="3100">
                  <c:v>61170</c:v>
                </c:pt>
                <c:pt idx="3101">
                  <c:v>61177</c:v>
                </c:pt>
                <c:pt idx="3102">
                  <c:v>61184</c:v>
                </c:pt>
                <c:pt idx="3103">
                  <c:v>61191</c:v>
                </c:pt>
                <c:pt idx="3104">
                  <c:v>61198</c:v>
                </c:pt>
                <c:pt idx="3105">
                  <c:v>61205</c:v>
                </c:pt>
                <c:pt idx="3106">
                  <c:v>61212</c:v>
                </c:pt>
                <c:pt idx="3107">
                  <c:v>61219</c:v>
                </c:pt>
                <c:pt idx="3108">
                  <c:v>61226</c:v>
                </c:pt>
                <c:pt idx="3109">
                  <c:v>61233</c:v>
                </c:pt>
                <c:pt idx="3110">
                  <c:v>61240</c:v>
                </c:pt>
                <c:pt idx="3111">
                  <c:v>61247</c:v>
                </c:pt>
                <c:pt idx="3112">
                  <c:v>61254</c:v>
                </c:pt>
                <c:pt idx="3113">
                  <c:v>61261</c:v>
                </c:pt>
                <c:pt idx="3114">
                  <c:v>61268</c:v>
                </c:pt>
                <c:pt idx="3115">
                  <c:v>61275</c:v>
                </c:pt>
                <c:pt idx="3116">
                  <c:v>61282</c:v>
                </c:pt>
                <c:pt idx="3117">
                  <c:v>61289</c:v>
                </c:pt>
                <c:pt idx="3118">
                  <c:v>61296</c:v>
                </c:pt>
                <c:pt idx="3119">
                  <c:v>61303</c:v>
                </c:pt>
                <c:pt idx="3120">
                  <c:v>61310</c:v>
                </c:pt>
                <c:pt idx="3121">
                  <c:v>61317</c:v>
                </c:pt>
                <c:pt idx="3122">
                  <c:v>61324</c:v>
                </c:pt>
                <c:pt idx="3123">
                  <c:v>61331</c:v>
                </c:pt>
                <c:pt idx="3124">
                  <c:v>61338</c:v>
                </c:pt>
                <c:pt idx="3125">
                  <c:v>61345</c:v>
                </c:pt>
                <c:pt idx="3126">
                  <c:v>61352</c:v>
                </c:pt>
                <c:pt idx="3127">
                  <c:v>61359</c:v>
                </c:pt>
                <c:pt idx="3128">
                  <c:v>61366</c:v>
                </c:pt>
                <c:pt idx="3129">
                  <c:v>61373</c:v>
                </c:pt>
                <c:pt idx="3130">
                  <c:v>61380</c:v>
                </c:pt>
                <c:pt idx="3131">
                  <c:v>61387</c:v>
                </c:pt>
                <c:pt idx="3132">
                  <c:v>61394</c:v>
                </c:pt>
                <c:pt idx="3133">
                  <c:v>61401</c:v>
                </c:pt>
                <c:pt idx="3134">
                  <c:v>61408</c:v>
                </c:pt>
                <c:pt idx="3135">
                  <c:v>61415</c:v>
                </c:pt>
                <c:pt idx="3136">
                  <c:v>61422</c:v>
                </c:pt>
                <c:pt idx="3137">
                  <c:v>61429</c:v>
                </c:pt>
                <c:pt idx="3138">
                  <c:v>61436</c:v>
                </c:pt>
                <c:pt idx="3139">
                  <c:v>61443</c:v>
                </c:pt>
                <c:pt idx="3140">
                  <c:v>61450</c:v>
                </c:pt>
                <c:pt idx="3141">
                  <c:v>61457</c:v>
                </c:pt>
                <c:pt idx="3142">
                  <c:v>61464</c:v>
                </c:pt>
                <c:pt idx="3143">
                  <c:v>61471</c:v>
                </c:pt>
                <c:pt idx="3144">
                  <c:v>61478</c:v>
                </c:pt>
                <c:pt idx="3145">
                  <c:v>61485</c:v>
                </c:pt>
                <c:pt idx="3146">
                  <c:v>61492</c:v>
                </c:pt>
                <c:pt idx="3147">
                  <c:v>61499</c:v>
                </c:pt>
                <c:pt idx="3148">
                  <c:v>61506</c:v>
                </c:pt>
                <c:pt idx="3149">
                  <c:v>61513</c:v>
                </c:pt>
                <c:pt idx="3150">
                  <c:v>61520</c:v>
                </c:pt>
                <c:pt idx="3151">
                  <c:v>61527</c:v>
                </c:pt>
                <c:pt idx="3152">
                  <c:v>61534</c:v>
                </c:pt>
                <c:pt idx="3153">
                  <c:v>61541</c:v>
                </c:pt>
                <c:pt idx="3154">
                  <c:v>61548</c:v>
                </c:pt>
                <c:pt idx="3155">
                  <c:v>61555</c:v>
                </c:pt>
                <c:pt idx="3156">
                  <c:v>61562</c:v>
                </c:pt>
                <c:pt idx="3157">
                  <c:v>61569</c:v>
                </c:pt>
                <c:pt idx="3158">
                  <c:v>61576</c:v>
                </c:pt>
                <c:pt idx="3159">
                  <c:v>61583</c:v>
                </c:pt>
                <c:pt idx="3160">
                  <c:v>61590</c:v>
                </c:pt>
                <c:pt idx="3161">
                  <c:v>61597</c:v>
                </c:pt>
                <c:pt idx="3162">
                  <c:v>61604</c:v>
                </c:pt>
                <c:pt idx="3163">
                  <c:v>61611</c:v>
                </c:pt>
                <c:pt idx="3164">
                  <c:v>61618</c:v>
                </c:pt>
                <c:pt idx="3165">
                  <c:v>61625</c:v>
                </c:pt>
                <c:pt idx="3166">
                  <c:v>61632</c:v>
                </c:pt>
                <c:pt idx="3167">
                  <c:v>61639</c:v>
                </c:pt>
                <c:pt idx="3168">
                  <c:v>61646</c:v>
                </c:pt>
                <c:pt idx="3169">
                  <c:v>61653</c:v>
                </c:pt>
                <c:pt idx="3170">
                  <c:v>61660</c:v>
                </c:pt>
                <c:pt idx="3171">
                  <c:v>61667</c:v>
                </c:pt>
                <c:pt idx="3172">
                  <c:v>61674</c:v>
                </c:pt>
                <c:pt idx="3173">
                  <c:v>61681</c:v>
                </c:pt>
                <c:pt idx="3174">
                  <c:v>61688</c:v>
                </c:pt>
                <c:pt idx="3175">
                  <c:v>61695</c:v>
                </c:pt>
                <c:pt idx="3176">
                  <c:v>61702</c:v>
                </c:pt>
                <c:pt idx="3177">
                  <c:v>61709</c:v>
                </c:pt>
                <c:pt idx="3178">
                  <c:v>61716</c:v>
                </c:pt>
                <c:pt idx="3179">
                  <c:v>61724</c:v>
                </c:pt>
                <c:pt idx="3180">
                  <c:v>61731</c:v>
                </c:pt>
                <c:pt idx="3181">
                  <c:v>61738</c:v>
                </c:pt>
                <c:pt idx="3182">
                  <c:v>61745</c:v>
                </c:pt>
                <c:pt idx="3183">
                  <c:v>61752</c:v>
                </c:pt>
                <c:pt idx="3184">
                  <c:v>61759</c:v>
                </c:pt>
                <c:pt idx="3185">
                  <c:v>61766</c:v>
                </c:pt>
                <c:pt idx="3186">
                  <c:v>61773</c:v>
                </c:pt>
                <c:pt idx="3187">
                  <c:v>61780</c:v>
                </c:pt>
                <c:pt idx="3188">
                  <c:v>61787</c:v>
                </c:pt>
                <c:pt idx="3189">
                  <c:v>61794</c:v>
                </c:pt>
                <c:pt idx="3190">
                  <c:v>61801</c:v>
                </c:pt>
                <c:pt idx="3191">
                  <c:v>61808</c:v>
                </c:pt>
                <c:pt idx="3192">
                  <c:v>61815</c:v>
                </c:pt>
                <c:pt idx="3193">
                  <c:v>61822</c:v>
                </c:pt>
                <c:pt idx="3194">
                  <c:v>61829</c:v>
                </c:pt>
                <c:pt idx="3195">
                  <c:v>61836</c:v>
                </c:pt>
                <c:pt idx="3196">
                  <c:v>61843</c:v>
                </c:pt>
                <c:pt idx="3197">
                  <c:v>61850</c:v>
                </c:pt>
                <c:pt idx="3198">
                  <c:v>61857</c:v>
                </c:pt>
                <c:pt idx="3199">
                  <c:v>61864</c:v>
                </c:pt>
                <c:pt idx="3200">
                  <c:v>61871</c:v>
                </c:pt>
                <c:pt idx="3201">
                  <c:v>61878</c:v>
                </c:pt>
                <c:pt idx="3202">
                  <c:v>61885</c:v>
                </c:pt>
                <c:pt idx="3203">
                  <c:v>61892</c:v>
                </c:pt>
                <c:pt idx="3204">
                  <c:v>61899</c:v>
                </c:pt>
                <c:pt idx="3205">
                  <c:v>61906</c:v>
                </c:pt>
                <c:pt idx="3206">
                  <c:v>61913</c:v>
                </c:pt>
                <c:pt idx="3207">
                  <c:v>61920</c:v>
                </c:pt>
                <c:pt idx="3208">
                  <c:v>61927</c:v>
                </c:pt>
                <c:pt idx="3209">
                  <c:v>61934</c:v>
                </c:pt>
                <c:pt idx="3210">
                  <c:v>61941</c:v>
                </c:pt>
                <c:pt idx="3211">
                  <c:v>61948</c:v>
                </c:pt>
                <c:pt idx="3212">
                  <c:v>61955</c:v>
                </c:pt>
                <c:pt idx="3213">
                  <c:v>61962</c:v>
                </c:pt>
                <c:pt idx="3214">
                  <c:v>61969</c:v>
                </c:pt>
                <c:pt idx="3215">
                  <c:v>61976</c:v>
                </c:pt>
                <c:pt idx="3216">
                  <c:v>61983</c:v>
                </c:pt>
                <c:pt idx="3217">
                  <c:v>61990</c:v>
                </c:pt>
                <c:pt idx="3218">
                  <c:v>61997</c:v>
                </c:pt>
                <c:pt idx="3219">
                  <c:v>62004</c:v>
                </c:pt>
                <c:pt idx="3220">
                  <c:v>62011</c:v>
                </c:pt>
                <c:pt idx="3221">
                  <c:v>62018</c:v>
                </c:pt>
                <c:pt idx="3222">
                  <c:v>62025</c:v>
                </c:pt>
                <c:pt idx="3223">
                  <c:v>62032</c:v>
                </c:pt>
                <c:pt idx="3224">
                  <c:v>62039</c:v>
                </c:pt>
                <c:pt idx="3225">
                  <c:v>62046</c:v>
                </c:pt>
                <c:pt idx="3226">
                  <c:v>62053</c:v>
                </c:pt>
                <c:pt idx="3227">
                  <c:v>62060</c:v>
                </c:pt>
                <c:pt idx="3228">
                  <c:v>62067</c:v>
                </c:pt>
                <c:pt idx="3229">
                  <c:v>62074</c:v>
                </c:pt>
                <c:pt idx="3230">
                  <c:v>62081</c:v>
                </c:pt>
                <c:pt idx="3231">
                  <c:v>62089</c:v>
                </c:pt>
                <c:pt idx="3232">
                  <c:v>62096</c:v>
                </c:pt>
                <c:pt idx="3233">
                  <c:v>62103</c:v>
                </c:pt>
                <c:pt idx="3234">
                  <c:v>62110</c:v>
                </c:pt>
                <c:pt idx="3235">
                  <c:v>62117</c:v>
                </c:pt>
                <c:pt idx="3236">
                  <c:v>62124</c:v>
                </c:pt>
                <c:pt idx="3237">
                  <c:v>62131</c:v>
                </c:pt>
                <c:pt idx="3238">
                  <c:v>62138</c:v>
                </c:pt>
                <c:pt idx="3239">
                  <c:v>62145</c:v>
                </c:pt>
                <c:pt idx="3240">
                  <c:v>62152</c:v>
                </c:pt>
                <c:pt idx="3241">
                  <c:v>62159</c:v>
                </c:pt>
                <c:pt idx="3242">
                  <c:v>62166</c:v>
                </c:pt>
                <c:pt idx="3243">
                  <c:v>62173</c:v>
                </c:pt>
                <c:pt idx="3244">
                  <c:v>62184</c:v>
                </c:pt>
                <c:pt idx="3245">
                  <c:v>62191</c:v>
                </c:pt>
                <c:pt idx="3246">
                  <c:v>62198</c:v>
                </c:pt>
                <c:pt idx="3247">
                  <c:v>62205</c:v>
                </c:pt>
                <c:pt idx="3248">
                  <c:v>62212</c:v>
                </c:pt>
                <c:pt idx="3249">
                  <c:v>62219</c:v>
                </c:pt>
                <c:pt idx="3250">
                  <c:v>62226</c:v>
                </c:pt>
                <c:pt idx="3251">
                  <c:v>62233</c:v>
                </c:pt>
                <c:pt idx="3252">
                  <c:v>62240</c:v>
                </c:pt>
                <c:pt idx="3253">
                  <c:v>62247</c:v>
                </c:pt>
                <c:pt idx="3254">
                  <c:v>62254</c:v>
                </c:pt>
                <c:pt idx="3255">
                  <c:v>62261</c:v>
                </c:pt>
                <c:pt idx="3256">
                  <c:v>62268</c:v>
                </c:pt>
                <c:pt idx="3257">
                  <c:v>62275</c:v>
                </c:pt>
                <c:pt idx="3258">
                  <c:v>62282</c:v>
                </c:pt>
                <c:pt idx="3259">
                  <c:v>62289</c:v>
                </c:pt>
                <c:pt idx="3260">
                  <c:v>62296</c:v>
                </c:pt>
                <c:pt idx="3261">
                  <c:v>62303</c:v>
                </c:pt>
                <c:pt idx="3262">
                  <c:v>62310</c:v>
                </c:pt>
                <c:pt idx="3263">
                  <c:v>62317</c:v>
                </c:pt>
                <c:pt idx="3264">
                  <c:v>62324</c:v>
                </c:pt>
                <c:pt idx="3265">
                  <c:v>62331</c:v>
                </c:pt>
                <c:pt idx="3266">
                  <c:v>62338</c:v>
                </c:pt>
                <c:pt idx="3267">
                  <c:v>62345</c:v>
                </c:pt>
                <c:pt idx="3268">
                  <c:v>62352</c:v>
                </c:pt>
                <c:pt idx="3269">
                  <c:v>62359</c:v>
                </c:pt>
                <c:pt idx="3270">
                  <c:v>62366</c:v>
                </c:pt>
                <c:pt idx="3271">
                  <c:v>62373</c:v>
                </c:pt>
                <c:pt idx="3272">
                  <c:v>62380</c:v>
                </c:pt>
                <c:pt idx="3273">
                  <c:v>62387</c:v>
                </c:pt>
                <c:pt idx="3274">
                  <c:v>62394</c:v>
                </c:pt>
                <c:pt idx="3275">
                  <c:v>62401</c:v>
                </c:pt>
                <c:pt idx="3276">
                  <c:v>62408</c:v>
                </c:pt>
                <c:pt idx="3277">
                  <c:v>62415</c:v>
                </c:pt>
                <c:pt idx="3278">
                  <c:v>62422</c:v>
                </c:pt>
                <c:pt idx="3279">
                  <c:v>62429</c:v>
                </c:pt>
                <c:pt idx="3280">
                  <c:v>62436</c:v>
                </c:pt>
                <c:pt idx="3281">
                  <c:v>62443</c:v>
                </c:pt>
                <c:pt idx="3282">
                  <c:v>62450</c:v>
                </c:pt>
                <c:pt idx="3283">
                  <c:v>62457</c:v>
                </c:pt>
                <c:pt idx="3284">
                  <c:v>62464</c:v>
                </c:pt>
                <c:pt idx="3285">
                  <c:v>62471</c:v>
                </c:pt>
                <c:pt idx="3286">
                  <c:v>62478</c:v>
                </c:pt>
                <c:pt idx="3287">
                  <c:v>62485</c:v>
                </c:pt>
                <c:pt idx="3288">
                  <c:v>62492</c:v>
                </c:pt>
                <c:pt idx="3289">
                  <c:v>62499</c:v>
                </c:pt>
                <c:pt idx="3290">
                  <c:v>62506</c:v>
                </c:pt>
                <c:pt idx="3291">
                  <c:v>62513</c:v>
                </c:pt>
                <c:pt idx="3292">
                  <c:v>62520</c:v>
                </c:pt>
                <c:pt idx="3293">
                  <c:v>62527</c:v>
                </c:pt>
                <c:pt idx="3294">
                  <c:v>62534</c:v>
                </c:pt>
                <c:pt idx="3295">
                  <c:v>62541</c:v>
                </c:pt>
                <c:pt idx="3296">
                  <c:v>62548</c:v>
                </c:pt>
                <c:pt idx="3297">
                  <c:v>62555</c:v>
                </c:pt>
                <c:pt idx="3298">
                  <c:v>62562</c:v>
                </c:pt>
                <c:pt idx="3299">
                  <c:v>62569</c:v>
                </c:pt>
                <c:pt idx="3300">
                  <c:v>62576</c:v>
                </c:pt>
                <c:pt idx="3301">
                  <c:v>62583</c:v>
                </c:pt>
                <c:pt idx="3302">
                  <c:v>62590</c:v>
                </c:pt>
                <c:pt idx="3303">
                  <c:v>62597</c:v>
                </c:pt>
                <c:pt idx="3304">
                  <c:v>62604</c:v>
                </c:pt>
                <c:pt idx="3305">
                  <c:v>62611</c:v>
                </c:pt>
                <c:pt idx="3306">
                  <c:v>62618</c:v>
                </c:pt>
                <c:pt idx="3307">
                  <c:v>62625</c:v>
                </c:pt>
                <c:pt idx="3308">
                  <c:v>62632</c:v>
                </c:pt>
                <c:pt idx="3309">
                  <c:v>62639</c:v>
                </c:pt>
                <c:pt idx="3310">
                  <c:v>62646</c:v>
                </c:pt>
                <c:pt idx="3311">
                  <c:v>62653</c:v>
                </c:pt>
                <c:pt idx="3312">
                  <c:v>62660</c:v>
                </c:pt>
                <c:pt idx="3313">
                  <c:v>62667</c:v>
                </c:pt>
                <c:pt idx="3314">
                  <c:v>62674</c:v>
                </c:pt>
                <c:pt idx="3315">
                  <c:v>62681</c:v>
                </c:pt>
                <c:pt idx="3316">
                  <c:v>62688</c:v>
                </c:pt>
                <c:pt idx="3317">
                  <c:v>62695</c:v>
                </c:pt>
                <c:pt idx="3318">
                  <c:v>62702</c:v>
                </c:pt>
                <c:pt idx="3319">
                  <c:v>62709</c:v>
                </c:pt>
                <c:pt idx="3320">
                  <c:v>62716</c:v>
                </c:pt>
                <c:pt idx="3321">
                  <c:v>62723</c:v>
                </c:pt>
                <c:pt idx="3322">
                  <c:v>62730</c:v>
                </c:pt>
                <c:pt idx="3323">
                  <c:v>62737</c:v>
                </c:pt>
                <c:pt idx="3324">
                  <c:v>62744</c:v>
                </c:pt>
                <c:pt idx="3325">
                  <c:v>62751</c:v>
                </c:pt>
                <c:pt idx="3326">
                  <c:v>62758</c:v>
                </c:pt>
                <c:pt idx="3327">
                  <c:v>62765</c:v>
                </c:pt>
                <c:pt idx="3328">
                  <c:v>62772</c:v>
                </c:pt>
                <c:pt idx="3329">
                  <c:v>62779</c:v>
                </c:pt>
                <c:pt idx="3330">
                  <c:v>62786</c:v>
                </c:pt>
                <c:pt idx="3331">
                  <c:v>62793</c:v>
                </c:pt>
                <c:pt idx="3332">
                  <c:v>62800</c:v>
                </c:pt>
                <c:pt idx="3333">
                  <c:v>62807</c:v>
                </c:pt>
                <c:pt idx="3334">
                  <c:v>62814</c:v>
                </c:pt>
                <c:pt idx="3335">
                  <c:v>62821</c:v>
                </c:pt>
                <c:pt idx="3336">
                  <c:v>62828</c:v>
                </c:pt>
                <c:pt idx="3337">
                  <c:v>62835</c:v>
                </c:pt>
                <c:pt idx="3338">
                  <c:v>62842</c:v>
                </c:pt>
                <c:pt idx="3339">
                  <c:v>62849</c:v>
                </c:pt>
                <c:pt idx="3340">
                  <c:v>62856</c:v>
                </c:pt>
                <c:pt idx="3341">
                  <c:v>62863</c:v>
                </c:pt>
                <c:pt idx="3342">
                  <c:v>62870</c:v>
                </c:pt>
                <c:pt idx="3343">
                  <c:v>62877</c:v>
                </c:pt>
                <c:pt idx="3344">
                  <c:v>62884</c:v>
                </c:pt>
                <c:pt idx="3345">
                  <c:v>62891</c:v>
                </c:pt>
                <c:pt idx="3346">
                  <c:v>62898</c:v>
                </c:pt>
                <c:pt idx="3347">
                  <c:v>62905</c:v>
                </c:pt>
                <c:pt idx="3348">
                  <c:v>62912</c:v>
                </c:pt>
                <c:pt idx="3349">
                  <c:v>62919</c:v>
                </c:pt>
                <c:pt idx="3350">
                  <c:v>62926</c:v>
                </c:pt>
                <c:pt idx="3351">
                  <c:v>62933</c:v>
                </c:pt>
                <c:pt idx="3352">
                  <c:v>62940</c:v>
                </c:pt>
                <c:pt idx="3353">
                  <c:v>62947</c:v>
                </c:pt>
                <c:pt idx="3354">
                  <c:v>62954</c:v>
                </c:pt>
                <c:pt idx="3355">
                  <c:v>62961</c:v>
                </c:pt>
                <c:pt idx="3356">
                  <c:v>62968</c:v>
                </c:pt>
                <c:pt idx="3357">
                  <c:v>62975</c:v>
                </c:pt>
                <c:pt idx="3358">
                  <c:v>62982</c:v>
                </c:pt>
                <c:pt idx="3359">
                  <c:v>62989</c:v>
                </c:pt>
                <c:pt idx="3360">
                  <c:v>62996</c:v>
                </c:pt>
                <c:pt idx="3361">
                  <c:v>63003</c:v>
                </c:pt>
                <c:pt idx="3362">
                  <c:v>63010</c:v>
                </c:pt>
                <c:pt idx="3363">
                  <c:v>63017</c:v>
                </c:pt>
                <c:pt idx="3364">
                  <c:v>63024</c:v>
                </c:pt>
                <c:pt idx="3365">
                  <c:v>63031</c:v>
                </c:pt>
                <c:pt idx="3366">
                  <c:v>63038</c:v>
                </c:pt>
                <c:pt idx="3367">
                  <c:v>63045</c:v>
                </c:pt>
                <c:pt idx="3368">
                  <c:v>63052</c:v>
                </c:pt>
                <c:pt idx="3369">
                  <c:v>63059</c:v>
                </c:pt>
                <c:pt idx="3370">
                  <c:v>63066</c:v>
                </c:pt>
                <c:pt idx="3371">
                  <c:v>63073</c:v>
                </c:pt>
                <c:pt idx="3372">
                  <c:v>63080</c:v>
                </c:pt>
                <c:pt idx="3373">
                  <c:v>63087</c:v>
                </c:pt>
                <c:pt idx="3374">
                  <c:v>63094</c:v>
                </c:pt>
                <c:pt idx="3375">
                  <c:v>63101</c:v>
                </c:pt>
                <c:pt idx="3376">
                  <c:v>63108</c:v>
                </c:pt>
                <c:pt idx="3377">
                  <c:v>63115</c:v>
                </c:pt>
                <c:pt idx="3378">
                  <c:v>63122</c:v>
                </c:pt>
                <c:pt idx="3379">
                  <c:v>63129</c:v>
                </c:pt>
                <c:pt idx="3380">
                  <c:v>63136</c:v>
                </c:pt>
                <c:pt idx="3381">
                  <c:v>63143</c:v>
                </c:pt>
                <c:pt idx="3382">
                  <c:v>63150</c:v>
                </c:pt>
                <c:pt idx="3383">
                  <c:v>63157</c:v>
                </c:pt>
                <c:pt idx="3384">
                  <c:v>63164</c:v>
                </c:pt>
                <c:pt idx="3385">
                  <c:v>63171</c:v>
                </c:pt>
                <c:pt idx="3386">
                  <c:v>63178</c:v>
                </c:pt>
                <c:pt idx="3387">
                  <c:v>63186</c:v>
                </c:pt>
                <c:pt idx="3388">
                  <c:v>63193</c:v>
                </c:pt>
                <c:pt idx="3389">
                  <c:v>63200</c:v>
                </c:pt>
                <c:pt idx="3390">
                  <c:v>63207</c:v>
                </c:pt>
                <c:pt idx="3391">
                  <c:v>63214</c:v>
                </c:pt>
                <c:pt idx="3392">
                  <c:v>63221</c:v>
                </c:pt>
                <c:pt idx="3393">
                  <c:v>63228</c:v>
                </c:pt>
                <c:pt idx="3394">
                  <c:v>63235</c:v>
                </c:pt>
                <c:pt idx="3395">
                  <c:v>63242</c:v>
                </c:pt>
                <c:pt idx="3396">
                  <c:v>63249</c:v>
                </c:pt>
                <c:pt idx="3397">
                  <c:v>63256</c:v>
                </c:pt>
                <c:pt idx="3398">
                  <c:v>63263</c:v>
                </c:pt>
                <c:pt idx="3399">
                  <c:v>63270</c:v>
                </c:pt>
                <c:pt idx="3400">
                  <c:v>63277</c:v>
                </c:pt>
                <c:pt idx="3401">
                  <c:v>63284</c:v>
                </c:pt>
                <c:pt idx="3402">
                  <c:v>63291</c:v>
                </c:pt>
                <c:pt idx="3403">
                  <c:v>63298</c:v>
                </c:pt>
                <c:pt idx="3404">
                  <c:v>63305</c:v>
                </c:pt>
                <c:pt idx="3405">
                  <c:v>63312</c:v>
                </c:pt>
                <c:pt idx="3406">
                  <c:v>63319</c:v>
                </c:pt>
                <c:pt idx="3407">
                  <c:v>63326</c:v>
                </c:pt>
                <c:pt idx="3408">
                  <c:v>63333</c:v>
                </c:pt>
                <c:pt idx="3409">
                  <c:v>63340</c:v>
                </c:pt>
                <c:pt idx="3410">
                  <c:v>63347</c:v>
                </c:pt>
                <c:pt idx="3411">
                  <c:v>63354</c:v>
                </c:pt>
                <c:pt idx="3412">
                  <c:v>63361</c:v>
                </c:pt>
                <c:pt idx="3413">
                  <c:v>63368</c:v>
                </c:pt>
                <c:pt idx="3414">
                  <c:v>63375</c:v>
                </c:pt>
                <c:pt idx="3415">
                  <c:v>63382</c:v>
                </c:pt>
                <c:pt idx="3416">
                  <c:v>63389</c:v>
                </c:pt>
                <c:pt idx="3417">
                  <c:v>63396</c:v>
                </c:pt>
                <c:pt idx="3418">
                  <c:v>63403</c:v>
                </c:pt>
                <c:pt idx="3419">
                  <c:v>63410</c:v>
                </c:pt>
                <c:pt idx="3420">
                  <c:v>63417</c:v>
                </c:pt>
                <c:pt idx="3421">
                  <c:v>63424</c:v>
                </c:pt>
                <c:pt idx="3422">
                  <c:v>63431</c:v>
                </c:pt>
                <c:pt idx="3423">
                  <c:v>63438</c:v>
                </c:pt>
                <c:pt idx="3424">
                  <c:v>63445</c:v>
                </c:pt>
                <c:pt idx="3425">
                  <c:v>63452</c:v>
                </c:pt>
                <c:pt idx="3426">
                  <c:v>63459</c:v>
                </c:pt>
                <c:pt idx="3427">
                  <c:v>63466</c:v>
                </c:pt>
                <c:pt idx="3428">
                  <c:v>63473</c:v>
                </c:pt>
                <c:pt idx="3429">
                  <c:v>63480</c:v>
                </c:pt>
                <c:pt idx="3430">
                  <c:v>63487</c:v>
                </c:pt>
                <c:pt idx="3431">
                  <c:v>63494</c:v>
                </c:pt>
                <c:pt idx="3432">
                  <c:v>63501</c:v>
                </c:pt>
                <c:pt idx="3433">
                  <c:v>63508</c:v>
                </c:pt>
                <c:pt idx="3434">
                  <c:v>63515</c:v>
                </c:pt>
                <c:pt idx="3435">
                  <c:v>63522</c:v>
                </c:pt>
                <c:pt idx="3436">
                  <c:v>63529</c:v>
                </c:pt>
                <c:pt idx="3437">
                  <c:v>63536</c:v>
                </c:pt>
                <c:pt idx="3438">
                  <c:v>63543</c:v>
                </c:pt>
                <c:pt idx="3439">
                  <c:v>63550</c:v>
                </c:pt>
                <c:pt idx="3440">
                  <c:v>63557</c:v>
                </c:pt>
                <c:pt idx="3441">
                  <c:v>63564</c:v>
                </c:pt>
                <c:pt idx="3442">
                  <c:v>63571</c:v>
                </c:pt>
                <c:pt idx="3443">
                  <c:v>63578</c:v>
                </c:pt>
                <c:pt idx="3444">
                  <c:v>63585</c:v>
                </c:pt>
                <c:pt idx="3445">
                  <c:v>63592</c:v>
                </c:pt>
                <c:pt idx="3446">
                  <c:v>63599</c:v>
                </c:pt>
                <c:pt idx="3447">
                  <c:v>63606</c:v>
                </c:pt>
                <c:pt idx="3448">
                  <c:v>63613</c:v>
                </c:pt>
                <c:pt idx="3449">
                  <c:v>63620</c:v>
                </c:pt>
                <c:pt idx="3450">
                  <c:v>63627</c:v>
                </c:pt>
                <c:pt idx="3451">
                  <c:v>63634</c:v>
                </c:pt>
                <c:pt idx="3452">
                  <c:v>63641</c:v>
                </c:pt>
                <c:pt idx="3453">
                  <c:v>63648</c:v>
                </c:pt>
                <c:pt idx="3454">
                  <c:v>63655</c:v>
                </c:pt>
                <c:pt idx="3455">
                  <c:v>63662</c:v>
                </c:pt>
                <c:pt idx="3456">
                  <c:v>63669</c:v>
                </c:pt>
                <c:pt idx="3457">
                  <c:v>63676</c:v>
                </c:pt>
                <c:pt idx="3458">
                  <c:v>63683</c:v>
                </c:pt>
                <c:pt idx="3459">
                  <c:v>63690</c:v>
                </c:pt>
                <c:pt idx="3460">
                  <c:v>63697</c:v>
                </c:pt>
                <c:pt idx="3461">
                  <c:v>63704</c:v>
                </c:pt>
                <c:pt idx="3462">
                  <c:v>63711</c:v>
                </c:pt>
                <c:pt idx="3463">
                  <c:v>63718</c:v>
                </c:pt>
                <c:pt idx="3464">
                  <c:v>63725</c:v>
                </c:pt>
                <c:pt idx="3465">
                  <c:v>63732</c:v>
                </c:pt>
                <c:pt idx="3466">
                  <c:v>63739</c:v>
                </c:pt>
                <c:pt idx="3467">
                  <c:v>63746</c:v>
                </c:pt>
                <c:pt idx="3468">
                  <c:v>63753</c:v>
                </c:pt>
                <c:pt idx="3469">
                  <c:v>63760</c:v>
                </c:pt>
                <c:pt idx="3470">
                  <c:v>63767</c:v>
                </c:pt>
                <c:pt idx="3471">
                  <c:v>63774</c:v>
                </c:pt>
                <c:pt idx="3472">
                  <c:v>63781</c:v>
                </c:pt>
                <c:pt idx="3473">
                  <c:v>63788</c:v>
                </c:pt>
                <c:pt idx="3474">
                  <c:v>63795</c:v>
                </c:pt>
                <c:pt idx="3475">
                  <c:v>63802</c:v>
                </c:pt>
                <c:pt idx="3476">
                  <c:v>63809</c:v>
                </c:pt>
                <c:pt idx="3477">
                  <c:v>63816</c:v>
                </c:pt>
                <c:pt idx="3478">
                  <c:v>63823</c:v>
                </c:pt>
                <c:pt idx="3479">
                  <c:v>63830</c:v>
                </c:pt>
                <c:pt idx="3480">
                  <c:v>63837</c:v>
                </c:pt>
                <c:pt idx="3481">
                  <c:v>63844</c:v>
                </c:pt>
                <c:pt idx="3482">
                  <c:v>63851</c:v>
                </c:pt>
                <c:pt idx="3483">
                  <c:v>63858</c:v>
                </c:pt>
                <c:pt idx="3484">
                  <c:v>63865</c:v>
                </c:pt>
                <c:pt idx="3485">
                  <c:v>63872</c:v>
                </c:pt>
                <c:pt idx="3486">
                  <c:v>63879</c:v>
                </c:pt>
                <c:pt idx="3487">
                  <c:v>63886</c:v>
                </c:pt>
                <c:pt idx="3488">
                  <c:v>63893</c:v>
                </c:pt>
                <c:pt idx="3489">
                  <c:v>63900</c:v>
                </c:pt>
                <c:pt idx="3490">
                  <c:v>63907</c:v>
                </c:pt>
                <c:pt idx="3491">
                  <c:v>63915</c:v>
                </c:pt>
                <c:pt idx="3492">
                  <c:v>63922</c:v>
                </c:pt>
                <c:pt idx="3493">
                  <c:v>63929</c:v>
                </c:pt>
                <c:pt idx="3494">
                  <c:v>63936</c:v>
                </c:pt>
                <c:pt idx="3495">
                  <c:v>63943</c:v>
                </c:pt>
                <c:pt idx="3496">
                  <c:v>63950</c:v>
                </c:pt>
                <c:pt idx="3497">
                  <c:v>63957</c:v>
                </c:pt>
                <c:pt idx="3498">
                  <c:v>63964</c:v>
                </c:pt>
                <c:pt idx="3499">
                  <c:v>63971</c:v>
                </c:pt>
                <c:pt idx="3500">
                  <c:v>63978</c:v>
                </c:pt>
                <c:pt idx="3501">
                  <c:v>63985</c:v>
                </c:pt>
                <c:pt idx="3502">
                  <c:v>63992</c:v>
                </c:pt>
                <c:pt idx="3503">
                  <c:v>63999</c:v>
                </c:pt>
                <c:pt idx="3504">
                  <c:v>64006</c:v>
                </c:pt>
                <c:pt idx="3505">
                  <c:v>64013</c:v>
                </c:pt>
                <c:pt idx="3506">
                  <c:v>64020</c:v>
                </c:pt>
                <c:pt idx="3507">
                  <c:v>64027</c:v>
                </c:pt>
                <c:pt idx="3508">
                  <c:v>64034</c:v>
                </c:pt>
                <c:pt idx="3509">
                  <c:v>64041</c:v>
                </c:pt>
                <c:pt idx="3510">
                  <c:v>64048</c:v>
                </c:pt>
                <c:pt idx="3511">
                  <c:v>64055</c:v>
                </c:pt>
                <c:pt idx="3512">
                  <c:v>64062</c:v>
                </c:pt>
                <c:pt idx="3513">
                  <c:v>64069</c:v>
                </c:pt>
                <c:pt idx="3514">
                  <c:v>64076</c:v>
                </c:pt>
                <c:pt idx="3515">
                  <c:v>64083</c:v>
                </c:pt>
                <c:pt idx="3516">
                  <c:v>64090</c:v>
                </c:pt>
                <c:pt idx="3517">
                  <c:v>64097</c:v>
                </c:pt>
                <c:pt idx="3518">
                  <c:v>64104</c:v>
                </c:pt>
                <c:pt idx="3519">
                  <c:v>64111</c:v>
                </c:pt>
                <c:pt idx="3520">
                  <c:v>64118</c:v>
                </c:pt>
                <c:pt idx="3521">
                  <c:v>64125</c:v>
                </c:pt>
                <c:pt idx="3522">
                  <c:v>64132</c:v>
                </c:pt>
                <c:pt idx="3523">
                  <c:v>64139</c:v>
                </c:pt>
                <c:pt idx="3524">
                  <c:v>64146</c:v>
                </c:pt>
                <c:pt idx="3525">
                  <c:v>64153</c:v>
                </c:pt>
                <c:pt idx="3526">
                  <c:v>64160</c:v>
                </c:pt>
                <c:pt idx="3527">
                  <c:v>64167</c:v>
                </c:pt>
                <c:pt idx="3528">
                  <c:v>64174</c:v>
                </c:pt>
                <c:pt idx="3529">
                  <c:v>64181</c:v>
                </c:pt>
                <c:pt idx="3530">
                  <c:v>64188</c:v>
                </c:pt>
                <c:pt idx="3531">
                  <c:v>64195</c:v>
                </c:pt>
                <c:pt idx="3532">
                  <c:v>64202</c:v>
                </c:pt>
                <c:pt idx="3533">
                  <c:v>64209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7.5753816608492563E-3</c:v>
                </c:pt>
                <c:pt idx="1">
                  <c:v>7.575112569853105E-3</c:v>
                </c:pt>
                <c:pt idx="2">
                  <c:v>7.5741027686926365E-3</c:v>
                </c:pt>
                <c:pt idx="3">
                  <c:v>7.5734633226143266E-3</c:v>
                </c:pt>
                <c:pt idx="4">
                  <c:v>7.5726959873689825E-3</c:v>
                </c:pt>
                <c:pt idx="5">
                  <c:v>7.5718007628755579E-3</c:v>
                </c:pt>
                <c:pt idx="6">
                  <c:v>7.5697410000423009E-3</c:v>
                </c:pt>
                <c:pt idx="7">
                  <c:v>7.566940972826286E-3</c:v>
                </c:pt>
                <c:pt idx="8">
                  <c:v>7.5654063022545515E-3</c:v>
                </c:pt>
                <c:pt idx="9">
                  <c:v>7.5637437425157827E-3</c:v>
                </c:pt>
                <c:pt idx="10">
                  <c:v>7.5619532935289335E-3</c:v>
                </c:pt>
                <c:pt idx="11">
                  <c:v>7.5581025995915176E-3</c:v>
                </c:pt>
                <c:pt idx="12">
                  <c:v>7.5535126058301483E-3</c:v>
                </c:pt>
                <c:pt idx="13">
                  <c:v>7.5510827109270817E-3</c:v>
                </c:pt>
                <c:pt idx="14">
                  <c:v>7.5485249267759347E-3</c:v>
                </c:pt>
                <c:pt idx="15">
                  <c:v>7.5458392535387997E-3</c:v>
                </c:pt>
                <c:pt idx="16">
                  <c:v>7.5401973702567595E-3</c:v>
                </c:pt>
                <c:pt idx="17">
                  <c:v>7.5338176685957325E-3</c:v>
                </c:pt>
                <c:pt idx="18">
                  <c:v>7.5304925493613339E-3</c:v>
                </c:pt>
                <c:pt idx="19">
                  <c:v>7.5270395410409474E-3</c:v>
                </c:pt>
                <c:pt idx="20">
                  <c:v>7.5234586435535267E-3</c:v>
                </c:pt>
                <c:pt idx="21">
                  <c:v>7.5160253148746463E-3</c:v>
                </c:pt>
                <c:pt idx="22">
                  <c:v>7.5078443944187612E-3</c:v>
                </c:pt>
                <c:pt idx="23">
                  <c:v>7.5035534459266806E-3</c:v>
                </c:pt>
                <c:pt idx="24">
                  <c:v>7.4990640030980771E-3</c:v>
                </c:pt>
                <c:pt idx="25">
                  <c:v>7.4943760659329506E-3</c:v>
                </c:pt>
                <c:pt idx="26">
                  <c:v>7.4844920114576965E-3</c:v>
                </c:pt>
                <c:pt idx="27">
                  <c:v>7.4736393739882612E-3</c:v>
                </c:pt>
                <c:pt idx="28">
                  <c:v>7.4679589651405198E-3</c:v>
                </c:pt>
                <c:pt idx="29">
                  <c:v>7.4620800621183481E-3</c:v>
                </c:pt>
                <c:pt idx="30">
                  <c:v>7.4560026647596533E-3</c:v>
                </c:pt>
                <c:pt idx="31">
                  <c:v>7.4433380071333346E-3</c:v>
                </c:pt>
                <c:pt idx="32">
                  <c:v>7.4297081327701076E-3</c:v>
                </c:pt>
                <c:pt idx="33">
                  <c:v>7.4226382641340294E-3</c:v>
                </c:pt>
                <c:pt idx="34">
                  <c:v>7.4153699014045671E-3</c:v>
                </c:pt>
                <c:pt idx="35">
                  <c:v>7.4079030442575355E-3</c:v>
                </c:pt>
                <c:pt idx="36">
                  <c:v>7.3924573995909357E-3</c:v>
                </c:pt>
                <c:pt idx="37">
                  <c:v>7.376050674411383E-3</c:v>
                </c:pt>
                <c:pt idx="38">
                  <c:v>7.3675913465542919E-3</c:v>
                </c:pt>
                <c:pt idx="39">
                  <c:v>7.3589335245227705E-3</c:v>
                </c:pt>
                <c:pt idx="40">
                  <c:v>7.3500772083978649E-3</c:v>
                </c:pt>
                <c:pt idx="41">
                  <c:v>7.3318502009604254E-3</c:v>
                </c:pt>
                <c:pt idx="42">
                  <c:v>7.312667003126494E-3</c:v>
                </c:pt>
                <c:pt idx="43">
                  <c:v>7.3029025858750707E-3</c:v>
                </c:pt>
                <c:pt idx="44">
                  <c:v>7.2933615209080926E-3</c:v>
                </c:pt>
                <c:pt idx="45">
                  <c:v>7.2841281775659628E-3</c:v>
                </c:pt>
                <c:pt idx="46">
                  <c:v>7.2668319003221802E-3</c:v>
                </c:pt>
                <c:pt idx="47">
                  <c:v>7.2502720184197678E-3</c:v>
                </c:pt>
                <c:pt idx="48">
                  <c:v>7.2425772822293233E-3</c:v>
                </c:pt>
                <c:pt idx="49">
                  <c:v>7.2351902673395418E-3</c:v>
                </c:pt>
                <c:pt idx="50">
                  <c:v>7.2281109738314697E-3</c:v>
                </c:pt>
                <c:pt idx="51">
                  <c:v>7.215120744488158E-3</c:v>
                </c:pt>
                <c:pt idx="52">
                  <c:v>7.2028710131299967E-3</c:v>
                </c:pt>
                <c:pt idx="53">
                  <c:v>7.197330326206286E-3</c:v>
                </c:pt>
                <c:pt idx="54">
                  <c:v>7.1920973605021921E-3</c:v>
                </c:pt>
                <c:pt idx="55">
                  <c:v>7.1871721160987612E-3</c:v>
                </c:pt>
                <c:pt idx="56">
                  <c:v>7.1784885400716378E-3</c:v>
                </c:pt>
                <c:pt idx="57">
                  <c:v>7.1705483506812051E-3</c:v>
                </c:pt>
                <c:pt idx="58">
                  <c:v>7.167161712375858E-3</c:v>
                </c:pt>
                <c:pt idx="59">
                  <c:v>7.1640827952090813E-3</c:v>
                </c:pt>
                <c:pt idx="60">
                  <c:v>7.1572807695212681E-3</c:v>
                </c:pt>
                <c:pt idx="61">
                  <c:v>7.1520714368478178E-3</c:v>
                </c:pt>
                <c:pt idx="62">
                  <c:v>7.1511465678941732E-3</c:v>
                </c:pt>
                <c:pt idx="63">
                  <c:v>7.1505831182042123E-3</c:v>
                </c:pt>
                <c:pt idx="64">
                  <c:v>7.1511864807560777E-3</c:v>
                </c:pt>
                <c:pt idx="65">
                  <c:v>7.1523985830779235E-3</c:v>
                </c:pt>
                <c:pt idx="66">
                  <c:v>7.1542090510634537E-3</c:v>
                </c:pt>
                <c:pt idx="67">
                  <c:v>7.156617884631622E-3</c:v>
                </c:pt>
                <c:pt idx="68">
                  <c:v>7.1635706932345524E-3</c:v>
                </c:pt>
                <c:pt idx="69">
                  <c:v>7.1722368756221844E-3</c:v>
                </c:pt>
                <c:pt idx="70">
                  <c:v>7.1776375376708668E-3</c:v>
                </c:pt>
                <c:pt idx="71">
                  <c:v>7.1836365653832335E-3</c:v>
                </c:pt>
                <c:pt idx="72">
                  <c:v>7.1902339590024233E-3</c:v>
                </c:pt>
                <c:pt idx="73">
                  <c:v>7.2055655410785411E-3</c:v>
                </c:pt>
                <c:pt idx="74">
                  <c:v>7.2226071915748591E-3</c:v>
                </c:pt>
                <c:pt idx="75">
                  <c:v>7.2321964145660722E-3</c:v>
                </c:pt>
                <c:pt idx="76">
                  <c:v>7.2423840034641085E-3</c:v>
                </c:pt>
                <c:pt idx="77">
                  <c:v>7.2531699585931531E-3</c:v>
                </c:pt>
                <c:pt idx="78">
                  <c:v>7.2768814942843676E-3</c:v>
                </c:pt>
                <c:pt idx="79">
                  <c:v>7.3022974405279051E-3</c:v>
                </c:pt>
                <c:pt idx="80">
                  <c:v>7.3160752268119911E-3</c:v>
                </c:pt>
                <c:pt idx="81">
                  <c:v>7.3304513794891779E-3</c:v>
                </c:pt>
                <c:pt idx="82">
                  <c:v>7.3454258986405119E-3</c:v>
                </c:pt>
                <c:pt idx="83">
                  <c:v>7.3775186043434368E-3</c:v>
                </c:pt>
                <c:pt idx="84">
                  <c:v>7.4111281851241273E-3</c:v>
                </c:pt>
                <c:pt idx="85">
                  <c:v>7.428017797174169E-3</c:v>
                </c:pt>
                <c:pt idx="86">
                  <c:v>7.4444290352537745E-3</c:v>
                </c:pt>
                <c:pt idx="87">
                  <c:v>7.4603618992008514E-3</c:v>
                </c:pt>
                <c:pt idx="88">
                  <c:v>7.4907867726451798E-3</c:v>
                </c:pt>
                <c:pt idx="89">
                  <c:v>7.5193096138259641E-3</c:v>
                </c:pt>
                <c:pt idx="90">
                  <c:v>7.5328506067862122E-3</c:v>
                </c:pt>
                <c:pt idx="91">
                  <c:v>7.5459132253707928E-3</c:v>
                </c:pt>
                <c:pt idx="92">
                  <c:v>7.5584974694986595E-3</c:v>
                </c:pt>
                <c:pt idx="93">
                  <c:v>7.5822288779540496E-3</c:v>
                </c:pt>
                <c:pt idx="94">
                  <c:v>7.6040507008756641E-3</c:v>
                </c:pt>
                <c:pt idx="95">
                  <c:v>7.6142430721526377E-3</c:v>
                </c:pt>
                <c:pt idx="96">
                  <c:v>7.6239570687297586E-3</c:v>
                </c:pt>
                <c:pt idx="97">
                  <c:v>7.6331926905259806E-3</c:v>
                </c:pt>
                <c:pt idx="98">
                  <c:v>7.6502296912080627E-3</c:v>
                </c:pt>
                <c:pt idx="99">
                  <c:v>7.6653514299018788E-3</c:v>
                </c:pt>
                <c:pt idx="100">
                  <c:v>7.6721951775504671E-3</c:v>
                </c:pt>
                <c:pt idx="101">
                  <c:v>7.6785605502560639E-3</c:v>
                </c:pt>
                <c:pt idx="102">
                  <c:v>7.6844475480186691E-3</c:v>
                </c:pt>
                <c:pt idx="103">
                  <c:v>7.6947891731267894E-3</c:v>
                </c:pt>
                <c:pt idx="104">
                  <c:v>7.703211789071851E-3</c:v>
                </c:pt>
                <c:pt idx="105">
                  <c:v>7.7067266542640844E-3</c:v>
                </c:pt>
                <c:pt idx="106">
                  <c:v>7.7098618567761346E-3</c:v>
                </c:pt>
                <c:pt idx="107">
                  <c:v>7.712637138995726E-3</c:v>
                </c:pt>
                <c:pt idx="108">
                  <c:v>7.7171511265553931E-3</c:v>
                </c:pt>
                <c:pt idx="109">
                  <c:v>7.7201390659220603E-3</c:v>
                </c:pt>
                <c:pt idx="110">
                  <c:v>7.7211147470035435E-3</c:v>
                </c:pt>
                <c:pt idx="111">
                  <c:v>7.7217305078736143E-3</c:v>
                </c:pt>
                <c:pt idx="112">
                  <c:v>7.7219863485322726E-3</c:v>
                </c:pt>
                <c:pt idx="113">
                  <c:v>7.7214616350270351E-3</c:v>
                </c:pt>
                <c:pt idx="114">
                  <c:v>7.7194105086475506E-3</c:v>
                </c:pt>
                <c:pt idx="115">
                  <c:v>7.7178667480870544E-3</c:v>
                </c:pt>
                <c:pt idx="116">
                  <c:v>7.7159630673151458E-3</c:v>
                </c:pt>
                <c:pt idx="117">
                  <c:v>7.7136994662507785E-3</c:v>
                </c:pt>
                <c:pt idx="118">
                  <c:v>7.7081353061629158E-3</c:v>
                </c:pt>
                <c:pt idx="119">
                  <c:v>7.7010458599602316E-3</c:v>
                </c:pt>
                <c:pt idx="120">
                  <c:v>7.6969826579198486E-3</c:v>
                </c:pt>
                <c:pt idx="121">
                  <c:v>7.6925595357490995E-3</c:v>
                </c:pt>
                <c:pt idx="122">
                  <c:v>7.6770936542476242E-3</c:v>
                </c:pt>
                <c:pt idx="123">
                  <c:v>7.6584624795816847E-3</c:v>
                </c:pt>
                <c:pt idx="124">
                  <c:v>7.651519916579419E-3</c:v>
                </c:pt>
                <c:pt idx="125">
                  <c:v>7.6442174335278334E-3</c:v>
                </c:pt>
                <c:pt idx="126">
                  <c:v>7.6312789827082126E-3</c:v>
                </c:pt>
                <c:pt idx="127">
                  <c:v>7.6225358551706979E-3</c:v>
                </c:pt>
                <c:pt idx="128">
                  <c:v>7.6206516447141492E-3</c:v>
                </c:pt>
                <c:pt idx="129">
                  <c:v>7.620211982175551E-3</c:v>
                </c:pt>
                <c:pt idx="130">
                  <c:v>7.6212168677980419E-3</c:v>
                </c:pt>
                <c:pt idx="131">
                  <c:v>7.6282012166957926E-3</c:v>
                </c:pt>
                <c:pt idx="132">
                  <c:v>7.6396818908452957E-3</c:v>
                </c:pt>
                <c:pt idx="133">
                  <c:v>7.64790951711114E-3</c:v>
                </c:pt>
                <c:pt idx="134">
                  <c:v>7.657581691700166E-3</c:v>
                </c:pt>
                <c:pt idx="135">
                  <c:v>7.6686984147744663E-3</c:v>
                </c:pt>
                <c:pt idx="136">
                  <c:v>7.6959092831652151E-3</c:v>
                </c:pt>
                <c:pt idx="137">
                  <c:v>7.7276107948420769E-3</c:v>
                </c:pt>
                <c:pt idx="138">
                  <c:v>7.7459502626120447E-3</c:v>
                </c:pt>
                <c:pt idx="139">
                  <c:v>7.7657342799208884E-3</c:v>
                </c:pt>
                <c:pt idx="140">
                  <c:v>7.7869628470117469E-3</c:v>
                </c:pt>
                <c:pt idx="141">
                  <c:v>7.8344033003089723E-3</c:v>
                </c:pt>
                <c:pt idx="142">
                  <c:v>7.8863226183012447E-3</c:v>
                </c:pt>
                <c:pt idx="143">
                  <c:v>7.9147739381923987E-3</c:v>
                </c:pt>
                <c:pt idx="144">
                  <c:v>7.9446698098106783E-3</c:v>
                </c:pt>
                <c:pt idx="145">
                  <c:v>7.9760102331560834E-3</c:v>
                </c:pt>
                <c:pt idx="146">
                  <c:v>8.0618511349114796E-3</c:v>
                </c:pt>
                <c:pt idx="147">
                  <c:v>8.1537495474159893E-3</c:v>
                </c:pt>
                <c:pt idx="148">
                  <c:v>8.1899707212429451E-3</c:v>
                </c:pt>
                <c:pt idx="149">
                  <c:v>8.2238498795406123E-3</c:v>
                </c:pt>
                <c:pt idx="150">
                  <c:v>8.2839894789795334E-3</c:v>
                </c:pt>
                <c:pt idx="151">
                  <c:v>8.3359463449572679E-3</c:v>
                </c:pt>
                <c:pt idx="152">
                  <c:v>8.3581154166934013E-3</c:v>
                </c:pt>
                <c:pt idx="153">
                  <c:v>8.3779424696583948E-3</c:v>
                </c:pt>
                <c:pt idx="154">
                  <c:v>8.3954275033659709E-3</c:v>
                </c:pt>
                <c:pt idx="155">
                  <c:v>8.422785196414706E-3</c:v>
                </c:pt>
                <c:pt idx="156">
                  <c:v>8.4419474407593231E-3</c:v>
                </c:pt>
                <c:pt idx="157">
                  <c:v>8.4477223746137753E-3</c:v>
                </c:pt>
                <c:pt idx="158">
                  <c:v>8.4511552879140694E-3</c:v>
                </c:pt>
                <c:pt idx="159">
                  <c:v>8.4522461805791593E-3</c:v>
                </c:pt>
                <c:pt idx="160">
                  <c:v>8.4468166991484121E-3</c:v>
                </c:pt>
                <c:pt idx="161">
                  <c:v>8.433189546022124E-3</c:v>
                </c:pt>
                <c:pt idx="162">
                  <c:v>8.4225703364837479E-3</c:v>
                </c:pt>
                <c:pt idx="163">
                  <c:v>8.4096091068774914E-3</c:v>
                </c:pt>
                <c:pt idx="164">
                  <c:v>8.3943058576085861E-3</c:v>
                </c:pt>
                <c:pt idx="165">
                  <c:v>8.3446237840181792E-3</c:v>
                </c:pt>
                <c:pt idx="166">
                  <c:v>8.2826593261309256E-3</c:v>
                </c:pt>
                <c:pt idx="167">
                  <c:v>8.2539027994810166E-3</c:v>
                </c:pt>
                <c:pt idx="168">
                  <c:v>8.2257984233191639E-3</c:v>
                </c:pt>
                <c:pt idx="169">
                  <c:v>8.1739426593348732E-3</c:v>
                </c:pt>
                <c:pt idx="170">
                  <c:v>8.1258907538850345E-3</c:v>
                </c:pt>
                <c:pt idx="171">
                  <c:v>8.1040412940736051E-3</c:v>
                </c:pt>
                <c:pt idx="172">
                  <c:v>8.0834428167542161E-3</c:v>
                </c:pt>
                <c:pt idx="173">
                  <c:v>8.0640953218458211E-3</c:v>
                </c:pt>
                <c:pt idx="174">
                  <c:v>8.0297469142542877E-3</c:v>
                </c:pt>
                <c:pt idx="175">
                  <c:v>7.9992151616214979E-3</c:v>
                </c:pt>
                <c:pt idx="176">
                  <c:v>7.9861225756883147E-3</c:v>
                </c:pt>
                <c:pt idx="177">
                  <c:v>7.9742809709504314E-3</c:v>
                </c:pt>
                <c:pt idx="178">
                  <c:v>7.9636903474888943E-3</c:v>
                </c:pt>
                <c:pt idx="179">
                  <c:v>7.9468520515664966E-3</c:v>
                </c:pt>
                <c:pt idx="180">
                  <c:v>7.9338376638127261E-3</c:v>
                </c:pt>
                <c:pt idx="181">
                  <c:v>7.9295019450309479E-3</c:v>
                </c:pt>
                <c:pt idx="182">
                  <c:v>7.926417207039238E-3</c:v>
                </c:pt>
                <c:pt idx="183">
                  <c:v>7.9245834496755041E-3</c:v>
                </c:pt>
                <c:pt idx="184">
                  <c:v>7.9252579459199168E-3</c:v>
                </c:pt>
                <c:pt idx="185">
                  <c:v>7.9297582274728828E-3</c:v>
                </c:pt>
                <c:pt idx="186">
                  <c:v>7.9341793737353061E-3</c:v>
                </c:pt>
                <c:pt idx="187">
                  <c:v>7.9398515007877979E-3</c:v>
                </c:pt>
                <c:pt idx="188">
                  <c:v>7.9467746087114044E-3</c:v>
                </c:pt>
                <c:pt idx="189">
                  <c:v>7.9640968759035306E-3</c:v>
                </c:pt>
                <c:pt idx="190">
                  <c:v>7.98340984069279E-3</c:v>
                </c:pt>
                <c:pt idx="191">
                  <c:v>7.9942741178939958E-3</c:v>
                </c:pt>
                <c:pt idx="192">
                  <c:v>8.0058109422576074E-3</c:v>
                </c:pt>
                <c:pt idx="193">
                  <c:v>8.0180203139457173E-3</c:v>
                </c:pt>
                <c:pt idx="194">
                  <c:v>8.0448581896301156E-3</c:v>
                </c:pt>
                <c:pt idx="195">
                  <c:v>8.0735832749156966E-3</c:v>
                </c:pt>
                <c:pt idx="196">
                  <c:v>8.0891553841988539E-3</c:v>
                </c:pt>
                <c:pt idx="197">
                  <c:v>8.1054000410496485E-3</c:v>
                </c:pt>
                <c:pt idx="198">
                  <c:v>8.1223172458733117E-3</c:v>
                </c:pt>
                <c:pt idx="199">
                  <c:v>8.158575837606449E-3</c:v>
                </c:pt>
                <c:pt idx="200">
                  <c:v>8.1967115453829287E-3</c:v>
                </c:pt>
                <c:pt idx="201">
                  <c:v>8.2169914908003516E-3</c:v>
                </c:pt>
                <c:pt idx="202">
                  <c:v>8.2379439847579672E-3</c:v>
                </c:pt>
                <c:pt idx="203">
                  <c:v>8.2595690271747291E-3</c:v>
                </c:pt>
                <c:pt idx="204">
                  <c:v>8.3052499121982759E-3</c:v>
                </c:pt>
                <c:pt idx="205">
                  <c:v>8.3527946851613688E-3</c:v>
                </c:pt>
                <c:pt idx="206">
                  <c:v>8.377782472386297E-3</c:v>
                </c:pt>
                <c:pt idx="207">
                  <c:v>8.4034428089618807E-3</c:v>
                </c:pt>
                <c:pt idx="208">
                  <c:v>8.429775694969166E-3</c:v>
                </c:pt>
                <c:pt idx="209">
                  <c:v>8.4848805326516921E-3</c:v>
                </c:pt>
                <c:pt idx="210">
                  <c:v>8.5415270293376366E-3</c:v>
                </c:pt>
                <c:pt idx="211">
                  <c:v>8.569388419510382E-3</c:v>
                </c:pt>
                <c:pt idx="212">
                  <c:v>8.5960881144198087E-3</c:v>
                </c:pt>
                <c:pt idx="213">
                  <c:v>8.6216261134985928E-3</c:v>
                </c:pt>
                <c:pt idx="214">
                  <c:v>8.6690356793558045E-3</c:v>
                </c:pt>
                <c:pt idx="215">
                  <c:v>8.7121611484275441E-3</c:v>
                </c:pt>
                <c:pt idx="216">
                  <c:v>8.7318906656785877E-3</c:v>
                </c:pt>
                <c:pt idx="217">
                  <c:v>8.7504584858832946E-3</c:v>
                </c:pt>
                <c:pt idx="218">
                  <c:v>8.7678646089606183E-3</c:v>
                </c:pt>
                <c:pt idx="219">
                  <c:v>8.7990166387134465E-3</c:v>
                </c:pt>
                <c:pt idx="220">
                  <c:v>8.8258721265110918E-3</c:v>
                </c:pt>
                <c:pt idx="221">
                  <c:v>8.8374697615201114E-3</c:v>
                </c:pt>
                <c:pt idx="222">
                  <c:v>8.8479056985102389E-3</c:v>
                </c:pt>
                <c:pt idx="223">
                  <c:v>8.8571799374004279E-3</c:v>
                </c:pt>
                <c:pt idx="224">
                  <c:v>8.872071732910122E-3</c:v>
                </c:pt>
                <c:pt idx="225">
                  <c:v>8.8826599105029658E-3</c:v>
                </c:pt>
                <c:pt idx="226">
                  <c:v>8.8861256577588144E-3</c:v>
                </c:pt>
                <c:pt idx="227">
                  <c:v>8.8884297066715856E-3</c:v>
                </c:pt>
                <c:pt idx="228">
                  <c:v>8.8895720569981407E-3</c:v>
                </c:pt>
                <c:pt idx="229">
                  <c:v>8.8869439882763301E-3</c:v>
                </c:pt>
                <c:pt idx="230">
                  <c:v>8.8778583317017379E-3</c:v>
                </c:pt>
                <c:pt idx="231">
                  <c:v>8.8720304913214587E-3</c:v>
                </c:pt>
                <c:pt idx="232">
                  <c:v>8.8653411143879701E-3</c:v>
                </c:pt>
                <c:pt idx="233">
                  <c:v>8.853707697013732E-3</c:v>
                </c:pt>
                <c:pt idx="234">
                  <c:v>8.8437756794845779E-3</c:v>
                </c:pt>
                <c:pt idx="235">
                  <c:v>8.8399825005536226E-3</c:v>
                </c:pt>
                <c:pt idx="236">
                  <c:v>8.836828593613566E-3</c:v>
                </c:pt>
                <c:pt idx="237">
                  <c:v>8.8343139584212693E-3</c:v>
                </c:pt>
                <c:pt idx="238">
                  <c:v>8.8316292779740593E-3</c:v>
                </c:pt>
                <c:pt idx="239">
                  <c:v>8.8306481363453759E-3</c:v>
                </c:pt>
                <c:pt idx="240">
                  <c:v>8.8313298603781565E-3</c:v>
                </c:pt>
                <c:pt idx="241">
                  <c:v>8.8326508563207895E-3</c:v>
                </c:pt>
                <c:pt idx="242">
                  <c:v>8.8346111240922287E-3</c:v>
                </c:pt>
                <c:pt idx="243">
                  <c:v>8.8408766971370678E-3</c:v>
                </c:pt>
                <c:pt idx="244">
                  <c:v>8.8488449137902325E-3</c:v>
                </c:pt>
                <c:pt idx="245">
                  <c:v>8.8540015410298878E-3</c:v>
                </c:pt>
                <c:pt idx="246">
                  <c:v>8.8597974401793955E-3</c:v>
                </c:pt>
                <c:pt idx="247">
                  <c:v>8.866232611319802E-3</c:v>
                </c:pt>
                <c:pt idx="248">
                  <c:v>8.8814499616348321E-3</c:v>
                </c:pt>
                <c:pt idx="249">
                  <c:v>8.8983660166008782E-3</c:v>
                </c:pt>
                <c:pt idx="250">
                  <c:v>8.9079975482631024E-3</c:v>
                </c:pt>
                <c:pt idx="251">
                  <c:v>8.9182683521593642E-3</c:v>
                </c:pt>
                <c:pt idx="252">
                  <c:v>8.9291784283707099E-3</c:v>
                </c:pt>
                <c:pt idx="253">
                  <c:v>8.9533491028052463E-3</c:v>
                </c:pt>
                <c:pt idx="254">
                  <c:v>8.9791001440009399E-3</c:v>
                </c:pt>
                <c:pt idx="255">
                  <c:v>8.992538701999564E-3</c:v>
                </c:pt>
                <c:pt idx="256">
                  <c:v>9.0059486521198995E-3</c:v>
                </c:pt>
                <c:pt idx="257">
                  <c:v>9.0193299943619465E-3</c:v>
                </c:pt>
                <c:pt idx="258">
                  <c:v>9.0462215126074792E-3</c:v>
                </c:pt>
                <c:pt idx="259">
                  <c:v>9.0725692837367866E-3</c:v>
                </c:pt>
                <c:pt idx="260">
                  <c:v>9.0858075861821597E-3</c:v>
                </c:pt>
                <c:pt idx="261">
                  <c:v>9.0990172807492442E-3</c:v>
                </c:pt>
                <c:pt idx="262">
                  <c:v>9.1121983672759477E-3</c:v>
                </c:pt>
                <c:pt idx="263">
                  <c:v>9.1386939810585623E-3</c:v>
                </c:pt>
                <c:pt idx="264">
                  <c:v>9.1646366339515062E-3</c:v>
                </c:pt>
                <c:pt idx="265">
                  <c:v>9.1776746806004894E-3</c:v>
                </c:pt>
                <c:pt idx="266">
                  <c:v>9.1906841193711841E-3</c:v>
                </c:pt>
                <c:pt idx="267">
                  <c:v>9.203664950182544E-3</c:v>
                </c:pt>
                <c:pt idx="268">
                  <c:v>9.2297646351073119E-3</c:v>
                </c:pt>
                <c:pt idx="269">
                  <c:v>9.2553021934294044E-3</c:v>
                </c:pt>
                <c:pt idx="270">
                  <c:v>9.2681399842819978E-3</c:v>
                </c:pt>
                <c:pt idx="271">
                  <c:v>9.2809491670942101E-3</c:v>
                </c:pt>
                <c:pt idx="272">
                  <c:v>9.2937297419470877E-3</c:v>
                </c:pt>
                <c:pt idx="273">
                  <c:v>9.3194334715929212E-3</c:v>
                </c:pt>
                <c:pt idx="274">
                  <c:v>9.3445659612789722E-3</c:v>
                </c:pt>
                <c:pt idx="275">
                  <c:v>9.3572034960109907E-3</c:v>
                </c:pt>
                <c:pt idx="276">
                  <c:v>9.3698124227836743E-3</c:v>
                </c:pt>
                <c:pt idx="277">
                  <c:v>9.3823927415159769E-3</c:v>
                </c:pt>
                <c:pt idx="278">
                  <c:v>9.4077004874086149E-3</c:v>
                </c:pt>
                <c:pt idx="279">
                  <c:v>9.4324279362845154E-3</c:v>
                </c:pt>
                <c:pt idx="280">
                  <c:v>9.4448652148959589E-3</c:v>
                </c:pt>
                <c:pt idx="281">
                  <c:v>9.4572738854670213E-3</c:v>
                </c:pt>
                <c:pt idx="282">
                  <c:v>9.4696539479977027E-3</c:v>
                </c:pt>
                <c:pt idx="283">
                  <c:v>9.4945656795016511E-3</c:v>
                </c:pt>
                <c:pt idx="284">
                  <c:v>9.5188881176355711E-3</c:v>
                </c:pt>
                <c:pt idx="285">
                  <c:v>9.5311251398022545E-3</c:v>
                </c:pt>
                <c:pt idx="286">
                  <c:v>9.5433335540906494E-3</c:v>
                </c:pt>
                <c:pt idx="287">
                  <c:v>9.555513360257617E-3</c:v>
                </c:pt>
                <c:pt idx="288">
                  <c:v>9.5800290449003338E-3</c:v>
                </c:pt>
                <c:pt idx="289">
                  <c:v>9.6039465041164451E-3</c:v>
                </c:pt>
                <c:pt idx="290">
                  <c:v>9.6159832699194148E-3</c:v>
                </c:pt>
                <c:pt idx="291">
                  <c:v>9.6279914276820033E-3</c:v>
                </c:pt>
                <c:pt idx="292">
                  <c:v>9.6399709772421183E-3</c:v>
                </c:pt>
                <c:pt idx="293">
                  <c:v>9.6640905806059489E-3</c:v>
                </c:pt>
                <c:pt idx="294">
                  <c:v>9.6876030949166747E-3</c:v>
                </c:pt>
                <c:pt idx="295">
                  <c:v>9.6994396041127917E-3</c:v>
                </c:pt>
                <c:pt idx="296">
                  <c:v>9.7112475051874814E-3</c:v>
                </c:pt>
                <c:pt idx="297">
                  <c:v>9.7230267982217899E-3</c:v>
                </c:pt>
                <c:pt idx="298">
                  <c:v>9.746750283727847E-3</c:v>
                </c:pt>
                <c:pt idx="299">
                  <c:v>9.7698578890637044E-3</c:v>
                </c:pt>
                <c:pt idx="300">
                  <c:v>9.7814941414908763E-3</c:v>
                </c:pt>
                <c:pt idx="301">
                  <c:v>9.7931017857966207E-3</c:v>
                </c:pt>
                <c:pt idx="302">
                  <c:v>9.8046808220619841E-3</c:v>
                </c:pt>
                <c:pt idx="303">
                  <c:v>9.8280081514294064E-3</c:v>
                </c:pt>
                <c:pt idx="304">
                  <c:v>9.850710885584979E-3</c:v>
                </c:pt>
                <c:pt idx="305">
                  <c:v>9.862146881081113E-3</c:v>
                </c:pt>
                <c:pt idx="306">
                  <c:v>9.8735542684558197E-3</c:v>
                </c:pt>
                <c:pt idx="307">
                  <c:v>9.8849330477901454E-3</c:v>
                </c:pt>
                <c:pt idx="308">
                  <c:v>9.9078641808740091E-3</c:v>
                </c:pt>
                <c:pt idx="309">
                  <c:v>9.9301620834268967E-3</c:v>
                </c:pt>
                <c:pt idx="310">
                  <c:v>9.941397821991993E-3</c:v>
                </c:pt>
                <c:pt idx="311">
                  <c:v>9.9526049523546156E-3</c:v>
                </c:pt>
                <c:pt idx="312">
                  <c:v>9.9637834745958109E-3</c:v>
                </c:pt>
                <c:pt idx="313">
                  <c:v>9.9976664282745986E-3</c:v>
                </c:pt>
                <c:pt idx="314">
                  <c:v>1.0030253836439407E-2</c:v>
                </c:pt>
                <c:pt idx="315">
                  <c:v>1.0041232101425379E-2</c:v>
                </c:pt>
                <c:pt idx="316">
                  <c:v>1.0068951341851706E-2</c:v>
                </c:pt>
                <c:pt idx="317">
                  <c:v>1.0095703003069056E-2</c:v>
                </c:pt>
                <c:pt idx="318">
                  <c:v>1.0106561813374437E-2</c:v>
                </c:pt>
                <c:pt idx="319">
                  <c:v>1.0117444209849502E-2</c:v>
                </c:pt>
                <c:pt idx="320">
                  <c:v>1.0139569284153273E-2</c:v>
                </c:pt>
                <c:pt idx="321">
                  <c:v>1.0161209658176018E-2</c:v>
                </c:pt>
                <c:pt idx="322">
                  <c:v>1.0172209985742642E-2</c:v>
                </c:pt>
                <c:pt idx="323">
                  <c:v>1.0183233899641042E-2</c:v>
                </c:pt>
                <c:pt idx="324">
                  <c:v>1.019428139962808E-2</c:v>
                </c:pt>
                <c:pt idx="325">
                  <c:v>1.0216740984594354E-2</c:v>
                </c:pt>
                <c:pt idx="326">
                  <c:v>1.0238707262164581E-2</c:v>
                </c:pt>
                <c:pt idx="327">
                  <c:v>1.0249872693405271E-2</c:v>
                </c:pt>
                <c:pt idx="328">
                  <c:v>1.0261061710815644E-2</c:v>
                </c:pt>
                <c:pt idx="329">
                  <c:v>1.0272274314476748E-2</c:v>
                </c:pt>
                <c:pt idx="330">
                  <c:v>1.0295068508144508E-2</c:v>
                </c:pt>
                <c:pt idx="331">
                  <c:v>1.031736059154742E-2</c:v>
                </c:pt>
                <c:pt idx="332">
                  <c:v>1.0328691126462175E-2</c:v>
                </c:pt>
                <c:pt idx="333">
                  <c:v>1.0340045247627661E-2</c:v>
                </c:pt>
                <c:pt idx="334">
                  <c:v>1.0351422955043876E-2</c:v>
                </c:pt>
                <c:pt idx="335">
                  <c:v>1.0374551856964972E-2</c:v>
                </c:pt>
                <c:pt idx="336">
                  <c:v>1.0397169647216042E-2</c:v>
                </c:pt>
                <c:pt idx="337">
                  <c:v>1.040866528588591E-2</c:v>
                </c:pt>
                <c:pt idx="338">
                  <c:v>1.0420184510887553E-2</c:v>
                </c:pt>
                <c:pt idx="339">
                  <c:v>1.0431727322139928E-2</c:v>
                </c:pt>
                <c:pt idx="340">
                  <c:v>1.0455191033325041E-2</c:v>
                </c:pt>
                <c:pt idx="341">
                  <c:v>1.0478134429818819E-2</c:v>
                </c:pt>
                <c:pt idx="342">
                  <c:v>1.0489795172405891E-2</c:v>
                </c:pt>
                <c:pt idx="343">
                  <c:v>1.050147950132474E-2</c:v>
                </c:pt>
                <c:pt idx="344">
                  <c:v>1.0513187416494318E-2</c:v>
                </c:pt>
                <c:pt idx="345">
                  <c:v>1.0536986039575055E-2</c:v>
                </c:pt>
                <c:pt idx="346">
                  <c:v>1.0560254940166214E-2</c:v>
                </c:pt>
                <c:pt idx="347">
                  <c:v>1.0572080786751537E-2</c:v>
                </c:pt>
                <c:pt idx="348">
                  <c:v>1.0583930219668636E-2</c:v>
                </c:pt>
                <c:pt idx="349">
                  <c:v>1.0595803238917512E-2</c:v>
                </c:pt>
                <c:pt idx="350">
                  <c:v>1.0619936878011329E-2</c:v>
                </c:pt>
                <c:pt idx="351">
                  <c:v>1.0643531178906596E-2</c:v>
                </c:pt>
                <c:pt idx="352">
                  <c:v>1.0655522129733308E-2</c:v>
                </c:pt>
                <c:pt idx="353">
                  <c:v>1.0667536666810751E-2</c:v>
                </c:pt>
                <c:pt idx="354">
                  <c:v>1.067957479021997E-2</c:v>
                </c:pt>
                <c:pt idx="355">
                  <c:v>1.0704043550957184E-2</c:v>
                </c:pt>
                <c:pt idx="356">
                  <c:v>1.0727963147093567E-2</c:v>
                </c:pt>
                <c:pt idx="357">
                  <c:v>1.0740119202080622E-2</c:v>
                </c:pt>
                <c:pt idx="358">
                  <c:v>1.0752298843480501E-2</c:v>
                </c:pt>
                <c:pt idx="359">
                  <c:v>1.076450207113111E-2</c:v>
                </c:pt>
                <c:pt idx="360">
                  <c:v>1.0789306060898046E-2</c:v>
                </c:pt>
                <c:pt idx="361">
                  <c:v>1.0813550845294451E-2</c:v>
                </c:pt>
                <c:pt idx="362">
                  <c:v>1.0825872004684989E-2</c:v>
                </c:pt>
                <c:pt idx="363">
                  <c:v>1.0838216750407303E-2</c:v>
                </c:pt>
                <c:pt idx="364">
                  <c:v>1.0850585082542441E-2</c:v>
                </c:pt>
                <c:pt idx="365">
                  <c:v>1.0875724410211268E-2</c:v>
                </c:pt>
                <c:pt idx="366">
                  <c:v>1.0900294274400757E-2</c:v>
                </c:pt>
                <c:pt idx="367">
                  <c:v>1.0912780538275824E-2</c:v>
                </c:pt>
                <c:pt idx="368">
                  <c:v>1.0925290388563713E-2</c:v>
                </c:pt>
                <c:pt idx="369">
                  <c:v>1.0937823825102333E-2</c:v>
                </c:pt>
                <c:pt idx="370">
                  <c:v>1.0963298601355255E-2</c:v>
                </c:pt>
                <c:pt idx="371">
                  <c:v>1.0988193435303995E-2</c:v>
                </c:pt>
                <c:pt idx="372">
                  <c:v>1.1000844803744636E-2</c:v>
                </c:pt>
                <c:pt idx="373">
                  <c:v>1.10135197585981E-2</c:v>
                </c:pt>
                <c:pt idx="374">
                  <c:v>1.1026218299864388E-2</c:v>
                </c:pt>
                <c:pt idx="375">
                  <c:v>1.1052028636869457E-2</c:v>
                </c:pt>
                <c:pt idx="376">
                  <c:v>1.1077248328652534E-2</c:v>
                </c:pt>
                <c:pt idx="377">
                  <c:v>1.1090064801901889E-2</c:v>
                </c:pt>
                <c:pt idx="378">
                  <c:v>1.1102904861564067E-2</c:v>
                </c:pt>
                <c:pt idx="379">
                  <c:v>1.1115768507558021E-2</c:v>
                </c:pt>
                <c:pt idx="380">
                  <c:v>1.1141914519185264E-2</c:v>
                </c:pt>
                <c:pt idx="381">
                  <c:v>1.116745174335354E-2</c:v>
                </c:pt>
                <c:pt idx="382">
                  <c:v>1.1180390047965671E-2</c:v>
                </c:pt>
                <c:pt idx="383">
                  <c:v>1.1193308665625734E-2</c:v>
                </c:pt>
                <c:pt idx="384">
                  <c:v>1.1206207596252682E-2</c:v>
                </c:pt>
                <c:pt idx="385">
                  <c:v>1.1232285471704333E-2</c:v>
                </c:pt>
                <c:pt idx="386">
                  <c:v>1.1257606448672464E-2</c:v>
                </c:pt>
                <c:pt idx="387">
                  <c:v>1.127040694429593E-2</c:v>
                </c:pt>
                <c:pt idx="388">
                  <c:v>1.1283187752886281E-2</c:v>
                </c:pt>
                <c:pt idx="389">
                  <c:v>1.1322094713625885E-2</c:v>
                </c:pt>
                <c:pt idx="390">
                  <c:v>1.1359459176814024E-2</c:v>
                </c:pt>
                <c:pt idx="391">
                  <c:v>1.1372102176253618E-2</c:v>
                </c:pt>
                <c:pt idx="392">
                  <c:v>1.1384725488579051E-2</c:v>
                </c:pt>
                <c:pt idx="393">
                  <c:v>1.1410263167362935E-2</c:v>
                </c:pt>
                <c:pt idx="394">
                  <c:v>1.1435021867792772E-2</c:v>
                </c:pt>
                <c:pt idx="395">
                  <c:v>1.144754674495263E-2</c:v>
                </c:pt>
                <c:pt idx="396">
                  <c:v>1.1460051935079374E-2</c:v>
                </c:pt>
                <c:pt idx="397">
                  <c:v>1.1472537438173003E-2</c:v>
                </c:pt>
                <c:pt idx="398">
                  <c:v>1.1504196610320483E-2</c:v>
                </c:pt>
                <c:pt idx="399">
                  <c:v>1.1534669647901286E-2</c:v>
                </c:pt>
                <c:pt idx="400">
                  <c:v>1.1547037028715179E-2</c:v>
                </c:pt>
                <c:pt idx="401">
                  <c:v>1.1559384722414912E-2</c:v>
                </c:pt>
                <c:pt idx="402">
                  <c:v>1.1584382132237744E-2</c:v>
                </c:pt>
                <c:pt idx="403">
                  <c:v>1.1608578626639554E-2</c:v>
                </c:pt>
                <c:pt idx="404">
                  <c:v>1.1620827885092666E-2</c:v>
                </c:pt>
                <c:pt idx="405">
                  <c:v>1.1633057456350571E-2</c:v>
                </c:pt>
                <c:pt idx="406">
                  <c:v>1.1645267340656407E-2</c:v>
                </c:pt>
                <c:pt idx="407">
                  <c:v>1.1669994585457774E-2</c:v>
                </c:pt>
                <c:pt idx="408">
                  <c:v>1.1693910006819186E-2</c:v>
                </c:pt>
                <c:pt idx="409">
                  <c:v>1.1706021455716309E-2</c:v>
                </c:pt>
                <c:pt idx="410">
                  <c:v>1.1718113217418225E-2</c:v>
                </c:pt>
                <c:pt idx="411">
                  <c:v>1.1730185292168072E-2</c:v>
                </c:pt>
                <c:pt idx="412">
                  <c:v>1.1754642349795324E-2</c:v>
                </c:pt>
                <c:pt idx="413">
                  <c:v>1.1778276719944802E-2</c:v>
                </c:pt>
                <c:pt idx="414">
                  <c:v>1.179025035920489E-2</c:v>
                </c:pt>
                <c:pt idx="415">
                  <c:v>1.1802204311269771E-2</c:v>
                </c:pt>
                <c:pt idx="416">
                  <c:v>1.1814138576301536E-2</c:v>
                </c:pt>
                <c:pt idx="417">
                  <c:v>1.1844452297946062E-2</c:v>
                </c:pt>
                <c:pt idx="418">
                  <c:v>1.1873514594747947E-2</c:v>
                </c:pt>
                <c:pt idx="419">
                  <c:v>1.1885330737094746E-2</c:v>
                </c:pt>
                <c:pt idx="420">
                  <c:v>1.1897127192327384E-2</c:v>
                </c:pt>
                <c:pt idx="421">
                  <c:v>1.19210438037994E-2</c:v>
                </c:pt>
                <c:pt idx="422">
                  <c:v>1.1944116142116323E-2</c:v>
                </c:pt>
                <c:pt idx="423">
                  <c:v>1.1955814161859202E-2</c:v>
                </c:pt>
                <c:pt idx="424">
                  <c:v>1.1967492494325827E-2</c:v>
                </c:pt>
                <c:pt idx="425">
                  <c:v>1.1979151139759336E-2</c:v>
                </c:pt>
                <c:pt idx="426">
                  <c:v>1.2002797489521674E-2</c:v>
                </c:pt>
                <c:pt idx="427">
                  <c:v>1.202558885002758E-2</c:v>
                </c:pt>
                <c:pt idx="428">
                  <c:v>1.2037149059728192E-2</c:v>
                </c:pt>
                <c:pt idx="429">
                  <c:v>1.2048689582314642E-2</c:v>
                </c:pt>
                <c:pt idx="430">
                  <c:v>1.2060210417786932E-2</c:v>
                </c:pt>
                <c:pt idx="431">
                  <c:v>1.2083586478445948E-2</c:v>
                </c:pt>
                <c:pt idx="432">
                  <c:v>1.2106096888129247E-2</c:v>
                </c:pt>
                <c:pt idx="433">
                  <c:v>1.2117519287787593E-2</c:v>
                </c:pt>
                <c:pt idx="434">
                  <c:v>1.2128922000412823E-2</c:v>
                </c:pt>
                <c:pt idx="435">
                  <c:v>1.2140305025761799E-2</c:v>
                </c:pt>
                <c:pt idx="436">
                  <c:v>1.2163410768654128E-2</c:v>
                </c:pt>
                <c:pt idx="437">
                  <c:v>1.2185640255854002E-2</c:v>
                </c:pt>
                <c:pt idx="438">
                  <c:v>1.2196924845470081E-2</c:v>
                </c:pt>
                <c:pt idx="439">
                  <c:v>1.2208189747971998E-2</c:v>
                </c:pt>
                <c:pt idx="440">
                  <c:v>1.2219434963197662E-2</c:v>
                </c:pt>
                <c:pt idx="441">
                  <c:v>1.224227035825513E-2</c:v>
                </c:pt>
                <c:pt idx="442">
                  <c:v>1.226421895263452E-2</c:v>
                </c:pt>
                <c:pt idx="443">
                  <c:v>1.2275365732046239E-2</c:v>
                </c:pt>
                <c:pt idx="444">
                  <c:v>1.2286492824343798E-2</c:v>
                </c:pt>
                <c:pt idx="445">
                  <c:v>1.2297600229365102E-2</c:v>
                </c:pt>
                <c:pt idx="446">
                  <c:v>1.2320165245384892E-2</c:v>
                </c:pt>
                <c:pt idx="447">
                  <c:v>1.2341832977741385E-2</c:v>
                </c:pt>
                <c:pt idx="448">
                  <c:v>1.2352841946948745E-2</c:v>
                </c:pt>
                <c:pt idx="449">
                  <c:v>1.2363831228879851E-2</c:v>
                </c:pt>
                <c:pt idx="450">
                  <c:v>1.237480082361575E-2</c:v>
                </c:pt>
                <c:pt idx="451">
                  <c:v>1.2397095428152335E-2</c:v>
                </c:pt>
                <c:pt idx="452">
                  <c:v>1.2418482330688319E-2</c:v>
                </c:pt>
                <c:pt idx="453">
                  <c:v>1.2429353489448181E-2</c:v>
                </c:pt>
                <c:pt idx="454">
                  <c:v>1.2440204961012835E-2</c:v>
                </c:pt>
                <c:pt idx="455">
                  <c:v>1.2451036745382282E-2</c:v>
                </c:pt>
                <c:pt idx="456">
                  <c:v>1.247306090477444E-2</c:v>
                </c:pt>
                <c:pt idx="457">
                  <c:v>1.2494167010745905E-2</c:v>
                </c:pt>
                <c:pt idx="458">
                  <c:v>1.2504900359139315E-2</c:v>
                </c:pt>
                <c:pt idx="459">
                  <c:v>1.2515614020175425E-2</c:v>
                </c:pt>
                <c:pt idx="460">
                  <c:v>1.2526307994097374E-2</c:v>
                </c:pt>
                <c:pt idx="461">
                  <c:v>1.2548061673387142E-2</c:v>
                </c:pt>
                <c:pt idx="462">
                  <c:v>1.2568887017427866E-2</c:v>
                </c:pt>
                <c:pt idx="463">
                  <c:v>1.2579482555211685E-2</c:v>
                </c:pt>
                <c:pt idx="464">
                  <c:v>1.2590058405800297E-2</c:v>
                </c:pt>
                <c:pt idx="465">
                  <c:v>1.260061456903161E-2</c:v>
                </c:pt>
                <c:pt idx="466">
                  <c:v>1.2622097732261455E-2</c:v>
                </c:pt>
                <c:pt idx="467">
                  <c:v>1.2642642350004785E-2</c:v>
                </c:pt>
                <c:pt idx="468">
                  <c:v>1.2653100077179014E-2</c:v>
                </c:pt>
                <c:pt idx="469">
                  <c:v>1.2663538117158035E-2</c:v>
                </c:pt>
                <c:pt idx="470">
                  <c:v>1.2673956469779757E-2</c:v>
                </c:pt>
                <c:pt idx="471">
                  <c:v>1.2695169079614359E-2</c:v>
                </c:pt>
                <c:pt idx="472">
                  <c:v>1.2715433007990384E-2</c:v>
                </c:pt>
                <c:pt idx="473">
                  <c:v>1.2725752924555023E-2</c:v>
                </c:pt>
                <c:pt idx="474">
                  <c:v>1.2736053153681315E-2</c:v>
                </c:pt>
                <c:pt idx="475">
                  <c:v>1.27463336956124E-2</c:v>
                </c:pt>
                <c:pt idx="476">
                  <c:v>1.2767275713689854E-2</c:v>
                </c:pt>
                <c:pt idx="477">
                  <c:v>1.2787258990898387E-2</c:v>
                </c:pt>
                <c:pt idx="478">
                  <c:v>1.279744109652925E-2</c:v>
                </c:pt>
                <c:pt idx="479">
                  <c:v>1.2807603514964905E-2</c:v>
                </c:pt>
                <c:pt idx="480">
                  <c:v>1.281774624604326E-2</c:v>
                </c:pt>
                <c:pt idx="481">
                  <c:v>1.2843682500285059E-2</c:v>
                </c:pt>
                <c:pt idx="482">
                  <c:v>1.2868164592696463E-2</c:v>
                </c:pt>
                <c:pt idx="483">
                  <c:v>1.2878189200279389E-2</c:v>
                </c:pt>
                <c:pt idx="484">
                  <c:v>1.2888194120505014E-2</c:v>
                </c:pt>
                <c:pt idx="485">
                  <c:v>1.2908594835227735E-2</c:v>
                </c:pt>
                <c:pt idx="486">
                  <c:v>1.2928016928644981E-2</c:v>
                </c:pt>
                <c:pt idx="487">
                  <c:v>1.2937923412489338E-2</c:v>
                </c:pt>
                <c:pt idx="488">
                  <c:v>1.2947810209057442E-2</c:v>
                </c:pt>
                <c:pt idx="489">
                  <c:v>1.2957677318349292E-2</c:v>
                </c:pt>
                <c:pt idx="490">
                  <c:v>1.2977807319340211E-2</c:v>
                </c:pt>
                <c:pt idx="491">
                  <c:v>1.2996948882511017E-2</c:v>
                </c:pt>
                <c:pt idx="492">
                  <c:v>1.3006717555340552E-2</c:v>
                </c:pt>
                <c:pt idx="493">
                  <c:v>1.3016466540812788E-2</c:v>
                </c:pt>
                <c:pt idx="494">
                  <c:v>1.3026195839089816E-2</c:v>
                </c:pt>
                <c:pt idx="495">
                  <c:v>1.3046055083448435E-2</c:v>
                </c:pt>
                <c:pt idx="496">
                  <c:v>1.3064916158949114E-2</c:v>
                </c:pt>
                <c:pt idx="497">
                  <c:v>1.3074547020682781E-2</c:v>
                </c:pt>
                <c:pt idx="498">
                  <c:v>1.3084158195059148E-2</c:v>
                </c:pt>
                <c:pt idx="499">
                  <c:v>1.3093749682159261E-2</c:v>
                </c:pt>
                <c:pt idx="500">
                  <c:v>1.3113338125958498E-2</c:v>
                </c:pt>
                <c:pt idx="501">
                  <c:v>1.3131918757472993E-2</c:v>
                </c:pt>
                <c:pt idx="502">
                  <c:v>1.31414118079487E-2</c:v>
                </c:pt>
                <c:pt idx="503">
                  <c:v>1.3150885171148152E-2</c:v>
                </c:pt>
                <c:pt idx="504">
                  <c:v>1.3160338847071351E-2</c:v>
                </c:pt>
                <c:pt idx="505">
                  <c:v>1.3179656445303502E-2</c:v>
                </c:pt>
                <c:pt idx="506">
                  <c:v>1.3197959418500549E-2</c:v>
                </c:pt>
                <c:pt idx="507">
                  <c:v>1.320733110435901E-2</c:v>
                </c:pt>
                <c:pt idx="508">
                  <c:v>1.3216699549500888E-2</c:v>
                </c:pt>
                <c:pt idx="509">
                  <c:v>1.3226064753926181E-2</c:v>
                </c:pt>
                <c:pt idx="510">
                  <c:v>1.3245264980637311E-2</c:v>
                </c:pt>
                <c:pt idx="511">
                  <c:v>1.3263493164299422E-2</c:v>
                </c:pt>
                <c:pt idx="512">
                  <c:v>1.327284216506075E-2</c:v>
                </c:pt>
                <c:pt idx="513">
                  <c:v>1.3282187925105493E-2</c:v>
                </c:pt>
                <c:pt idx="514">
                  <c:v>1.3291530444433652E-2</c:v>
                </c:pt>
                <c:pt idx="515">
                  <c:v>1.3310690060501415E-2</c:v>
                </c:pt>
                <c:pt idx="516">
                  <c:v>1.3328868114337311E-2</c:v>
                </c:pt>
                <c:pt idx="517">
                  <c:v>1.3338194429920458E-2</c:v>
                </c:pt>
                <c:pt idx="518">
                  <c:v>1.3403387898938135E-2</c:v>
                </c:pt>
                <c:pt idx="519">
                  <c:v>1.3468422572032734E-2</c:v>
                </c:pt>
                <c:pt idx="520">
                  <c:v>1.3533298449042164E-2</c:v>
                </c:pt>
                <c:pt idx="521">
                  <c:v>1.3598015529966423E-2</c:v>
                </c:pt>
                <c:pt idx="522">
                  <c:v>1.3662573814562373E-2</c:v>
                </c:pt>
                <c:pt idx="523">
                  <c:v>1.3726973302992107E-2</c:v>
                </c:pt>
                <c:pt idx="524">
                  <c:v>1.3791213994931439E-2</c:v>
                </c:pt>
                <c:pt idx="525">
                  <c:v>1.3855295890461417E-2</c:v>
                </c:pt>
                <c:pt idx="526">
                  <c:v>1.3919218989419946E-2</c:v>
                </c:pt>
                <c:pt idx="527">
                  <c:v>1.399207951481074E-2</c:v>
                </c:pt>
                <c:pt idx="528">
                  <c:v>1.4055662335205055E-2</c:v>
                </c:pt>
                <c:pt idx="529">
                  <c:v>1.4119086358784783E-2</c:v>
                </c:pt>
                <c:pt idx="530">
                  <c:v>1.4182351585468878E-2</c:v>
                </c:pt>
                <c:pt idx="531">
                  <c:v>1.4245458015095247E-2</c:v>
                </c:pt>
                <c:pt idx="532">
                  <c:v>1.4308405647744937E-2</c:v>
                </c:pt>
                <c:pt idx="533">
                  <c:v>1.4371194483255856E-2</c:v>
                </c:pt>
                <c:pt idx="534">
                  <c:v>1.443382452146591E-2</c:v>
                </c:pt>
                <c:pt idx="535">
                  <c:v>1.4496295762456146E-2</c:v>
                </c:pt>
                <c:pt idx="536">
                  <c:v>1.4558608205983425E-2</c:v>
                </c:pt>
                <c:pt idx="537">
                  <c:v>1.4620761852128794E-2</c:v>
                </c:pt>
                <c:pt idx="538">
                  <c:v>1.4682756700649113E-2</c:v>
                </c:pt>
                <c:pt idx="539">
                  <c:v>1.4744592751625429E-2</c:v>
                </c:pt>
                <c:pt idx="540">
                  <c:v>1.4806270004733557E-2</c:v>
                </c:pt>
                <c:pt idx="541">
                  <c:v>1.4867788460216635E-2</c:v>
                </c:pt>
                <c:pt idx="542">
                  <c:v>1.4929148117831526E-2</c:v>
                </c:pt>
                <c:pt idx="543">
                  <c:v>1.4990348977335088E-2</c:v>
                </c:pt>
                <c:pt idx="544">
                  <c:v>1.5051391038889417E-2</c:v>
                </c:pt>
                <c:pt idx="545">
                  <c:v>1.5112274302413464E-2</c:v>
                </c:pt>
                <c:pt idx="546">
                  <c:v>1.5172998767583046E-2</c:v>
                </c:pt>
                <c:pt idx="547">
                  <c:v>1.52335644346413E-2</c:v>
                </c:pt>
                <c:pt idx="548">
                  <c:v>1.5293971303264042E-2</c:v>
                </c:pt>
                <c:pt idx="549">
                  <c:v>1.5354219373451272E-2</c:v>
                </c:pt>
                <c:pt idx="550">
                  <c:v>1.5414308645121944E-2</c:v>
                </c:pt>
                <c:pt idx="551">
                  <c:v>1.5474239118357103E-2</c:v>
                </c:pt>
                <c:pt idx="552">
                  <c:v>1.5534010792751518E-2</c:v>
                </c:pt>
                <c:pt idx="553">
                  <c:v>1.5593623668467282E-2</c:v>
                </c:pt>
                <c:pt idx="554">
                  <c:v>1.5653077745342303E-2</c:v>
                </c:pt>
                <c:pt idx="555">
                  <c:v>1.571237302337658E-2</c:v>
                </c:pt>
                <c:pt idx="556">
                  <c:v>1.5771509502408021E-2</c:v>
                </c:pt>
                <c:pt idx="557">
                  <c:v>1.5830487182355579E-2</c:v>
                </c:pt>
                <c:pt idx="558">
                  <c:v>1.5889306063219255E-2</c:v>
                </c:pt>
                <c:pt idx="559">
                  <c:v>1.5947966144836956E-2</c:v>
                </c:pt>
                <c:pt idx="560">
                  <c:v>1.6006467427208682E-2</c:v>
                </c:pt>
                <c:pt idx="561">
                  <c:v>1.6064809910253386E-2</c:v>
                </c:pt>
                <c:pt idx="562">
                  <c:v>1.6122993593808976E-2</c:v>
                </c:pt>
                <c:pt idx="563">
                  <c:v>1.6181018477875453E-2</c:v>
                </c:pt>
                <c:pt idx="564">
                  <c:v>1.6238884562290723E-2</c:v>
                </c:pt>
                <c:pt idx="565">
                  <c:v>1.6296591847135833E-2</c:v>
                </c:pt>
                <c:pt idx="566">
                  <c:v>1.6354140332167644E-2</c:v>
                </c:pt>
                <c:pt idx="567">
                  <c:v>1.6411512095946268E-2</c:v>
                </c:pt>
                <c:pt idx="568">
                  <c:v>1.6468505285820445E-2</c:v>
                </c:pt>
                <c:pt idx="569">
                  <c:v>1.6525062363874632E-2</c:v>
                </c:pt>
                <c:pt idx="570">
                  <c:v>1.6581183330351967E-2</c:v>
                </c:pt>
                <c:pt idx="571">
                  <c:v>1.6636868184685127E-2</c:v>
                </c:pt>
                <c:pt idx="572">
                  <c:v>1.6692116926874112E-2</c:v>
                </c:pt>
                <c:pt idx="573">
                  <c:v>1.6746929556675783E-2</c:v>
                </c:pt>
                <c:pt idx="574">
                  <c:v>1.6801306073765954E-2</c:v>
                </c:pt>
                <c:pt idx="575">
                  <c:v>1.6855246478144625E-2</c:v>
                </c:pt>
                <c:pt idx="576">
                  <c:v>1.6908750769487613E-2</c:v>
                </c:pt>
                <c:pt idx="577">
                  <c:v>1.6961818947713869E-2</c:v>
                </c:pt>
                <c:pt idx="578">
                  <c:v>1.7014451012580256E-2</c:v>
                </c:pt>
                <c:pt idx="579">
                  <c:v>1.7074067927156378E-2</c:v>
                </c:pt>
                <c:pt idx="580">
                  <c:v>1.7125765462676634E-2</c:v>
                </c:pt>
                <c:pt idx="581">
                  <c:v>1.7177026884269697E-2</c:v>
                </c:pt>
                <c:pt idx="582">
                  <c:v>1.7227852191773474E-2</c:v>
                </c:pt>
                <c:pt idx="583">
                  <c:v>1.7278241384863779E-2</c:v>
                </c:pt>
                <c:pt idx="584">
                  <c:v>1.7328194463459567E-2</c:v>
                </c:pt>
                <c:pt idx="585">
                  <c:v>1.7377711427398745E-2</c:v>
                </c:pt>
                <c:pt idx="586">
                  <c:v>1.7426792276519221E-2</c:v>
                </c:pt>
                <c:pt idx="587">
                  <c:v>1.7475437010496808E-2</c:v>
                </c:pt>
                <c:pt idx="588">
                  <c:v>1.7523645629331508E-2</c:v>
                </c:pt>
                <c:pt idx="589">
                  <c:v>1.7571418132780181E-2</c:v>
                </c:pt>
                <c:pt idx="590">
                  <c:v>1.7618754520680735E-2</c:v>
                </c:pt>
                <c:pt idx="591">
                  <c:v>1.7665654792871077E-2</c:v>
                </c:pt>
                <c:pt idx="592">
                  <c:v>1.7712118949108069E-2</c:v>
                </c:pt>
                <c:pt idx="593">
                  <c:v>1.7758146989310664E-2</c:v>
                </c:pt>
                <c:pt idx="594">
                  <c:v>1.7803738913316769E-2</c:v>
                </c:pt>
                <c:pt idx="595">
                  <c:v>1.786345562990399E-2</c:v>
                </c:pt>
                <c:pt idx="596">
                  <c:v>1.7893614412010095E-2</c:v>
                </c:pt>
                <c:pt idx="597">
                  <c:v>1.7937897986292084E-2</c:v>
                </c:pt>
                <c:pt idx="598">
                  <c:v>1.798174544381026E-2</c:v>
                </c:pt>
                <c:pt idx="599">
                  <c:v>1.8025156784240437E-2</c:v>
                </c:pt>
                <c:pt idx="600">
                  <c:v>1.8068132007501569E-2</c:v>
                </c:pt>
                <c:pt idx="601">
                  <c:v>1.8110671113350518E-2</c:v>
                </c:pt>
                <c:pt idx="602">
                  <c:v>1.815277410186833E-2</c:v>
                </c:pt>
                <c:pt idx="603">
                  <c:v>1.8194440972649772E-2</c:v>
                </c:pt>
                <c:pt idx="604">
                  <c:v>1.82356717256138E-2</c:v>
                </c:pt>
                <c:pt idx="605">
                  <c:v>1.8276466360760413E-2</c:v>
                </c:pt>
                <c:pt idx="606">
                  <c:v>1.8316824877765425E-2</c:v>
                </c:pt>
                <c:pt idx="607">
                  <c:v>1.8356747276466745E-2</c:v>
                </c:pt>
                <c:pt idx="608">
                  <c:v>1.8396233556864372E-2</c:v>
                </c:pt>
                <c:pt idx="609">
                  <c:v>1.8435283718796214E-2</c:v>
                </c:pt>
                <c:pt idx="610">
                  <c:v>1.8473897762019131E-2</c:v>
                </c:pt>
                <c:pt idx="611">
                  <c:v>1.8512075686452079E-2</c:v>
                </c:pt>
                <c:pt idx="612">
                  <c:v>1.8549817491932963E-2</c:v>
                </c:pt>
                <c:pt idx="613">
                  <c:v>1.8587123178461784E-2</c:v>
                </c:pt>
                <c:pt idx="614">
                  <c:v>1.8623992745714357E-2</c:v>
                </c:pt>
                <c:pt idx="615">
                  <c:v>1.8660426193609636E-2</c:v>
                </c:pt>
                <c:pt idx="616">
                  <c:v>1.8696423522066574E-2</c:v>
                </c:pt>
                <c:pt idx="617">
                  <c:v>1.8731984731004125E-2</c:v>
                </c:pt>
                <c:pt idx="618">
                  <c:v>1.8767109820098105E-2</c:v>
                </c:pt>
                <c:pt idx="619">
                  <c:v>1.8801820996515728E-2</c:v>
                </c:pt>
                <c:pt idx="620">
                  <c:v>1.8836368381479618E-2</c:v>
                </c:pt>
                <c:pt idx="621">
                  <c:v>1.8870823271484038E-2</c:v>
                </c:pt>
                <c:pt idx="622">
                  <c:v>1.8905185666366897E-2</c:v>
                </c:pt>
                <c:pt idx="623">
                  <c:v>1.893945556620924E-2</c:v>
                </c:pt>
                <c:pt idx="624">
                  <c:v>1.8973632970767929E-2</c:v>
                </c:pt>
                <c:pt idx="625">
                  <c:v>1.9007717880286101E-2</c:v>
                </c:pt>
                <c:pt idx="626">
                  <c:v>1.9041710294601666E-2</c:v>
                </c:pt>
                <c:pt idx="627">
                  <c:v>1.9075610213633576E-2</c:v>
                </c:pt>
                <c:pt idx="628">
                  <c:v>1.9109417637462878E-2</c:v>
                </c:pt>
                <c:pt idx="629">
                  <c:v>1.9143132566089571E-2</c:v>
                </c:pt>
                <c:pt idx="630">
                  <c:v>1.9176754999351564E-2</c:v>
                </c:pt>
                <c:pt idx="631">
                  <c:v>1.9220859380874037E-2</c:v>
                </c:pt>
                <c:pt idx="632">
                  <c:v>1.9254273918025703E-2</c:v>
                </c:pt>
                <c:pt idx="633">
                  <c:v>1.9287595956192598E-2</c:v>
                </c:pt>
                <c:pt idx="634">
                  <c:v>1.9320825495212638E-2</c:v>
                </c:pt>
                <c:pt idx="635">
                  <c:v>1.9353962535085815E-2</c:v>
                </c:pt>
                <c:pt idx="636">
                  <c:v>1.9387007075650036E-2</c:v>
                </c:pt>
                <c:pt idx="637">
                  <c:v>1.9419959116905309E-2</c:v>
                </c:pt>
                <c:pt idx="638">
                  <c:v>1.9452818658743563E-2</c:v>
                </c:pt>
                <c:pt idx="639">
                  <c:v>1.9485585701083757E-2</c:v>
                </c:pt>
                <c:pt idx="640">
                  <c:v>1.9518260243898876E-2</c:v>
                </c:pt>
                <c:pt idx="641">
                  <c:v>1.9550842287053841E-2</c:v>
                </c:pt>
                <c:pt idx="642">
                  <c:v>1.958333183049462E-2</c:v>
                </c:pt>
                <c:pt idx="643">
                  <c:v>1.9615728874140169E-2</c:v>
                </c:pt>
                <c:pt idx="644">
                  <c:v>1.9648033417963472E-2</c:v>
                </c:pt>
                <c:pt idx="645">
                  <c:v>1.9680245461829452E-2</c:v>
                </c:pt>
                <c:pt idx="646">
                  <c:v>1.9725036853628364E-2</c:v>
                </c:pt>
                <c:pt idx="647">
                  <c:v>1.975702079473618E-2</c:v>
                </c:pt>
                <c:pt idx="648">
                  <c:v>1.9788912240074064E-2</c:v>
                </c:pt>
                <c:pt idx="649">
                  <c:v>1.9820711189560969E-2</c:v>
                </c:pt>
                <c:pt idx="650">
                  <c:v>1.9852417643358988E-2</c:v>
                </c:pt>
                <c:pt idx="651">
                  <c:v>1.9884031601224983E-2</c:v>
                </c:pt>
                <c:pt idx="652">
                  <c:v>1.9915553063239999E-2</c:v>
                </c:pt>
                <c:pt idx="653">
                  <c:v>1.9946982029485083E-2</c:v>
                </c:pt>
                <c:pt idx="654">
                  <c:v>1.9978318499717096E-2</c:v>
                </c:pt>
                <c:pt idx="655">
                  <c:v>2.000956247409813E-2</c:v>
                </c:pt>
                <c:pt idx="656">
                  <c:v>2.0040713952385047E-2</c:v>
                </c:pt>
                <c:pt idx="657">
                  <c:v>2.0071772934820986E-2</c:v>
                </c:pt>
                <c:pt idx="658">
                  <c:v>2.0102739421243854E-2</c:v>
                </c:pt>
                <c:pt idx="659">
                  <c:v>2.013361341165365E-2</c:v>
                </c:pt>
                <c:pt idx="660">
                  <c:v>2.0164394905969329E-2</c:v>
                </c:pt>
                <c:pt idx="661">
                  <c:v>2.0195083904271938E-2</c:v>
                </c:pt>
                <c:pt idx="662">
                  <c:v>2.0225680406480429E-2</c:v>
                </c:pt>
                <c:pt idx="663">
                  <c:v>2.0256184412513756E-2</c:v>
                </c:pt>
                <c:pt idx="664">
                  <c:v>2.0286595922452966E-2</c:v>
                </c:pt>
                <c:pt idx="665">
                  <c:v>2.0316914936298058E-2</c:v>
                </c:pt>
                <c:pt idx="666">
                  <c:v>2.0347141453805895E-2</c:v>
                </c:pt>
                <c:pt idx="667">
                  <c:v>2.0377275475219614E-2</c:v>
                </c:pt>
                <c:pt idx="668">
                  <c:v>2.0407317000377123E-2</c:v>
                </c:pt>
                <c:pt idx="669">
                  <c:v>2.0437266029278423E-2</c:v>
                </c:pt>
                <c:pt idx="670">
                  <c:v>2.0467122561923512E-2</c:v>
                </c:pt>
                <c:pt idx="671">
                  <c:v>2.0496803366618632E-2</c:v>
                </c:pt>
                <c:pt idx="672">
                  <c:v>2.0526129175231222E-2</c:v>
                </c:pt>
                <c:pt idx="673">
                  <c:v>2.0555093585267192E-2</c:v>
                </c:pt>
                <c:pt idx="674">
                  <c:v>2.0583696596645495E-2</c:v>
                </c:pt>
                <c:pt idx="675">
                  <c:v>2.0611938209285086E-2</c:v>
                </c:pt>
                <c:pt idx="676">
                  <c:v>2.0639818422942824E-2</c:v>
                </c:pt>
                <c:pt idx="677">
                  <c:v>2.0667337237780803E-2</c:v>
                </c:pt>
                <c:pt idx="678">
                  <c:v>2.0694494653555884E-2</c:v>
                </c:pt>
                <c:pt idx="679">
                  <c:v>2.0721290670268067E-2</c:v>
                </c:pt>
                <c:pt idx="680">
                  <c:v>2.0747725287755259E-2</c:v>
                </c:pt>
                <c:pt idx="681">
                  <c:v>2.077379850601746E-2</c:v>
                </c:pt>
                <c:pt idx="682">
                  <c:v>2.0799510324892578E-2</c:v>
                </c:pt>
                <c:pt idx="683">
                  <c:v>2.082486074446166E-2</c:v>
                </c:pt>
                <c:pt idx="684">
                  <c:v>2.0849849764562611E-2</c:v>
                </c:pt>
                <c:pt idx="685">
                  <c:v>2.0874477384952295E-2</c:v>
                </c:pt>
                <c:pt idx="686">
                  <c:v>2.0898743605792802E-2</c:v>
                </c:pt>
                <c:pt idx="687">
                  <c:v>2.0922648426922041E-2</c:v>
                </c:pt>
                <c:pt idx="688">
                  <c:v>2.0946191848340012E-2</c:v>
                </c:pt>
                <c:pt idx="689">
                  <c:v>2.0969373869884622E-2</c:v>
                </c:pt>
                <c:pt idx="690">
                  <c:v>2.0992194491555871E-2</c:v>
                </c:pt>
                <c:pt idx="691">
                  <c:v>2.101465371311062E-2</c:v>
                </c:pt>
                <c:pt idx="692">
                  <c:v>2.1036751534710962E-2</c:v>
                </c:pt>
                <c:pt idx="693">
                  <c:v>2.1058487956194805E-2</c:v>
                </c:pt>
                <c:pt idx="694">
                  <c:v>2.1079862977481101E-2</c:v>
                </c:pt>
                <c:pt idx="695">
                  <c:v>2.1100876598569851E-2</c:v>
                </c:pt>
                <c:pt idx="696">
                  <c:v>2.1121528819298963E-2</c:v>
                </c:pt>
                <c:pt idx="697">
                  <c:v>2.1141819639668435E-2</c:v>
                </c:pt>
                <c:pt idx="698">
                  <c:v>2.1161749059597224E-2</c:v>
                </c:pt>
                <c:pt idx="699">
                  <c:v>2.1181317079166373E-2</c:v>
                </c:pt>
                <c:pt idx="700">
                  <c:v>2.1200523698051699E-2</c:v>
                </c:pt>
                <c:pt idx="701">
                  <c:v>2.1219368916415293E-2</c:v>
                </c:pt>
                <c:pt idx="702">
                  <c:v>2.1237852734095064E-2</c:v>
                </c:pt>
                <c:pt idx="703">
                  <c:v>2.1255975151009965E-2</c:v>
                </c:pt>
                <c:pt idx="704">
                  <c:v>2.1273736167322088E-2</c:v>
                </c:pt>
                <c:pt idx="705">
                  <c:v>2.1291135782626203E-2</c:v>
                </c:pt>
                <c:pt idx="706">
                  <c:v>2.1308173997165447E-2</c:v>
                </c:pt>
                <c:pt idx="707">
                  <c:v>2.1324850810777729E-2</c:v>
                </c:pt>
                <c:pt idx="708">
                  <c:v>2.1341166223382002E-2</c:v>
                </c:pt>
                <c:pt idx="709">
                  <c:v>2.1357120235059313E-2</c:v>
                </c:pt>
                <c:pt idx="710">
                  <c:v>2.1372712845566522E-2</c:v>
                </c:pt>
                <c:pt idx="711">
                  <c:v>2.1387944055065722E-2</c:v>
                </c:pt>
                <c:pt idx="712">
                  <c:v>2.1402813863313774E-2</c:v>
                </c:pt>
                <c:pt idx="713">
                  <c:v>2.1417322270391725E-2</c:v>
                </c:pt>
                <c:pt idx="714">
                  <c:v>2.1431469276218529E-2</c:v>
                </c:pt>
                <c:pt idx="715">
                  <c:v>2.1445254880794185E-2</c:v>
                </c:pt>
                <c:pt idx="716">
                  <c:v>2.1458679084037646E-2</c:v>
                </c:pt>
                <c:pt idx="717">
                  <c:v>2.1471741885948914E-2</c:v>
                </c:pt>
                <c:pt idx="718">
                  <c:v>2.1484443286365895E-2</c:v>
                </c:pt>
                <c:pt idx="719">
                  <c:v>2.1496783285450682E-2</c:v>
                </c:pt>
                <c:pt idx="720">
                  <c:v>2.1508761882960137E-2</c:v>
                </c:pt>
                <c:pt idx="721">
                  <c:v>2.1520379078975305E-2</c:v>
                </c:pt>
                <c:pt idx="722">
                  <c:v>2.153163487341514E-2</c:v>
                </c:pt>
                <c:pt idx="723">
                  <c:v>2.1542626722892422E-2</c:v>
                </c:pt>
                <c:pt idx="724">
                  <c:v>2.1553696524222454E-2</c:v>
                </c:pt>
                <c:pt idx="725">
                  <c:v>2.156487463264134E-2</c:v>
                </c:pt>
                <c:pt idx="726">
                  <c:v>2.1576161048311171E-2</c:v>
                </c:pt>
                <c:pt idx="727">
                  <c:v>2.1587555771069855E-2</c:v>
                </c:pt>
                <c:pt idx="728">
                  <c:v>2.1599058801079485E-2</c:v>
                </c:pt>
                <c:pt idx="729">
                  <c:v>2.1610670138259014E-2</c:v>
                </c:pt>
                <c:pt idx="730">
                  <c:v>2.1622389782689488E-2</c:v>
                </c:pt>
                <c:pt idx="731">
                  <c:v>2.1634217734289862E-2</c:v>
                </c:pt>
                <c:pt idx="732">
                  <c:v>2.1646153993141182E-2</c:v>
                </c:pt>
                <c:pt idx="733">
                  <c:v>2.16581985591624E-2</c:v>
                </c:pt>
                <c:pt idx="734">
                  <c:v>2.1670351432515611E-2</c:v>
                </c:pt>
                <c:pt idx="735">
                  <c:v>2.1684373051803485E-2</c:v>
                </c:pt>
                <c:pt idx="736">
                  <c:v>2.1696758012123007E-2</c:v>
                </c:pt>
                <c:pt idx="737">
                  <c:v>2.1709251279693476E-2</c:v>
                </c:pt>
                <c:pt idx="738">
                  <c:v>2.1721852854676982E-2</c:v>
                </c:pt>
                <c:pt idx="739">
                  <c:v>2.1734562736911434E-2</c:v>
                </c:pt>
                <c:pt idx="740">
                  <c:v>2.1747380926396831E-2</c:v>
                </c:pt>
                <c:pt idx="741">
                  <c:v>2.1760307423295266E-2</c:v>
                </c:pt>
                <c:pt idx="742">
                  <c:v>2.1773342227525694E-2</c:v>
                </c:pt>
                <c:pt idx="743">
                  <c:v>2.1786485339088113E-2</c:v>
                </c:pt>
                <c:pt idx="744">
                  <c:v>2.179973675806357E-2</c:v>
                </c:pt>
                <c:pt idx="745">
                  <c:v>2.181309648437102E-2</c:v>
                </c:pt>
                <c:pt idx="746">
                  <c:v>2.1826564518010461E-2</c:v>
                </c:pt>
                <c:pt idx="747">
                  <c:v>2.1840140859143986E-2</c:v>
                </c:pt>
                <c:pt idx="748">
                  <c:v>2.1853825507609503E-2</c:v>
                </c:pt>
                <c:pt idx="749">
                  <c:v>2.1867618463650151E-2</c:v>
                </c:pt>
                <c:pt idx="750">
                  <c:v>2.1881519727022791E-2</c:v>
                </c:pt>
                <c:pt idx="751">
                  <c:v>2.1895529297808469E-2</c:v>
                </c:pt>
                <c:pt idx="752">
                  <c:v>2.1909647176169278E-2</c:v>
                </c:pt>
                <c:pt idx="753">
                  <c:v>2.1923873361862078E-2</c:v>
                </c:pt>
                <c:pt idx="754">
                  <c:v>2.193820785513001E-2</c:v>
                </c:pt>
                <c:pt idx="755">
                  <c:v>2.1952650655892025E-2</c:v>
                </c:pt>
                <c:pt idx="756">
                  <c:v>2.1967201764148125E-2</c:v>
                </c:pt>
                <c:pt idx="757">
                  <c:v>2.1981861179979356E-2</c:v>
                </c:pt>
                <c:pt idx="758">
                  <c:v>2.1996628903385718E-2</c:v>
                </c:pt>
                <c:pt idx="759">
                  <c:v>2.2011504934205117E-2</c:v>
                </c:pt>
                <c:pt idx="760">
                  <c:v>2.2026489272680694E-2</c:v>
                </c:pt>
                <c:pt idx="761">
                  <c:v>2.2041581918731401E-2</c:v>
                </c:pt>
                <c:pt idx="762">
                  <c:v>2.2056782872357239E-2</c:v>
                </c:pt>
                <c:pt idx="763">
                  <c:v>2.2072092133558208E-2</c:v>
                </c:pt>
                <c:pt idx="764">
                  <c:v>2.2087509702415353E-2</c:v>
                </c:pt>
                <c:pt idx="765">
                  <c:v>2.2103035578928676E-2</c:v>
                </c:pt>
                <c:pt idx="766">
                  <c:v>2.2118669763017129E-2</c:v>
                </c:pt>
                <c:pt idx="767">
                  <c:v>2.2134412254842806E-2</c:v>
                </c:pt>
                <c:pt idx="768">
                  <c:v>2.2150263054243613E-2</c:v>
                </c:pt>
                <c:pt idx="769">
                  <c:v>2.216622216146269E-2</c:v>
                </c:pt>
                <c:pt idx="770">
                  <c:v>2.2182289576337944E-2</c:v>
                </c:pt>
                <c:pt idx="771">
                  <c:v>2.2198465298869374E-2</c:v>
                </c:pt>
                <c:pt idx="772">
                  <c:v>2.2214749329219075E-2</c:v>
                </c:pt>
                <c:pt idx="773">
                  <c:v>2.2231141667224952E-2</c:v>
                </c:pt>
                <c:pt idx="774">
                  <c:v>2.2247642313049099E-2</c:v>
                </c:pt>
                <c:pt idx="775">
                  <c:v>2.2264230118799189E-2</c:v>
                </c:pt>
                <c:pt idx="776">
                  <c:v>2.2280666892373624E-2</c:v>
                </c:pt>
                <c:pt idx="777">
                  <c:v>2.2296884737980083E-2</c:v>
                </c:pt>
                <c:pt idx="778">
                  <c:v>2.2312883655537519E-2</c:v>
                </c:pt>
                <c:pt idx="779">
                  <c:v>2.2328663645045932E-2</c:v>
                </c:pt>
                <c:pt idx="780">
                  <c:v>2.2344224706505322E-2</c:v>
                </c:pt>
                <c:pt idx="781">
                  <c:v>2.2359566839753597E-2</c:v>
                </c:pt>
                <c:pt idx="782">
                  <c:v>2.237469004495285E-2</c:v>
                </c:pt>
                <c:pt idx="783">
                  <c:v>2.2389594321940987E-2</c:v>
                </c:pt>
                <c:pt idx="784">
                  <c:v>2.2404279670799054E-2</c:v>
                </c:pt>
                <c:pt idx="785">
                  <c:v>2.2418746091364961E-2</c:v>
                </c:pt>
                <c:pt idx="786">
                  <c:v>2.2432993583719751E-2</c:v>
                </c:pt>
                <c:pt idx="787">
                  <c:v>2.2447022147782381E-2</c:v>
                </c:pt>
                <c:pt idx="788">
                  <c:v>2.2460831783633894E-2</c:v>
                </c:pt>
                <c:pt idx="789">
                  <c:v>2.2474422491031154E-2</c:v>
                </c:pt>
                <c:pt idx="790">
                  <c:v>2.2487794270217298E-2</c:v>
                </c:pt>
                <c:pt idx="791">
                  <c:v>2.2500947120949188E-2</c:v>
                </c:pt>
                <c:pt idx="792">
                  <c:v>2.2513881043307871E-2</c:v>
                </c:pt>
                <c:pt idx="793">
                  <c:v>2.2526596037293345E-2</c:v>
                </c:pt>
                <c:pt idx="794">
                  <c:v>2.2539092102743519E-2</c:v>
                </c:pt>
                <c:pt idx="795">
                  <c:v>2.2551369239739438E-2</c:v>
                </c:pt>
                <c:pt idx="796">
                  <c:v>2.256342744836215E-2</c:v>
                </c:pt>
                <c:pt idx="797">
                  <c:v>2.2575266728368515E-2</c:v>
                </c:pt>
                <c:pt idx="798">
                  <c:v>2.2586887079920626E-2</c:v>
                </c:pt>
                <c:pt idx="799">
                  <c:v>2.259828850285639E-2</c:v>
                </c:pt>
                <c:pt idx="800">
                  <c:v>2.2609470997256853E-2</c:v>
                </c:pt>
                <c:pt idx="801">
                  <c:v>2.2620434563122016E-2</c:v>
                </c:pt>
                <c:pt idx="802">
                  <c:v>2.2631179200289786E-2</c:v>
                </c:pt>
                <c:pt idx="803">
                  <c:v>2.2641704908841209E-2</c:v>
                </c:pt>
                <c:pt idx="804">
                  <c:v>2.2652011688776286E-2</c:v>
                </c:pt>
                <c:pt idx="805">
                  <c:v>2.2662099540013969E-2</c:v>
                </c:pt>
                <c:pt idx="806">
                  <c:v>2.2671968462635306E-2</c:v>
                </c:pt>
                <c:pt idx="807">
                  <c:v>2.2681618456559249E-2</c:v>
                </c:pt>
                <c:pt idx="808">
                  <c:v>2.2691049521623707E-2</c:v>
                </c:pt>
                <c:pt idx="809">
                  <c:v>2.2700261658152865E-2</c:v>
                </c:pt>
                <c:pt idx="810">
                  <c:v>2.2709254865822537E-2</c:v>
                </c:pt>
                <c:pt idx="811">
                  <c:v>2.2718029144713769E-2</c:v>
                </c:pt>
                <c:pt idx="812">
                  <c:v>2.2726584494826563E-2</c:v>
                </c:pt>
                <c:pt idx="813">
                  <c:v>2.2734920916160917E-2</c:v>
                </c:pt>
                <c:pt idx="814">
                  <c:v>2.2743038408635785E-2</c:v>
                </c:pt>
                <c:pt idx="815">
                  <c:v>2.2750936972332214E-2</c:v>
                </c:pt>
                <c:pt idx="816">
                  <c:v>2.2758616607169158E-2</c:v>
                </c:pt>
                <c:pt idx="817">
                  <c:v>2.2766077313146615E-2</c:v>
                </c:pt>
                <c:pt idx="818">
                  <c:v>2.2773319090264588E-2</c:v>
                </c:pt>
                <c:pt idx="819">
                  <c:v>2.2780341938523074E-2</c:v>
                </c:pt>
                <c:pt idx="820">
                  <c:v>2.2787145857841029E-2</c:v>
                </c:pt>
                <c:pt idx="821">
                  <c:v>2.2793730848299498E-2</c:v>
                </c:pt>
                <c:pt idx="822">
                  <c:v>2.2800096909736389E-2</c:v>
                </c:pt>
                <c:pt idx="823">
                  <c:v>2.2806244042313795E-2</c:v>
                </c:pt>
                <c:pt idx="824">
                  <c:v>2.2812172245950668E-2</c:v>
                </c:pt>
                <c:pt idx="825">
                  <c:v>2.281788152064701E-2</c:v>
                </c:pt>
                <c:pt idx="826">
                  <c:v>2.2823371866321773E-2</c:v>
                </c:pt>
                <c:pt idx="827">
                  <c:v>2.2828657307142342E-2</c:v>
                </c:pt>
                <c:pt idx="828">
                  <c:v>2.283389579858186E-2</c:v>
                </c:pt>
                <c:pt idx="829">
                  <c:v>2.2839132365334303E-2</c:v>
                </c:pt>
                <c:pt idx="830">
                  <c:v>2.2844367007318622E-2</c:v>
                </c:pt>
                <c:pt idx="831">
                  <c:v>2.2849599724615866E-2</c:v>
                </c:pt>
                <c:pt idx="832">
                  <c:v>2.2854830517144986E-2</c:v>
                </c:pt>
                <c:pt idx="833">
                  <c:v>2.2860059385068077E-2</c:v>
                </c:pt>
                <c:pt idx="834">
                  <c:v>2.2865286328223045E-2</c:v>
                </c:pt>
                <c:pt idx="835">
                  <c:v>2.287051134660989E-2</c:v>
                </c:pt>
                <c:pt idx="836">
                  <c:v>2.2875734440390705E-2</c:v>
                </c:pt>
                <c:pt idx="837">
                  <c:v>2.2880955609403397E-2</c:v>
                </c:pt>
                <c:pt idx="838">
                  <c:v>2.2886174853729013E-2</c:v>
                </c:pt>
                <c:pt idx="839">
                  <c:v>2.2891392173367553E-2</c:v>
                </c:pt>
                <c:pt idx="840">
                  <c:v>2.289660756823797E-2</c:v>
                </c:pt>
                <c:pt idx="841">
                  <c:v>2.2901821038421311E-2</c:v>
                </c:pt>
                <c:pt idx="842">
                  <c:v>2.2907032583836529E-2</c:v>
                </c:pt>
                <c:pt idx="843">
                  <c:v>2.2912242204645716E-2</c:v>
                </c:pt>
                <c:pt idx="844">
                  <c:v>2.2917449900686782E-2</c:v>
                </c:pt>
                <c:pt idx="845">
                  <c:v>2.292265567204077E-2</c:v>
                </c:pt>
                <c:pt idx="846">
                  <c:v>2.2927859518707683E-2</c:v>
                </c:pt>
                <c:pt idx="847">
                  <c:v>2.2933061440606473E-2</c:v>
                </c:pt>
                <c:pt idx="848">
                  <c:v>2.293826143773714E-2</c:v>
                </c:pt>
                <c:pt idx="849">
                  <c:v>2.2943459510261777E-2</c:v>
                </c:pt>
                <c:pt idx="850">
                  <c:v>2.2948655658099337E-2</c:v>
                </c:pt>
                <c:pt idx="851">
                  <c:v>2.2953849881087729E-2</c:v>
                </c:pt>
                <c:pt idx="852">
                  <c:v>2.2959042179389044E-2</c:v>
                </c:pt>
                <c:pt idx="853">
                  <c:v>2.2964232553084329E-2</c:v>
                </c:pt>
                <c:pt idx="854">
                  <c:v>2.2969421002092538E-2</c:v>
                </c:pt>
                <c:pt idx="855">
                  <c:v>2.2974607526251578E-2</c:v>
                </c:pt>
                <c:pt idx="856">
                  <c:v>2.2979792125723542E-2</c:v>
                </c:pt>
                <c:pt idx="857">
                  <c:v>2.2984974800589475E-2</c:v>
                </c:pt>
                <c:pt idx="858">
                  <c:v>2.2990155550687286E-2</c:v>
                </c:pt>
                <c:pt idx="859">
                  <c:v>2.2995334376016974E-2</c:v>
                </c:pt>
                <c:pt idx="860">
                  <c:v>2.3000511276659585E-2</c:v>
                </c:pt>
                <c:pt idx="861">
                  <c:v>2.3005686252615121E-2</c:v>
                </c:pt>
                <c:pt idx="862">
                  <c:v>2.3010859303802533E-2</c:v>
                </c:pt>
                <c:pt idx="863">
                  <c:v>2.301603043030287E-2</c:v>
                </c:pt>
                <c:pt idx="864">
                  <c:v>2.3021199632116129E-2</c:v>
                </c:pt>
                <c:pt idx="865">
                  <c:v>2.3026366909242313E-2</c:v>
                </c:pt>
                <c:pt idx="866">
                  <c:v>2.303153226168142E-2</c:v>
                </c:pt>
                <c:pt idx="867">
                  <c:v>2.3036695689352404E-2</c:v>
                </c:pt>
                <c:pt idx="868">
                  <c:v>2.3041857192255266E-2</c:v>
                </c:pt>
                <c:pt idx="869">
                  <c:v>2.3047016770471052E-2</c:v>
                </c:pt>
                <c:pt idx="870">
                  <c:v>2.3052174423999761E-2</c:v>
                </c:pt>
                <c:pt idx="871">
                  <c:v>2.3057330152841393E-2</c:v>
                </c:pt>
                <c:pt idx="872">
                  <c:v>2.3062483956914903E-2</c:v>
                </c:pt>
                <c:pt idx="873">
                  <c:v>2.3067635836382383E-2</c:v>
                </c:pt>
                <c:pt idx="874">
                  <c:v>2.3072785791000694E-2</c:v>
                </c:pt>
                <c:pt idx="875">
                  <c:v>2.3077933820931928E-2</c:v>
                </c:pt>
                <c:pt idx="876">
                  <c:v>2.3083079926176087E-2</c:v>
                </c:pt>
                <c:pt idx="877">
                  <c:v>2.3088224106733168E-2</c:v>
                </c:pt>
                <c:pt idx="878">
                  <c:v>2.3093366362522127E-2</c:v>
                </c:pt>
                <c:pt idx="879">
                  <c:v>2.3098508151727648E-2</c:v>
                </c:pt>
                <c:pt idx="880">
                  <c:v>2.310369030036008E-2</c:v>
                </c:pt>
                <c:pt idx="881">
                  <c:v>2.3108931763523577E-2</c:v>
                </c:pt>
                <c:pt idx="882">
                  <c:v>2.3114232541137092E-2</c:v>
                </c:pt>
                <c:pt idx="883">
                  <c:v>2.3119592633200625E-2</c:v>
                </c:pt>
                <c:pt idx="884">
                  <c:v>2.3125012039795223E-2</c:v>
                </c:pt>
                <c:pt idx="885">
                  <c:v>2.3130490760839839E-2</c:v>
                </c:pt>
                <c:pt idx="886">
                  <c:v>2.3136028796334474E-2</c:v>
                </c:pt>
                <c:pt idx="887">
                  <c:v>2.3141626146360172E-2</c:v>
                </c:pt>
                <c:pt idx="888">
                  <c:v>2.314728281083589E-2</c:v>
                </c:pt>
                <c:pt idx="889">
                  <c:v>2.3152998789842671E-2</c:v>
                </c:pt>
                <c:pt idx="890">
                  <c:v>2.3158774083380518E-2</c:v>
                </c:pt>
                <c:pt idx="891">
                  <c:v>2.3168598284015744E-2</c:v>
                </c:pt>
                <c:pt idx="892">
                  <c:v>2.3174518378539975E-2</c:v>
                </c:pt>
                <c:pt idx="893">
                  <c:v>2.3180497795294668E-2</c:v>
                </c:pt>
                <c:pt idx="894">
                  <c:v>2.3186536534306839E-2</c:v>
                </c:pt>
                <c:pt idx="895">
                  <c:v>2.3192634595549471E-2</c:v>
                </c:pt>
                <c:pt idx="896">
                  <c:v>2.3198791979076597E-2</c:v>
                </c:pt>
                <c:pt idx="897">
                  <c:v>2.3205008684834182E-2</c:v>
                </c:pt>
                <c:pt idx="898">
                  <c:v>2.321128471287626E-2</c:v>
                </c:pt>
                <c:pt idx="899">
                  <c:v>2.321762006320283E-2</c:v>
                </c:pt>
                <c:pt idx="900">
                  <c:v>2.3224014735840907E-2</c:v>
                </c:pt>
                <c:pt idx="901">
                  <c:v>2.3230468730763475E-2</c:v>
                </c:pt>
                <c:pt idx="902">
                  <c:v>2.3236982048024567E-2</c:v>
                </c:pt>
                <c:pt idx="903">
                  <c:v>2.324355468757015E-2</c:v>
                </c:pt>
                <c:pt idx="904">
                  <c:v>2.3250186649481273E-2</c:v>
                </c:pt>
                <c:pt idx="905">
                  <c:v>2.3256877933730918E-2</c:v>
                </c:pt>
                <c:pt idx="906">
                  <c:v>2.3263628540319086E-2</c:v>
                </c:pt>
                <c:pt idx="907">
                  <c:v>2.3271890951783725E-2</c:v>
                </c:pt>
                <c:pt idx="908">
                  <c:v>2.3278784747698955E-2</c:v>
                </c:pt>
                <c:pt idx="909">
                  <c:v>2.3285737858226296E-2</c:v>
                </c:pt>
                <c:pt idx="910">
                  <c:v>2.3292750283284702E-2</c:v>
                </c:pt>
                <c:pt idx="911">
                  <c:v>2.3299822022955219E-2</c:v>
                </c:pt>
                <c:pt idx="912">
                  <c:v>2.3306953077075754E-2</c:v>
                </c:pt>
                <c:pt idx="913">
                  <c:v>2.3314143445889446E-2</c:v>
                </c:pt>
                <c:pt idx="914">
                  <c:v>2.3321393129234202E-2</c:v>
                </c:pt>
                <c:pt idx="915">
                  <c:v>2.332870212719107E-2</c:v>
                </c:pt>
                <c:pt idx="916">
                  <c:v>2.3336070439760048E-2</c:v>
                </c:pt>
                <c:pt idx="917">
                  <c:v>2.3343498066779045E-2</c:v>
                </c:pt>
                <c:pt idx="918">
                  <c:v>2.3350985008491199E-2</c:v>
                </c:pt>
                <c:pt idx="919">
                  <c:v>2.3358531264734417E-2</c:v>
                </c:pt>
                <c:pt idx="920">
                  <c:v>2.3366136835589746E-2</c:v>
                </c:pt>
                <c:pt idx="921">
                  <c:v>2.3373801721138232E-2</c:v>
                </c:pt>
                <c:pt idx="922">
                  <c:v>2.3381525921136737E-2</c:v>
                </c:pt>
                <c:pt idx="923">
                  <c:v>2.3389309435909444E-2</c:v>
                </c:pt>
                <c:pt idx="924">
                  <c:v>2.3397152265132171E-2</c:v>
                </c:pt>
                <c:pt idx="925">
                  <c:v>2.3405054409048054E-2</c:v>
                </c:pt>
                <c:pt idx="926">
                  <c:v>2.3413015867576048E-2</c:v>
                </c:pt>
                <c:pt idx="927">
                  <c:v>2.3421036640716153E-2</c:v>
                </c:pt>
                <c:pt idx="928">
                  <c:v>2.3429116728468369E-2</c:v>
                </c:pt>
                <c:pt idx="929">
                  <c:v>2.3437256130913742E-2</c:v>
                </c:pt>
                <c:pt idx="930">
                  <c:v>2.3445454847890179E-2</c:v>
                </c:pt>
                <c:pt idx="931">
                  <c:v>2.3453735358394123E-2</c:v>
                </c:pt>
                <c:pt idx="932">
                  <c:v>2.3462127044133751E-2</c:v>
                </c:pt>
                <c:pt idx="933">
                  <c:v>2.3470630081952049E-2</c:v>
                </c:pt>
                <c:pt idx="934">
                  <c:v>2.3479244471930061E-2</c:v>
                </c:pt>
                <c:pt idx="935">
                  <c:v>2.3487970214148834E-2</c:v>
                </c:pt>
                <c:pt idx="936">
                  <c:v>2.349680730860837E-2</c:v>
                </c:pt>
                <c:pt idx="937">
                  <c:v>2.3505755755308666E-2</c:v>
                </c:pt>
                <c:pt idx="938">
                  <c:v>2.3514815554249724E-2</c:v>
                </c:pt>
                <c:pt idx="939">
                  <c:v>2.3523986705350497E-2</c:v>
                </c:pt>
                <c:pt idx="940">
                  <c:v>2.3533269208854124E-2</c:v>
                </c:pt>
                <c:pt idx="941">
                  <c:v>2.354266306443642E-2</c:v>
                </c:pt>
                <c:pt idx="942">
                  <c:v>2.3552168272340523E-2</c:v>
                </c:pt>
                <c:pt idx="943">
                  <c:v>2.3561784832566435E-2</c:v>
                </c:pt>
                <c:pt idx="944">
                  <c:v>2.3571512745033107E-2</c:v>
                </c:pt>
                <c:pt idx="945">
                  <c:v>2.3581352009740542E-2</c:v>
                </c:pt>
                <c:pt idx="946">
                  <c:v>2.3591302626769783E-2</c:v>
                </c:pt>
                <c:pt idx="947">
                  <c:v>2.3601364596201879E-2</c:v>
                </c:pt>
                <c:pt idx="948">
                  <c:v>2.3611537917874736E-2</c:v>
                </c:pt>
                <c:pt idx="949">
                  <c:v>2.3621822591869401E-2</c:v>
                </c:pt>
                <c:pt idx="950">
                  <c:v>2.3632218618185874E-2</c:v>
                </c:pt>
                <c:pt idx="951">
                  <c:v>2.3642725996905201E-2</c:v>
                </c:pt>
                <c:pt idx="952">
                  <c:v>2.3653344728027381E-2</c:v>
                </c:pt>
                <c:pt idx="953">
                  <c:v>2.3664074811390323E-2</c:v>
                </c:pt>
                <c:pt idx="954">
                  <c:v>2.3674916247156119E-2</c:v>
                </c:pt>
                <c:pt idx="955">
                  <c:v>2.3685869035324769E-2</c:v>
                </c:pt>
                <c:pt idx="956">
                  <c:v>2.3696933175815227E-2</c:v>
                </c:pt>
                <c:pt idx="957">
                  <c:v>2.3708108668789585E-2</c:v>
                </c:pt>
                <c:pt idx="958">
                  <c:v>2.3719395514166797E-2</c:v>
                </c:pt>
                <c:pt idx="959">
                  <c:v>2.3730793711946863E-2</c:v>
                </c:pt>
                <c:pt idx="960">
                  <c:v>2.3742303262210829E-2</c:v>
                </c:pt>
                <c:pt idx="961">
                  <c:v>2.3753924164877649E-2</c:v>
                </c:pt>
                <c:pt idx="962">
                  <c:v>2.3765656420028369E-2</c:v>
                </c:pt>
                <c:pt idx="963">
                  <c:v>2.377750002766299E-2</c:v>
                </c:pt>
                <c:pt idx="964">
                  <c:v>2.3789454987700465E-2</c:v>
                </c:pt>
                <c:pt idx="965">
                  <c:v>2.3801521300302886E-2</c:v>
                </c:pt>
                <c:pt idx="966">
                  <c:v>2.3813698965389207E-2</c:v>
                </c:pt>
                <c:pt idx="967">
                  <c:v>2.3825987982959429E-2</c:v>
                </c:pt>
                <c:pt idx="968">
                  <c:v>2.3838388353094597E-2</c:v>
                </c:pt>
                <c:pt idx="969">
                  <c:v>2.3850900075713666E-2</c:v>
                </c:pt>
                <c:pt idx="970">
                  <c:v>2.3863523150897681E-2</c:v>
                </c:pt>
                <c:pt idx="971">
                  <c:v>2.3876257578727689E-2</c:v>
                </c:pt>
                <c:pt idx="972">
                  <c:v>2.3889103359041597E-2</c:v>
                </c:pt>
                <c:pt idx="973">
                  <c:v>2.3902060491920452E-2</c:v>
                </c:pt>
                <c:pt idx="974">
                  <c:v>2.3915128977364253E-2</c:v>
                </c:pt>
                <c:pt idx="975">
                  <c:v>2.3928308815535093E-2</c:v>
                </c:pt>
                <c:pt idx="976">
                  <c:v>2.3941600006189834E-2</c:v>
                </c:pt>
                <c:pt idx="977">
                  <c:v>2.3955002549571613E-2</c:v>
                </c:pt>
                <c:pt idx="978">
                  <c:v>2.396851644551834E-2</c:v>
                </c:pt>
                <c:pt idx="979">
                  <c:v>2.3982141694192105E-2</c:v>
                </c:pt>
                <c:pt idx="980">
                  <c:v>2.3995878295430817E-2</c:v>
                </c:pt>
                <c:pt idx="981">
                  <c:v>2.4009726249477614E-2</c:v>
                </c:pt>
                <c:pt idx="982">
                  <c:v>2.4023685556089358E-2</c:v>
                </c:pt>
                <c:pt idx="983">
                  <c:v>2.4037615215971586E-2</c:v>
                </c:pt>
                <c:pt idx="984">
                  <c:v>2.4051211537930994E-2</c:v>
                </c:pt>
                <c:pt idx="985">
                  <c:v>2.4064463675868009E-2</c:v>
                </c:pt>
                <c:pt idx="986">
                  <c:v>2.4077371629620536E-2</c:v>
                </c:pt>
                <c:pt idx="987">
                  <c:v>2.4089935399269624E-2</c:v>
                </c:pt>
                <c:pt idx="988">
                  <c:v>2.4102154984653179E-2</c:v>
                </c:pt>
                <c:pt idx="989">
                  <c:v>2.4114030385852248E-2</c:v>
                </c:pt>
                <c:pt idx="990">
                  <c:v>2.412556160286683E-2</c:v>
                </c:pt>
                <c:pt idx="991">
                  <c:v>2.4136748635453786E-2</c:v>
                </c:pt>
                <c:pt idx="992">
                  <c:v>2.414759148377521E-2</c:v>
                </c:pt>
                <c:pt idx="993">
                  <c:v>2.4158090147750055E-2</c:v>
                </c:pt>
                <c:pt idx="994">
                  <c:v>2.4168244627297275E-2</c:v>
                </c:pt>
                <c:pt idx="995">
                  <c:v>2.4178054922497916E-2</c:v>
                </c:pt>
                <c:pt idx="996">
                  <c:v>2.4187521033189885E-2</c:v>
                </c:pt>
                <c:pt idx="997">
                  <c:v>2.4196642959454229E-2</c:v>
                </c:pt>
                <c:pt idx="998">
                  <c:v>2.4205420701209901E-2</c:v>
                </c:pt>
                <c:pt idx="999">
                  <c:v>2.4213854258537948E-2</c:v>
                </c:pt>
                <c:pt idx="1000">
                  <c:v>2.4221943631276277E-2</c:v>
                </c:pt>
                <c:pt idx="1001">
                  <c:v>2.4229688819343842E-2</c:v>
                </c:pt>
                <c:pt idx="1002">
                  <c:v>2.4237089822902735E-2</c:v>
                </c:pt>
                <c:pt idx="1003">
                  <c:v>2.4244146641871911E-2</c:v>
                </c:pt>
                <c:pt idx="1004">
                  <c:v>2.4250859276170322E-2</c:v>
                </c:pt>
                <c:pt idx="1005">
                  <c:v>2.425722772579797E-2</c:v>
                </c:pt>
                <c:pt idx="1006">
                  <c:v>2.4263251990835899E-2</c:v>
                </c:pt>
                <c:pt idx="1007">
                  <c:v>2.4268932071122018E-2</c:v>
                </c:pt>
                <c:pt idx="1008">
                  <c:v>2.4274267966818419E-2</c:v>
                </c:pt>
                <c:pt idx="1009">
                  <c:v>2.4279259677681964E-2</c:v>
                </c:pt>
                <c:pt idx="1010">
                  <c:v>2.4283907203874744E-2</c:v>
                </c:pt>
                <c:pt idx="1011">
                  <c:v>2.4288210545315714E-2</c:v>
                </c:pt>
                <c:pt idx="1012">
                  <c:v>2.4292169702004873E-2</c:v>
                </c:pt>
                <c:pt idx="1013">
                  <c:v>2.4295784673942222E-2</c:v>
                </c:pt>
                <c:pt idx="1014">
                  <c:v>2.4299055461046715E-2</c:v>
                </c:pt>
                <c:pt idx="1015">
                  <c:v>2.4301982063480443E-2</c:v>
                </c:pt>
                <c:pt idx="1016">
                  <c:v>2.4304564481081314E-2</c:v>
                </c:pt>
                <c:pt idx="1017">
                  <c:v>2.4306802713849329E-2</c:v>
                </c:pt>
                <c:pt idx="1018">
                  <c:v>2.4308696761784487E-2</c:v>
                </c:pt>
                <c:pt idx="1019">
                  <c:v>2.4310246624967835E-2</c:v>
                </c:pt>
                <c:pt idx="1020">
                  <c:v>2.4311452303318326E-2</c:v>
                </c:pt>
                <c:pt idx="1021">
                  <c:v>2.431231379683596E-2</c:v>
                </c:pt>
                <c:pt idx="1022">
                  <c:v>2.4312831105601784E-2</c:v>
                </c:pt>
                <c:pt idx="1023">
                  <c:v>2.4313004229453705E-2</c:v>
                </c:pt>
                <c:pt idx="1024">
                  <c:v>2.4312833168553816E-2</c:v>
                </c:pt>
                <c:pt idx="1025">
                  <c:v>2.4312317922740023E-2</c:v>
                </c:pt>
                <c:pt idx="1026">
                  <c:v>2.4311458492255467E-2</c:v>
                </c:pt>
                <c:pt idx="1027">
                  <c:v>2.4310254876857007E-2</c:v>
                </c:pt>
                <c:pt idx="1028">
                  <c:v>2.4308707076544644E-2</c:v>
                </c:pt>
                <c:pt idx="1029">
                  <c:v>2.4306815091561518E-2</c:v>
                </c:pt>
                <c:pt idx="1030">
                  <c:v>2.4304578921745534E-2</c:v>
                </c:pt>
                <c:pt idx="1031">
                  <c:v>2.4301998567096694E-2</c:v>
                </c:pt>
                <c:pt idx="1032">
                  <c:v>2.4299074027696044E-2</c:v>
                </c:pt>
                <c:pt idx="1033">
                  <c:v>2.4295805303462537E-2</c:v>
                </c:pt>
                <c:pt idx="1034">
                  <c:v>2.4292192394558265E-2</c:v>
                </c:pt>
                <c:pt idx="1035">
                  <c:v>2.4288305076319849E-2</c:v>
                </c:pt>
                <c:pt idx="1036">
                  <c:v>2.4284388135260571E-2</c:v>
                </c:pt>
                <c:pt idx="1037">
                  <c:v>2.4280463304751088E-2</c:v>
                </c:pt>
                <c:pt idx="1038">
                  <c:v>2.4276530584629308E-2</c:v>
                </c:pt>
                <c:pt idx="1039">
                  <c:v>2.4272589975057324E-2</c:v>
                </c:pt>
                <c:pt idx="1040">
                  <c:v>2.4268641475873043E-2</c:v>
                </c:pt>
                <c:pt idx="1041">
                  <c:v>2.4264685087319604E-2</c:v>
                </c:pt>
                <c:pt idx="1042">
                  <c:v>2.4260720809153868E-2</c:v>
                </c:pt>
                <c:pt idx="1043">
                  <c:v>2.4256748641537929E-2</c:v>
                </c:pt>
                <c:pt idx="1044">
                  <c:v>2.4252768584390738E-2</c:v>
                </c:pt>
                <c:pt idx="1045">
                  <c:v>2.4248780637712297E-2</c:v>
                </c:pt>
                <c:pt idx="1046">
                  <c:v>2.4244784801583652E-2</c:v>
                </c:pt>
                <c:pt idx="1047">
                  <c:v>2.4240208471063562E-2</c:v>
                </c:pt>
                <c:pt idx="1048">
                  <c:v>2.4236195728842835E-2</c:v>
                </c:pt>
                <c:pt idx="1049">
                  <c:v>2.4232175097090858E-2</c:v>
                </c:pt>
                <c:pt idx="1050">
                  <c:v>2.422814657580763E-2</c:v>
                </c:pt>
                <c:pt idx="1051">
                  <c:v>2.4224110165074197E-2</c:v>
                </c:pt>
                <c:pt idx="1052">
                  <c:v>2.4220065864809515E-2</c:v>
                </c:pt>
                <c:pt idx="1053">
                  <c:v>2.4216013675013581E-2</c:v>
                </c:pt>
                <c:pt idx="1054">
                  <c:v>2.4211953595686397E-2</c:v>
                </c:pt>
                <c:pt idx="1055">
                  <c:v>2.4207885626909009E-2</c:v>
                </c:pt>
                <c:pt idx="1056">
                  <c:v>2.4203809768681417E-2</c:v>
                </c:pt>
                <c:pt idx="1057">
                  <c:v>2.4199726020841528E-2</c:v>
                </c:pt>
                <c:pt idx="1058">
                  <c:v>2.4195634383470388E-2</c:v>
                </c:pt>
                <c:pt idx="1059">
                  <c:v>2.419153485673009E-2</c:v>
                </c:pt>
                <c:pt idx="1060">
                  <c:v>2.4187427440458542E-2</c:v>
                </c:pt>
                <c:pt idx="1061">
                  <c:v>2.4183312134574697E-2</c:v>
                </c:pt>
                <c:pt idx="1062">
                  <c:v>2.4179188939321694E-2</c:v>
                </c:pt>
                <c:pt idx="1063">
                  <c:v>2.4175057854456394E-2</c:v>
                </c:pt>
                <c:pt idx="1064">
                  <c:v>2.417091888014089E-2</c:v>
                </c:pt>
                <c:pt idx="1065">
                  <c:v>2.4166772016375182E-2</c:v>
                </c:pt>
                <c:pt idx="1066">
                  <c:v>2.4162617262997177E-2</c:v>
                </c:pt>
                <c:pt idx="1067">
                  <c:v>2.4158454620168968E-2</c:v>
                </c:pt>
                <c:pt idx="1068">
                  <c:v>2.4154284087809508E-2</c:v>
                </c:pt>
                <c:pt idx="1069">
                  <c:v>2.4150105665999844E-2</c:v>
                </c:pt>
                <c:pt idx="1070">
                  <c:v>2.4145919354658929E-2</c:v>
                </c:pt>
                <c:pt idx="1071">
                  <c:v>2.4141725153786764E-2</c:v>
                </c:pt>
                <c:pt idx="1072">
                  <c:v>2.4137523063464394E-2</c:v>
                </c:pt>
                <c:pt idx="1073">
                  <c:v>2.4133313083610775E-2</c:v>
                </c:pt>
                <c:pt idx="1074">
                  <c:v>2.412909521430695E-2</c:v>
                </c:pt>
                <c:pt idx="1075">
                  <c:v>2.4124869455390829E-2</c:v>
                </c:pt>
                <c:pt idx="1076">
                  <c:v>2.412063580710555E-2</c:v>
                </c:pt>
                <c:pt idx="1077">
                  <c:v>2.4116394269289021E-2</c:v>
                </c:pt>
                <c:pt idx="1078">
                  <c:v>2.4112144841941241E-2</c:v>
                </c:pt>
                <c:pt idx="1079">
                  <c:v>2.4107887525143257E-2</c:v>
                </c:pt>
                <c:pt idx="1080">
                  <c:v>2.4103622318732976E-2</c:v>
                </c:pt>
                <c:pt idx="1081">
                  <c:v>2.4099349222953537E-2</c:v>
                </c:pt>
                <c:pt idx="1082">
                  <c:v>2.4095068237642847E-2</c:v>
                </c:pt>
                <c:pt idx="1083">
                  <c:v>2.4090779362800907E-2</c:v>
                </c:pt>
                <c:pt idx="1084">
                  <c:v>2.4086482598427716E-2</c:v>
                </c:pt>
                <c:pt idx="1085">
                  <c:v>2.4082177944604322E-2</c:v>
                </c:pt>
                <c:pt idx="1086">
                  <c:v>2.4077865401330723E-2</c:v>
                </c:pt>
                <c:pt idx="1087">
                  <c:v>2.4073544968525873E-2</c:v>
                </c:pt>
                <c:pt idx="1088">
                  <c:v>2.4069216646189773E-2</c:v>
                </c:pt>
                <c:pt idx="1089">
                  <c:v>2.4064880434403468E-2</c:v>
                </c:pt>
                <c:pt idx="1090">
                  <c:v>2.4060536333085913E-2</c:v>
                </c:pt>
                <c:pt idx="1091">
                  <c:v>2.4056184342237108E-2</c:v>
                </c:pt>
                <c:pt idx="1092">
                  <c:v>2.4051824462019145E-2</c:v>
                </c:pt>
                <c:pt idx="1093">
                  <c:v>2.4047456692188884E-2</c:v>
                </c:pt>
                <c:pt idx="1094">
                  <c:v>2.404308103290842E-2</c:v>
                </c:pt>
                <c:pt idx="1095">
                  <c:v>2.4038697484096705E-2</c:v>
                </c:pt>
                <c:pt idx="1096">
                  <c:v>2.4034306045834786E-2</c:v>
                </c:pt>
                <c:pt idx="1097">
                  <c:v>2.4029906718122662E-2</c:v>
                </c:pt>
                <c:pt idx="1098">
                  <c:v>2.4025499500798242E-2</c:v>
                </c:pt>
                <c:pt idx="1099">
                  <c:v>2.4021084394023617E-2</c:v>
                </c:pt>
                <c:pt idx="1100">
                  <c:v>2.4016661397879835E-2</c:v>
                </c:pt>
                <c:pt idx="1101">
                  <c:v>2.4012230512123756E-2</c:v>
                </c:pt>
                <c:pt idx="1102">
                  <c:v>2.4007791736836426E-2</c:v>
                </c:pt>
                <c:pt idx="1103">
                  <c:v>2.4003345072098892E-2</c:v>
                </c:pt>
                <c:pt idx="1104">
                  <c:v>2.3998890517911153E-2</c:v>
                </c:pt>
                <c:pt idx="1105">
                  <c:v>2.3994428074192165E-2</c:v>
                </c:pt>
                <c:pt idx="1106">
                  <c:v>2.3989957741022971E-2</c:v>
                </c:pt>
                <c:pt idx="1107">
                  <c:v>2.3985479518322528E-2</c:v>
                </c:pt>
                <c:pt idx="1108">
                  <c:v>2.398099340617188E-2</c:v>
                </c:pt>
                <c:pt idx="1109">
                  <c:v>2.3976499404408935E-2</c:v>
                </c:pt>
                <c:pt idx="1110">
                  <c:v>2.3971997513357879E-2</c:v>
                </c:pt>
                <c:pt idx="1111">
                  <c:v>2.3967487732613479E-2</c:v>
                </c:pt>
                <c:pt idx="1112">
                  <c:v>2.3962970062418876E-2</c:v>
                </c:pt>
                <c:pt idx="1113">
                  <c:v>2.3958444502855114E-2</c:v>
                </c:pt>
                <c:pt idx="1114">
                  <c:v>2.3953911053760102E-2</c:v>
                </c:pt>
                <c:pt idx="1115">
                  <c:v>2.3949369715133839E-2</c:v>
                </c:pt>
                <c:pt idx="1116">
                  <c:v>2.3944820487057372E-2</c:v>
                </c:pt>
                <c:pt idx="1117">
                  <c:v>2.3940263369530701E-2</c:v>
                </c:pt>
                <c:pt idx="1118">
                  <c:v>2.3935698362391733E-2</c:v>
                </c:pt>
                <c:pt idx="1119">
                  <c:v>2.3931125465883607E-2</c:v>
                </c:pt>
                <c:pt idx="1120">
                  <c:v>2.3926544679844231E-2</c:v>
                </c:pt>
                <c:pt idx="1121">
                  <c:v>2.3921956004273603E-2</c:v>
                </c:pt>
                <c:pt idx="1122">
                  <c:v>2.3917359439252772E-2</c:v>
                </c:pt>
                <c:pt idx="1123">
                  <c:v>2.391275498470069E-2</c:v>
                </c:pt>
                <c:pt idx="1124">
                  <c:v>2.3908142640779451E-2</c:v>
                </c:pt>
                <c:pt idx="1125">
                  <c:v>2.390352240732696E-2</c:v>
                </c:pt>
                <c:pt idx="1126">
                  <c:v>2.3898894284343219E-2</c:v>
                </c:pt>
                <c:pt idx="1127">
                  <c:v>2.3894258271828228E-2</c:v>
                </c:pt>
                <c:pt idx="1128">
                  <c:v>2.3889614369944079E-2</c:v>
                </c:pt>
                <c:pt idx="1129">
                  <c:v>2.3884962578528679E-2</c:v>
                </c:pt>
                <c:pt idx="1130">
                  <c:v>2.3880302897663075E-2</c:v>
                </c:pt>
                <c:pt idx="1131">
                  <c:v>2.387563532726622E-2</c:v>
                </c:pt>
                <c:pt idx="1132">
                  <c:v>2.3870959867419161E-2</c:v>
                </c:pt>
                <c:pt idx="1133">
                  <c:v>2.3866276517959806E-2</c:v>
                </c:pt>
                <c:pt idx="1134">
                  <c:v>2.3861585279212338E-2</c:v>
                </c:pt>
                <c:pt idx="1135">
                  <c:v>2.3856886150852574E-2</c:v>
                </c:pt>
                <c:pt idx="1136">
                  <c:v>2.3852179133123652E-2</c:v>
                </c:pt>
                <c:pt idx="1137">
                  <c:v>2.3847464225782433E-2</c:v>
                </c:pt>
                <c:pt idx="1138">
                  <c:v>2.384274142899101E-2</c:v>
                </c:pt>
                <c:pt idx="1139">
                  <c:v>2.3838010742830429E-2</c:v>
                </c:pt>
                <c:pt idx="1140">
                  <c:v>2.3833272167057551E-2</c:v>
                </c:pt>
                <c:pt idx="1141">
                  <c:v>2.3828525701915515E-2</c:v>
                </c:pt>
                <c:pt idx="1142">
                  <c:v>2.3823771347161182E-2</c:v>
                </c:pt>
                <c:pt idx="1143">
                  <c:v>2.3819009103037692E-2</c:v>
                </c:pt>
                <c:pt idx="1144">
                  <c:v>2.381423896938295E-2</c:v>
                </c:pt>
                <c:pt idx="1145">
                  <c:v>2.3809460946278005E-2</c:v>
                </c:pt>
                <c:pt idx="1146">
                  <c:v>2.3804675033641809E-2</c:v>
                </c:pt>
                <c:pt idx="1147">
                  <c:v>2.3799881231555409E-2</c:v>
                </c:pt>
                <c:pt idx="1148">
                  <c:v>2.3795079540018804E-2</c:v>
                </c:pt>
                <c:pt idx="1149">
                  <c:v>2.3790269958950949E-2</c:v>
                </c:pt>
                <c:pt idx="1150">
                  <c:v>2.378545248843289E-2</c:v>
                </c:pt>
                <c:pt idx="1151">
                  <c:v>2.3779937147274666E-2</c:v>
                </c:pt>
                <c:pt idx="1152">
                  <c:v>2.3775102770745571E-2</c:v>
                </c:pt>
                <c:pt idx="1153">
                  <c:v>2.3770260504685226E-2</c:v>
                </c:pt>
                <c:pt idx="1154">
                  <c:v>2.3765410349255722E-2</c:v>
                </c:pt>
                <c:pt idx="1155">
                  <c:v>2.3760552304213922E-2</c:v>
                </c:pt>
                <c:pt idx="1156">
                  <c:v>2.3755686369802964E-2</c:v>
                </c:pt>
                <c:pt idx="1157">
                  <c:v>2.3750812545941802E-2</c:v>
                </c:pt>
                <c:pt idx="1158">
                  <c:v>2.3745930832468343E-2</c:v>
                </c:pt>
                <c:pt idx="1159">
                  <c:v>2.3741041229625726E-2</c:v>
                </c:pt>
                <c:pt idx="1160">
                  <c:v>2.3736143737251858E-2</c:v>
                </c:pt>
                <c:pt idx="1161">
                  <c:v>2.3731238355427786E-2</c:v>
                </c:pt>
                <c:pt idx="1162">
                  <c:v>2.372632508415351E-2</c:v>
                </c:pt>
                <c:pt idx="1163">
                  <c:v>2.3721403923266937E-2</c:v>
                </c:pt>
                <c:pt idx="1164">
                  <c:v>2.3716474873173299E-2</c:v>
                </c:pt>
                <c:pt idx="1165">
                  <c:v>2.3711537933386317E-2</c:v>
                </c:pt>
                <c:pt idx="1166">
                  <c:v>2.3706593104230178E-2</c:v>
                </c:pt>
                <c:pt idx="1167">
                  <c:v>2.3703301724335546E-2</c:v>
                </c:pt>
                <c:pt idx="1168">
                  <c:v>2.3696679777405194E-2</c:v>
                </c:pt>
                <c:pt idx="1169">
                  <c:v>2.3691711279736349E-2</c:v>
                </c:pt>
                <c:pt idx="1170">
                  <c:v>2.3686734892698347E-2</c:v>
                </c:pt>
                <c:pt idx="1171">
                  <c:v>2.368175061621014E-2</c:v>
                </c:pt>
                <c:pt idx="1172">
                  <c:v>2.3676758450190682E-2</c:v>
                </c:pt>
                <c:pt idx="1173">
                  <c:v>2.3671758394639975E-2</c:v>
                </c:pt>
                <c:pt idx="1174">
                  <c:v>2.3666750449720109E-2</c:v>
                </c:pt>
                <c:pt idx="1175">
                  <c:v>2.3661734615268992E-2</c:v>
                </c:pt>
                <c:pt idx="1176">
                  <c:v>2.3656710891367672E-2</c:v>
                </c:pt>
                <c:pt idx="1177">
                  <c:v>2.36516792779351E-2</c:v>
                </c:pt>
                <c:pt idx="1178">
                  <c:v>2.3646639775133371E-2</c:v>
                </c:pt>
                <c:pt idx="1179">
                  <c:v>2.3641592382800392E-2</c:v>
                </c:pt>
                <c:pt idx="1180">
                  <c:v>2.3636537101098254E-2</c:v>
                </c:pt>
                <c:pt idx="1181">
                  <c:v>2.3631473929783819E-2</c:v>
                </c:pt>
                <c:pt idx="1182">
                  <c:v>2.3626402869100227E-2</c:v>
                </c:pt>
                <c:pt idx="1183">
                  <c:v>2.362132391896643E-2</c:v>
                </c:pt>
                <c:pt idx="1184">
                  <c:v>2.3616237079301383E-2</c:v>
                </c:pt>
                <c:pt idx="1185">
                  <c:v>2.3611142350105085E-2</c:v>
                </c:pt>
                <c:pt idx="1186">
                  <c:v>2.360603973153963E-2</c:v>
                </c:pt>
                <c:pt idx="1187">
                  <c:v>2.3600929223605016E-2</c:v>
                </c:pt>
                <c:pt idx="1188">
                  <c:v>2.3595810825977059E-2</c:v>
                </c:pt>
                <c:pt idx="1189">
                  <c:v>2.3590684539060991E-2</c:v>
                </c:pt>
                <c:pt idx="1190">
                  <c:v>2.3585550362613672E-2</c:v>
                </c:pt>
                <c:pt idx="1191">
                  <c:v>2.3580407502219458E-2</c:v>
                </c:pt>
                <c:pt idx="1192">
                  <c:v>2.3575247009720579E-2</c:v>
                </c:pt>
                <c:pt idx="1193">
                  <c:v>2.3570066334428486E-2</c:v>
                </c:pt>
                <c:pt idx="1194">
                  <c:v>2.3564865476343178E-2</c:v>
                </c:pt>
                <c:pt idx="1195">
                  <c:v>2.3559644435464655E-2</c:v>
                </c:pt>
                <c:pt idx="1196">
                  <c:v>2.3554403211792918E-2</c:v>
                </c:pt>
                <c:pt idx="1197">
                  <c:v>2.3549141805327967E-2</c:v>
                </c:pt>
                <c:pt idx="1198">
                  <c:v>2.3543860216069801E-2</c:v>
                </c:pt>
                <c:pt idx="1199">
                  <c:v>2.3538558444099467E-2</c:v>
                </c:pt>
                <c:pt idx="1200">
                  <c:v>2.3533236489254872E-2</c:v>
                </c:pt>
                <c:pt idx="1201">
                  <c:v>2.3527894351779155E-2</c:v>
                </c:pt>
                <c:pt idx="1202">
                  <c:v>2.3522532031348131E-2</c:v>
                </c:pt>
                <c:pt idx="1203">
                  <c:v>2.3517122882484125E-2</c:v>
                </c:pt>
                <c:pt idx="1204">
                  <c:v>2.3511713733214888E-2</c:v>
                </c:pt>
                <c:pt idx="1205">
                  <c:v>2.3506284398721048E-2</c:v>
                </c:pt>
                <c:pt idx="1206">
                  <c:v>2.3500834879029618E-2</c:v>
                </c:pt>
                <c:pt idx="1207">
                  <c:v>2.3495365174113585E-2</c:v>
                </c:pt>
                <c:pt idx="1208">
                  <c:v>2.3489875283999966E-2</c:v>
                </c:pt>
                <c:pt idx="1209">
                  <c:v>2.3484365208661744E-2</c:v>
                </c:pt>
                <c:pt idx="1210">
                  <c:v>2.3478834948098919E-2</c:v>
                </c:pt>
                <c:pt idx="1211">
                  <c:v>2.3473284502365525E-2</c:v>
                </c:pt>
                <c:pt idx="1212">
                  <c:v>2.346771387143454E-2</c:v>
                </c:pt>
                <c:pt idx="1213">
                  <c:v>2.3462123055278953E-2</c:v>
                </c:pt>
                <c:pt idx="1214">
                  <c:v>2.3456512053952792E-2</c:v>
                </c:pt>
                <c:pt idx="1215">
                  <c:v>2.3450880867429046E-2</c:v>
                </c:pt>
                <c:pt idx="1216">
                  <c:v>2.3445229495734726E-2</c:v>
                </c:pt>
                <c:pt idx="1217">
                  <c:v>2.3439557938842819E-2</c:v>
                </c:pt>
                <c:pt idx="1218">
                  <c:v>2.3429916802034656E-2</c:v>
                </c:pt>
                <c:pt idx="1219">
                  <c:v>2.3424196958254928E-2</c:v>
                </c:pt>
                <c:pt idx="1220">
                  <c:v>2.3418456931600939E-2</c:v>
                </c:pt>
                <c:pt idx="1221">
                  <c:v>2.3412696722396875E-2</c:v>
                </c:pt>
                <c:pt idx="1222">
                  <c:v>2.340691633031855E-2</c:v>
                </c:pt>
                <c:pt idx="1223">
                  <c:v>2.3401115755447011E-2</c:v>
                </c:pt>
                <c:pt idx="1224">
                  <c:v>2.3395294997863303E-2</c:v>
                </c:pt>
                <c:pt idx="1225">
                  <c:v>2.3389454057486381E-2</c:v>
                </c:pt>
                <c:pt idx="1226">
                  <c:v>2.338359293439729E-2</c:v>
                </c:pt>
                <c:pt idx="1227">
                  <c:v>2.3377711628514986E-2</c:v>
                </c:pt>
                <c:pt idx="1228">
                  <c:v>2.3371810139920512E-2</c:v>
                </c:pt>
                <c:pt idx="1229">
                  <c:v>2.3365888468532825E-2</c:v>
                </c:pt>
                <c:pt idx="1230">
                  <c:v>2.3359946614270877E-2</c:v>
                </c:pt>
                <c:pt idx="1231">
                  <c:v>2.3353984577539899E-2</c:v>
                </c:pt>
                <c:pt idx="1232">
                  <c:v>2.3348002357853614E-2</c:v>
                </c:pt>
                <c:pt idx="1233">
                  <c:v>2.3341999955455162E-2</c:v>
                </c:pt>
                <c:pt idx="1234">
                  <c:v>2.3335977370263494E-2</c:v>
                </c:pt>
                <c:pt idx="1235">
                  <c:v>2.3329934602440705E-2</c:v>
                </c:pt>
                <c:pt idx="1236">
                  <c:v>2.3323871651824701E-2</c:v>
                </c:pt>
                <c:pt idx="1237">
                  <c:v>2.3317788518334437E-2</c:v>
                </c:pt>
                <c:pt idx="1238">
                  <c:v>2.3311685202213051E-2</c:v>
                </c:pt>
                <c:pt idx="1239">
                  <c:v>2.3305561703379496E-2</c:v>
                </c:pt>
                <c:pt idx="1240">
                  <c:v>2.3299418021752727E-2</c:v>
                </c:pt>
                <c:pt idx="1241">
                  <c:v>2.329325415741379E-2</c:v>
                </c:pt>
                <c:pt idx="1242">
                  <c:v>2.3287070110200592E-2</c:v>
                </c:pt>
                <c:pt idx="1243">
                  <c:v>2.3280865880356272E-2</c:v>
                </c:pt>
                <c:pt idx="1244">
                  <c:v>2.3274641467718737E-2</c:v>
                </c:pt>
                <c:pt idx="1245">
                  <c:v>2.3268396872450081E-2</c:v>
                </c:pt>
                <c:pt idx="1246">
                  <c:v>2.3262132094307164E-2</c:v>
                </c:pt>
                <c:pt idx="1247">
                  <c:v>2.3255847133533125E-2</c:v>
                </c:pt>
                <c:pt idx="1248">
                  <c:v>2.3249541989965872E-2</c:v>
                </c:pt>
                <c:pt idx="1249">
                  <c:v>2.3243216663605404E-2</c:v>
                </c:pt>
                <c:pt idx="1250">
                  <c:v>2.3236871154613814E-2</c:v>
                </c:pt>
                <c:pt idx="1251">
                  <c:v>2.323050546282901E-2</c:v>
                </c:pt>
                <c:pt idx="1252">
                  <c:v>2.3224119588413084E-2</c:v>
                </c:pt>
                <c:pt idx="1253">
                  <c:v>2.3217713531122897E-2</c:v>
                </c:pt>
                <c:pt idx="1254">
                  <c:v>2.3211287291282634E-2</c:v>
                </c:pt>
                <c:pt idx="1255">
                  <c:v>2.3204840868487064E-2</c:v>
                </c:pt>
                <c:pt idx="1256">
                  <c:v>2.3198374263141419E-2</c:v>
                </c:pt>
                <c:pt idx="1257">
                  <c:v>2.3191887475002559E-2</c:v>
                </c:pt>
                <c:pt idx="1258">
                  <c:v>2.3185380504070485E-2</c:v>
                </c:pt>
                <c:pt idx="1259">
                  <c:v>2.3178853350507289E-2</c:v>
                </c:pt>
                <c:pt idx="1260">
                  <c:v>2.3172306014231925E-2</c:v>
                </c:pt>
                <c:pt idx="1261">
                  <c:v>2.3165738495163346E-2</c:v>
                </c:pt>
                <c:pt idx="1262">
                  <c:v>2.3159150793463645E-2</c:v>
                </c:pt>
                <c:pt idx="1263">
                  <c:v>2.315254290897073E-2</c:v>
                </c:pt>
                <c:pt idx="1264">
                  <c:v>2.3145914841684601E-2</c:v>
                </c:pt>
                <c:pt idx="1265">
                  <c:v>2.3139266591848395E-2</c:v>
                </c:pt>
                <c:pt idx="1266">
                  <c:v>2.3132598159218976E-2</c:v>
                </c:pt>
                <c:pt idx="1267">
                  <c:v>2.3125909543796341E-2</c:v>
                </c:pt>
                <c:pt idx="1268">
                  <c:v>2.3119200745742585E-2</c:v>
                </c:pt>
                <c:pt idx="1269">
                  <c:v>2.3112471764976661E-2</c:v>
                </c:pt>
                <c:pt idx="1270">
                  <c:v>2.3105722601498568E-2</c:v>
                </c:pt>
                <c:pt idx="1271">
                  <c:v>2.3098953255227261E-2</c:v>
                </c:pt>
                <c:pt idx="1272">
                  <c:v>2.3092163726405879E-2</c:v>
                </c:pt>
                <c:pt idx="1273">
                  <c:v>2.3085354014791282E-2</c:v>
                </c:pt>
                <c:pt idx="1274">
                  <c:v>2.3078524120464516E-2</c:v>
                </c:pt>
                <c:pt idx="1275">
                  <c:v>2.3071674043425583E-2</c:v>
                </c:pt>
                <c:pt idx="1276">
                  <c:v>2.3064803783674481E-2</c:v>
                </c:pt>
                <c:pt idx="1277">
                  <c:v>2.3057913341211211E-2</c:v>
                </c:pt>
                <c:pt idx="1278">
                  <c:v>2.3051002716035773E-2</c:v>
                </c:pt>
                <c:pt idx="1279">
                  <c:v>2.3044071908229213E-2</c:v>
                </c:pt>
                <c:pt idx="1280">
                  <c:v>2.3037120917629439E-2</c:v>
                </c:pt>
                <c:pt idx="1281">
                  <c:v>2.3030149744398543E-2</c:v>
                </c:pt>
                <c:pt idx="1282">
                  <c:v>2.3023158388374432E-2</c:v>
                </c:pt>
                <c:pt idx="1283">
                  <c:v>2.3016146849800245E-2</c:v>
                </c:pt>
                <c:pt idx="1284">
                  <c:v>2.3009115128432844E-2</c:v>
                </c:pt>
                <c:pt idx="1285">
                  <c:v>2.3002063224434321E-2</c:v>
                </c:pt>
                <c:pt idx="1286">
                  <c:v>2.2994991137561538E-2</c:v>
                </c:pt>
                <c:pt idx="1287">
                  <c:v>2.2987898868138679E-2</c:v>
                </c:pt>
                <c:pt idx="1288">
                  <c:v>2.2980786416003651E-2</c:v>
                </c:pt>
                <c:pt idx="1289">
                  <c:v>2.2973653781237502E-2</c:v>
                </c:pt>
                <c:pt idx="1290">
                  <c:v>2.2966500963759184E-2</c:v>
                </c:pt>
                <c:pt idx="1291">
                  <c:v>2.2959327963487652E-2</c:v>
                </c:pt>
                <c:pt idx="1292">
                  <c:v>2.2952134780666045E-2</c:v>
                </c:pt>
                <c:pt idx="1293">
                  <c:v>2.2944921415051223E-2</c:v>
                </c:pt>
                <c:pt idx="1294">
                  <c:v>2.2937687866805279E-2</c:v>
                </c:pt>
                <c:pt idx="1295">
                  <c:v>2.2930434135847166E-2</c:v>
                </c:pt>
                <c:pt idx="1296">
                  <c:v>2.2923160222176886E-2</c:v>
                </c:pt>
                <c:pt idx="1297">
                  <c:v>2.2915866125875484E-2</c:v>
                </c:pt>
                <c:pt idx="1298">
                  <c:v>2.2908551846942959E-2</c:v>
                </c:pt>
                <c:pt idx="1299">
                  <c:v>2.2901217385217221E-2</c:v>
                </c:pt>
                <c:pt idx="1300">
                  <c:v>2.289386274086036E-2</c:v>
                </c:pt>
                <c:pt idx="1301">
                  <c:v>2.2886487913953424E-2</c:v>
                </c:pt>
                <c:pt idx="1302">
                  <c:v>2.2879092904253273E-2</c:v>
                </c:pt>
                <c:pt idx="1303">
                  <c:v>2.2871677711840954E-2</c:v>
                </c:pt>
                <c:pt idx="1304">
                  <c:v>2.2864242336797513E-2</c:v>
                </c:pt>
                <c:pt idx="1305">
                  <c:v>2.2856786779122951E-2</c:v>
                </c:pt>
                <c:pt idx="1306">
                  <c:v>2.284931103873622E-2</c:v>
                </c:pt>
                <c:pt idx="1307">
                  <c:v>2.2840742621936805E-2</c:v>
                </c:pt>
                <c:pt idx="1308">
                  <c:v>2.2833223632985344E-2</c:v>
                </c:pt>
                <c:pt idx="1309">
                  <c:v>2.2825684461321716E-2</c:v>
                </c:pt>
                <c:pt idx="1310">
                  <c:v>2.2818125107108012E-2</c:v>
                </c:pt>
                <c:pt idx="1311">
                  <c:v>2.2810545570101093E-2</c:v>
                </c:pt>
                <c:pt idx="1312">
                  <c:v>2.2802945850463052E-2</c:v>
                </c:pt>
                <c:pt idx="1313">
                  <c:v>2.279532594819389E-2</c:v>
                </c:pt>
                <c:pt idx="1314">
                  <c:v>2.2787685863212559E-2</c:v>
                </c:pt>
                <c:pt idx="1315">
                  <c:v>2.2780025595681153E-2</c:v>
                </c:pt>
                <c:pt idx="1316">
                  <c:v>2.2772345145437578E-2</c:v>
                </c:pt>
                <c:pt idx="1317">
                  <c:v>2.2764644512481835E-2</c:v>
                </c:pt>
                <c:pt idx="1318">
                  <c:v>2.2756923696894971E-2</c:v>
                </c:pt>
                <c:pt idx="1319">
                  <c:v>2.2749182698676984E-2</c:v>
                </c:pt>
                <c:pt idx="1320">
                  <c:v>2.2741421517746829E-2</c:v>
                </c:pt>
                <c:pt idx="1321">
                  <c:v>2.2733640154266599E-2</c:v>
                </c:pt>
                <c:pt idx="1322">
                  <c:v>2.27258386080742E-2</c:v>
                </c:pt>
                <c:pt idx="1323">
                  <c:v>2.271801687925068E-2</c:v>
                </c:pt>
                <c:pt idx="1324">
                  <c:v>2.2710174967796037E-2</c:v>
                </c:pt>
                <c:pt idx="1325">
                  <c:v>2.2702312873629227E-2</c:v>
                </c:pt>
                <c:pt idx="1326">
                  <c:v>2.2694430596912341E-2</c:v>
                </c:pt>
                <c:pt idx="1327">
                  <c:v>2.2686528137483286E-2</c:v>
                </c:pt>
                <c:pt idx="1328">
                  <c:v>2.267860549542311E-2</c:v>
                </c:pt>
                <c:pt idx="1329">
                  <c:v>2.2670662670731812E-2</c:v>
                </c:pt>
                <c:pt idx="1330">
                  <c:v>2.2662699663409391E-2</c:v>
                </c:pt>
                <c:pt idx="1331">
                  <c:v>2.2654716473374803E-2</c:v>
                </c:pt>
                <c:pt idx="1332">
                  <c:v>2.2646713100790139E-2</c:v>
                </c:pt>
                <c:pt idx="1333">
                  <c:v>2.2638689545574353E-2</c:v>
                </c:pt>
                <c:pt idx="1334">
                  <c:v>2.2630645807727445E-2</c:v>
                </c:pt>
                <c:pt idx="1335">
                  <c:v>2.2622581887249416E-2</c:v>
                </c:pt>
                <c:pt idx="1336">
                  <c:v>2.2614497784059218E-2</c:v>
                </c:pt>
                <c:pt idx="1337">
                  <c:v>2.2606393498318944E-2</c:v>
                </c:pt>
                <c:pt idx="1338">
                  <c:v>2.2598269029866502E-2</c:v>
                </c:pt>
                <c:pt idx="1339">
                  <c:v>2.2590124378863985E-2</c:v>
                </c:pt>
                <c:pt idx="1340">
                  <c:v>2.2581959545230346E-2</c:v>
                </c:pt>
                <c:pt idx="1341">
                  <c:v>2.2573774528884538E-2</c:v>
                </c:pt>
                <c:pt idx="1342">
                  <c:v>2.2565569329988655E-2</c:v>
                </c:pt>
                <c:pt idx="1343">
                  <c:v>2.255734394846165E-2</c:v>
                </c:pt>
                <c:pt idx="1344">
                  <c:v>2.2549098384384569E-2</c:v>
                </c:pt>
                <c:pt idx="1345">
                  <c:v>2.2540832637595321E-2</c:v>
                </c:pt>
                <c:pt idx="1346">
                  <c:v>2.253254670817495E-2</c:v>
                </c:pt>
                <c:pt idx="1347">
                  <c:v>2.2524240596204503E-2</c:v>
                </c:pt>
                <c:pt idx="1348">
                  <c:v>2.2515914301602935E-2</c:v>
                </c:pt>
                <c:pt idx="1349">
                  <c:v>2.2507567824289199E-2</c:v>
                </c:pt>
                <c:pt idx="1350">
                  <c:v>2.2499201164506433E-2</c:v>
                </c:pt>
                <c:pt idx="1351">
                  <c:v>2.2490814322011499E-2</c:v>
                </c:pt>
                <c:pt idx="1352">
                  <c:v>2.2482407297047535E-2</c:v>
                </c:pt>
                <c:pt idx="1353">
                  <c:v>2.2473980089371404E-2</c:v>
                </c:pt>
                <c:pt idx="1354">
                  <c:v>2.246553269906415E-2</c:v>
                </c:pt>
                <c:pt idx="1355">
                  <c:v>2.2457065126206821E-2</c:v>
                </c:pt>
                <c:pt idx="1356">
                  <c:v>2.244857737071837E-2</c:v>
                </c:pt>
                <c:pt idx="1357">
                  <c:v>2.2440069432517751E-2</c:v>
                </c:pt>
                <c:pt idx="1358">
                  <c:v>2.2431541311929148E-2</c:v>
                </c:pt>
                <c:pt idx="1359">
                  <c:v>2.2422993008547332E-2</c:v>
                </c:pt>
                <c:pt idx="1360">
                  <c:v>2.2414424522696486E-2</c:v>
                </c:pt>
                <c:pt idx="1361">
                  <c:v>2.2405835854214518E-2</c:v>
                </c:pt>
                <c:pt idx="1362">
                  <c:v>2.2397227003101428E-2</c:v>
                </c:pt>
                <c:pt idx="1363">
                  <c:v>2.2388597969438262E-2</c:v>
                </c:pt>
                <c:pt idx="1364">
                  <c:v>2.2379948753225021E-2</c:v>
                </c:pt>
                <c:pt idx="1365">
                  <c:v>2.2371279354299611E-2</c:v>
                </c:pt>
                <c:pt idx="1366">
                  <c:v>2.2362589772824126E-2</c:v>
                </c:pt>
                <c:pt idx="1367">
                  <c:v>2.2353880008717519E-2</c:v>
                </c:pt>
                <c:pt idx="1368">
                  <c:v>2.2345150062141883E-2</c:v>
                </c:pt>
                <c:pt idx="1369">
                  <c:v>2.2336399933016171E-2</c:v>
                </c:pt>
                <c:pt idx="1370">
                  <c:v>2.2327629621178291E-2</c:v>
                </c:pt>
                <c:pt idx="1371">
                  <c:v>2.2318839126790335E-2</c:v>
                </c:pt>
                <c:pt idx="1372">
                  <c:v>2.2310028449771258E-2</c:v>
                </c:pt>
                <c:pt idx="1373">
                  <c:v>2.2301197590364197E-2</c:v>
                </c:pt>
                <c:pt idx="1374">
                  <c:v>2.2292346548163922E-2</c:v>
                </c:pt>
                <c:pt idx="1375">
                  <c:v>2.2283475323494617E-2</c:v>
                </c:pt>
                <c:pt idx="1376">
                  <c:v>2.2274583916113144E-2</c:v>
                </c:pt>
                <c:pt idx="1377">
                  <c:v>2.2265672326343688E-2</c:v>
                </c:pt>
                <c:pt idx="1378">
                  <c:v>2.2256740553943111E-2</c:v>
                </c:pt>
                <c:pt idx="1379">
                  <c:v>2.2247788598911411E-2</c:v>
                </c:pt>
                <c:pt idx="1380">
                  <c:v>2.2238816461329636E-2</c:v>
                </c:pt>
                <c:pt idx="1381">
                  <c:v>2.2229824141197785E-2</c:v>
                </c:pt>
                <c:pt idx="1382">
                  <c:v>2.2220811638596905E-2</c:v>
                </c:pt>
                <c:pt idx="1383">
                  <c:v>2.2211778953283856E-2</c:v>
                </c:pt>
                <c:pt idx="1384">
                  <c:v>2.2202726085501778E-2</c:v>
                </c:pt>
                <c:pt idx="1385">
                  <c:v>2.2193653035088579E-2</c:v>
                </c:pt>
                <c:pt idx="1386">
                  <c:v>2.2184559802044257E-2</c:v>
                </c:pt>
                <c:pt idx="1387">
                  <c:v>2.2175446386611952E-2</c:v>
                </c:pt>
                <c:pt idx="1388">
                  <c:v>2.2166312788548526E-2</c:v>
                </c:pt>
                <c:pt idx="1389">
                  <c:v>2.2157159007935023E-2</c:v>
                </c:pt>
                <c:pt idx="1390">
                  <c:v>2.2147985044771445E-2</c:v>
                </c:pt>
                <c:pt idx="1391">
                  <c:v>2.2138790899057792E-2</c:v>
                </c:pt>
                <c:pt idx="1392">
                  <c:v>2.2129576570794063E-2</c:v>
                </c:pt>
                <c:pt idx="1393">
                  <c:v>2.2120342060061304E-2</c:v>
                </c:pt>
                <c:pt idx="1394">
                  <c:v>2.2111087366535331E-2</c:v>
                </c:pt>
                <c:pt idx="1395">
                  <c:v>2.2101812490621375E-2</c:v>
                </c:pt>
                <c:pt idx="1396">
                  <c:v>2.209251743223839E-2</c:v>
                </c:pt>
                <c:pt idx="1397">
                  <c:v>2.2083202191143236E-2</c:v>
                </c:pt>
                <c:pt idx="1398">
                  <c:v>2.2073866767579053E-2</c:v>
                </c:pt>
                <c:pt idx="1399">
                  <c:v>2.2064511161545841E-2</c:v>
                </c:pt>
                <c:pt idx="1400">
                  <c:v>2.2055135372881507E-2</c:v>
                </c:pt>
                <c:pt idx="1401">
                  <c:v>2.2045739401748143E-2</c:v>
                </c:pt>
                <c:pt idx="1402">
                  <c:v>2.2036323248064704E-2</c:v>
                </c:pt>
                <c:pt idx="1403">
                  <c:v>2.2026886911750143E-2</c:v>
                </c:pt>
                <c:pt idx="1404">
                  <c:v>2.2017430392966553E-2</c:v>
                </c:pt>
                <c:pt idx="1405">
                  <c:v>2.2007953691713933E-2</c:v>
                </c:pt>
                <c:pt idx="1406">
                  <c:v>2.1998456807911237E-2</c:v>
                </c:pt>
                <c:pt idx="1407">
                  <c:v>2.198893974147742E-2</c:v>
                </c:pt>
                <c:pt idx="1408">
                  <c:v>2.1979402492574573E-2</c:v>
                </c:pt>
                <c:pt idx="1409">
                  <c:v>2.1969845061202697E-2</c:v>
                </c:pt>
                <c:pt idx="1410">
                  <c:v>2.1960267447199699E-2</c:v>
                </c:pt>
                <c:pt idx="1411">
                  <c:v>2.1950669650808718E-2</c:v>
                </c:pt>
                <c:pt idx="1412">
                  <c:v>2.1941051671786616E-2</c:v>
                </c:pt>
                <c:pt idx="1413">
                  <c:v>2.193141351037653E-2</c:v>
                </c:pt>
                <c:pt idx="1414">
                  <c:v>2.1921755166254275E-2</c:v>
                </c:pt>
                <c:pt idx="1415">
                  <c:v>2.1912076639744038E-2</c:v>
                </c:pt>
                <c:pt idx="1416">
                  <c:v>2.1902377930764771E-2</c:v>
                </c:pt>
                <c:pt idx="1417">
                  <c:v>2.1892659039154383E-2</c:v>
                </c:pt>
                <c:pt idx="1418">
                  <c:v>2.1882919965156011E-2</c:v>
                </c:pt>
                <c:pt idx="1419">
                  <c:v>2.1873160708526518E-2</c:v>
                </c:pt>
                <c:pt idx="1420">
                  <c:v>2.1863381269509041E-2</c:v>
                </c:pt>
                <c:pt idx="1421">
                  <c:v>2.1853581647860443E-2</c:v>
                </c:pt>
                <c:pt idx="1422">
                  <c:v>2.1843761843823861E-2</c:v>
                </c:pt>
                <c:pt idx="1423">
                  <c:v>2.1833921857156158E-2</c:v>
                </c:pt>
                <c:pt idx="1424">
                  <c:v>2.1824061688100471E-2</c:v>
                </c:pt>
                <c:pt idx="1425">
                  <c:v>2.1814181336494709E-2</c:v>
                </c:pt>
                <c:pt idx="1426">
                  <c:v>2.1804280802338871E-2</c:v>
                </c:pt>
                <c:pt idx="1427">
                  <c:v>2.179436008579505E-2</c:v>
                </c:pt>
                <c:pt idx="1428">
                  <c:v>2.1784419186701154E-2</c:v>
                </c:pt>
                <c:pt idx="1429">
                  <c:v>2.1774458105138228E-2</c:v>
                </c:pt>
                <c:pt idx="1430">
                  <c:v>2.1764476841025227E-2</c:v>
                </c:pt>
                <c:pt idx="1431">
                  <c:v>2.1754475394524242E-2</c:v>
                </c:pt>
                <c:pt idx="1432">
                  <c:v>2.1744453765473182E-2</c:v>
                </c:pt>
                <c:pt idx="1433">
                  <c:v>2.1734411953953092E-2</c:v>
                </c:pt>
                <c:pt idx="1434">
                  <c:v>2.1724349959882927E-2</c:v>
                </c:pt>
                <c:pt idx="1435">
                  <c:v>2.1714267783424779E-2</c:v>
                </c:pt>
                <c:pt idx="1436">
                  <c:v>2.1704165424497601E-2</c:v>
                </c:pt>
                <c:pt idx="1437">
                  <c:v>2.1694042882939302E-2</c:v>
                </c:pt>
                <c:pt idx="1438">
                  <c:v>2.1683900159074065E-2</c:v>
                </c:pt>
                <c:pt idx="1439">
                  <c:v>2.1673737252577707E-2</c:v>
                </c:pt>
                <c:pt idx="1440">
                  <c:v>2.1663554163693366E-2</c:v>
                </c:pt>
                <c:pt idx="1441">
                  <c:v>2.1653350892421042E-2</c:v>
                </c:pt>
                <c:pt idx="1442">
                  <c:v>2.1643127438598642E-2</c:v>
                </c:pt>
                <c:pt idx="1443">
                  <c:v>2.1632883802307212E-2</c:v>
                </c:pt>
                <c:pt idx="1444">
                  <c:v>2.1622619983546754E-2</c:v>
                </c:pt>
                <c:pt idx="1445">
                  <c:v>2.1612335982317266E-2</c:v>
                </c:pt>
                <c:pt idx="1446">
                  <c:v>2.1602031798537702E-2</c:v>
                </c:pt>
                <c:pt idx="1447">
                  <c:v>2.1591707432370155E-2</c:v>
                </c:pt>
                <c:pt idx="1448">
                  <c:v>2.1581362883814625E-2</c:v>
                </c:pt>
                <c:pt idx="1449">
                  <c:v>2.157099815270902E-2</c:v>
                </c:pt>
                <c:pt idx="1450">
                  <c:v>2.1560613239134385E-2</c:v>
                </c:pt>
                <c:pt idx="1451">
                  <c:v>2.1550211967745758E-2</c:v>
                </c:pt>
                <c:pt idx="1452">
                  <c:v>2.1539837414641383E-2</c:v>
                </c:pt>
                <c:pt idx="1453">
                  <c:v>2.1529501858656985E-2</c:v>
                </c:pt>
                <c:pt idx="1454">
                  <c:v>2.1519205299792565E-2</c:v>
                </c:pt>
                <c:pt idx="1455">
                  <c:v>2.1508947737967077E-2</c:v>
                </c:pt>
                <c:pt idx="1456">
                  <c:v>2.1498729173423659E-2</c:v>
                </c:pt>
                <c:pt idx="1457">
                  <c:v>2.1488549605838125E-2</c:v>
                </c:pt>
                <c:pt idx="1458">
                  <c:v>2.147840903537257E-2</c:v>
                </c:pt>
                <c:pt idx="1459">
                  <c:v>2.1468307461945946E-2</c:v>
                </c:pt>
                <c:pt idx="1460">
                  <c:v>2.1458244885639299E-2</c:v>
                </c:pt>
                <c:pt idx="1461">
                  <c:v>2.1448221306533677E-2</c:v>
                </c:pt>
                <c:pt idx="1462">
                  <c:v>2.1438236724466986E-2</c:v>
                </c:pt>
                <c:pt idx="1463">
                  <c:v>2.1426873525064449E-2</c:v>
                </c:pt>
                <c:pt idx="1464">
                  <c:v>2.1416972508115917E-2</c:v>
                </c:pt>
                <c:pt idx="1465">
                  <c:v>2.1407110488287362E-2</c:v>
                </c:pt>
                <c:pt idx="1466">
                  <c:v>2.1397287465497739E-2</c:v>
                </c:pt>
                <c:pt idx="1467">
                  <c:v>2.1387503439747046E-2</c:v>
                </c:pt>
                <c:pt idx="1468">
                  <c:v>2.1377758411197378E-2</c:v>
                </c:pt>
                <c:pt idx="1469">
                  <c:v>2.1368052379605595E-2</c:v>
                </c:pt>
                <c:pt idx="1470">
                  <c:v>2.1358385345052744E-2</c:v>
                </c:pt>
                <c:pt idx="1471">
                  <c:v>2.134875730761987E-2</c:v>
                </c:pt>
                <c:pt idx="1472">
                  <c:v>2.1339168267225928E-2</c:v>
                </c:pt>
                <c:pt idx="1473">
                  <c:v>2.1329618223870916E-2</c:v>
                </c:pt>
                <c:pt idx="1474">
                  <c:v>2.1320107177554837E-2</c:v>
                </c:pt>
                <c:pt idx="1475">
                  <c:v>2.1310635128358735E-2</c:v>
                </c:pt>
                <c:pt idx="1476">
                  <c:v>2.1301202076120518E-2</c:v>
                </c:pt>
                <c:pt idx="1477">
                  <c:v>2.1291808021002279E-2</c:v>
                </c:pt>
                <c:pt idx="1478">
                  <c:v>2.1282269449180991E-2</c:v>
                </c:pt>
                <c:pt idx="1479">
                  <c:v>2.1273136901720502E-2</c:v>
                </c:pt>
                <c:pt idx="1480">
                  <c:v>2.1263859837638011E-2</c:v>
                </c:pt>
                <c:pt idx="1481">
                  <c:v>2.1254621770594451E-2</c:v>
                </c:pt>
                <c:pt idx="1482">
                  <c:v>2.1245422700589822E-2</c:v>
                </c:pt>
                <c:pt idx="1483">
                  <c:v>2.1236262627624125E-2</c:v>
                </c:pt>
                <c:pt idx="1484">
                  <c:v>2.1227141551616313E-2</c:v>
                </c:pt>
                <c:pt idx="1485">
                  <c:v>2.1218059472647433E-2</c:v>
                </c:pt>
                <c:pt idx="1486">
                  <c:v>2.1209016390636437E-2</c:v>
                </c:pt>
                <c:pt idx="1487">
                  <c:v>2.1200012305664373E-2</c:v>
                </c:pt>
                <c:pt idx="1488">
                  <c:v>2.1191047217812287E-2</c:v>
                </c:pt>
                <c:pt idx="1489">
                  <c:v>2.1182121126837039E-2</c:v>
                </c:pt>
                <c:pt idx="1490">
                  <c:v>2.1173234032981769E-2</c:v>
                </c:pt>
                <c:pt idx="1491">
                  <c:v>2.1164385936003338E-2</c:v>
                </c:pt>
                <c:pt idx="1492">
                  <c:v>2.1155576836063839E-2</c:v>
                </c:pt>
                <c:pt idx="1493">
                  <c:v>2.1146806733082224E-2</c:v>
                </c:pt>
                <c:pt idx="1494">
                  <c:v>2.1138075627139541E-2</c:v>
                </c:pt>
                <c:pt idx="1495">
                  <c:v>2.1129383518154743E-2</c:v>
                </c:pt>
                <c:pt idx="1496">
                  <c:v>2.112073040612783E-2</c:v>
                </c:pt>
                <c:pt idx="1497">
                  <c:v>2.1112116291139849E-2</c:v>
                </c:pt>
                <c:pt idx="1498">
                  <c:v>2.1103541173109752E-2</c:v>
                </c:pt>
                <c:pt idx="1499">
                  <c:v>2.1095005052118587E-2</c:v>
                </c:pt>
                <c:pt idx="1500">
                  <c:v>2.1086507927923215E-2</c:v>
                </c:pt>
                <c:pt idx="1501">
                  <c:v>2.107804980084782E-2</c:v>
                </c:pt>
                <c:pt idx="1502">
                  <c:v>2.106963067073031E-2</c:v>
                </c:pt>
                <c:pt idx="1503">
                  <c:v>2.106125053748964E-2</c:v>
                </c:pt>
                <c:pt idx="1504">
                  <c:v>2.10529094012879E-2</c:v>
                </c:pt>
                <c:pt idx="1505">
                  <c:v>2.1044607262044046E-2</c:v>
                </c:pt>
                <c:pt idx="1506">
                  <c:v>2.1036344119758077E-2</c:v>
                </c:pt>
                <c:pt idx="1507">
                  <c:v>2.1028119974429993E-2</c:v>
                </c:pt>
                <c:pt idx="1508">
                  <c:v>2.1019934826059794E-2</c:v>
                </c:pt>
                <c:pt idx="1509">
                  <c:v>2.1011788674485388E-2</c:v>
                </c:pt>
                <c:pt idx="1510">
                  <c:v>2.1003681520112005E-2</c:v>
                </c:pt>
                <c:pt idx="1511">
                  <c:v>2.0995613362453369E-2</c:v>
                </c:pt>
                <c:pt idx="1512">
                  <c:v>2.0987584201914711E-2</c:v>
                </c:pt>
                <c:pt idx="1513">
                  <c:v>2.0979594038171845E-2</c:v>
                </c:pt>
                <c:pt idx="1514">
                  <c:v>2.0971642871386864E-2</c:v>
                </c:pt>
                <c:pt idx="1515">
                  <c:v>2.0959226970596045E-2</c:v>
                </c:pt>
                <c:pt idx="1516">
                  <c:v>2.0951376081644879E-2</c:v>
                </c:pt>
                <c:pt idx="1517">
                  <c:v>2.0943564189651598E-2</c:v>
                </c:pt>
                <c:pt idx="1518">
                  <c:v>2.0935791294616202E-2</c:v>
                </c:pt>
                <c:pt idx="1519">
                  <c:v>2.0928057396457644E-2</c:v>
                </c:pt>
                <c:pt idx="1520">
                  <c:v>2.0920362495256972E-2</c:v>
                </c:pt>
                <c:pt idx="1521">
                  <c:v>2.0912706590933139E-2</c:v>
                </c:pt>
                <c:pt idx="1522">
                  <c:v>2.0905089683567191E-2</c:v>
                </c:pt>
                <c:pt idx="1523">
                  <c:v>2.0897511773078081E-2</c:v>
                </c:pt>
                <c:pt idx="1524">
                  <c:v>2.0889972859384764E-2</c:v>
                </c:pt>
                <c:pt idx="1525">
                  <c:v>2.0882472942811425E-2</c:v>
                </c:pt>
                <c:pt idx="1526">
                  <c:v>2.0875012023033879E-2</c:v>
                </c:pt>
                <c:pt idx="1527">
                  <c:v>2.0867590100133171E-2</c:v>
                </c:pt>
                <c:pt idx="1528">
                  <c:v>2.0860207174190348E-2</c:v>
                </c:pt>
                <c:pt idx="1529">
                  <c:v>2.0851817295863828E-2</c:v>
                </c:pt>
                <c:pt idx="1530">
                  <c:v>2.0844517934633933E-2</c:v>
                </c:pt>
                <c:pt idx="1531">
                  <c:v>2.0837257570280876E-2</c:v>
                </c:pt>
                <c:pt idx="1532">
                  <c:v>2.0830036202885704E-2</c:v>
                </c:pt>
                <c:pt idx="1533">
                  <c:v>2.0822853832448418E-2</c:v>
                </c:pt>
                <c:pt idx="1534">
                  <c:v>2.0815710458806924E-2</c:v>
                </c:pt>
                <c:pt idx="1535">
                  <c:v>2.0808606082123315E-2</c:v>
                </c:pt>
                <c:pt idx="1536">
                  <c:v>2.0801540702235499E-2</c:v>
                </c:pt>
                <c:pt idx="1537">
                  <c:v>2.0794514319305568E-2</c:v>
                </c:pt>
                <c:pt idx="1538">
                  <c:v>2.078752693317143E-2</c:v>
                </c:pt>
                <c:pt idx="1539">
                  <c:v>2.0780578543833084E-2</c:v>
                </c:pt>
                <c:pt idx="1540">
                  <c:v>2.0773669151533669E-2</c:v>
                </c:pt>
                <c:pt idx="1541">
                  <c:v>2.0766798755949001E-2</c:v>
                </c:pt>
                <c:pt idx="1542">
                  <c:v>2.0759967357322218E-2</c:v>
                </c:pt>
                <c:pt idx="1543">
                  <c:v>2.075317495565332E-2</c:v>
                </c:pt>
                <c:pt idx="1544">
                  <c:v>2.0746421550780214E-2</c:v>
                </c:pt>
                <c:pt idx="1545">
                  <c:v>2.0739707142621855E-2</c:v>
                </c:pt>
                <c:pt idx="1546">
                  <c:v>2.0733031731583473E-2</c:v>
                </c:pt>
                <c:pt idx="1547">
                  <c:v>2.0726395317259838E-2</c:v>
                </c:pt>
                <c:pt idx="1548">
                  <c:v>2.0719797899731995E-2</c:v>
                </c:pt>
                <c:pt idx="1549">
                  <c:v>2.0713239479162038E-2</c:v>
                </c:pt>
                <c:pt idx="1550">
                  <c:v>2.0706720055387873E-2</c:v>
                </c:pt>
                <c:pt idx="1551">
                  <c:v>2.07002396284095E-2</c:v>
                </c:pt>
                <c:pt idx="1552">
                  <c:v>2.0693798198389013E-2</c:v>
                </c:pt>
                <c:pt idx="1553">
                  <c:v>2.0687395765245364E-2</c:v>
                </c:pt>
                <c:pt idx="1554">
                  <c:v>2.0681032328816462E-2</c:v>
                </c:pt>
                <c:pt idx="1555">
                  <c:v>2.0674707889264399E-2</c:v>
                </c:pt>
                <c:pt idx="1556">
                  <c:v>2.0668422446508128E-2</c:v>
                </c:pt>
                <c:pt idx="1557">
                  <c:v>2.0662176000628696E-2</c:v>
                </c:pt>
                <c:pt idx="1558">
                  <c:v>2.0655968551545056E-2</c:v>
                </c:pt>
                <c:pt idx="1559">
                  <c:v>2.0649800099419302E-2</c:v>
                </c:pt>
                <c:pt idx="1560">
                  <c:v>2.064367064408934E-2</c:v>
                </c:pt>
                <c:pt idx="1561">
                  <c:v>2.0637580185474125E-2</c:v>
                </c:pt>
                <c:pt idx="1562">
                  <c:v>2.0631528723816794E-2</c:v>
                </c:pt>
                <c:pt idx="1563">
                  <c:v>2.0625516258955257E-2</c:v>
                </c:pt>
                <c:pt idx="1564">
                  <c:v>2.0619542790808465E-2</c:v>
                </c:pt>
                <c:pt idx="1565">
                  <c:v>2.0613608319538512E-2</c:v>
                </c:pt>
                <c:pt idx="1566">
                  <c:v>2.0607712845226445E-2</c:v>
                </c:pt>
                <c:pt idx="1567">
                  <c:v>2.0601856367467031E-2</c:v>
                </c:pt>
                <c:pt idx="1568">
                  <c:v>2.0596038886746548E-2</c:v>
                </c:pt>
                <c:pt idx="1569">
                  <c:v>2.0590260402740812E-2</c:v>
                </c:pt>
                <c:pt idx="1570">
                  <c:v>2.0584520915611915E-2</c:v>
                </c:pt>
                <c:pt idx="1571">
                  <c:v>2.0578820425197764E-2</c:v>
                </c:pt>
                <c:pt idx="1572">
                  <c:v>2.0573158931660451E-2</c:v>
                </c:pt>
                <c:pt idx="1573">
                  <c:v>2.0567536434918932E-2</c:v>
                </c:pt>
                <c:pt idx="1574">
                  <c:v>2.0561952934973204E-2</c:v>
                </c:pt>
                <c:pt idx="1575">
                  <c:v>2.055640843182327E-2</c:v>
                </c:pt>
                <c:pt idx="1576">
                  <c:v>2.0550902925469128E-2</c:v>
                </c:pt>
                <c:pt idx="1577">
                  <c:v>2.0545436415910778E-2</c:v>
                </c:pt>
                <c:pt idx="1578">
                  <c:v>2.0540008903148221E-2</c:v>
                </c:pt>
                <c:pt idx="1579">
                  <c:v>2.0534620387181457E-2</c:v>
                </c:pt>
                <c:pt idx="1580">
                  <c:v>2.0529270868091531E-2</c:v>
                </c:pt>
                <c:pt idx="1581">
                  <c:v>2.0523960345635306E-2</c:v>
                </c:pt>
                <c:pt idx="1582">
                  <c:v>2.0518688820136965E-2</c:v>
                </c:pt>
                <c:pt idx="1583">
                  <c:v>2.0513456291353371E-2</c:v>
                </c:pt>
                <c:pt idx="1584">
                  <c:v>2.050826275936557E-2</c:v>
                </c:pt>
                <c:pt idx="1585">
                  <c:v>2.0503108224011468E-2</c:v>
                </c:pt>
                <c:pt idx="1586">
                  <c:v>2.0497992685615252E-2</c:v>
                </c:pt>
                <c:pt idx="1587">
                  <c:v>2.0492916144014828E-2</c:v>
                </c:pt>
                <c:pt idx="1588">
                  <c:v>2.048787859912915E-2</c:v>
                </c:pt>
                <c:pt idx="1589">
                  <c:v>2.0482880050958219E-2</c:v>
                </c:pt>
                <c:pt idx="1590">
                  <c:v>2.0477920499664126E-2</c:v>
                </c:pt>
                <c:pt idx="1591">
                  <c:v>2.0472999945165826E-2</c:v>
                </c:pt>
                <c:pt idx="1592">
                  <c:v>2.0468118387382273E-2</c:v>
                </c:pt>
                <c:pt idx="1593">
                  <c:v>2.0463275826394511E-2</c:v>
                </c:pt>
                <c:pt idx="1594">
                  <c:v>2.0458472262121496E-2</c:v>
                </c:pt>
                <c:pt idx="1595">
                  <c:v>2.0453707694644274E-2</c:v>
                </c:pt>
                <c:pt idx="1596">
                  <c:v>2.0448982123962844E-2</c:v>
                </c:pt>
                <c:pt idx="1597">
                  <c:v>2.0444295549996161E-2</c:v>
                </c:pt>
                <c:pt idx="1598">
                  <c:v>2.0439647972906316E-2</c:v>
                </c:pt>
                <c:pt idx="1599">
                  <c:v>2.0435039392450172E-2</c:v>
                </c:pt>
                <c:pt idx="1600">
                  <c:v>2.0430469808870866E-2</c:v>
                </c:pt>
                <c:pt idx="1601">
                  <c:v>2.042593922192526E-2</c:v>
                </c:pt>
                <c:pt idx="1602">
                  <c:v>2.0421447631856493E-2</c:v>
                </c:pt>
                <c:pt idx="1603">
                  <c:v>2.0416995038421426E-2</c:v>
                </c:pt>
                <c:pt idx="1604">
                  <c:v>2.0412581441782152E-2</c:v>
                </c:pt>
                <c:pt idx="1605">
                  <c:v>2.040820684193867E-2</c:v>
                </c:pt>
                <c:pt idx="1606">
                  <c:v>2.040387123889098E-2</c:v>
                </c:pt>
                <c:pt idx="1607">
                  <c:v>2.0399574632476991E-2</c:v>
                </c:pt>
                <c:pt idx="1608">
                  <c:v>2.0395317022858794E-2</c:v>
                </c:pt>
                <c:pt idx="1609">
                  <c:v>2.0391098410117436E-2</c:v>
                </c:pt>
                <c:pt idx="1610">
                  <c:v>2.0386918793928732E-2</c:v>
                </c:pt>
                <c:pt idx="1611">
                  <c:v>2.0382778174616867E-2</c:v>
                </c:pt>
                <c:pt idx="1612">
                  <c:v>2.0378676552019748E-2</c:v>
                </c:pt>
                <c:pt idx="1613">
                  <c:v>2.0374613926056329E-2</c:v>
                </c:pt>
                <c:pt idx="1614">
                  <c:v>2.0370590297050795E-2</c:v>
                </c:pt>
                <c:pt idx="1615">
                  <c:v>2.0366605664597914E-2</c:v>
                </c:pt>
                <c:pt idx="1616">
                  <c:v>2.036266002885978E-2</c:v>
                </c:pt>
                <c:pt idx="1617">
                  <c:v>2.0358753389917439E-2</c:v>
                </c:pt>
                <c:pt idx="1618">
                  <c:v>2.0354885747851936E-2</c:v>
                </c:pt>
                <c:pt idx="1619">
                  <c:v>2.0350513336420128E-2</c:v>
                </c:pt>
                <c:pt idx="1620">
                  <c:v>2.0346729258662322E-2</c:v>
                </c:pt>
                <c:pt idx="1621">
                  <c:v>2.0342984177619261E-2</c:v>
                </c:pt>
                <c:pt idx="1622">
                  <c:v>2.0339278093453039E-2</c:v>
                </c:pt>
                <c:pt idx="1623">
                  <c:v>2.0335611005839471E-2</c:v>
                </c:pt>
                <c:pt idx="1624">
                  <c:v>2.0331982915021696E-2</c:v>
                </c:pt>
                <c:pt idx="1625">
                  <c:v>2.0328393820918667E-2</c:v>
                </c:pt>
                <c:pt idx="1626">
                  <c:v>2.032484372361143E-2</c:v>
                </c:pt>
                <c:pt idx="1627">
                  <c:v>2.0321332622937893E-2</c:v>
                </c:pt>
                <c:pt idx="1628">
                  <c:v>2.0317860518979103E-2</c:v>
                </c:pt>
                <c:pt idx="1629">
                  <c:v>2.0314427411816105E-2</c:v>
                </c:pt>
                <c:pt idx="1630">
                  <c:v>2.0311033301286807E-2</c:v>
                </c:pt>
                <c:pt idx="1631">
                  <c:v>2.0307678187553302E-2</c:v>
                </c:pt>
                <c:pt idx="1632">
                  <c:v>2.0304362070534543E-2</c:v>
                </c:pt>
                <c:pt idx="1633">
                  <c:v>2.0301084950311576E-2</c:v>
                </c:pt>
                <c:pt idx="1634">
                  <c:v>2.029784682672231E-2</c:v>
                </c:pt>
                <c:pt idx="1635">
                  <c:v>2.029464769984779E-2</c:v>
                </c:pt>
                <c:pt idx="1636">
                  <c:v>2.0291487569688016E-2</c:v>
                </c:pt>
                <c:pt idx="1637">
                  <c:v>2.0288366436242988E-2</c:v>
                </c:pt>
                <c:pt idx="1638">
                  <c:v>2.0285284299512707E-2</c:v>
                </c:pt>
                <c:pt idx="1639">
                  <c:v>2.0282241159497172E-2</c:v>
                </c:pt>
                <c:pt idx="1640">
                  <c:v>2.0279237016196383E-2</c:v>
                </c:pt>
                <c:pt idx="1641">
                  <c:v>2.0276271869610341E-2</c:v>
                </c:pt>
                <c:pt idx="1642">
                  <c:v>2.0273345719739044E-2</c:v>
                </c:pt>
                <c:pt idx="1643">
                  <c:v>2.0270458566582494E-2</c:v>
                </c:pt>
                <c:pt idx="1644">
                  <c:v>2.0267610410059644E-2</c:v>
                </c:pt>
                <c:pt idx="1645">
                  <c:v>2.0264801250332587E-2</c:v>
                </c:pt>
                <c:pt idx="1646">
                  <c:v>2.0262031087320276E-2</c:v>
                </c:pt>
                <c:pt idx="1647">
                  <c:v>2.0259299920941665E-2</c:v>
                </c:pt>
                <c:pt idx="1648">
                  <c:v>2.0256607751358846E-2</c:v>
                </c:pt>
                <c:pt idx="1649">
                  <c:v>2.0253954578328681E-2</c:v>
                </c:pt>
                <c:pt idx="1650">
                  <c:v>2.0251340402175355E-2</c:v>
                </c:pt>
                <c:pt idx="1651">
                  <c:v>2.0248765222655729E-2</c:v>
                </c:pt>
                <c:pt idx="1652">
                  <c:v>2.0246229039850849E-2</c:v>
                </c:pt>
                <c:pt idx="1653">
                  <c:v>2.0243731853598623E-2</c:v>
                </c:pt>
                <c:pt idx="1654">
                  <c:v>2.0241273664304282E-2</c:v>
                </c:pt>
                <c:pt idx="1655">
                  <c:v>2.0238854471481549E-2</c:v>
                </c:pt>
                <c:pt idx="1656">
                  <c:v>2.0236474275535654E-2</c:v>
                </c:pt>
                <c:pt idx="1657">
                  <c:v>2.0234133076223459E-2</c:v>
                </c:pt>
                <c:pt idx="1658">
                  <c:v>2.0231830873463919E-2</c:v>
                </c:pt>
                <c:pt idx="1659">
                  <c:v>2.0229567667581216E-2</c:v>
                </c:pt>
                <c:pt idx="1660">
                  <c:v>2.0227343458413261E-2</c:v>
                </c:pt>
                <c:pt idx="1661">
                  <c:v>2.0225158245879005E-2</c:v>
                </c:pt>
                <c:pt idx="1662">
                  <c:v>2.0223012029897403E-2</c:v>
                </c:pt>
                <c:pt idx="1663">
                  <c:v>2.0220904810873686E-2</c:v>
                </c:pt>
                <c:pt idx="1664">
                  <c:v>2.0218836588321576E-2</c:v>
                </c:pt>
                <c:pt idx="1665">
                  <c:v>2.0216807362565259E-2</c:v>
                </c:pt>
                <c:pt idx="1666">
                  <c:v>2.0214817133442642E-2</c:v>
                </c:pt>
                <c:pt idx="1667">
                  <c:v>2.0212865901115817E-2</c:v>
                </c:pt>
                <c:pt idx="1668">
                  <c:v>2.0210953665422693E-2</c:v>
                </c:pt>
                <c:pt idx="1669">
                  <c:v>2.0209080426363268E-2</c:v>
                </c:pt>
                <c:pt idx="1670">
                  <c:v>2.0207246184099636E-2</c:v>
                </c:pt>
                <c:pt idx="1671">
                  <c:v>2.0205450938469705E-2</c:v>
                </c:pt>
                <c:pt idx="1672">
                  <c:v>2.0203694689554519E-2</c:v>
                </c:pt>
                <c:pt idx="1673">
                  <c:v>2.0201977437273033E-2</c:v>
                </c:pt>
                <c:pt idx="1674">
                  <c:v>2.0200299181706294E-2</c:v>
                </c:pt>
                <c:pt idx="1675">
                  <c:v>2.0198659922773254E-2</c:v>
                </c:pt>
                <c:pt idx="1676">
                  <c:v>2.0197059660636008E-2</c:v>
                </c:pt>
                <c:pt idx="1677">
                  <c:v>2.0195498395051414E-2</c:v>
                </c:pt>
                <c:pt idx="1678">
                  <c:v>2.0193976126262614E-2</c:v>
                </c:pt>
                <c:pt idx="1679">
                  <c:v>2.0192492854107513E-2</c:v>
                </c:pt>
                <c:pt idx="1680">
                  <c:v>2.0191048578586113E-2</c:v>
                </c:pt>
                <c:pt idx="1681">
                  <c:v>2.0189643299860505E-2</c:v>
                </c:pt>
                <c:pt idx="1682">
                  <c:v>2.0188277017768597E-2</c:v>
                </c:pt>
                <c:pt idx="1683">
                  <c:v>2.0186949732310389E-2</c:v>
                </c:pt>
                <c:pt idx="1684">
                  <c:v>2.0185661443647973E-2</c:v>
                </c:pt>
                <c:pt idx="1685">
                  <c:v>2.0184412151538211E-2</c:v>
                </c:pt>
                <c:pt idx="1686">
                  <c:v>2.0183201856224242E-2</c:v>
                </c:pt>
                <c:pt idx="1687">
                  <c:v>2.0182030557462927E-2</c:v>
                </c:pt>
                <c:pt idx="1688">
                  <c:v>2.0180898255497404E-2</c:v>
                </c:pt>
                <c:pt idx="1689">
                  <c:v>2.0179804950084534E-2</c:v>
                </c:pt>
                <c:pt idx="1690">
                  <c:v>2.0178750641467458E-2</c:v>
                </c:pt>
                <c:pt idx="1691">
                  <c:v>2.0177735329484081E-2</c:v>
                </c:pt>
                <c:pt idx="1692">
                  <c:v>2.0176759014215451E-2</c:v>
                </c:pt>
                <c:pt idx="1693">
                  <c:v>2.017582169558052E-2</c:v>
                </c:pt>
                <c:pt idx="1694">
                  <c:v>2.0174923373660336E-2</c:v>
                </c:pt>
                <c:pt idx="1695">
                  <c:v>2.0174064048373852E-2</c:v>
                </c:pt>
                <c:pt idx="1696">
                  <c:v>2.0173243719802114E-2</c:v>
                </c:pt>
                <c:pt idx="1697">
                  <c:v>2.0172462387945123E-2</c:v>
                </c:pt>
                <c:pt idx="1698">
                  <c:v>2.0171720052721831E-2</c:v>
                </c:pt>
                <c:pt idx="1699">
                  <c:v>2.0171016714132239E-2</c:v>
                </c:pt>
                <c:pt idx="1700">
                  <c:v>2.0170352372257394E-2</c:v>
                </c:pt>
                <c:pt idx="1701">
                  <c:v>2.0169727027097295E-2</c:v>
                </c:pt>
                <c:pt idx="1702">
                  <c:v>2.016914067848985E-2</c:v>
                </c:pt>
                <c:pt idx="1703">
                  <c:v>2.0168593326678197E-2</c:v>
                </c:pt>
                <c:pt idx="1704">
                  <c:v>2.0168084971500244E-2</c:v>
                </c:pt>
                <c:pt idx="1705">
                  <c:v>2.0167615612955991E-2</c:v>
                </c:pt>
                <c:pt idx="1706">
                  <c:v>2.0167185251207531E-2</c:v>
                </c:pt>
                <c:pt idx="1707">
                  <c:v>2.0166793886092771E-2</c:v>
                </c:pt>
                <c:pt idx="1708">
                  <c:v>2.0166441517692757E-2</c:v>
                </c:pt>
                <c:pt idx="1709">
                  <c:v>2.0166128145926443E-2</c:v>
                </c:pt>
                <c:pt idx="1710">
                  <c:v>2.0165853770793829E-2</c:v>
                </c:pt>
                <c:pt idx="1711">
                  <c:v>2.016561389511784E-2</c:v>
                </c:pt>
                <c:pt idx="1712">
                  <c:v>2.0165357867647504E-2</c:v>
                </c:pt>
                <c:pt idx="1713">
                  <c:v>2.0165071249825806E-2</c:v>
                </c:pt>
                <c:pt idx="1714">
                  <c:v>2.0164754041976929E-2</c:v>
                </c:pt>
                <c:pt idx="1715">
                  <c:v>2.0164406243938782E-2</c:v>
                </c:pt>
                <c:pt idx="1716">
                  <c:v>2.0164027855873456E-2</c:v>
                </c:pt>
                <c:pt idx="1717">
                  <c:v>2.0163618877618861E-2</c:v>
                </c:pt>
                <c:pt idx="1718">
                  <c:v>2.0163179309256041E-2</c:v>
                </c:pt>
                <c:pt idx="1719">
                  <c:v>2.0162709150784996E-2</c:v>
                </c:pt>
                <c:pt idx="1720">
                  <c:v>2.0162208402124682E-2</c:v>
                </c:pt>
                <c:pt idx="1721">
                  <c:v>2.0161677063356143E-2</c:v>
                </c:pt>
                <c:pt idx="1722">
                  <c:v>2.0161115134479379E-2</c:v>
                </c:pt>
                <c:pt idx="1723">
                  <c:v>2.016043547275026E-2</c:v>
                </c:pt>
                <c:pt idx="1724">
                  <c:v>2.0159807993560541E-2</c:v>
                </c:pt>
                <c:pt idx="1725">
                  <c:v>2.0159149924343644E-2</c:v>
                </c:pt>
                <c:pt idx="1726">
                  <c:v>2.0158461264856431E-2</c:v>
                </c:pt>
                <c:pt idx="1727">
                  <c:v>2.0157742015260993E-2</c:v>
                </c:pt>
                <c:pt idx="1728">
                  <c:v>2.0156992175638377E-2</c:v>
                </c:pt>
                <c:pt idx="1729">
                  <c:v>2.0156211745826491E-2</c:v>
                </c:pt>
                <c:pt idx="1730">
                  <c:v>2.0155400725987427E-2</c:v>
                </c:pt>
                <c:pt idx="1731">
                  <c:v>2.0154559115878046E-2</c:v>
                </c:pt>
                <c:pt idx="1732">
                  <c:v>2.015368691566044E-2</c:v>
                </c:pt>
                <c:pt idx="1733">
                  <c:v>2.0152784125415657E-2</c:v>
                </c:pt>
                <c:pt idx="1734">
                  <c:v>2.0151850744981603E-2</c:v>
                </c:pt>
                <c:pt idx="1735">
                  <c:v>2.0150886774358279E-2</c:v>
                </c:pt>
                <c:pt idx="1736">
                  <c:v>2.0149892213707776E-2</c:v>
                </c:pt>
                <c:pt idx="1737">
                  <c:v>2.0148867062868003E-2</c:v>
                </c:pt>
                <c:pt idx="1738">
                  <c:v>2.0147811321920006E-2</c:v>
                </c:pt>
                <c:pt idx="1739">
                  <c:v>2.014863247821741E-2</c:v>
                </c:pt>
                <c:pt idx="1740">
                  <c:v>2.0145608069618293E-2</c:v>
                </c:pt>
                <c:pt idx="1741">
                  <c:v>2.0144460558426669E-2</c:v>
                </c:pt>
                <c:pt idx="1742">
                  <c:v>2.0143282456883682E-2</c:v>
                </c:pt>
                <c:pt idx="1743">
                  <c:v>2.0142073765313517E-2</c:v>
                </c:pt>
                <c:pt idx="1744">
                  <c:v>2.0140834483716175E-2</c:v>
                </c:pt>
                <c:pt idx="1745">
                  <c:v>2.0139564611848515E-2</c:v>
                </c:pt>
                <c:pt idx="1746">
                  <c:v>2.0138264149953677E-2</c:v>
                </c:pt>
                <c:pt idx="1747">
                  <c:v>2.0136933097869569E-2</c:v>
                </c:pt>
                <c:pt idx="1748">
                  <c:v>2.0135571455758283E-2</c:v>
                </c:pt>
                <c:pt idx="1749">
                  <c:v>2.0134179223538773E-2</c:v>
                </c:pt>
                <c:pt idx="1750">
                  <c:v>2.0132756401048946E-2</c:v>
                </c:pt>
                <c:pt idx="1751">
                  <c:v>2.0131302988531941E-2</c:v>
                </c:pt>
                <c:pt idx="1752">
                  <c:v>2.0129818985825665E-2</c:v>
                </c:pt>
                <c:pt idx="1753">
                  <c:v>2.0128304393011165E-2</c:v>
                </c:pt>
                <c:pt idx="1754">
                  <c:v>2.0126759210169487E-2</c:v>
                </c:pt>
                <c:pt idx="1755">
                  <c:v>2.0125183437138539E-2</c:v>
                </c:pt>
                <c:pt idx="1756">
                  <c:v>2.0123577073999366E-2</c:v>
                </c:pt>
                <c:pt idx="1757">
                  <c:v>2.0121940120670923E-2</c:v>
                </c:pt>
                <c:pt idx="1758">
                  <c:v>2.0120272577315301E-2</c:v>
                </c:pt>
                <c:pt idx="1759">
                  <c:v>2.0118574443851456E-2</c:v>
                </c:pt>
                <c:pt idx="1760">
                  <c:v>2.0116845720279386E-2</c:v>
                </c:pt>
                <c:pt idx="1761">
                  <c:v>2.0115086406518046E-2</c:v>
                </c:pt>
                <c:pt idx="1762">
                  <c:v>2.0113296502648481E-2</c:v>
                </c:pt>
                <c:pt idx="1763">
                  <c:v>2.0111476008670692E-2</c:v>
                </c:pt>
                <c:pt idx="1764">
                  <c:v>2.0109624924584679E-2</c:v>
                </c:pt>
                <c:pt idx="1765">
                  <c:v>2.0107743250309396E-2</c:v>
                </c:pt>
                <c:pt idx="1766">
                  <c:v>2.010583098608798E-2</c:v>
                </c:pt>
                <c:pt idx="1767">
                  <c:v>2.0103888131677294E-2</c:v>
                </c:pt>
                <c:pt idx="1768">
                  <c:v>2.0101914687158384E-2</c:v>
                </c:pt>
                <c:pt idx="1769">
                  <c:v>2.009991065253125E-2</c:v>
                </c:pt>
                <c:pt idx="1770">
                  <c:v>2.0097876027714845E-2</c:v>
                </c:pt>
                <c:pt idx="1771">
                  <c:v>2.0095810812790216E-2</c:v>
                </c:pt>
                <c:pt idx="1772">
                  <c:v>2.0093715007838409E-2</c:v>
                </c:pt>
                <c:pt idx="1773">
                  <c:v>2.0091588612778377E-2</c:v>
                </c:pt>
                <c:pt idx="1774">
                  <c:v>2.0089431627610121E-2</c:v>
                </c:pt>
                <c:pt idx="1775">
                  <c:v>2.0087718627151606E-2</c:v>
                </c:pt>
                <c:pt idx="1776">
                  <c:v>2.0085491476597998E-2</c:v>
                </c:pt>
                <c:pt idx="1777">
                  <c:v>2.0083233732586251E-2</c:v>
                </c:pt>
                <c:pt idx="1778">
                  <c:v>2.0080945395143383E-2</c:v>
                </c:pt>
                <c:pt idx="1779">
                  <c:v>2.0078626464242376E-2</c:v>
                </c:pt>
                <c:pt idx="1780">
                  <c:v>2.0076276939883234E-2</c:v>
                </c:pt>
                <c:pt idx="1781">
                  <c:v>2.0073896822119984E-2</c:v>
                </c:pt>
                <c:pt idx="1782">
                  <c:v>2.0071486110871582E-2</c:v>
                </c:pt>
                <c:pt idx="1783">
                  <c:v>2.0069044806219075E-2</c:v>
                </c:pt>
                <c:pt idx="1784">
                  <c:v>2.0066572908135443E-2</c:v>
                </c:pt>
                <c:pt idx="1785">
                  <c:v>2.0064070416620693E-2</c:v>
                </c:pt>
                <c:pt idx="1786">
                  <c:v>2.0061537331647804E-2</c:v>
                </c:pt>
                <c:pt idx="1787">
                  <c:v>2.005897365327081E-2</c:v>
                </c:pt>
                <c:pt idx="1788">
                  <c:v>2.005637938146269E-2</c:v>
                </c:pt>
                <c:pt idx="1789">
                  <c:v>2.0051518852973738E-2</c:v>
                </c:pt>
                <c:pt idx="1790">
                  <c:v>2.0048850575996591E-2</c:v>
                </c:pt>
                <c:pt idx="1791">
                  <c:v>2.0046151708992266E-2</c:v>
                </c:pt>
                <c:pt idx="1792">
                  <c:v>2.004342225179867E-2</c:v>
                </c:pt>
                <c:pt idx="1793">
                  <c:v>2.0040662204577897E-2</c:v>
                </c:pt>
                <c:pt idx="1794">
                  <c:v>2.0037871567086807E-2</c:v>
                </c:pt>
                <c:pt idx="1795">
                  <c:v>2.0035050339649585E-2</c:v>
                </c:pt>
                <c:pt idx="1796">
                  <c:v>2.0032198522104139E-2</c:v>
                </c:pt>
                <c:pt idx="1797">
                  <c:v>2.0029316114369422E-2</c:v>
                </c:pt>
                <c:pt idx="1798">
                  <c:v>2.0026403116607527E-2</c:v>
                </c:pt>
                <c:pt idx="1799">
                  <c:v>2.0023459528818455E-2</c:v>
                </c:pt>
                <c:pt idx="1800">
                  <c:v>2.0020485350840111E-2</c:v>
                </c:pt>
                <c:pt idx="1801">
                  <c:v>2.001748058283459E-2</c:v>
                </c:pt>
                <c:pt idx="1802">
                  <c:v>2.0014445224720845E-2</c:v>
                </c:pt>
                <c:pt idx="1803">
                  <c:v>2.0011379276417829E-2</c:v>
                </c:pt>
                <c:pt idx="1804">
                  <c:v>2.0008282738168681E-2</c:v>
                </c:pt>
                <c:pt idx="1805">
                  <c:v>2.0005155609811309E-2</c:v>
                </c:pt>
                <c:pt idx="1806">
                  <c:v>2.0001997891264667E-2</c:v>
                </c:pt>
                <c:pt idx="1807">
                  <c:v>1.9998809582690846E-2</c:v>
                </c:pt>
                <c:pt idx="1808">
                  <c:v>1.9995590683927755E-2</c:v>
                </c:pt>
                <c:pt idx="1809">
                  <c:v>1.9992341195218533E-2</c:v>
                </c:pt>
                <c:pt idx="1810">
                  <c:v>1.9989061116320039E-2</c:v>
                </c:pt>
                <c:pt idx="1811">
                  <c:v>1.9985750447394368E-2</c:v>
                </c:pt>
                <c:pt idx="1812">
                  <c:v>1.9982409188441519E-2</c:v>
                </c:pt>
                <c:pt idx="1813">
                  <c:v>1.9979037339380445E-2</c:v>
                </c:pt>
                <c:pt idx="1814">
                  <c:v>1.9975634900211148E-2</c:v>
                </c:pt>
                <c:pt idx="1815">
                  <c:v>1.9972201870933626E-2</c:v>
                </c:pt>
                <c:pt idx="1816">
                  <c:v>1.9968738251628926E-2</c:v>
                </c:pt>
                <c:pt idx="1817">
                  <c:v>1.9965244042216002E-2</c:v>
                </c:pt>
                <c:pt idx="1818">
                  <c:v>1.9961719242694853E-2</c:v>
                </c:pt>
                <c:pt idx="1819">
                  <c:v>1.995816385306548E-2</c:v>
                </c:pt>
                <c:pt idx="1820">
                  <c:v>1.995457787340893E-2</c:v>
                </c:pt>
                <c:pt idx="1821">
                  <c:v>1.9950961303644155E-2</c:v>
                </c:pt>
                <c:pt idx="1822">
                  <c:v>1.9947314143933248E-2</c:v>
                </c:pt>
                <c:pt idx="1823">
                  <c:v>1.9943636394033071E-2</c:v>
                </c:pt>
                <c:pt idx="1824">
                  <c:v>1.9939928054024669E-2</c:v>
                </c:pt>
                <c:pt idx="1825">
                  <c:v>1.993618912398909E-2</c:v>
                </c:pt>
                <c:pt idx="1826">
                  <c:v>1.9932419603926332E-2</c:v>
                </c:pt>
                <c:pt idx="1827">
                  <c:v>1.9928619493755351E-2</c:v>
                </c:pt>
                <c:pt idx="1828">
                  <c:v>1.9924788793557191E-2</c:v>
                </c:pt>
                <c:pt idx="1829">
                  <c:v>1.9920927503169761E-2</c:v>
                </c:pt>
                <c:pt idx="1830">
                  <c:v>1.9917035622755153E-2</c:v>
                </c:pt>
                <c:pt idx="1831">
                  <c:v>1.9913113152394413E-2</c:v>
                </c:pt>
                <c:pt idx="1832">
                  <c:v>1.9909160091844402E-2</c:v>
                </c:pt>
                <c:pt idx="1833">
                  <c:v>1.990517644134826E-2</c:v>
                </c:pt>
                <c:pt idx="1834">
                  <c:v>1.9901162200662847E-2</c:v>
                </c:pt>
                <c:pt idx="1835">
                  <c:v>1.9897117369950257E-2</c:v>
                </c:pt>
                <c:pt idx="1836">
                  <c:v>1.9893041949291534E-2</c:v>
                </c:pt>
                <c:pt idx="1837">
                  <c:v>1.9888935938362495E-2</c:v>
                </c:pt>
                <c:pt idx="1838">
                  <c:v>1.9884799337487324E-2</c:v>
                </c:pt>
                <c:pt idx="1839">
                  <c:v>1.9880632146584976E-2</c:v>
                </c:pt>
                <c:pt idx="1840">
                  <c:v>1.9876434365574402E-2</c:v>
                </c:pt>
                <c:pt idx="1841">
                  <c:v>1.9872205994455605E-2</c:v>
                </c:pt>
                <c:pt idx="1842">
                  <c:v>1.9867947033390676E-2</c:v>
                </c:pt>
                <c:pt idx="1843">
                  <c:v>1.9863657482217523E-2</c:v>
                </c:pt>
                <c:pt idx="1844">
                  <c:v>1.9859337340936145E-2</c:v>
                </c:pt>
                <c:pt idx="1845">
                  <c:v>1.9854986609708636E-2</c:v>
                </c:pt>
                <c:pt idx="1846">
                  <c:v>1.9850605288372902E-2</c:v>
                </c:pt>
                <c:pt idx="1847">
                  <c:v>1.9846193376928944E-2</c:v>
                </c:pt>
                <c:pt idx="1848">
                  <c:v>1.9841750875619901E-2</c:v>
                </c:pt>
                <c:pt idx="1849">
                  <c:v>1.9837277784121587E-2</c:v>
                </c:pt>
                <c:pt idx="1850">
                  <c:v>1.9832774102596096E-2</c:v>
                </c:pt>
                <c:pt idx="1851">
                  <c:v>1.9828239831043426E-2</c:v>
                </c:pt>
                <c:pt idx="1852">
                  <c:v>1.9823674969463578E-2</c:v>
                </c:pt>
                <c:pt idx="1853">
                  <c:v>1.9819079517775506E-2</c:v>
                </c:pt>
                <c:pt idx="1854">
                  <c:v>1.9814453476060256E-2</c:v>
                </c:pt>
                <c:pt idx="1855">
                  <c:v>1.9809796844317829E-2</c:v>
                </c:pt>
                <c:pt idx="1856">
                  <c:v>1.9805109622467176E-2</c:v>
                </c:pt>
                <c:pt idx="1857">
                  <c:v>1.9800391810751439E-2</c:v>
                </c:pt>
                <c:pt idx="1858">
                  <c:v>1.9795643408927477E-2</c:v>
                </c:pt>
                <c:pt idx="1859">
                  <c:v>1.9790864416914244E-2</c:v>
                </c:pt>
                <c:pt idx="1860">
                  <c:v>1.9786054835116973E-2</c:v>
                </c:pt>
                <c:pt idx="1861">
                  <c:v>1.9781214663130431E-2</c:v>
                </c:pt>
                <c:pt idx="1862">
                  <c:v>1.9776343901116711E-2</c:v>
                </c:pt>
                <c:pt idx="1863">
                  <c:v>1.9771442549156859E-2</c:v>
                </c:pt>
                <c:pt idx="1864">
                  <c:v>1.9766510607007737E-2</c:v>
                </c:pt>
                <c:pt idx="1865">
                  <c:v>1.9761548074993529E-2</c:v>
                </c:pt>
                <c:pt idx="1866">
                  <c:v>1.9756554952790051E-2</c:v>
                </c:pt>
                <c:pt idx="1867">
                  <c:v>1.9751531240721487E-2</c:v>
                </c:pt>
                <c:pt idx="1868">
                  <c:v>1.9746476938463653E-2</c:v>
                </c:pt>
                <c:pt idx="1869">
                  <c:v>1.9741392046340733E-2</c:v>
                </c:pt>
                <c:pt idx="1870">
                  <c:v>1.9736276564190636E-2</c:v>
                </c:pt>
                <c:pt idx="1871">
                  <c:v>1.9731130491851268E-2</c:v>
                </c:pt>
                <c:pt idx="1872">
                  <c:v>1.9725953829646814E-2</c:v>
                </c:pt>
                <c:pt idx="1873">
                  <c:v>1.9720746577334136E-2</c:v>
                </c:pt>
                <c:pt idx="1874">
                  <c:v>1.9715508735075327E-2</c:v>
                </c:pt>
                <c:pt idx="1875">
                  <c:v>1.9710240302789339E-2</c:v>
                </c:pt>
                <c:pt idx="1876">
                  <c:v>1.9704941280476174E-2</c:v>
                </c:pt>
                <c:pt idx="1877">
                  <c:v>1.9699611668054784E-2</c:v>
                </c:pt>
                <c:pt idx="1878">
                  <c:v>1.9694251465768309E-2</c:v>
                </c:pt>
                <c:pt idx="1879">
                  <c:v>1.9688860673454656E-2</c:v>
                </c:pt>
                <c:pt idx="1880">
                  <c:v>1.9683439291032778E-2</c:v>
                </c:pt>
                <c:pt idx="1881">
                  <c:v>1.9677987318664769E-2</c:v>
                </c:pt>
                <c:pt idx="1882">
                  <c:v>1.9672504756269582E-2</c:v>
                </c:pt>
                <c:pt idx="1883">
                  <c:v>1.9666991603847217E-2</c:v>
                </c:pt>
                <c:pt idx="1884">
                  <c:v>1.966144786147872E-2</c:v>
                </c:pt>
                <c:pt idx="1885">
                  <c:v>1.9655873529164092E-2</c:v>
                </c:pt>
                <c:pt idx="1886">
                  <c:v>1.9650268606741239E-2</c:v>
                </c:pt>
                <c:pt idx="1887">
                  <c:v>1.9644633094291208E-2</c:v>
                </c:pt>
                <c:pt idx="1888">
                  <c:v>1.9638966991976092E-2</c:v>
                </c:pt>
                <c:pt idx="1889">
                  <c:v>1.9633270299552752E-2</c:v>
                </c:pt>
                <c:pt idx="1890">
                  <c:v>1.962754301718328E-2</c:v>
                </c:pt>
                <c:pt idx="1891">
                  <c:v>1.962178514478663E-2</c:v>
                </c:pt>
                <c:pt idx="1892">
                  <c:v>1.9615996682443848E-2</c:v>
                </c:pt>
                <c:pt idx="1893">
                  <c:v>1.9610177630073888E-2</c:v>
                </c:pt>
                <c:pt idx="1894">
                  <c:v>1.9604327987757797E-2</c:v>
                </c:pt>
                <c:pt idx="1895">
                  <c:v>1.9598447755333481E-2</c:v>
                </c:pt>
                <c:pt idx="1896">
                  <c:v>1.959253693304408E-2</c:v>
                </c:pt>
                <c:pt idx="1897">
                  <c:v>1.9586595520727501E-2</c:v>
                </c:pt>
                <c:pt idx="1898">
                  <c:v>1.9580623518302698E-2</c:v>
                </c:pt>
                <c:pt idx="1899">
                  <c:v>1.9574620926093855E-2</c:v>
                </c:pt>
                <c:pt idx="1900">
                  <c:v>1.9568587743857835E-2</c:v>
                </c:pt>
                <c:pt idx="1901">
                  <c:v>1.9562523971594636E-2</c:v>
                </c:pt>
                <c:pt idx="1902">
                  <c:v>1.955642960930426E-2</c:v>
                </c:pt>
                <c:pt idx="1903">
                  <c:v>1.9550304657148798E-2</c:v>
                </c:pt>
                <c:pt idx="1904">
                  <c:v>1.9544149115047205E-2</c:v>
                </c:pt>
                <c:pt idx="1905">
                  <c:v>1.9537962982756341E-2</c:v>
                </c:pt>
                <c:pt idx="1906">
                  <c:v>1.9531746260762484E-2</c:v>
                </c:pt>
                <c:pt idx="1907">
                  <c:v>1.9525498948579356E-2</c:v>
                </c:pt>
                <c:pt idx="1908">
                  <c:v>1.951922104661219E-2</c:v>
                </c:pt>
                <c:pt idx="1909">
                  <c:v>1.9512912554617845E-2</c:v>
                </c:pt>
                <c:pt idx="1910">
                  <c:v>1.9506573472677369E-2</c:v>
                </c:pt>
                <c:pt idx="1911">
                  <c:v>1.9500203800709714E-2</c:v>
                </c:pt>
                <c:pt idx="1912">
                  <c:v>1.9493803538714882E-2</c:v>
                </c:pt>
                <c:pt idx="1913">
                  <c:v>1.9487372686773918E-2</c:v>
                </c:pt>
                <c:pt idx="1914">
                  <c:v>1.9480911244967869E-2</c:v>
                </c:pt>
                <c:pt idx="1915">
                  <c:v>1.9474419213215688E-2</c:v>
                </c:pt>
                <c:pt idx="1916">
                  <c:v>1.9467896591517375E-2</c:v>
                </c:pt>
                <c:pt idx="1917">
                  <c:v>1.9461343379791884E-2</c:v>
                </c:pt>
                <c:pt idx="1918">
                  <c:v>1.9454759578120262E-2</c:v>
                </c:pt>
                <c:pt idx="1919">
                  <c:v>1.9448145186502508E-2</c:v>
                </c:pt>
                <c:pt idx="1920">
                  <c:v>1.9441500205019668E-2</c:v>
                </c:pt>
                <c:pt idx="1921">
                  <c:v>1.9434824633509651E-2</c:v>
                </c:pt>
                <c:pt idx="1922">
                  <c:v>1.9428118472053502E-2</c:v>
                </c:pt>
                <c:pt idx="1923">
                  <c:v>1.9421381720651221E-2</c:v>
                </c:pt>
                <c:pt idx="1924">
                  <c:v>1.9414614379302808E-2</c:v>
                </c:pt>
                <c:pt idx="1925">
                  <c:v>1.9407816448008264E-2</c:v>
                </c:pt>
                <c:pt idx="1926">
                  <c:v>1.9400987926848634E-2</c:v>
                </c:pt>
                <c:pt idx="1927">
                  <c:v>1.9394128815742873E-2</c:v>
                </c:pt>
                <c:pt idx="1928">
                  <c:v>1.9387239114609933E-2</c:v>
                </c:pt>
                <c:pt idx="1929">
                  <c:v>1.9380318823611908E-2</c:v>
                </c:pt>
                <c:pt idx="1930">
                  <c:v>1.9373367942586706E-2</c:v>
                </c:pt>
                <c:pt idx="1931">
                  <c:v>1.9365386621641445E-2</c:v>
                </c:pt>
                <c:pt idx="1932">
                  <c:v>1.9358370190789564E-2</c:v>
                </c:pt>
                <c:pt idx="1933">
                  <c:v>1.9351323170153645E-2</c:v>
                </c:pt>
                <c:pt idx="1934">
                  <c:v>1.9344245559490547E-2</c:v>
                </c:pt>
                <c:pt idx="1935">
                  <c:v>1.9337137358800272E-2</c:v>
                </c:pt>
                <c:pt idx="1936">
                  <c:v>1.9329998568407003E-2</c:v>
                </c:pt>
                <c:pt idx="1937">
                  <c:v>1.9322829187986557E-2</c:v>
                </c:pt>
                <c:pt idx="1938">
                  <c:v>1.9315629217619978E-2</c:v>
                </c:pt>
                <c:pt idx="1939">
                  <c:v>1.9308398657388315E-2</c:v>
                </c:pt>
                <c:pt idx="1940">
                  <c:v>1.9301137507372612E-2</c:v>
                </c:pt>
                <c:pt idx="1941">
                  <c:v>1.9293845767248685E-2</c:v>
                </c:pt>
                <c:pt idx="1942">
                  <c:v>1.9286523437178626E-2</c:v>
                </c:pt>
                <c:pt idx="1943">
                  <c:v>1.9279170517243482E-2</c:v>
                </c:pt>
                <c:pt idx="1944">
                  <c:v>1.9271787007524299E-2</c:v>
                </c:pt>
                <c:pt idx="1945">
                  <c:v>1.9264372907858984E-2</c:v>
                </c:pt>
                <c:pt idx="1946">
                  <c:v>1.9256928218166491E-2</c:v>
                </c:pt>
                <c:pt idx="1947">
                  <c:v>1.9249452938689959E-2</c:v>
                </c:pt>
                <c:pt idx="1948">
                  <c:v>1.9241947069267296E-2</c:v>
                </c:pt>
                <c:pt idx="1949">
                  <c:v>1.92344106098985E-2</c:v>
                </c:pt>
                <c:pt idx="1950">
                  <c:v>1.9226843560745666E-2</c:v>
                </c:pt>
                <c:pt idx="1951">
                  <c:v>1.9219245921727746E-2</c:v>
                </c:pt>
                <c:pt idx="1952">
                  <c:v>1.9211617692763694E-2</c:v>
                </c:pt>
                <c:pt idx="1953">
                  <c:v>1.9203958873853511E-2</c:v>
                </c:pt>
                <c:pt idx="1954">
                  <c:v>1.9196269465078242E-2</c:v>
                </c:pt>
                <c:pt idx="1955">
                  <c:v>1.9188549466437888E-2</c:v>
                </c:pt>
                <c:pt idx="1956">
                  <c:v>1.9180798877851402E-2</c:v>
                </c:pt>
                <c:pt idx="1957">
                  <c:v>1.917301769939983E-2</c:v>
                </c:pt>
                <c:pt idx="1958">
                  <c:v>1.916520593116422E-2</c:v>
                </c:pt>
                <c:pt idx="1959">
                  <c:v>1.9157363572982478E-2</c:v>
                </c:pt>
                <c:pt idx="1960">
                  <c:v>1.9149490625016696E-2</c:v>
                </c:pt>
                <c:pt idx="1961">
                  <c:v>1.9141587087023737E-2</c:v>
                </c:pt>
                <c:pt idx="1962">
                  <c:v>1.9133652959327785E-2</c:v>
                </c:pt>
                <c:pt idx="1963">
                  <c:v>1.9125688241604655E-2</c:v>
                </c:pt>
                <c:pt idx="1964">
                  <c:v>1.9117692934016439E-2</c:v>
                </c:pt>
                <c:pt idx="1965">
                  <c:v>1.9109667036644185E-2</c:v>
                </c:pt>
                <c:pt idx="1966">
                  <c:v>1.9101610549487891E-2</c:v>
                </c:pt>
                <c:pt idx="1967">
                  <c:v>1.9093523472304419E-2</c:v>
                </c:pt>
                <c:pt idx="1968">
                  <c:v>1.9085405805255862E-2</c:v>
                </c:pt>
                <c:pt idx="1969">
                  <c:v>1.9077257548423265E-2</c:v>
                </c:pt>
                <c:pt idx="1970">
                  <c:v>1.906907870180663E-2</c:v>
                </c:pt>
                <c:pt idx="1971">
                  <c:v>1.906087190532646E-2</c:v>
                </c:pt>
                <c:pt idx="1972">
                  <c:v>1.9052666895349457E-2</c:v>
                </c:pt>
                <c:pt idx="1973">
                  <c:v>1.9044472148100899E-2</c:v>
                </c:pt>
                <c:pt idx="1974">
                  <c:v>1.9036287663256601E-2</c:v>
                </c:pt>
                <c:pt idx="1975">
                  <c:v>1.9028113441140748E-2</c:v>
                </c:pt>
                <c:pt idx="1976">
                  <c:v>1.901994948175334E-2</c:v>
                </c:pt>
                <c:pt idx="1977">
                  <c:v>1.9011795784932284E-2</c:v>
                </c:pt>
                <c:pt idx="1978">
                  <c:v>1.9003652350758626E-2</c:v>
                </c:pt>
                <c:pt idx="1979">
                  <c:v>1.8995519179151321E-2</c:v>
                </c:pt>
                <c:pt idx="1980">
                  <c:v>1.8987396270191415E-2</c:v>
                </c:pt>
                <c:pt idx="1981">
                  <c:v>1.8979283623959953E-2</c:v>
                </c:pt>
                <c:pt idx="1982">
                  <c:v>1.8971181240213797E-2</c:v>
                </c:pt>
                <c:pt idx="1983">
                  <c:v>1.896308911911504E-2</c:v>
                </c:pt>
                <c:pt idx="1984">
                  <c:v>1.8955007260663681E-2</c:v>
                </c:pt>
                <c:pt idx="1985">
                  <c:v>1.8946935664859721E-2</c:v>
                </c:pt>
                <c:pt idx="1986">
                  <c:v>1.8938874331703159E-2</c:v>
                </c:pt>
                <c:pt idx="1987">
                  <c:v>1.893082326111295E-2</c:v>
                </c:pt>
                <c:pt idx="1988">
                  <c:v>1.8922782453170139E-2</c:v>
                </c:pt>
                <c:pt idx="1989">
                  <c:v>1.8914751907793681E-2</c:v>
                </c:pt>
                <c:pt idx="1990">
                  <c:v>1.8906731625226714E-2</c:v>
                </c:pt>
                <c:pt idx="1991">
                  <c:v>1.8898721605064006E-2</c:v>
                </c:pt>
                <c:pt idx="1992">
                  <c:v>1.8890721847629743E-2</c:v>
                </c:pt>
                <c:pt idx="1993">
                  <c:v>1.8882732352842879E-2</c:v>
                </c:pt>
                <c:pt idx="1994">
                  <c:v>1.8874753120622367E-2</c:v>
                </c:pt>
                <c:pt idx="1995">
                  <c:v>1.8866784150968208E-2</c:v>
                </c:pt>
                <c:pt idx="1996">
                  <c:v>1.8858825444042493E-2</c:v>
                </c:pt>
                <c:pt idx="1997">
                  <c:v>1.8850876999602084E-2</c:v>
                </c:pt>
                <c:pt idx="1998">
                  <c:v>1.884293881789012E-2</c:v>
                </c:pt>
                <c:pt idx="1999">
                  <c:v>1.8835010898663462E-2</c:v>
                </c:pt>
                <c:pt idx="2000">
                  <c:v>1.8827093242246296E-2</c:v>
                </c:pt>
                <c:pt idx="2001">
                  <c:v>1.8819185848233388E-2</c:v>
                </c:pt>
                <c:pt idx="2002">
                  <c:v>1.8811288717029973E-2</c:v>
                </c:pt>
                <c:pt idx="2003">
                  <c:v>1.8803401848311863E-2</c:v>
                </c:pt>
                <c:pt idx="2004">
                  <c:v>1.8795525242241151E-2</c:v>
                </c:pt>
                <c:pt idx="2005">
                  <c:v>1.8787658898736792E-2</c:v>
                </c:pt>
                <c:pt idx="2006">
                  <c:v>1.8779802817879832E-2</c:v>
                </c:pt>
                <c:pt idx="2007">
                  <c:v>1.877195699967027E-2</c:v>
                </c:pt>
                <c:pt idx="2008">
                  <c:v>1.876412144402706E-2</c:v>
                </c:pt>
                <c:pt idx="2009">
                  <c:v>1.8756296150950202E-2</c:v>
                </c:pt>
                <c:pt idx="2010">
                  <c:v>1.8748481120520744E-2</c:v>
                </c:pt>
                <c:pt idx="2011">
                  <c:v>1.8740676352738683E-2</c:v>
                </c:pt>
                <c:pt idx="2012">
                  <c:v>1.8732881847522975E-2</c:v>
                </c:pt>
                <c:pt idx="2013">
                  <c:v>1.8725097605035712E-2</c:v>
                </c:pt>
                <c:pt idx="2014">
                  <c:v>1.8717323625033755E-2</c:v>
                </c:pt>
                <c:pt idx="2015">
                  <c:v>1.8709559907679196E-2</c:v>
                </c:pt>
                <c:pt idx="2016">
                  <c:v>1.870180645289099E-2</c:v>
                </c:pt>
                <c:pt idx="2017">
                  <c:v>1.8694063260669136E-2</c:v>
                </c:pt>
                <c:pt idx="2018">
                  <c:v>1.868633033109468E-2</c:v>
                </c:pt>
                <c:pt idx="2019">
                  <c:v>1.8678607664167624E-2</c:v>
                </c:pt>
                <c:pt idx="2020">
                  <c:v>1.8670895259725873E-2</c:v>
                </c:pt>
                <c:pt idx="2021">
                  <c:v>1.866319311793152E-2</c:v>
                </c:pt>
                <c:pt idx="2022">
                  <c:v>1.8655501238784566E-2</c:v>
                </c:pt>
                <c:pt idx="2023">
                  <c:v>1.8647819622203965E-2</c:v>
                </c:pt>
                <c:pt idx="2024">
                  <c:v>1.8640148268189716E-2</c:v>
                </c:pt>
                <c:pt idx="2025">
                  <c:v>1.8632487176903911E-2</c:v>
                </c:pt>
                <c:pt idx="2026">
                  <c:v>1.8624836348022367E-2</c:v>
                </c:pt>
                <c:pt idx="2027">
                  <c:v>1.8617195781950313E-2</c:v>
                </c:pt>
                <c:pt idx="2028">
                  <c:v>1.8609565478282519E-2</c:v>
                </c:pt>
                <c:pt idx="2029">
                  <c:v>1.8601945437262124E-2</c:v>
                </c:pt>
                <c:pt idx="2030">
                  <c:v>1.8594335658889127E-2</c:v>
                </c:pt>
                <c:pt idx="2031">
                  <c:v>1.8586736143082483E-2</c:v>
                </c:pt>
                <c:pt idx="2032">
                  <c:v>1.8579146889923237E-2</c:v>
                </c:pt>
                <c:pt idx="2033">
                  <c:v>1.8571567899330343E-2</c:v>
                </c:pt>
                <c:pt idx="2034">
                  <c:v>1.8563999171384848E-2</c:v>
                </c:pt>
                <c:pt idx="2035">
                  <c:v>1.8555361762885303E-2</c:v>
                </c:pt>
                <c:pt idx="2036">
                  <c:v>1.8547815026118686E-2</c:v>
                </c:pt>
                <c:pt idx="2037">
                  <c:v>1.8540278551918421E-2</c:v>
                </c:pt>
                <c:pt idx="2038">
                  <c:v>1.8532752340284508E-2</c:v>
                </c:pt>
                <c:pt idx="2039">
                  <c:v>1.8525236391297994E-2</c:v>
                </c:pt>
                <c:pt idx="2040">
                  <c:v>1.8517730704958879E-2</c:v>
                </c:pt>
                <c:pt idx="2041">
                  <c:v>1.8510235281186116E-2</c:v>
                </c:pt>
                <c:pt idx="2042">
                  <c:v>1.8502750119898659E-2</c:v>
                </c:pt>
                <c:pt idx="2043">
                  <c:v>1.84952752212586E-2</c:v>
                </c:pt>
                <c:pt idx="2044">
                  <c:v>1.8487810585184894E-2</c:v>
                </c:pt>
                <c:pt idx="2045">
                  <c:v>1.8480356211758586E-2</c:v>
                </c:pt>
                <c:pt idx="2046">
                  <c:v>1.8472912100898631E-2</c:v>
                </c:pt>
                <c:pt idx="2047">
                  <c:v>1.8465478252523981E-2</c:v>
                </c:pt>
                <c:pt idx="2048">
                  <c:v>1.8458054666877777E-2</c:v>
                </c:pt>
                <c:pt idx="2049">
                  <c:v>1.8450641343716878E-2</c:v>
                </c:pt>
                <c:pt idx="2050">
                  <c:v>1.8442988736793398E-2</c:v>
                </c:pt>
                <c:pt idx="2051">
                  <c:v>1.8435845485175184E-2</c:v>
                </c:pt>
                <c:pt idx="2052">
                  <c:v>1.8428462949875435E-2</c:v>
                </c:pt>
                <c:pt idx="2053">
                  <c:v>1.8421090677060992E-2</c:v>
                </c:pt>
                <c:pt idx="2054">
                  <c:v>1.8413728666812901E-2</c:v>
                </c:pt>
                <c:pt idx="2055">
                  <c:v>1.8406376919131162E-2</c:v>
                </c:pt>
                <c:pt idx="2056">
                  <c:v>1.8399035434096822E-2</c:v>
                </c:pt>
                <c:pt idx="2057">
                  <c:v>1.8391704211628834E-2</c:v>
                </c:pt>
                <c:pt idx="2058">
                  <c:v>1.8384383251646153E-2</c:v>
                </c:pt>
                <c:pt idx="2059">
                  <c:v>1.8377072554391916E-2</c:v>
                </c:pt>
                <c:pt idx="2060">
                  <c:v>1.8369772119541938E-2</c:v>
                </c:pt>
                <c:pt idx="2061">
                  <c:v>1.8362481947420406E-2</c:v>
                </c:pt>
                <c:pt idx="2062">
                  <c:v>1.835520203778418E-2</c:v>
                </c:pt>
                <c:pt idx="2063">
                  <c:v>1.8347932390714305E-2</c:v>
                </c:pt>
                <c:pt idx="2064">
                  <c:v>1.834067300629183E-2</c:v>
                </c:pt>
                <c:pt idx="2065">
                  <c:v>1.833342388435466E-2</c:v>
                </c:pt>
                <c:pt idx="2066">
                  <c:v>1.8326185025064889E-2</c:v>
                </c:pt>
                <c:pt idx="2067">
                  <c:v>1.8318956428260424E-2</c:v>
                </c:pt>
                <c:pt idx="2068">
                  <c:v>1.8311738094184404E-2</c:v>
                </c:pt>
                <c:pt idx="2069">
                  <c:v>1.8304530022512644E-2</c:v>
                </c:pt>
                <c:pt idx="2070">
                  <c:v>1.8297332213569328E-2</c:v>
                </c:pt>
                <c:pt idx="2071">
                  <c:v>1.8290144667030273E-2</c:v>
                </c:pt>
                <c:pt idx="2072">
                  <c:v>1.8282967383138615E-2</c:v>
                </c:pt>
                <c:pt idx="2073">
                  <c:v>1.827580036181331E-2</c:v>
                </c:pt>
                <c:pt idx="2074">
                  <c:v>1.8268643603054358E-2</c:v>
                </c:pt>
                <c:pt idx="2075">
                  <c:v>1.8261497106861757E-2</c:v>
                </c:pt>
                <c:pt idx="2076">
                  <c:v>1.8254360873154463E-2</c:v>
                </c:pt>
                <c:pt idx="2077">
                  <c:v>1.8247234902094567E-2</c:v>
                </c:pt>
                <c:pt idx="2078">
                  <c:v>1.8240119193682069E-2</c:v>
                </c:pt>
                <c:pt idx="2079">
                  <c:v>1.8233013747673832E-2</c:v>
                </c:pt>
                <c:pt idx="2080">
                  <c:v>1.8225918564312993E-2</c:v>
                </c:pt>
                <c:pt idx="2081">
                  <c:v>1.8218833643518506E-2</c:v>
                </c:pt>
                <c:pt idx="2082">
                  <c:v>1.8211758985290372E-2</c:v>
                </c:pt>
                <c:pt idx="2083">
                  <c:v>1.8204694589547543E-2</c:v>
                </c:pt>
                <c:pt idx="2084">
                  <c:v>1.8197640456452113E-2</c:v>
                </c:pt>
                <c:pt idx="2085">
                  <c:v>1.8190596585841989E-2</c:v>
                </c:pt>
                <c:pt idx="2086">
                  <c:v>1.818356297796031E-2</c:v>
                </c:pt>
                <c:pt idx="2087">
                  <c:v>1.8175439901207589E-2</c:v>
                </c:pt>
                <c:pt idx="2088">
                  <c:v>1.8168429052472328E-2</c:v>
                </c:pt>
                <c:pt idx="2089">
                  <c:v>1.8161428467600164E-2</c:v>
                </c:pt>
                <c:pt idx="2090">
                  <c:v>1.8154438146591088E-2</c:v>
                </c:pt>
                <c:pt idx="2091">
                  <c:v>1.8147458089418093E-2</c:v>
                </c:pt>
                <c:pt idx="2092">
                  <c:v>1.8140488296054157E-2</c:v>
                </c:pt>
                <c:pt idx="2093">
                  <c:v>1.8133528766553313E-2</c:v>
                </c:pt>
                <c:pt idx="2094">
                  <c:v>1.8126579500942579E-2</c:v>
                </c:pt>
                <c:pt idx="2095">
                  <c:v>1.8119640499086879E-2</c:v>
                </c:pt>
                <c:pt idx="2096">
                  <c:v>1.8112711761094268E-2</c:v>
                </c:pt>
                <c:pt idx="2097">
                  <c:v>1.8105793286937736E-2</c:v>
                </c:pt>
                <c:pt idx="2098">
                  <c:v>1.8098885076644294E-2</c:v>
                </c:pt>
                <c:pt idx="2099">
                  <c:v>1.8091987130132901E-2</c:v>
                </c:pt>
                <c:pt idx="2100">
                  <c:v>1.8085099447484602E-2</c:v>
                </c:pt>
                <c:pt idx="2101">
                  <c:v>1.8074382598087801E-2</c:v>
                </c:pt>
                <c:pt idx="2102">
                  <c:v>1.8067520521336533E-2</c:v>
                </c:pt>
                <c:pt idx="2103">
                  <c:v>1.8060668707232663E-2</c:v>
                </c:pt>
                <c:pt idx="2104">
                  <c:v>1.8053827155614099E-2</c:v>
                </c:pt>
                <c:pt idx="2105">
                  <c:v>1.8046995866480842E-2</c:v>
                </c:pt>
                <c:pt idx="2106">
                  <c:v>1.804017483983289E-2</c:v>
                </c:pt>
                <c:pt idx="2107">
                  <c:v>1.8033364075994429E-2</c:v>
                </c:pt>
                <c:pt idx="2108">
                  <c:v>1.8026563574560228E-2</c:v>
                </c:pt>
                <c:pt idx="2109">
                  <c:v>1.8019773335611333E-2</c:v>
                </c:pt>
                <c:pt idx="2110">
                  <c:v>1.8012993359309837E-2</c:v>
                </c:pt>
                <c:pt idx="2111">
                  <c:v>1.8006223645574693E-2</c:v>
                </c:pt>
                <c:pt idx="2112">
                  <c:v>1.7999464194324855E-2</c:v>
                </c:pt>
                <c:pt idx="2113">
                  <c:v>1.7992715005560322E-2</c:v>
                </c:pt>
                <c:pt idx="2114">
                  <c:v>1.7985976079362143E-2</c:v>
                </c:pt>
                <c:pt idx="2115">
                  <c:v>1.7979247415811361E-2</c:v>
                </c:pt>
                <c:pt idx="2116">
                  <c:v>1.797252901466484E-2</c:v>
                </c:pt>
                <c:pt idx="2117">
                  <c:v>1.796582087608467E-2</c:v>
                </c:pt>
                <c:pt idx="2118">
                  <c:v>1.79591230001519E-2</c:v>
                </c:pt>
                <c:pt idx="2119">
                  <c:v>1.7952435386623389E-2</c:v>
                </c:pt>
                <c:pt idx="2120">
                  <c:v>1.794575803566123E-2</c:v>
                </c:pt>
                <c:pt idx="2121">
                  <c:v>1.7939090947427516E-2</c:v>
                </c:pt>
                <c:pt idx="2122">
                  <c:v>1.7932434121598062E-2</c:v>
                </c:pt>
                <c:pt idx="2123">
                  <c:v>1.7925787558253914E-2</c:v>
                </c:pt>
                <c:pt idx="2124">
                  <c:v>1.7919151257476118E-2</c:v>
                </c:pt>
                <c:pt idx="2125">
                  <c:v>1.7912525219183628E-2</c:v>
                </c:pt>
                <c:pt idx="2126">
                  <c:v>1.7905909443619583E-2</c:v>
                </c:pt>
                <c:pt idx="2127">
                  <c:v>1.7899303930378752E-2</c:v>
                </c:pt>
                <c:pt idx="2128">
                  <c:v>1.7892708679704272E-2</c:v>
                </c:pt>
                <c:pt idx="2129">
                  <c:v>1.7886123691596145E-2</c:v>
                </c:pt>
                <c:pt idx="2130">
                  <c:v>1.7879548966135417E-2</c:v>
                </c:pt>
                <c:pt idx="2131">
                  <c:v>1.7872984503078948E-2</c:v>
                </c:pt>
                <c:pt idx="2132">
                  <c:v>1.7866430302588832E-2</c:v>
                </c:pt>
                <c:pt idx="2133">
                  <c:v>1.7859886364746114E-2</c:v>
                </c:pt>
                <c:pt idx="2134">
                  <c:v>1.7853352689226609E-2</c:v>
                </c:pt>
                <c:pt idx="2135">
                  <c:v>1.7846829276354503E-2</c:v>
                </c:pt>
                <c:pt idx="2136">
                  <c:v>1.7840316125967703E-2</c:v>
                </c:pt>
                <c:pt idx="2137">
                  <c:v>1.7833813238228302E-2</c:v>
                </c:pt>
                <c:pt idx="2138">
                  <c:v>1.7827320612893161E-2</c:v>
                </c:pt>
                <c:pt idx="2139">
                  <c:v>1.7820838250043325E-2</c:v>
                </c:pt>
                <c:pt idx="2140">
                  <c:v>1.7814366149921934E-2</c:v>
                </c:pt>
                <c:pt idx="2141">
                  <c:v>1.7807904312123757E-2</c:v>
                </c:pt>
                <c:pt idx="2142">
                  <c:v>1.7801452736972978E-2</c:v>
                </c:pt>
                <c:pt idx="2143">
                  <c:v>1.7795011424469598E-2</c:v>
                </c:pt>
                <c:pt idx="2144">
                  <c:v>1.7788580374289431E-2</c:v>
                </c:pt>
                <c:pt idx="2145">
                  <c:v>1.778215958659457E-2</c:v>
                </c:pt>
                <c:pt idx="2146">
                  <c:v>1.7775749061466062E-2</c:v>
                </c:pt>
                <c:pt idx="2147">
                  <c:v>1.7769348799065998E-2</c:v>
                </c:pt>
                <c:pt idx="2148">
                  <c:v>1.7762958798989148E-2</c:v>
                </c:pt>
                <c:pt idx="2149">
                  <c:v>1.775657906147865E-2</c:v>
                </c:pt>
                <c:pt idx="2150">
                  <c:v>1.7750209586534504E-2</c:v>
                </c:pt>
                <c:pt idx="2151">
                  <c:v>1.7743850373994619E-2</c:v>
                </c:pt>
                <c:pt idx="2152">
                  <c:v>1.7737501424102131E-2</c:v>
                </c:pt>
                <c:pt idx="2153">
                  <c:v>1.773116273669495E-2</c:v>
                </c:pt>
                <c:pt idx="2154">
                  <c:v>1.7724834311854121E-2</c:v>
                </c:pt>
                <c:pt idx="2155">
                  <c:v>1.7718516149498598E-2</c:v>
                </c:pt>
                <c:pt idx="2156">
                  <c:v>1.7712208249628381E-2</c:v>
                </c:pt>
                <c:pt idx="2157">
                  <c:v>1.770591061224347E-2</c:v>
                </c:pt>
                <c:pt idx="2158">
                  <c:v>1.7699623237424911E-2</c:v>
                </c:pt>
                <c:pt idx="2159">
                  <c:v>1.7693346125172704E-2</c:v>
                </c:pt>
                <c:pt idx="2160">
                  <c:v>1.7687079275405804E-2</c:v>
                </c:pt>
                <c:pt idx="2161">
                  <c:v>1.7680822688205255E-2</c:v>
                </c:pt>
                <c:pt idx="2162">
                  <c:v>1.7674576363490013E-2</c:v>
                </c:pt>
                <c:pt idx="2163">
                  <c:v>1.7668340301179031E-2</c:v>
                </c:pt>
                <c:pt idx="2164">
                  <c:v>1.7662114501434401E-2</c:v>
                </c:pt>
                <c:pt idx="2165">
                  <c:v>1.7655898964337169E-2</c:v>
                </c:pt>
                <c:pt idx="2166">
                  <c:v>1.7649693689725243E-2</c:v>
                </c:pt>
                <c:pt idx="2167">
                  <c:v>1.7643498677517577E-2</c:v>
                </c:pt>
                <c:pt idx="2168">
                  <c:v>1.763731392795731E-2</c:v>
                </c:pt>
                <c:pt idx="2169">
                  <c:v>1.7631139440720256E-2</c:v>
                </c:pt>
                <c:pt idx="2170">
                  <c:v>1.7624975216211647E-2</c:v>
                </c:pt>
                <c:pt idx="2171">
                  <c:v>1.7618821253945205E-2</c:v>
                </c:pt>
                <c:pt idx="2172">
                  <c:v>1.7612677554488254E-2</c:v>
                </c:pt>
                <c:pt idx="2173">
                  <c:v>1.7606544117354517E-2</c:v>
                </c:pt>
                <c:pt idx="2174">
                  <c:v>1.7600420942706085E-2</c:v>
                </c:pt>
                <c:pt idx="2175">
                  <c:v>1.7594308030705053E-2</c:v>
                </c:pt>
                <c:pt idx="2176">
                  <c:v>1.7588205381270372E-2</c:v>
                </c:pt>
                <c:pt idx="2177">
                  <c:v>1.7582112994158905E-2</c:v>
                </c:pt>
                <c:pt idx="2178">
                  <c:v>1.757603086961379E-2</c:v>
                </c:pt>
                <c:pt idx="2179">
                  <c:v>1.7569959007635028E-2</c:v>
                </c:pt>
                <c:pt idx="2180">
                  <c:v>1.7563897408141571E-2</c:v>
                </c:pt>
                <c:pt idx="2181">
                  <c:v>1.7557846071052374E-2</c:v>
                </c:pt>
                <c:pt idx="2182">
                  <c:v>1.7551804996610576E-2</c:v>
                </c:pt>
                <c:pt idx="2183">
                  <c:v>1.7545774184573038E-2</c:v>
                </c:pt>
                <c:pt idx="2184">
                  <c:v>1.7539753635020805E-2</c:v>
                </c:pt>
                <c:pt idx="2185">
                  <c:v>1.7533743348034925E-2</c:v>
                </c:pt>
                <c:pt idx="2186">
                  <c:v>1.7527743323615397E-2</c:v>
                </c:pt>
                <c:pt idx="2187">
                  <c:v>1.7521753561600129E-2</c:v>
                </c:pt>
                <c:pt idx="2188">
                  <c:v>1.7515774062151213E-2</c:v>
                </c:pt>
                <c:pt idx="2189">
                  <c:v>1.7509804825187603E-2</c:v>
                </c:pt>
                <c:pt idx="2190">
                  <c:v>1.7503845850709299E-2</c:v>
                </c:pt>
                <c:pt idx="2191">
                  <c:v>1.7497048160446393E-2</c:v>
                </c:pt>
                <c:pt idx="2192">
                  <c:v>1.7491111177065921E-2</c:v>
                </c:pt>
                <c:pt idx="2193">
                  <c:v>1.7485184456251801E-2</c:v>
                </c:pt>
                <c:pt idx="2194">
                  <c:v>1.7479267997841941E-2</c:v>
                </c:pt>
                <c:pt idx="2195">
                  <c:v>1.7473361801998433E-2</c:v>
                </c:pt>
                <c:pt idx="2196">
                  <c:v>1.7467465868640231E-2</c:v>
                </c:pt>
                <c:pt idx="2197">
                  <c:v>1.7461580197686288E-2</c:v>
                </c:pt>
                <c:pt idx="2198">
                  <c:v>1.7455704789217652E-2</c:v>
                </c:pt>
                <c:pt idx="2199">
                  <c:v>1.7449839643396414E-2</c:v>
                </c:pt>
                <c:pt idx="2200">
                  <c:v>1.7443984760060482E-2</c:v>
                </c:pt>
                <c:pt idx="2201">
                  <c:v>1.743814013912881E-2</c:v>
                </c:pt>
                <c:pt idx="2202">
                  <c:v>1.7432305780763491E-2</c:v>
                </c:pt>
                <c:pt idx="2203">
                  <c:v>1.7426481684883477E-2</c:v>
                </c:pt>
                <c:pt idx="2204">
                  <c:v>1.7420667851407723E-2</c:v>
                </c:pt>
                <c:pt idx="2205">
                  <c:v>1.7414864280417275E-2</c:v>
                </c:pt>
                <c:pt idx="2206">
                  <c:v>1.7409070972074225E-2</c:v>
                </c:pt>
                <c:pt idx="2207">
                  <c:v>1.7403287926135436E-2</c:v>
                </c:pt>
                <c:pt idx="2208">
                  <c:v>1.7397515142681952E-2</c:v>
                </c:pt>
                <c:pt idx="2209">
                  <c:v>1.739175262179482E-2</c:v>
                </c:pt>
                <c:pt idx="2210">
                  <c:v>1.7386000363311949E-2</c:v>
                </c:pt>
                <c:pt idx="2211">
                  <c:v>1.7380258367395429E-2</c:v>
                </c:pt>
                <c:pt idx="2212">
                  <c:v>1.7374526633883169E-2</c:v>
                </c:pt>
                <c:pt idx="2213">
                  <c:v>1.7368805162937262E-2</c:v>
                </c:pt>
                <c:pt idx="2214">
                  <c:v>1.736309395447666E-2</c:v>
                </c:pt>
                <c:pt idx="2215">
                  <c:v>1.7357393008420319E-2</c:v>
                </c:pt>
                <c:pt idx="2216">
                  <c:v>1.7351702324930329E-2</c:v>
                </c:pt>
                <c:pt idx="2217">
                  <c:v>1.7346021904006692E-2</c:v>
                </c:pt>
                <c:pt idx="2218">
                  <c:v>1.7340351745487315E-2</c:v>
                </c:pt>
                <c:pt idx="2219">
                  <c:v>1.7334691849372197E-2</c:v>
                </c:pt>
                <c:pt idx="2220">
                  <c:v>1.7329042215904478E-2</c:v>
                </c:pt>
                <c:pt idx="2221">
                  <c:v>1.7323402844922065E-2</c:v>
                </c:pt>
                <c:pt idx="2222">
                  <c:v>1.7317773736262865E-2</c:v>
                </c:pt>
                <c:pt idx="2223">
                  <c:v>1.7312154890170017E-2</c:v>
                </c:pt>
                <c:pt idx="2224">
                  <c:v>1.7306546306643522E-2</c:v>
                </c:pt>
                <c:pt idx="2225">
                  <c:v>1.7300947985521287E-2</c:v>
                </c:pt>
                <c:pt idx="2226">
                  <c:v>1.7295359926803311E-2</c:v>
                </c:pt>
                <c:pt idx="2227">
                  <c:v>1.7289782130651687E-2</c:v>
                </c:pt>
                <c:pt idx="2228">
                  <c:v>1.7284214597066416E-2</c:v>
                </c:pt>
                <c:pt idx="2229">
                  <c:v>1.7278657325885405E-2</c:v>
                </c:pt>
                <c:pt idx="2230">
                  <c:v>1.7273110317189699E-2</c:v>
                </c:pt>
                <c:pt idx="2231">
                  <c:v>1.7267573571060346E-2</c:v>
                </c:pt>
                <c:pt idx="2232">
                  <c:v>1.7262047087335253E-2</c:v>
                </c:pt>
                <c:pt idx="2233">
                  <c:v>1.7256530866095465E-2</c:v>
                </c:pt>
                <c:pt idx="2234">
                  <c:v>1.7251024907259938E-2</c:v>
                </c:pt>
                <c:pt idx="2235">
                  <c:v>1.7245529210909716E-2</c:v>
                </c:pt>
                <c:pt idx="2236">
                  <c:v>1.7240043777206893E-2</c:v>
                </c:pt>
                <c:pt idx="2237">
                  <c:v>1.7234568605827283E-2</c:v>
                </c:pt>
                <c:pt idx="2238">
                  <c:v>1.7229103697014025E-2</c:v>
                </c:pt>
                <c:pt idx="2239">
                  <c:v>1.722364905076712E-2</c:v>
                </c:pt>
                <c:pt idx="2240">
                  <c:v>1.7218204666843429E-2</c:v>
                </c:pt>
                <c:pt idx="2241">
                  <c:v>1.7212770545323997E-2</c:v>
                </c:pt>
                <c:pt idx="2242">
                  <c:v>1.7207346686451963E-2</c:v>
                </c:pt>
                <c:pt idx="2243">
                  <c:v>1.7201933089984189E-2</c:v>
                </c:pt>
                <c:pt idx="2244">
                  <c:v>1.7196529756001722E-2</c:v>
                </c:pt>
                <c:pt idx="2245">
                  <c:v>1.719113668450456E-2</c:v>
                </c:pt>
                <c:pt idx="2246">
                  <c:v>1.718575387557375E-2</c:v>
                </c:pt>
                <c:pt idx="2247">
                  <c:v>1.7180381328966154E-2</c:v>
                </c:pt>
                <c:pt idx="2248">
                  <c:v>1.7175019044843864E-2</c:v>
                </c:pt>
                <c:pt idx="2249">
                  <c:v>1.7169667023368973E-2</c:v>
                </c:pt>
                <c:pt idx="2250">
                  <c:v>1.7164325264136249E-2</c:v>
                </c:pt>
                <c:pt idx="2251">
                  <c:v>1.7158993767550923E-2</c:v>
                </c:pt>
                <c:pt idx="2252">
                  <c:v>1.7153672533369857E-2</c:v>
                </c:pt>
                <c:pt idx="2253">
                  <c:v>1.7148361561593051E-2</c:v>
                </c:pt>
                <c:pt idx="2254">
                  <c:v>1.7143060852382597E-2</c:v>
                </c:pt>
                <c:pt idx="2255">
                  <c:v>1.7137770405657449E-2</c:v>
                </c:pt>
                <c:pt idx="2256">
                  <c:v>1.713249022133656E-2</c:v>
                </c:pt>
                <c:pt idx="2257">
                  <c:v>1.7127220299663071E-2</c:v>
                </c:pt>
                <c:pt idx="2258">
                  <c:v>1.7121960640231748E-2</c:v>
                </c:pt>
                <c:pt idx="2259">
                  <c:v>1.7116711243366778E-2</c:v>
                </c:pt>
                <c:pt idx="2260">
                  <c:v>1.7111472108987114E-2</c:v>
                </c:pt>
                <c:pt idx="2261">
                  <c:v>1.7106243237011709E-2</c:v>
                </c:pt>
                <c:pt idx="2262">
                  <c:v>1.7101024627440564E-2</c:v>
                </c:pt>
                <c:pt idx="2263">
                  <c:v>1.7095816280516818E-2</c:v>
                </c:pt>
                <c:pt idx="2264">
                  <c:v>1.7090618195997331E-2</c:v>
                </c:pt>
                <c:pt idx="2265">
                  <c:v>1.7085430373963151E-2</c:v>
                </c:pt>
                <c:pt idx="2266">
                  <c:v>1.708025281433323E-2</c:v>
                </c:pt>
                <c:pt idx="2267">
                  <c:v>1.7075085517188615E-2</c:v>
                </c:pt>
                <c:pt idx="2268">
                  <c:v>1.7069928482529306E-2</c:v>
                </c:pt>
                <c:pt idx="2269">
                  <c:v>1.7064781710355303E-2</c:v>
                </c:pt>
                <c:pt idx="2270">
                  <c:v>1.705964520058556E-2</c:v>
                </c:pt>
                <c:pt idx="2271">
                  <c:v>1.7054518953382169E-2</c:v>
                </c:pt>
                <c:pt idx="2272">
                  <c:v>1.7049402968501992E-2</c:v>
                </c:pt>
                <c:pt idx="2273">
                  <c:v>1.7044297246107121E-2</c:v>
                </c:pt>
                <c:pt idx="2274">
                  <c:v>1.7039201786197555E-2</c:v>
                </c:pt>
                <c:pt idx="2275">
                  <c:v>1.7034116588935388E-2</c:v>
                </c:pt>
                <c:pt idx="2276">
                  <c:v>1.7029041653915389E-2</c:v>
                </c:pt>
                <c:pt idx="2277">
                  <c:v>1.7023976981461741E-2</c:v>
                </c:pt>
                <c:pt idx="2278">
                  <c:v>1.7018922571412354E-2</c:v>
                </c:pt>
                <c:pt idx="2279">
                  <c:v>1.7013878423848272E-2</c:v>
                </c:pt>
                <c:pt idx="2280">
                  <c:v>1.700884453868845E-2</c:v>
                </c:pt>
                <c:pt idx="2281">
                  <c:v>1.700382091609498E-2</c:v>
                </c:pt>
                <c:pt idx="2282">
                  <c:v>1.6998807555986817E-2</c:v>
                </c:pt>
                <c:pt idx="2283">
                  <c:v>1.6993804458201867E-2</c:v>
                </c:pt>
                <c:pt idx="2284">
                  <c:v>1.6988811622902222E-2</c:v>
                </c:pt>
                <c:pt idx="2285">
                  <c:v>1.6983829050087884E-2</c:v>
                </c:pt>
                <c:pt idx="2286">
                  <c:v>1.6978856739758852E-2</c:v>
                </c:pt>
                <c:pt idx="2287">
                  <c:v>1.6973894691915126E-2</c:v>
                </c:pt>
                <c:pt idx="2288">
                  <c:v>1.6968942906394613E-2</c:v>
                </c:pt>
                <c:pt idx="2289">
                  <c:v>1.6964001383521499E-2</c:v>
                </c:pt>
                <c:pt idx="2290">
                  <c:v>1.6959070122971598E-2</c:v>
                </c:pt>
                <c:pt idx="2291">
                  <c:v>1.6954149124825957E-2</c:v>
                </c:pt>
                <c:pt idx="2292">
                  <c:v>1.6949238389246668E-2</c:v>
                </c:pt>
                <c:pt idx="2293">
                  <c:v>1.6944337916152685E-2</c:v>
                </c:pt>
                <c:pt idx="2294">
                  <c:v>1.6939447705381916E-2</c:v>
                </c:pt>
                <c:pt idx="2295">
                  <c:v>1.6934567757177499E-2</c:v>
                </c:pt>
                <c:pt idx="2296">
                  <c:v>1.6929698071377342E-2</c:v>
                </c:pt>
                <c:pt idx="2297">
                  <c:v>1.692483864806249E-2</c:v>
                </c:pt>
                <c:pt idx="2298">
                  <c:v>1.6919989487151899E-2</c:v>
                </c:pt>
                <c:pt idx="2299">
                  <c:v>1.6915150588726613E-2</c:v>
                </c:pt>
                <c:pt idx="2300">
                  <c:v>1.6910321952786633E-2</c:v>
                </c:pt>
                <c:pt idx="2301">
                  <c:v>1.690550357933196E-2</c:v>
                </c:pt>
                <c:pt idx="2302">
                  <c:v>1.69006954682005E-2</c:v>
                </c:pt>
                <c:pt idx="2303">
                  <c:v>1.6895897619554345E-2</c:v>
                </c:pt>
                <c:pt idx="2304">
                  <c:v>1.6891110033393497E-2</c:v>
                </c:pt>
                <c:pt idx="2305">
                  <c:v>1.6886332709636909E-2</c:v>
                </c:pt>
                <c:pt idx="2306">
                  <c:v>1.6881565648365626E-2</c:v>
                </c:pt>
                <c:pt idx="2307">
                  <c:v>1.6876808849660696E-2</c:v>
                </c:pt>
                <c:pt idx="2308">
                  <c:v>1.6872062313197933E-2</c:v>
                </c:pt>
                <c:pt idx="2309">
                  <c:v>1.6867326039301522E-2</c:v>
                </c:pt>
                <c:pt idx="2310">
                  <c:v>1.6862600027809371E-2</c:v>
                </c:pt>
                <c:pt idx="2311">
                  <c:v>1.6857884278802526E-2</c:v>
                </c:pt>
                <c:pt idx="2312">
                  <c:v>1.6853178792199941E-2</c:v>
                </c:pt>
                <c:pt idx="2313">
                  <c:v>1.6848483568001615E-2</c:v>
                </c:pt>
                <c:pt idx="2314">
                  <c:v>1.6843798606369642E-2</c:v>
                </c:pt>
                <c:pt idx="2315">
                  <c:v>1.6839123907141929E-2</c:v>
                </c:pt>
                <c:pt idx="2316">
                  <c:v>1.6834459470399521E-2</c:v>
                </c:pt>
                <c:pt idx="2317">
                  <c:v>1.6829805295980327E-2</c:v>
                </c:pt>
                <c:pt idx="2318">
                  <c:v>1.6825161384127485E-2</c:v>
                </c:pt>
                <c:pt idx="2319">
                  <c:v>1.6820527734678903E-2</c:v>
                </c:pt>
                <c:pt idx="2320">
                  <c:v>1.681590434763458E-2</c:v>
                </c:pt>
                <c:pt idx="2321">
                  <c:v>1.6811291223075564E-2</c:v>
                </c:pt>
                <c:pt idx="2322">
                  <c:v>1.6806688361001854E-2</c:v>
                </c:pt>
                <c:pt idx="2323">
                  <c:v>1.6802095761332403E-2</c:v>
                </c:pt>
                <c:pt idx="2324">
                  <c:v>1.6797513423986166E-2</c:v>
                </c:pt>
                <c:pt idx="2325">
                  <c:v>1.6792941349287327E-2</c:v>
                </c:pt>
                <c:pt idx="2326">
                  <c:v>1.6788379536911702E-2</c:v>
                </c:pt>
                <c:pt idx="2327">
                  <c:v>1.6783827986940336E-2</c:v>
                </c:pt>
                <c:pt idx="2328">
                  <c:v>1.6779286699535323E-2</c:v>
                </c:pt>
                <c:pt idx="2329">
                  <c:v>1.6774755674534569E-2</c:v>
                </c:pt>
                <c:pt idx="2330">
                  <c:v>1.6770234911938076E-2</c:v>
                </c:pt>
                <c:pt idx="2331">
                  <c:v>1.6765724411745841E-2</c:v>
                </c:pt>
                <c:pt idx="2332">
                  <c:v>1.676122417411996E-2</c:v>
                </c:pt>
                <c:pt idx="2333">
                  <c:v>1.6756734198817291E-2</c:v>
                </c:pt>
                <c:pt idx="2334">
                  <c:v>1.6752254485999929E-2</c:v>
                </c:pt>
                <c:pt idx="2335">
                  <c:v>1.6747785035586826E-2</c:v>
                </c:pt>
                <c:pt idx="2336">
                  <c:v>1.6743325847740076E-2</c:v>
                </c:pt>
                <c:pt idx="2337">
                  <c:v>1.6738876922216539E-2</c:v>
                </c:pt>
                <c:pt idx="2338">
                  <c:v>1.6734438259097262E-2</c:v>
                </c:pt>
                <c:pt idx="2339">
                  <c:v>1.6730009858463291E-2</c:v>
                </c:pt>
                <c:pt idx="2340">
                  <c:v>1.6725591720233579E-2</c:v>
                </c:pt>
                <c:pt idx="2341">
                  <c:v>1.6721183844489174E-2</c:v>
                </c:pt>
                <c:pt idx="2342">
                  <c:v>1.6716786231149028E-2</c:v>
                </c:pt>
                <c:pt idx="2343">
                  <c:v>1.6712398880294188E-2</c:v>
                </c:pt>
                <c:pt idx="2344">
                  <c:v>1.6708021791843608E-2</c:v>
                </c:pt>
                <c:pt idx="2345">
                  <c:v>1.6703654965878334E-2</c:v>
                </c:pt>
                <c:pt idx="2346">
                  <c:v>1.6699298402236273E-2</c:v>
                </c:pt>
                <c:pt idx="2347">
                  <c:v>1.6693856073862388E-2</c:v>
                </c:pt>
                <c:pt idx="2348">
                  <c:v>1.6689524037121206E-2</c:v>
                </c:pt>
                <c:pt idx="2349">
                  <c:v>1.6685202263918935E-2</c:v>
                </c:pt>
                <c:pt idx="2350">
                  <c:v>1.6680890754174525E-2</c:v>
                </c:pt>
                <c:pt idx="2351">
                  <c:v>1.6676589507887973E-2</c:v>
                </c:pt>
                <c:pt idx="2352">
                  <c:v>1.6672298525086303E-2</c:v>
                </c:pt>
                <c:pt idx="2353">
                  <c:v>1.6668017805769507E-2</c:v>
                </c:pt>
                <c:pt idx="2354">
                  <c:v>1.6663747349883556E-2</c:v>
                </c:pt>
                <c:pt idx="2355">
                  <c:v>1.6659487157482483E-2</c:v>
                </c:pt>
                <c:pt idx="2356">
                  <c:v>1.6655237228539271E-2</c:v>
                </c:pt>
                <c:pt idx="2357">
                  <c:v>1.6650997563080937E-2</c:v>
                </c:pt>
                <c:pt idx="2358">
                  <c:v>1.6646768161080461E-2</c:v>
                </c:pt>
                <c:pt idx="2359">
                  <c:v>1.664254902253785E-2</c:v>
                </c:pt>
                <c:pt idx="2360">
                  <c:v>1.66383401474531E-2</c:v>
                </c:pt>
                <c:pt idx="2361">
                  <c:v>1.6631587356613631E-2</c:v>
                </c:pt>
                <c:pt idx="2362">
                  <c:v>1.662740378828409E-2</c:v>
                </c:pt>
                <c:pt idx="2363">
                  <c:v>1.6623230482439855E-2</c:v>
                </c:pt>
                <c:pt idx="2364">
                  <c:v>1.6619067438999879E-2</c:v>
                </c:pt>
                <c:pt idx="2365">
                  <c:v>1.6614914657964164E-2</c:v>
                </c:pt>
                <c:pt idx="2366">
                  <c:v>1.6610772139332708E-2</c:v>
                </c:pt>
                <c:pt idx="2367">
                  <c:v>1.6606639883186558E-2</c:v>
                </c:pt>
                <c:pt idx="2368">
                  <c:v>1.6602517889444668E-2</c:v>
                </c:pt>
                <c:pt idx="2369">
                  <c:v>1.6598406158107037E-2</c:v>
                </c:pt>
                <c:pt idx="2370">
                  <c:v>1.6594304689254713E-2</c:v>
                </c:pt>
                <c:pt idx="2371">
                  <c:v>1.6590213482806648E-2</c:v>
                </c:pt>
                <c:pt idx="2372">
                  <c:v>1.6586132538762843E-2</c:v>
                </c:pt>
                <c:pt idx="2373">
                  <c:v>1.6582061857123298E-2</c:v>
                </c:pt>
                <c:pt idx="2374">
                  <c:v>1.6578001437969059E-2</c:v>
                </c:pt>
                <c:pt idx="2375">
                  <c:v>1.6573951281138033E-2</c:v>
                </c:pt>
                <c:pt idx="2376">
                  <c:v>1.6569911386792313E-2</c:v>
                </c:pt>
                <c:pt idx="2377">
                  <c:v>1.6565881754931899E-2</c:v>
                </c:pt>
                <c:pt idx="2378">
                  <c:v>1.6561862385394699E-2</c:v>
                </c:pt>
                <c:pt idx="2379">
                  <c:v>1.6557853278342805E-2</c:v>
                </c:pt>
                <c:pt idx="2380">
                  <c:v>1.6553854433614124E-2</c:v>
                </c:pt>
                <c:pt idx="2381">
                  <c:v>1.6549865851451795E-2</c:v>
                </c:pt>
                <c:pt idx="2382">
                  <c:v>1.654588753161268E-2</c:v>
                </c:pt>
                <c:pt idx="2383">
                  <c:v>1.6541919474177824E-2</c:v>
                </c:pt>
                <c:pt idx="2384">
                  <c:v>1.6537961679309321E-2</c:v>
                </c:pt>
                <c:pt idx="2385">
                  <c:v>1.6534014146764031E-2</c:v>
                </c:pt>
                <c:pt idx="2386">
                  <c:v>1.6530076876623001E-2</c:v>
                </c:pt>
                <c:pt idx="2387">
                  <c:v>1.6526149868805184E-2</c:v>
                </c:pt>
                <c:pt idx="2388">
                  <c:v>1.6522233123634766E-2</c:v>
                </c:pt>
                <c:pt idx="2389">
                  <c:v>1.6518326640787562E-2</c:v>
                </c:pt>
                <c:pt idx="2390">
                  <c:v>1.6514430420263571E-2</c:v>
                </c:pt>
                <c:pt idx="2391">
                  <c:v>1.6510544462224885E-2</c:v>
                </c:pt>
                <c:pt idx="2392">
                  <c:v>1.6506668766671506E-2</c:v>
                </c:pt>
                <c:pt idx="2393">
                  <c:v>1.650280333344134E-2</c:v>
                </c:pt>
                <c:pt idx="2394">
                  <c:v>1.6498948162615434E-2</c:v>
                </c:pt>
                <c:pt idx="2395">
                  <c:v>1.6495103254355881E-2</c:v>
                </c:pt>
                <c:pt idx="2396">
                  <c:v>1.6491268608338494E-2</c:v>
                </c:pt>
                <c:pt idx="2397">
                  <c:v>1.6487444224806413E-2</c:v>
                </c:pt>
                <c:pt idx="2398">
                  <c:v>1.6483630103678593E-2</c:v>
                </c:pt>
                <c:pt idx="2399">
                  <c:v>1.6479826245117124E-2</c:v>
                </c:pt>
                <c:pt idx="2400">
                  <c:v>1.6476032648797823E-2</c:v>
                </c:pt>
                <c:pt idx="2401">
                  <c:v>1.6472249314882781E-2</c:v>
                </c:pt>
                <c:pt idx="2402">
                  <c:v>1.6468476243453045E-2</c:v>
                </c:pt>
                <c:pt idx="2403">
                  <c:v>1.6464713434427569E-2</c:v>
                </c:pt>
                <c:pt idx="2404">
                  <c:v>1.6460960887887399E-2</c:v>
                </c:pt>
                <c:pt idx="2405">
                  <c:v>1.6457218603589396E-2</c:v>
                </c:pt>
                <c:pt idx="2406">
                  <c:v>1.6453486581857746E-2</c:v>
                </c:pt>
                <c:pt idx="2407">
                  <c:v>1.6449764822449309E-2</c:v>
                </c:pt>
                <c:pt idx="2408">
                  <c:v>1.6446053325445131E-2</c:v>
                </c:pt>
                <c:pt idx="2409">
                  <c:v>1.644235209092626E-2</c:v>
                </c:pt>
                <c:pt idx="2410">
                  <c:v>1.6438661118892695E-2</c:v>
                </c:pt>
                <c:pt idx="2411">
                  <c:v>1.6434980409101296E-2</c:v>
                </c:pt>
                <c:pt idx="2412">
                  <c:v>1.6431309961795204E-2</c:v>
                </c:pt>
                <c:pt idx="2413">
                  <c:v>1.6427649776974418E-2</c:v>
                </c:pt>
                <c:pt idx="2414">
                  <c:v>1.6423999854395799E-2</c:v>
                </c:pt>
                <c:pt idx="2415">
                  <c:v>1.6420360194302486E-2</c:v>
                </c:pt>
                <c:pt idx="2416">
                  <c:v>1.6416730796613432E-2</c:v>
                </c:pt>
                <c:pt idx="2417">
                  <c:v>1.6413111661409685E-2</c:v>
                </c:pt>
                <c:pt idx="2418">
                  <c:v>1.6409502788529151E-2</c:v>
                </c:pt>
                <c:pt idx="2419">
                  <c:v>1.6405904178133923E-2</c:v>
                </c:pt>
                <c:pt idx="2420">
                  <c:v>1.6402315830142955E-2</c:v>
                </c:pt>
                <c:pt idx="2421">
                  <c:v>1.6398737744556247E-2</c:v>
                </c:pt>
                <c:pt idx="2422">
                  <c:v>1.6395169921373798E-2</c:v>
                </c:pt>
                <c:pt idx="2423">
                  <c:v>1.6391612360514562E-2</c:v>
                </c:pt>
                <c:pt idx="2424">
                  <c:v>1.6388065062140633E-2</c:v>
                </c:pt>
                <c:pt idx="2425">
                  <c:v>1.6384528026170964E-2</c:v>
                </c:pt>
                <c:pt idx="2426">
                  <c:v>1.6381001252524507E-2</c:v>
                </c:pt>
                <c:pt idx="2427">
                  <c:v>1.6377484741363357E-2</c:v>
                </c:pt>
                <c:pt idx="2428">
                  <c:v>1.6373978492687513E-2</c:v>
                </c:pt>
                <c:pt idx="2429">
                  <c:v>1.6370482506334882E-2</c:v>
                </c:pt>
                <c:pt idx="2430">
                  <c:v>1.6366996782305465E-2</c:v>
                </c:pt>
                <c:pt idx="2431">
                  <c:v>1.63635213208424E-2</c:v>
                </c:pt>
                <c:pt idx="2432">
                  <c:v>1.6360056121702549E-2</c:v>
                </c:pt>
                <c:pt idx="2433">
                  <c:v>1.6356601184885911E-2</c:v>
                </c:pt>
                <c:pt idx="2434">
                  <c:v>1.6353156510635625E-2</c:v>
                </c:pt>
                <c:pt idx="2435">
                  <c:v>1.6349722098708552E-2</c:v>
                </c:pt>
                <c:pt idx="2436">
                  <c:v>1.634629794918574E-2</c:v>
                </c:pt>
                <c:pt idx="2437">
                  <c:v>1.6342884062067187E-2</c:v>
                </c:pt>
                <c:pt idx="2438">
                  <c:v>1.633948043743394E-2</c:v>
                </c:pt>
                <c:pt idx="2439">
                  <c:v>1.6336087075204953E-2</c:v>
                </c:pt>
                <c:pt idx="2440">
                  <c:v>1.6332703975218132E-2</c:v>
                </c:pt>
                <c:pt idx="2441">
                  <c:v>1.6329331137716618E-2</c:v>
                </c:pt>
                <c:pt idx="2442">
                  <c:v>1.632596856270041E-2</c:v>
                </c:pt>
                <c:pt idx="2443">
                  <c:v>1.6322616249926369E-2</c:v>
                </c:pt>
                <c:pt idx="2444">
                  <c:v>1.6319274199718681E-2</c:v>
                </c:pt>
                <c:pt idx="2445">
                  <c:v>1.6315942411834206E-2</c:v>
                </c:pt>
                <c:pt idx="2446">
                  <c:v>1.631262088635399E-2</c:v>
                </c:pt>
                <c:pt idx="2447">
                  <c:v>1.6309309623278034E-2</c:v>
                </c:pt>
                <c:pt idx="2448">
                  <c:v>1.6306008622525292E-2</c:v>
                </c:pt>
                <c:pt idx="2449">
                  <c:v>1.6302717884338902E-2</c:v>
                </c:pt>
                <c:pt idx="2450">
                  <c:v>1.6299437408475725E-2</c:v>
                </c:pt>
                <c:pt idx="2451">
                  <c:v>1.6296167194935762E-2</c:v>
                </c:pt>
                <c:pt idx="2452">
                  <c:v>1.6292907243881105E-2</c:v>
                </c:pt>
                <c:pt idx="2453">
                  <c:v>1.6289657555230708E-2</c:v>
                </c:pt>
                <c:pt idx="2454">
                  <c:v>1.628641812898457E-2</c:v>
                </c:pt>
                <c:pt idx="2455">
                  <c:v>1.6283188965142692E-2</c:v>
                </c:pt>
                <c:pt idx="2456">
                  <c:v>1.6279970063624027E-2</c:v>
                </c:pt>
                <c:pt idx="2457">
                  <c:v>1.6276761424590669E-2</c:v>
                </c:pt>
                <c:pt idx="2458">
                  <c:v>1.6273563047880524E-2</c:v>
                </c:pt>
                <c:pt idx="2459">
                  <c:v>1.6270374933574638E-2</c:v>
                </c:pt>
                <c:pt idx="2460">
                  <c:v>1.6267197081673013E-2</c:v>
                </c:pt>
                <c:pt idx="2461">
                  <c:v>1.6264029492256693E-2</c:v>
                </c:pt>
                <c:pt idx="2462">
                  <c:v>1.6260872165082541E-2</c:v>
                </c:pt>
                <c:pt idx="2463">
                  <c:v>1.6257725100393694E-2</c:v>
                </c:pt>
                <c:pt idx="2464">
                  <c:v>1.6254588298190153E-2</c:v>
                </c:pt>
                <c:pt idx="2465">
                  <c:v>1.6251461758309826E-2</c:v>
                </c:pt>
                <c:pt idx="2466">
                  <c:v>1.6248345480752713E-2</c:v>
                </c:pt>
                <c:pt idx="2467">
                  <c:v>1.6245239465761951E-2</c:v>
                </c:pt>
                <c:pt idx="2468">
                  <c:v>1.6242143713013357E-2</c:v>
                </c:pt>
                <c:pt idx="2469">
                  <c:v>1.6239058222669023E-2</c:v>
                </c:pt>
                <c:pt idx="2470">
                  <c:v>1.6235982994809994E-2</c:v>
                </c:pt>
                <c:pt idx="2471">
                  <c:v>1.6232918029274179E-2</c:v>
                </c:pt>
                <c:pt idx="2472">
                  <c:v>1.6229863326142624E-2</c:v>
                </c:pt>
                <c:pt idx="2473">
                  <c:v>1.6226818885415328E-2</c:v>
                </c:pt>
                <c:pt idx="2474">
                  <c:v>1.6223784707092292E-2</c:v>
                </c:pt>
                <c:pt idx="2475">
                  <c:v>1.6220760791173516E-2</c:v>
                </c:pt>
                <c:pt idx="2476">
                  <c:v>1.6217747137659E-2</c:v>
                </c:pt>
                <c:pt idx="2477">
                  <c:v>1.6214743746467697E-2</c:v>
                </c:pt>
                <c:pt idx="2478">
                  <c:v>1.62117506177617E-2</c:v>
                </c:pt>
                <c:pt idx="2479">
                  <c:v>1.6208767751378916E-2</c:v>
                </c:pt>
                <c:pt idx="2480">
                  <c:v>1.6205795147400393E-2</c:v>
                </c:pt>
                <c:pt idx="2481">
                  <c:v>1.6202832805826128E-2</c:v>
                </c:pt>
                <c:pt idx="2482">
                  <c:v>1.6199880726656124E-2</c:v>
                </c:pt>
                <c:pt idx="2483">
                  <c:v>1.6196938909809333E-2</c:v>
                </c:pt>
                <c:pt idx="2484">
                  <c:v>1.6194007355447848E-2</c:v>
                </c:pt>
                <c:pt idx="2485">
                  <c:v>1.6191086063490623E-2</c:v>
                </c:pt>
                <c:pt idx="2486">
                  <c:v>1.6188175033856611E-2</c:v>
                </c:pt>
                <c:pt idx="2487">
                  <c:v>1.6185274266626859E-2</c:v>
                </c:pt>
                <c:pt idx="2488">
                  <c:v>1.618238376172032E-2</c:v>
                </c:pt>
                <c:pt idx="2489">
                  <c:v>1.6179503519380134E-2</c:v>
                </c:pt>
                <c:pt idx="2490">
                  <c:v>1.6176633539201069E-2</c:v>
                </c:pt>
                <c:pt idx="2491">
                  <c:v>1.6173775946297653E-2</c:v>
                </c:pt>
                <c:pt idx="2492">
                  <c:v>1.6170938194253193E-2</c:v>
                </c:pt>
                <c:pt idx="2493">
                  <c:v>1.6168120945134756E-2</c:v>
                </c:pt>
                <c:pt idx="2494">
                  <c:v>1.6165324198537112E-2</c:v>
                </c:pt>
                <c:pt idx="2495">
                  <c:v>1.6162547954703399E-2</c:v>
                </c:pt>
                <c:pt idx="2496">
                  <c:v>1.615979221379571E-2</c:v>
                </c:pt>
                <c:pt idx="2497">
                  <c:v>1.6157056975489859E-2</c:v>
                </c:pt>
                <c:pt idx="2498">
                  <c:v>1.6154342239947939E-2</c:v>
                </c:pt>
                <c:pt idx="2499">
                  <c:v>1.615164800716995E-2</c:v>
                </c:pt>
                <c:pt idx="2500">
                  <c:v>1.6148974277236938E-2</c:v>
                </c:pt>
                <c:pt idx="2501">
                  <c:v>1.6146321049905765E-2</c:v>
                </c:pt>
                <c:pt idx="2502">
                  <c:v>1.614368832541957E-2</c:v>
                </c:pt>
                <c:pt idx="2503">
                  <c:v>1.6140704602863876E-2</c:v>
                </c:pt>
                <c:pt idx="2504">
                  <c:v>1.6138115812674991E-2</c:v>
                </c:pt>
                <c:pt idx="2505">
                  <c:v>1.6135547525412131E-2</c:v>
                </c:pt>
                <c:pt idx="2506">
                  <c:v>1.6132999740751108E-2</c:v>
                </c:pt>
                <c:pt idx="2507">
                  <c:v>1.6130472458935063E-2</c:v>
                </c:pt>
                <c:pt idx="2508">
                  <c:v>1.6127965679801903E-2</c:v>
                </c:pt>
                <c:pt idx="2509">
                  <c:v>1.6125479403513721E-2</c:v>
                </c:pt>
                <c:pt idx="2510">
                  <c:v>1.6123013629908423E-2</c:v>
                </c:pt>
                <c:pt idx="2511">
                  <c:v>1.6120568358986009E-2</c:v>
                </c:pt>
                <c:pt idx="2512">
                  <c:v>1.6118143590908574E-2</c:v>
                </c:pt>
                <c:pt idx="2513">
                  <c:v>1.6115739325432976E-2</c:v>
                </c:pt>
                <c:pt idx="2514">
                  <c:v>1.611335556272131E-2</c:v>
                </c:pt>
                <c:pt idx="2515">
                  <c:v>1.6110992302854621E-2</c:v>
                </c:pt>
                <c:pt idx="2516">
                  <c:v>1.6108649545751863E-2</c:v>
                </c:pt>
                <c:pt idx="2517">
                  <c:v>1.6106327291250944E-2</c:v>
                </c:pt>
                <c:pt idx="2518">
                  <c:v>1.6104025539513955E-2</c:v>
                </c:pt>
                <c:pt idx="2519">
                  <c:v>1.6101744290621944E-2</c:v>
                </c:pt>
                <c:pt idx="2520">
                  <c:v>1.6099483544331772E-2</c:v>
                </c:pt>
                <c:pt idx="2521">
                  <c:v>1.6097243300886577E-2</c:v>
                </c:pt>
                <c:pt idx="2522">
                  <c:v>1.6095023560124266E-2</c:v>
                </c:pt>
                <c:pt idx="2523">
                  <c:v>1.6092824322044841E-2</c:v>
                </c:pt>
                <c:pt idx="2524">
                  <c:v>1.6090645586810393E-2</c:v>
                </c:pt>
                <c:pt idx="2525">
                  <c:v>1.6088487354258829E-2</c:v>
                </c:pt>
                <c:pt idx="2526">
                  <c:v>1.6086349624471197E-2</c:v>
                </c:pt>
                <c:pt idx="2527">
                  <c:v>1.6084232397447495E-2</c:v>
                </c:pt>
                <c:pt idx="2528">
                  <c:v>1.6082135673106679E-2</c:v>
                </c:pt>
                <c:pt idx="2529">
                  <c:v>1.6080059451448747E-2</c:v>
                </c:pt>
                <c:pt idx="2530">
                  <c:v>1.6078003732716839E-2</c:v>
                </c:pt>
                <c:pt idx="2531">
                  <c:v>1.6075968516505723E-2</c:v>
                </c:pt>
                <c:pt idx="2532">
                  <c:v>1.6073953803058538E-2</c:v>
                </c:pt>
                <c:pt idx="2533">
                  <c:v>1.6071959592375284E-2</c:v>
                </c:pt>
                <c:pt idx="2534">
                  <c:v>1.6069985884455962E-2</c:v>
                </c:pt>
                <c:pt idx="2535">
                  <c:v>1.606803267930057E-2</c:v>
                </c:pt>
                <c:pt idx="2536">
                  <c:v>1.6066099976747017E-2</c:v>
                </c:pt>
                <c:pt idx="2537">
                  <c:v>1.6064187777119487E-2</c:v>
                </c:pt>
                <c:pt idx="2538">
                  <c:v>1.6062296080174843E-2</c:v>
                </c:pt>
                <c:pt idx="2539">
                  <c:v>1.6060424885832036E-2</c:v>
                </c:pt>
                <c:pt idx="2540">
                  <c:v>1.6058574194253161E-2</c:v>
                </c:pt>
                <c:pt idx="2541">
                  <c:v>1.6056744005438217E-2</c:v>
                </c:pt>
                <c:pt idx="2542">
                  <c:v>1.6054934319387204E-2</c:v>
                </c:pt>
                <c:pt idx="2543">
                  <c:v>1.6053145136019076E-2</c:v>
                </c:pt>
                <c:pt idx="2544">
                  <c:v>1.6051376455333832E-2</c:v>
                </c:pt>
                <c:pt idx="2545">
                  <c:v>1.6049628277493566E-2</c:v>
                </c:pt>
                <c:pt idx="2546">
                  <c:v>1.6047900602417231E-2</c:v>
                </c:pt>
                <c:pt idx="2547">
                  <c:v>1.6046193429942734E-2</c:v>
                </c:pt>
                <c:pt idx="2548">
                  <c:v>1.6044506760232169E-2</c:v>
                </c:pt>
                <c:pt idx="2549">
                  <c:v>1.6042840593204488E-2</c:v>
                </c:pt>
                <c:pt idx="2550">
                  <c:v>1.6041194928940739E-2</c:v>
                </c:pt>
                <c:pt idx="2551">
                  <c:v>1.6039569767359874E-2</c:v>
                </c:pt>
                <c:pt idx="2552">
                  <c:v>1.6037965108705032E-2</c:v>
                </c:pt>
                <c:pt idx="2553">
                  <c:v>1.6036380952570983E-2</c:v>
                </c:pt>
                <c:pt idx="2554">
                  <c:v>1.6034817299200865E-2</c:v>
                </c:pt>
                <c:pt idx="2555">
                  <c:v>1.6033274148513632E-2</c:v>
                </c:pt>
                <c:pt idx="2556">
                  <c:v>1.6031751500752423E-2</c:v>
                </c:pt>
                <c:pt idx="2557">
                  <c:v>1.6030249355593051E-2</c:v>
                </c:pt>
                <c:pt idx="2558">
                  <c:v>1.6028767713116565E-2</c:v>
                </c:pt>
                <c:pt idx="2559">
                  <c:v>1.602730657340401E-2</c:v>
                </c:pt>
                <c:pt idx="2560">
                  <c:v>1.6025865936455386E-2</c:v>
                </c:pt>
                <c:pt idx="2561">
                  <c:v>1.60244458021086E-2</c:v>
                </c:pt>
                <c:pt idx="2562">
                  <c:v>1.6023046170525745E-2</c:v>
                </c:pt>
                <c:pt idx="2563">
                  <c:v>1.6021667041868914E-2</c:v>
                </c:pt>
                <c:pt idx="2564">
                  <c:v>1.6020308415732876E-2</c:v>
                </c:pt>
                <c:pt idx="2565">
                  <c:v>1.6018970292360768E-2</c:v>
                </c:pt>
                <c:pt idx="2566">
                  <c:v>1.6017652671833638E-2</c:v>
                </c:pt>
                <c:pt idx="2567">
                  <c:v>1.6016355553827299E-2</c:v>
                </c:pt>
                <c:pt idx="2568">
                  <c:v>1.6015078938665939E-2</c:v>
                </c:pt>
                <c:pt idx="2569">
                  <c:v>1.6013822826106416E-2</c:v>
                </c:pt>
                <c:pt idx="2570">
                  <c:v>1.6012587216472918E-2</c:v>
                </c:pt>
                <c:pt idx="2571">
                  <c:v>1.6011372109441258E-2</c:v>
                </c:pt>
                <c:pt idx="2572">
                  <c:v>1.6010177505092482E-2</c:v>
                </c:pt>
                <c:pt idx="2573">
                  <c:v>1.6009003403426592E-2</c:v>
                </c:pt>
                <c:pt idx="2574">
                  <c:v>1.6007849804686725E-2</c:v>
                </c:pt>
                <c:pt idx="2575">
                  <c:v>1.6006716708548696E-2</c:v>
                </c:pt>
                <c:pt idx="2576">
                  <c:v>1.6005604115093552E-2</c:v>
                </c:pt>
                <c:pt idx="2577">
                  <c:v>1.600451202440234E-2</c:v>
                </c:pt>
                <c:pt idx="2578">
                  <c:v>1.6003440436475058E-2</c:v>
                </c:pt>
                <c:pt idx="2579">
                  <c:v>1.6002389351230661E-2</c:v>
                </c:pt>
                <c:pt idx="2580">
                  <c:v>1.6001358768669149E-2</c:v>
                </c:pt>
                <c:pt idx="2581">
                  <c:v>1.6000348688871568E-2</c:v>
                </c:pt>
                <c:pt idx="2582">
                  <c:v>1.5999359111837919E-2</c:v>
                </c:pt>
                <c:pt idx="2583">
                  <c:v>1.5998390037406107E-2</c:v>
                </c:pt>
                <c:pt idx="2584">
                  <c:v>1.5997441465819273E-2</c:v>
                </c:pt>
                <c:pt idx="2585">
                  <c:v>1.5996513396834278E-2</c:v>
                </c:pt>
                <c:pt idx="2586">
                  <c:v>1.5995605830613213E-2</c:v>
                </c:pt>
                <c:pt idx="2587">
                  <c:v>1.599471876715608E-2</c:v>
                </c:pt>
                <c:pt idx="2588">
                  <c:v>1.5993852206381831E-2</c:v>
                </c:pt>
                <c:pt idx="2589">
                  <c:v>1.5993006148371514E-2</c:v>
                </c:pt>
                <c:pt idx="2590">
                  <c:v>1.5992180592963035E-2</c:v>
                </c:pt>
                <c:pt idx="2591">
                  <c:v>1.5991375540399533E-2</c:v>
                </c:pt>
                <c:pt idx="2592">
                  <c:v>1.5990590990518916E-2</c:v>
                </c:pt>
                <c:pt idx="2593">
                  <c:v>1.598982694340223E-2</c:v>
                </c:pt>
                <c:pt idx="2594">
                  <c:v>1.5989083398887383E-2</c:v>
                </c:pt>
                <c:pt idx="2595">
                  <c:v>1.5988360357136466E-2</c:v>
                </c:pt>
                <c:pt idx="2596">
                  <c:v>1.5987657818149481E-2</c:v>
                </c:pt>
                <c:pt idx="2597">
                  <c:v>1.5986975781926427E-2</c:v>
                </c:pt>
                <c:pt idx="2598">
                  <c:v>1.5986314248224165E-2</c:v>
                </c:pt>
                <c:pt idx="2599">
                  <c:v>1.5985673217528973E-2</c:v>
                </c:pt>
                <c:pt idx="2600">
                  <c:v>1.5985052689354573E-2</c:v>
                </c:pt>
                <c:pt idx="2601">
                  <c:v>1.5984452663863058E-2</c:v>
                </c:pt>
                <c:pt idx="2602">
                  <c:v>1.598387314121652E-2</c:v>
                </c:pt>
                <c:pt idx="2603">
                  <c:v>1.5983314121171821E-2</c:v>
                </c:pt>
                <c:pt idx="2604">
                  <c:v>1.5982775603891053E-2</c:v>
                </c:pt>
                <c:pt idx="2605">
                  <c:v>1.5982257589374216E-2</c:v>
                </c:pt>
                <c:pt idx="2606">
                  <c:v>1.598176007762131E-2</c:v>
                </c:pt>
                <c:pt idx="2607">
                  <c:v>1.5981216597957815E-2</c:v>
                </c:pt>
                <c:pt idx="2608">
                  <c:v>1.5980763020583266E-2</c:v>
                </c:pt>
                <c:pt idx="2609">
                  <c:v>1.5980329945810556E-2</c:v>
                </c:pt>
                <c:pt idx="2610">
                  <c:v>1.5979917373801777E-2</c:v>
                </c:pt>
                <c:pt idx="2611">
                  <c:v>1.5979525304637976E-2</c:v>
                </c:pt>
                <c:pt idx="2612">
                  <c:v>1.5979153737994967E-2</c:v>
                </c:pt>
                <c:pt idx="2613">
                  <c:v>1.5978802674115888E-2</c:v>
                </c:pt>
                <c:pt idx="2614">
                  <c:v>1.5978472113000741E-2</c:v>
                </c:pt>
                <c:pt idx="2615">
                  <c:v>1.5978162054649525E-2</c:v>
                </c:pt>
                <c:pt idx="2616">
                  <c:v>1.5977872498900147E-2</c:v>
                </c:pt>
                <c:pt idx="2617">
                  <c:v>1.5977603445914701E-2</c:v>
                </c:pt>
                <c:pt idx="2618">
                  <c:v>1.5977354895693185E-2</c:v>
                </c:pt>
                <c:pt idx="2619">
                  <c:v>1.5977126848154555E-2</c:v>
                </c:pt>
                <c:pt idx="2620">
                  <c:v>1.5976919303298809E-2</c:v>
                </c:pt>
                <c:pt idx="2621">
                  <c:v>1.5976732261125948E-2</c:v>
                </c:pt>
                <c:pt idx="2622">
                  <c:v>1.597792101064277E-2</c:v>
                </c:pt>
                <c:pt idx="2623">
                  <c:v>1.5976419685072019E-2</c:v>
                </c:pt>
                <c:pt idx="2624">
                  <c:v>1.5976294151109904E-2</c:v>
                </c:pt>
                <c:pt idx="2625">
                  <c:v>1.5976189119830675E-2</c:v>
                </c:pt>
                <c:pt idx="2626">
                  <c:v>1.5976104591315377E-2</c:v>
                </c:pt>
                <c:pt idx="2627">
                  <c:v>1.5976040565482963E-2</c:v>
                </c:pt>
                <c:pt idx="2628">
                  <c:v>1.597599704241448E-2</c:v>
                </c:pt>
                <c:pt idx="2629">
                  <c:v>1.5975974022109929E-2</c:v>
                </c:pt>
                <c:pt idx="2630">
                  <c:v>1.5975971504407216E-2</c:v>
                </c:pt>
                <c:pt idx="2631">
                  <c:v>1.5975989489387388E-2</c:v>
                </c:pt>
                <c:pt idx="2632">
                  <c:v>1.5976027977131491E-2</c:v>
                </c:pt>
                <c:pt idx="2633">
                  <c:v>1.5976086967720571E-2</c:v>
                </c:pt>
                <c:pt idx="2634">
                  <c:v>1.597616646091149E-2</c:v>
                </c:pt>
                <c:pt idx="2635">
                  <c:v>1.5976266456785293E-2</c:v>
                </c:pt>
                <c:pt idx="2636">
                  <c:v>1.5976386955504074E-2</c:v>
                </c:pt>
                <c:pt idx="2637">
                  <c:v>1.5976527956824693E-2</c:v>
                </c:pt>
                <c:pt idx="2638">
                  <c:v>1.5976689460909244E-2</c:v>
                </c:pt>
                <c:pt idx="2639">
                  <c:v>1.5976871467676679E-2</c:v>
                </c:pt>
                <c:pt idx="2640">
                  <c:v>1.5977073977208045E-2</c:v>
                </c:pt>
                <c:pt idx="2641">
                  <c:v>1.597729698934125E-2</c:v>
                </c:pt>
                <c:pt idx="2642">
                  <c:v>1.5977540504319432E-2</c:v>
                </c:pt>
                <c:pt idx="2643">
                  <c:v>1.5977804521980499E-2</c:v>
                </c:pt>
                <c:pt idx="2644">
                  <c:v>1.5978089042405497E-2</c:v>
                </c:pt>
                <c:pt idx="2645">
                  <c:v>1.5978394065432333E-2</c:v>
                </c:pt>
                <c:pt idx="2646">
                  <c:v>1.5978719591223101E-2</c:v>
                </c:pt>
                <c:pt idx="2647">
                  <c:v>1.5979065619777799E-2</c:v>
                </c:pt>
                <c:pt idx="2648">
                  <c:v>1.5979432151015383E-2</c:v>
                </c:pt>
                <c:pt idx="2649">
                  <c:v>1.5979819185016897E-2</c:v>
                </c:pt>
                <c:pt idx="2650">
                  <c:v>1.598022672162025E-2</c:v>
                </c:pt>
                <c:pt idx="2651">
                  <c:v>1.5980654760987534E-2</c:v>
                </c:pt>
                <c:pt idx="2652">
                  <c:v>1.5981103303199795E-2</c:v>
                </c:pt>
                <c:pt idx="2653">
                  <c:v>1.5981572347932849E-2</c:v>
                </c:pt>
                <c:pt idx="2654">
                  <c:v>1.598206189551088E-2</c:v>
                </c:pt>
                <c:pt idx="2655">
                  <c:v>1.5982571945771795E-2</c:v>
                </c:pt>
                <c:pt idx="2656">
                  <c:v>1.5983102498715596E-2</c:v>
                </c:pt>
                <c:pt idx="2657">
                  <c:v>1.5983653554423327E-2</c:v>
                </c:pt>
                <c:pt idx="2658">
                  <c:v>1.5984225112813943E-2</c:v>
                </c:pt>
                <c:pt idx="2659">
                  <c:v>1.5985690304381277E-2</c:v>
                </c:pt>
                <c:pt idx="2660">
                  <c:v>1.5986308780328772E-2</c:v>
                </c:pt>
                <c:pt idx="2661">
                  <c:v>1.5986947760769182E-2</c:v>
                </c:pt>
                <c:pt idx="2662">
                  <c:v>1.5987607245756541E-2</c:v>
                </c:pt>
                <c:pt idx="2663">
                  <c:v>1.598828723523682E-2</c:v>
                </c:pt>
                <c:pt idx="2664">
                  <c:v>1.5988987729237035E-2</c:v>
                </c:pt>
                <c:pt idx="2665">
                  <c:v>1.5989708727757179E-2</c:v>
                </c:pt>
                <c:pt idx="2666">
                  <c:v>1.5990450230824276E-2</c:v>
                </c:pt>
                <c:pt idx="2667">
                  <c:v>1.5991212238384289E-2</c:v>
                </c:pt>
                <c:pt idx="2668">
                  <c:v>1.5991994750464238E-2</c:v>
                </c:pt>
                <c:pt idx="2669">
                  <c:v>1.5992797767037104E-2</c:v>
                </c:pt>
                <c:pt idx="2670">
                  <c:v>1.5993621288183935E-2</c:v>
                </c:pt>
                <c:pt idx="2671">
                  <c:v>1.5994465313823685E-2</c:v>
                </c:pt>
                <c:pt idx="2672">
                  <c:v>1.5995005552014163E-2</c:v>
                </c:pt>
                <c:pt idx="2673">
                  <c:v>1.5995899296035176E-2</c:v>
                </c:pt>
                <c:pt idx="2674">
                  <c:v>1.5996813542739075E-2</c:v>
                </c:pt>
                <c:pt idx="2675">
                  <c:v>1.5997748292125857E-2</c:v>
                </c:pt>
                <c:pt idx="2676">
                  <c:v>1.5998703544357618E-2</c:v>
                </c:pt>
                <c:pt idx="2677">
                  <c:v>1.5999679299191216E-2</c:v>
                </c:pt>
                <c:pt idx="2678">
                  <c:v>1.6000675556788746E-2</c:v>
                </c:pt>
                <c:pt idx="2679">
                  <c:v>1.6001692317150207E-2</c:v>
                </c:pt>
                <c:pt idx="2680">
                  <c:v>1.6002729580194552E-2</c:v>
                </c:pt>
                <c:pt idx="2681">
                  <c:v>1.6003787345921783E-2</c:v>
                </c:pt>
                <c:pt idx="2682">
                  <c:v>1.6004865614331898E-2</c:v>
                </c:pt>
                <c:pt idx="2683">
                  <c:v>1.6005964385668037E-2</c:v>
                </c:pt>
                <c:pt idx="2684">
                  <c:v>1.6007083659524968E-2</c:v>
                </c:pt>
                <c:pt idx="2685">
                  <c:v>1.600822343614583E-2</c:v>
                </c:pt>
                <c:pt idx="2686">
                  <c:v>1.6009383715530623E-2</c:v>
                </c:pt>
                <c:pt idx="2687">
                  <c:v>1.6010564497679347E-2</c:v>
                </c:pt>
                <c:pt idx="2688">
                  <c:v>1.601176578242991E-2</c:v>
                </c:pt>
                <c:pt idx="2689">
                  <c:v>1.6012987569944404E-2</c:v>
                </c:pt>
                <c:pt idx="2690">
                  <c:v>1.6014229860303875E-2</c:v>
                </c:pt>
                <c:pt idx="2691">
                  <c:v>1.6015492653184138E-2</c:v>
                </c:pt>
                <c:pt idx="2692">
                  <c:v>1.6016775948990425E-2</c:v>
                </c:pt>
                <c:pt idx="2693">
                  <c:v>1.6018079747317504E-2</c:v>
                </c:pt>
                <c:pt idx="2694">
                  <c:v>1.6019404048489561E-2</c:v>
                </c:pt>
                <c:pt idx="2695">
                  <c:v>1.6020748852425548E-2</c:v>
                </c:pt>
                <c:pt idx="2696">
                  <c:v>1.6022114158963374E-2</c:v>
                </c:pt>
                <c:pt idx="2697">
                  <c:v>1.6023499968265131E-2</c:v>
                </c:pt>
                <c:pt idx="2698">
                  <c:v>1.6024906280411866E-2</c:v>
                </c:pt>
                <c:pt idx="2699">
                  <c:v>1.6026333095079393E-2</c:v>
                </c:pt>
                <c:pt idx="2700">
                  <c:v>1.6027780412672943E-2</c:v>
                </c:pt>
                <c:pt idx="2701">
                  <c:v>1.6029248232868332E-2</c:v>
                </c:pt>
                <c:pt idx="2702">
                  <c:v>1.6030736555827652E-2</c:v>
                </c:pt>
                <c:pt idx="2703">
                  <c:v>1.6032245381550903E-2</c:v>
                </c:pt>
                <c:pt idx="2704">
                  <c:v>1.6033774709875992E-2</c:v>
                </c:pt>
                <c:pt idx="2705">
                  <c:v>1.6035324541127105E-2</c:v>
                </c:pt>
                <c:pt idx="2706">
                  <c:v>1.603689487489901E-2</c:v>
                </c:pt>
                <c:pt idx="2707">
                  <c:v>1.6038485711434847E-2</c:v>
                </c:pt>
                <c:pt idx="2708">
                  <c:v>1.6040097050734614E-2</c:v>
                </c:pt>
                <c:pt idx="2709">
                  <c:v>1.6041728892879359E-2</c:v>
                </c:pt>
                <c:pt idx="2710">
                  <c:v>1.6043381237544896E-2</c:v>
                </c:pt>
                <c:pt idx="2711">
                  <c:v>1.604505408505541E-2</c:v>
                </c:pt>
                <c:pt idx="2712">
                  <c:v>1.6046747435410902E-2</c:v>
                </c:pt>
                <c:pt idx="2713">
                  <c:v>1.6048461288287186E-2</c:v>
                </c:pt>
                <c:pt idx="2714">
                  <c:v>1.6050195643846354E-2</c:v>
                </c:pt>
                <c:pt idx="2715">
                  <c:v>1.6051950502331547E-2</c:v>
                </c:pt>
                <c:pt idx="2716">
                  <c:v>1.6053725863499624E-2</c:v>
                </c:pt>
                <c:pt idx="2717">
                  <c:v>1.6055521727431632E-2</c:v>
                </c:pt>
                <c:pt idx="2718">
                  <c:v>1.6057338093965479E-2</c:v>
                </c:pt>
                <c:pt idx="2719">
                  <c:v>1.6059174963344303E-2</c:v>
                </c:pt>
                <c:pt idx="2720">
                  <c:v>1.6061032335324965E-2</c:v>
                </c:pt>
                <c:pt idx="2721">
                  <c:v>1.6062910210150605E-2</c:v>
                </c:pt>
                <c:pt idx="2722">
                  <c:v>1.606480858765913E-2</c:v>
                </c:pt>
                <c:pt idx="2723">
                  <c:v>1.6066727467931585E-2</c:v>
                </c:pt>
                <c:pt idx="2724">
                  <c:v>1.6068666850967972E-2</c:v>
                </c:pt>
                <c:pt idx="2725">
                  <c:v>1.6070626736606197E-2</c:v>
                </c:pt>
                <c:pt idx="2726">
                  <c:v>1.60726071250894E-2</c:v>
                </c:pt>
                <c:pt idx="2727">
                  <c:v>1.6074608016255487E-2</c:v>
                </c:pt>
                <c:pt idx="2728">
                  <c:v>1.6076629410185506E-2</c:v>
                </c:pt>
                <c:pt idx="2729">
                  <c:v>1.6078671306798409E-2</c:v>
                </c:pt>
                <c:pt idx="2730">
                  <c:v>1.6080733706175243E-2</c:v>
                </c:pt>
                <c:pt idx="2731">
                  <c:v>1.6082816608316008E-2</c:v>
                </c:pt>
                <c:pt idx="2732">
                  <c:v>1.6084920013139659E-2</c:v>
                </c:pt>
                <c:pt idx="2733">
                  <c:v>1.608704392072724E-2</c:v>
                </c:pt>
                <c:pt idx="2734">
                  <c:v>1.6089188331078752E-2</c:v>
                </c:pt>
                <c:pt idx="2735">
                  <c:v>1.6091353244113149E-2</c:v>
                </c:pt>
                <c:pt idx="2736">
                  <c:v>1.6093538659911477E-2</c:v>
                </c:pt>
                <c:pt idx="2737">
                  <c:v>1.6095744578473736E-2</c:v>
                </c:pt>
                <c:pt idx="2738">
                  <c:v>1.609797099971888E-2</c:v>
                </c:pt>
                <c:pt idx="2739">
                  <c:v>1.6100217923727955E-2</c:v>
                </c:pt>
                <c:pt idx="2740">
                  <c:v>1.6102485350419915E-2</c:v>
                </c:pt>
                <c:pt idx="2741">
                  <c:v>1.6104773279956852E-2</c:v>
                </c:pt>
                <c:pt idx="2742">
                  <c:v>1.6107081712176674E-2</c:v>
                </c:pt>
                <c:pt idx="2743">
                  <c:v>1.6109410647079381E-2</c:v>
                </c:pt>
                <c:pt idx="2744">
                  <c:v>1.6111760084827065E-2</c:v>
                </c:pt>
                <c:pt idx="2745">
                  <c:v>1.6114130025257634E-2</c:v>
                </c:pt>
                <c:pt idx="2746">
                  <c:v>1.6116520468452133E-2</c:v>
                </c:pt>
                <c:pt idx="2747">
                  <c:v>1.6118931414329518E-2</c:v>
                </c:pt>
                <c:pt idx="2748">
                  <c:v>1.612136286305188E-2</c:v>
                </c:pt>
                <c:pt idx="2749">
                  <c:v>1.6123814814457127E-2</c:v>
                </c:pt>
                <c:pt idx="2750">
                  <c:v>1.6126287268626305E-2</c:v>
                </c:pt>
                <c:pt idx="2751">
                  <c:v>1.6128780225397321E-2</c:v>
                </c:pt>
                <c:pt idx="2752">
                  <c:v>1.6131293685094361E-2</c:v>
                </c:pt>
                <c:pt idx="2753">
                  <c:v>1.613382764739324E-2</c:v>
                </c:pt>
                <c:pt idx="2754">
                  <c:v>1.6136382112537095E-2</c:v>
                </c:pt>
                <c:pt idx="2755">
                  <c:v>1.6138957080363836E-2</c:v>
                </c:pt>
                <c:pt idx="2756">
                  <c:v>1.6141552551035554E-2</c:v>
                </c:pt>
                <c:pt idx="2757">
                  <c:v>1.614416852430911E-2</c:v>
                </c:pt>
                <c:pt idx="2758">
                  <c:v>1.6146805000427644E-2</c:v>
                </c:pt>
                <c:pt idx="2759">
                  <c:v>1.6149461979310109E-2</c:v>
                </c:pt>
                <c:pt idx="2760">
                  <c:v>1.6152139460875459E-2</c:v>
                </c:pt>
                <c:pt idx="2761">
                  <c:v>1.6154837445123693E-2</c:v>
                </c:pt>
                <c:pt idx="2762">
                  <c:v>1.6157555932216905E-2</c:v>
                </c:pt>
                <c:pt idx="2763">
                  <c:v>1.6160687879991364E-2</c:v>
                </c:pt>
                <c:pt idx="2764">
                  <c:v>1.616345030154398E-2</c:v>
                </c:pt>
                <c:pt idx="2765">
                  <c:v>1.6166233225860527E-2</c:v>
                </c:pt>
                <c:pt idx="2766">
                  <c:v>1.6169036652778912E-2</c:v>
                </c:pt>
                <c:pt idx="2767">
                  <c:v>1.6171860582542275E-2</c:v>
                </c:pt>
                <c:pt idx="2768">
                  <c:v>1.6174705015150614E-2</c:v>
                </c:pt>
                <c:pt idx="2769">
                  <c:v>1.6177569950441839E-2</c:v>
                </c:pt>
                <c:pt idx="2770">
                  <c:v>1.6180455388415949E-2</c:v>
                </c:pt>
                <c:pt idx="2771">
                  <c:v>1.6183361329235035E-2</c:v>
                </c:pt>
                <c:pt idx="2772">
                  <c:v>1.6186287772737007E-2</c:v>
                </c:pt>
                <c:pt idx="2773">
                  <c:v>1.618923471900291E-2</c:v>
                </c:pt>
                <c:pt idx="2774">
                  <c:v>1.6192202168032743E-2</c:v>
                </c:pt>
                <c:pt idx="2775">
                  <c:v>1.6195190119907554E-2</c:v>
                </c:pt>
                <c:pt idx="2776">
                  <c:v>1.6198198574384204E-2</c:v>
                </c:pt>
                <c:pt idx="2777">
                  <c:v>1.6201227531705831E-2</c:v>
                </c:pt>
                <c:pt idx="2778">
                  <c:v>1.6204276991710342E-2</c:v>
                </c:pt>
                <c:pt idx="2779">
                  <c:v>1.6207346954559831E-2</c:v>
                </c:pt>
                <c:pt idx="2780">
                  <c:v>1.6210437420092205E-2</c:v>
                </c:pt>
                <c:pt idx="2781">
                  <c:v>1.621354838838851E-2</c:v>
                </c:pt>
                <c:pt idx="2782">
                  <c:v>1.6216679859529792E-2</c:v>
                </c:pt>
                <c:pt idx="2783">
                  <c:v>1.6219831833272913E-2</c:v>
                </c:pt>
                <c:pt idx="2784">
                  <c:v>1.6223004309861011E-2</c:v>
                </c:pt>
                <c:pt idx="2785">
                  <c:v>1.622619728921304E-2</c:v>
                </c:pt>
                <c:pt idx="2786">
                  <c:v>1.6229410771410047E-2</c:v>
                </c:pt>
                <c:pt idx="2787">
                  <c:v>1.6232644756289938E-2</c:v>
                </c:pt>
                <c:pt idx="2788">
                  <c:v>1.6235899243852714E-2</c:v>
                </c:pt>
                <c:pt idx="2789">
                  <c:v>1.6239174234179421E-2</c:v>
                </c:pt>
                <c:pt idx="2790">
                  <c:v>1.6242469727432152E-2</c:v>
                </c:pt>
                <c:pt idx="2791">
                  <c:v>1.6245785723286721E-2</c:v>
                </c:pt>
                <c:pt idx="2792">
                  <c:v>1.6249122221905221E-2</c:v>
                </c:pt>
                <c:pt idx="2793">
                  <c:v>1.6252479223368699E-2</c:v>
                </c:pt>
                <c:pt idx="2794">
                  <c:v>1.6255856727596107E-2</c:v>
                </c:pt>
                <c:pt idx="2795">
                  <c:v>1.6259254734506401E-2</c:v>
                </c:pt>
                <c:pt idx="2796">
                  <c:v>1.6262673244261672E-2</c:v>
                </c:pt>
                <c:pt idx="2797">
                  <c:v>1.6266112256780874E-2</c:v>
                </c:pt>
                <c:pt idx="2798">
                  <c:v>1.626957177198296E-2</c:v>
                </c:pt>
                <c:pt idx="2799">
                  <c:v>1.6273051790030024E-2</c:v>
                </c:pt>
                <c:pt idx="2800">
                  <c:v>1.6276552310841019E-2</c:v>
                </c:pt>
                <c:pt idx="2801">
                  <c:v>1.6280073334334899E-2</c:v>
                </c:pt>
                <c:pt idx="2802">
                  <c:v>1.6283614860754803E-2</c:v>
                </c:pt>
                <c:pt idx="2803">
                  <c:v>1.6287176889776545E-2</c:v>
                </c:pt>
                <c:pt idx="2804">
                  <c:v>1.6290759421643264E-2</c:v>
                </c:pt>
                <c:pt idx="2805">
                  <c:v>1.6294362456273914E-2</c:v>
                </c:pt>
                <c:pt idx="2806">
                  <c:v>1.6297985993587449E-2</c:v>
                </c:pt>
                <c:pt idx="2807">
                  <c:v>1.6301630033827008E-2</c:v>
                </c:pt>
                <c:pt idx="2808">
                  <c:v>1.6305294576830498E-2</c:v>
                </c:pt>
                <c:pt idx="2809">
                  <c:v>1.6308979622516873E-2</c:v>
                </c:pt>
                <c:pt idx="2810">
                  <c:v>1.6312685170967178E-2</c:v>
                </c:pt>
                <c:pt idx="2811">
                  <c:v>1.6316411222181415E-2</c:v>
                </c:pt>
                <c:pt idx="2812">
                  <c:v>1.6320157776240629E-2</c:v>
                </c:pt>
                <c:pt idx="2813">
                  <c:v>1.6323924833063774E-2</c:v>
                </c:pt>
                <c:pt idx="2814">
                  <c:v>1.6327712392650851E-2</c:v>
                </c:pt>
                <c:pt idx="2815">
                  <c:v>1.6331520455001858E-2</c:v>
                </c:pt>
                <c:pt idx="2816">
                  <c:v>1.6335349020197842E-2</c:v>
                </c:pt>
                <c:pt idx="2817">
                  <c:v>1.6339198087995666E-2</c:v>
                </c:pt>
                <c:pt idx="2818">
                  <c:v>1.6343067658719512E-2</c:v>
                </c:pt>
                <c:pt idx="2819">
                  <c:v>1.634695773220729E-2</c:v>
                </c:pt>
                <c:pt idx="2820">
                  <c:v>1.6350868308540045E-2</c:v>
                </c:pt>
                <c:pt idx="2821">
                  <c:v>1.6354799387474639E-2</c:v>
                </c:pt>
                <c:pt idx="2822">
                  <c:v>1.635875096925421E-2</c:v>
                </c:pt>
                <c:pt idx="2823">
                  <c:v>1.6362723053878758E-2</c:v>
                </c:pt>
                <c:pt idx="2824">
                  <c:v>1.6366715641267238E-2</c:v>
                </c:pt>
                <c:pt idx="2825">
                  <c:v>1.6370728731338602E-2</c:v>
                </c:pt>
                <c:pt idx="2826">
                  <c:v>1.637476232433599E-2</c:v>
                </c:pt>
                <c:pt idx="2827">
                  <c:v>1.6378816420097309E-2</c:v>
                </c:pt>
                <c:pt idx="2828">
                  <c:v>1.6382891018622558E-2</c:v>
                </c:pt>
                <c:pt idx="2829">
                  <c:v>1.6386986119911739E-2</c:v>
                </c:pt>
                <c:pt idx="2830">
                  <c:v>1.6391101723964852E-2</c:v>
                </c:pt>
                <c:pt idx="2831">
                  <c:v>1.6395237830781895E-2</c:v>
                </c:pt>
                <c:pt idx="2832">
                  <c:v>1.6399394440443915E-2</c:v>
                </c:pt>
                <c:pt idx="2833">
                  <c:v>1.6403571552950913E-2</c:v>
                </c:pt>
                <c:pt idx="2834">
                  <c:v>1.6407769168140796E-2</c:v>
                </c:pt>
                <c:pt idx="2835">
                  <c:v>1.6411987286175655E-2</c:v>
                </c:pt>
                <c:pt idx="2836">
                  <c:v>1.6416225906974447E-2</c:v>
                </c:pt>
                <c:pt idx="2837">
                  <c:v>1.6420485030618215E-2</c:v>
                </c:pt>
                <c:pt idx="2838">
                  <c:v>1.6424764657025914E-2</c:v>
                </c:pt>
                <c:pt idx="2839">
                  <c:v>1.6429064786116498E-2</c:v>
                </c:pt>
                <c:pt idx="2840">
                  <c:v>1.6433385418133106E-2</c:v>
                </c:pt>
                <c:pt idx="2841">
                  <c:v>1.6437726552913645E-2</c:v>
                </c:pt>
                <c:pt idx="2842">
                  <c:v>1.6442088190377069E-2</c:v>
                </c:pt>
                <c:pt idx="2843">
                  <c:v>1.6446470330766516E-2</c:v>
                </c:pt>
                <c:pt idx="2844">
                  <c:v>1.6450872973919894E-2</c:v>
                </c:pt>
                <c:pt idx="2845">
                  <c:v>1.645529611991825E-2</c:v>
                </c:pt>
                <c:pt idx="2846">
                  <c:v>1.6459739768599491E-2</c:v>
                </c:pt>
                <c:pt idx="2847">
                  <c:v>1.6464203920206755E-2</c:v>
                </c:pt>
                <c:pt idx="2848">
                  <c:v>1.6468688574496904E-2</c:v>
                </c:pt>
                <c:pt idx="2849">
                  <c:v>1.6473193731713076E-2</c:v>
                </c:pt>
                <c:pt idx="2850">
                  <c:v>1.6477719391531087E-2</c:v>
                </c:pt>
                <c:pt idx="2851">
                  <c:v>1.6482265554437214E-2</c:v>
                </c:pt>
                <c:pt idx="2852">
                  <c:v>1.648683221994518E-2</c:v>
                </c:pt>
                <c:pt idx="2853">
                  <c:v>1.6491419388217077E-2</c:v>
                </c:pt>
                <c:pt idx="2854">
                  <c:v>1.6496027059414997E-2</c:v>
                </c:pt>
                <c:pt idx="2855">
                  <c:v>1.6500655233457895E-2</c:v>
                </c:pt>
                <c:pt idx="2856">
                  <c:v>1.6505303910183677E-2</c:v>
                </c:pt>
                <c:pt idx="2857">
                  <c:v>1.6509973089673391E-2</c:v>
                </c:pt>
                <c:pt idx="2858">
                  <c:v>1.6514662772089128E-2</c:v>
                </c:pt>
                <c:pt idx="2859">
                  <c:v>1.6519372957349843E-2</c:v>
                </c:pt>
                <c:pt idx="2860">
                  <c:v>1.6524103645212396E-2</c:v>
                </c:pt>
                <c:pt idx="2861">
                  <c:v>1.6528854836000972E-2</c:v>
                </c:pt>
                <c:pt idx="2862">
                  <c:v>1.6533626529715573E-2</c:v>
                </c:pt>
                <c:pt idx="2863">
                  <c:v>1.6538418726113058E-2</c:v>
                </c:pt>
                <c:pt idx="2864">
                  <c:v>1.6543231425274474E-2</c:v>
                </c:pt>
                <c:pt idx="2865">
                  <c:v>1.6548064627361914E-2</c:v>
                </c:pt>
                <c:pt idx="2866">
                  <c:v>1.6552918332294331E-2</c:v>
                </c:pt>
                <c:pt idx="2867">
                  <c:v>1.6557792539909633E-2</c:v>
                </c:pt>
                <c:pt idx="2868">
                  <c:v>1.6562687250369912E-2</c:v>
                </c:pt>
                <c:pt idx="2869">
                  <c:v>1.6567602463675168E-2</c:v>
                </c:pt>
                <c:pt idx="2870">
                  <c:v>1.6572538179825402E-2</c:v>
                </c:pt>
                <c:pt idx="2871">
                  <c:v>1.6577494398739567E-2</c:v>
                </c:pt>
                <c:pt idx="2872">
                  <c:v>1.658247112049871E-2</c:v>
                </c:pt>
                <c:pt idx="2873">
                  <c:v>1.6587468345102829E-2</c:v>
                </c:pt>
                <c:pt idx="2874">
                  <c:v>1.659248607247088E-2</c:v>
                </c:pt>
                <c:pt idx="2875">
                  <c:v>1.6597524302602862E-2</c:v>
                </c:pt>
                <c:pt idx="2876">
                  <c:v>1.6602583035741914E-2</c:v>
                </c:pt>
                <c:pt idx="2877">
                  <c:v>1.660766227156385E-2</c:v>
                </c:pt>
                <c:pt idx="2878">
                  <c:v>1.6612762010230764E-2</c:v>
                </c:pt>
                <c:pt idx="2879">
                  <c:v>1.6617882251661609E-2</c:v>
                </c:pt>
                <c:pt idx="2880">
                  <c:v>1.6623022996099523E-2</c:v>
                </c:pt>
                <c:pt idx="2881">
                  <c:v>1.6628184243220323E-2</c:v>
                </c:pt>
                <c:pt idx="2882">
                  <c:v>1.66333659931861E-2</c:v>
                </c:pt>
                <c:pt idx="2883">
                  <c:v>1.6638568246077901E-2</c:v>
                </c:pt>
                <c:pt idx="2884">
                  <c:v>1.664379100157154E-2</c:v>
                </c:pt>
                <c:pt idx="2885">
                  <c:v>1.6649034260153295E-2</c:v>
                </c:pt>
                <c:pt idx="2886">
                  <c:v>1.6654298021336889E-2</c:v>
                </c:pt>
                <c:pt idx="2887">
                  <c:v>1.6659582285527552E-2</c:v>
                </c:pt>
                <c:pt idx="2888">
                  <c:v>1.6664887052563193E-2</c:v>
                </c:pt>
                <c:pt idx="2889">
                  <c:v>1.6670212322281719E-2</c:v>
                </c:pt>
                <c:pt idx="2890">
                  <c:v>1.6675558094845222E-2</c:v>
                </c:pt>
                <c:pt idx="2891">
                  <c:v>1.6680924370415795E-2</c:v>
                </c:pt>
                <c:pt idx="2892">
                  <c:v>1.6686311148669253E-2</c:v>
                </c:pt>
                <c:pt idx="2893">
                  <c:v>1.6691718429767688E-2</c:v>
                </c:pt>
                <c:pt idx="2894">
                  <c:v>1.6697146213792147E-2</c:v>
                </c:pt>
                <c:pt idx="2895">
                  <c:v>1.6702594500580537E-2</c:v>
                </c:pt>
                <c:pt idx="2896">
                  <c:v>1.6708063290213904E-2</c:v>
                </c:pt>
                <c:pt idx="2897">
                  <c:v>1.6713552582692248E-2</c:v>
                </c:pt>
                <c:pt idx="2898">
                  <c:v>1.671906237801557E-2</c:v>
                </c:pt>
                <c:pt idx="2899">
                  <c:v>1.6724592676183869E-2</c:v>
                </c:pt>
                <c:pt idx="2900">
                  <c:v>1.6730143477197146E-2</c:v>
                </c:pt>
                <c:pt idx="2901">
                  <c:v>1.67357147810554E-2</c:v>
                </c:pt>
                <c:pt idx="2902">
                  <c:v>1.6741306587758631E-2</c:v>
                </c:pt>
                <c:pt idx="2903">
                  <c:v>1.6746918897306839E-2</c:v>
                </c:pt>
                <c:pt idx="2904">
                  <c:v>1.6752551709700025E-2</c:v>
                </c:pt>
                <c:pt idx="2905">
                  <c:v>1.6758205024938189E-2</c:v>
                </c:pt>
                <c:pt idx="2906">
                  <c:v>1.6763878843021329E-2</c:v>
                </c:pt>
                <c:pt idx="2907">
                  <c:v>1.6769573163949447E-2</c:v>
                </c:pt>
                <c:pt idx="2908">
                  <c:v>1.6775287987641496E-2</c:v>
                </c:pt>
                <c:pt idx="2909">
                  <c:v>1.6781023314421661E-2</c:v>
                </c:pt>
                <c:pt idx="2910">
                  <c:v>1.6786779143803665E-2</c:v>
                </c:pt>
                <c:pt idx="2911">
                  <c:v>1.6792555476192739E-2</c:v>
                </c:pt>
                <c:pt idx="2912">
                  <c:v>1.6798352311345743E-2</c:v>
                </c:pt>
                <c:pt idx="2913">
                  <c:v>1.6804169649505818E-2</c:v>
                </c:pt>
                <c:pt idx="2914">
                  <c:v>1.6810007490348777E-2</c:v>
                </c:pt>
                <c:pt idx="2915">
                  <c:v>1.681586583411776E-2</c:v>
                </c:pt>
                <c:pt idx="2916">
                  <c:v>1.6821744680731721E-2</c:v>
                </c:pt>
                <c:pt idx="2917">
                  <c:v>1.6827644030190658E-2</c:v>
                </c:pt>
                <c:pt idx="2918">
                  <c:v>1.6833563882494573E-2</c:v>
                </c:pt>
                <c:pt idx="2919">
                  <c:v>1.6840354533644852E-2</c:v>
                </c:pt>
                <c:pt idx="2920">
                  <c:v>1.684631832065131E-2</c:v>
                </c:pt>
                <c:pt idx="2921">
                  <c:v>1.6852302610664838E-2</c:v>
                </c:pt>
                <c:pt idx="2922">
                  <c:v>1.6858307403442296E-2</c:v>
                </c:pt>
                <c:pt idx="2923">
                  <c:v>1.6864332698983686E-2</c:v>
                </c:pt>
                <c:pt idx="2924">
                  <c:v>1.68703784974511E-2</c:v>
                </c:pt>
                <c:pt idx="2925">
                  <c:v>1.6876444799006629E-2</c:v>
                </c:pt>
                <c:pt idx="2926">
                  <c:v>1.6882531603163997E-2</c:v>
                </c:pt>
                <c:pt idx="2927">
                  <c:v>1.6888638910166343E-2</c:v>
                </c:pt>
                <c:pt idx="2928">
                  <c:v>1.6894766720256804E-2</c:v>
                </c:pt>
                <c:pt idx="2929">
                  <c:v>1.6900915033111197E-2</c:v>
                </c:pt>
                <c:pt idx="2930">
                  <c:v>1.6907083848729521E-2</c:v>
                </c:pt>
                <c:pt idx="2931">
                  <c:v>1.691327316743596E-2</c:v>
                </c:pt>
                <c:pt idx="2932">
                  <c:v>1.6919482988906331E-2</c:v>
                </c:pt>
                <c:pt idx="2933">
                  <c:v>1.6929067746134008E-2</c:v>
                </c:pt>
                <c:pt idx="2934">
                  <c:v>1.6931964140463052E-2</c:v>
                </c:pt>
                <c:pt idx="2935">
                  <c:v>1.6938235470549401E-2</c:v>
                </c:pt>
                <c:pt idx="2936">
                  <c:v>1.6944527303561774E-2</c:v>
                </c:pt>
                <c:pt idx="2937">
                  <c:v>1.6950839639419124E-2</c:v>
                </c:pt>
                <c:pt idx="2938">
                  <c:v>1.6957172478121452E-2</c:v>
                </c:pt>
                <c:pt idx="2939">
                  <c:v>1.6963525819749803E-2</c:v>
                </c:pt>
                <c:pt idx="2940">
                  <c:v>1.6969899664304178E-2</c:v>
                </c:pt>
                <c:pt idx="2941">
                  <c:v>1.6976294011622484E-2</c:v>
                </c:pt>
                <c:pt idx="2942">
                  <c:v>1.6982708861947859E-2</c:v>
                </c:pt>
                <c:pt idx="2943">
                  <c:v>1.6989144215118213E-2</c:v>
                </c:pt>
                <c:pt idx="2944">
                  <c:v>1.6995600071133543E-2</c:v>
                </c:pt>
                <c:pt idx="2945">
                  <c:v>1.7002076430074897E-2</c:v>
                </c:pt>
                <c:pt idx="2946">
                  <c:v>1.7008573292023321E-2</c:v>
                </c:pt>
                <c:pt idx="2947">
                  <c:v>1.701509065665463E-2</c:v>
                </c:pt>
                <c:pt idx="2948">
                  <c:v>1.7021628524211962E-2</c:v>
                </c:pt>
                <c:pt idx="2949">
                  <c:v>1.7028186894695319E-2</c:v>
                </c:pt>
                <c:pt idx="2950">
                  <c:v>1.7034765768185745E-2</c:v>
                </c:pt>
                <c:pt idx="2951">
                  <c:v>1.7041365144440102E-2</c:v>
                </c:pt>
                <c:pt idx="2952">
                  <c:v>1.7047985023620482E-2</c:v>
                </c:pt>
                <c:pt idx="2953">
                  <c:v>1.7054625405807933E-2</c:v>
                </c:pt>
                <c:pt idx="2954">
                  <c:v>1.7061286290678268E-2</c:v>
                </c:pt>
                <c:pt idx="2955">
                  <c:v>1.706796767863672E-2</c:v>
                </c:pt>
                <c:pt idx="2956">
                  <c:v>1.7074669569359102E-2</c:v>
                </c:pt>
                <c:pt idx="2957">
                  <c:v>1.7081391963088555E-2</c:v>
                </c:pt>
                <c:pt idx="2958">
                  <c:v>1.7088134859662985E-2</c:v>
                </c:pt>
                <c:pt idx="2959">
                  <c:v>1.7094898259082392E-2</c:v>
                </c:pt>
                <c:pt idx="2960">
                  <c:v>1.7101682161508869E-2</c:v>
                </c:pt>
                <c:pt idx="2961">
                  <c:v>1.7108486566861369E-2</c:v>
                </c:pt>
                <c:pt idx="2962">
                  <c:v>1.7115311475058848E-2</c:v>
                </c:pt>
                <c:pt idx="2963">
                  <c:v>1.7122156886182349E-2</c:v>
                </c:pt>
                <c:pt idx="2964">
                  <c:v>1.7129022800231875E-2</c:v>
                </c:pt>
                <c:pt idx="2965">
                  <c:v>1.7135909217207423E-2</c:v>
                </c:pt>
                <c:pt idx="2966">
                  <c:v>1.714281613702795E-2</c:v>
                </c:pt>
                <c:pt idx="2967">
                  <c:v>1.71497435597745E-2</c:v>
                </c:pt>
                <c:pt idx="2968">
                  <c:v>1.7156691485528119E-2</c:v>
                </c:pt>
                <c:pt idx="2969">
                  <c:v>1.7163659914126717E-2</c:v>
                </c:pt>
                <c:pt idx="2970">
                  <c:v>1.7170648845489245E-2</c:v>
                </c:pt>
                <c:pt idx="2971">
                  <c:v>1.7181672876499521E-2</c:v>
                </c:pt>
                <c:pt idx="2972">
                  <c:v>1.7188714529764448E-2</c:v>
                </c:pt>
                <c:pt idx="2973">
                  <c:v>1.7195776686036446E-2</c:v>
                </c:pt>
                <c:pt idx="2974">
                  <c:v>1.7202859345234467E-2</c:v>
                </c:pt>
                <c:pt idx="2975">
                  <c:v>1.7209962507277465E-2</c:v>
                </c:pt>
                <c:pt idx="2976">
                  <c:v>1.7217086172246487E-2</c:v>
                </c:pt>
                <c:pt idx="2977">
                  <c:v>1.7224230340222579E-2</c:v>
                </c:pt>
                <c:pt idx="2978">
                  <c:v>1.7231395011043649E-2</c:v>
                </c:pt>
                <c:pt idx="2979">
                  <c:v>1.7238580184790742E-2</c:v>
                </c:pt>
                <c:pt idx="2980">
                  <c:v>1.7245785861544904E-2</c:v>
                </c:pt>
                <c:pt idx="2981">
                  <c:v>1.7253012041144045E-2</c:v>
                </c:pt>
                <c:pt idx="2982">
                  <c:v>1.7260258723750255E-2</c:v>
                </c:pt>
                <c:pt idx="2983">
                  <c:v>1.7267525909201442E-2</c:v>
                </c:pt>
                <c:pt idx="2984">
                  <c:v>1.7275856369743936E-2</c:v>
                </c:pt>
                <c:pt idx="2985">
                  <c:v>1.7283167490059759E-2</c:v>
                </c:pt>
                <c:pt idx="2986">
                  <c:v>1.7290499113382651E-2</c:v>
                </c:pt>
                <c:pt idx="2987">
                  <c:v>1.7297851239631568E-2</c:v>
                </c:pt>
                <c:pt idx="2988">
                  <c:v>1.7305223868806507E-2</c:v>
                </c:pt>
                <c:pt idx="2989">
                  <c:v>1.7312617000988517E-2</c:v>
                </c:pt>
                <c:pt idx="2990">
                  <c:v>1.7320030636015504E-2</c:v>
                </c:pt>
                <c:pt idx="2991">
                  <c:v>1.7327464773968515E-2</c:v>
                </c:pt>
                <c:pt idx="2992">
                  <c:v>1.7334919414847549E-2</c:v>
                </c:pt>
                <c:pt idx="2993">
                  <c:v>1.73423945588147E-2</c:v>
                </c:pt>
                <c:pt idx="2994">
                  <c:v>1.7349890205707874E-2</c:v>
                </c:pt>
                <c:pt idx="2995">
                  <c:v>1.7357406355364979E-2</c:v>
                </c:pt>
                <c:pt idx="2996">
                  <c:v>1.7364943008191247E-2</c:v>
                </c:pt>
                <c:pt idx="2997">
                  <c:v>1.7372500163862492E-2</c:v>
                </c:pt>
                <c:pt idx="2998">
                  <c:v>1.7380077822540807E-2</c:v>
                </c:pt>
                <c:pt idx="2999">
                  <c:v>1.7387675984145146E-2</c:v>
                </c:pt>
                <c:pt idx="3000">
                  <c:v>1.7395294648675508E-2</c:v>
                </c:pt>
                <c:pt idx="3001">
                  <c:v>1.740293381621294E-2</c:v>
                </c:pt>
                <c:pt idx="3002">
                  <c:v>1.7410593486595349E-2</c:v>
                </c:pt>
                <c:pt idx="3003">
                  <c:v>1.7418273659984829E-2</c:v>
                </c:pt>
                <c:pt idx="3004">
                  <c:v>1.7425974336462424E-2</c:v>
                </c:pt>
                <c:pt idx="3005">
                  <c:v>1.7433695515784997E-2</c:v>
                </c:pt>
                <c:pt idx="3006">
                  <c:v>1.7441437198033594E-2</c:v>
                </c:pt>
                <c:pt idx="3007">
                  <c:v>1.7449199383370306E-2</c:v>
                </c:pt>
                <c:pt idx="3008">
                  <c:v>1.7456982071633043E-2</c:v>
                </c:pt>
                <c:pt idx="3009">
                  <c:v>1.7464785262740756E-2</c:v>
                </c:pt>
                <c:pt idx="3010">
                  <c:v>1.747260895685554E-2</c:v>
                </c:pt>
                <c:pt idx="3011">
                  <c:v>1.7480442157618015E-2</c:v>
                </c:pt>
                <c:pt idx="3012">
                  <c:v>1.7488261180144127E-2</c:v>
                </c:pt>
                <c:pt idx="3013">
                  <c:v>1.749606517863489E-2</c:v>
                </c:pt>
                <c:pt idx="3014">
                  <c:v>1.7503854153009257E-2</c:v>
                </c:pt>
                <c:pt idx="3015">
                  <c:v>1.7511628103510368E-2</c:v>
                </c:pt>
                <c:pt idx="3016">
                  <c:v>1.751938702997613E-2</c:v>
                </c:pt>
                <c:pt idx="3017">
                  <c:v>1.752713093224445E-2</c:v>
                </c:pt>
                <c:pt idx="3018">
                  <c:v>1.7534859810639514E-2</c:v>
                </c:pt>
                <c:pt idx="3019">
                  <c:v>1.7542573664837136E-2</c:v>
                </c:pt>
                <c:pt idx="3020">
                  <c:v>1.7550272495161501E-2</c:v>
                </c:pt>
                <c:pt idx="3021">
                  <c:v>1.7557956301369471E-2</c:v>
                </c:pt>
                <c:pt idx="3022">
                  <c:v>1.7565625083461045E-2</c:v>
                </c:pt>
                <c:pt idx="3023">
                  <c:v>1.7573278841679363E-2</c:v>
                </c:pt>
                <c:pt idx="3024">
                  <c:v>1.7580917575619193E-2</c:v>
                </c:pt>
                <c:pt idx="3025">
                  <c:v>1.7588541285685766E-2</c:v>
                </c:pt>
                <c:pt idx="3026">
                  <c:v>1.7596149971798036E-2</c:v>
                </c:pt>
                <c:pt idx="3027">
                  <c:v>1.7603743633712865E-2</c:v>
                </c:pt>
                <c:pt idx="3028">
                  <c:v>1.7611322271592345E-2</c:v>
                </c:pt>
                <c:pt idx="3029">
                  <c:v>1.7618885885436475E-2</c:v>
                </c:pt>
                <c:pt idx="3030">
                  <c:v>1.7626434475245256E-2</c:v>
                </c:pt>
                <c:pt idx="3031">
                  <c:v>1.7633968041018688E-2</c:v>
                </c:pt>
                <c:pt idx="3032">
                  <c:v>1.7641486582675725E-2</c:v>
                </c:pt>
                <c:pt idx="3033">
                  <c:v>1.7648990100378459E-2</c:v>
                </c:pt>
                <c:pt idx="3034">
                  <c:v>1.7656478594045844E-2</c:v>
                </c:pt>
                <c:pt idx="3035">
                  <c:v>1.7663952063515787E-2</c:v>
                </c:pt>
                <c:pt idx="3036">
                  <c:v>1.7671410509031427E-2</c:v>
                </c:pt>
                <c:pt idx="3037">
                  <c:v>1.7678853930430671E-2</c:v>
                </c:pt>
                <c:pt idx="3038">
                  <c:v>1.7686282327875613E-2</c:v>
                </c:pt>
                <c:pt idx="3039">
                  <c:v>1.7693695701123113E-2</c:v>
                </c:pt>
                <c:pt idx="3040">
                  <c:v>1.7701094050497357E-2</c:v>
                </c:pt>
                <c:pt idx="3041">
                  <c:v>1.7708477375674159E-2</c:v>
                </c:pt>
                <c:pt idx="3042">
                  <c:v>1.7715845676734565E-2</c:v>
                </c:pt>
                <c:pt idx="3043">
                  <c:v>1.7723198953840669E-2</c:v>
                </c:pt>
                <c:pt idx="3044">
                  <c:v>1.7730537206992469E-2</c:v>
                </c:pt>
                <c:pt idx="3045">
                  <c:v>1.7737860435865782E-2</c:v>
                </c:pt>
                <c:pt idx="3046">
                  <c:v>1.7745168640784792E-2</c:v>
                </c:pt>
                <c:pt idx="3047">
                  <c:v>1.7752461821668453E-2</c:v>
                </c:pt>
                <c:pt idx="3048">
                  <c:v>1.7759739978435718E-2</c:v>
                </c:pt>
                <c:pt idx="3049">
                  <c:v>1.7767003111086588E-2</c:v>
                </c:pt>
                <c:pt idx="3050">
                  <c:v>1.7774251219702109E-2</c:v>
                </c:pt>
                <c:pt idx="3051">
                  <c:v>1.7781484304363326E-2</c:v>
                </c:pt>
                <c:pt idx="3052">
                  <c:v>1.7788702364827103E-2</c:v>
                </c:pt>
                <c:pt idx="3053">
                  <c:v>1.779590540125553E-2</c:v>
                </c:pt>
                <c:pt idx="3054">
                  <c:v>1.7803093413648607E-2</c:v>
                </c:pt>
                <c:pt idx="3055">
                  <c:v>1.7810266402006336E-2</c:v>
                </c:pt>
                <c:pt idx="3056">
                  <c:v>1.7817424366247669E-2</c:v>
                </c:pt>
                <c:pt idx="3057">
                  <c:v>1.7824567306291561E-2</c:v>
                </c:pt>
                <c:pt idx="3058">
                  <c:v>1.7831695222462196E-2</c:v>
                </c:pt>
                <c:pt idx="3059">
                  <c:v>1.7838808114435389E-2</c:v>
                </c:pt>
                <c:pt idx="3060">
                  <c:v>1.7845905982373234E-2</c:v>
                </c:pt>
                <c:pt idx="3061">
                  <c:v>1.7852988826113636E-2</c:v>
                </c:pt>
                <c:pt idx="3062">
                  <c:v>1.7860056645980782E-2</c:v>
                </c:pt>
                <c:pt idx="3063">
                  <c:v>1.7867109441731532E-2</c:v>
                </c:pt>
                <c:pt idx="3064">
                  <c:v>1.7874147213203795E-2</c:v>
                </c:pt>
                <c:pt idx="3065">
                  <c:v>1.7881169960883847E-2</c:v>
                </c:pt>
                <c:pt idx="3066">
                  <c:v>1.7888177684366457E-2</c:v>
                </c:pt>
                <c:pt idx="3067">
                  <c:v>1.7895170383651626E-2</c:v>
                </c:pt>
                <c:pt idx="3068">
                  <c:v>1.7902148058982492E-2</c:v>
                </c:pt>
                <c:pt idx="3069">
                  <c:v>1.7909110710278009E-2</c:v>
                </c:pt>
                <c:pt idx="3070">
                  <c:v>1.7916058337376084E-2</c:v>
                </c:pt>
                <c:pt idx="3071">
                  <c:v>1.7922990940357764E-2</c:v>
                </c:pt>
                <c:pt idx="3072">
                  <c:v>1.7929908519223048E-2</c:v>
                </c:pt>
                <c:pt idx="3073">
                  <c:v>1.7936811074215075E-2</c:v>
                </c:pt>
                <c:pt idx="3074">
                  <c:v>1.7943698605009661E-2</c:v>
                </c:pt>
                <c:pt idx="3075">
                  <c:v>1.7951551671836485E-2</c:v>
                </c:pt>
                <c:pt idx="3076">
                  <c:v>1.7958407008130672E-2</c:v>
                </c:pt>
                <c:pt idx="3077">
                  <c:v>1.7965247320308464E-2</c:v>
                </c:pt>
                <c:pt idx="3078">
                  <c:v>1.7972072608531953E-2</c:v>
                </c:pt>
                <c:pt idx="3079">
                  <c:v>1.7978882872639046E-2</c:v>
                </c:pt>
                <c:pt idx="3080">
                  <c:v>1.7985678112467651E-2</c:v>
                </c:pt>
                <c:pt idx="3081">
                  <c:v>1.7992458328341954E-2</c:v>
                </c:pt>
                <c:pt idx="3082">
                  <c:v>1.7999223520099861E-2</c:v>
                </c:pt>
                <c:pt idx="3083">
                  <c:v>1.8005973687660326E-2</c:v>
                </c:pt>
                <c:pt idx="3084">
                  <c:v>1.8012708831266488E-2</c:v>
                </c:pt>
                <c:pt idx="3085">
                  <c:v>1.8019428950837302E-2</c:v>
                </c:pt>
                <c:pt idx="3086">
                  <c:v>1.8026134046129627E-2</c:v>
                </c:pt>
                <c:pt idx="3087">
                  <c:v>1.8032824117305557E-2</c:v>
                </c:pt>
                <c:pt idx="3088">
                  <c:v>1.803949916460823E-2</c:v>
                </c:pt>
                <c:pt idx="3089">
                  <c:v>1.8046159187713462E-2</c:v>
                </c:pt>
                <c:pt idx="3090">
                  <c:v>1.8052804186621252E-2</c:v>
                </c:pt>
                <c:pt idx="3091">
                  <c:v>1.8059434161412646E-2</c:v>
                </c:pt>
                <c:pt idx="3092">
                  <c:v>1.8066049112249738E-2</c:v>
                </c:pt>
                <c:pt idx="3093">
                  <c:v>1.8072649038889388E-2</c:v>
                </c:pt>
                <c:pt idx="3094">
                  <c:v>1.8079233941412642E-2</c:v>
                </c:pt>
                <c:pt idx="3095">
                  <c:v>1.8085803819900548E-2</c:v>
                </c:pt>
                <c:pt idx="3096">
                  <c:v>1.8092358674191011E-2</c:v>
                </c:pt>
                <c:pt idx="3097">
                  <c:v>1.8098898504446126E-2</c:v>
                </c:pt>
                <c:pt idx="3098">
                  <c:v>1.8105423310503799E-2</c:v>
                </c:pt>
                <c:pt idx="3099">
                  <c:v>1.8111933092607169E-2</c:v>
                </c:pt>
                <c:pt idx="3100">
                  <c:v>1.8118427850594143E-2</c:v>
                </c:pt>
                <c:pt idx="3101">
                  <c:v>1.812490758430263E-2</c:v>
                </c:pt>
                <c:pt idx="3102">
                  <c:v>1.8131372293975767E-2</c:v>
                </c:pt>
                <c:pt idx="3103">
                  <c:v>1.8137821979613555E-2</c:v>
                </c:pt>
                <c:pt idx="3104">
                  <c:v>1.8144256641134948E-2</c:v>
                </c:pt>
                <c:pt idx="3105">
                  <c:v>1.8150676278377853E-2</c:v>
                </c:pt>
                <c:pt idx="3106">
                  <c:v>1.8157080891666455E-2</c:v>
                </c:pt>
                <c:pt idx="3107">
                  <c:v>1.8163470480757615E-2</c:v>
                </c:pt>
                <c:pt idx="3108">
                  <c:v>1.8169845045813426E-2</c:v>
                </c:pt>
                <c:pt idx="3109">
                  <c:v>1.817620458659075E-2</c:v>
                </c:pt>
                <c:pt idx="3110">
                  <c:v>1.818254910341377E-2</c:v>
                </c:pt>
                <c:pt idx="3111">
                  <c:v>1.8188878596120395E-2</c:v>
                </c:pt>
                <c:pt idx="3112">
                  <c:v>1.8195193064629578E-2</c:v>
                </c:pt>
                <c:pt idx="3113">
                  <c:v>1.8201492509022366E-2</c:v>
                </c:pt>
                <c:pt idx="3114">
                  <c:v>1.8207776929379804E-2</c:v>
                </c:pt>
                <c:pt idx="3115">
                  <c:v>1.8214046325539801E-2</c:v>
                </c:pt>
                <c:pt idx="3116">
                  <c:v>1.8220300697502356E-2</c:v>
                </c:pt>
                <c:pt idx="3117">
                  <c:v>1.8226540045510609E-2</c:v>
                </c:pt>
                <c:pt idx="3118">
                  <c:v>1.8232764369321419E-2</c:v>
                </c:pt>
                <c:pt idx="3119">
                  <c:v>1.8238973669096881E-2</c:v>
                </c:pt>
                <c:pt idx="3120">
                  <c:v>1.8245167944512808E-2</c:v>
                </c:pt>
                <c:pt idx="3121">
                  <c:v>1.8251347195974432E-2</c:v>
                </c:pt>
                <c:pt idx="3122">
                  <c:v>1.8257511423319661E-2</c:v>
                </c:pt>
                <c:pt idx="3123">
                  <c:v>1.8263660626467448E-2</c:v>
                </c:pt>
                <c:pt idx="3124">
                  <c:v>1.826979480549884E-2</c:v>
                </c:pt>
                <c:pt idx="3125">
                  <c:v>1.8275913960494883E-2</c:v>
                </c:pt>
                <c:pt idx="3126">
                  <c:v>1.8282018091293484E-2</c:v>
                </c:pt>
                <c:pt idx="3127">
                  <c:v>1.8288107197894643E-2</c:v>
                </c:pt>
                <c:pt idx="3128">
                  <c:v>1.8294181280460453E-2</c:v>
                </c:pt>
                <c:pt idx="3129">
                  <c:v>1.8300240338909868E-2</c:v>
                </c:pt>
                <c:pt idx="3130">
                  <c:v>1.8306284373080794E-2</c:v>
                </c:pt>
                <c:pt idx="3131">
                  <c:v>1.8312313383216372E-2</c:v>
                </c:pt>
                <c:pt idx="3132">
                  <c:v>1.83183273693166E-2</c:v>
                </c:pt>
                <c:pt idx="3133">
                  <c:v>1.8324326331138341E-2</c:v>
                </c:pt>
                <c:pt idx="3134">
                  <c:v>1.8330310268843686E-2</c:v>
                </c:pt>
                <c:pt idx="3135">
                  <c:v>1.8336279182432635E-2</c:v>
                </c:pt>
                <c:pt idx="3136">
                  <c:v>1.8342233071986236E-2</c:v>
                </c:pt>
                <c:pt idx="3137">
                  <c:v>1.8348171937261348E-2</c:v>
                </c:pt>
                <c:pt idx="3138">
                  <c:v>1.8354095778339019E-2</c:v>
                </c:pt>
                <c:pt idx="3139">
                  <c:v>1.8360004595462387E-2</c:v>
                </c:pt>
                <c:pt idx="3140">
                  <c:v>1.8365898388307267E-2</c:v>
                </c:pt>
                <c:pt idx="3141">
                  <c:v>1.8371777157035751E-2</c:v>
                </c:pt>
                <c:pt idx="3142">
                  <c:v>1.8377640901728887E-2</c:v>
                </c:pt>
                <c:pt idx="3143">
                  <c:v>1.838348962222458E-2</c:v>
                </c:pt>
                <c:pt idx="3144">
                  <c:v>1.8389323318603878E-2</c:v>
                </c:pt>
                <c:pt idx="3145">
                  <c:v>1.8395141990704689E-2</c:v>
                </c:pt>
                <c:pt idx="3146">
                  <c:v>1.840094563877015E-2</c:v>
                </c:pt>
                <c:pt idx="3147">
                  <c:v>1.8406734262719215E-2</c:v>
                </c:pt>
                <c:pt idx="3148">
                  <c:v>1.8412507862470839E-2</c:v>
                </c:pt>
                <c:pt idx="3149">
                  <c:v>1.8418266438025022E-2</c:v>
                </c:pt>
                <c:pt idx="3150">
                  <c:v>1.8424009989624901E-2</c:v>
                </c:pt>
                <c:pt idx="3151">
                  <c:v>1.8429738516946292E-2</c:v>
                </c:pt>
                <c:pt idx="3152">
                  <c:v>1.843545201990815E-2</c:v>
                </c:pt>
                <c:pt idx="3153">
                  <c:v>1.8441150499158843E-2</c:v>
                </c:pt>
                <c:pt idx="3154">
                  <c:v>1.8446833953968955E-2</c:v>
                </c:pt>
                <c:pt idx="3155">
                  <c:v>1.8452502384743719E-2</c:v>
                </c:pt>
                <c:pt idx="3156">
                  <c:v>1.8458155791158948E-2</c:v>
                </c:pt>
                <c:pt idx="3157">
                  <c:v>1.8463794173619874E-2</c:v>
                </c:pt>
                <c:pt idx="3158">
                  <c:v>1.8469417531883359E-2</c:v>
                </c:pt>
                <c:pt idx="3159">
                  <c:v>1.8475025866030448E-2</c:v>
                </c:pt>
                <c:pt idx="3160">
                  <c:v>1.8480619175899049E-2</c:v>
                </c:pt>
                <c:pt idx="3161">
                  <c:v>1.8486197461813347E-2</c:v>
                </c:pt>
                <c:pt idx="3162">
                  <c:v>1.8491760723449158E-2</c:v>
                </c:pt>
                <c:pt idx="3163">
                  <c:v>1.8497308960887526E-2</c:v>
                </c:pt>
                <c:pt idx="3164">
                  <c:v>1.8502842174290546E-2</c:v>
                </c:pt>
                <c:pt idx="3165">
                  <c:v>1.8508360363496124E-2</c:v>
                </c:pt>
                <c:pt idx="3166">
                  <c:v>1.851386352850426E-2</c:v>
                </c:pt>
                <c:pt idx="3167">
                  <c:v>1.8519351669233908E-2</c:v>
                </c:pt>
                <c:pt idx="3168">
                  <c:v>1.8524824786009253E-2</c:v>
                </c:pt>
                <c:pt idx="3169">
                  <c:v>1.8530282878668203E-2</c:v>
                </c:pt>
                <c:pt idx="3170">
                  <c:v>1.8535725946886572E-2</c:v>
                </c:pt>
                <c:pt idx="3171">
                  <c:v>1.8541153991150638E-2</c:v>
                </c:pt>
                <c:pt idx="3172">
                  <c:v>1.8546567011217263E-2</c:v>
                </c:pt>
                <c:pt idx="3173">
                  <c:v>1.8551965007086446E-2</c:v>
                </c:pt>
                <c:pt idx="3174">
                  <c:v>1.8557347978758187E-2</c:v>
                </c:pt>
                <c:pt idx="3175">
                  <c:v>1.856271592639458E-2</c:v>
                </c:pt>
                <c:pt idx="3176">
                  <c:v>1.8568068849752484E-2</c:v>
                </c:pt>
                <c:pt idx="3177">
                  <c:v>1.8573406749075039E-2</c:v>
                </c:pt>
                <c:pt idx="3178">
                  <c:v>1.8578729623957013E-2</c:v>
                </c:pt>
                <c:pt idx="3179">
                  <c:v>1.8584794512875868E-2</c:v>
                </c:pt>
                <c:pt idx="3180">
                  <c:v>1.8590085193419537E-2</c:v>
                </c:pt>
                <c:pt idx="3181">
                  <c:v>1.859536084960367E-2</c:v>
                </c:pt>
                <c:pt idx="3182">
                  <c:v>1.8600621481671409E-2</c:v>
                </c:pt>
                <c:pt idx="3183">
                  <c:v>1.8605867089460659E-2</c:v>
                </c:pt>
                <c:pt idx="3184">
                  <c:v>1.8611097673376653E-2</c:v>
                </c:pt>
                <c:pt idx="3185">
                  <c:v>1.8616313232933113E-2</c:v>
                </c:pt>
                <c:pt idx="3186">
                  <c:v>1.8621513768373177E-2</c:v>
                </c:pt>
                <c:pt idx="3187">
                  <c:v>1.8626699279615799E-2</c:v>
                </c:pt>
                <c:pt idx="3188">
                  <c:v>1.863186976666098E-2</c:v>
                </c:pt>
                <c:pt idx="3189">
                  <c:v>1.8637025229508719E-2</c:v>
                </c:pt>
                <c:pt idx="3190">
                  <c:v>1.8642165668159016E-2</c:v>
                </c:pt>
                <c:pt idx="3191">
                  <c:v>1.8647291082855011E-2</c:v>
                </c:pt>
                <c:pt idx="3192">
                  <c:v>1.8652401473110425E-2</c:v>
                </c:pt>
                <c:pt idx="3193">
                  <c:v>1.8657496839249443E-2</c:v>
                </c:pt>
                <c:pt idx="3194">
                  <c:v>1.8665934483465874E-2</c:v>
                </c:pt>
                <c:pt idx="3195">
                  <c:v>1.866764249925934E-2</c:v>
                </c:pt>
                <c:pt idx="3196">
                  <c:v>1.8672692792806034E-2</c:v>
                </c:pt>
                <c:pt idx="3197">
                  <c:v>1.8677728062236332E-2</c:v>
                </c:pt>
                <c:pt idx="3198">
                  <c:v>1.8682748307712327E-2</c:v>
                </c:pt>
                <c:pt idx="3199">
                  <c:v>1.8687753528747741E-2</c:v>
                </c:pt>
                <c:pt idx="3200">
                  <c:v>1.8692743725666761E-2</c:v>
                </c:pt>
                <c:pt idx="3201">
                  <c:v>1.8697718898388338E-2</c:v>
                </c:pt>
                <c:pt idx="3202">
                  <c:v>1.8702679046912474E-2</c:v>
                </c:pt>
                <c:pt idx="3203">
                  <c:v>1.870762417140126E-2</c:v>
                </c:pt>
                <c:pt idx="3204">
                  <c:v>1.8712554271449466E-2</c:v>
                </c:pt>
                <c:pt idx="3205">
                  <c:v>1.8717469347705462E-2</c:v>
                </c:pt>
                <c:pt idx="3206">
                  <c:v>1.8722369399439831E-2</c:v>
                </c:pt>
                <c:pt idx="3207">
                  <c:v>1.8727254427138851E-2</c:v>
                </c:pt>
                <c:pt idx="3208">
                  <c:v>1.8732124430478336E-2</c:v>
                </c:pt>
                <c:pt idx="3209">
                  <c:v>1.8736979409863519E-2</c:v>
                </c:pt>
                <c:pt idx="3210">
                  <c:v>1.874181936505126E-2</c:v>
                </c:pt>
                <c:pt idx="3211">
                  <c:v>1.8746644295879467E-2</c:v>
                </c:pt>
                <c:pt idx="3212">
                  <c:v>1.8751454202510232E-2</c:v>
                </c:pt>
                <c:pt idx="3213">
                  <c:v>1.8756249085186694E-2</c:v>
                </c:pt>
                <c:pt idx="3214">
                  <c:v>1.8761028943584668E-2</c:v>
                </c:pt>
                <c:pt idx="3215">
                  <c:v>1.8765793777623108E-2</c:v>
                </c:pt>
                <c:pt idx="3216">
                  <c:v>1.8770543587626198E-2</c:v>
                </c:pt>
                <c:pt idx="3217">
                  <c:v>1.8775278373350801E-2</c:v>
                </c:pt>
                <c:pt idx="3218">
                  <c:v>1.8779998135121101E-2</c:v>
                </c:pt>
                <c:pt idx="3219">
                  <c:v>1.8784702872288728E-2</c:v>
                </c:pt>
                <c:pt idx="3220">
                  <c:v>1.8789392585664144E-2</c:v>
                </c:pt>
                <c:pt idx="3221">
                  <c:v>1.879406727459898E-2</c:v>
                </c:pt>
                <c:pt idx="3222">
                  <c:v>1.8798726939417421E-2</c:v>
                </c:pt>
                <c:pt idx="3223">
                  <c:v>1.8803371579957373E-2</c:v>
                </c:pt>
                <c:pt idx="3224">
                  <c:v>1.8808001196543023E-2</c:v>
                </c:pt>
                <c:pt idx="3225">
                  <c:v>1.8812615788688092E-2</c:v>
                </c:pt>
                <c:pt idx="3226">
                  <c:v>1.8817215356635719E-2</c:v>
                </c:pt>
                <c:pt idx="3227">
                  <c:v>1.8821799900547997E-2</c:v>
                </c:pt>
                <c:pt idx="3228">
                  <c:v>1.8826369420262834E-2</c:v>
                </c:pt>
                <c:pt idx="3229">
                  <c:v>1.8830923915618136E-2</c:v>
                </c:pt>
                <c:pt idx="3230">
                  <c:v>1.8835463386857043E-2</c:v>
                </c:pt>
                <c:pt idx="3231">
                  <c:v>1.8842250273704751E-2</c:v>
                </c:pt>
                <c:pt idx="3232">
                  <c:v>1.8846755869111147E-2</c:v>
                </c:pt>
                <c:pt idx="3233">
                  <c:v>1.8851246438861272E-2</c:v>
                </c:pt>
                <c:pt idx="3234">
                  <c:v>1.8855721982955119E-2</c:v>
                </c:pt>
                <c:pt idx="3235">
                  <c:v>1.8860182501419707E-2</c:v>
                </c:pt>
                <c:pt idx="3236">
                  <c:v>1.8864627994282051E-2</c:v>
                </c:pt>
                <c:pt idx="3237">
                  <c:v>1.8869058461461106E-2</c:v>
                </c:pt>
                <c:pt idx="3238">
                  <c:v>1.8873473902983887E-2</c:v>
                </c:pt>
                <c:pt idx="3239">
                  <c:v>1.8877874318877406E-2</c:v>
                </c:pt>
                <c:pt idx="3240">
                  <c:v>1.8882259709087638E-2</c:v>
                </c:pt>
                <c:pt idx="3241">
                  <c:v>1.8886630073695624E-2</c:v>
                </c:pt>
                <c:pt idx="3242">
                  <c:v>1.8890985412620319E-2</c:v>
                </c:pt>
                <c:pt idx="3243">
                  <c:v>1.8895325725888739E-2</c:v>
                </c:pt>
                <c:pt idx="3244">
                  <c:v>1.8900521482245747E-2</c:v>
                </c:pt>
                <c:pt idx="3245">
                  <c:v>1.8904824858941849E-2</c:v>
                </c:pt>
                <c:pt idx="3246">
                  <c:v>1.8909113211359463E-2</c:v>
                </c:pt>
                <c:pt idx="3247">
                  <c:v>1.8913386539417543E-2</c:v>
                </c:pt>
                <c:pt idx="3248">
                  <c:v>1.8917644843440273E-2</c:v>
                </c:pt>
                <c:pt idx="3249">
                  <c:v>1.8921888123346609E-2</c:v>
                </c:pt>
                <c:pt idx="3250">
                  <c:v>1.8926116378974456E-2</c:v>
                </c:pt>
                <c:pt idx="3251">
                  <c:v>1.8930329610323815E-2</c:v>
                </c:pt>
                <c:pt idx="3252">
                  <c:v>1.8934527817556779E-2</c:v>
                </c:pt>
                <c:pt idx="3253">
                  <c:v>1.8938711000592301E-2</c:v>
                </c:pt>
                <c:pt idx="3254">
                  <c:v>1.8942879159187243E-2</c:v>
                </c:pt>
                <c:pt idx="3255">
                  <c:v>1.8947032293746835E-2</c:v>
                </c:pt>
                <c:pt idx="3256">
                  <c:v>1.8951170404108986E-2</c:v>
                </c:pt>
                <c:pt idx="3257">
                  <c:v>1.8955293490192648E-2</c:v>
                </c:pt>
                <c:pt idx="3258">
                  <c:v>1.8959401552078869E-2</c:v>
                </c:pt>
                <c:pt idx="3259">
                  <c:v>1.8963494589929741E-2</c:v>
                </c:pt>
                <c:pt idx="3260">
                  <c:v>1.8967572603258986E-2</c:v>
                </c:pt>
                <c:pt idx="3261">
                  <c:v>1.8971635592633929E-2</c:v>
                </c:pt>
                <c:pt idx="3262">
                  <c:v>1.8975683557487244E-2</c:v>
                </c:pt>
                <c:pt idx="3263">
                  <c:v>1.8979716498467303E-2</c:v>
                </c:pt>
                <c:pt idx="3264">
                  <c:v>1.8983734415087827E-2</c:v>
                </c:pt>
                <c:pt idx="3265">
                  <c:v>1.8987737307348818E-2</c:v>
                </c:pt>
                <c:pt idx="3266">
                  <c:v>1.8991725175574459E-2</c:v>
                </c:pt>
                <c:pt idx="3267">
                  <c:v>1.8995698019602658E-2</c:v>
                </c:pt>
                <c:pt idx="3268">
                  <c:v>1.899965583935237E-2</c:v>
                </c:pt>
                <c:pt idx="3269">
                  <c:v>1.9003598634823593E-2</c:v>
                </c:pt>
                <c:pt idx="3270">
                  <c:v>1.9007526406097375E-2</c:v>
                </c:pt>
                <c:pt idx="3271">
                  <c:v>1.9011439153254761E-2</c:v>
                </c:pt>
                <c:pt idx="3272">
                  <c:v>1.9015336876133659E-2</c:v>
                </c:pt>
                <c:pt idx="3273">
                  <c:v>1.901921957473407E-2</c:v>
                </c:pt>
                <c:pt idx="3274">
                  <c:v>1.9023087249218085E-2</c:v>
                </c:pt>
                <c:pt idx="3275">
                  <c:v>1.9026939899342565E-2</c:v>
                </c:pt>
                <c:pt idx="3276">
                  <c:v>1.9030777525269604E-2</c:v>
                </c:pt>
                <c:pt idx="3277">
                  <c:v>1.9034600127080248E-2</c:v>
                </c:pt>
                <c:pt idx="3278">
                  <c:v>1.9038407704612403E-2</c:v>
                </c:pt>
                <c:pt idx="3279">
                  <c:v>1.9042200257947117E-2</c:v>
                </c:pt>
                <c:pt idx="3280">
                  <c:v>1.9045977786922297E-2</c:v>
                </c:pt>
                <c:pt idx="3281">
                  <c:v>1.9049740291862127E-2</c:v>
                </c:pt>
                <c:pt idx="3282">
                  <c:v>1.905348777252347E-2</c:v>
                </c:pt>
                <c:pt idx="3283">
                  <c:v>1.9057220228906324E-2</c:v>
                </c:pt>
                <c:pt idx="3284">
                  <c:v>1.9060937661091737E-2</c:v>
                </c:pt>
                <c:pt idx="3285">
                  <c:v>1.9064640068998662E-2</c:v>
                </c:pt>
                <c:pt idx="3286">
                  <c:v>1.9068327452870237E-2</c:v>
                </c:pt>
                <c:pt idx="3287">
                  <c:v>1.9071999812220186E-2</c:v>
                </c:pt>
                <c:pt idx="3288">
                  <c:v>1.9075657147696878E-2</c:v>
                </c:pt>
                <c:pt idx="3289">
                  <c:v>1.9079299458651944E-2</c:v>
                </c:pt>
                <c:pt idx="3290">
                  <c:v>1.9082926745490614E-2</c:v>
                </c:pt>
                <c:pt idx="3291">
                  <c:v>1.9086539008050796E-2</c:v>
                </c:pt>
                <c:pt idx="3292">
                  <c:v>1.9090136246413536E-2</c:v>
                </c:pt>
                <c:pt idx="3293">
                  <c:v>1.9093718460578835E-2</c:v>
                </c:pt>
                <c:pt idx="3294">
                  <c:v>1.9097285650465645E-2</c:v>
                </c:pt>
                <c:pt idx="3295">
                  <c:v>1.9100837816073968E-2</c:v>
                </c:pt>
                <c:pt idx="3296">
                  <c:v>1.9104374957565895E-2</c:v>
                </c:pt>
                <c:pt idx="3297">
                  <c:v>1.9107897074779334E-2</c:v>
                </c:pt>
                <c:pt idx="3298">
                  <c:v>1.9111404167633239E-2</c:v>
                </c:pt>
                <c:pt idx="3299">
                  <c:v>1.9114896236451795E-2</c:v>
                </c:pt>
                <c:pt idx="3300">
                  <c:v>1.9118373280910816E-2</c:v>
                </c:pt>
                <c:pt idx="3301">
                  <c:v>1.9121835301253443E-2</c:v>
                </c:pt>
                <c:pt idx="3302">
                  <c:v>1.9125282297236534E-2</c:v>
                </c:pt>
                <c:pt idx="3303">
                  <c:v>1.9128714269103231E-2</c:v>
                </c:pt>
                <c:pt idx="3304">
                  <c:v>1.9132131216610393E-2</c:v>
                </c:pt>
                <c:pt idx="3305">
                  <c:v>1.913553314000116E-2</c:v>
                </c:pt>
                <c:pt idx="3306">
                  <c:v>1.9138920039113438E-2</c:v>
                </c:pt>
                <c:pt idx="3307">
                  <c:v>1.9142291913947229E-2</c:v>
                </c:pt>
                <c:pt idx="3308">
                  <c:v>1.9145648764583578E-2</c:v>
                </c:pt>
                <c:pt idx="3309">
                  <c:v>1.9148990591022486E-2</c:v>
                </c:pt>
                <c:pt idx="3310">
                  <c:v>1.9152317393182905E-2</c:v>
                </c:pt>
                <c:pt idx="3311">
                  <c:v>1.9155629171064836E-2</c:v>
                </c:pt>
                <c:pt idx="3312">
                  <c:v>1.915892592466828E-2</c:v>
                </c:pt>
                <c:pt idx="3313">
                  <c:v>1.9162207654155328E-2</c:v>
                </c:pt>
                <c:pt idx="3314">
                  <c:v>1.9165474359444934E-2</c:v>
                </c:pt>
                <c:pt idx="3315">
                  <c:v>1.9168726040375006E-2</c:v>
                </c:pt>
                <c:pt idx="3316">
                  <c:v>1.917196269702659E-2</c:v>
                </c:pt>
                <c:pt idx="3317">
                  <c:v>1.9175184329480732E-2</c:v>
                </c:pt>
                <c:pt idx="3318">
                  <c:v>1.9178390937737433E-2</c:v>
                </c:pt>
                <c:pt idx="3319">
                  <c:v>1.9181582521796692E-2</c:v>
                </c:pt>
                <c:pt idx="3320">
                  <c:v>1.9184759081496416E-2</c:v>
                </c:pt>
                <c:pt idx="3321">
                  <c:v>1.9187920617079746E-2</c:v>
                </c:pt>
                <c:pt idx="3322">
                  <c:v>1.9191067128384587E-2</c:v>
                </c:pt>
                <c:pt idx="3323">
                  <c:v>1.9194198615329894E-2</c:v>
                </c:pt>
                <c:pt idx="3324">
                  <c:v>1.9197315078158805E-2</c:v>
                </c:pt>
                <c:pt idx="3325">
                  <c:v>1.9200416516628183E-2</c:v>
                </c:pt>
                <c:pt idx="3326">
                  <c:v>1.9203502931062211E-2</c:v>
                </c:pt>
                <c:pt idx="3327">
                  <c:v>1.9206574321055658E-2</c:v>
                </c:pt>
                <c:pt idx="3328">
                  <c:v>1.9209630686851664E-2</c:v>
                </c:pt>
                <c:pt idx="3329">
                  <c:v>1.9212672028531275E-2</c:v>
                </c:pt>
                <c:pt idx="3330">
                  <c:v>1.9215698345689258E-2</c:v>
                </c:pt>
                <c:pt idx="3331">
                  <c:v>1.9218709638811893E-2</c:v>
                </c:pt>
                <c:pt idx="3332">
                  <c:v>1.9221705907737086E-2</c:v>
                </c:pt>
                <c:pt idx="3333">
                  <c:v>1.922468715238379E-2</c:v>
                </c:pt>
                <c:pt idx="3334">
                  <c:v>1.9227653372508868E-2</c:v>
                </c:pt>
                <c:pt idx="3335">
                  <c:v>1.9230604568598597E-2</c:v>
                </c:pt>
                <c:pt idx="3336">
                  <c:v>1.9233540740652977E-2</c:v>
                </c:pt>
                <c:pt idx="3337">
                  <c:v>1.923646188818573E-2</c:v>
                </c:pt>
                <c:pt idx="3338">
                  <c:v>1.9239368011439995E-2</c:v>
                </c:pt>
                <c:pt idx="3339">
                  <c:v>1.9242259110577864E-2</c:v>
                </c:pt>
                <c:pt idx="3340">
                  <c:v>1.9245135185437245E-2</c:v>
                </c:pt>
                <c:pt idx="3341">
                  <c:v>1.9247996236099185E-2</c:v>
                </c:pt>
                <c:pt idx="3342">
                  <c:v>1.9250842262401591E-2</c:v>
                </c:pt>
                <c:pt idx="3343">
                  <c:v>1.9253673264506554E-2</c:v>
                </c:pt>
                <c:pt idx="3344">
                  <c:v>1.9256489242414077E-2</c:v>
                </c:pt>
                <c:pt idx="3345">
                  <c:v>1.9259290195962064E-2</c:v>
                </c:pt>
                <c:pt idx="3346">
                  <c:v>1.926207612531261E-2</c:v>
                </c:pt>
                <c:pt idx="3347">
                  <c:v>1.9264847030465715E-2</c:v>
                </c:pt>
                <c:pt idx="3348">
                  <c:v>1.9267602911259285E-2</c:v>
                </c:pt>
                <c:pt idx="3349">
                  <c:v>1.9270343767855413E-2</c:v>
                </c:pt>
                <c:pt idx="3350">
                  <c:v>1.9273069600335146E-2</c:v>
                </c:pt>
                <c:pt idx="3351">
                  <c:v>1.9275780408293253E-2</c:v>
                </c:pt>
                <c:pt idx="3352">
                  <c:v>1.927847619221601E-2</c:v>
                </c:pt>
                <c:pt idx="3353">
                  <c:v>1.9281156951779233E-2</c:v>
                </c:pt>
                <c:pt idx="3354">
                  <c:v>1.9283822687063967E-2</c:v>
                </c:pt>
                <c:pt idx="3355">
                  <c:v>1.9286473398232307E-2</c:v>
                </c:pt>
                <c:pt idx="3356">
                  <c:v>1.9289109085041112E-2</c:v>
                </c:pt>
                <c:pt idx="3357">
                  <c:v>1.9291729747571429E-2</c:v>
                </c:pt>
                <c:pt idx="3358">
                  <c:v>1.9294335385904304E-2</c:v>
                </c:pt>
                <c:pt idx="3359">
                  <c:v>1.9296925999877645E-2</c:v>
                </c:pt>
                <c:pt idx="3360">
                  <c:v>1.9299501589734591E-2</c:v>
                </c:pt>
                <c:pt idx="3361">
                  <c:v>1.9302062155313049E-2</c:v>
                </c:pt>
                <c:pt idx="3362">
                  <c:v>1.9304607696613019E-2</c:v>
                </c:pt>
                <c:pt idx="3363">
                  <c:v>1.9307138213553454E-2</c:v>
                </c:pt>
                <c:pt idx="3364">
                  <c:v>1.9309653706458541E-2</c:v>
                </c:pt>
                <c:pt idx="3365">
                  <c:v>1.9312154174923046E-2</c:v>
                </c:pt>
                <c:pt idx="3366">
                  <c:v>1.9314639619109064E-2</c:v>
                </c:pt>
                <c:pt idx="3367">
                  <c:v>1.9317110039178687E-2</c:v>
                </c:pt>
                <c:pt idx="3368">
                  <c:v>1.9319565434969821E-2</c:v>
                </c:pt>
                <c:pt idx="3369">
                  <c:v>1.9322005806482467E-2</c:v>
                </c:pt>
                <c:pt idx="3370">
                  <c:v>1.932443115363558E-2</c:v>
                </c:pt>
                <c:pt idx="3371">
                  <c:v>1.932684147659125E-2</c:v>
                </c:pt>
                <c:pt idx="3372">
                  <c:v>1.9329236775349479E-2</c:v>
                </c:pt>
                <c:pt idx="3373">
                  <c:v>1.9331617049910266E-2</c:v>
                </c:pt>
                <c:pt idx="3374">
                  <c:v>1.9333982300030472E-2</c:v>
                </c:pt>
                <c:pt idx="3375">
                  <c:v>1.9336332526034283E-2</c:v>
                </c:pt>
                <c:pt idx="3376">
                  <c:v>1.933866772767856E-2</c:v>
                </c:pt>
                <c:pt idx="3377">
                  <c:v>1.9340987905044349E-2</c:v>
                </c:pt>
                <c:pt idx="3378">
                  <c:v>1.934329305813165E-2</c:v>
                </c:pt>
                <c:pt idx="3379">
                  <c:v>1.9345583187102555E-2</c:v>
                </c:pt>
                <c:pt idx="3380">
                  <c:v>1.9347858291713926E-2</c:v>
                </c:pt>
                <c:pt idx="3381">
                  <c:v>1.9350118371965763E-2</c:v>
                </c:pt>
                <c:pt idx="3382">
                  <c:v>1.9352363428344344E-2</c:v>
                </c:pt>
                <c:pt idx="3383">
                  <c:v>1.9354593460039204E-2</c:v>
                </c:pt>
                <c:pt idx="3384">
                  <c:v>1.9356808467698716E-2</c:v>
                </c:pt>
                <c:pt idx="3385">
                  <c:v>1.9359008450917647E-2</c:v>
                </c:pt>
                <c:pt idx="3386">
                  <c:v>1.9361193410020183E-2</c:v>
                </c:pt>
                <c:pt idx="3387">
                  <c:v>1.9363672109048435E-2</c:v>
                </c:pt>
                <c:pt idx="3388">
                  <c:v>1.9365824873164295E-2</c:v>
                </c:pt>
                <c:pt idx="3389">
                  <c:v>1.9367962613163758E-2</c:v>
                </c:pt>
                <c:pt idx="3390">
                  <c:v>1.9370085328884734E-2</c:v>
                </c:pt>
                <c:pt idx="3391">
                  <c:v>1.9372193020246176E-2</c:v>
                </c:pt>
                <c:pt idx="3392">
                  <c:v>1.9374285687410175E-2</c:v>
                </c:pt>
                <c:pt idx="3393">
                  <c:v>1.9376363330295687E-2</c:v>
                </c:pt>
                <c:pt idx="3394">
                  <c:v>1.9378425948821665E-2</c:v>
                </c:pt>
                <c:pt idx="3395">
                  <c:v>1.9380473543231247E-2</c:v>
                </c:pt>
                <c:pt idx="3396">
                  <c:v>1.9382506113281295E-2</c:v>
                </c:pt>
                <c:pt idx="3397">
                  <c:v>1.9384523659133901E-2</c:v>
                </c:pt>
                <c:pt idx="3398">
                  <c:v>1.9386526180789065E-2</c:v>
                </c:pt>
                <c:pt idx="3399">
                  <c:v>1.9388513678084696E-2</c:v>
                </c:pt>
                <c:pt idx="3400">
                  <c:v>1.9390486150939745E-2</c:v>
                </c:pt>
                <c:pt idx="3401">
                  <c:v>1.9392443599678399E-2</c:v>
                </c:pt>
                <c:pt idx="3402">
                  <c:v>1.9394386024300658E-2</c:v>
                </c:pt>
                <c:pt idx="3403">
                  <c:v>1.9396313424482337E-2</c:v>
                </c:pt>
                <c:pt idx="3404">
                  <c:v>1.9398225800466573E-2</c:v>
                </c:pt>
                <c:pt idx="3405">
                  <c:v>1.9400123152091275E-2</c:v>
                </c:pt>
                <c:pt idx="3406">
                  <c:v>1.9402005479518536E-2</c:v>
                </c:pt>
                <c:pt idx="3407">
                  <c:v>1.9403872782667309E-2</c:v>
                </c:pt>
                <c:pt idx="3408">
                  <c:v>1.9405725061537593E-2</c:v>
                </c:pt>
                <c:pt idx="3409">
                  <c:v>1.940756231612939E-2</c:v>
                </c:pt>
                <c:pt idx="3410">
                  <c:v>1.9409384546442698E-2</c:v>
                </c:pt>
                <c:pt idx="3411">
                  <c:v>1.9411191752396473E-2</c:v>
                </c:pt>
                <c:pt idx="3412">
                  <c:v>1.9412983934314898E-2</c:v>
                </c:pt>
                <c:pt idx="3413">
                  <c:v>1.9414761091792743E-2</c:v>
                </c:pt>
                <c:pt idx="3414">
                  <c:v>1.9416523225154192E-2</c:v>
                </c:pt>
                <c:pt idx="3415">
                  <c:v>1.9418270333994014E-2</c:v>
                </c:pt>
                <c:pt idx="3416">
                  <c:v>1.9420002418798488E-2</c:v>
                </c:pt>
                <c:pt idx="3417">
                  <c:v>1.9421719479243427E-2</c:v>
                </c:pt>
                <c:pt idx="3418">
                  <c:v>1.9423421515409878E-2</c:v>
                </c:pt>
                <c:pt idx="3419">
                  <c:v>1.9425108527378887E-2</c:v>
                </c:pt>
                <c:pt idx="3420">
                  <c:v>1.9426780514988362E-2</c:v>
                </c:pt>
                <c:pt idx="3421">
                  <c:v>1.9428437478400395E-2</c:v>
                </c:pt>
                <c:pt idx="3422">
                  <c:v>1.9430079417452895E-2</c:v>
                </c:pt>
                <c:pt idx="3423">
                  <c:v>1.9431706332226906E-2</c:v>
                </c:pt>
                <c:pt idx="3424">
                  <c:v>1.9433318222803475E-2</c:v>
                </c:pt>
                <c:pt idx="3425">
                  <c:v>1.943491508902051E-2</c:v>
                </c:pt>
                <c:pt idx="3426">
                  <c:v>1.9436496931040104E-2</c:v>
                </c:pt>
                <c:pt idx="3427">
                  <c:v>1.9438063748781209E-2</c:v>
                </c:pt>
                <c:pt idx="3428">
                  <c:v>1.9439615542243827E-2</c:v>
                </c:pt>
                <c:pt idx="3429">
                  <c:v>1.9441152311427956E-2</c:v>
                </c:pt>
                <c:pt idx="3430">
                  <c:v>1.9442674056333598E-2</c:v>
                </c:pt>
                <c:pt idx="3431">
                  <c:v>1.9444180776960751E-2</c:v>
                </c:pt>
                <c:pt idx="3432">
                  <c:v>1.9445672473309417E-2</c:v>
                </c:pt>
                <c:pt idx="3433">
                  <c:v>1.9447149145379594E-2</c:v>
                </c:pt>
                <c:pt idx="3434">
                  <c:v>1.944861079325233E-2</c:v>
                </c:pt>
                <c:pt idx="3435">
                  <c:v>1.9450057416765532E-2</c:v>
                </c:pt>
                <c:pt idx="3436">
                  <c:v>1.9451489016162338E-2</c:v>
                </c:pt>
                <c:pt idx="3437">
                  <c:v>1.9452905590956471E-2</c:v>
                </c:pt>
                <c:pt idx="3438">
                  <c:v>1.9454307141796301E-2</c:v>
                </c:pt>
                <c:pt idx="3439">
                  <c:v>1.9455693668195551E-2</c:v>
                </c:pt>
                <c:pt idx="3440">
                  <c:v>1.9457065170397359E-2</c:v>
                </c:pt>
                <c:pt idx="3441">
                  <c:v>1.9458421648158586E-2</c:v>
                </c:pt>
                <c:pt idx="3442">
                  <c:v>1.945976310196551E-2</c:v>
                </c:pt>
                <c:pt idx="3443">
                  <c:v>1.9461089531250808E-2</c:v>
                </c:pt>
                <c:pt idx="3444">
                  <c:v>1.9462400936257618E-2</c:v>
                </c:pt>
                <c:pt idx="3445">
                  <c:v>1.9463697317066986E-2</c:v>
                </c:pt>
                <c:pt idx="3446">
                  <c:v>1.9464978673678912E-2</c:v>
                </c:pt>
                <c:pt idx="3447">
                  <c:v>1.9466245005850258E-2</c:v>
                </c:pt>
                <c:pt idx="3448">
                  <c:v>1.9467496313662069E-2</c:v>
                </c:pt>
                <c:pt idx="3449">
                  <c:v>1.9468732597438532E-2</c:v>
                </c:pt>
                <c:pt idx="3450">
                  <c:v>1.946995385685546E-2</c:v>
                </c:pt>
                <c:pt idx="3451">
                  <c:v>1.94711600919939E-2</c:v>
                </c:pt>
                <c:pt idx="3452">
                  <c:v>1.9472351302853852E-2</c:v>
                </c:pt>
                <c:pt idx="3453">
                  <c:v>1.9473527489435316E-2</c:v>
                </c:pt>
                <c:pt idx="3454">
                  <c:v>1.9474688651738292E-2</c:v>
                </c:pt>
                <c:pt idx="3455">
                  <c:v>1.947583478976278E-2</c:v>
                </c:pt>
                <c:pt idx="3456">
                  <c:v>1.9476965903427734E-2</c:v>
                </c:pt>
                <c:pt idx="3457">
                  <c:v>1.9478081992976293E-2</c:v>
                </c:pt>
                <c:pt idx="3458">
                  <c:v>1.9479183058003224E-2</c:v>
                </c:pt>
                <c:pt idx="3459">
                  <c:v>1.9480269099075853E-2</c:v>
                </c:pt>
                <c:pt idx="3460">
                  <c:v>1.9481340115626855E-2</c:v>
                </c:pt>
                <c:pt idx="3461">
                  <c:v>1.9482396108142508E-2</c:v>
                </c:pt>
                <c:pt idx="3462">
                  <c:v>1.9483437076055488E-2</c:v>
                </c:pt>
                <c:pt idx="3463">
                  <c:v>1.9484463019933118E-2</c:v>
                </c:pt>
                <c:pt idx="3464">
                  <c:v>1.9485473939451214E-2</c:v>
                </c:pt>
                <c:pt idx="3465">
                  <c:v>1.9486469834609776E-2</c:v>
                </c:pt>
                <c:pt idx="3466">
                  <c:v>1.9487450705570897E-2</c:v>
                </c:pt>
                <c:pt idx="3467">
                  <c:v>1.9488416552253529E-2</c:v>
                </c:pt>
                <c:pt idx="3468">
                  <c:v>1.9489367374657673E-2</c:v>
                </c:pt>
                <c:pt idx="3469">
                  <c:v>1.949030317278333E-2</c:v>
                </c:pt>
                <c:pt idx="3470">
                  <c:v>1.9491223946630498E-2</c:v>
                </c:pt>
                <c:pt idx="3471">
                  <c:v>1.9492129696280225E-2</c:v>
                </c:pt>
                <c:pt idx="3472">
                  <c:v>1.9493020421570417E-2</c:v>
                </c:pt>
                <c:pt idx="3473">
                  <c:v>1.9493896122338983E-2</c:v>
                </c:pt>
                <c:pt idx="3474">
                  <c:v>1.9494756799234292E-2</c:v>
                </c:pt>
                <c:pt idx="3475">
                  <c:v>1.949560245168902E-2</c:v>
                </c:pt>
                <c:pt idx="3476">
                  <c:v>1.9496433079784214E-2</c:v>
                </c:pt>
                <c:pt idx="3477">
                  <c:v>1.9497248683681967E-2</c:v>
                </c:pt>
                <c:pt idx="3478">
                  <c:v>1.9498049263301231E-2</c:v>
                </c:pt>
                <c:pt idx="3479">
                  <c:v>1.9498834818642008E-2</c:v>
                </c:pt>
                <c:pt idx="3480">
                  <c:v>1.9499605349542204E-2</c:v>
                </c:pt>
                <c:pt idx="3481">
                  <c:v>1.9500360856326004E-2</c:v>
                </c:pt>
                <c:pt idx="3482">
                  <c:v>1.950110133899341E-2</c:v>
                </c:pt>
                <c:pt idx="3483">
                  <c:v>1.9501826797058142E-2</c:v>
                </c:pt>
                <c:pt idx="3484">
                  <c:v>1.9502537231006478E-2</c:v>
                </c:pt>
                <c:pt idx="3485">
                  <c:v>1.9503232640757373E-2</c:v>
                </c:pt>
                <c:pt idx="3486">
                  <c:v>1.9503913025986641E-2</c:v>
                </c:pt>
                <c:pt idx="3487">
                  <c:v>1.9504578387099514E-2</c:v>
                </c:pt>
                <c:pt idx="3488">
                  <c:v>1.9505228723852852E-2</c:v>
                </c:pt>
                <c:pt idx="3489">
                  <c:v>1.9505864036408749E-2</c:v>
                </c:pt>
                <c:pt idx="3490">
                  <c:v>1.9506484324605111E-2</c:v>
                </c:pt>
                <c:pt idx="3491">
                  <c:v>1.9507174828381491E-2</c:v>
                </c:pt>
                <c:pt idx="3492">
                  <c:v>1.9507762921672223E-2</c:v>
                </c:pt>
                <c:pt idx="3493">
                  <c:v>1.9508335990684467E-2</c:v>
                </c:pt>
                <c:pt idx="3494">
                  <c:v>1.9508894035580315E-2</c:v>
                </c:pt>
                <c:pt idx="3495">
                  <c:v>1.9509437056035583E-2</c:v>
                </c:pt>
                <c:pt idx="3496">
                  <c:v>1.950996505229341E-2</c:v>
                </c:pt>
                <c:pt idx="3497">
                  <c:v>1.9510478024191702E-2</c:v>
                </c:pt>
                <c:pt idx="3498">
                  <c:v>1.9510975971973599E-2</c:v>
                </c:pt>
                <c:pt idx="3499">
                  <c:v>1.9511458895233869E-2</c:v>
                </c:pt>
                <c:pt idx="3500">
                  <c:v>1.9511926794377743E-2</c:v>
                </c:pt>
                <c:pt idx="3501">
                  <c:v>1.9512379669081037E-2</c:v>
                </c:pt>
                <c:pt idx="3502">
                  <c:v>1.9512817519667935E-2</c:v>
                </c:pt>
                <c:pt idx="3503">
                  <c:v>1.95132403458953E-2</c:v>
                </c:pt>
                <c:pt idx="3504">
                  <c:v>1.9513648148006268E-2</c:v>
                </c:pt>
                <c:pt idx="3505">
                  <c:v>1.9516236779701046E-2</c:v>
                </c:pt>
                <c:pt idx="3506">
                  <c:v>1.9514418678987511E-2</c:v>
                </c:pt>
                <c:pt idx="3507">
                  <c:v>1.951478140793883E-2</c:v>
                </c:pt>
                <c:pt idx="3508">
                  <c:v>1.9515129112854801E-2</c:v>
                </c:pt>
                <c:pt idx="3509">
                  <c:v>1.9515461793411237E-2</c:v>
                </c:pt>
                <c:pt idx="3510">
                  <c:v>1.9515779449689186E-2</c:v>
                </c:pt>
                <c:pt idx="3511">
                  <c:v>1.95160820816076E-2</c:v>
                </c:pt>
                <c:pt idx="3512">
                  <c:v>1.9516369689409618E-2</c:v>
                </c:pt>
                <c:pt idx="3513">
                  <c:v>1.9516642272771056E-2</c:v>
                </c:pt>
                <c:pt idx="3514">
                  <c:v>1.9516899831854007E-2</c:v>
                </c:pt>
                <c:pt idx="3515">
                  <c:v>1.9517142366739515E-2</c:v>
                </c:pt>
                <c:pt idx="3516">
                  <c:v>1.9517369877346535E-2</c:v>
                </c:pt>
                <c:pt idx="3517">
                  <c:v>1.9517582363512975E-2</c:v>
                </c:pt>
                <c:pt idx="3518">
                  <c:v>1.951777982556302E-2</c:v>
                </c:pt>
                <c:pt idx="3519">
                  <c:v>1.9517962263415622E-2</c:v>
                </c:pt>
                <c:pt idx="3520">
                  <c:v>1.9518129676827645E-2</c:v>
                </c:pt>
                <c:pt idx="3521">
                  <c:v>1.9518282066042225E-2</c:v>
                </c:pt>
                <c:pt idx="3522">
                  <c:v>1.9518419430897271E-2</c:v>
                </c:pt>
                <c:pt idx="3523">
                  <c:v>1.9518541771392783E-2</c:v>
                </c:pt>
                <c:pt idx="3524">
                  <c:v>1.9518649087690854E-2</c:v>
                </c:pt>
                <c:pt idx="3525">
                  <c:v>1.951874137962939E-2</c:v>
                </c:pt>
                <c:pt idx="3526">
                  <c:v>1.9518818647532576E-2</c:v>
                </c:pt>
                <c:pt idx="3527">
                  <c:v>1.9518880891076229E-2</c:v>
                </c:pt>
                <c:pt idx="3528">
                  <c:v>1.9518928110017209E-2</c:v>
                </c:pt>
                <c:pt idx="3529">
                  <c:v>1.9518960305003885E-2</c:v>
                </c:pt>
                <c:pt idx="3530">
                  <c:v>1.9518977475549981E-2</c:v>
                </c:pt>
                <c:pt idx="3531">
                  <c:v>1.9518980592995172E-2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25248"/>
        <c:axId val="45539328"/>
      </c:lineChart>
      <c:dateAx>
        <c:axId val="45525248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3932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5539328"/>
        <c:scaling>
          <c:orientation val="minMax"/>
          <c:max val="1.4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552524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42278</c:v>
                </c:pt>
                <c:pt idx="1">
                  <c:v>42279</c:v>
                </c:pt>
                <c:pt idx="2">
                  <c:v>42282</c:v>
                </c:pt>
                <c:pt idx="3">
                  <c:v>42283</c:v>
                </c:pt>
                <c:pt idx="4">
                  <c:v>42284</c:v>
                </c:pt>
                <c:pt idx="5">
                  <c:v>42285</c:v>
                </c:pt>
                <c:pt idx="6">
                  <c:v>42286</c:v>
                </c:pt>
                <c:pt idx="7">
                  <c:v>42289</c:v>
                </c:pt>
                <c:pt idx="8">
                  <c:v>42290</c:v>
                </c:pt>
                <c:pt idx="9">
                  <c:v>42291</c:v>
                </c:pt>
                <c:pt idx="10">
                  <c:v>42292</c:v>
                </c:pt>
                <c:pt idx="11">
                  <c:v>42293</c:v>
                </c:pt>
                <c:pt idx="12">
                  <c:v>42296</c:v>
                </c:pt>
                <c:pt idx="13">
                  <c:v>42297</c:v>
                </c:pt>
                <c:pt idx="14">
                  <c:v>42298</c:v>
                </c:pt>
                <c:pt idx="15">
                  <c:v>42299</c:v>
                </c:pt>
                <c:pt idx="16">
                  <c:v>42300</c:v>
                </c:pt>
                <c:pt idx="17">
                  <c:v>42303</c:v>
                </c:pt>
                <c:pt idx="18">
                  <c:v>42304</c:v>
                </c:pt>
                <c:pt idx="19">
                  <c:v>42305</c:v>
                </c:pt>
                <c:pt idx="20">
                  <c:v>42306</c:v>
                </c:pt>
                <c:pt idx="21">
                  <c:v>42307</c:v>
                </c:pt>
                <c:pt idx="22">
                  <c:v>42310</c:v>
                </c:pt>
                <c:pt idx="23">
                  <c:v>42311</c:v>
                </c:pt>
                <c:pt idx="24">
                  <c:v>42312</c:v>
                </c:pt>
                <c:pt idx="25">
                  <c:v>42313</c:v>
                </c:pt>
                <c:pt idx="26">
                  <c:v>42314</c:v>
                </c:pt>
                <c:pt idx="27">
                  <c:v>42317</c:v>
                </c:pt>
                <c:pt idx="28">
                  <c:v>42318</c:v>
                </c:pt>
                <c:pt idx="29">
                  <c:v>42319</c:v>
                </c:pt>
                <c:pt idx="30">
                  <c:v>42320</c:v>
                </c:pt>
                <c:pt idx="31">
                  <c:v>42321</c:v>
                </c:pt>
                <c:pt idx="32">
                  <c:v>42324</c:v>
                </c:pt>
                <c:pt idx="33">
                  <c:v>42325</c:v>
                </c:pt>
                <c:pt idx="34">
                  <c:v>42326</c:v>
                </c:pt>
                <c:pt idx="35">
                  <c:v>42327</c:v>
                </c:pt>
                <c:pt idx="36">
                  <c:v>42328</c:v>
                </c:pt>
                <c:pt idx="37">
                  <c:v>42331</c:v>
                </c:pt>
                <c:pt idx="38">
                  <c:v>42332</c:v>
                </c:pt>
                <c:pt idx="39">
                  <c:v>42333</c:v>
                </c:pt>
                <c:pt idx="40">
                  <c:v>42334</c:v>
                </c:pt>
                <c:pt idx="41">
                  <c:v>42335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42345</c:v>
                </c:pt>
                <c:pt idx="48">
                  <c:v>42346</c:v>
                </c:pt>
                <c:pt idx="49">
                  <c:v>42347</c:v>
                </c:pt>
                <c:pt idx="50">
                  <c:v>42348</c:v>
                </c:pt>
                <c:pt idx="51">
                  <c:v>42349</c:v>
                </c:pt>
                <c:pt idx="52">
                  <c:v>42352</c:v>
                </c:pt>
                <c:pt idx="53">
                  <c:v>42353</c:v>
                </c:pt>
                <c:pt idx="54">
                  <c:v>42354</c:v>
                </c:pt>
                <c:pt idx="55">
                  <c:v>42355</c:v>
                </c:pt>
                <c:pt idx="56">
                  <c:v>42356</c:v>
                </c:pt>
                <c:pt idx="57">
                  <c:v>42359</c:v>
                </c:pt>
                <c:pt idx="58">
                  <c:v>42360</c:v>
                </c:pt>
                <c:pt idx="59">
                  <c:v>42361</c:v>
                </c:pt>
                <c:pt idx="60">
                  <c:v>42362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42493</c:v>
                </c:pt>
                <c:pt idx="148">
                  <c:v>42494</c:v>
                </c:pt>
                <c:pt idx="149">
                  <c:v>42495</c:v>
                </c:pt>
                <c:pt idx="150">
                  <c:v>42496</c:v>
                </c:pt>
                <c:pt idx="151">
                  <c:v>42499</c:v>
                </c:pt>
                <c:pt idx="152">
                  <c:v>42500</c:v>
                </c:pt>
                <c:pt idx="153">
                  <c:v>42501</c:v>
                </c:pt>
                <c:pt idx="154">
                  <c:v>42502</c:v>
                </c:pt>
                <c:pt idx="155">
                  <c:v>42503</c:v>
                </c:pt>
                <c:pt idx="156">
                  <c:v>42506</c:v>
                </c:pt>
                <c:pt idx="157">
                  <c:v>42507</c:v>
                </c:pt>
                <c:pt idx="158">
                  <c:v>42508</c:v>
                </c:pt>
                <c:pt idx="159">
                  <c:v>42509</c:v>
                </c:pt>
                <c:pt idx="160">
                  <c:v>42510</c:v>
                </c:pt>
                <c:pt idx="161">
                  <c:v>42513</c:v>
                </c:pt>
                <c:pt idx="162">
                  <c:v>42514</c:v>
                </c:pt>
                <c:pt idx="163">
                  <c:v>42515</c:v>
                </c:pt>
                <c:pt idx="164">
                  <c:v>42516</c:v>
                </c:pt>
                <c:pt idx="165">
                  <c:v>42517</c:v>
                </c:pt>
                <c:pt idx="166">
                  <c:v>42521</c:v>
                </c:pt>
                <c:pt idx="167">
                  <c:v>42522</c:v>
                </c:pt>
                <c:pt idx="168">
                  <c:v>42523</c:v>
                </c:pt>
                <c:pt idx="169">
                  <c:v>42524</c:v>
                </c:pt>
                <c:pt idx="170">
                  <c:v>42527</c:v>
                </c:pt>
                <c:pt idx="171">
                  <c:v>42528</c:v>
                </c:pt>
                <c:pt idx="172">
                  <c:v>42529</c:v>
                </c:pt>
                <c:pt idx="173">
                  <c:v>42530</c:v>
                </c:pt>
                <c:pt idx="174">
                  <c:v>42531</c:v>
                </c:pt>
                <c:pt idx="175">
                  <c:v>42534</c:v>
                </c:pt>
                <c:pt idx="176">
                  <c:v>42535</c:v>
                </c:pt>
                <c:pt idx="177">
                  <c:v>42536</c:v>
                </c:pt>
                <c:pt idx="178">
                  <c:v>42537</c:v>
                </c:pt>
                <c:pt idx="179">
                  <c:v>42538</c:v>
                </c:pt>
                <c:pt idx="180">
                  <c:v>42541</c:v>
                </c:pt>
                <c:pt idx="181">
                  <c:v>42542</c:v>
                </c:pt>
                <c:pt idx="182">
                  <c:v>42543</c:v>
                </c:pt>
                <c:pt idx="183">
                  <c:v>42544</c:v>
                </c:pt>
                <c:pt idx="184">
                  <c:v>42545</c:v>
                </c:pt>
                <c:pt idx="185">
                  <c:v>42548</c:v>
                </c:pt>
                <c:pt idx="186">
                  <c:v>42549</c:v>
                </c:pt>
                <c:pt idx="187">
                  <c:v>42550</c:v>
                </c:pt>
                <c:pt idx="188">
                  <c:v>42551</c:v>
                </c:pt>
                <c:pt idx="189">
                  <c:v>42552</c:v>
                </c:pt>
                <c:pt idx="190">
                  <c:v>42555</c:v>
                </c:pt>
                <c:pt idx="191">
                  <c:v>42556</c:v>
                </c:pt>
                <c:pt idx="192">
                  <c:v>42557</c:v>
                </c:pt>
                <c:pt idx="193">
                  <c:v>42558</c:v>
                </c:pt>
                <c:pt idx="194">
                  <c:v>42559</c:v>
                </c:pt>
                <c:pt idx="195">
                  <c:v>42562</c:v>
                </c:pt>
                <c:pt idx="196">
                  <c:v>42563</c:v>
                </c:pt>
                <c:pt idx="197">
                  <c:v>42564</c:v>
                </c:pt>
                <c:pt idx="198">
                  <c:v>42565</c:v>
                </c:pt>
                <c:pt idx="199">
                  <c:v>42566</c:v>
                </c:pt>
                <c:pt idx="200">
                  <c:v>42569</c:v>
                </c:pt>
                <c:pt idx="201">
                  <c:v>42570</c:v>
                </c:pt>
                <c:pt idx="202">
                  <c:v>42571</c:v>
                </c:pt>
                <c:pt idx="203">
                  <c:v>42572</c:v>
                </c:pt>
                <c:pt idx="204">
                  <c:v>42573</c:v>
                </c:pt>
                <c:pt idx="205">
                  <c:v>42576</c:v>
                </c:pt>
                <c:pt idx="206">
                  <c:v>42577</c:v>
                </c:pt>
                <c:pt idx="207">
                  <c:v>42578</c:v>
                </c:pt>
                <c:pt idx="208">
                  <c:v>42579</c:v>
                </c:pt>
                <c:pt idx="209">
                  <c:v>42580</c:v>
                </c:pt>
                <c:pt idx="210">
                  <c:v>42583</c:v>
                </c:pt>
                <c:pt idx="211">
                  <c:v>42584</c:v>
                </c:pt>
                <c:pt idx="212">
                  <c:v>42585</c:v>
                </c:pt>
                <c:pt idx="213">
                  <c:v>42586</c:v>
                </c:pt>
                <c:pt idx="214">
                  <c:v>42587</c:v>
                </c:pt>
                <c:pt idx="215">
                  <c:v>42590</c:v>
                </c:pt>
                <c:pt idx="216">
                  <c:v>42591</c:v>
                </c:pt>
                <c:pt idx="217">
                  <c:v>42592</c:v>
                </c:pt>
                <c:pt idx="218">
                  <c:v>42593</c:v>
                </c:pt>
                <c:pt idx="219">
                  <c:v>42594</c:v>
                </c:pt>
                <c:pt idx="220">
                  <c:v>42597</c:v>
                </c:pt>
                <c:pt idx="221">
                  <c:v>42598</c:v>
                </c:pt>
                <c:pt idx="222">
                  <c:v>42599</c:v>
                </c:pt>
                <c:pt idx="223">
                  <c:v>42600</c:v>
                </c:pt>
                <c:pt idx="224">
                  <c:v>42601</c:v>
                </c:pt>
                <c:pt idx="225">
                  <c:v>42604</c:v>
                </c:pt>
                <c:pt idx="226">
                  <c:v>42605</c:v>
                </c:pt>
                <c:pt idx="227">
                  <c:v>42606</c:v>
                </c:pt>
                <c:pt idx="228">
                  <c:v>42607</c:v>
                </c:pt>
                <c:pt idx="229">
                  <c:v>42608</c:v>
                </c:pt>
                <c:pt idx="230">
                  <c:v>42612</c:v>
                </c:pt>
                <c:pt idx="231">
                  <c:v>42613</c:v>
                </c:pt>
                <c:pt idx="232">
                  <c:v>42614</c:v>
                </c:pt>
                <c:pt idx="233">
                  <c:v>42615</c:v>
                </c:pt>
                <c:pt idx="234">
                  <c:v>42618</c:v>
                </c:pt>
                <c:pt idx="235">
                  <c:v>42619</c:v>
                </c:pt>
                <c:pt idx="236">
                  <c:v>42620</c:v>
                </c:pt>
                <c:pt idx="237">
                  <c:v>42621</c:v>
                </c:pt>
                <c:pt idx="238">
                  <c:v>42622</c:v>
                </c:pt>
                <c:pt idx="239">
                  <c:v>42625</c:v>
                </c:pt>
                <c:pt idx="240">
                  <c:v>42626</c:v>
                </c:pt>
                <c:pt idx="241">
                  <c:v>42627</c:v>
                </c:pt>
                <c:pt idx="242">
                  <c:v>42628</c:v>
                </c:pt>
                <c:pt idx="243">
                  <c:v>42629</c:v>
                </c:pt>
                <c:pt idx="244">
                  <c:v>42632</c:v>
                </c:pt>
                <c:pt idx="245">
                  <c:v>42633</c:v>
                </c:pt>
                <c:pt idx="246">
                  <c:v>42634</c:v>
                </c:pt>
                <c:pt idx="247">
                  <c:v>42635</c:v>
                </c:pt>
                <c:pt idx="248">
                  <c:v>42636</c:v>
                </c:pt>
                <c:pt idx="249">
                  <c:v>42639</c:v>
                </c:pt>
                <c:pt idx="250">
                  <c:v>42640</c:v>
                </c:pt>
                <c:pt idx="251">
                  <c:v>42641</c:v>
                </c:pt>
                <c:pt idx="252">
                  <c:v>42642</c:v>
                </c:pt>
                <c:pt idx="253">
                  <c:v>42643</c:v>
                </c:pt>
                <c:pt idx="254">
                  <c:v>42646</c:v>
                </c:pt>
                <c:pt idx="255">
                  <c:v>42647</c:v>
                </c:pt>
                <c:pt idx="256">
                  <c:v>42648</c:v>
                </c:pt>
                <c:pt idx="257">
                  <c:v>42649</c:v>
                </c:pt>
                <c:pt idx="258">
                  <c:v>42650</c:v>
                </c:pt>
                <c:pt idx="259">
                  <c:v>42653</c:v>
                </c:pt>
                <c:pt idx="260">
                  <c:v>42654</c:v>
                </c:pt>
                <c:pt idx="261">
                  <c:v>42655</c:v>
                </c:pt>
                <c:pt idx="262">
                  <c:v>42656</c:v>
                </c:pt>
                <c:pt idx="263">
                  <c:v>42657</c:v>
                </c:pt>
                <c:pt idx="264">
                  <c:v>42660</c:v>
                </c:pt>
                <c:pt idx="265">
                  <c:v>42661</c:v>
                </c:pt>
                <c:pt idx="266">
                  <c:v>42662</c:v>
                </c:pt>
                <c:pt idx="267">
                  <c:v>42663</c:v>
                </c:pt>
                <c:pt idx="268">
                  <c:v>42664</c:v>
                </c:pt>
                <c:pt idx="269">
                  <c:v>42667</c:v>
                </c:pt>
                <c:pt idx="270">
                  <c:v>42668</c:v>
                </c:pt>
                <c:pt idx="271">
                  <c:v>42669</c:v>
                </c:pt>
                <c:pt idx="272">
                  <c:v>42670</c:v>
                </c:pt>
                <c:pt idx="273">
                  <c:v>42671</c:v>
                </c:pt>
                <c:pt idx="274">
                  <c:v>42674</c:v>
                </c:pt>
                <c:pt idx="275">
                  <c:v>42675</c:v>
                </c:pt>
                <c:pt idx="276">
                  <c:v>42676</c:v>
                </c:pt>
                <c:pt idx="277">
                  <c:v>42677</c:v>
                </c:pt>
                <c:pt idx="278">
                  <c:v>42678</c:v>
                </c:pt>
                <c:pt idx="279">
                  <c:v>42681</c:v>
                </c:pt>
                <c:pt idx="280">
                  <c:v>42682</c:v>
                </c:pt>
                <c:pt idx="281">
                  <c:v>42683</c:v>
                </c:pt>
                <c:pt idx="282">
                  <c:v>42684</c:v>
                </c:pt>
                <c:pt idx="283">
                  <c:v>42685</c:v>
                </c:pt>
                <c:pt idx="284">
                  <c:v>42688</c:v>
                </c:pt>
                <c:pt idx="285">
                  <c:v>42689</c:v>
                </c:pt>
                <c:pt idx="286">
                  <c:v>42690</c:v>
                </c:pt>
                <c:pt idx="287">
                  <c:v>42691</c:v>
                </c:pt>
                <c:pt idx="288">
                  <c:v>42692</c:v>
                </c:pt>
                <c:pt idx="289">
                  <c:v>42695</c:v>
                </c:pt>
                <c:pt idx="290">
                  <c:v>42696</c:v>
                </c:pt>
                <c:pt idx="291">
                  <c:v>42697</c:v>
                </c:pt>
                <c:pt idx="292">
                  <c:v>42698</c:v>
                </c:pt>
                <c:pt idx="293">
                  <c:v>42699</c:v>
                </c:pt>
                <c:pt idx="294">
                  <c:v>42702</c:v>
                </c:pt>
                <c:pt idx="295">
                  <c:v>42703</c:v>
                </c:pt>
                <c:pt idx="296">
                  <c:v>42704</c:v>
                </c:pt>
                <c:pt idx="297">
                  <c:v>42705</c:v>
                </c:pt>
                <c:pt idx="298">
                  <c:v>42706</c:v>
                </c:pt>
                <c:pt idx="299">
                  <c:v>42709</c:v>
                </c:pt>
                <c:pt idx="300">
                  <c:v>42710</c:v>
                </c:pt>
                <c:pt idx="301">
                  <c:v>42711</c:v>
                </c:pt>
                <c:pt idx="302">
                  <c:v>42712</c:v>
                </c:pt>
                <c:pt idx="303">
                  <c:v>42713</c:v>
                </c:pt>
                <c:pt idx="304">
                  <c:v>42716</c:v>
                </c:pt>
                <c:pt idx="305">
                  <c:v>42717</c:v>
                </c:pt>
                <c:pt idx="306">
                  <c:v>42718</c:v>
                </c:pt>
                <c:pt idx="307">
                  <c:v>42719</c:v>
                </c:pt>
                <c:pt idx="308">
                  <c:v>42720</c:v>
                </c:pt>
                <c:pt idx="309">
                  <c:v>42723</c:v>
                </c:pt>
                <c:pt idx="310">
                  <c:v>42724</c:v>
                </c:pt>
                <c:pt idx="311">
                  <c:v>42725</c:v>
                </c:pt>
                <c:pt idx="312">
                  <c:v>42726</c:v>
                </c:pt>
                <c:pt idx="313">
                  <c:v>42727</c:v>
                </c:pt>
                <c:pt idx="314">
                  <c:v>42732</c:v>
                </c:pt>
                <c:pt idx="315">
                  <c:v>42733</c:v>
                </c:pt>
                <c:pt idx="316">
                  <c:v>42734</c:v>
                </c:pt>
                <c:pt idx="317">
                  <c:v>42738</c:v>
                </c:pt>
                <c:pt idx="318">
                  <c:v>42739</c:v>
                </c:pt>
                <c:pt idx="319">
                  <c:v>42740</c:v>
                </c:pt>
                <c:pt idx="320">
                  <c:v>42741</c:v>
                </c:pt>
                <c:pt idx="321">
                  <c:v>42744</c:v>
                </c:pt>
                <c:pt idx="322">
                  <c:v>42745</c:v>
                </c:pt>
                <c:pt idx="323">
                  <c:v>42746</c:v>
                </c:pt>
                <c:pt idx="324">
                  <c:v>42747</c:v>
                </c:pt>
                <c:pt idx="325">
                  <c:v>42748</c:v>
                </c:pt>
                <c:pt idx="326">
                  <c:v>42751</c:v>
                </c:pt>
                <c:pt idx="327">
                  <c:v>42752</c:v>
                </c:pt>
                <c:pt idx="328">
                  <c:v>42753</c:v>
                </c:pt>
                <c:pt idx="329">
                  <c:v>42754</c:v>
                </c:pt>
                <c:pt idx="330">
                  <c:v>42755</c:v>
                </c:pt>
                <c:pt idx="331">
                  <c:v>42758</c:v>
                </c:pt>
                <c:pt idx="332">
                  <c:v>42759</c:v>
                </c:pt>
                <c:pt idx="333">
                  <c:v>42760</c:v>
                </c:pt>
                <c:pt idx="334">
                  <c:v>42761</c:v>
                </c:pt>
                <c:pt idx="335">
                  <c:v>42762</c:v>
                </c:pt>
                <c:pt idx="336">
                  <c:v>42765</c:v>
                </c:pt>
                <c:pt idx="337">
                  <c:v>42766</c:v>
                </c:pt>
                <c:pt idx="338">
                  <c:v>42767</c:v>
                </c:pt>
                <c:pt idx="339">
                  <c:v>42768</c:v>
                </c:pt>
                <c:pt idx="340">
                  <c:v>42769</c:v>
                </c:pt>
                <c:pt idx="341">
                  <c:v>42772</c:v>
                </c:pt>
                <c:pt idx="342">
                  <c:v>42773</c:v>
                </c:pt>
                <c:pt idx="343">
                  <c:v>42774</c:v>
                </c:pt>
                <c:pt idx="344">
                  <c:v>42775</c:v>
                </c:pt>
                <c:pt idx="345">
                  <c:v>42776</c:v>
                </c:pt>
                <c:pt idx="346">
                  <c:v>42779</c:v>
                </c:pt>
                <c:pt idx="347">
                  <c:v>42780</c:v>
                </c:pt>
                <c:pt idx="348">
                  <c:v>42781</c:v>
                </c:pt>
                <c:pt idx="349">
                  <c:v>42782</c:v>
                </c:pt>
                <c:pt idx="350">
                  <c:v>42783</c:v>
                </c:pt>
                <c:pt idx="351">
                  <c:v>42786</c:v>
                </c:pt>
                <c:pt idx="352">
                  <c:v>42787</c:v>
                </c:pt>
                <c:pt idx="353">
                  <c:v>42788</c:v>
                </c:pt>
                <c:pt idx="354">
                  <c:v>42789</c:v>
                </c:pt>
                <c:pt idx="355">
                  <c:v>42790</c:v>
                </c:pt>
                <c:pt idx="356">
                  <c:v>42793</c:v>
                </c:pt>
                <c:pt idx="357">
                  <c:v>42794</c:v>
                </c:pt>
                <c:pt idx="358">
                  <c:v>42795</c:v>
                </c:pt>
                <c:pt idx="359">
                  <c:v>42796</c:v>
                </c:pt>
                <c:pt idx="360">
                  <c:v>42797</c:v>
                </c:pt>
                <c:pt idx="361">
                  <c:v>42800</c:v>
                </c:pt>
                <c:pt idx="362">
                  <c:v>42801</c:v>
                </c:pt>
                <c:pt idx="363">
                  <c:v>42802</c:v>
                </c:pt>
                <c:pt idx="364">
                  <c:v>42803</c:v>
                </c:pt>
                <c:pt idx="365">
                  <c:v>42804</c:v>
                </c:pt>
                <c:pt idx="366">
                  <c:v>42807</c:v>
                </c:pt>
                <c:pt idx="367">
                  <c:v>42808</c:v>
                </c:pt>
                <c:pt idx="368">
                  <c:v>42809</c:v>
                </c:pt>
                <c:pt idx="369">
                  <c:v>42810</c:v>
                </c:pt>
                <c:pt idx="370">
                  <c:v>42811</c:v>
                </c:pt>
                <c:pt idx="371">
                  <c:v>42814</c:v>
                </c:pt>
                <c:pt idx="372">
                  <c:v>42815</c:v>
                </c:pt>
                <c:pt idx="373">
                  <c:v>42816</c:v>
                </c:pt>
                <c:pt idx="374">
                  <c:v>42817</c:v>
                </c:pt>
                <c:pt idx="375">
                  <c:v>42818</c:v>
                </c:pt>
                <c:pt idx="376">
                  <c:v>42821</c:v>
                </c:pt>
                <c:pt idx="377">
                  <c:v>42822</c:v>
                </c:pt>
                <c:pt idx="378">
                  <c:v>42823</c:v>
                </c:pt>
                <c:pt idx="379">
                  <c:v>42824</c:v>
                </c:pt>
                <c:pt idx="380">
                  <c:v>42825</c:v>
                </c:pt>
                <c:pt idx="381">
                  <c:v>42828</c:v>
                </c:pt>
                <c:pt idx="382">
                  <c:v>42829</c:v>
                </c:pt>
                <c:pt idx="383">
                  <c:v>42830</c:v>
                </c:pt>
                <c:pt idx="384">
                  <c:v>42831</c:v>
                </c:pt>
                <c:pt idx="385">
                  <c:v>42832</c:v>
                </c:pt>
                <c:pt idx="386">
                  <c:v>42835</c:v>
                </c:pt>
                <c:pt idx="387">
                  <c:v>42836</c:v>
                </c:pt>
                <c:pt idx="388">
                  <c:v>42837</c:v>
                </c:pt>
                <c:pt idx="389">
                  <c:v>42838</c:v>
                </c:pt>
                <c:pt idx="390">
                  <c:v>42843</c:v>
                </c:pt>
                <c:pt idx="391">
                  <c:v>42844</c:v>
                </c:pt>
                <c:pt idx="392">
                  <c:v>42845</c:v>
                </c:pt>
                <c:pt idx="393">
                  <c:v>42846</c:v>
                </c:pt>
                <c:pt idx="394">
                  <c:v>42849</c:v>
                </c:pt>
                <c:pt idx="395">
                  <c:v>42850</c:v>
                </c:pt>
                <c:pt idx="396">
                  <c:v>42851</c:v>
                </c:pt>
                <c:pt idx="397">
                  <c:v>42852</c:v>
                </c:pt>
                <c:pt idx="398">
                  <c:v>42853</c:v>
                </c:pt>
                <c:pt idx="399">
                  <c:v>42857</c:v>
                </c:pt>
                <c:pt idx="400">
                  <c:v>42858</c:v>
                </c:pt>
                <c:pt idx="401">
                  <c:v>42859</c:v>
                </c:pt>
                <c:pt idx="402">
                  <c:v>42860</c:v>
                </c:pt>
                <c:pt idx="403">
                  <c:v>42863</c:v>
                </c:pt>
                <c:pt idx="404">
                  <c:v>42864</c:v>
                </c:pt>
                <c:pt idx="405">
                  <c:v>42865</c:v>
                </c:pt>
                <c:pt idx="406">
                  <c:v>42866</c:v>
                </c:pt>
                <c:pt idx="407">
                  <c:v>42867</c:v>
                </c:pt>
                <c:pt idx="408">
                  <c:v>42870</c:v>
                </c:pt>
                <c:pt idx="409">
                  <c:v>42871</c:v>
                </c:pt>
                <c:pt idx="410">
                  <c:v>42872</c:v>
                </c:pt>
                <c:pt idx="411">
                  <c:v>42873</c:v>
                </c:pt>
                <c:pt idx="412">
                  <c:v>42874</c:v>
                </c:pt>
                <c:pt idx="413">
                  <c:v>42877</c:v>
                </c:pt>
                <c:pt idx="414">
                  <c:v>42878</c:v>
                </c:pt>
                <c:pt idx="415">
                  <c:v>42879</c:v>
                </c:pt>
                <c:pt idx="416">
                  <c:v>42880</c:v>
                </c:pt>
                <c:pt idx="417">
                  <c:v>42881</c:v>
                </c:pt>
                <c:pt idx="418">
                  <c:v>42885</c:v>
                </c:pt>
                <c:pt idx="419">
                  <c:v>42886</c:v>
                </c:pt>
                <c:pt idx="420">
                  <c:v>42887</c:v>
                </c:pt>
                <c:pt idx="421">
                  <c:v>42888</c:v>
                </c:pt>
                <c:pt idx="422">
                  <c:v>42891</c:v>
                </c:pt>
                <c:pt idx="423">
                  <c:v>42892</c:v>
                </c:pt>
                <c:pt idx="424">
                  <c:v>42893</c:v>
                </c:pt>
                <c:pt idx="425">
                  <c:v>42894</c:v>
                </c:pt>
                <c:pt idx="426">
                  <c:v>42895</c:v>
                </c:pt>
                <c:pt idx="427">
                  <c:v>42898</c:v>
                </c:pt>
                <c:pt idx="428">
                  <c:v>42899</c:v>
                </c:pt>
                <c:pt idx="429">
                  <c:v>42900</c:v>
                </c:pt>
                <c:pt idx="430">
                  <c:v>42901</c:v>
                </c:pt>
                <c:pt idx="431">
                  <c:v>42902</c:v>
                </c:pt>
                <c:pt idx="432">
                  <c:v>42905</c:v>
                </c:pt>
                <c:pt idx="433">
                  <c:v>42906</c:v>
                </c:pt>
                <c:pt idx="434">
                  <c:v>42907</c:v>
                </c:pt>
                <c:pt idx="435">
                  <c:v>42908</c:v>
                </c:pt>
                <c:pt idx="436">
                  <c:v>42909</c:v>
                </c:pt>
                <c:pt idx="437">
                  <c:v>42912</c:v>
                </c:pt>
                <c:pt idx="438">
                  <c:v>42913</c:v>
                </c:pt>
                <c:pt idx="439">
                  <c:v>42914</c:v>
                </c:pt>
                <c:pt idx="440">
                  <c:v>42915</c:v>
                </c:pt>
                <c:pt idx="441">
                  <c:v>42916</c:v>
                </c:pt>
                <c:pt idx="442">
                  <c:v>42919</c:v>
                </c:pt>
                <c:pt idx="443">
                  <c:v>42920</c:v>
                </c:pt>
                <c:pt idx="444">
                  <c:v>42921</c:v>
                </c:pt>
                <c:pt idx="445">
                  <c:v>42922</c:v>
                </c:pt>
                <c:pt idx="446">
                  <c:v>42923</c:v>
                </c:pt>
                <c:pt idx="447">
                  <c:v>42926</c:v>
                </c:pt>
                <c:pt idx="448">
                  <c:v>42927</c:v>
                </c:pt>
                <c:pt idx="449">
                  <c:v>42928</c:v>
                </c:pt>
                <c:pt idx="450">
                  <c:v>42929</c:v>
                </c:pt>
                <c:pt idx="451">
                  <c:v>42930</c:v>
                </c:pt>
                <c:pt idx="452">
                  <c:v>42933</c:v>
                </c:pt>
                <c:pt idx="453">
                  <c:v>42934</c:v>
                </c:pt>
                <c:pt idx="454">
                  <c:v>42935</c:v>
                </c:pt>
                <c:pt idx="455">
                  <c:v>42936</c:v>
                </c:pt>
                <c:pt idx="456">
                  <c:v>42937</c:v>
                </c:pt>
                <c:pt idx="457">
                  <c:v>42940</c:v>
                </c:pt>
                <c:pt idx="458">
                  <c:v>42941</c:v>
                </c:pt>
                <c:pt idx="459">
                  <c:v>42942</c:v>
                </c:pt>
                <c:pt idx="460">
                  <c:v>42943</c:v>
                </c:pt>
                <c:pt idx="461">
                  <c:v>42944</c:v>
                </c:pt>
                <c:pt idx="462">
                  <c:v>42947</c:v>
                </c:pt>
                <c:pt idx="463">
                  <c:v>42948</c:v>
                </c:pt>
                <c:pt idx="464">
                  <c:v>42949</c:v>
                </c:pt>
                <c:pt idx="465">
                  <c:v>42950</c:v>
                </c:pt>
                <c:pt idx="466">
                  <c:v>42951</c:v>
                </c:pt>
                <c:pt idx="467">
                  <c:v>42954</c:v>
                </c:pt>
                <c:pt idx="468">
                  <c:v>42955</c:v>
                </c:pt>
                <c:pt idx="469">
                  <c:v>42956</c:v>
                </c:pt>
                <c:pt idx="470">
                  <c:v>42957</c:v>
                </c:pt>
                <c:pt idx="471">
                  <c:v>42958</c:v>
                </c:pt>
                <c:pt idx="472">
                  <c:v>42961</c:v>
                </c:pt>
                <c:pt idx="473">
                  <c:v>42962</c:v>
                </c:pt>
                <c:pt idx="474">
                  <c:v>42963</c:v>
                </c:pt>
                <c:pt idx="475">
                  <c:v>42964</c:v>
                </c:pt>
                <c:pt idx="476">
                  <c:v>42965</c:v>
                </c:pt>
                <c:pt idx="477">
                  <c:v>42968</c:v>
                </c:pt>
                <c:pt idx="478">
                  <c:v>42969</c:v>
                </c:pt>
                <c:pt idx="479">
                  <c:v>42970</c:v>
                </c:pt>
                <c:pt idx="480">
                  <c:v>42971</c:v>
                </c:pt>
                <c:pt idx="481">
                  <c:v>42972</c:v>
                </c:pt>
                <c:pt idx="482">
                  <c:v>42976</c:v>
                </c:pt>
                <c:pt idx="483">
                  <c:v>42977</c:v>
                </c:pt>
                <c:pt idx="484">
                  <c:v>42978</c:v>
                </c:pt>
                <c:pt idx="485">
                  <c:v>42979</c:v>
                </c:pt>
                <c:pt idx="486">
                  <c:v>42982</c:v>
                </c:pt>
                <c:pt idx="487">
                  <c:v>42983</c:v>
                </c:pt>
                <c:pt idx="488">
                  <c:v>42984</c:v>
                </c:pt>
                <c:pt idx="489">
                  <c:v>42985</c:v>
                </c:pt>
                <c:pt idx="490">
                  <c:v>42986</c:v>
                </c:pt>
                <c:pt idx="491">
                  <c:v>42989</c:v>
                </c:pt>
                <c:pt idx="492">
                  <c:v>42990</c:v>
                </c:pt>
                <c:pt idx="493">
                  <c:v>42991</c:v>
                </c:pt>
                <c:pt idx="494">
                  <c:v>42992</c:v>
                </c:pt>
                <c:pt idx="495">
                  <c:v>42993</c:v>
                </c:pt>
                <c:pt idx="496">
                  <c:v>42996</c:v>
                </c:pt>
                <c:pt idx="497">
                  <c:v>42997</c:v>
                </c:pt>
                <c:pt idx="498">
                  <c:v>42998</c:v>
                </c:pt>
                <c:pt idx="499">
                  <c:v>42999</c:v>
                </c:pt>
                <c:pt idx="500">
                  <c:v>43000</c:v>
                </c:pt>
                <c:pt idx="501">
                  <c:v>43003</c:v>
                </c:pt>
                <c:pt idx="502">
                  <c:v>43004</c:v>
                </c:pt>
                <c:pt idx="503">
                  <c:v>43005</c:v>
                </c:pt>
                <c:pt idx="504">
                  <c:v>43006</c:v>
                </c:pt>
                <c:pt idx="505">
                  <c:v>43007</c:v>
                </c:pt>
                <c:pt idx="506">
                  <c:v>43010</c:v>
                </c:pt>
                <c:pt idx="507">
                  <c:v>43011</c:v>
                </c:pt>
                <c:pt idx="508">
                  <c:v>43012</c:v>
                </c:pt>
                <c:pt idx="509">
                  <c:v>43013</c:v>
                </c:pt>
                <c:pt idx="510">
                  <c:v>43014</c:v>
                </c:pt>
                <c:pt idx="511">
                  <c:v>43017</c:v>
                </c:pt>
                <c:pt idx="512">
                  <c:v>43018</c:v>
                </c:pt>
                <c:pt idx="513">
                  <c:v>43019</c:v>
                </c:pt>
                <c:pt idx="514">
                  <c:v>43020</c:v>
                </c:pt>
                <c:pt idx="515">
                  <c:v>43021</c:v>
                </c:pt>
                <c:pt idx="516">
                  <c:v>43024</c:v>
                </c:pt>
                <c:pt idx="517">
                  <c:v>43025</c:v>
                </c:pt>
                <c:pt idx="518">
                  <c:v>43032</c:v>
                </c:pt>
                <c:pt idx="519">
                  <c:v>43039</c:v>
                </c:pt>
                <c:pt idx="520">
                  <c:v>43046</c:v>
                </c:pt>
                <c:pt idx="521">
                  <c:v>43053</c:v>
                </c:pt>
                <c:pt idx="522">
                  <c:v>43060</c:v>
                </c:pt>
                <c:pt idx="523">
                  <c:v>43067</c:v>
                </c:pt>
                <c:pt idx="524">
                  <c:v>43074</c:v>
                </c:pt>
                <c:pt idx="525">
                  <c:v>43081</c:v>
                </c:pt>
                <c:pt idx="526">
                  <c:v>43088</c:v>
                </c:pt>
                <c:pt idx="527">
                  <c:v>43096</c:v>
                </c:pt>
                <c:pt idx="528">
                  <c:v>43103</c:v>
                </c:pt>
                <c:pt idx="529">
                  <c:v>43110</c:v>
                </c:pt>
                <c:pt idx="530">
                  <c:v>43117</c:v>
                </c:pt>
                <c:pt idx="531">
                  <c:v>43124</c:v>
                </c:pt>
                <c:pt idx="532">
                  <c:v>43131</c:v>
                </c:pt>
                <c:pt idx="533">
                  <c:v>43138</c:v>
                </c:pt>
                <c:pt idx="534">
                  <c:v>43145</c:v>
                </c:pt>
                <c:pt idx="535">
                  <c:v>43152</c:v>
                </c:pt>
                <c:pt idx="536">
                  <c:v>43159</c:v>
                </c:pt>
                <c:pt idx="537">
                  <c:v>43166</c:v>
                </c:pt>
                <c:pt idx="538">
                  <c:v>43173</c:v>
                </c:pt>
                <c:pt idx="539">
                  <c:v>43180</c:v>
                </c:pt>
                <c:pt idx="540">
                  <c:v>43187</c:v>
                </c:pt>
                <c:pt idx="541">
                  <c:v>43194</c:v>
                </c:pt>
                <c:pt idx="542">
                  <c:v>43201</c:v>
                </c:pt>
                <c:pt idx="543">
                  <c:v>43208</c:v>
                </c:pt>
                <c:pt idx="544">
                  <c:v>43215</c:v>
                </c:pt>
                <c:pt idx="545">
                  <c:v>43222</c:v>
                </c:pt>
                <c:pt idx="546">
                  <c:v>43229</c:v>
                </c:pt>
                <c:pt idx="547">
                  <c:v>43236</c:v>
                </c:pt>
                <c:pt idx="548">
                  <c:v>43243</c:v>
                </c:pt>
                <c:pt idx="549">
                  <c:v>43250</c:v>
                </c:pt>
                <c:pt idx="550">
                  <c:v>43257</c:v>
                </c:pt>
                <c:pt idx="551">
                  <c:v>43264</c:v>
                </c:pt>
                <c:pt idx="552">
                  <c:v>43271</c:v>
                </c:pt>
                <c:pt idx="553">
                  <c:v>43278</c:v>
                </c:pt>
                <c:pt idx="554">
                  <c:v>43285</c:v>
                </c:pt>
                <c:pt idx="555">
                  <c:v>43292</c:v>
                </c:pt>
                <c:pt idx="556">
                  <c:v>43299</c:v>
                </c:pt>
                <c:pt idx="557">
                  <c:v>43306</c:v>
                </c:pt>
                <c:pt idx="558">
                  <c:v>43313</c:v>
                </c:pt>
                <c:pt idx="559">
                  <c:v>43320</c:v>
                </c:pt>
                <c:pt idx="560">
                  <c:v>43327</c:v>
                </c:pt>
                <c:pt idx="561">
                  <c:v>43334</c:v>
                </c:pt>
                <c:pt idx="562">
                  <c:v>43341</c:v>
                </c:pt>
                <c:pt idx="563">
                  <c:v>43348</c:v>
                </c:pt>
                <c:pt idx="564">
                  <c:v>43355</c:v>
                </c:pt>
                <c:pt idx="565">
                  <c:v>43362</c:v>
                </c:pt>
                <c:pt idx="566">
                  <c:v>43369</c:v>
                </c:pt>
                <c:pt idx="567">
                  <c:v>43376</c:v>
                </c:pt>
                <c:pt idx="568">
                  <c:v>43383</c:v>
                </c:pt>
                <c:pt idx="569">
                  <c:v>43390</c:v>
                </c:pt>
                <c:pt idx="570">
                  <c:v>43397</c:v>
                </c:pt>
                <c:pt idx="571">
                  <c:v>43404</c:v>
                </c:pt>
                <c:pt idx="572">
                  <c:v>43411</c:v>
                </c:pt>
                <c:pt idx="573">
                  <c:v>43418</c:v>
                </c:pt>
                <c:pt idx="574">
                  <c:v>43425</c:v>
                </c:pt>
                <c:pt idx="575">
                  <c:v>43432</c:v>
                </c:pt>
                <c:pt idx="576">
                  <c:v>43439</c:v>
                </c:pt>
                <c:pt idx="577">
                  <c:v>43446</c:v>
                </c:pt>
                <c:pt idx="578">
                  <c:v>43453</c:v>
                </c:pt>
                <c:pt idx="579">
                  <c:v>43461</c:v>
                </c:pt>
                <c:pt idx="580">
                  <c:v>43468</c:v>
                </c:pt>
                <c:pt idx="581">
                  <c:v>43475</c:v>
                </c:pt>
                <c:pt idx="582">
                  <c:v>43482</c:v>
                </c:pt>
                <c:pt idx="583">
                  <c:v>43489</c:v>
                </c:pt>
                <c:pt idx="584">
                  <c:v>43496</c:v>
                </c:pt>
                <c:pt idx="585">
                  <c:v>43503</c:v>
                </c:pt>
                <c:pt idx="586">
                  <c:v>43510</c:v>
                </c:pt>
                <c:pt idx="587">
                  <c:v>43517</c:v>
                </c:pt>
                <c:pt idx="588">
                  <c:v>43524</c:v>
                </c:pt>
                <c:pt idx="589">
                  <c:v>43531</c:v>
                </c:pt>
                <c:pt idx="590">
                  <c:v>43538</c:v>
                </c:pt>
                <c:pt idx="591">
                  <c:v>43545</c:v>
                </c:pt>
                <c:pt idx="592">
                  <c:v>43552</c:v>
                </c:pt>
                <c:pt idx="593">
                  <c:v>43559</c:v>
                </c:pt>
                <c:pt idx="594">
                  <c:v>43566</c:v>
                </c:pt>
                <c:pt idx="595">
                  <c:v>43573</c:v>
                </c:pt>
                <c:pt idx="596">
                  <c:v>43580</c:v>
                </c:pt>
                <c:pt idx="597">
                  <c:v>43587</c:v>
                </c:pt>
                <c:pt idx="598">
                  <c:v>43594</c:v>
                </c:pt>
                <c:pt idx="599">
                  <c:v>43601</c:v>
                </c:pt>
                <c:pt idx="600">
                  <c:v>43608</c:v>
                </c:pt>
                <c:pt idx="601">
                  <c:v>43615</c:v>
                </c:pt>
                <c:pt idx="602">
                  <c:v>43622</c:v>
                </c:pt>
                <c:pt idx="603">
                  <c:v>43629</c:v>
                </c:pt>
                <c:pt idx="604">
                  <c:v>43636</c:v>
                </c:pt>
                <c:pt idx="605">
                  <c:v>43643</c:v>
                </c:pt>
                <c:pt idx="606">
                  <c:v>43650</c:v>
                </c:pt>
                <c:pt idx="607">
                  <c:v>43657</c:v>
                </c:pt>
                <c:pt idx="608">
                  <c:v>43664</c:v>
                </c:pt>
                <c:pt idx="609">
                  <c:v>43671</c:v>
                </c:pt>
                <c:pt idx="610">
                  <c:v>43678</c:v>
                </c:pt>
                <c:pt idx="611">
                  <c:v>43685</c:v>
                </c:pt>
                <c:pt idx="612">
                  <c:v>43692</c:v>
                </c:pt>
                <c:pt idx="613">
                  <c:v>43699</c:v>
                </c:pt>
                <c:pt idx="614">
                  <c:v>43706</c:v>
                </c:pt>
                <c:pt idx="615">
                  <c:v>43713</c:v>
                </c:pt>
                <c:pt idx="616">
                  <c:v>43720</c:v>
                </c:pt>
                <c:pt idx="617">
                  <c:v>43727</c:v>
                </c:pt>
                <c:pt idx="618">
                  <c:v>43734</c:v>
                </c:pt>
                <c:pt idx="619">
                  <c:v>43741</c:v>
                </c:pt>
                <c:pt idx="620">
                  <c:v>43748</c:v>
                </c:pt>
                <c:pt idx="621">
                  <c:v>43755</c:v>
                </c:pt>
                <c:pt idx="622">
                  <c:v>43762</c:v>
                </c:pt>
                <c:pt idx="623">
                  <c:v>43769</c:v>
                </c:pt>
                <c:pt idx="624">
                  <c:v>43776</c:v>
                </c:pt>
                <c:pt idx="625">
                  <c:v>43783</c:v>
                </c:pt>
                <c:pt idx="626">
                  <c:v>43790</c:v>
                </c:pt>
                <c:pt idx="627">
                  <c:v>43797</c:v>
                </c:pt>
                <c:pt idx="628">
                  <c:v>43804</c:v>
                </c:pt>
                <c:pt idx="629">
                  <c:v>43811</c:v>
                </c:pt>
                <c:pt idx="630">
                  <c:v>43818</c:v>
                </c:pt>
                <c:pt idx="631">
                  <c:v>43826</c:v>
                </c:pt>
                <c:pt idx="632">
                  <c:v>43833</c:v>
                </c:pt>
                <c:pt idx="633">
                  <c:v>43840</c:v>
                </c:pt>
                <c:pt idx="634">
                  <c:v>43847</c:v>
                </c:pt>
                <c:pt idx="635">
                  <c:v>43854</c:v>
                </c:pt>
                <c:pt idx="636">
                  <c:v>43861</c:v>
                </c:pt>
                <c:pt idx="637">
                  <c:v>43868</c:v>
                </c:pt>
                <c:pt idx="638">
                  <c:v>43875</c:v>
                </c:pt>
                <c:pt idx="639">
                  <c:v>43882</c:v>
                </c:pt>
                <c:pt idx="640">
                  <c:v>43889</c:v>
                </c:pt>
                <c:pt idx="641">
                  <c:v>43896</c:v>
                </c:pt>
                <c:pt idx="642">
                  <c:v>43903</c:v>
                </c:pt>
                <c:pt idx="643">
                  <c:v>43910</c:v>
                </c:pt>
                <c:pt idx="644">
                  <c:v>43917</c:v>
                </c:pt>
                <c:pt idx="645">
                  <c:v>43924</c:v>
                </c:pt>
                <c:pt idx="646">
                  <c:v>43935</c:v>
                </c:pt>
                <c:pt idx="647">
                  <c:v>43942</c:v>
                </c:pt>
                <c:pt idx="648">
                  <c:v>43949</c:v>
                </c:pt>
                <c:pt idx="649">
                  <c:v>43956</c:v>
                </c:pt>
                <c:pt idx="650">
                  <c:v>43963</c:v>
                </c:pt>
                <c:pt idx="651">
                  <c:v>43970</c:v>
                </c:pt>
                <c:pt idx="652">
                  <c:v>43977</c:v>
                </c:pt>
                <c:pt idx="653">
                  <c:v>43984</c:v>
                </c:pt>
                <c:pt idx="654">
                  <c:v>43991</c:v>
                </c:pt>
                <c:pt idx="655">
                  <c:v>43998</c:v>
                </c:pt>
                <c:pt idx="656">
                  <c:v>44005</c:v>
                </c:pt>
                <c:pt idx="657">
                  <c:v>44012</c:v>
                </c:pt>
                <c:pt idx="658">
                  <c:v>44019</c:v>
                </c:pt>
                <c:pt idx="659">
                  <c:v>44026</c:v>
                </c:pt>
                <c:pt idx="660">
                  <c:v>44033</c:v>
                </c:pt>
                <c:pt idx="661">
                  <c:v>44040</c:v>
                </c:pt>
                <c:pt idx="662">
                  <c:v>44047</c:v>
                </c:pt>
                <c:pt idx="663">
                  <c:v>44054</c:v>
                </c:pt>
                <c:pt idx="664">
                  <c:v>44061</c:v>
                </c:pt>
                <c:pt idx="665">
                  <c:v>44068</c:v>
                </c:pt>
                <c:pt idx="666">
                  <c:v>44075</c:v>
                </c:pt>
                <c:pt idx="667">
                  <c:v>44082</c:v>
                </c:pt>
                <c:pt idx="668">
                  <c:v>44089</c:v>
                </c:pt>
                <c:pt idx="669">
                  <c:v>44096</c:v>
                </c:pt>
                <c:pt idx="670">
                  <c:v>44103</c:v>
                </c:pt>
                <c:pt idx="671">
                  <c:v>44110</c:v>
                </c:pt>
                <c:pt idx="672">
                  <c:v>44117</c:v>
                </c:pt>
                <c:pt idx="673">
                  <c:v>44124</c:v>
                </c:pt>
                <c:pt idx="674">
                  <c:v>44131</c:v>
                </c:pt>
                <c:pt idx="675">
                  <c:v>44138</c:v>
                </c:pt>
                <c:pt idx="676">
                  <c:v>44145</c:v>
                </c:pt>
                <c:pt idx="677">
                  <c:v>44152</c:v>
                </c:pt>
                <c:pt idx="678">
                  <c:v>44159</c:v>
                </c:pt>
                <c:pt idx="679">
                  <c:v>44166</c:v>
                </c:pt>
                <c:pt idx="680">
                  <c:v>44173</c:v>
                </c:pt>
                <c:pt idx="681">
                  <c:v>44180</c:v>
                </c:pt>
                <c:pt idx="682">
                  <c:v>44187</c:v>
                </c:pt>
                <c:pt idx="683">
                  <c:v>44194</c:v>
                </c:pt>
                <c:pt idx="684">
                  <c:v>44201</c:v>
                </c:pt>
                <c:pt idx="685">
                  <c:v>44208</c:v>
                </c:pt>
                <c:pt idx="686">
                  <c:v>44215</c:v>
                </c:pt>
                <c:pt idx="687">
                  <c:v>44222</c:v>
                </c:pt>
                <c:pt idx="688">
                  <c:v>44229</c:v>
                </c:pt>
                <c:pt idx="689">
                  <c:v>44236</c:v>
                </c:pt>
                <c:pt idx="690">
                  <c:v>44243</c:v>
                </c:pt>
                <c:pt idx="691">
                  <c:v>44250</c:v>
                </c:pt>
                <c:pt idx="692">
                  <c:v>44257</c:v>
                </c:pt>
                <c:pt idx="693">
                  <c:v>44264</c:v>
                </c:pt>
                <c:pt idx="694">
                  <c:v>44271</c:v>
                </c:pt>
                <c:pt idx="695">
                  <c:v>44278</c:v>
                </c:pt>
                <c:pt idx="696">
                  <c:v>44285</c:v>
                </c:pt>
                <c:pt idx="697">
                  <c:v>44292</c:v>
                </c:pt>
                <c:pt idx="698">
                  <c:v>44299</c:v>
                </c:pt>
                <c:pt idx="699">
                  <c:v>44306</c:v>
                </c:pt>
                <c:pt idx="700">
                  <c:v>44313</c:v>
                </c:pt>
                <c:pt idx="701">
                  <c:v>44320</c:v>
                </c:pt>
                <c:pt idx="702">
                  <c:v>44327</c:v>
                </c:pt>
                <c:pt idx="703">
                  <c:v>44334</c:v>
                </c:pt>
                <c:pt idx="704">
                  <c:v>44341</c:v>
                </c:pt>
                <c:pt idx="705">
                  <c:v>44348</c:v>
                </c:pt>
                <c:pt idx="706">
                  <c:v>44355</c:v>
                </c:pt>
                <c:pt idx="707">
                  <c:v>44362</c:v>
                </c:pt>
                <c:pt idx="708">
                  <c:v>44369</c:v>
                </c:pt>
                <c:pt idx="709">
                  <c:v>44376</c:v>
                </c:pt>
                <c:pt idx="710">
                  <c:v>44383</c:v>
                </c:pt>
                <c:pt idx="711">
                  <c:v>44390</c:v>
                </c:pt>
                <c:pt idx="712">
                  <c:v>44397</c:v>
                </c:pt>
                <c:pt idx="713">
                  <c:v>44404</c:v>
                </c:pt>
                <c:pt idx="714">
                  <c:v>44411</c:v>
                </c:pt>
                <c:pt idx="715">
                  <c:v>44418</c:v>
                </c:pt>
                <c:pt idx="716">
                  <c:v>44425</c:v>
                </c:pt>
                <c:pt idx="717">
                  <c:v>44432</c:v>
                </c:pt>
                <c:pt idx="718">
                  <c:v>44439</c:v>
                </c:pt>
                <c:pt idx="719">
                  <c:v>44446</c:v>
                </c:pt>
                <c:pt idx="720">
                  <c:v>44453</c:v>
                </c:pt>
                <c:pt idx="721">
                  <c:v>44460</c:v>
                </c:pt>
                <c:pt idx="722">
                  <c:v>44467</c:v>
                </c:pt>
                <c:pt idx="723">
                  <c:v>44474</c:v>
                </c:pt>
                <c:pt idx="724">
                  <c:v>44481</c:v>
                </c:pt>
                <c:pt idx="725">
                  <c:v>44488</c:v>
                </c:pt>
                <c:pt idx="726">
                  <c:v>44495</c:v>
                </c:pt>
                <c:pt idx="727">
                  <c:v>44502</c:v>
                </c:pt>
                <c:pt idx="728">
                  <c:v>44509</c:v>
                </c:pt>
                <c:pt idx="729">
                  <c:v>44516</c:v>
                </c:pt>
                <c:pt idx="730">
                  <c:v>44523</c:v>
                </c:pt>
                <c:pt idx="731">
                  <c:v>44530</c:v>
                </c:pt>
                <c:pt idx="732">
                  <c:v>44537</c:v>
                </c:pt>
                <c:pt idx="733">
                  <c:v>44544</c:v>
                </c:pt>
                <c:pt idx="734">
                  <c:v>44551</c:v>
                </c:pt>
                <c:pt idx="735">
                  <c:v>44559</c:v>
                </c:pt>
                <c:pt idx="736">
                  <c:v>44566</c:v>
                </c:pt>
                <c:pt idx="737">
                  <c:v>44573</c:v>
                </c:pt>
                <c:pt idx="738">
                  <c:v>44580</c:v>
                </c:pt>
                <c:pt idx="739">
                  <c:v>44587</c:v>
                </c:pt>
                <c:pt idx="740">
                  <c:v>44594</c:v>
                </c:pt>
                <c:pt idx="741">
                  <c:v>44601</c:v>
                </c:pt>
                <c:pt idx="742">
                  <c:v>44608</c:v>
                </c:pt>
                <c:pt idx="743">
                  <c:v>44615</c:v>
                </c:pt>
                <c:pt idx="744">
                  <c:v>44622</c:v>
                </c:pt>
                <c:pt idx="745">
                  <c:v>44629</c:v>
                </c:pt>
                <c:pt idx="746">
                  <c:v>44636</c:v>
                </c:pt>
                <c:pt idx="747">
                  <c:v>44643</c:v>
                </c:pt>
                <c:pt idx="748">
                  <c:v>44650</c:v>
                </c:pt>
                <c:pt idx="749">
                  <c:v>44657</c:v>
                </c:pt>
                <c:pt idx="750">
                  <c:v>44664</c:v>
                </c:pt>
                <c:pt idx="751">
                  <c:v>44671</c:v>
                </c:pt>
                <c:pt idx="752">
                  <c:v>44678</c:v>
                </c:pt>
                <c:pt idx="753">
                  <c:v>44685</c:v>
                </c:pt>
                <c:pt idx="754">
                  <c:v>44692</c:v>
                </c:pt>
                <c:pt idx="755">
                  <c:v>44699</c:v>
                </c:pt>
                <c:pt idx="756">
                  <c:v>44706</c:v>
                </c:pt>
                <c:pt idx="757">
                  <c:v>44713</c:v>
                </c:pt>
                <c:pt idx="758">
                  <c:v>44720</c:v>
                </c:pt>
                <c:pt idx="759">
                  <c:v>44727</c:v>
                </c:pt>
                <c:pt idx="760">
                  <c:v>44734</c:v>
                </c:pt>
                <c:pt idx="761">
                  <c:v>44741</c:v>
                </c:pt>
                <c:pt idx="762">
                  <c:v>44748</c:v>
                </c:pt>
                <c:pt idx="763">
                  <c:v>44755</c:v>
                </c:pt>
                <c:pt idx="764">
                  <c:v>44762</c:v>
                </c:pt>
                <c:pt idx="765">
                  <c:v>44769</c:v>
                </c:pt>
                <c:pt idx="766">
                  <c:v>44776</c:v>
                </c:pt>
                <c:pt idx="767">
                  <c:v>44783</c:v>
                </c:pt>
                <c:pt idx="768">
                  <c:v>44790</c:v>
                </c:pt>
                <c:pt idx="769">
                  <c:v>44797</c:v>
                </c:pt>
                <c:pt idx="770">
                  <c:v>44804</c:v>
                </c:pt>
                <c:pt idx="771">
                  <c:v>44811</c:v>
                </c:pt>
                <c:pt idx="772">
                  <c:v>44818</c:v>
                </c:pt>
                <c:pt idx="773">
                  <c:v>44825</c:v>
                </c:pt>
                <c:pt idx="774">
                  <c:v>44832</c:v>
                </c:pt>
                <c:pt idx="775">
                  <c:v>44839</c:v>
                </c:pt>
                <c:pt idx="776">
                  <c:v>44846</c:v>
                </c:pt>
                <c:pt idx="777">
                  <c:v>44853</c:v>
                </c:pt>
                <c:pt idx="778">
                  <c:v>44860</c:v>
                </c:pt>
                <c:pt idx="779">
                  <c:v>44867</c:v>
                </c:pt>
                <c:pt idx="780">
                  <c:v>44874</c:v>
                </c:pt>
                <c:pt idx="781">
                  <c:v>44881</c:v>
                </c:pt>
                <c:pt idx="782">
                  <c:v>44888</c:v>
                </c:pt>
                <c:pt idx="783">
                  <c:v>44895</c:v>
                </c:pt>
                <c:pt idx="784">
                  <c:v>44902</c:v>
                </c:pt>
                <c:pt idx="785">
                  <c:v>44909</c:v>
                </c:pt>
                <c:pt idx="786">
                  <c:v>44916</c:v>
                </c:pt>
                <c:pt idx="787">
                  <c:v>44923</c:v>
                </c:pt>
                <c:pt idx="788">
                  <c:v>44930</c:v>
                </c:pt>
                <c:pt idx="789">
                  <c:v>44937</c:v>
                </c:pt>
                <c:pt idx="790">
                  <c:v>44944</c:v>
                </c:pt>
                <c:pt idx="791">
                  <c:v>44951</c:v>
                </c:pt>
                <c:pt idx="792">
                  <c:v>44958</c:v>
                </c:pt>
                <c:pt idx="793">
                  <c:v>44965</c:v>
                </c:pt>
                <c:pt idx="794">
                  <c:v>44972</c:v>
                </c:pt>
                <c:pt idx="795">
                  <c:v>44979</c:v>
                </c:pt>
                <c:pt idx="796">
                  <c:v>44986</c:v>
                </c:pt>
                <c:pt idx="797">
                  <c:v>44993</c:v>
                </c:pt>
                <c:pt idx="798">
                  <c:v>45000</c:v>
                </c:pt>
                <c:pt idx="799">
                  <c:v>45007</c:v>
                </c:pt>
                <c:pt idx="800">
                  <c:v>45014</c:v>
                </c:pt>
                <c:pt idx="801">
                  <c:v>45021</c:v>
                </c:pt>
                <c:pt idx="802">
                  <c:v>45028</c:v>
                </c:pt>
                <c:pt idx="803">
                  <c:v>45035</c:v>
                </c:pt>
                <c:pt idx="804">
                  <c:v>45042</c:v>
                </c:pt>
                <c:pt idx="805">
                  <c:v>45049</c:v>
                </c:pt>
                <c:pt idx="806">
                  <c:v>45056</c:v>
                </c:pt>
                <c:pt idx="807">
                  <c:v>45063</c:v>
                </c:pt>
                <c:pt idx="808">
                  <c:v>45070</c:v>
                </c:pt>
                <c:pt idx="809">
                  <c:v>45077</c:v>
                </c:pt>
                <c:pt idx="810">
                  <c:v>45084</c:v>
                </c:pt>
                <c:pt idx="811">
                  <c:v>45091</c:v>
                </c:pt>
                <c:pt idx="812">
                  <c:v>45098</c:v>
                </c:pt>
                <c:pt idx="813">
                  <c:v>45105</c:v>
                </c:pt>
                <c:pt idx="814">
                  <c:v>45112</c:v>
                </c:pt>
                <c:pt idx="815">
                  <c:v>45119</c:v>
                </c:pt>
                <c:pt idx="816">
                  <c:v>45126</c:v>
                </c:pt>
                <c:pt idx="817">
                  <c:v>45133</c:v>
                </c:pt>
                <c:pt idx="818">
                  <c:v>45140</c:v>
                </c:pt>
                <c:pt idx="819">
                  <c:v>45147</c:v>
                </c:pt>
                <c:pt idx="820">
                  <c:v>45154</c:v>
                </c:pt>
                <c:pt idx="821">
                  <c:v>45161</c:v>
                </c:pt>
                <c:pt idx="822">
                  <c:v>45168</c:v>
                </c:pt>
                <c:pt idx="823">
                  <c:v>45175</c:v>
                </c:pt>
                <c:pt idx="824">
                  <c:v>45182</c:v>
                </c:pt>
                <c:pt idx="825">
                  <c:v>45189</c:v>
                </c:pt>
                <c:pt idx="826">
                  <c:v>45196</c:v>
                </c:pt>
                <c:pt idx="827">
                  <c:v>45203</c:v>
                </c:pt>
                <c:pt idx="828">
                  <c:v>45210</c:v>
                </c:pt>
                <c:pt idx="829">
                  <c:v>45217</c:v>
                </c:pt>
                <c:pt idx="830">
                  <c:v>45224</c:v>
                </c:pt>
                <c:pt idx="831">
                  <c:v>45231</c:v>
                </c:pt>
                <c:pt idx="832">
                  <c:v>45238</c:v>
                </c:pt>
                <c:pt idx="833">
                  <c:v>45245</c:v>
                </c:pt>
                <c:pt idx="834">
                  <c:v>45252</c:v>
                </c:pt>
                <c:pt idx="835">
                  <c:v>45259</c:v>
                </c:pt>
                <c:pt idx="836">
                  <c:v>45266</c:v>
                </c:pt>
                <c:pt idx="837">
                  <c:v>45273</c:v>
                </c:pt>
                <c:pt idx="838">
                  <c:v>45280</c:v>
                </c:pt>
                <c:pt idx="839">
                  <c:v>45287</c:v>
                </c:pt>
                <c:pt idx="840">
                  <c:v>45294</c:v>
                </c:pt>
                <c:pt idx="841">
                  <c:v>45301</c:v>
                </c:pt>
                <c:pt idx="842">
                  <c:v>45308</c:v>
                </c:pt>
                <c:pt idx="843">
                  <c:v>45315</c:v>
                </c:pt>
                <c:pt idx="844">
                  <c:v>45322</c:v>
                </c:pt>
                <c:pt idx="845">
                  <c:v>45329</c:v>
                </c:pt>
                <c:pt idx="846">
                  <c:v>45336</c:v>
                </c:pt>
                <c:pt idx="847">
                  <c:v>45343</c:v>
                </c:pt>
                <c:pt idx="848">
                  <c:v>45350</c:v>
                </c:pt>
                <c:pt idx="849">
                  <c:v>45357</c:v>
                </c:pt>
                <c:pt idx="850">
                  <c:v>45364</c:v>
                </c:pt>
                <c:pt idx="851">
                  <c:v>45371</c:v>
                </c:pt>
                <c:pt idx="852">
                  <c:v>45378</c:v>
                </c:pt>
                <c:pt idx="853">
                  <c:v>45385</c:v>
                </c:pt>
                <c:pt idx="854">
                  <c:v>45392</c:v>
                </c:pt>
                <c:pt idx="855">
                  <c:v>45399</c:v>
                </c:pt>
                <c:pt idx="856">
                  <c:v>45406</c:v>
                </c:pt>
                <c:pt idx="857">
                  <c:v>45413</c:v>
                </c:pt>
                <c:pt idx="858">
                  <c:v>45420</c:v>
                </c:pt>
                <c:pt idx="859">
                  <c:v>45427</c:v>
                </c:pt>
                <c:pt idx="860">
                  <c:v>45434</c:v>
                </c:pt>
                <c:pt idx="861">
                  <c:v>45441</c:v>
                </c:pt>
                <c:pt idx="862">
                  <c:v>45448</c:v>
                </c:pt>
                <c:pt idx="863">
                  <c:v>45455</c:v>
                </c:pt>
                <c:pt idx="864">
                  <c:v>45462</c:v>
                </c:pt>
                <c:pt idx="865">
                  <c:v>45469</c:v>
                </c:pt>
                <c:pt idx="866">
                  <c:v>45476</c:v>
                </c:pt>
                <c:pt idx="867">
                  <c:v>45483</c:v>
                </c:pt>
                <c:pt idx="868">
                  <c:v>45490</c:v>
                </c:pt>
                <c:pt idx="869">
                  <c:v>45497</c:v>
                </c:pt>
                <c:pt idx="870">
                  <c:v>45504</c:v>
                </c:pt>
                <c:pt idx="871">
                  <c:v>45511</c:v>
                </c:pt>
                <c:pt idx="872">
                  <c:v>45518</c:v>
                </c:pt>
                <c:pt idx="873">
                  <c:v>45525</c:v>
                </c:pt>
                <c:pt idx="874">
                  <c:v>45532</c:v>
                </c:pt>
                <c:pt idx="875">
                  <c:v>45539</c:v>
                </c:pt>
                <c:pt idx="876">
                  <c:v>45546</c:v>
                </c:pt>
                <c:pt idx="877">
                  <c:v>45553</c:v>
                </c:pt>
                <c:pt idx="878">
                  <c:v>45560</c:v>
                </c:pt>
                <c:pt idx="879">
                  <c:v>45567</c:v>
                </c:pt>
                <c:pt idx="880">
                  <c:v>45574</c:v>
                </c:pt>
                <c:pt idx="881">
                  <c:v>45581</c:v>
                </c:pt>
                <c:pt idx="882">
                  <c:v>45588</c:v>
                </c:pt>
                <c:pt idx="883">
                  <c:v>45595</c:v>
                </c:pt>
                <c:pt idx="884">
                  <c:v>45602</c:v>
                </c:pt>
                <c:pt idx="885">
                  <c:v>45609</c:v>
                </c:pt>
                <c:pt idx="886">
                  <c:v>45616</c:v>
                </c:pt>
                <c:pt idx="887">
                  <c:v>45623</c:v>
                </c:pt>
                <c:pt idx="888">
                  <c:v>45630</c:v>
                </c:pt>
                <c:pt idx="889">
                  <c:v>45637</c:v>
                </c:pt>
                <c:pt idx="890">
                  <c:v>45644</c:v>
                </c:pt>
                <c:pt idx="891">
                  <c:v>45653</c:v>
                </c:pt>
                <c:pt idx="892">
                  <c:v>45660</c:v>
                </c:pt>
                <c:pt idx="893">
                  <c:v>45667</c:v>
                </c:pt>
                <c:pt idx="894">
                  <c:v>45674</c:v>
                </c:pt>
                <c:pt idx="895">
                  <c:v>45681</c:v>
                </c:pt>
                <c:pt idx="896">
                  <c:v>45688</c:v>
                </c:pt>
                <c:pt idx="897">
                  <c:v>45695</c:v>
                </c:pt>
                <c:pt idx="898">
                  <c:v>45702</c:v>
                </c:pt>
                <c:pt idx="899">
                  <c:v>45709</c:v>
                </c:pt>
                <c:pt idx="900">
                  <c:v>45716</c:v>
                </c:pt>
                <c:pt idx="901">
                  <c:v>45723</c:v>
                </c:pt>
                <c:pt idx="902">
                  <c:v>45730</c:v>
                </c:pt>
                <c:pt idx="903">
                  <c:v>45737</c:v>
                </c:pt>
                <c:pt idx="904">
                  <c:v>45744</c:v>
                </c:pt>
                <c:pt idx="905">
                  <c:v>45751</c:v>
                </c:pt>
                <c:pt idx="906">
                  <c:v>45758</c:v>
                </c:pt>
                <c:pt idx="907">
                  <c:v>45769</c:v>
                </c:pt>
                <c:pt idx="908">
                  <c:v>45776</c:v>
                </c:pt>
                <c:pt idx="909">
                  <c:v>45783</c:v>
                </c:pt>
                <c:pt idx="910">
                  <c:v>45790</c:v>
                </c:pt>
                <c:pt idx="911">
                  <c:v>45797</c:v>
                </c:pt>
                <c:pt idx="912">
                  <c:v>45804</c:v>
                </c:pt>
                <c:pt idx="913">
                  <c:v>45811</c:v>
                </c:pt>
                <c:pt idx="914">
                  <c:v>45818</c:v>
                </c:pt>
                <c:pt idx="915">
                  <c:v>45825</c:v>
                </c:pt>
                <c:pt idx="916">
                  <c:v>45832</c:v>
                </c:pt>
                <c:pt idx="917">
                  <c:v>45839</c:v>
                </c:pt>
                <c:pt idx="918">
                  <c:v>45846</c:v>
                </c:pt>
                <c:pt idx="919">
                  <c:v>45853</c:v>
                </c:pt>
                <c:pt idx="920">
                  <c:v>45860</c:v>
                </c:pt>
                <c:pt idx="921">
                  <c:v>45867</c:v>
                </c:pt>
                <c:pt idx="922">
                  <c:v>45874</c:v>
                </c:pt>
                <c:pt idx="923">
                  <c:v>45881</c:v>
                </c:pt>
                <c:pt idx="924">
                  <c:v>45888</c:v>
                </c:pt>
                <c:pt idx="925">
                  <c:v>45895</c:v>
                </c:pt>
                <c:pt idx="926">
                  <c:v>45902</c:v>
                </c:pt>
                <c:pt idx="927">
                  <c:v>45909</c:v>
                </c:pt>
                <c:pt idx="928">
                  <c:v>45916</c:v>
                </c:pt>
                <c:pt idx="929">
                  <c:v>45923</c:v>
                </c:pt>
                <c:pt idx="930">
                  <c:v>45930</c:v>
                </c:pt>
                <c:pt idx="931">
                  <c:v>45937</c:v>
                </c:pt>
                <c:pt idx="932">
                  <c:v>45944</c:v>
                </c:pt>
                <c:pt idx="933">
                  <c:v>45951</c:v>
                </c:pt>
                <c:pt idx="934">
                  <c:v>45958</c:v>
                </c:pt>
                <c:pt idx="935">
                  <c:v>45965</c:v>
                </c:pt>
                <c:pt idx="936">
                  <c:v>45972</c:v>
                </c:pt>
                <c:pt idx="937">
                  <c:v>45979</c:v>
                </c:pt>
                <c:pt idx="938">
                  <c:v>45986</c:v>
                </c:pt>
                <c:pt idx="939">
                  <c:v>45993</c:v>
                </c:pt>
                <c:pt idx="940">
                  <c:v>46000</c:v>
                </c:pt>
                <c:pt idx="941">
                  <c:v>46007</c:v>
                </c:pt>
                <c:pt idx="942">
                  <c:v>46014</c:v>
                </c:pt>
                <c:pt idx="943">
                  <c:v>46021</c:v>
                </c:pt>
                <c:pt idx="944">
                  <c:v>46028</c:v>
                </c:pt>
                <c:pt idx="945">
                  <c:v>46035</c:v>
                </c:pt>
                <c:pt idx="946">
                  <c:v>46042</c:v>
                </c:pt>
                <c:pt idx="947">
                  <c:v>46049</c:v>
                </c:pt>
                <c:pt idx="948">
                  <c:v>46056</c:v>
                </c:pt>
                <c:pt idx="949">
                  <c:v>46063</c:v>
                </c:pt>
                <c:pt idx="950">
                  <c:v>46070</c:v>
                </c:pt>
                <c:pt idx="951">
                  <c:v>46077</c:v>
                </c:pt>
                <c:pt idx="952">
                  <c:v>46084</c:v>
                </c:pt>
                <c:pt idx="953">
                  <c:v>46091</c:v>
                </c:pt>
                <c:pt idx="954">
                  <c:v>46098</c:v>
                </c:pt>
                <c:pt idx="955">
                  <c:v>46105</c:v>
                </c:pt>
                <c:pt idx="956">
                  <c:v>46112</c:v>
                </c:pt>
                <c:pt idx="957">
                  <c:v>46119</c:v>
                </c:pt>
                <c:pt idx="958">
                  <c:v>46126</c:v>
                </c:pt>
                <c:pt idx="959">
                  <c:v>46133</c:v>
                </c:pt>
                <c:pt idx="960">
                  <c:v>46140</c:v>
                </c:pt>
                <c:pt idx="961">
                  <c:v>46147</c:v>
                </c:pt>
                <c:pt idx="962">
                  <c:v>46154</c:v>
                </c:pt>
                <c:pt idx="963">
                  <c:v>46161</c:v>
                </c:pt>
                <c:pt idx="964">
                  <c:v>46168</c:v>
                </c:pt>
                <c:pt idx="965">
                  <c:v>46175</c:v>
                </c:pt>
                <c:pt idx="966">
                  <c:v>46182</c:v>
                </c:pt>
                <c:pt idx="967">
                  <c:v>46189</c:v>
                </c:pt>
                <c:pt idx="968">
                  <c:v>46196</c:v>
                </c:pt>
                <c:pt idx="969">
                  <c:v>46203</c:v>
                </c:pt>
                <c:pt idx="970">
                  <c:v>46210</c:v>
                </c:pt>
                <c:pt idx="971">
                  <c:v>46217</c:v>
                </c:pt>
                <c:pt idx="972">
                  <c:v>46224</c:v>
                </c:pt>
                <c:pt idx="973">
                  <c:v>46231</c:v>
                </c:pt>
                <c:pt idx="974">
                  <c:v>46238</c:v>
                </c:pt>
                <c:pt idx="975">
                  <c:v>46245</c:v>
                </c:pt>
                <c:pt idx="976">
                  <c:v>46252</c:v>
                </c:pt>
                <c:pt idx="977">
                  <c:v>46259</c:v>
                </c:pt>
                <c:pt idx="978">
                  <c:v>46266</c:v>
                </c:pt>
                <c:pt idx="979">
                  <c:v>46273</c:v>
                </c:pt>
                <c:pt idx="980">
                  <c:v>46280</c:v>
                </c:pt>
                <c:pt idx="981">
                  <c:v>46287</c:v>
                </c:pt>
                <c:pt idx="982">
                  <c:v>46294</c:v>
                </c:pt>
                <c:pt idx="983">
                  <c:v>46301</c:v>
                </c:pt>
                <c:pt idx="984">
                  <c:v>46308</c:v>
                </c:pt>
                <c:pt idx="985">
                  <c:v>46315</c:v>
                </c:pt>
                <c:pt idx="986">
                  <c:v>46322</c:v>
                </c:pt>
                <c:pt idx="987">
                  <c:v>46329</c:v>
                </c:pt>
                <c:pt idx="988">
                  <c:v>46336</c:v>
                </c:pt>
                <c:pt idx="989">
                  <c:v>46343</c:v>
                </c:pt>
                <c:pt idx="990">
                  <c:v>46350</c:v>
                </c:pt>
                <c:pt idx="991">
                  <c:v>46357</c:v>
                </c:pt>
                <c:pt idx="992">
                  <c:v>46364</c:v>
                </c:pt>
                <c:pt idx="993">
                  <c:v>46371</c:v>
                </c:pt>
                <c:pt idx="994">
                  <c:v>46378</c:v>
                </c:pt>
                <c:pt idx="995">
                  <c:v>46385</c:v>
                </c:pt>
                <c:pt idx="996">
                  <c:v>46392</c:v>
                </c:pt>
                <c:pt idx="997">
                  <c:v>46399</c:v>
                </c:pt>
                <c:pt idx="998">
                  <c:v>46406</c:v>
                </c:pt>
                <c:pt idx="999">
                  <c:v>46413</c:v>
                </c:pt>
                <c:pt idx="1000">
                  <c:v>46420</c:v>
                </c:pt>
                <c:pt idx="1001">
                  <c:v>46427</c:v>
                </c:pt>
                <c:pt idx="1002">
                  <c:v>46434</c:v>
                </c:pt>
                <c:pt idx="1003">
                  <c:v>46441</c:v>
                </c:pt>
                <c:pt idx="1004">
                  <c:v>46448</c:v>
                </c:pt>
                <c:pt idx="1005">
                  <c:v>46455</c:v>
                </c:pt>
                <c:pt idx="1006">
                  <c:v>46462</c:v>
                </c:pt>
                <c:pt idx="1007">
                  <c:v>46469</c:v>
                </c:pt>
                <c:pt idx="1008">
                  <c:v>46476</c:v>
                </c:pt>
                <c:pt idx="1009">
                  <c:v>46483</c:v>
                </c:pt>
                <c:pt idx="1010">
                  <c:v>46490</c:v>
                </c:pt>
                <c:pt idx="1011">
                  <c:v>46497</c:v>
                </c:pt>
                <c:pt idx="1012">
                  <c:v>46504</c:v>
                </c:pt>
                <c:pt idx="1013">
                  <c:v>46511</c:v>
                </c:pt>
                <c:pt idx="1014">
                  <c:v>46518</c:v>
                </c:pt>
                <c:pt idx="1015">
                  <c:v>46525</c:v>
                </c:pt>
                <c:pt idx="1016">
                  <c:v>46532</c:v>
                </c:pt>
                <c:pt idx="1017">
                  <c:v>46539</c:v>
                </c:pt>
                <c:pt idx="1018">
                  <c:v>46546</c:v>
                </c:pt>
                <c:pt idx="1019">
                  <c:v>46553</c:v>
                </c:pt>
                <c:pt idx="1020">
                  <c:v>46560</c:v>
                </c:pt>
                <c:pt idx="1021">
                  <c:v>46567</c:v>
                </c:pt>
                <c:pt idx="1022">
                  <c:v>46574</c:v>
                </c:pt>
                <c:pt idx="1023">
                  <c:v>46581</c:v>
                </c:pt>
                <c:pt idx="1024">
                  <c:v>46588</c:v>
                </c:pt>
                <c:pt idx="1025">
                  <c:v>46595</c:v>
                </c:pt>
                <c:pt idx="1026">
                  <c:v>46602</c:v>
                </c:pt>
                <c:pt idx="1027">
                  <c:v>46609</c:v>
                </c:pt>
                <c:pt idx="1028">
                  <c:v>46616</c:v>
                </c:pt>
                <c:pt idx="1029">
                  <c:v>46623</c:v>
                </c:pt>
                <c:pt idx="1030">
                  <c:v>46630</c:v>
                </c:pt>
                <c:pt idx="1031">
                  <c:v>46637</c:v>
                </c:pt>
                <c:pt idx="1032">
                  <c:v>46644</c:v>
                </c:pt>
                <c:pt idx="1033">
                  <c:v>46651</c:v>
                </c:pt>
                <c:pt idx="1034">
                  <c:v>46658</c:v>
                </c:pt>
                <c:pt idx="1035">
                  <c:v>46665</c:v>
                </c:pt>
                <c:pt idx="1036">
                  <c:v>46672</c:v>
                </c:pt>
                <c:pt idx="1037">
                  <c:v>46679</c:v>
                </c:pt>
                <c:pt idx="1038">
                  <c:v>46686</c:v>
                </c:pt>
                <c:pt idx="1039">
                  <c:v>46693</c:v>
                </c:pt>
                <c:pt idx="1040">
                  <c:v>46700</c:v>
                </c:pt>
                <c:pt idx="1041">
                  <c:v>46707</c:v>
                </c:pt>
                <c:pt idx="1042">
                  <c:v>46714</c:v>
                </c:pt>
                <c:pt idx="1043">
                  <c:v>46721</c:v>
                </c:pt>
                <c:pt idx="1044">
                  <c:v>46728</c:v>
                </c:pt>
                <c:pt idx="1045">
                  <c:v>46735</c:v>
                </c:pt>
                <c:pt idx="1046">
                  <c:v>46742</c:v>
                </c:pt>
                <c:pt idx="1047">
                  <c:v>46750</c:v>
                </c:pt>
                <c:pt idx="1048">
                  <c:v>46757</c:v>
                </c:pt>
                <c:pt idx="1049">
                  <c:v>46764</c:v>
                </c:pt>
                <c:pt idx="1050">
                  <c:v>46771</c:v>
                </c:pt>
                <c:pt idx="1051">
                  <c:v>46778</c:v>
                </c:pt>
                <c:pt idx="1052">
                  <c:v>46785</c:v>
                </c:pt>
                <c:pt idx="1053">
                  <c:v>46792</c:v>
                </c:pt>
                <c:pt idx="1054">
                  <c:v>46799</c:v>
                </c:pt>
                <c:pt idx="1055">
                  <c:v>46806</c:v>
                </c:pt>
                <c:pt idx="1056">
                  <c:v>46813</c:v>
                </c:pt>
                <c:pt idx="1057">
                  <c:v>46820</c:v>
                </c:pt>
                <c:pt idx="1058">
                  <c:v>46827</c:v>
                </c:pt>
                <c:pt idx="1059">
                  <c:v>46834</c:v>
                </c:pt>
                <c:pt idx="1060">
                  <c:v>46841</c:v>
                </c:pt>
                <c:pt idx="1061">
                  <c:v>46848</c:v>
                </c:pt>
                <c:pt idx="1062">
                  <c:v>46855</c:v>
                </c:pt>
                <c:pt idx="1063">
                  <c:v>46862</c:v>
                </c:pt>
                <c:pt idx="1064">
                  <c:v>46869</c:v>
                </c:pt>
                <c:pt idx="1065">
                  <c:v>46876</c:v>
                </c:pt>
                <c:pt idx="1066">
                  <c:v>46883</c:v>
                </c:pt>
                <c:pt idx="1067">
                  <c:v>46890</c:v>
                </c:pt>
                <c:pt idx="1068">
                  <c:v>46897</c:v>
                </c:pt>
                <c:pt idx="1069">
                  <c:v>46904</c:v>
                </c:pt>
                <c:pt idx="1070">
                  <c:v>46911</c:v>
                </c:pt>
                <c:pt idx="1071">
                  <c:v>46918</c:v>
                </c:pt>
                <c:pt idx="1072">
                  <c:v>46925</c:v>
                </c:pt>
                <c:pt idx="1073">
                  <c:v>46932</c:v>
                </c:pt>
                <c:pt idx="1074">
                  <c:v>46939</c:v>
                </c:pt>
                <c:pt idx="1075">
                  <c:v>46946</c:v>
                </c:pt>
                <c:pt idx="1076">
                  <c:v>46953</c:v>
                </c:pt>
                <c:pt idx="1077">
                  <c:v>46960</c:v>
                </c:pt>
                <c:pt idx="1078">
                  <c:v>46967</c:v>
                </c:pt>
                <c:pt idx="1079">
                  <c:v>46974</c:v>
                </c:pt>
                <c:pt idx="1080">
                  <c:v>46981</c:v>
                </c:pt>
                <c:pt idx="1081">
                  <c:v>46988</c:v>
                </c:pt>
                <c:pt idx="1082">
                  <c:v>46995</c:v>
                </c:pt>
                <c:pt idx="1083">
                  <c:v>47002</c:v>
                </c:pt>
                <c:pt idx="1084">
                  <c:v>47009</c:v>
                </c:pt>
                <c:pt idx="1085">
                  <c:v>47016</c:v>
                </c:pt>
                <c:pt idx="1086">
                  <c:v>47023</c:v>
                </c:pt>
                <c:pt idx="1087">
                  <c:v>47030</c:v>
                </c:pt>
                <c:pt idx="1088">
                  <c:v>47037</c:v>
                </c:pt>
                <c:pt idx="1089">
                  <c:v>47044</c:v>
                </c:pt>
                <c:pt idx="1090">
                  <c:v>47051</c:v>
                </c:pt>
                <c:pt idx="1091">
                  <c:v>47058</c:v>
                </c:pt>
                <c:pt idx="1092">
                  <c:v>47065</c:v>
                </c:pt>
                <c:pt idx="1093">
                  <c:v>47072</c:v>
                </c:pt>
                <c:pt idx="1094">
                  <c:v>47079</c:v>
                </c:pt>
                <c:pt idx="1095">
                  <c:v>47086</c:v>
                </c:pt>
                <c:pt idx="1096">
                  <c:v>47093</c:v>
                </c:pt>
                <c:pt idx="1097">
                  <c:v>47100</c:v>
                </c:pt>
                <c:pt idx="1098">
                  <c:v>47107</c:v>
                </c:pt>
                <c:pt idx="1099">
                  <c:v>47114</c:v>
                </c:pt>
                <c:pt idx="1100">
                  <c:v>47121</c:v>
                </c:pt>
                <c:pt idx="1101">
                  <c:v>47128</c:v>
                </c:pt>
                <c:pt idx="1102">
                  <c:v>47135</c:v>
                </c:pt>
                <c:pt idx="1103">
                  <c:v>47142</c:v>
                </c:pt>
                <c:pt idx="1104">
                  <c:v>47149</c:v>
                </c:pt>
                <c:pt idx="1105">
                  <c:v>47156</c:v>
                </c:pt>
                <c:pt idx="1106">
                  <c:v>47163</c:v>
                </c:pt>
                <c:pt idx="1107">
                  <c:v>47170</c:v>
                </c:pt>
                <c:pt idx="1108">
                  <c:v>47177</c:v>
                </c:pt>
                <c:pt idx="1109">
                  <c:v>47184</c:v>
                </c:pt>
                <c:pt idx="1110">
                  <c:v>47191</c:v>
                </c:pt>
                <c:pt idx="1111">
                  <c:v>47198</c:v>
                </c:pt>
                <c:pt idx="1112">
                  <c:v>47205</c:v>
                </c:pt>
                <c:pt idx="1113">
                  <c:v>47212</c:v>
                </c:pt>
                <c:pt idx="1114">
                  <c:v>47219</c:v>
                </c:pt>
                <c:pt idx="1115">
                  <c:v>47226</c:v>
                </c:pt>
                <c:pt idx="1116">
                  <c:v>47233</c:v>
                </c:pt>
                <c:pt idx="1117">
                  <c:v>47240</c:v>
                </c:pt>
                <c:pt idx="1118">
                  <c:v>47247</c:v>
                </c:pt>
                <c:pt idx="1119">
                  <c:v>47254</c:v>
                </c:pt>
                <c:pt idx="1120">
                  <c:v>47261</c:v>
                </c:pt>
                <c:pt idx="1121">
                  <c:v>47268</c:v>
                </c:pt>
                <c:pt idx="1122">
                  <c:v>47275</c:v>
                </c:pt>
                <c:pt idx="1123">
                  <c:v>47282</c:v>
                </c:pt>
                <c:pt idx="1124">
                  <c:v>47289</c:v>
                </c:pt>
                <c:pt idx="1125">
                  <c:v>47296</c:v>
                </c:pt>
                <c:pt idx="1126">
                  <c:v>47303</c:v>
                </c:pt>
                <c:pt idx="1127">
                  <c:v>47310</c:v>
                </c:pt>
                <c:pt idx="1128">
                  <c:v>47317</c:v>
                </c:pt>
                <c:pt idx="1129">
                  <c:v>47324</c:v>
                </c:pt>
                <c:pt idx="1130">
                  <c:v>47331</c:v>
                </c:pt>
                <c:pt idx="1131">
                  <c:v>47338</c:v>
                </c:pt>
                <c:pt idx="1132">
                  <c:v>47345</c:v>
                </c:pt>
                <c:pt idx="1133">
                  <c:v>47352</c:v>
                </c:pt>
                <c:pt idx="1134">
                  <c:v>47359</c:v>
                </c:pt>
                <c:pt idx="1135">
                  <c:v>47366</c:v>
                </c:pt>
                <c:pt idx="1136">
                  <c:v>47373</c:v>
                </c:pt>
                <c:pt idx="1137">
                  <c:v>47380</c:v>
                </c:pt>
                <c:pt idx="1138">
                  <c:v>47387</c:v>
                </c:pt>
                <c:pt idx="1139">
                  <c:v>47394</c:v>
                </c:pt>
                <c:pt idx="1140">
                  <c:v>47401</c:v>
                </c:pt>
                <c:pt idx="1141">
                  <c:v>47408</c:v>
                </c:pt>
                <c:pt idx="1142">
                  <c:v>47415</c:v>
                </c:pt>
                <c:pt idx="1143">
                  <c:v>47422</c:v>
                </c:pt>
                <c:pt idx="1144">
                  <c:v>47429</c:v>
                </c:pt>
                <c:pt idx="1145">
                  <c:v>47436</c:v>
                </c:pt>
                <c:pt idx="1146">
                  <c:v>47443</c:v>
                </c:pt>
                <c:pt idx="1147">
                  <c:v>47450</c:v>
                </c:pt>
                <c:pt idx="1148">
                  <c:v>47457</c:v>
                </c:pt>
                <c:pt idx="1149">
                  <c:v>47464</c:v>
                </c:pt>
                <c:pt idx="1150">
                  <c:v>47471</c:v>
                </c:pt>
                <c:pt idx="1151">
                  <c:v>47479</c:v>
                </c:pt>
                <c:pt idx="1152">
                  <c:v>47486</c:v>
                </c:pt>
                <c:pt idx="1153">
                  <c:v>47493</c:v>
                </c:pt>
                <c:pt idx="1154">
                  <c:v>47500</c:v>
                </c:pt>
                <c:pt idx="1155">
                  <c:v>47507</c:v>
                </c:pt>
                <c:pt idx="1156">
                  <c:v>47514</c:v>
                </c:pt>
                <c:pt idx="1157">
                  <c:v>47521</c:v>
                </c:pt>
                <c:pt idx="1158">
                  <c:v>47528</c:v>
                </c:pt>
                <c:pt idx="1159">
                  <c:v>47535</c:v>
                </c:pt>
                <c:pt idx="1160">
                  <c:v>47542</c:v>
                </c:pt>
                <c:pt idx="1161">
                  <c:v>47549</c:v>
                </c:pt>
                <c:pt idx="1162">
                  <c:v>47556</c:v>
                </c:pt>
                <c:pt idx="1163">
                  <c:v>47563</c:v>
                </c:pt>
                <c:pt idx="1164">
                  <c:v>47570</c:v>
                </c:pt>
                <c:pt idx="1165">
                  <c:v>47577</c:v>
                </c:pt>
                <c:pt idx="1166">
                  <c:v>47584</c:v>
                </c:pt>
                <c:pt idx="1167">
                  <c:v>47591</c:v>
                </c:pt>
                <c:pt idx="1168">
                  <c:v>47598</c:v>
                </c:pt>
                <c:pt idx="1169">
                  <c:v>47605</c:v>
                </c:pt>
                <c:pt idx="1170">
                  <c:v>47612</c:v>
                </c:pt>
                <c:pt idx="1171">
                  <c:v>47619</c:v>
                </c:pt>
                <c:pt idx="1172">
                  <c:v>47626</c:v>
                </c:pt>
                <c:pt idx="1173">
                  <c:v>47633</c:v>
                </c:pt>
                <c:pt idx="1174">
                  <c:v>47640</c:v>
                </c:pt>
                <c:pt idx="1175">
                  <c:v>47647</c:v>
                </c:pt>
                <c:pt idx="1176">
                  <c:v>47654</c:v>
                </c:pt>
                <c:pt idx="1177">
                  <c:v>47661</c:v>
                </c:pt>
                <c:pt idx="1178">
                  <c:v>47668</c:v>
                </c:pt>
                <c:pt idx="1179">
                  <c:v>47675</c:v>
                </c:pt>
                <c:pt idx="1180">
                  <c:v>47682</c:v>
                </c:pt>
                <c:pt idx="1181">
                  <c:v>47689</c:v>
                </c:pt>
                <c:pt idx="1182">
                  <c:v>47696</c:v>
                </c:pt>
                <c:pt idx="1183">
                  <c:v>47703</c:v>
                </c:pt>
                <c:pt idx="1184">
                  <c:v>47710</c:v>
                </c:pt>
                <c:pt idx="1185">
                  <c:v>47717</c:v>
                </c:pt>
                <c:pt idx="1186">
                  <c:v>47724</c:v>
                </c:pt>
                <c:pt idx="1187">
                  <c:v>47731</c:v>
                </c:pt>
                <c:pt idx="1188">
                  <c:v>47738</c:v>
                </c:pt>
                <c:pt idx="1189">
                  <c:v>47745</c:v>
                </c:pt>
                <c:pt idx="1190">
                  <c:v>47752</c:v>
                </c:pt>
                <c:pt idx="1191">
                  <c:v>47759</c:v>
                </c:pt>
                <c:pt idx="1192">
                  <c:v>47766</c:v>
                </c:pt>
                <c:pt idx="1193">
                  <c:v>47773</c:v>
                </c:pt>
                <c:pt idx="1194">
                  <c:v>47780</c:v>
                </c:pt>
                <c:pt idx="1195">
                  <c:v>47787</c:v>
                </c:pt>
                <c:pt idx="1196">
                  <c:v>47794</c:v>
                </c:pt>
                <c:pt idx="1197">
                  <c:v>47801</c:v>
                </c:pt>
                <c:pt idx="1198">
                  <c:v>47808</c:v>
                </c:pt>
                <c:pt idx="1199">
                  <c:v>47815</c:v>
                </c:pt>
                <c:pt idx="1200">
                  <c:v>47822</c:v>
                </c:pt>
                <c:pt idx="1201">
                  <c:v>47829</c:v>
                </c:pt>
                <c:pt idx="1202">
                  <c:v>47836</c:v>
                </c:pt>
                <c:pt idx="1203">
                  <c:v>47844</c:v>
                </c:pt>
                <c:pt idx="1204">
                  <c:v>47851</c:v>
                </c:pt>
                <c:pt idx="1205">
                  <c:v>47858</c:v>
                </c:pt>
                <c:pt idx="1206">
                  <c:v>47865</c:v>
                </c:pt>
                <c:pt idx="1207">
                  <c:v>47872</c:v>
                </c:pt>
                <c:pt idx="1208">
                  <c:v>47879</c:v>
                </c:pt>
                <c:pt idx="1209">
                  <c:v>47886</c:v>
                </c:pt>
                <c:pt idx="1210">
                  <c:v>47893</c:v>
                </c:pt>
                <c:pt idx="1211">
                  <c:v>47900</c:v>
                </c:pt>
                <c:pt idx="1212">
                  <c:v>47907</c:v>
                </c:pt>
                <c:pt idx="1213">
                  <c:v>47914</c:v>
                </c:pt>
                <c:pt idx="1214">
                  <c:v>47921</c:v>
                </c:pt>
                <c:pt idx="1215">
                  <c:v>47928</c:v>
                </c:pt>
                <c:pt idx="1216">
                  <c:v>47935</c:v>
                </c:pt>
                <c:pt idx="1217">
                  <c:v>47942</c:v>
                </c:pt>
                <c:pt idx="1218">
                  <c:v>47953</c:v>
                </c:pt>
                <c:pt idx="1219">
                  <c:v>47960</c:v>
                </c:pt>
                <c:pt idx="1220">
                  <c:v>47967</c:v>
                </c:pt>
                <c:pt idx="1221">
                  <c:v>47974</c:v>
                </c:pt>
                <c:pt idx="1222">
                  <c:v>47981</c:v>
                </c:pt>
                <c:pt idx="1223">
                  <c:v>47988</c:v>
                </c:pt>
                <c:pt idx="1224">
                  <c:v>47995</c:v>
                </c:pt>
                <c:pt idx="1225">
                  <c:v>48002</c:v>
                </c:pt>
                <c:pt idx="1226">
                  <c:v>48009</c:v>
                </c:pt>
                <c:pt idx="1227">
                  <c:v>48016</c:v>
                </c:pt>
                <c:pt idx="1228">
                  <c:v>48023</c:v>
                </c:pt>
                <c:pt idx="1229">
                  <c:v>48030</c:v>
                </c:pt>
                <c:pt idx="1230">
                  <c:v>48037</c:v>
                </c:pt>
                <c:pt idx="1231">
                  <c:v>48044</c:v>
                </c:pt>
                <c:pt idx="1232">
                  <c:v>48051</c:v>
                </c:pt>
                <c:pt idx="1233">
                  <c:v>48058</c:v>
                </c:pt>
                <c:pt idx="1234">
                  <c:v>48065</c:v>
                </c:pt>
                <c:pt idx="1235">
                  <c:v>48072</c:v>
                </c:pt>
                <c:pt idx="1236">
                  <c:v>48079</c:v>
                </c:pt>
                <c:pt idx="1237">
                  <c:v>48086</c:v>
                </c:pt>
                <c:pt idx="1238">
                  <c:v>48093</c:v>
                </c:pt>
                <c:pt idx="1239">
                  <c:v>48100</c:v>
                </c:pt>
                <c:pt idx="1240">
                  <c:v>48107</c:v>
                </c:pt>
                <c:pt idx="1241">
                  <c:v>48114</c:v>
                </c:pt>
                <c:pt idx="1242">
                  <c:v>48121</c:v>
                </c:pt>
                <c:pt idx="1243">
                  <c:v>48128</c:v>
                </c:pt>
                <c:pt idx="1244">
                  <c:v>48135</c:v>
                </c:pt>
                <c:pt idx="1245">
                  <c:v>48142</c:v>
                </c:pt>
                <c:pt idx="1246">
                  <c:v>48149</c:v>
                </c:pt>
                <c:pt idx="1247">
                  <c:v>48156</c:v>
                </c:pt>
                <c:pt idx="1248">
                  <c:v>48163</c:v>
                </c:pt>
                <c:pt idx="1249">
                  <c:v>48170</c:v>
                </c:pt>
                <c:pt idx="1250">
                  <c:v>48177</c:v>
                </c:pt>
                <c:pt idx="1251">
                  <c:v>48184</c:v>
                </c:pt>
                <c:pt idx="1252">
                  <c:v>48191</c:v>
                </c:pt>
                <c:pt idx="1253">
                  <c:v>48198</c:v>
                </c:pt>
                <c:pt idx="1254">
                  <c:v>48205</c:v>
                </c:pt>
                <c:pt idx="1255">
                  <c:v>48212</c:v>
                </c:pt>
                <c:pt idx="1256">
                  <c:v>48219</c:v>
                </c:pt>
                <c:pt idx="1257">
                  <c:v>48226</c:v>
                </c:pt>
                <c:pt idx="1258">
                  <c:v>48233</c:v>
                </c:pt>
                <c:pt idx="1259">
                  <c:v>48240</c:v>
                </c:pt>
                <c:pt idx="1260">
                  <c:v>48247</c:v>
                </c:pt>
                <c:pt idx="1261">
                  <c:v>48254</c:v>
                </c:pt>
                <c:pt idx="1262">
                  <c:v>48261</c:v>
                </c:pt>
                <c:pt idx="1263">
                  <c:v>48268</c:v>
                </c:pt>
                <c:pt idx="1264">
                  <c:v>48275</c:v>
                </c:pt>
                <c:pt idx="1265">
                  <c:v>48282</c:v>
                </c:pt>
                <c:pt idx="1266">
                  <c:v>48289</c:v>
                </c:pt>
                <c:pt idx="1267">
                  <c:v>48296</c:v>
                </c:pt>
                <c:pt idx="1268">
                  <c:v>48303</c:v>
                </c:pt>
                <c:pt idx="1269">
                  <c:v>48310</c:v>
                </c:pt>
                <c:pt idx="1270">
                  <c:v>48317</c:v>
                </c:pt>
                <c:pt idx="1271">
                  <c:v>48324</c:v>
                </c:pt>
                <c:pt idx="1272">
                  <c:v>48331</c:v>
                </c:pt>
                <c:pt idx="1273">
                  <c:v>48338</c:v>
                </c:pt>
                <c:pt idx="1274">
                  <c:v>48345</c:v>
                </c:pt>
                <c:pt idx="1275">
                  <c:v>48352</c:v>
                </c:pt>
                <c:pt idx="1276">
                  <c:v>48359</c:v>
                </c:pt>
                <c:pt idx="1277">
                  <c:v>48366</c:v>
                </c:pt>
                <c:pt idx="1278">
                  <c:v>48373</c:v>
                </c:pt>
                <c:pt idx="1279">
                  <c:v>48380</c:v>
                </c:pt>
                <c:pt idx="1280">
                  <c:v>48387</c:v>
                </c:pt>
                <c:pt idx="1281">
                  <c:v>48394</c:v>
                </c:pt>
                <c:pt idx="1282">
                  <c:v>48401</c:v>
                </c:pt>
                <c:pt idx="1283">
                  <c:v>48408</c:v>
                </c:pt>
                <c:pt idx="1284">
                  <c:v>48415</c:v>
                </c:pt>
                <c:pt idx="1285">
                  <c:v>48422</c:v>
                </c:pt>
                <c:pt idx="1286">
                  <c:v>48429</c:v>
                </c:pt>
                <c:pt idx="1287">
                  <c:v>48436</c:v>
                </c:pt>
                <c:pt idx="1288">
                  <c:v>48443</c:v>
                </c:pt>
                <c:pt idx="1289">
                  <c:v>48450</c:v>
                </c:pt>
                <c:pt idx="1290">
                  <c:v>48457</c:v>
                </c:pt>
                <c:pt idx="1291">
                  <c:v>48464</c:v>
                </c:pt>
                <c:pt idx="1292">
                  <c:v>48471</c:v>
                </c:pt>
                <c:pt idx="1293">
                  <c:v>48478</c:v>
                </c:pt>
                <c:pt idx="1294">
                  <c:v>48485</c:v>
                </c:pt>
                <c:pt idx="1295">
                  <c:v>48492</c:v>
                </c:pt>
                <c:pt idx="1296">
                  <c:v>48499</c:v>
                </c:pt>
                <c:pt idx="1297">
                  <c:v>48506</c:v>
                </c:pt>
                <c:pt idx="1298">
                  <c:v>48513</c:v>
                </c:pt>
                <c:pt idx="1299">
                  <c:v>48520</c:v>
                </c:pt>
                <c:pt idx="1300">
                  <c:v>48527</c:v>
                </c:pt>
                <c:pt idx="1301">
                  <c:v>48534</c:v>
                </c:pt>
                <c:pt idx="1302">
                  <c:v>48541</c:v>
                </c:pt>
                <c:pt idx="1303">
                  <c:v>48548</c:v>
                </c:pt>
                <c:pt idx="1304">
                  <c:v>48555</c:v>
                </c:pt>
                <c:pt idx="1305">
                  <c:v>48562</c:v>
                </c:pt>
                <c:pt idx="1306">
                  <c:v>48569</c:v>
                </c:pt>
                <c:pt idx="1307">
                  <c:v>48577</c:v>
                </c:pt>
                <c:pt idx="1308">
                  <c:v>48584</c:v>
                </c:pt>
                <c:pt idx="1309">
                  <c:v>48591</c:v>
                </c:pt>
                <c:pt idx="1310">
                  <c:v>48598</c:v>
                </c:pt>
                <c:pt idx="1311">
                  <c:v>48605</c:v>
                </c:pt>
                <c:pt idx="1312">
                  <c:v>48612</c:v>
                </c:pt>
                <c:pt idx="1313">
                  <c:v>48619</c:v>
                </c:pt>
                <c:pt idx="1314">
                  <c:v>48626</c:v>
                </c:pt>
                <c:pt idx="1315">
                  <c:v>48633</c:v>
                </c:pt>
                <c:pt idx="1316">
                  <c:v>48640</c:v>
                </c:pt>
                <c:pt idx="1317">
                  <c:v>48647</c:v>
                </c:pt>
                <c:pt idx="1318">
                  <c:v>48654</c:v>
                </c:pt>
                <c:pt idx="1319">
                  <c:v>48661</c:v>
                </c:pt>
                <c:pt idx="1320">
                  <c:v>48668</c:v>
                </c:pt>
                <c:pt idx="1321">
                  <c:v>48675</c:v>
                </c:pt>
                <c:pt idx="1322">
                  <c:v>48682</c:v>
                </c:pt>
                <c:pt idx="1323">
                  <c:v>48689</c:v>
                </c:pt>
                <c:pt idx="1324">
                  <c:v>48696</c:v>
                </c:pt>
                <c:pt idx="1325">
                  <c:v>48703</c:v>
                </c:pt>
                <c:pt idx="1326">
                  <c:v>48710</c:v>
                </c:pt>
                <c:pt idx="1327">
                  <c:v>48717</c:v>
                </c:pt>
                <c:pt idx="1328">
                  <c:v>48724</c:v>
                </c:pt>
                <c:pt idx="1329">
                  <c:v>48731</c:v>
                </c:pt>
                <c:pt idx="1330">
                  <c:v>48738</c:v>
                </c:pt>
                <c:pt idx="1331">
                  <c:v>48745</c:v>
                </c:pt>
                <c:pt idx="1332">
                  <c:v>48752</c:v>
                </c:pt>
                <c:pt idx="1333">
                  <c:v>48759</c:v>
                </c:pt>
                <c:pt idx="1334">
                  <c:v>48766</c:v>
                </c:pt>
                <c:pt idx="1335">
                  <c:v>48773</c:v>
                </c:pt>
                <c:pt idx="1336">
                  <c:v>48780</c:v>
                </c:pt>
                <c:pt idx="1337">
                  <c:v>48787</c:v>
                </c:pt>
                <c:pt idx="1338">
                  <c:v>48794</c:v>
                </c:pt>
                <c:pt idx="1339">
                  <c:v>48801</c:v>
                </c:pt>
                <c:pt idx="1340">
                  <c:v>48808</c:v>
                </c:pt>
                <c:pt idx="1341">
                  <c:v>48815</c:v>
                </c:pt>
                <c:pt idx="1342">
                  <c:v>48822</c:v>
                </c:pt>
                <c:pt idx="1343">
                  <c:v>48829</c:v>
                </c:pt>
                <c:pt idx="1344">
                  <c:v>48836</c:v>
                </c:pt>
                <c:pt idx="1345">
                  <c:v>48843</c:v>
                </c:pt>
                <c:pt idx="1346">
                  <c:v>48850</c:v>
                </c:pt>
                <c:pt idx="1347">
                  <c:v>48857</c:v>
                </c:pt>
                <c:pt idx="1348">
                  <c:v>48864</c:v>
                </c:pt>
                <c:pt idx="1349">
                  <c:v>48871</c:v>
                </c:pt>
                <c:pt idx="1350">
                  <c:v>48878</c:v>
                </c:pt>
                <c:pt idx="1351">
                  <c:v>48885</c:v>
                </c:pt>
                <c:pt idx="1352">
                  <c:v>48892</c:v>
                </c:pt>
                <c:pt idx="1353">
                  <c:v>48899</c:v>
                </c:pt>
                <c:pt idx="1354">
                  <c:v>48906</c:v>
                </c:pt>
                <c:pt idx="1355">
                  <c:v>48913</c:v>
                </c:pt>
                <c:pt idx="1356">
                  <c:v>48920</c:v>
                </c:pt>
                <c:pt idx="1357">
                  <c:v>48927</c:v>
                </c:pt>
                <c:pt idx="1358">
                  <c:v>48934</c:v>
                </c:pt>
                <c:pt idx="1359">
                  <c:v>48941</c:v>
                </c:pt>
                <c:pt idx="1360">
                  <c:v>48948</c:v>
                </c:pt>
                <c:pt idx="1361">
                  <c:v>48955</c:v>
                </c:pt>
                <c:pt idx="1362">
                  <c:v>48962</c:v>
                </c:pt>
                <c:pt idx="1363">
                  <c:v>48969</c:v>
                </c:pt>
                <c:pt idx="1364">
                  <c:v>48976</c:v>
                </c:pt>
                <c:pt idx="1365">
                  <c:v>48983</c:v>
                </c:pt>
                <c:pt idx="1366">
                  <c:v>48990</c:v>
                </c:pt>
                <c:pt idx="1367">
                  <c:v>48997</c:v>
                </c:pt>
                <c:pt idx="1368">
                  <c:v>49004</c:v>
                </c:pt>
                <c:pt idx="1369">
                  <c:v>49011</c:v>
                </c:pt>
                <c:pt idx="1370">
                  <c:v>49018</c:v>
                </c:pt>
                <c:pt idx="1371">
                  <c:v>49025</c:v>
                </c:pt>
                <c:pt idx="1372">
                  <c:v>49032</c:v>
                </c:pt>
                <c:pt idx="1373">
                  <c:v>49039</c:v>
                </c:pt>
                <c:pt idx="1374">
                  <c:v>49046</c:v>
                </c:pt>
                <c:pt idx="1375">
                  <c:v>49053</c:v>
                </c:pt>
                <c:pt idx="1376">
                  <c:v>49060</c:v>
                </c:pt>
                <c:pt idx="1377">
                  <c:v>49067</c:v>
                </c:pt>
                <c:pt idx="1378">
                  <c:v>49074</c:v>
                </c:pt>
                <c:pt idx="1379">
                  <c:v>49081</c:v>
                </c:pt>
                <c:pt idx="1380">
                  <c:v>49088</c:v>
                </c:pt>
                <c:pt idx="1381">
                  <c:v>49095</c:v>
                </c:pt>
                <c:pt idx="1382">
                  <c:v>49102</c:v>
                </c:pt>
                <c:pt idx="1383">
                  <c:v>49109</c:v>
                </c:pt>
                <c:pt idx="1384">
                  <c:v>49116</c:v>
                </c:pt>
                <c:pt idx="1385">
                  <c:v>49123</c:v>
                </c:pt>
                <c:pt idx="1386">
                  <c:v>49130</c:v>
                </c:pt>
                <c:pt idx="1387">
                  <c:v>49137</c:v>
                </c:pt>
                <c:pt idx="1388">
                  <c:v>49144</c:v>
                </c:pt>
                <c:pt idx="1389">
                  <c:v>49151</c:v>
                </c:pt>
                <c:pt idx="1390">
                  <c:v>49158</c:v>
                </c:pt>
                <c:pt idx="1391">
                  <c:v>49165</c:v>
                </c:pt>
                <c:pt idx="1392">
                  <c:v>49172</c:v>
                </c:pt>
                <c:pt idx="1393">
                  <c:v>49179</c:v>
                </c:pt>
                <c:pt idx="1394">
                  <c:v>49186</c:v>
                </c:pt>
                <c:pt idx="1395">
                  <c:v>49193</c:v>
                </c:pt>
                <c:pt idx="1396">
                  <c:v>49200</c:v>
                </c:pt>
                <c:pt idx="1397">
                  <c:v>49207</c:v>
                </c:pt>
                <c:pt idx="1398">
                  <c:v>49214</c:v>
                </c:pt>
                <c:pt idx="1399">
                  <c:v>49221</c:v>
                </c:pt>
                <c:pt idx="1400">
                  <c:v>49228</c:v>
                </c:pt>
                <c:pt idx="1401">
                  <c:v>49235</c:v>
                </c:pt>
                <c:pt idx="1402">
                  <c:v>49242</c:v>
                </c:pt>
                <c:pt idx="1403">
                  <c:v>49249</c:v>
                </c:pt>
                <c:pt idx="1404">
                  <c:v>49256</c:v>
                </c:pt>
                <c:pt idx="1405">
                  <c:v>49263</c:v>
                </c:pt>
                <c:pt idx="1406">
                  <c:v>49270</c:v>
                </c:pt>
                <c:pt idx="1407">
                  <c:v>49277</c:v>
                </c:pt>
                <c:pt idx="1408">
                  <c:v>49284</c:v>
                </c:pt>
                <c:pt idx="1409">
                  <c:v>49291</c:v>
                </c:pt>
                <c:pt idx="1410">
                  <c:v>49298</c:v>
                </c:pt>
                <c:pt idx="1411">
                  <c:v>49305</c:v>
                </c:pt>
                <c:pt idx="1412">
                  <c:v>49312</c:v>
                </c:pt>
                <c:pt idx="1413">
                  <c:v>49319</c:v>
                </c:pt>
                <c:pt idx="1414">
                  <c:v>49326</c:v>
                </c:pt>
                <c:pt idx="1415">
                  <c:v>49333</c:v>
                </c:pt>
                <c:pt idx="1416">
                  <c:v>49340</c:v>
                </c:pt>
                <c:pt idx="1417">
                  <c:v>49347</c:v>
                </c:pt>
                <c:pt idx="1418">
                  <c:v>49354</c:v>
                </c:pt>
                <c:pt idx="1419">
                  <c:v>49361</c:v>
                </c:pt>
                <c:pt idx="1420">
                  <c:v>49368</c:v>
                </c:pt>
                <c:pt idx="1421">
                  <c:v>49375</c:v>
                </c:pt>
                <c:pt idx="1422">
                  <c:v>49382</c:v>
                </c:pt>
                <c:pt idx="1423">
                  <c:v>49389</c:v>
                </c:pt>
                <c:pt idx="1424">
                  <c:v>49396</c:v>
                </c:pt>
                <c:pt idx="1425">
                  <c:v>49403</c:v>
                </c:pt>
                <c:pt idx="1426">
                  <c:v>49410</c:v>
                </c:pt>
                <c:pt idx="1427">
                  <c:v>49417</c:v>
                </c:pt>
                <c:pt idx="1428">
                  <c:v>49424</c:v>
                </c:pt>
                <c:pt idx="1429">
                  <c:v>49431</c:v>
                </c:pt>
                <c:pt idx="1430">
                  <c:v>49438</c:v>
                </c:pt>
                <c:pt idx="1431">
                  <c:v>49445</c:v>
                </c:pt>
                <c:pt idx="1432">
                  <c:v>49452</c:v>
                </c:pt>
                <c:pt idx="1433">
                  <c:v>49459</c:v>
                </c:pt>
                <c:pt idx="1434">
                  <c:v>49466</c:v>
                </c:pt>
                <c:pt idx="1435">
                  <c:v>49473</c:v>
                </c:pt>
                <c:pt idx="1436">
                  <c:v>49480</c:v>
                </c:pt>
                <c:pt idx="1437">
                  <c:v>49487</c:v>
                </c:pt>
                <c:pt idx="1438">
                  <c:v>49494</c:v>
                </c:pt>
                <c:pt idx="1439">
                  <c:v>49501</c:v>
                </c:pt>
                <c:pt idx="1440">
                  <c:v>49508</c:v>
                </c:pt>
                <c:pt idx="1441">
                  <c:v>49515</c:v>
                </c:pt>
                <c:pt idx="1442">
                  <c:v>49522</c:v>
                </c:pt>
                <c:pt idx="1443">
                  <c:v>49529</c:v>
                </c:pt>
                <c:pt idx="1444">
                  <c:v>49536</c:v>
                </c:pt>
                <c:pt idx="1445">
                  <c:v>49543</c:v>
                </c:pt>
                <c:pt idx="1446">
                  <c:v>49550</c:v>
                </c:pt>
                <c:pt idx="1447">
                  <c:v>49557</c:v>
                </c:pt>
                <c:pt idx="1448">
                  <c:v>49564</c:v>
                </c:pt>
                <c:pt idx="1449">
                  <c:v>49571</c:v>
                </c:pt>
                <c:pt idx="1450">
                  <c:v>49578</c:v>
                </c:pt>
                <c:pt idx="1451">
                  <c:v>49585</c:v>
                </c:pt>
                <c:pt idx="1452">
                  <c:v>49592</c:v>
                </c:pt>
                <c:pt idx="1453">
                  <c:v>49599</c:v>
                </c:pt>
                <c:pt idx="1454">
                  <c:v>49606</c:v>
                </c:pt>
                <c:pt idx="1455">
                  <c:v>49613</c:v>
                </c:pt>
                <c:pt idx="1456">
                  <c:v>49620</c:v>
                </c:pt>
                <c:pt idx="1457">
                  <c:v>49627</c:v>
                </c:pt>
                <c:pt idx="1458">
                  <c:v>49634</c:v>
                </c:pt>
                <c:pt idx="1459">
                  <c:v>49641</c:v>
                </c:pt>
                <c:pt idx="1460">
                  <c:v>49648</c:v>
                </c:pt>
                <c:pt idx="1461">
                  <c:v>49655</c:v>
                </c:pt>
                <c:pt idx="1462">
                  <c:v>49662</c:v>
                </c:pt>
                <c:pt idx="1463">
                  <c:v>49670</c:v>
                </c:pt>
                <c:pt idx="1464">
                  <c:v>49677</c:v>
                </c:pt>
                <c:pt idx="1465">
                  <c:v>49684</c:v>
                </c:pt>
                <c:pt idx="1466">
                  <c:v>49691</c:v>
                </c:pt>
                <c:pt idx="1467">
                  <c:v>49698</c:v>
                </c:pt>
                <c:pt idx="1468">
                  <c:v>49705</c:v>
                </c:pt>
                <c:pt idx="1469">
                  <c:v>49712</c:v>
                </c:pt>
                <c:pt idx="1470">
                  <c:v>49719</c:v>
                </c:pt>
                <c:pt idx="1471">
                  <c:v>49726</c:v>
                </c:pt>
                <c:pt idx="1472">
                  <c:v>49733</c:v>
                </c:pt>
                <c:pt idx="1473">
                  <c:v>49740</c:v>
                </c:pt>
                <c:pt idx="1474">
                  <c:v>49747</c:v>
                </c:pt>
                <c:pt idx="1475">
                  <c:v>49754</c:v>
                </c:pt>
                <c:pt idx="1476">
                  <c:v>49761</c:v>
                </c:pt>
                <c:pt idx="1477">
                  <c:v>49768</c:v>
                </c:pt>
                <c:pt idx="1478">
                  <c:v>49775</c:v>
                </c:pt>
                <c:pt idx="1479">
                  <c:v>49782</c:v>
                </c:pt>
                <c:pt idx="1480">
                  <c:v>49789</c:v>
                </c:pt>
                <c:pt idx="1481">
                  <c:v>49796</c:v>
                </c:pt>
                <c:pt idx="1482">
                  <c:v>49803</c:v>
                </c:pt>
                <c:pt idx="1483">
                  <c:v>49810</c:v>
                </c:pt>
                <c:pt idx="1484">
                  <c:v>49817</c:v>
                </c:pt>
                <c:pt idx="1485">
                  <c:v>49824</c:v>
                </c:pt>
                <c:pt idx="1486">
                  <c:v>49831</c:v>
                </c:pt>
                <c:pt idx="1487">
                  <c:v>49838</c:v>
                </c:pt>
                <c:pt idx="1488">
                  <c:v>49845</c:v>
                </c:pt>
                <c:pt idx="1489">
                  <c:v>49852</c:v>
                </c:pt>
                <c:pt idx="1490">
                  <c:v>49859</c:v>
                </c:pt>
                <c:pt idx="1491">
                  <c:v>49866</c:v>
                </c:pt>
                <c:pt idx="1492">
                  <c:v>49873</c:v>
                </c:pt>
                <c:pt idx="1493">
                  <c:v>49880</c:v>
                </c:pt>
                <c:pt idx="1494">
                  <c:v>49887</c:v>
                </c:pt>
                <c:pt idx="1495">
                  <c:v>49894</c:v>
                </c:pt>
                <c:pt idx="1496">
                  <c:v>49901</c:v>
                </c:pt>
                <c:pt idx="1497">
                  <c:v>49908</c:v>
                </c:pt>
                <c:pt idx="1498">
                  <c:v>49915</c:v>
                </c:pt>
                <c:pt idx="1499">
                  <c:v>49922</c:v>
                </c:pt>
                <c:pt idx="1500">
                  <c:v>49929</c:v>
                </c:pt>
                <c:pt idx="1501">
                  <c:v>49936</c:v>
                </c:pt>
                <c:pt idx="1502">
                  <c:v>49943</c:v>
                </c:pt>
                <c:pt idx="1503">
                  <c:v>49950</c:v>
                </c:pt>
                <c:pt idx="1504">
                  <c:v>49957</c:v>
                </c:pt>
                <c:pt idx="1505">
                  <c:v>49964</c:v>
                </c:pt>
                <c:pt idx="1506">
                  <c:v>49971</c:v>
                </c:pt>
                <c:pt idx="1507">
                  <c:v>49978</c:v>
                </c:pt>
                <c:pt idx="1508">
                  <c:v>49985</c:v>
                </c:pt>
                <c:pt idx="1509">
                  <c:v>49992</c:v>
                </c:pt>
                <c:pt idx="1510">
                  <c:v>49999</c:v>
                </c:pt>
                <c:pt idx="1511">
                  <c:v>50006</c:v>
                </c:pt>
                <c:pt idx="1512">
                  <c:v>50013</c:v>
                </c:pt>
                <c:pt idx="1513">
                  <c:v>50020</c:v>
                </c:pt>
                <c:pt idx="1514">
                  <c:v>50027</c:v>
                </c:pt>
                <c:pt idx="1515">
                  <c:v>50038</c:v>
                </c:pt>
                <c:pt idx="1516">
                  <c:v>50045</c:v>
                </c:pt>
                <c:pt idx="1517">
                  <c:v>50052</c:v>
                </c:pt>
                <c:pt idx="1518">
                  <c:v>50059</c:v>
                </c:pt>
                <c:pt idx="1519">
                  <c:v>50066</c:v>
                </c:pt>
                <c:pt idx="1520">
                  <c:v>50073</c:v>
                </c:pt>
                <c:pt idx="1521">
                  <c:v>50080</c:v>
                </c:pt>
                <c:pt idx="1522">
                  <c:v>50087</c:v>
                </c:pt>
                <c:pt idx="1523">
                  <c:v>50094</c:v>
                </c:pt>
                <c:pt idx="1524">
                  <c:v>50101</c:v>
                </c:pt>
                <c:pt idx="1525">
                  <c:v>50108</c:v>
                </c:pt>
                <c:pt idx="1526">
                  <c:v>50115</c:v>
                </c:pt>
                <c:pt idx="1527">
                  <c:v>50122</c:v>
                </c:pt>
                <c:pt idx="1528">
                  <c:v>50129</c:v>
                </c:pt>
                <c:pt idx="1529">
                  <c:v>50137</c:v>
                </c:pt>
                <c:pt idx="1530">
                  <c:v>50144</c:v>
                </c:pt>
                <c:pt idx="1531">
                  <c:v>50151</c:v>
                </c:pt>
                <c:pt idx="1532">
                  <c:v>50158</c:v>
                </c:pt>
                <c:pt idx="1533">
                  <c:v>50165</c:v>
                </c:pt>
                <c:pt idx="1534">
                  <c:v>50172</c:v>
                </c:pt>
                <c:pt idx="1535">
                  <c:v>50179</c:v>
                </c:pt>
                <c:pt idx="1536">
                  <c:v>50186</c:v>
                </c:pt>
                <c:pt idx="1537">
                  <c:v>50193</c:v>
                </c:pt>
                <c:pt idx="1538">
                  <c:v>50200</c:v>
                </c:pt>
                <c:pt idx="1539">
                  <c:v>50207</c:v>
                </c:pt>
                <c:pt idx="1540">
                  <c:v>50214</c:v>
                </c:pt>
                <c:pt idx="1541">
                  <c:v>50221</c:v>
                </c:pt>
                <c:pt idx="1542">
                  <c:v>50228</c:v>
                </c:pt>
                <c:pt idx="1543">
                  <c:v>50235</c:v>
                </c:pt>
                <c:pt idx="1544">
                  <c:v>50242</c:v>
                </c:pt>
                <c:pt idx="1545">
                  <c:v>50249</c:v>
                </c:pt>
                <c:pt idx="1546">
                  <c:v>50256</c:v>
                </c:pt>
                <c:pt idx="1547">
                  <c:v>50263</c:v>
                </c:pt>
                <c:pt idx="1548">
                  <c:v>50270</c:v>
                </c:pt>
                <c:pt idx="1549">
                  <c:v>50277</c:v>
                </c:pt>
                <c:pt idx="1550">
                  <c:v>50284</c:v>
                </c:pt>
                <c:pt idx="1551">
                  <c:v>50291</c:v>
                </c:pt>
                <c:pt idx="1552">
                  <c:v>50298</c:v>
                </c:pt>
                <c:pt idx="1553">
                  <c:v>50305</c:v>
                </c:pt>
                <c:pt idx="1554">
                  <c:v>50312</c:v>
                </c:pt>
                <c:pt idx="1555">
                  <c:v>50319</c:v>
                </c:pt>
                <c:pt idx="1556">
                  <c:v>50326</c:v>
                </c:pt>
                <c:pt idx="1557">
                  <c:v>50333</c:v>
                </c:pt>
                <c:pt idx="1558">
                  <c:v>50340</c:v>
                </c:pt>
                <c:pt idx="1559">
                  <c:v>50347</c:v>
                </c:pt>
                <c:pt idx="1560">
                  <c:v>50354</c:v>
                </c:pt>
                <c:pt idx="1561">
                  <c:v>50361</c:v>
                </c:pt>
                <c:pt idx="1562">
                  <c:v>50368</c:v>
                </c:pt>
                <c:pt idx="1563">
                  <c:v>50375</c:v>
                </c:pt>
                <c:pt idx="1564">
                  <c:v>50382</c:v>
                </c:pt>
                <c:pt idx="1565">
                  <c:v>50389</c:v>
                </c:pt>
                <c:pt idx="1566">
                  <c:v>50396</c:v>
                </c:pt>
                <c:pt idx="1567">
                  <c:v>50403</c:v>
                </c:pt>
                <c:pt idx="1568">
                  <c:v>50410</c:v>
                </c:pt>
                <c:pt idx="1569">
                  <c:v>50417</c:v>
                </c:pt>
                <c:pt idx="1570">
                  <c:v>50424</c:v>
                </c:pt>
                <c:pt idx="1571">
                  <c:v>50431</c:v>
                </c:pt>
                <c:pt idx="1572">
                  <c:v>50438</c:v>
                </c:pt>
                <c:pt idx="1573">
                  <c:v>50445</c:v>
                </c:pt>
                <c:pt idx="1574">
                  <c:v>50452</c:v>
                </c:pt>
                <c:pt idx="1575">
                  <c:v>50459</c:v>
                </c:pt>
                <c:pt idx="1576">
                  <c:v>50466</c:v>
                </c:pt>
                <c:pt idx="1577">
                  <c:v>50473</c:v>
                </c:pt>
                <c:pt idx="1578">
                  <c:v>50480</c:v>
                </c:pt>
                <c:pt idx="1579">
                  <c:v>50487</c:v>
                </c:pt>
                <c:pt idx="1580">
                  <c:v>50494</c:v>
                </c:pt>
                <c:pt idx="1581">
                  <c:v>50501</c:v>
                </c:pt>
                <c:pt idx="1582">
                  <c:v>50508</c:v>
                </c:pt>
                <c:pt idx="1583">
                  <c:v>50515</c:v>
                </c:pt>
                <c:pt idx="1584">
                  <c:v>50522</c:v>
                </c:pt>
                <c:pt idx="1585">
                  <c:v>50529</c:v>
                </c:pt>
                <c:pt idx="1586">
                  <c:v>50536</c:v>
                </c:pt>
                <c:pt idx="1587">
                  <c:v>50543</c:v>
                </c:pt>
                <c:pt idx="1588">
                  <c:v>50550</c:v>
                </c:pt>
                <c:pt idx="1589">
                  <c:v>50557</c:v>
                </c:pt>
                <c:pt idx="1590">
                  <c:v>50564</c:v>
                </c:pt>
                <c:pt idx="1591">
                  <c:v>50571</c:v>
                </c:pt>
                <c:pt idx="1592">
                  <c:v>50578</c:v>
                </c:pt>
                <c:pt idx="1593">
                  <c:v>50585</c:v>
                </c:pt>
                <c:pt idx="1594">
                  <c:v>50592</c:v>
                </c:pt>
                <c:pt idx="1595">
                  <c:v>50599</c:v>
                </c:pt>
                <c:pt idx="1596">
                  <c:v>50606</c:v>
                </c:pt>
                <c:pt idx="1597">
                  <c:v>50613</c:v>
                </c:pt>
                <c:pt idx="1598">
                  <c:v>50620</c:v>
                </c:pt>
                <c:pt idx="1599">
                  <c:v>50627</c:v>
                </c:pt>
                <c:pt idx="1600">
                  <c:v>50634</c:v>
                </c:pt>
                <c:pt idx="1601">
                  <c:v>50641</c:v>
                </c:pt>
                <c:pt idx="1602">
                  <c:v>50648</c:v>
                </c:pt>
                <c:pt idx="1603">
                  <c:v>50655</c:v>
                </c:pt>
                <c:pt idx="1604">
                  <c:v>50662</c:v>
                </c:pt>
                <c:pt idx="1605">
                  <c:v>50669</c:v>
                </c:pt>
                <c:pt idx="1606">
                  <c:v>50676</c:v>
                </c:pt>
                <c:pt idx="1607">
                  <c:v>50683</c:v>
                </c:pt>
                <c:pt idx="1608">
                  <c:v>50690</c:v>
                </c:pt>
                <c:pt idx="1609">
                  <c:v>50697</c:v>
                </c:pt>
                <c:pt idx="1610">
                  <c:v>50704</c:v>
                </c:pt>
                <c:pt idx="1611">
                  <c:v>50711</c:v>
                </c:pt>
                <c:pt idx="1612">
                  <c:v>50718</c:v>
                </c:pt>
                <c:pt idx="1613">
                  <c:v>50725</c:v>
                </c:pt>
                <c:pt idx="1614">
                  <c:v>50732</c:v>
                </c:pt>
                <c:pt idx="1615">
                  <c:v>50739</c:v>
                </c:pt>
                <c:pt idx="1616">
                  <c:v>50746</c:v>
                </c:pt>
                <c:pt idx="1617">
                  <c:v>50753</c:v>
                </c:pt>
                <c:pt idx="1618">
                  <c:v>50760</c:v>
                </c:pt>
                <c:pt idx="1619">
                  <c:v>50768</c:v>
                </c:pt>
                <c:pt idx="1620">
                  <c:v>50775</c:v>
                </c:pt>
                <c:pt idx="1621">
                  <c:v>50782</c:v>
                </c:pt>
                <c:pt idx="1622">
                  <c:v>50789</c:v>
                </c:pt>
                <c:pt idx="1623">
                  <c:v>50796</c:v>
                </c:pt>
                <c:pt idx="1624">
                  <c:v>50803</c:v>
                </c:pt>
                <c:pt idx="1625">
                  <c:v>50810</c:v>
                </c:pt>
                <c:pt idx="1626">
                  <c:v>50817</c:v>
                </c:pt>
                <c:pt idx="1627">
                  <c:v>50824</c:v>
                </c:pt>
                <c:pt idx="1628">
                  <c:v>50831</c:v>
                </c:pt>
                <c:pt idx="1629">
                  <c:v>50838</c:v>
                </c:pt>
                <c:pt idx="1630">
                  <c:v>50845</c:v>
                </c:pt>
                <c:pt idx="1631">
                  <c:v>50852</c:v>
                </c:pt>
                <c:pt idx="1632">
                  <c:v>50859</c:v>
                </c:pt>
                <c:pt idx="1633">
                  <c:v>50866</c:v>
                </c:pt>
                <c:pt idx="1634">
                  <c:v>50873</c:v>
                </c:pt>
                <c:pt idx="1635">
                  <c:v>50880</c:v>
                </c:pt>
                <c:pt idx="1636">
                  <c:v>50887</c:v>
                </c:pt>
                <c:pt idx="1637">
                  <c:v>50894</c:v>
                </c:pt>
                <c:pt idx="1638">
                  <c:v>50901</c:v>
                </c:pt>
                <c:pt idx="1639">
                  <c:v>50908</c:v>
                </c:pt>
                <c:pt idx="1640">
                  <c:v>50915</c:v>
                </c:pt>
                <c:pt idx="1641">
                  <c:v>50922</c:v>
                </c:pt>
                <c:pt idx="1642">
                  <c:v>50929</c:v>
                </c:pt>
                <c:pt idx="1643">
                  <c:v>50936</c:v>
                </c:pt>
                <c:pt idx="1644">
                  <c:v>50943</c:v>
                </c:pt>
                <c:pt idx="1645">
                  <c:v>50950</c:v>
                </c:pt>
                <c:pt idx="1646">
                  <c:v>50957</c:v>
                </c:pt>
                <c:pt idx="1647">
                  <c:v>50964</c:v>
                </c:pt>
                <c:pt idx="1648">
                  <c:v>50971</c:v>
                </c:pt>
                <c:pt idx="1649">
                  <c:v>50978</c:v>
                </c:pt>
                <c:pt idx="1650">
                  <c:v>50985</c:v>
                </c:pt>
                <c:pt idx="1651">
                  <c:v>50992</c:v>
                </c:pt>
                <c:pt idx="1652">
                  <c:v>50999</c:v>
                </c:pt>
                <c:pt idx="1653">
                  <c:v>51006</c:v>
                </c:pt>
                <c:pt idx="1654">
                  <c:v>51013</c:v>
                </c:pt>
                <c:pt idx="1655">
                  <c:v>51020</c:v>
                </c:pt>
                <c:pt idx="1656">
                  <c:v>51027</c:v>
                </c:pt>
                <c:pt idx="1657">
                  <c:v>51034</c:v>
                </c:pt>
                <c:pt idx="1658">
                  <c:v>51041</c:v>
                </c:pt>
                <c:pt idx="1659">
                  <c:v>51048</c:v>
                </c:pt>
                <c:pt idx="1660">
                  <c:v>51055</c:v>
                </c:pt>
                <c:pt idx="1661">
                  <c:v>51062</c:v>
                </c:pt>
                <c:pt idx="1662">
                  <c:v>51069</c:v>
                </c:pt>
                <c:pt idx="1663">
                  <c:v>51076</c:v>
                </c:pt>
                <c:pt idx="1664">
                  <c:v>51083</c:v>
                </c:pt>
                <c:pt idx="1665">
                  <c:v>51090</c:v>
                </c:pt>
                <c:pt idx="1666">
                  <c:v>51097</c:v>
                </c:pt>
                <c:pt idx="1667">
                  <c:v>51104</c:v>
                </c:pt>
                <c:pt idx="1668">
                  <c:v>51111</c:v>
                </c:pt>
                <c:pt idx="1669">
                  <c:v>51118</c:v>
                </c:pt>
                <c:pt idx="1670">
                  <c:v>51125</c:v>
                </c:pt>
                <c:pt idx="1671">
                  <c:v>51132</c:v>
                </c:pt>
                <c:pt idx="1672">
                  <c:v>51139</c:v>
                </c:pt>
                <c:pt idx="1673">
                  <c:v>51146</c:v>
                </c:pt>
                <c:pt idx="1674">
                  <c:v>51153</c:v>
                </c:pt>
                <c:pt idx="1675">
                  <c:v>51160</c:v>
                </c:pt>
                <c:pt idx="1676">
                  <c:v>51167</c:v>
                </c:pt>
                <c:pt idx="1677">
                  <c:v>51174</c:v>
                </c:pt>
                <c:pt idx="1678">
                  <c:v>51181</c:v>
                </c:pt>
                <c:pt idx="1679">
                  <c:v>51188</c:v>
                </c:pt>
                <c:pt idx="1680">
                  <c:v>51195</c:v>
                </c:pt>
                <c:pt idx="1681">
                  <c:v>51202</c:v>
                </c:pt>
                <c:pt idx="1682">
                  <c:v>51209</c:v>
                </c:pt>
                <c:pt idx="1683">
                  <c:v>51216</c:v>
                </c:pt>
                <c:pt idx="1684">
                  <c:v>51223</c:v>
                </c:pt>
                <c:pt idx="1685">
                  <c:v>51230</c:v>
                </c:pt>
                <c:pt idx="1686">
                  <c:v>51237</c:v>
                </c:pt>
                <c:pt idx="1687">
                  <c:v>51244</c:v>
                </c:pt>
                <c:pt idx="1688">
                  <c:v>51251</c:v>
                </c:pt>
                <c:pt idx="1689">
                  <c:v>51258</c:v>
                </c:pt>
                <c:pt idx="1690">
                  <c:v>51265</c:v>
                </c:pt>
                <c:pt idx="1691">
                  <c:v>51272</c:v>
                </c:pt>
                <c:pt idx="1692">
                  <c:v>51279</c:v>
                </c:pt>
                <c:pt idx="1693">
                  <c:v>51286</c:v>
                </c:pt>
                <c:pt idx="1694">
                  <c:v>51293</c:v>
                </c:pt>
                <c:pt idx="1695">
                  <c:v>51300</c:v>
                </c:pt>
                <c:pt idx="1696">
                  <c:v>51307</c:v>
                </c:pt>
                <c:pt idx="1697">
                  <c:v>51314</c:v>
                </c:pt>
                <c:pt idx="1698">
                  <c:v>51321</c:v>
                </c:pt>
                <c:pt idx="1699">
                  <c:v>51328</c:v>
                </c:pt>
                <c:pt idx="1700">
                  <c:v>51335</c:v>
                </c:pt>
                <c:pt idx="1701">
                  <c:v>51342</c:v>
                </c:pt>
                <c:pt idx="1702">
                  <c:v>51349</c:v>
                </c:pt>
                <c:pt idx="1703">
                  <c:v>51356</c:v>
                </c:pt>
                <c:pt idx="1704">
                  <c:v>51363</c:v>
                </c:pt>
                <c:pt idx="1705">
                  <c:v>51370</c:v>
                </c:pt>
                <c:pt idx="1706">
                  <c:v>51377</c:v>
                </c:pt>
                <c:pt idx="1707">
                  <c:v>51384</c:v>
                </c:pt>
                <c:pt idx="1708">
                  <c:v>51391</c:v>
                </c:pt>
                <c:pt idx="1709">
                  <c:v>51398</c:v>
                </c:pt>
                <c:pt idx="1710">
                  <c:v>51405</c:v>
                </c:pt>
                <c:pt idx="1711">
                  <c:v>51412</c:v>
                </c:pt>
                <c:pt idx="1712">
                  <c:v>51419</c:v>
                </c:pt>
                <c:pt idx="1713">
                  <c:v>51426</c:v>
                </c:pt>
                <c:pt idx="1714">
                  <c:v>51433</c:v>
                </c:pt>
                <c:pt idx="1715">
                  <c:v>51440</c:v>
                </c:pt>
                <c:pt idx="1716">
                  <c:v>51447</c:v>
                </c:pt>
                <c:pt idx="1717">
                  <c:v>51454</c:v>
                </c:pt>
                <c:pt idx="1718">
                  <c:v>51461</c:v>
                </c:pt>
                <c:pt idx="1719">
                  <c:v>51468</c:v>
                </c:pt>
                <c:pt idx="1720">
                  <c:v>51475</c:v>
                </c:pt>
                <c:pt idx="1721">
                  <c:v>51482</c:v>
                </c:pt>
                <c:pt idx="1722">
                  <c:v>51489</c:v>
                </c:pt>
                <c:pt idx="1723">
                  <c:v>51497</c:v>
                </c:pt>
                <c:pt idx="1724">
                  <c:v>51504</c:v>
                </c:pt>
                <c:pt idx="1725">
                  <c:v>51511</c:v>
                </c:pt>
                <c:pt idx="1726">
                  <c:v>51518</c:v>
                </c:pt>
                <c:pt idx="1727">
                  <c:v>51525</c:v>
                </c:pt>
                <c:pt idx="1728">
                  <c:v>51532</c:v>
                </c:pt>
                <c:pt idx="1729">
                  <c:v>51539</c:v>
                </c:pt>
                <c:pt idx="1730">
                  <c:v>51546</c:v>
                </c:pt>
                <c:pt idx="1731">
                  <c:v>51553</c:v>
                </c:pt>
                <c:pt idx="1732">
                  <c:v>51560</c:v>
                </c:pt>
                <c:pt idx="1733">
                  <c:v>51567</c:v>
                </c:pt>
                <c:pt idx="1734">
                  <c:v>51574</c:v>
                </c:pt>
                <c:pt idx="1735">
                  <c:v>51581</c:v>
                </c:pt>
                <c:pt idx="1736">
                  <c:v>51588</c:v>
                </c:pt>
                <c:pt idx="1737">
                  <c:v>51595</c:v>
                </c:pt>
                <c:pt idx="1738">
                  <c:v>51602</c:v>
                </c:pt>
                <c:pt idx="1739">
                  <c:v>51609</c:v>
                </c:pt>
                <c:pt idx="1740">
                  <c:v>51616</c:v>
                </c:pt>
                <c:pt idx="1741">
                  <c:v>51623</c:v>
                </c:pt>
                <c:pt idx="1742">
                  <c:v>51630</c:v>
                </c:pt>
                <c:pt idx="1743">
                  <c:v>51637</c:v>
                </c:pt>
                <c:pt idx="1744">
                  <c:v>51644</c:v>
                </c:pt>
                <c:pt idx="1745">
                  <c:v>51651</c:v>
                </c:pt>
                <c:pt idx="1746">
                  <c:v>51658</c:v>
                </c:pt>
                <c:pt idx="1747">
                  <c:v>51665</c:v>
                </c:pt>
                <c:pt idx="1748">
                  <c:v>51672</c:v>
                </c:pt>
                <c:pt idx="1749">
                  <c:v>51679</c:v>
                </c:pt>
                <c:pt idx="1750">
                  <c:v>51686</c:v>
                </c:pt>
                <c:pt idx="1751">
                  <c:v>51693</c:v>
                </c:pt>
                <c:pt idx="1752">
                  <c:v>51700</c:v>
                </c:pt>
                <c:pt idx="1753">
                  <c:v>51707</c:v>
                </c:pt>
                <c:pt idx="1754">
                  <c:v>51714</c:v>
                </c:pt>
                <c:pt idx="1755">
                  <c:v>51721</c:v>
                </c:pt>
                <c:pt idx="1756">
                  <c:v>51728</c:v>
                </c:pt>
                <c:pt idx="1757">
                  <c:v>51735</c:v>
                </c:pt>
                <c:pt idx="1758">
                  <c:v>51742</c:v>
                </c:pt>
                <c:pt idx="1759">
                  <c:v>51749</c:v>
                </c:pt>
                <c:pt idx="1760">
                  <c:v>51756</c:v>
                </c:pt>
                <c:pt idx="1761">
                  <c:v>51763</c:v>
                </c:pt>
                <c:pt idx="1762">
                  <c:v>51770</c:v>
                </c:pt>
                <c:pt idx="1763">
                  <c:v>51777</c:v>
                </c:pt>
                <c:pt idx="1764">
                  <c:v>51784</c:v>
                </c:pt>
                <c:pt idx="1765">
                  <c:v>51791</c:v>
                </c:pt>
                <c:pt idx="1766">
                  <c:v>51798</c:v>
                </c:pt>
                <c:pt idx="1767">
                  <c:v>51805</c:v>
                </c:pt>
                <c:pt idx="1768">
                  <c:v>51812</c:v>
                </c:pt>
                <c:pt idx="1769">
                  <c:v>51819</c:v>
                </c:pt>
                <c:pt idx="1770">
                  <c:v>51826</c:v>
                </c:pt>
                <c:pt idx="1771">
                  <c:v>51833</c:v>
                </c:pt>
                <c:pt idx="1772">
                  <c:v>51840</c:v>
                </c:pt>
                <c:pt idx="1773">
                  <c:v>51847</c:v>
                </c:pt>
                <c:pt idx="1774">
                  <c:v>51854</c:v>
                </c:pt>
                <c:pt idx="1775">
                  <c:v>51862</c:v>
                </c:pt>
                <c:pt idx="1776">
                  <c:v>51869</c:v>
                </c:pt>
                <c:pt idx="1777">
                  <c:v>51876</c:v>
                </c:pt>
                <c:pt idx="1778">
                  <c:v>51883</c:v>
                </c:pt>
                <c:pt idx="1779">
                  <c:v>51890</c:v>
                </c:pt>
                <c:pt idx="1780">
                  <c:v>51897</c:v>
                </c:pt>
                <c:pt idx="1781">
                  <c:v>51904</c:v>
                </c:pt>
                <c:pt idx="1782">
                  <c:v>51911</c:v>
                </c:pt>
                <c:pt idx="1783">
                  <c:v>51918</c:v>
                </c:pt>
                <c:pt idx="1784">
                  <c:v>51925</c:v>
                </c:pt>
                <c:pt idx="1785">
                  <c:v>51932</c:v>
                </c:pt>
                <c:pt idx="1786">
                  <c:v>51939</c:v>
                </c:pt>
                <c:pt idx="1787">
                  <c:v>51946</c:v>
                </c:pt>
                <c:pt idx="1788">
                  <c:v>51953</c:v>
                </c:pt>
                <c:pt idx="1789">
                  <c:v>51964</c:v>
                </c:pt>
                <c:pt idx="1790">
                  <c:v>51971</c:v>
                </c:pt>
                <c:pt idx="1791">
                  <c:v>51978</c:v>
                </c:pt>
                <c:pt idx="1792">
                  <c:v>51985</c:v>
                </c:pt>
                <c:pt idx="1793">
                  <c:v>51992</c:v>
                </c:pt>
                <c:pt idx="1794">
                  <c:v>51999</c:v>
                </c:pt>
                <c:pt idx="1795">
                  <c:v>52006</c:v>
                </c:pt>
                <c:pt idx="1796">
                  <c:v>52013</c:v>
                </c:pt>
                <c:pt idx="1797">
                  <c:v>52020</c:v>
                </c:pt>
                <c:pt idx="1798">
                  <c:v>52027</c:v>
                </c:pt>
                <c:pt idx="1799">
                  <c:v>52034</c:v>
                </c:pt>
                <c:pt idx="1800">
                  <c:v>52041</c:v>
                </c:pt>
                <c:pt idx="1801">
                  <c:v>52048</c:v>
                </c:pt>
                <c:pt idx="1802">
                  <c:v>52055</c:v>
                </c:pt>
                <c:pt idx="1803">
                  <c:v>52062</c:v>
                </c:pt>
                <c:pt idx="1804">
                  <c:v>52069</c:v>
                </c:pt>
                <c:pt idx="1805">
                  <c:v>52076</c:v>
                </c:pt>
                <c:pt idx="1806">
                  <c:v>52083</c:v>
                </c:pt>
                <c:pt idx="1807">
                  <c:v>52090</c:v>
                </c:pt>
                <c:pt idx="1808">
                  <c:v>52097</c:v>
                </c:pt>
                <c:pt idx="1809">
                  <c:v>52104</c:v>
                </c:pt>
                <c:pt idx="1810">
                  <c:v>52111</c:v>
                </c:pt>
                <c:pt idx="1811">
                  <c:v>52118</c:v>
                </c:pt>
                <c:pt idx="1812">
                  <c:v>52125</c:v>
                </c:pt>
                <c:pt idx="1813">
                  <c:v>52132</c:v>
                </c:pt>
                <c:pt idx="1814">
                  <c:v>52139</c:v>
                </c:pt>
                <c:pt idx="1815">
                  <c:v>52146</c:v>
                </c:pt>
                <c:pt idx="1816">
                  <c:v>52153</c:v>
                </c:pt>
                <c:pt idx="1817">
                  <c:v>52160</c:v>
                </c:pt>
                <c:pt idx="1818">
                  <c:v>52167</c:v>
                </c:pt>
                <c:pt idx="1819">
                  <c:v>52174</c:v>
                </c:pt>
                <c:pt idx="1820">
                  <c:v>52181</c:v>
                </c:pt>
                <c:pt idx="1821">
                  <c:v>52188</c:v>
                </c:pt>
                <c:pt idx="1822">
                  <c:v>52195</c:v>
                </c:pt>
                <c:pt idx="1823">
                  <c:v>52202</c:v>
                </c:pt>
                <c:pt idx="1824">
                  <c:v>52209</c:v>
                </c:pt>
                <c:pt idx="1825">
                  <c:v>52216</c:v>
                </c:pt>
                <c:pt idx="1826">
                  <c:v>52223</c:v>
                </c:pt>
                <c:pt idx="1827">
                  <c:v>52230</c:v>
                </c:pt>
                <c:pt idx="1828">
                  <c:v>52237</c:v>
                </c:pt>
                <c:pt idx="1829">
                  <c:v>52244</c:v>
                </c:pt>
                <c:pt idx="1830">
                  <c:v>52251</c:v>
                </c:pt>
                <c:pt idx="1831">
                  <c:v>52258</c:v>
                </c:pt>
                <c:pt idx="1832">
                  <c:v>52265</c:v>
                </c:pt>
                <c:pt idx="1833">
                  <c:v>52272</c:v>
                </c:pt>
                <c:pt idx="1834">
                  <c:v>52279</c:v>
                </c:pt>
                <c:pt idx="1835">
                  <c:v>52286</c:v>
                </c:pt>
                <c:pt idx="1836">
                  <c:v>52293</c:v>
                </c:pt>
                <c:pt idx="1837">
                  <c:v>52300</c:v>
                </c:pt>
                <c:pt idx="1838">
                  <c:v>52307</c:v>
                </c:pt>
                <c:pt idx="1839">
                  <c:v>52314</c:v>
                </c:pt>
                <c:pt idx="1840">
                  <c:v>52321</c:v>
                </c:pt>
                <c:pt idx="1841">
                  <c:v>52328</c:v>
                </c:pt>
                <c:pt idx="1842">
                  <c:v>52335</c:v>
                </c:pt>
                <c:pt idx="1843">
                  <c:v>52342</c:v>
                </c:pt>
                <c:pt idx="1844">
                  <c:v>52349</c:v>
                </c:pt>
                <c:pt idx="1845">
                  <c:v>52356</c:v>
                </c:pt>
                <c:pt idx="1846">
                  <c:v>52363</c:v>
                </c:pt>
                <c:pt idx="1847">
                  <c:v>52370</c:v>
                </c:pt>
                <c:pt idx="1848">
                  <c:v>52377</c:v>
                </c:pt>
                <c:pt idx="1849">
                  <c:v>52384</c:v>
                </c:pt>
                <c:pt idx="1850">
                  <c:v>52391</c:v>
                </c:pt>
                <c:pt idx="1851">
                  <c:v>52398</c:v>
                </c:pt>
                <c:pt idx="1852">
                  <c:v>52405</c:v>
                </c:pt>
                <c:pt idx="1853">
                  <c:v>52412</c:v>
                </c:pt>
                <c:pt idx="1854">
                  <c:v>52419</c:v>
                </c:pt>
                <c:pt idx="1855">
                  <c:v>52426</c:v>
                </c:pt>
                <c:pt idx="1856">
                  <c:v>52433</c:v>
                </c:pt>
                <c:pt idx="1857">
                  <c:v>52440</c:v>
                </c:pt>
                <c:pt idx="1858">
                  <c:v>52447</c:v>
                </c:pt>
                <c:pt idx="1859">
                  <c:v>52454</c:v>
                </c:pt>
                <c:pt idx="1860">
                  <c:v>52461</c:v>
                </c:pt>
                <c:pt idx="1861">
                  <c:v>52468</c:v>
                </c:pt>
                <c:pt idx="1862">
                  <c:v>52475</c:v>
                </c:pt>
                <c:pt idx="1863">
                  <c:v>52482</c:v>
                </c:pt>
                <c:pt idx="1864">
                  <c:v>52489</c:v>
                </c:pt>
                <c:pt idx="1865">
                  <c:v>52496</c:v>
                </c:pt>
                <c:pt idx="1866">
                  <c:v>52503</c:v>
                </c:pt>
                <c:pt idx="1867">
                  <c:v>52510</c:v>
                </c:pt>
                <c:pt idx="1868">
                  <c:v>52517</c:v>
                </c:pt>
                <c:pt idx="1869">
                  <c:v>52524</c:v>
                </c:pt>
                <c:pt idx="1870">
                  <c:v>52531</c:v>
                </c:pt>
                <c:pt idx="1871">
                  <c:v>52538</c:v>
                </c:pt>
                <c:pt idx="1872">
                  <c:v>52545</c:v>
                </c:pt>
                <c:pt idx="1873">
                  <c:v>52552</c:v>
                </c:pt>
                <c:pt idx="1874">
                  <c:v>52559</c:v>
                </c:pt>
                <c:pt idx="1875">
                  <c:v>52566</c:v>
                </c:pt>
                <c:pt idx="1876">
                  <c:v>52573</c:v>
                </c:pt>
                <c:pt idx="1877">
                  <c:v>52580</c:v>
                </c:pt>
                <c:pt idx="1878">
                  <c:v>52587</c:v>
                </c:pt>
                <c:pt idx="1879">
                  <c:v>52594</c:v>
                </c:pt>
                <c:pt idx="1880">
                  <c:v>52601</c:v>
                </c:pt>
                <c:pt idx="1881">
                  <c:v>52608</c:v>
                </c:pt>
                <c:pt idx="1882">
                  <c:v>52615</c:v>
                </c:pt>
                <c:pt idx="1883">
                  <c:v>52622</c:v>
                </c:pt>
                <c:pt idx="1884">
                  <c:v>52629</c:v>
                </c:pt>
                <c:pt idx="1885">
                  <c:v>52636</c:v>
                </c:pt>
                <c:pt idx="1886">
                  <c:v>52643</c:v>
                </c:pt>
                <c:pt idx="1887">
                  <c:v>52650</c:v>
                </c:pt>
                <c:pt idx="1888">
                  <c:v>52657</c:v>
                </c:pt>
                <c:pt idx="1889">
                  <c:v>52664</c:v>
                </c:pt>
                <c:pt idx="1890">
                  <c:v>52671</c:v>
                </c:pt>
                <c:pt idx="1891">
                  <c:v>52678</c:v>
                </c:pt>
                <c:pt idx="1892">
                  <c:v>52685</c:v>
                </c:pt>
                <c:pt idx="1893">
                  <c:v>52692</c:v>
                </c:pt>
                <c:pt idx="1894">
                  <c:v>52699</c:v>
                </c:pt>
                <c:pt idx="1895">
                  <c:v>52706</c:v>
                </c:pt>
                <c:pt idx="1896">
                  <c:v>52713</c:v>
                </c:pt>
                <c:pt idx="1897">
                  <c:v>52720</c:v>
                </c:pt>
                <c:pt idx="1898">
                  <c:v>52727</c:v>
                </c:pt>
                <c:pt idx="1899">
                  <c:v>52734</c:v>
                </c:pt>
                <c:pt idx="1900">
                  <c:v>52741</c:v>
                </c:pt>
                <c:pt idx="1901">
                  <c:v>52748</c:v>
                </c:pt>
                <c:pt idx="1902">
                  <c:v>52755</c:v>
                </c:pt>
                <c:pt idx="1903">
                  <c:v>52762</c:v>
                </c:pt>
                <c:pt idx="1904">
                  <c:v>52769</c:v>
                </c:pt>
                <c:pt idx="1905">
                  <c:v>52776</c:v>
                </c:pt>
                <c:pt idx="1906">
                  <c:v>52783</c:v>
                </c:pt>
                <c:pt idx="1907">
                  <c:v>52790</c:v>
                </c:pt>
                <c:pt idx="1908">
                  <c:v>52797</c:v>
                </c:pt>
                <c:pt idx="1909">
                  <c:v>52804</c:v>
                </c:pt>
                <c:pt idx="1910">
                  <c:v>52811</c:v>
                </c:pt>
                <c:pt idx="1911">
                  <c:v>52818</c:v>
                </c:pt>
                <c:pt idx="1912">
                  <c:v>52825</c:v>
                </c:pt>
                <c:pt idx="1913">
                  <c:v>52832</c:v>
                </c:pt>
                <c:pt idx="1914">
                  <c:v>52839</c:v>
                </c:pt>
                <c:pt idx="1915">
                  <c:v>52846</c:v>
                </c:pt>
                <c:pt idx="1916">
                  <c:v>52853</c:v>
                </c:pt>
                <c:pt idx="1917">
                  <c:v>52860</c:v>
                </c:pt>
                <c:pt idx="1918">
                  <c:v>52867</c:v>
                </c:pt>
                <c:pt idx="1919">
                  <c:v>52874</c:v>
                </c:pt>
                <c:pt idx="1920">
                  <c:v>52881</c:v>
                </c:pt>
                <c:pt idx="1921">
                  <c:v>52888</c:v>
                </c:pt>
                <c:pt idx="1922">
                  <c:v>52895</c:v>
                </c:pt>
                <c:pt idx="1923">
                  <c:v>52902</c:v>
                </c:pt>
                <c:pt idx="1924">
                  <c:v>52909</c:v>
                </c:pt>
                <c:pt idx="1925">
                  <c:v>52916</c:v>
                </c:pt>
                <c:pt idx="1926">
                  <c:v>52923</c:v>
                </c:pt>
                <c:pt idx="1927">
                  <c:v>52930</c:v>
                </c:pt>
                <c:pt idx="1928">
                  <c:v>52937</c:v>
                </c:pt>
                <c:pt idx="1929">
                  <c:v>52944</c:v>
                </c:pt>
                <c:pt idx="1930">
                  <c:v>52951</c:v>
                </c:pt>
                <c:pt idx="1931">
                  <c:v>52959</c:v>
                </c:pt>
                <c:pt idx="1932">
                  <c:v>52966</c:v>
                </c:pt>
                <c:pt idx="1933">
                  <c:v>52973</c:v>
                </c:pt>
                <c:pt idx="1934">
                  <c:v>52980</c:v>
                </c:pt>
                <c:pt idx="1935">
                  <c:v>52987</c:v>
                </c:pt>
                <c:pt idx="1936">
                  <c:v>52994</c:v>
                </c:pt>
                <c:pt idx="1937">
                  <c:v>53001</c:v>
                </c:pt>
                <c:pt idx="1938">
                  <c:v>53008</c:v>
                </c:pt>
                <c:pt idx="1939">
                  <c:v>53015</c:v>
                </c:pt>
                <c:pt idx="1940">
                  <c:v>53022</c:v>
                </c:pt>
                <c:pt idx="1941">
                  <c:v>53029</c:v>
                </c:pt>
                <c:pt idx="1942">
                  <c:v>53036</c:v>
                </c:pt>
                <c:pt idx="1943">
                  <c:v>53043</c:v>
                </c:pt>
                <c:pt idx="1944">
                  <c:v>53050</c:v>
                </c:pt>
                <c:pt idx="1945">
                  <c:v>53057</c:v>
                </c:pt>
                <c:pt idx="1946">
                  <c:v>53064</c:v>
                </c:pt>
                <c:pt idx="1947">
                  <c:v>53071</c:v>
                </c:pt>
                <c:pt idx="1948">
                  <c:v>53078</c:v>
                </c:pt>
                <c:pt idx="1949">
                  <c:v>53085</c:v>
                </c:pt>
                <c:pt idx="1950">
                  <c:v>53092</c:v>
                </c:pt>
                <c:pt idx="1951">
                  <c:v>53099</c:v>
                </c:pt>
                <c:pt idx="1952">
                  <c:v>53106</c:v>
                </c:pt>
                <c:pt idx="1953">
                  <c:v>53113</c:v>
                </c:pt>
                <c:pt idx="1954">
                  <c:v>53120</c:v>
                </c:pt>
                <c:pt idx="1955">
                  <c:v>53127</c:v>
                </c:pt>
                <c:pt idx="1956">
                  <c:v>53134</c:v>
                </c:pt>
                <c:pt idx="1957">
                  <c:v>53141</c:v>
                </c:pt>
                <c:pt idx="1958">
                  <c:v>53148</c:v>
                </c:pt>
                <c:pt idx="1959">
                  <c:v>53155</c:v>
                </c:pt>
                <c:pt idx="1960">
                  <c:v>53162</c:v>
                </c:pt>
                <c:pt idx="1961">
                  <c:v>53169</c:v>
                </c:pt>
                <c:pt idx="1962">
                  <c:v>53176</c:v>
                </c:pt>
                <c:pt idx="1963">
                  <c:v>53183</c:v>
                </c:pt>
                <c:pt idx="1964">
                  <c:v>53190</c:v>
                </c:pt>
                <c:pt idx="1965">
                  <c:v>53197</c:v>
                </c:pt>
                <c:pt idx="1966">
                  <c:v>53204</c:v>
                </c:pt>
                <c:pt idx="1967">
                  <c:v>53211</c:v>
                </c:pt>
                <c:pt idx="1968">
                  <c:v>53218</c:v>
                </c:pt>
                <c:pt idx="1969">
                  <c:v>53225</c:v>
                </c:pt>
                <c:pt idx="1970">
                  <c:v>53232</c:v>
                </c:pt>
                <c:pt idx="1971">
                  <c:v>53239</c:v>
                </c:pt>
                <c:pt idx="1972">
                  <c:v>53246</c:v>
                </c:pt>
                <c:pt idx="1973">
                  <c:v>53253</c:v>
                </c:pt>
                <c:pt idx="1974">
                  <c:v>53260</c:v>
                </c:pt>
                <c:pt idx="1975">
                  <c:v>53267</c:v>
                </c:pt>
                <c:pt idx="1976">
                  <c:v>53274</c:v>
                </c:pt>
                <c:pt idx="1977">
                  <c:v>53281</c:v>
                </c:pt>
                <c:pt idx="1978">
                  <c:v>53288</c:v>
                </c:pt>
                <c:pt idx="1979">
                  <c:v>53295</c:v>
                </c:pt>
                <c:pt idx="1980">
                  <c:v>53302</c:v>
                </c:pt>
                <c:pt idx="1981">
                  <c:v>53309</c:v>
                </c:pt>
                <c:pt idx="1982">
                  <c:v>53316</c:v>
                </c:pt>
                <c:pt idx="1983">
                  <c:v>53323</c:v>
                </c:pt>
                <c:pt idx="1984">
                  <c:v>53330</c:v>
                </c:pt>
                <c:pt idx="1985">
                  <c:v>53337</c:v>
                </c:pt>
                <c:pt idx="1986">
                  <c:v>53344</c:v>
                </c:pt>
                <c:pt idx="1987">
                  <c:v>53351</c:v>
                </c:pt>
                <c:pt idx="1988">
                  <c:v>53358</c:v>
                </c:pt>
                <c:pt idx="1989">
                  <c:v>53365</c:v>
                </c:pt>
                <c:pt idx="1990">
                  <c:v>53372</c:v>
                </c:pt>
                <c:pt idx="1991">
                  <c:v>53379</c:v>
                </c:pt>
                <c:pt idx="1992">
                  <c:v>53386</c:v>
                </c:pt>
                <c:pt idx="1993">
                  <c:v>53393</c:v>
                </c:pt>
                <c:pt idx="1994">
                  <c:v>53400</c:v>
                </c:pt>
                <c:pt idx="1995">
                  <c:v>53407</c:v>
                </c:pt>
                <c:pt idx="1996">
                  <c:v>53414</c:v>
                </c:pt>
                <c:pt idx="1997">
                  <c:v>53421</c:v>
                </c:pt>
                <c:pt idx="1998">
                  <c:v>53428</c:v>
                </c:pt>
                <c:pt idx="1999">
                  <c:v>53435</c:v>
                </c:pt>
                <c:pt idx="2000">
                  <c:v>53442</c:v>
                </c:pt>
                <c:pt idx="2001">
                  <c:v>53449</c:v>
                </c:pt>
                <c:pt idx="2002">
                  <c:v>53456</c:v>
                </c:pt>
                <c:pt idx="2003">
                  <c:v>53463</c:v>
                </c:pt>
                <c:pt idx="2004">
                  <c:v>53470</c:v>
                </c:pt>
                <c:pt idx="2005">
                  <c:v>53477</c:v>
                </c:pt>
                <c:pt idx="2006">
                  <c:v>53484</c:v>
                </c:pt>
                <c:pt idx="2007">
                  <c:v>53491</c:v>
                </c:pt>
                <c:pt idx="2008">
                  <c:v>53498</c:v>
                </c:pt>
                <c:pt idx="2009">
                  <c:v>53505</c:v>
                </c:pt>
                <c:pt idx="2010">
                  <c:v>53512</c:v>
                </c:pt>
                <c:pt idx="2011">
                  <c:v>53519</c:v>
                </c:pt>
                <c:pt idx="2012">
                  <c:v>53526</c:v>
                </c:pt>
                <c:pt idx="2013">
                  <c:v>53533</c:v>
                </c:pt>
                <c:pt idx="2014">
                  <c:v>53540</c:v>
                </c:pt>
                <c:pt idx="2015">
                  <c:v>53547</c:v>
                </c:pt>
                <c:pt idx="2016">
                  <c:v>53554</c:v>
                </c:pt>
                <c:pt idx="2017">
                  <c:v>53561</c:v>
                </c:pt>
                <c:pt idx="2018">
                  <c:v>53568</c:v>
                </c:pt>
                <c:pt idx="2019">
                  <c:v>53575</c:v>
                </c:pt>
                <c:pt idx="2020">
                  <c:v>53582</c:v>
                </c:pt>
                <c:pt idx="2021">
                  <c:v>53589</c:v>
                </c:pt>
                <c:pt idx="2022">
                  <c:v>53596</c:v>
                </c:pt>
                <c:pt idx="2023">
                  <c:v>53603</c:v>
                </c:pt>
                <c:pt idx="2024">
                  <c:v>53610</c:v>
                </c:pt>
                <c:pt idx="2025">
                  <c:v>53617</c:v>
                </c:pt>
                <c:pt idx="2026">
                  <c:v>53624</c:v>
                </c:pt>
                <c:pt idx="2027">
                  <c:v>53631</c:v>
                </c:pt>
                <c:pt idx="2028">
                  <c:v>53638</c:v>
                </c:pt>
                <c:pt idx="2029">
                  <c:v>53645</c:v>
                </c:pt>
                <c:pt idx="2030">
                  <c:v>53652</c:v>
                </c:pt>
                <c:pt idx="2031">
                  <c:v>53659</c:v>
                </c:pt>
                <c:pt idx="2032">
                  <c:v>53666</c:v>
                </c:pt>
                <c:pt idx="2033">
                  <c:v>53673</c:v>
                </c:pt>
                <c:pt idx="2034">
                  <c:v>53680</c:v>
                </c:pt>
                <c:pt idx="2035">
                  <c:v>53688</c:v>
                </c:pt>
                <c:pt idx="2036">
                  <c:v>53695</c:v>
                </c:pt>
                <c:pt idx="2037">
                  <c:v>53702</c:v>
                </c:pt>
                <c:pt idx="2038">
                  <c:v>53709</c:v>
                </c:pt>
                <c:pt idx="2039">
                  <c:v>53716</c:v>
                </c:pt>
                <c:pt idx="2040">
                  <c:v>53723</c:v>
                </c:pt>
                <c:pt idx="2041">
                  <c:v>53730</c:v>
                </c:pt>
                <c:pt idx="2042">
                  <c:v>53737</c:v>
                </c:pt>
                <c:pt idx="2043">
                  <c:v>53744</c:v>
                </c:pt>
                <c:pt idx="2044">
                  <c:v>53751</c:v>
                </c:pt>
                <c:pt idx="2045">
                  <c:v>53758</c:v>
                </c:pt>
                <c:pt idx="2046">
                  <c:v>53765</c:v>
                </c:pt>
                <c:pt idx="2047">
                  <c:v>53772</c:v>
                </c:pt>
                <c:pt idx="2048">
                  <c:v>53779</c:v>
                </c:pt>
                <c:pt idx="2049">
                  <c:v>53786</c:v>
                </c:pt>
                <c:pt idx="2050">
                  <c:v>53793</c:v>
                </c:pt>
                <c:pt idx="2051">
                  <c:v>53800</c:v>
                </c:pt>
                <c:pt idx="2052">
                  <c:v>53807</c:v>
                </c:pt>
                <c:pt idx="2053">
                  <c:v>53814</c:v>
                </c:pt>
                <c:pt idx="2054">
                  <c:v>53821</c:v>
                </c:pt>
                <c:pt idx="2055">
                  <c:v>53828</c:v>
                </c:pt>
                <c:pt idx="2056">
                  <c:v>53835</c:v>
                </c:pt>
                <c:pt idx="2057">
                  <c:v>53842</c:v>
                </c:pt>
                <c:pt idx="2058">
                  <c:v>53849</c:v>
                </c:pt>
                <c:pt idx="2059">
                  <c:v>53856</c:v>
                </c:pt>
                <c:pt idx="2060">
                  <c:v>53863</c:v>
                </c:pt>
                <c:pt idx="2061">
                  <c:v>53870</c:v>
                </c:pt>
                <c:pt idx="2062">
                  <c:v>53877</c:v>
                </c:pt>
                <c:pt idx="2063">
                  <c:v>53884</c:v>
                </c:pt>
                <c:pt idx="2064">
                  <c:v>53891</c:v>
                </c:pt>
                <c:pt idx="2065">
                  <c:v>53898</c:v>
                </c:pt>
                <c:pt idx="2066">
                  <c:v>53905</c:v>
                </c:pt>
                <c:pt idx="2067">
                  <c:v>53912</c:v>
                </c:pt>
                <c:pt idx="2068">
                  <c:v>53919</c:v>
                </c:pt>
                <c:pt idx="2069">
                  <c:v>53926</c:v>
                </c:pt>
                <c:pt idx="2070">
                  <c:v>53933</c:v>
                </c:pt>
                <c:pt idx="2071">
                  <c:v>53940</c:v>
                </c:pt>
                <c:pt idx="2072">
                  <c:v>53947</c:v>
                </c:pt>
                <c:pt idx="2073">
                  <c:v>53954</c:v>
                </c:pt>
                <c:pt idx="2074">
                  <c:v>53961</c:v>
                </c:pt>
                <c:pt idx="2075">
                  <c:v>53968</c:v>
                </c:pt>
                <c:pt idx="2076">
                  <c:v>53975</c:v>
                </c:pt>
                <c:pt idx="2077">
                  <c:v>53982</c:v>
                </c:pt>
                <c:pt idx="2078">
                  <c:v>53989</c:v>
                </c:pt>
                <c:pt idx="2079">
                  <c:v>53996</c:v>
                </c:pt>
                <c:pt idx="2080">
                  <c:v>54003</c:v>
                </c:pt>
                <c:pt idx="2081">
                  <c:v>54010</c:v>
                </c:pt>
                <c:pt idx="2082">
                  <c:v>54017</c:v>
                </c:pt>
                <c:pt idx="2083">
                  <c:v>54024</c:v>
                </c:pt>
                <c:pt idx="2084">
                  <c:v>54031</c:v>
                </c:pt>
                <c:pt idx="2085">
                  <c:v>54038</c:v>
                </c:pt>
                <c:pt idx="2086">
                  <c:v>54045</c:v>
                </c:pt>
                <c:pt idx="2087">
                  <c:v>54053</c:v>
                </c:pt>
                <c:pt idx="2088">
                  <c:v>54060</c:v>
                </c:pt>
                <c:pt idx="2089">
                  <c:v>54067</c:v>
                </c:pt>
                <c:pt idx="2090">
                  <c:v>54074</c:v>
                </c:pt>
                <c:pt idx="2091">
                  <c:v>54081</c:v>
                </c:pt>
                <c:pt idx="2092">
                  <c:v>54088</c:v>
                </c:pt>
                <c:pt idx="2093">
                  <c:v>54095</c:v>
                </c:pt>
                <c:pt idx="2094">
                  <c:v>54102</c:v>
                </c:pt>
                <c:pt idx="2095">
                  <c:v>54109</c:v>
                </c:pt>
                <c:pt idx="2096">
                  <c:v>54116</c:v>
                </c:pt>
                <c:pt idx="2097">
                  <c:v>54123</c:v>
                </c:pt>
                <c:pt idx="2098">
                  <c:v>54130</c:v>
                </c:pt>
                <c:pt idx="2099">
                  <c:v>54137</c:v>
                </c:pt>
                <c:pt idx="2100">
                  <c:v>54144</c:v>
                </c:pt>
                <c:pt idx="2101">
                  <c:v>54155</c:v>
                </c:pt>
                <c:pt idx="2102">
                  <c:v>54162</c:v>
                </c:pt>
                <c:pt idx="2103">
                  <c:v>54169</c:v>
                </c:pt>
                <c:pt idx="2104">
                  <c:v>54176</c:v>
                </c:pt>
                <c:pt idx="2105">
                  <c:v>54183</c:v>
                </c:pt>
                <c:pt idx="2106">
                  <c:v>54190</c:v>
                </c:pt>
                <c:pt idx="2107">
                  <c:v>54197</c:v>
                </c:pt>
                <c:pt idx="2108">
                  <c:v>54204</c:v>
                </c:pt>
                <c:pt idx="2109">
                  <c:v>54211</c:v>
                </c:pt>
                <c:pt idx="2110">
                  <c:v>54218</c:v>
                </c:pt>
                <c:pt idx="2111">
                  <c:v>54225</c:v>
                </c:pt>
                <c:pt idx="2112">
                  <c:v>54232</c:v>
                </c:pt>
                <c:pt idx="2113">
                  <c:v>54239</c:v>
                </c:pt>
                <c:pt idx="2114">
                  <c:v>54246</c:v>
                </c:pt>
                <c:pt idx="2115">
                  <c:v>54253</c:v>
                </c:pt>
                <c:pt idx="2116">
                  <c:v>54260</c:v>
                </c:pt>
                <c:pt idx="2117">
                  <c:v>54267</c:v>
                </c:pt>
                <c:pt idx="2118">
                  <c:v>54274</c:v>
                </c:pt>
                <c:pt idx="2119">
                  <c:v>54281</c:v>
                </c:pt>
                <c:pt idx="2120">
                  <c:v>54288</c:v>
                </c:pt>
                <c:pt idx="2121">
                  <c:v>54295</c:v>
                </c:pt>
                <c:pt idx="2122">
                  <c:v>54302</c:v>
                </c:pt>
                <c:pt idx="2123">
                  <c:v>54309</c:v>
                </c:pt>
                <c:pt idx="2124">
                  <c:v>54316</c:v>
                </c:pt>
                <c:pt idx="2125">
                  <c:v>54323</c:v>
                </c:pt>
                <c:pt idx="2126">
                  <c:v>54330</c:v>
                </c:pt>
                <c:pt idx="2127">
                  <c:v>54337</c:v>
                </c:pt>
                <c:pt idx="2128">
                  <c:v>54344</c:v>
                </c:pt>
                <c:pt idx="2129">
                  <c:v>54351</c:v>
                </c:pt>
                <c:pt idx="2130">
                  <c:v>54358</c:v>
                </c:pt>
                <c:pt idx="2131">
                  <c:v>54365</c:v>
                </c:pt>
                <c:pt idx="2132">
                  <c:v>54372</c:v>
                </c:pt>
                <c:pt idx="2133">
                  <c:v>54379</c:v>
                </c:pt>
                <c:pt idx="2134">
                  <c:v>54386</c:v>
                </c:pt>
                <c:pt idx="2135">
                  <c:v>54393</c:v>
                </c:pt>
                <c:pt idx="2136">
                  <c:v>54400</c:v>
                </c:pt>
                <c:pt idx="2137">
                  <c:v>54407</c:v>
                </c:pt>
                <c:pt idx="2138">
                  <c:v>54414</c:v>
                </c:pt>
                <c:pt idx="2139">
                  <c:v>54421</c:v>
                </c:pt>
                <c:pt idx="2140">
                  <c:v>54428</c:v>
                </c:pt>
                <c:pt idx="2141">
                  <c:v>54435</c:v>
                </c:pt>
                <c:pt idx="2142">
                  <c:v>54442</c:v>
                </c:pt>
                <c:pt idx="2143">
                  <c:v>54449</c:v>
                </c:pt>
                <c:pt idx="2144">
                  <c:v>54456</c:v>
                </c:pt>
                <c:pt idx="2145">
                  <c:v>54463</c:v>
                </c:pt>
                <c:pt idx="2146">
                  <c:v>54470</c:v>
                </c:pt>
                <c:pt idx="2147">
                  <c:v>54477</c:v>
                </c:pt>
                <c:pt idx="2148">
                  <c:v>54484</c:v>
                </c:pt>
                <c:pt idx="2149">
                  <c:v>54491</c:v>
                </c:pt>
                <c:pt idx="2150">
                  <c:v>54498</c:v>
                </c:pt>
                <c:pt idx="2151">
                  <c:v>54505</c:v>
                </c:pt>
                <c:pt idx="2152">
                  <c:v>54512</c:v>
                </c:pt>
                <c:pt idx="2153">
                  <c:v>54519</c:v>
                </c:pt>
                <c:pt idx="2154">
                  <c:v>54526</c:v>
                </c:pt>
                <c:pt idx="2155">
                  <c:v>54533</c:v>
                </c:pt>
                <c:pt idx="2156">
                  <c:v>54540</c:v>
                </c:pt>
                <c:pt idx="2157">
                  <c:v>54547</c:v>
                </c:pt>
                <c:pt idx="2158">
                  <c:v>54554</c:v>
                </c:pt>
                <c:pt idx="2159">
                  <c:v>54561</c:v>
                </c:pt>
                <c:pt idx="2160">
                  <c:v>54568</c:v>
                </c:pt>
                <c:pt idx="2161">
                  <c:v>54575</c:v>
                </c:pt>
                <c:pt idx="2162">
                  <c:v>54582</c:v>
                </c:pt>
                <c:pt idx="2163">
                  <c:v>54589</c:v>
                </c:pt>
                <c:pt idx="2164">
                  <c:v>54596</c:v>
                </c:pt>
                <c:pt idx="2165">
                  <c:v>54603</c:v>
                </c:pt>
                <c:pt idx="2166">
                  <c:v>54610</c:v>
                </c:pt>
                <c:pt idx="2167">
                  <c:v>54617</c:v>
                </c:pt>
                <c:pt idx="2168">
                  <c:v>54624</c:v>
                </c:pt>
                <c:pt idx="2169">
                  <c:v>54631</c:v>
                </c:pt>
                <c:pt idx="2170">
                  <c:v>54638</c:v>
                </c:pt>
                <c:pt idx="2171">
                  <c:v>54645</c:v>
                </c:pt>
                <c:pt idx="2172">
                  <c:v>54652</c:v>
                </c:pt>
                <c:pt idx="2173">
                  <c:v>54659</c:v>
                </c:pt>
                <c:pt idx="2174">
                  <c:v>54666</c:v>
                </c:pt>
                <c:pt idx="2175">
                  <c:v>54673</c:v>
                </c:pt>
                <c:pt idx="2176">
                  <c:v>54680</c:v>
                </c:pt>
                <c:pt idx="2177">
                  <c:v>54687</c:v>
                </c:pt>
                <c:pt idx="2178">
                  <c:v>54694</c:v>
                </c:pt>
                <c:pt idx="2179">
                  <c:v>54701</c:v>
                </c:pt>
                <c:pt idx="2180">
                  <c:v>54708</c:v>
                </c:pt>
                <c:pt idx="2181">
                  <c:v>54715</c:v>
                </c:pt>
                <c:pt idx="2182">
                  <c:v>54722</c:v>
                </c:pt>
                <c:pt idx="2183">
                  <c:v>54729</c:v>
                </c:pt>
                <c:pt idx="2184">
                  <c:v>54736</c:v>
                </c:pt>
                <c:pt idx="2185">
                  <c:v>54743</c:v>
                </c:pt>
                <c:pt idx="2186">
                  <c:v>54750</c:v>
                </c:pt>
                <c:pt idx="2187">
                  <c:v>54757</c:v>
                </c:pt>
                <c:pt idx="2188">
                  <c:v>54764</c:v>
                </c:pt>
                <c:pt idx="2189">
                  <c:v>54771</c:v>
                </c:pt>
                <c:pt idx="2190">
                  <c:v>54778</c:v>
                </c:pt>
                <c:pt idx="2191">
                  <c:v>54786</c:v>
                </c:pt>
                <c:pt idx="2192">
                  <c:v>54793</c:v>
                </c:pt>
                <c:pt idx="2193">
                  <c:v>54800</c:v>
                </c:pt>
                <c:pt idx="2194">
                  <c:v>54807</c:v>
                </c:pt>
                <c:pt idx="2195">
                  <c:v>54814</c:v>
                </c:pt>
                <c:pt idx="2196">
                  <c:v>54821</c:v>
                </c:pt>
                <c:pt idx="2197">
                  <c:v>54828</c:v>
                </c:pt>
                <c:pt idx="2198">
                  <c:v>54835</c:v>
                </c:pt>
                <c:pt idx="2199">
                  <c:v>54842</c:v>
                </c:pt>
                <c:pt idx="2200">
                  <c:v>54849</c:v>
                </c:pt>
                <c:pt idx="2201">
                  <c:v>54856</c:v>
                </c:pt>
                <c:pt idx="2202">
                  <c:v>54863</c:v>
                </c:pt>
                <c:pt idx="2203">
                  <c:v>54870</c:v>
                </c:pt>
                <c:pt idx="2204">
                  <c:v>54877</c:v>
                </c:pt>
                <c:pt idx="2205">
                  <c:v>54884</c:v>
                </c:pt>
                <c:pt idx="2206">
                  <c:v>54891</c:v>
                </c:pt>
                <c:pt idx="2207">
                  <c:v>54898</c:v>
                </c:pt>
                <c:pt idx="2208">
                  <c:v>54905</c:v>
                </c:pt>
                <c:pt idx="2209">
                  <c:v>54912</c:v>
                </c:pt>
                <c:pt idx="2210">
                  <c:v>54919</c:v>
                </c:pt>
                <c:pt idx="2211">
                  <c:v>54926</c:v>
                </c:pt>
                <c:pt idx="2212">
                  <c:v>54933</c:v>
                </c:pt>
                <c:pt idx="2213">
                  <c:v>54940</c:v>
                </c:pt>
                <c:pt idx="2214">
                  <c:v>54947</c:v>
                </c:pt>
                <c:pt idx="2215">
                  <c:v>54954</c:v>
                </c:pt>
                <c:pt idx="2216">
                  <c:v>54961</c:v>
                </c:pt>
                <c:pt idx="2217">
                  <c:v>54968</c:v>
                </c:pt>
                <c:pt idx="2218">
                  <c:v>54975</c:v>
                </c:pt>
                <c:pt idx="2219">
                  <c:v>54982</c:v>
                </c:pt>
                <c:pt idx="2220">
                  <c:v>54989</c:v>
                </c:pt>
                <c:pt idx="2221">
                  <c:v>54996</c:v>
                </c:pt>
                <c:pt idx="2222">
                  <c:v>55003</c:v>
                </c:pt>
                <c:pt idx="2223">
                  <c:v>55010</c:v>
                </c:pt>
                <c:pt idx="2224">
                  <c:v>55017</c:v>
                </c:pt>
                <c:pt idx="2225">
                  <c:v>55024</c:v>
                </c:pt>
                <c:pt idx="2226">
                  <c:v>55031</c:v>
                </c:pt>
                <c:pt idx="2227">
                  <c:v>55038</c:v>
                </c:pt>
                <c:pt idx="2228">
                  <c:v>55045</c:v>
                </c:pt>
                <c:pt idx="2229">
                  <c:v>55052</c:v>
                </c:pt>
                <c:pt idx="2230">
                  <c:v>55059</c:v>
                </c:pt>
                <c:pt idx="2231">
                  <c:v>55066</c:v>
                </c:pt>
                <c:pt idx="2232">
                  <c:v>55073</c:v>
                </c:pt>
                <c:pt idx="2233">
                  <c:v>55080</c:v>
                </c:pt>
                <c:pt idx="2234">
                  <c:v>55087</c:v>
                </c:pt>
                <c:pt idx="2235">
                  <c:v>55094</c:v>
                </c:pt>
                <c:pt idx="2236">
                  <c:v>55101</c:v>
                </c:pt>
                <c:pt idx="2237">
                  <c:v>55108</c:v>
                </c:pt>
                <c:pt idx="2238">
                  <c:v>55115</c:v>
                </c:pt>
                <c:pt idx="2239">
                  <c:v>55122</c:v>
                </c:pt>
                <c:pt idx="2240">
                  <c:v>55129</c:v>
                </c:pt>
                <c:pt idx="2241">
                  <c:v>55136</c:v>
                </c:pt>
                <c:pt idx="2242">
                  <c:v>55143</c:v>
                </c:pt>
                <c:pt idx="2243">
                  <c:v>55150</c:v>
                </c:pt>
                <c:pt idx="2244">
                  <c:v>55157</c:v>
                </c:pt>
                <c:pt idx="2245">
                  <c:v>55164</c:v>
                </c:pt>
                <c:pt idx="2246">
                  <c:v>55171</c:v>
                </c:pt>
                <c:pt idx="2247">
                  <c:v>55178</c:v>
                </c:pt>
                <c:pt idx="2248">
                  <c:v>55185</c:v>
                </c:pt>
                <c:pt idx="2249">
                  <c:v>55192</c:v>
                </c:pt>
                <c:pt idx="2250">
                  <c:v>55199</c:v>
                </c:pt>
                <c:pt idx="2251">
                  <c:v>55206</c:v>
                </c:pt>
                <c:pt idx="2252">
                  <c:v>55213</c:v>
                </c:pt>
                <c:pt idx="2253">
                  <c:v>55220</c:v>
                </c:pt>
                <c:pt idx="2254">
                  <c:v>55227</c:v>
                </c:pt>
                <c:pt idx="2255">
                  <c:v>55234</c:v>
                </c:pt>
                <c:pt idx="2256">
                  <c:v>55241</c:v>
                </c:pt>
                <c:pt idx="2257">
                  <c:v>55248</c:v>
                </c:pt>
                <c:pt idx="2258">
                  <c:v>55255</c:v>
                </c:pt>
                <c:pt idx="2259">
                  <c:v>55262</c:v>
                </c:pt>
                <c:pt idx="2260">
                  <c:v>55269</c:v>
                </c:pt>
                <c:pt idx="2261">
                  <c:v>55276</c:v>
                </c:pt>
                <c:pt idx="2262">
                  <c:v>55283</c:v>
                </c:pt>
                <c:pt idx="2263">
                  <c:v>55290</c:v>
                </c:pt>
                <c:pt idx="2264">
                  <c:v>55297</c:v>
                </c:pt>
                <c:pt idx="2265">
                  <c:v>55304</c:v>
                </c:pt>
                <c:pt idx="2266">
                  <c:v>55311</c:v>
                </c:pt>
                <c:pt idx="2267">
                  <c:v>55318</c:v>
                </c:pt>
                <c:pt idx="2268">
                  <c:v>55325</c:v>
                </c:pt>
                <c:pt idx="2269">
                  <c:v>55332</c:v>
                </c:pt>
                <c:pt idx="2270">
                  <c:v>55339</c:v>
                </c:pt>
                <c:pt idx="2271">
                  <c:v>55346</c:v>
                </c:pt>
                <c:pt idx="2272">
                  <c:v>55353</c:v>
                </c:pt>
                <c:pt idx="2273">
                  <c:v>55360</c:v>
                </c:pt>
                <c:pt idx="2274">
                  <c:v>55367</c:v>
                </c:pt>
                <c:pt idx="2275">
                  <c:v>55374</c:v>
                </c:pt>
                <c:pt idx="2276">
                  <c:v>55381</c:v>
                </c:pt>
                <c:pt idx="2277">
                  <c:v>55388</c:v>
                </c:pt>
                <c:pt idx="2278">
                  <c:v>55395</c:v>
                </c:pt>
                <c:pt idx="2279">
                  <c:v>55402</c:v>
                </c:pt>
                <c:pt idx="2280">
                  <c:v>55409</c:v>
                </c:pt>
                <c:pt idx="2281">
                  <c:v>55416</c:v>
                </c:pt>
                <c:pt idx="2282">
                  <c:v>55423</c:v>
                </c:pt>
                <c:pt idx="2283">
                  <c:v>55430</c:v>
                </c:pt>
                <c:pt idx="2284">
                  <c:v>55437</c:v>
                </c:pt>
                <c:pt idx="2285">
                  <c:v>55444</c:v>
                </c:pt>
                <c:pt idx="2286">
                  <c:v>55451</c:v>
                </c:pt>
                <c:pt idx="2287">
                  <c:v>55458</c:v>
                </c:pt>
                <c:pt idx="2288">
                  <c:v>55465</c:v>
                </c:pt>
                <c:pt idx="2289">
                  <c:v>55472</c:v>
                </c:pt>
                <c:pt idx="2290">
                  <c:v>55479</c:v>
                </c:pt>
                <c:pt idx="2291">
                  <c:v>55486</c:v>
                </c:pt>
                <c:pt idx="2292">
                  <c:v>55493</c:v>
                </c:pt>
                <c:pt idx="2293">
                  <c:v>55500</c:v>
                </c:pt>
                <c:pt idx="2294">
                  <c:v>55507</c:v>
                </c:pt>
                <c:pt idx="2295">
                  <c:v>55514</c:v>
                </c:pt>
                <c:pt idx="2296">
                  <c:v>55521</c:v>
                </c:pt>
                <c:pt idx="2297">
                  <c:v>55528</c:v>
                </c:pt>
                <c:pt idx="2298">
                  <c:v>55535</c:v>
                </c:pt>
                <c:pt idx="2299">
                  <c:v>55542</c:v>
                </c:pt>
                <c:pt idx="2300">
                  <c:v>55549</c:v>
                </c:pt>
                <c:pt idx="2301">
                  <c:v>55556</c:v>
                </c:pt>
                <c:pt idx="2302">
                  <c:v>55563</c:v>
                </c:pt>
                <c:pt idx="2303">
                  <c:v>55570</c:v>
                </c:pt>
                <c:pt idx="2304">
                  <c:v>55577</c:v>
                </c:pt>
                <c:pt idx="2305">
                  <c:v>55584</c:v>
                </c:pt>
                <c:pt idx="2306">
                  <c:v>55591</c:v>
                </c:pt>
                <c:pt idx="2307">
                  <c:v>55598</c:v>
                </c:pt>
                <c:pt idx="2308">
                  <c:v>55605</c:v>
                </c:pt>
                <c:pt idx="2309">
                  <c:v>55612</c:v>
                </c:pt>
                <c:pt idx="2310">
                  <c:v>55619</c:v>
                </c:pt>
                <c:pt idx="2311">
                  <c:v>55626</c:v>
                </c:pt>
                <c:pt idx="2312">
                  <c:v>55633</c:v>
                </c:pt>
                <c:pt idx="2313">
                  <c:v>55640</c:v>
                </c:pt>
                <c:pt idx="2314">
                  <c:v>55647</c:v>
                </c:pt>
                <c:pt idx="2315">
                  <c:v>55654</c:v>
                </c:pt>
                <c:pt idx="2316">
                  <c:v>55661</c:v>
                </c:pt>
                <c:pt idx="2317">
                  <c:v>55668</c:v>
                </c:pt>
                <c:pt idx="2318">
                  <c:v>55675</c:v>
                </c:pt>
                <c:pt idx="2319">
                  <c:v>55682</c:v>
                </c:pt>
                <c:pt idx="2320">
                  <c:v>55689</c:v>
                </c:pt>
                <c:pt idx="2321">
                  <c:v>55696</c:v>
                </c:pt>
                <c:pt idx="2322">
                  <c:v>55703</c:v>
                </c:pt>
                <c:pt idx="2323">
                  <c:v>55710</c:v>
                </c:pt>
                <c:pt idx="2324">
                  <c:v>55717</c:v>
                </c:pt>
                <c:pt idx="2325">
                  <c:v>55724</c:v>
                </c:pt>
                <c:pt idx="2326">
                  <c:v>55731</c:v>
                </c:pt>
                <c:pt idx="2327">
                  <c:v>55738</c:v>
                </c:pt>
                <c:pt idx="2328">
                  <c:v>55745</c:v>
                </c:pt>
                <c:pt idx="2329">
                  <c:v>55752</c:v>
                </c:pt>
                <c:pt idx="2330">
                  <c:v>55759</c:v>
                </c:pt>
                <c:pt idx="2331">
                  <c:v>55766</c:v>
                </c:pt>
                <c:pt idx="2332">
                  <c:v>55773</c:v>
                </c:pt>
                <c:pt idx="2333">
                  <c:v>55780</c:v>
                </c:pt>
                <c:pt idx="2334">
                  <c:v>55787</c:v>
                </c:pt>
                <c:pt idx="2335">
                  <c:v>55794</c:v>
                </c:pt>
                <c:pt idx="2336">
                  <c:v>55801</c:v>
                </c:pt>
                <c:pt idx="2337">
                  <c:v>55808</c:v>
                </c:pt>
                <c:pt idx="2338">
                  <c:v>55815</c:v>
                </c:pt>
                <c:pt idx="2339">
                  <c:v>55822</c:v>
                </c:pt>
                <c:pt idx="2340">
                  <c:v>55829</c:v>
                </c:pt>
                <c:pt idx="2341">
                  <c:v>55836</c:v>
                </c:pt>
                <c:pt idx="2342">
                  <c:v>55843</c:v>
                </c:pt>
                <c:pt idx="2343">
                  <c:v>55850</c:v>
                </c:pt>
                <c:pt idx="2344">
                  <c:v>55857</c:v>
                </c:pt>
                <c:pt idx="2345">
                  <c:v>55864</c:v>
                </c:pt>
                <c:pt idx="2346">
                  <c:v>55871</c:v>
                </c:pt>
                <c:pt idx="2347">
                  <c:v>55880</c:v>
                </c:pt>
                <c:pt idx="2348">
                  <c:v>55887</c:v>
                </c:pt>
                <c:pt idx="2349">
                  <c:v>55894</c:v>
                </c:pt>
                <c:pt idx="2350">
                  <c:v>55901</c:v>
                </c:pt>
                <c:pt idx="2351">
                  <c:v>55908</c:v>
                </c:pt>
                <c:pt idx="2352">
                  <c:v>55915</c:v>
                </c:pt>
                <c:pt idx="2353">
                  <c:v>55922</c:v>
                </c:pt>
                <c:pt idx="2354">
                  <c:v>55929</c:v>
                </c:pt>
                <c:pt idx="2355">
                  <c:v>55936</c:v>
                </c:pt>
                <c:pt idx="2356">
                  <c:v>55943</c:v>
                </c:pt>
                <c:pt idx="2357">
                  <c:v>55950</c:v>
                </c:pt>
                <c:pt idx="2358">
                  <c:v>55957</c:v>
                </c:pt>
                <c:pt idx="2359">
                  <c:v>55964</c:v>
                </c:pt>
                <c:pt idx="2360">
                  <c:v>55971</c:v>
                </c:pt>
                <c:pt idx="2361">
                  <c:v>55982</c:v>
                </c:pt>
                <c:pt idx="2362">
                  <c:v>55989</c:v>
                </c:pt>
                <c:pt idx="2363">
                  <c:v>55996</c:v>
                </c:pt>
                <c:pt idx="2364">
                  <c:v>56003</c:v>
                </c:pt>
                <c:pt idx="2365">
                  <c:v>56010</c:v>
                </c:pt>
                <c:pt idx="2366">
                  <c:v>56017</c:v>
                </c:pt>
                <c:pt idx="2367">
                  <c:v>56024</c:v>
                </c:pt>
                <c:pt idx="2368">
                  <c:v>56031</c:v>
                </c:pt>
                <c:pt idx="2369">
                  <c:v>56038</c:v>
                </c:pt>
                <c:pt idx="2370">
                  <c:v>56045</c:v>
                </c:pt>
                <c:pt idx="2371">
                  <c:v>56052</c:v>
                </c:pt>
                <c:pt idx="2372">
                  <c:v>56059</c:v>
                </c:pt>
                <c:pt idx="2373">
                  <c:v>56066</c:v>
                </c:pt>
                <c:pt idx="2374">
                  <c:v>56073</c:v>
                </c:pt>
                <c:pt idx="2375">
                  <c:v>56080</c:v>
                </c:pt>
                <c:pt idx="2376">
                  <c:v>56087</c:v>
                </c:pt>
                <c:pt idx="2377">
                  <c:v>56094</c:v>
                </c:pt>
                <c:pt idx="2378">
                  <c:v>56101</c:v>
                </c:pt>
                <c:pt idx="2379">
                  <c:v>56108</c:v>
                </c:pt>
                <c:pt idx="2380">
                  <c:v>56115</c:v>
                </c:pt>
                <c:pt idx="2381">
                  <c:v>56122</c:v>
                </c:pt>
                <c:pt idx="2382">
                  <c:v>56129</c:v>
                </c:pt>
                <c:pt idx="2383">
                  <c:v>56136</c:v>
                </c:pt>
                <c:pt idx="2384">
                  <c:v>56143</c:v>
                </c:pt>
                <c:pt idx="2385">
                  <c:v>56150</c:v>
                </c:pt>
                <c:pt idx="2386">
                  <c:v>56157</c:v>
                </c:pt>
                <c:pt idx="2387">
                  <c:v>56164</c:v>
                </c:pt>
                <c:pt idx="2388">
                  <c:v>56171</c:v>
                </c:pt>
                <c:pt idx="2389">
                  <c:v>56178</c:v>
                </c:pt>
                <c:pt idx="2390">
                  <c:v>56185</c:v>
                </c:pt>
                <c:pt idx="2391">
                  <c:v>56192</c:v>
                </c:pt>
                <c:pt idx="2392">
                  <c:v>56199</c:v>
                </c:pt>
                <c:pt idx="2393">
                  <c:v>56206</c:v>
                </c:pt>
                <c:pt idx="2394">
                  <c:v>56213</c:v>
                </c:pt>
                <c:pt idx="2395">
                  <c:v>56220</c:v>
                </c:pt>
                <c:pt idx="2396">
                  <c:v>56227</c:v>
                </c:pt>
                <c:pt idx="2397">
                  <c:v>56234</c:v>
                </c:pt>
                <c:pt idx="2398">
                  <c:v>56241</c:v>
                </c:pt>
                <c:pt idx="2399">
                  <c:v>56248</c:v>
                </c:pt>
                <c:pt idx="2400">
                  <c:v>56255</c:v>
                </c:pt>
                <c:pt idx="2401">
                  <c:v>56262</c:v>
                </c:pt>
                <c:pt idx="2402">
                  <c:v>56269</c:v>
                </c:pt>
                <c:pt idx="2403">
                  <c:v>56276</c:v>
                </c:pt>
                <c:pt idx="2404">
                  <c:v>56283</c:v>
                </c:pt>
                <c:pt idx="2405">
                  <c:v>56290</c:v>
                </c:pt>
                <c:pt idx="2406">
                  <c:v>56297</c:v>
                </c:pt>
                <c:pt idx="2407">
                  <c:v>56304</c:v>
                </c:pt>
                <c:pt idx="2408">
                  <c:v>56311</c:v>
                </c:pt>
                <c:pt idx="2409">
                  <c:v>56318</c:v>
                </c:pt>
                <c:pt idx="2410">
                  <c:v>56325</c:v>
                </c:pt>
                <c:pt idx="2411">
                  <c:v>56332</c:v>
                </c:pt>
                <c:pt idx="2412">
                  <c:v>56339</c:v>
                </c:pt>
                <c:pt idx="2413">
                  <c:v>56346</c:v>
                </c:pt>
                <c:pt idx="2414">
                  <c:v>56353</c:v>
                </c:pt>
                <c:pt idx="2415">
                  <c:v>56360</c:v>
                </c:pt>
                <c:pt idx="2416">
                  <c:v>56367</c:v>
                </c:pt>
                <c:pt idx="2417">
                  <c:v>56374</c:v>
                </c:pt>
                <c:pt idx="2418">
                  <c:v>56381</c:v>
                </c:pt>
                <c:pt idx="2419">
                  <c:v>56388</c:v>
                </c:pt>
                <c:pt idx="2420">
                  <c:v>56395</c:v>
                </c:pt>
                <c:pt idx="2421">
                  <c:v>56402</c:v>
                </c:pt>
                <c:pt idx="2422">
                  <c:v>56409</c:v>
                </c:pt>
                <c:pt idx="2423">
                  <c:v>56416</c:v>
                </c:pt>
                <c:pt idx="2424">
                  <c:v>56423</c:v>
                </c:pt>
                <c:pt idx="2425">
                  <c:v>56430</c:v>
                </c:pt>
                <c:pt idx="2426">
                  <c:v>56437</c:v>
                </c:pt>
                <c:pt idx="2427">
                  <c:v>56444</c:v>
                </c:pt>
                <c:pt idx="2428">
                  <c:v>56451</c:v>
                </c:pt>
                <c:pt idx="2429">
                  <c:v>56458</c:v>
                </c:pt>
                <c:pt idx="2430">
                  <c:v>56465</c:v>
                </c:pt>
                <c:pt idx="2431">
                  <c:v>56472</c:v>
                </c:pt>
                <c:pt idx="2432">
                  <c:v>56479</c:v>
                </c:pt>
                <c:pt idx="2433">
                  <c:v>56486</c:v>
                </c:pt>
                <c:pt idx="2434">
                  <c:v>56493</c:v>
                </c:pt>
                <c:pt idx="2435">
                  <c:v>56500</c:v>
                </c:pt>
                <c:pt idx="2436">
                  <c:v>56507</c:v>
                </c:pt>
                <c:pt idx="2437">
                  <c:v>56514</c:v>
                </c:pt>
                <c:pt idx="2438">
                  <c:v>56521</c:v>
                </c:pt>
                <c:pt idx="2439">
                  <c:v>56528</c:v>
                </c:pt>
                <c:pt idx="2440">
                  <c:v>56535</c:v>
                </c:pt>
                <c:pt idx="2441">
                  <c:v>56542</c:v>
                </c:pt>
                <c:pt idx="2442">
                  <c:v>56549</c:v>
                </c:pt>
                <c:pt idx="2443">
                  <c:v>56556</c:v>
                </c:pt>
                <c:pt idx="2444">
                  <c:v>56563</c:v>
                </c:pt>
                <c:pt idx="2445">
                  <c:v>56570</c:v>
                </c:pt>
                <c:pt idx="2446">
                  <c:v>56577</c:v>
                </c:pt>
                <c:pt idx="2447">
                  <c:v>56584</c:v>
                </c:pt>
                <c:pt idx="2448">
                  <c:v>56591</c:v>
                </c:pt>
                <c:pt idx="2449">
                  <c:v>56598</c:v>
                </c:pt>
                <c:pt idx="2450">
                  <c:v>56605</c:v>
                </c:pt>
                <c:pt idx="2451">
                  <c:v>56612</c:v>
                </c:pt>
                <c:pt idx="2452">
                  <c:v>56619</c:v>
                </c:pt>
                <c:pt idx="2453">
                  <c:v>56626</c:v>
                </c:pt>
                <c:pt idx="2454">
                  <c:v>56633</c:v>
                </c:pt>
                <c:pt idx="2455">
                  <c:v>56640</c:v>
                </c:pt>
                <c:pt idx="2456">
                  <c:v>56647</c:v>
                </c:pt>
                <c:pt idx="2457">
                  <c:v>56654</c:v>
                </c:pt>
                <c:pt idx="2458">
                  <c:v>56661</c:v>
                </c:pt>
                <c:pt idx="2459">
                  <c:v>56668</c:v>
                </c:pt>
                <c:pt idx="2460">
                  <c:v>56675</c:v>
                </c:pt>
                <c:pt idx="2461">
                  <c:v>56682</c:v>
                </c:pt>
                <c:pt idx="2462">
                  <c:v>56689</c:v>
                </c:pt>
                <c:pt idx="2463">
                  <c:v>56696</c:v>
                </c:pt>
                <c:pt idx="2464">
                  <c:v>56703</c:v>
                </c:pt>
                <c:pt idx="2465">
                  <c:v>56710</c:v>
                </c:pt>
                <c:pt idx="2466">
                  <c:v>56717</c:v>
                </c:pt>
                <c:pt idx="2467">
                  <c:v>56724</c:v>
                </c:pt>
                <c:pt idx="2468">
                  <c:v>56731</c:v>
                </c:pt>
                <c:pt idx="2469">
                  <c:v>56738</c:v>
                </c:pt>
                <c:pt idx="2470">
                  <c:v>56745</c:v>
                </c:pt>
                <c:pt idx="2471">
                  <c:v>56752</c:v>
                </c:pt>
                <c:pt idx="2472">
                  <c:v>56759</c:v>
                </c:pt>
                <c:pt idx="2473">
                  <c:v>56766</c:v>
                </c:pt>
                <c:pt idx="2474">
                  <c:v>56773</c:v>
                </c:pt>
                <c:pt idx="2475">
                  <c:v>56780</c:v>
                </c:pt>
                <c:pt idx="2476">
                  <c:v>56787</c:v>
                </c:pt>
                <c:pt idx="2477">
                  <c:v>56794</c:v>
                </c:pt>
                <c:pt idx="2478">
                  <c:v>56801</c:v>
                </c:pt>
                <c:pt idx="2479">
                  <c:v>56808</c:v>
                </c:pt>
                <c:pt idx="2480">
                  <c:v>56815</c:v>
                </c:pt>
                <c:pt idx="2481">
                  <c:v>56822</c:v>
                </c:pt>
                <c:pt idx="2482">
                  <c:v>56829</c:v>
                </c:pt>
                <c:pt idx="2483">
                  <c:v>56836</c:v>
                </c:pt>
                <c:pt idx="2484">
                  <c:v>56843</c:v>
                </c:pt>
                <c:pt idx="2485">
                  <c:v>56850</c:v>
                </c:pt>
                <c:pt idx="2486">
                  <c:v>56857</c:v>
                </c:pt>
                <c:pt idx="2487">
                  <c:v>56864</c:v>
                </c:pt>
                <c:pt idx="2488">
                  <c:v>56871</c:v>
                </c:pt>
                <c:pt idx="2489">
                  <c:v>56878</c:v>
                </c:pt>
                <c:pt idx="2490">
                  <c:v>56885</c:v>
                </c:pt>
                <c:pt idx="2491">
                  <c:v>56892</c:v>
                </c:pt>
                <c:pt idx="2492">
                  <c:v>56899</c:v>
                </c:pt>
                <c:pt idx="2493">
                  <c:v>56906</c:v>
                </c:pt>
                <c:pt idx="2494">
                  <c:v>56913</c:v>
                </c:pt>
                <c:pt idx="2495">
                  <c:v>56920</c:v>
                </c:pt>
                <c:pt idx="2496">
                  <c:v>56927</c:v>
                </c:pt>
                <c:pt idx="2497">
                  <c:v>56934</c:v>
                </c:pt>
                <c:pt idx="2498">
                  <c:v>56941</c:v>
                </c:pt>
                <c:pt idx="2499">
                  <c:v>56948</c:v>
                </c:pt>
                <c:pt idx="2500">
                  <c:v>56955</c:v>
                </c:pt>
                <c:pt idx="2501">
                  <c:v>56962</c:v>
                </c:pt>
                <c:pt idx="2502">
                  <c:v>56969</c:v>
                </c:pt>
                <c:pt idx="2503">
                  <c:v>56977</c:v>
                </c:pt>
                <c:pt idx="2504">
                  <c:v>56984</c:v>
                </c:pt>
                <c:pt idx="2505">
                  <c:v>56991</c:v>
                </c:pt>
                <c:pt idx="2506">
                  <c:v>56998</c:v>
                </c:pt>
                <c:pt idx="2507">
                  <c:v>57005</c:v>
                </c:pt>
                <c:pt idx="2508">
                  <c:v>57012</c:v>
                </c:pt>
                <c:pt idx="2509">
                  <c:v>57019</c:v>
                </c:pt>
                <c:pt idx="2510">
                  <c:v>57026</c:v>
                </c:pt>
                <c:pt idx="2511">
                  <c:v>57033</c:v>
                </c:pt>
                <c:pt idx="2512">
                  <c:v>57040</c:v>
                </c:pt>
                <c:pt idx="2513">
                  <c:v>57047</c:v>
                </c:pt>
                <c:pt idx="2514">
                  <c:v>57054</c:v>
                </c:pt>
                <c:pt idx="2515">
                  <c:v>57061</c:v>
                </c:pt>
                <c:pt idx="2516">
                  <c:v>57068</c:v>
                </c:pt>
                <c:pt idx="2517">
                  <c:v>57075</c:v>
                </c:pt>
                <c:pt idx="2518">
                  <c:v>57082</c:v>
                </c:pt>
                <c:pt idx="2519">
                  <c:v>57089</c:v>
                </c:pt>
                <c:pt idx="2520">
                  <c:v>57096</c:v>
                </c:pt>
                <c:pt idx="2521">
                  <c:v>57103</c:v>
                </c:pt>
                <c:pt idx="2522">
                  <c:v>57110</c:v>
                </c:pt>
                <c:pt idx="2523">
                  <c:v>57117</c:v>
                </c:pt>
                <c:pt idx="2524">
                  <c:v>57124</c:v>
                </c:pt>
                <c:pt idx="2525">
                  <c:v>57131</c:v>
                </c:pt>
                <c:pt idx="2526">
                  <c:v>57138</c:v>
                </c:pt>
                <c:pt idx="2527">
                  <c:v>57145</c:v>
                </c:pt>
                <c:pt idx="2528">
                  <c:v>57152</c:v>
                </c:pt>
                <c:pt idx="2529">
                  <c:v>57159</c:v>
                </c:pt>
                <c:pt idx="2530">
                  <c:v>57166</c:v>
                </c:pt>
                <c:pt idx="2531">
                  <c:v>57173</c:v>
                </c:pt>
                <c:pt idx="2532">
                  <c:v>57180</c:v>
                </c:pt>
                <c:pt idx="2533">
                  <c:v>57187</c:v>
                </c:pt>
                <c:pt idx="2534">
                  <c:v>57194</c:v>
                </c:pt>
                <c:pt idx="2535">
                  <c:v>57201</c:v>
                </c:pt>
                <c:pt idx="2536">
                  <c:v>57208</c:v>
                </c:pt>
                <c:pt idx="2537">
                  <c:v>57215</c:v>
                </c:pt>
                <c:pt idx="2538">
                  <c:v>57222</c:v>
                </c:pt>
                <c:pt idx="2539">
                  <c:v>57229</c:v>
                </c:pt>
                <c:pt idx="2540">
                  <c:v>57236</c:v>
                </c:pt>
                <c:pt idx="2541">
                  <c:v>57243</c:v>
                </c:pt>
                <c:pt idx="2542">
                  <c:v>57250</c:v>
                </c:pt>
                <c:pt idx="2543">
                  <c:v>57257</c:v>
                </c:pt>
                <c:pt idx="2544">
                  <c:v>57264</c:v>
                </c:pt>
                <c:pt idx="2545">
                  <c:v>57271</c:v>
                </c:pt>
                <c:pt idx="2546">
                  <c:v>57278</c:v>
                </c:pt>
                <c:pt idx="2547">
                  <c:v>57285</c:v>
                </c:pt>
                <c:pt idx="2548">
                  <c:v>57292</c:v>
                </c:pt>
                <c:pt idx="2549">
                  <c:v>57299</c:v>
                </c:pt>
                <c:pt idx="2550">
                  <c:v>57306</c:v>
                </c:pt>
                <c:pt idx="2551">
                  <c:v>57313</c:v>
                </c:pt>
                <c:pt idx="2552">
                  <c:v>57320</c:v>
                </c:pt>
                <c:pt idx="2553">
                  <c:v>57327</c:v>
                </c:pt>
                <c:pt idx="2554">
                  <c:v>57334</c:v>
                </c:pt>
                <c:pt idx="2555">
                  <c:v>57341</c:v>
                </c:pt>
                <c:pt idx="2556">
                  <c:v>57348</c:v>
                </c:pt>
                <c:pt idx="2557">
                  <c:v>57355</c:v>
                </c:pt>
                <c:pt idx="2558">
                  <c:v>57362</c:v>
                </c:pt>
                <c:pt idx="2559">
                  <c:v>57369</c:v>
                </c:pt>
                <c:pt idx="2560">
                  <c:v>57376</c:v>
                </c:pt>
                <c:pt idx="2561">
                  <c:v>57383</c:v>
                </c:pt>
                <c:pt idx="2562">
                  <c:v>57390</c:v>
                </c:pt>
                <c:pt idx="2563">
                  <c:v>57397</c:v>
                </c:pt>
                <c:pt idx="2564">
                  <c:v>57404</c:v>
                </c:pt>
                <c:pt idx="2565">
                  <c:v>57411</c:v>
                </c:pt>
                <c:pt idx="2566">
                  <c:v>57418</c:v>
                </c:pt>
                <c:pt idx="2567">
                  <c:v>57425</c:v>
                </c:pt>
                <c:pt idx="2568">
                  <c:v>57432</c:v>
                </c:pt>
                <c:pt idx="2569">
                  <c:v>57439</c:v>
                </c:pt>
                <c:pt idx="2570">
                  <c:v>57446</c:v>
                </c:pt>
                <c:pt idx="2571">
                  <c:v>57453</c:v>
                </c:pt>
                <c:pt idx="2572">
                  <c:v>57460</c:v>
                </c:pt>
                <c:pt idx="2573">
                  <c:v>57467</c:v>
                </c:pt>
                <c:pt idx="2574">
                  <c:v>57474</c:v>
                </c:pt>
                <c:pt idx="2575">
                  <c:v>57481</c:v>
                </c:pt>
                <c:pt idx="2576">
                  <c:v>57488</c:v>
                </c:pt>
                <c:pt idx="2577">
                  <c:v>57495</c:v>
                </c:pt>
                <c:pt idx="2578">
                  <c:v>57502</c:v>
                </c:pt>
                <c:pt idx="2579">
                  <c:v>57509</c:v>
                </c:pt>
                <c:pt idx="2580">
                  <c:v>57516</c:v>
                </c:pt>
                <c:pt idx="2581">
                  <c:v>57523</c:v>
                </c:pt>
                <c:pt idx="2582">
                  <c:v>57530</c:v>
                </c:pt>
                <c:pt idx="2583">
                  <c:v>57537</c:v>
                </c:pt>
                <c:pt idx="2584">
                  <c:v>57544</c:v>
                </c:pt>
                <c:pt idx="2585">
                  <c:v>57551</c:v>
                </c:pt>
                <c:pt idx="2586">
                  <c:v>57558</c:v>
                </c:pt>
                <c:pt idx="2587">
                  <c:v>57565</c:v>
                </c:pt>
                <c:pt idx="2588">
                  <c:v>57572</c:v>
                </c:pt>
                <c:pt idx="2589">
                  <c:v>57579</c:v>
                </c:pt>
                <c:pt idx="2590">
                  <c:v>57586</c:v>
                </c:pt>
                <c:pt idx="2591">
                  <c:v>57593</c:v>
                </c:pt>
                <c:pt idx="2592">
                  <c:v>57600</c:v>
                </c:pt>
                <c:pt idx="2593">
                  <c:v>57607</c:v>
                </c:pt>
                <c:pt idx="2594">
                  <c:v>57614</c:v>
                </c:pt>
                <c:pt idx="2595">
                  <c:v>57621</c:v>
                </c:pt>
                <c:pt idx="2596">
                  <c:v>57628</c:v>
                </c:pt>
                <c:pt idx="2597">
                  <c:v>57635</c:v>
                </c:pt>
                <c:pt idx="2598">
                  <c:v>57642</c:v>
                </c:pt>
                <c:pt idx="2599">
                  <c:v>57649</c:v>
                </c:pt>
                <c:pt idx="2600">
                  <c:v>57656</c:v>
                </c:pt>
                <c:pt idx="2601">
                  <c:v>57663</c:v>
                </c:pt>
                <c:pt idx="2602">
                  <c:v>57670</c:v>
                </c:pt>
                <c:pt idx="2603">
                  <c:v>57677</c:v>
                </c:pt>
                <c:pt idx="2604">
                  <c:v>57684</c:v>
                </c:pt>
                <c:pt idx="2605">
                  <c:v>57691</c:v>
                </c:pt>
                <c:pt idx="2606">
                  <c:v>57698</c:v>
                </c:pt>
                <c:pt idx="2607">
                  <c:v>57706</c:v>
                </c:pt>
                <c:pt idx="2608">
                  <c:v>57713</c:v>
                </c:pt>
                <c:pt idx="2609">
                  <c:v>57720</c:v>
                </c:pt>
                <c:pt idx="2610">
                  <c:v>57727</c:v>
                </c:pt>
                <c:pt idx="2611">
                  <c:v>57734</c:v>
                </c:pt>
                <c:pt idx="2612">
                  <c:v>57741</c:v>
                </c:pt>
                <c:pt idx="2613">
                  <c:v>57748</c:v>
                </c:pt>
                <c:pt idx="2614">
                  <c:v>57755</c:v>
                </c:pt>
                <c:pt idx="2615">
                  <c:v>57762</c:v>
                </c:pt>
                <c:pt idx="2616">
                  <c:v>57769</c:v>
                </c:pt>
                <c:pt idx="2617">
                  <c:v>57776</c:v>
                </c:pt>
                <c:pt idx="2618">
                  <c:v>57783</c:v>
                </c:pt>
                <c:pt idx="2619">
                  <c:v>57790</c:v>
                </c:pt>
                <c:pt idx="2620">
                  <c:v>57797</c:v>
                </c:pt>
                <c:pt idx="2621">
                  <c:v>57804</c:v>
                </c:pt>
                <c:pt idx="2622">
                  <c:v>57811</c:v>
                </c:pt>
                <c:pt idx="2623">
                  <c:v>57818</c:v>
                </c:pt>
                <c:pt idx="2624">
                  <c:v>57825</c:v>
                </c:pt>
                <c:pt idx="2625">
                  <c:v>57832</c:v>
                </c:pt>
                <c:pt idx="2626">
                  <c:v>57839</c:v>
                </c:pt>
                <c:pt idx="2627">
                  <c:v>57846</c:v>
                </c:pt>
                <c:pt idx="2628">
                  <c:v>57853</c:v>
                </c:pt>
                <c:pt idx="2629">
                  <c:v>57860</c:v>
                </c:pt>
                <c:pt idx="2630">
                  <c:v>57867</c:v>
                </c:pt>
                <c:pt idx="2631">
                  <c:v>57874</c:v>
                </c:pt>
                <c:pt idx="2632">
                  <c:v>57881</c:v>
                </c:pt>
                <c:pt idx="2633">
                  <c:v>57888</c:v>
                </c:pt>
                <c:pt idx="2634">
                  <c:v>57895</c:v>
                </c:pt>
                <c:pt idx="2635">
                  <c:v>57902</c:v>
                </c:pt>
                <c:pt idx="2636">
                  <c:v>57909</c:v>
                </c:pt>
                <c:pt idx="2637">
                  <c:v>57916</c:v>
                </c:pt>
                <c:pt idx="2638">
                  <c:v>57923</c:v>
                </c:pt>
                <c:pt idx="2639">
                  <c:v>57930</c:v>
                </c:pt>
                <c:pt idx="2640">
                  <c:v>57937</c:v>
                </c:pt>
                <c:pt idx="2641">
                  <c:v>57944</c:v>
                </c:pt>
                <c:pt idx="2642">
                  <c:v>57951</c:v>
                </c:pt>
                <c:pt idx="2643">
                  <c:v>57958</c:v>
                </c:pt>
                <c:pt idx="2644">
                  <c:v>57965</c:v>
                </c:pt>
                <c:pt idx="2645">
                  <c:v>57972</c:v>
                </c:pt>
                <c:pt idx="2646">
                  <c:v>57979</c:v>
                </c:pt>
                <c:pt idx="2647">
                  <c:v>57986</c:v>
                </c:pt>
                <c:pt idx="2648">
                  <c:v>57993</c:v>
                </c:pt>
                <c:pt idx="2649">
                  <c:v>58000</c:v>
                </c:pt>
                <c:pt idx="2650">
                  <c:v>58007</c:v>
                </c:pt>
                <c:pt idx="2651">
                  <c:v>58014</c:v>
                </c:pt>
                <c:pt idx="2652">
                  <c:v>58021</c:v>
                </c:pt>
                <c:pt idx="2653">
                  <c:v>58028</c:v>
                </c:pt>
                <c:pt idx="2654">
                  <c:v>58035</c:v>
                </c:pt>
                <c:pt idx="2655">
                  <c:v>58042</c:v>
                </c:pt>
                <c:pt idx="2656">
                  <c:v>58049</c:v>
                </c:pt>
                <c:pt idx="2657">
                  <c:v>58056</c:v>
                </c:pt>
                <c:pt idx="2658">
                  <c:v>58063</c:v>
                </c:pt>
                <c:pt idx="2659">
                  <c:v>58071</c:v>
                </c:pt>
                <c:pt idx="2660">
                  <c:v>58078</c:v>
                </c:pt>
                <c:pt idx="2661">
                  <c:v>58085</c:v>
                </c:pt>
                <c:pt idx="2662">
                  <c:v>58092</c:v>
                </c:pt>
                <c:pt idx="2663">
                  <c:v>58099</c:v>
                </c:pt>
                <c:pt idx="2664">
                  <c:v>58106</c:v>
                </c:pt>
                <c:pt idx="2665">
                  <c:v>58113</c:v>
                </c:pt>
                <c:pt idx="2666">
                  <c:v>58120</c:v>
                </c:pt>
                <c:pt idx="2667">
                  <c:v>58127</c:v>
                </c:pt>
                <c:pt idx="2668">
                  <c:v>58134</c:v>
                </c:pt>
                <c:pt idx="2669">
                  <c:v>58141</c:v>
                </c:pt>
                <c:pt idx="2670">
                  <c:v>58148</c:v>
                </c:pt>
                <c:pt idx="2671">
                  <c:v>58155</c:v>
                </c:pt>
                <c:pt idx="2672">
                  <c:v>58166</c:v>
                </c:pt>
                <c:pt idx="2673">
                  <c:v>58173</c:v>
                </c:pt>
                <c:pt idx="2674">
                  <c:v>58180</c:v>
                </c:pt>
                <c:pt idx="2675">
                  <c:v>58187</c:v>
                </c:pt>
                <c:pt idx="2676">
                  <c:v>58194</c:v>
                </c:pt>
                <c:pt idx="2677">
                  <c:v>58201</c:v>
                </c:pt>
                <c:pt idx="2678">
                  <c:v>58208</c:v>
                </c:pt>
                <c:pt idx="2679">
                  <c:v>58215</c:v>
                </c:pt>
                <c:pt idx="2680">
                  <c:v>58222</c:v>
                </c:pt>
                <c:pt idx="2681">
                  <c:v>58229</c:v>
                </c:pt>
                <c:pt idx="2682">
                  <c:v>58236</c:v>
                </c:pt>
                <c:pt idx="2683">
                  <c:v>58243</c:v>
                </c:pt>
                <c:pt idx="2684">
                  <c:v>58250</c:v>
                </c:pt>
                <c:pt idx="2685">
                  <c:v>58257</c:v>
                </c:pt>
                <c:pt idx="2686">
                  <c:v>58264</c:v>
                </c:pt>
                <c:pt idx="2687">
                  <c:v>58271</c:v>
                </c:pt>
                <c:pt idx="2688">
                  <c:v>58278</c:v>
                </c:pt>
                <c:pt idx="2689">
                  <c:v>58285</c:v>
                </c:pt>
                <c:pt idx="2690">
                  <c:v>58292</c:v>
                </c:pt>
                <c:pt idx="2691">
                  <c:v>58299</c:v>
                </c:pt>
                <c:pt idx="2692">
                  <c:v>58306</c:v>
                </c:pt>
                <c:pt idx="2693">
                  <c:v>58313</c:v>
                </c:pt>
                <c:pt idx="2694">
                  <c:v>58320</c:v>
                </c:pt>
                <c:pt idx="2695">
                  <c:v>58327</c:v>
                </c:pt>
                <c:pt idx="2696">
                  <c:v>58334</c:v>
                </c:pt>
                <c:pt idx="2697">
                  <c:v>58341</c:v>
                </c:pt>
                <c:pt idx="2698">
                  <c:v>58348</c:v>
                </c:pt>
                <c:pt idx="2699">
                  <c:v>58355</c:v>
                </c:pt>
                <c:pt idx="2700">
                  <c:v>58362</c:v>
                </c:pt>
                <c:pt idx="2701">
                  <c:v>58369</c:v>
                </c:pt>
                <c:pt idx="2702">
                  <c:v>58376</c:v>
                </c:pt>
                <c:pt idx="2703">
                  <c:v>58383</c:v>
                </c:pt>
                <c:pt idx="2704">
                  <c:v>58390</c:v>
                </c:pt>
                <c:pt idx="2705">
                  <c:v>58397</c:v>
                </c:pt>
                <c:pt idx="2706">
                  <c:v>58404</c:v>
                </c:pt>
                <c:pt idx="2707">
                  <c:v>58411</c:v>
                </c:pt>
                <c:pt idx="2708">
                  <c:v>58418</c:v>
                </c:pt>
                <c:pt idx="2709">
                  <c:v>58425</c:v>
                </c:pt>
                <c:pt idx="2710">
                  <c:v>58432</c:v>
                </c:pt>
                <c:pt idx="2711">
                  <c:v>58439</c:v>
                </c:pt>
                <c:pt idx="2712">
                  <c:v>58446</c:v>
                </c:pt>
                <c:pt idx="2713">
                  <c:v>58453</c:v>
                </c:pt>
                <c:pt idx="2714">
                  <c:v>58460</c:v>
                </c:pt>
                <c:pt idx="2715">
                  <c:v>58467</c:v>
                </c:pt>
                <c:pt idx="2716">
                  <c:v>58474</c:v>
                </c:pt>
                <c:pt idx="2717">
                  <c:v>58481</c:v>
                </c:pt>
                <c:pt idx="2718">
                  <c:v>58488</c:v>
                </c:pt>
                <c:pt idx="2719">
                  <c:v>58495</c:v>
                </c:pt>
                <c:pt idx="2720">
                  <c:v>58502</c:v>
                </c:pt>
                <c:pt idx="2721">
                  <c:v>58509</c:v>
                </c:pt>
                <c:pt idx="2722">
                  <c:v>58516</c:v>
                </c:pt>
                <c:pt idx="2723">
                  <c:v>58523</c:v>
                </c:pt>
                <c:pt idx="2724">
                  <c:v>58530</c:v>
                </c:pt>
                <c:pt idx="2725">
                  <c:v>58537</c:v>
                </c:pt>
                <c:pt idx="2726">
                  <c:v>58544</c:v>
                </c:pt>
                <c:pt idx="2727">
                  <c:v>58551</c:v>
                </c:pt>
                <c:pt idx="2728">
                  <c:v>58558</c:v>
                </c:pt>
                <c:pt idx="2729">
                  <c:v>58565</c:v>
                </c:pt>
                <c:pt idx="2730">
                  <c:v>58572</c:v>
                </c:pt>
                <c:pt idx="2731">
                  <c:v>58579</c:v>
                </c:pt>
                <c:pt idx="2732">
                  <c:v>58586</c:v>
                </c:pt>
                <c:pt idx="2733">
                  <c:v>58593</c:v>
                </c:pt>
                <c:pt idx="2734">
                  <c:v>58600</c:v>
                </c:pt>
                <c:pt idx="2735">
                  <c:v>58607</c:v>
                </c:pt>
                <c:pt idx="2736">
                  <c:v>58614</c:v>
                </c:pt>
                <c:pt idx="2737">
                  <c:v>58621</c:v>
                </c:pt>
                <c:pt idx="2738">
                  <c:v>58628</c:v>
                </c:pt>
                <c:pt idx="2739">
                  <c:v>58635</c:v>
                </c:pt>
                <c:pt idx="2740">
                  <c:v>58642</c:v>
                </c:pt>
                <c:pt idx="2741">
                  <c:v>58649</c:v>
                </c:pt>
                <c:pt idx="2742">
                  <c:v>58656</c:v>
                </c:pt>
                <c:pt idx="2743">
                  <c:v>58663</c:v>
                </c:pt>
                <c:pt idx="2744">
                  <c:v>58670</c:v>
                </c:pt>
                <c:pt idx="2745">
                  <c:v>58677</c:v>
                </c:pt>
                <c:pt idx="2746">
                  <c:v>58684</c:v>
                </c:pt>
                <c:pt idx="2747">
                  <c:v>58691</c:v>
                </c:pt>
                <c:pt idx="2748">
                  <c:v>58698</c:v>
                </c:pt>
                <c:pt idx="2749">
                  <c:v>58705</c:v>
                </c:pt>
                <c:pt idx="2750">
                  <c:v>58712</c:v>
                </c:pt>
                <c:pt idx="2751">
                  <c:v>58719</c:v>
                </c:pt>
                <c:pt idx="2752">
                  <c:v>58726</c:v>
                </c:pt>
                <c:pt idx="2753">
                  <c:v>58733</c:v>
                </c:pt>
                <c:pt idx="2754">
                  <c:v>58740</c:v>
                </c:pt>
                <c:pt idx="2755">
                  <c:v>58747</c:v>
                </c:pt>
                <c:pt idx="2756">
                  <c:v>58754</c:v>
                </c:pt>
                <c:pt idx="2757">
                  <c:v>58761</c:v>
                </c:pt>
                <c:pt idx="2758">
                  <c:v>58768</c:v>
                </c:pt>
                <c:pt idx="2759">
                  <c:v>58775</c:v>
                </c:pt>
                <c:pt idx="2760">
                  <c:v>58782</c:v>
                </c:pt>
                <c:pt idx="2761">
                  <c:v>58789</c:v>
                </c:pt>
                <c:pt idx="2762">
                  <c:v>58796</c:v>
                </c:pt>
                <c:pt idx="2763">
                  <c:v>58804</c:v>
                </c:pt>
                <c:pt idx="2764">
                  <c:v>58811</c:v>
                </c:pt>
                <c:pt idx="2765">
                  <c:v>58818</c:v>
                </c:pt>
                <c:pt idx="2766">
                  <c:v>58825</c:v>
                </c:pt>
                <c:pt idx="2767">
                  <c:v>58832</c:v>
                </c:pt>
                <c:pt idx="2768">
                  <c:v>58839</c:v>
                </c:pt>
                <c:pt idx="2769">
                  <c:v>58846</c:v>
                </c:pt>
                <c:pt idx="2770">
                  <c:v>58853</c:v>
                </c:pt>
                <c:pt idx="2771">
                  <c:v>58860</c:v>
                </c:pt>
                <c:pt idx="2772">
                  <c:v>58867</c:v>
                </c:pt>
                <c:pt idx="2773">
                  <c:v>58874</c:v>
                </c:pt>
                <c:pt idx="2774">
                  <c:v>58881</c:v>
                </c:pt>
                <c:pt idx="2775">
                  <c:v>58888</c:v>
                </c:pt>
                <c:pt idx="2776">
                  <c:v>58895</c:v>
                </c:pt>
                <c:pt idx="2777">
                  <c:v>58902</c:v>
                </c:pt>
                <c:pt idx="2778">
                  <c:v>58909</c:v>
                </c:pt>
                <c:pt idx="2779">
                  <c:v>58916</c:v>
                </c:pt>
                <c:pt idx="2780">
                  <c:v>58923</c:v>
                </c:pt>
                <c:pt idx="2781">
                  <c:v>58930</c:v>
                </c:pt>
                <c:pt idx="2782">
                  <c:v>58937</c:v>
                </c:pt>
                <c:pt idx="2783">
                  <c:v>58944</c:v>
                </c:pt>
                <c:pt idx="2784">
                  <c:v>58951</c:v>
                </c:pt>
                <c:pt idx="2785">
                  <c:v>58958</c:v>
                </c:pt>
                <c:pt idx="2786">
                  <c:v>58965</c:v>
                </c:pt>
                <c:pt idx="2787">
                  <c:v>58972</c:v>
                </c:pt>
                <c:pt idx="2788">
                  <c:v>58979</c:v>
                </c:pt>
                <c:pt idx="2789">
                  <c:v>58986</c:v>
                </c:pt>
                <c:pt idx="2790">
                  <c:v>58993</c:v>
                </c:pt>
                <c:pt idx="2791">
                  <c:v>59000</c:v>
                </c:pt>
                <c:pt idx="2792">
                  <c:v>59007</c:v>
                </c:pt>
                <c:pt idx="2793">
                  <c:v>59014</c:v>
                </c:pt>
                <c:pt idx="2794">
                  <c:v>59021</c:v>
                </c:pt>
                <c:pt idx="2795">
                  <c:v>59028</c:v>
                </c:pt>
                <c:pt idx="2796">
                  <c:v>59035</c:v>
                </c:pt>
                <c:pt idx="2797">
                  <c:v>59042</c:v>
                </c:pt>
                <c:pt idx="2798">
                  <c:v>59049</c:v>
                </c:pt>
                <c:pt idx="2799">
                  <c:v>59056</c:v>
                </c:pt>
                <c:pt idx="2800">
                  <c:v>59063</c:v>
                </c:pt>
                <c:pt idx="2801">
                  <c:v>59070</c:v>
                </c:pt>
                <c:pt idx="2802">
                  <c:v>59077</c:v>
                </c:pt>
                <c:pt idx="2803">
                  <c:v>59084</c:v>
                </c:pt>
                <c:pt idx="2804">
                  <c:v>59091</c:v>
                </c:pt>
                <c:pt idx="2805">
                  <c:v>59098</c:v>
                </c:pt>
                <c:pt idx="2806">
                  <c:v>59105</c:v>
                </c:pt>
                <c:pt idx="2807">
                  <c:v>59112</c:v>
                </c:pt>
                <c:pt idx="2808">
                  <c:v>59119</c:v>
                </c:pt>
                <c:pt idx="2809">
                  <c:v>59126</c:v>
                </c:pt>
                <c:pt idx="2810">
                  <c:v>59133</c:v>
                </c:pt>
                <c:pt idx="2811">
                  <c:v>59140</c:v>
                </c:pt>
                <c:pt idx="2812">
                  <c:v>59147</c:v>
                </c:pt>
                <c:pt idx="2813">
                  <c:v>59154</c:v>
                </c:pt>
                <c:pt idx="2814">
                  <c:v>59161</c:v>
                </c:pt>
                <c:pt idx="2815">
                  <c:v>59168</c:v>
                </c:pt>
                <c:pt idx="2816">
                  <c:v>59175</c:v>
                </c:pt>
                <c:pt idx="2817">
                  <c:v>59182</c:v>
                </c:pt>
                <c:pt idx="2818">
                  <c:v>59189</c:v>
                </c:pt>
                <c:pt idx="2819">
                  <c:v>59196</c:v>
                </c:pt>
                <c:pt idx="2820">
                  <c:v>59203</c:v>
                </c:pt>
                <c:pt idx="2821">
                  <c:v>59210</c:v>
                </c:pt>
                <c:pt idx="2822">
                  <c:v>59217</c:v>
                </c:pt>
                <c:pt idx="2823">
                  <c:v>59224</c:v>
                </c:pt>
                <c:pt idx="2824">
                  <c:v>59231</c:v>
                </c:pt>
                <c:pt idx="2825">
                  <c:v>59238</c:v>
                </c:pt>
                <c:pt idx="2826">
                  <c:v>59245</c:v>
                </c:pt>
                <c:pt idx="2827">
                  <c:v>59252</c:v>
                </c:pt>
                <c:pt idx="2828">
                  <c:v>59259</c:v>
                </c:pt>
                <c:pt idx="2829">
                  <c:v>59266</c:v>
                </c:pt>
                <c:pt idx="2830">
                  <c:v>59273</c:v>
                </c:pt>
                <c:pt idx="2831">
                  <c:v>59280</c:v>
                </c:pt>
                <c:pt idx="2832">
                  <c:v>59287</c:v>
                </c:pt>
                <c:pt idx="2833">
                  <c:v>59294</c:v>
                </c:pt>
                <c:pt idx="2834">
                  <c:v>59301</c:v>
                </c:pt>
                <c:pt idx="2835">
                  <c:v>59308</c:v>
                </c:pt>
                <c:pt idx="2836">
                  <c:v>59315</c:v>
                </c:pt>
                <c:pt idx="2837">
                  <c:v>59322</c:v>
                </c:pt>
                <c:pt idx="2838">
                  <c:v>59329</c:v>
                </c:pt>
                <c:pt idx="2839">
                  <c:v>59336</c:v>
                </c:pt>
                <c:pt idx="2840">
                  <c:v>59343</c:v>
                </c:pt>
                <c:pt idx="2841">
                  <c:v>59350</c:v>
                </c:pt>
                <c:pt idx="2842">
                  <c:v>59357</c:v>
                </c:pt>
                <c:pt idx="2843">
                  <c:v>59364</c:v>
                </c:pt>
                <c:pt idx="2844">
                  <c:v>59371</c:v>
                </c:pt>
                <c:pt idx="2845">
                  <c:v>59378</c:v>
                </c:pt>
                <c:pt idx="2846">
                  <c:v>59385</c:v>
                </c:pt>
                <c:pt idx="2847">
                  <c:v>59392</c:v>
                </c:pt>
                <c:pt idx="2848">
                  <c:v>59399</c:v>
                </c:pt>
                <c:pt idx="2849">
                  <c:v>59406</c:v>
                </c:pt>
                <c:pt idx="2850">
                  <c:v>59413</c:v>
                </c:pt>
                <c:pt idx="2851">
                  <c:v>59420</c:v>
                </c:pt>
                <c:pt idx="2852">
                  <c:v>59427</c:v>
                </c:pt>
                <c:pt idx="2853">
                  <c:v>59434</c:v>
                </c:pt>
                <c:pt idx="2854">
                  <c:v>59441</c:v>
                </c:pt>
                <c:pt idx="2855">
                  <c:v>59448</c:v>
                </c:pt>
                <c:pt idx="2856">
                  <c:v>59455</c:v>
                </c:pt>
                <c:pt idx="2857">
                  <c:v>59462</c:v>
                </c:pt>
                <c:pt idx="2858">
                  <c:v>59469</c:v>
                </c:pt>
                <c:pt idx="2859">
                  <c:v>59476</c:v>
                </c:pt>
                <c:pt idx="2860">
                  <c:v>59483</c:v>
                </c:pt>
                <c:pt idx="2861">
                  <c:v>59490</c:v>
                </c:pt>
                <c:pt idx="2862">
                  <c:v>59497</c:v>
                </c:pt>
                <c:pt idx="2863">
                  <c:v>59504</c:v>
                </c:pt>
                <c:pt idx="2864">
                  <c:v>59511</c:v>
                </c:pt>
                <c:pt idx="2865">
                  <c:v>59518</c:v>
                </c:pt>
                <c:pt idx="2866">
                  <c:v>59525</c:v>
                </c:pt>
                <c:pt idx="2867">
                  <c:v>59532</c:v>
                </c:pt>
                <c:pt idx="2868">
                  <c:v>59539</c:v>
                </c:pt>
                <c:pt idx="2869">
                  <c:v>59546</c:v>
                </c:pt>
                <c:pt idx="2870">
                  <c:v>59553</c:v>
                </c:pt>
                <c:pt idx="2871">
                  <c:v>59560</c:v>
                </c:pt>
                <c:pt idx="2872">
                  <c:v>59567</c:v>
                </c:pt>
                <c:pt idx="2873">
                  <c:v>59574</c:v>
                </c:pt>
                <c:pt idx="2874">
                  <c:v>59581</c:v>
                </c:pt>
                <c:pt idx="2875">
                  <c:v>59588</c:v>
                </c:pt>
                <c:pt idx="2876">
                  <c:v>59595</c:v>
                </c:pt>
                <c:pt idx="2877">
                  <c:v>59602</c:v>
                </c:pt>
                <c:pt idx="2878">
                  <c:v>59609</c:v>
                </c:pt>
                <c:pt idx="2879">
                  <c:v>59616</c:v>
                </c:pt>
                <c:pt idx="2880">
                  <c:v>59623</c:v>
                </c:pt>
                <c:pt idx="2881">
                  <c:v>59630</c:v>
                </c:pt>
                <c:pt idx="2882">
                  <c:v>59637</c:v>
                </c:pt>
                <c:pt idx="2883">
                  <c:v>59644</c:v>
                </c:pt>
                <c:pt idx="2884">
                  <c:v>59651</c:v>
                </c:pt>
                <c:pt idx="2885">
                  <c:v>59658</c:v>
                </c:pt>
                <c:pt idx="2886">
                  <c:v>59665</c:v>
                </c:pt>
                <c:pt idx="2887">
                  <c:v>59672</c:v>
                </c:pt>
                <c:pt idx="2888">
                  <c:v>59679</c:v>
                </c:pt>
                <c:pt idx="2889">
                  <c:v>59686</c:v>
                </c:pt>
                <c:pt idx="2890">
                  <c:v>59693</c:v>
                </c:pt>
                <c:pt idx="2891">
                  <c:v>59700</c:v>
                </c:pt>
                <c:pt idx="2892">
                  <c:v>59707</c:v>
                </c:pt>
                <c:pt idx="2893">
                  <c:v>59714</c:v>
                </c:pt>
                <c:pt idx="2894">
                  <c:v>59721</c:v>
                </c:pt>
                <c:pt idx="2895">
                  <c:v>59728</c:v>
                </c:pt>
                <c:pt idx="2896">
                  <c:v>59735</c:v>
                </c:pt>
                <c:pt idx="2897">
                  <c:v>59742</c:v>
                </c:pt>
                <c:pt idx="2898">
                  <c:v>59749</c:v>
                </c:pt>
                <c:pt idx="2899">
                  <c:v>59756</c:v>
                </c:pt>
                <c:pt idx="2900">
                  <c:v>59763</c:v>
                </c:pt>
                <c:pt idx="2901">
                  <c:v>59770</c:v>
                </c:pt>
                <c:pt idx="2902">
                  <c:v>59777</c:v>
                </c:pt>
                <c:pt idx="2903">
                  <c:v>59784</c:v>
                </c:pt>
                <c:pt idx="2904">
                  <c:v>59791</c:v>
                </c:pt>
                <c:pt idx="2905">
                  <c:v>59798</c:v>
                </c:pt>
                <c:pt idx="2906">
                  <c:v>59805</c:v>
                </c:pt>
                <c:pt idx="2907">
                  <c:v>59812</c:v>
                </c:pt>
                <c:pt idx="2908">
                  <c:v>59819</c:v>
                </c:pt>
                <c:pt idx="2909">
                  <c:v>59826</c:v>
                </c:pt>
                <c:pt idx="2910">
                  <c:v>59833</c:v>
                </c:pt>
                <c:pt idx="2911">
                  <c:v>59840</c:v>
                </c:pt>
                <c:pt idx="2912">
                  <c:v>59847</c:v>
                </c:pt>
                <c:pt idx="2913">
                  <c:v>59854</c:v>
                </c:pt>
                <c:pt idx="2914">
                  <c:v>59861</c:v>
                </c:pt>
                <c:pt idx="2915">
                  <c:v>59868</c:v>
                </c:pt>
                <c:pt idx="2916">
                  <c:v>59875</c:v>
                </c:pt>
                <c:pt idx="2917">
                  <c:v>59882</c:v>
                </c:pt>
                <c:pt idx="2918">
                  <c:v>59889</c:v>
                </c:pt>
                <c:pt idx="2919">
                  <c:v>59897</c:v>
                </c:pt>
                <c:pt idx="2920">
                  <c:v>59904</c:v>
                </c:pt>
                <c:pt idx="2921">
                  <c:v>59911</c:v>
                </c:pt>
                <c:pt idx="2922">
                  <c:v>59918</c:v>
                </c:pt>
                <c:pt idx="2923">
                  <c:v>59925</c:v>
                </c:pt>
                <c:pt idx="2924">
                  <c:v>59932</c:v>
                </c:pt>
                <c:pt idx="2925">
                  <c:v>59939</c:v>
                </c:pt>
                <c:pt idx="2926">
                  <c:v>59946</c:v>
                </c:pt>
                <c:pt idx="2927">
                  <c:v>59953</c:v>
                </c:pt>
                <c:pt idx="2928">
                  <c:v>59960</c:v>
                </c:pt>
                <c:pt idx="2929">
                  <c:v>59967</c:v>
                </c:pt>
                <c:pt idx="2930">
                  <c:v>59974</c:v>
                </c:pt>
                <c:pt idx="2931">
                  <c:v>59981</c:v>
                </c:pt>
                <c:pt idx="2932">
                  <c:v>59988</c:v>
                </c:pt>
                <c:pt idx="2933">
                  <c:v>59995</c:v>
                </c:pt>
                <c:pt idx="2934">
                  <c:v>60002</c:v>
                </c:pt>
                <c:pt idx="2935">
                  <c:v>60009</c:v>
                </c:pt>
                <c:pt idx="2936">
                  <c:v>60016</c:v>
                </c:pt>
                <c:pt idx="2937">
                  <c:v>60023</c:v>
                </c:pt>
                <c:pt idx="2938">
                  <c:v>60030</c:v>
                </c:pt>
                <c:pt idx="2939">
                  <c:v>60037</c:v>
                </c:pt>
                <c:pt idx="2940">
                  <c:v>60044</c:v>
                </c:pt>
                <c:pt idx="2941">
                  <c:v>60051</c:v>
                </c:pt>
                <c:pt idx="2942">
                  <c:v>60058</c:v>
                </c:pt>
                <c:pt idx="2943">
                  <c:v>60065</c:v>
                </c:pt>
                <c:pt idx="2944">
                  <c:v>60072</c:v>
                </c:pt>
                <c:pt idx="2945">
                  <c:v>60079</c:v>
                </c:pt>
                <c:pt idx="2946">
                  <c:v>60086</c:v>
                </c:pt>
                <c:pt idx="2947">
                  <c:v>60093</c:v>
                </c:pt>
                <c:pt idx="2948">
                  <c:v>60100</c:v>
                </c:pt>
                <c:pt idx="2949">
                  <c:v>60107</c:v>
                </c:pt>
                <c:pt idx="2950">
                  <c:v>60114</c:v>
                </c:pt>
                <c:pt idx="2951">
                  <c:v>60121</c:v>
                </c:pt>
                <c:pt idx="2952">
                  <c:v>60128</c:v>
                </c:pt>
                <c:pt idx="2953">
                  <c:v>60135</c:v>
                </c:pt>
                <c:pt idx="2954">
                  <c:v>60142</c:v>
                </c:pt>
                <c:pt idx="2955">
                  <c:v>60149</c:v>
                </c:pt>
                <c:pt idx="2956">
                  <c:v>60156</c:v>
                </c:pt>
                <c:pt idx="2957">
                  <c:v>60163</c:v>
                </c:pt>
                <c:pt idx="2958">
                  <c:v>60170</c:v>
                </c:pt>
                <c:pt idx="2959">
                  <c:v>60177</c:v>
                </c:pt>
                <c:pt idx="2960">
                  <c:v>60184</c:v>
                </c:pt>
                <c:pt idx="2961">
                  <c:v>60191</c:v>
                </c:pt>
                <c:pt idx="2962">
                  <c:v>60198</c:v>
                </c:pt>
                <c:pt idx="2963">
                  <c:v>60205</c:v>
                </c:pt>
                <c:pt idx="2964">
                  <c:v>60212</c:v>
                </c:pt>
                <c:pt idx="2965">
                  <c:v>60219</c:v>
                </c:pt>
                <c:pt idx="2966">
                  <c:v>60226</c:v>
                </c:pt>
                <c:pt idx="2967">
                  <c:v>60233</c:v>
                </c:pt>
                <c:pt idx="2968">
                  <c:v>60240</c:v>
                </c:pt>
                <c:pt idx="2969">
                  <c:v>60247</c:v>
                </c:pt>
                <c:pt idx="2970">
                  <c:v>60254</c:v>
                </c:pt>
                <c:pt idx="2971">
                  <c:v>60265</c:v>
                </c:pt>
                <c:pt idx="2972">
                  <c:v>60272</c:v>
                </c:pt>
                <c:pt idx="2973">
                  <c:v>60279</c:v>
                </c:pt>
                <c:pt idx="2974">
                  <c:v>60286</c:v>
                </c:pt>
                <c:pt idx="2975">
                  <c:v>60293</c:v>
                </c:pt>
                <c:pt idx="2976">
                  <c:v>60300</c:v>
                </c:pt>
                <c:pt idx="2977">
                  <c:v>60307</c:v>
                </c:pt>
                <c:pt idx="2978">
                  <c:v>60314</c:v>
                </c:pt>
                <c:pt idx="2979">
                  <c:v>60321</c:v>
                </c:pt>
                <c:pt idx="2980">
                  <c:v>60328</c:v>
                </c:pt>
                <c:pt idx="2981">
                  <c:v>60335</c:v>
                </c:pt>
                <c:pt idx="2982">
                  <c:v>60342</c:v>
                </c:pt>
                <c:pt idx="2983">
                  <c:v>60349</c:v>
                </c:pt>
                <c:pt idx="2984">
                  <c:v>60357</c:v>
                </c:pt>
                <c:pt idx="2985">
                  <c:v>60364</c:v>
                </c:pt>
                <c:pt idx="2986">
                  <c:v>60371</c:v>
                </c:pt>
                <c:pt idx="2987">
                  <c:v>60378</c:v>
                </c:pt>
                <c:pt idx="2988">
                  <c:v>60385</c:v>
                </c:pt>
                <c:pt idx="2989">
                  <c:v>60392</c:v>
                </c:pt>
                <c:pt idx="2990">
                  <c:v>60399</c:v>
                </c:pt>
                <c:pt idx="2991">
                  <c:v>60406</c:v>
                </c:pt>
                <c:pt idx="2992">
                  <c:v>60413</c:v>
                </c:pt>
                <c:pt idx="2993">
                  <c:v>60420</c:v>
                </c:pt>
                <c:pt idx="2994">
                  <c:v>60427</c:v>
                </c:pt>
                <c:pt idx="2995">
                  <c:v>60434</c:v>
                </c:pt>
                <c:pt idx="2996">
                  <c:v>60441</c:v>
                </c:pt>
                <c:pt idx="2997">
                  <c:v>60448</c:v>
                </c:pt>
                <c:pt idx="2998">
                  <c:v>60455</c:v>
                </c:pt>
                <c:pt idx="2999">
                  <c:v>60462</c:v>
                </c:pt>
                <c:pt idx="3000">
                  <c:v>60469</c:v>
                </c:pt>
                <c:pt idx="3001">
                  <c:v>60476</c:v>
                </c:pt>
                <c:pt idx="3002">
                  <c:v>60483</c:v>
                </c:pt>
                <c:pt idx="3003">
                  <c:v>60490</c:v>
                </c:pt>
                <c:pt idx="3004">
                  <c:v>60497</c:v>
                </c:pt>
                <c:pt idx="3005">
                  <c:v>60504</c:v>
                </c:pt>
                <c:pt idx="3006">
                  <c:v>60511</c:v>
                </c:pt>
                <c:pt idx="3007">
                  <c:v>60518</c:v>
                </c:pt>
                <c:pt idx="3008">
                  <c:v>60525</c:v>
                </c:pt>
                <c:pt idx="3009">
                  <c:v>60532</c:v>
                </c:pt>
                <c:pt idx="3010">
                  <c:v>60539</c:v>
                </c:pt>
                <c:pt idx="3011">
                  <c:v>60546</c:v>
                </c:pt>
                <c:pt idx="3012">
                  <c:v>60553</c:v>
                </c:pt>
                <c:pt idx="3013">
                  <c:v>60560</c:v>
                </c:pt>
                <c:pt idx="3014">
                  <c:v>60567</c:v>
                </c:pt>
                <c:pt idx="3015">
                  <c:v>60574</c:v>
                </c:pt>
                <c:pt idx="3016">
                  <c:v>60581</c:v>
                </c:pt>
                <c:pt idx="3017">
                  <c:v>60588</c:v>
                </c:pt>
                <c:pt idx="3018">
                  <c:v>60595</c:v>
                </c:pt>
                <c:pt idx="3019">
                  <c:v>60602</c:v>
                </c:pt>
                <c:pt idx="3020">
                  <c:v>60609</c:v>
                </c:pt>
                <c:pt idx="3021">
                  <c:v>60616</c:v>
                </c:pt>
                <c:pt idx="3022">
                  <c:v>60623</c:v>
                </c:pt>
                <c:pt idx="3023">
                  <c:v>60630</c:v>
                </c:pt>
                <c:pt idx="3024">
                  <c:v>60637</c:v>
                </c:pt>
                <c:pt idx="3025">
                  <c:v>60644</c:v>
                </c:pt>
                <c:pt idx="3026">
                  <c:v>60651</c:v>
                </c:pt>
                <c:pt idx="3027">
                  <c:v>60658</c:v>
                </c:pt>
                <c:pt idx="3028">
                  <c:v>60665</c:v>
                </c:pt>
                <c:pt idx="3029">
                  <c:v>60672</c:v>
                </c:pt>
                <c:pt idx="3030">
                  <c:v>60679</c:v>
                </c:pt>
                <c:pt idx="3031">
                  <c:v>60686</c:v>
                </c:pt>
                <c:pt idx="3032">
                  <c:v>60693</c:v>
                </c:pt>
                <c:pt idx="3033">
                  <c:v>60700</c:v>
                </c:pt>
                <c:pt idx="3034">
                  <c:v>60707</c:v>
                </c:pt>
                <c:pt idx="3035">
                  <c:v>60714</c:v>
                </c:pt>
                <c:pt idx="3036">
                  <c:v>60721</c:v>
                </c:pt>
                <c:pt idx="3037">
                  <c:v>60728</c:v>
                </c:pt>
                <c:pt idx="3038">
                  <c:v>60735</c:v>
                </c:pt>
                <c:pt idx="3039">
                  <c:v>60742</c:v>
                </c:pt>
                <c:pt idx="3040">
                  <c:v>60749</c:v>
                </c:pt>
                <c:pt idx="3041">
                  <c:v>60756</c:v>
                </c:pt>
                <c:pt idx="3042">
                  <c:v>60763</c:v>
                </c:pt>
                <c:pt idx="3043">
                  <c:v>60770</c:v>
                </c:pt>
                <c:pt idx="3044">
                  <c:v>60777</c:v>
                </c:pt>
                <c:pt idx="3045">
                  <c:v>60784</c:v>
                </c:pt>
                <c:pt idx="3046">
                  <c:v>60791</c:v>
                </c:pt>
                <c:pt idx="3047">
                  <c:v>60798</c:v>
                </c:pt>
                <c:pt idx="3048">
                  <c:v>60805</c:v>
                </c:pt>
                <c:pt idx="3049">
                  <c:v>60812</c:v>
                </c:pt>
                <c:pt idx="3050">
                  <c:v>60819</c:v>
                </c:pt>
                <c:pt idx="3051">
                  <c:v>60826</c:v>
                </c:pt>
                <c:pt idx="3052">
                  <c:v>60833</c:v>
                </c:pt>
                <c:pt idx="3053">
                  <c:v>60840</c:v>
                </c:pt>
                <c:pt idx="3054">
                  <c:v>60847</c:v>
                </c:pt>
                <c:pt idx="3055">
                  <c:v>60854</c:v>
                </c:pt>
                <c:pt idx="3056">
                  <c:v>60861</c:v>
                </c:pt>
                <c:pt idx="3057">
                  <c:v>60868</c:v>
                </c:pt>
                <c:pt idx="3058">
                  <c:v>60875</c:v>
                </c:pt>
                <c:pt idx="3059">
                  <c:v>60882</c:v>
                </c:pt>
                <c:pt idx="3060">
                  <c:v>60889</c:v>
                </c:pt>
                <c:pt idx="3061">
                  <c:v>60896</c:v>
                </c:pt>
                <c:pt idx="3062">
                  <c:v>60903</c:v>
                </c:pt>
                <c:pt idx="3063">
                  <c:v>60910</c:v>
                </c:pt>
                <c:pt idx="3064">
                  <c:v>60917</c:v>
                </c:pt>
                <c:pt idx="3065">
                  <c:v>60924</c:v>
                </c:pt>
                <c:pt idx="3066">
                  <c:v>60931</c:v>
                </c:pt>
                <c:pt idx="3067">
                  <c:v>60938</c:v>
                </c:pt>
                <c:pt idx="3068">
                  <c:v>60945</c:v>
                </c:pt>
                <c:pt idx="3069">
                  <c:v>60952</c:v>
                </c:pt>
                <c:pt idx="3070">
                  <c:v>60959</c:v>
                </c:pt>
                <c:pt idx="3071">
                  <c:v>60966</c:v>
                </c:pt>
                <c:pt idx="3072">
                  <c:v>60973</c:v>
                </c:pt>
                <c:pt idx="3073">
                  <c:v>60980</c:v>
                </c:pt>
                <c:pt idx="3074">
                  <c:v>60987</c:v>
                </c:pt>
                <c:pt idx="3075">
                  <c:v>60995</c:v>
                </c:pt>
                <c:pt idx="3076">
                  <c:v>61002</c:v>
                </c:pt>
                <c:pt idx="3077">
                  <c:v>61009</c:v>
                </c:pt>
                <c:pt idx="3078">
                  <c:v>61016</c:v>
                </c:pt>
                <c:pt idx="3079">
                  <c:v>61023</c:v>
                </c:pt>
                <c:pt idx="3080">
                  <c:v>61030</c:v>
                </c:pt>
                <c:pt idx="3081">
                  <c:v>61037</c:v>
                </c:pt>
                <c:pt idx="3082">
                  <c:v>61044</c:v>
                </c:pt>
                <c:pt idx="3083">
                  <c:v>61051</c:v>
                </c:pt>
                <c:pt idx="3084">
                  <c:v>61058</c:v>
                </c:pt>
                <c:pt idx="3085">
                  <c:v>61065</c:v>
                </c:pt>
                <c:pt idx="3086">
                  <c:v>61072</c:v>
                </c:pt>
                <c:pt idx="3087">
                  <c:v>61079</c:v>
                </c:pt>
                <c:pt idx="3088">
                  <c:v>61086</c:v>
                </c:pt>
                <c:pt idx="3089">
                  <c:v>61093</c:v>
                </c:pt>
                <c:pt idx="3090">
                  <c:v>61100</c:v>
                </c:pt>
                <c:pt idx="3091">
                  <c:v>61107</c:v>
                </c:pt>
                <c:pt idx="3092">
                  <c:v>61114</c:v>
                </c:pt>
                <c:pt idx="3093">
                  <c:v>61121</c:v>
                </c:pt>
                <c:pt idx="3094">
                  <c:v>61128</c:v>
                </c:pt>
                <c:pt idx="3095">
                  <c:v>61135</c:v>
                </c:pt>
                <c:pt idx="3096">
                  <c:v>61142</c:v>
                </c:pt>
                <c:pt idx="3097">
                  <c:v>61149</c:v>
                </c:pt>
                <c:pt idx="3098">
                  <c:v>61156</c:v>
                </c:pt>
                <c:pt idx="3099">
                  <c:v>61163</c:v>
                </c:pt>
                <c:pt idx="3100">
                  <c:v>61170</c:v>
                </c:pt>
                <c:pt idx="3101">
                  <c:v>61177</c:v>
                </c:pt>
                <c:pt idx="3102">
                  <c:v>61184</c:v>
                </c:pt>
                <c:pt idx="3103">
                  <c:v>61191</c:v>
                </c:pt>
                <c:pt idx="3104">
                  <c:v>61198</c:v>
                </c:pt>
                <c:pt idx="3105">
                  <c:v>61205</c:v>
                </c:pt>
                <c:pt idx="3106">
                  <c:v>61212</c:v>
                </c:pt>
                <c:pt idx="3107">
                  <c:v>61219</c:v>
                </c:pt>
                <c:pt idx="3108">
                  <c:v>61226</c:v>
                </c:pt>
                <c:pt idx="3109">
                  <c:v>61233</c:v>
                </c:pt>
                <c:pt idx="3110">
                  <c:v>61240</c:v>
                </c:pt>
                <c:pt idx="3111">
                  <c:v>61247</c:v>
                </c:pt>
                <c:pt idx="3112">
                  <c:v>61254</c:v>
                </c:pt>
                <c:pt idx="3113">
                  <c:v>61261</c:v>
                </c:pt>
                <c:pt idx="3114">
                  <c:v>61268</c:v>
                </c:pt>
                <c:pt idx="3115">
                  <c:v>61275</c:v>
                </c:pt>
                <c:pt idx="3116">
                  <c:v>61282</c:v>
                </c:pt>
                <c:pt idx="3117">
                  <c:v>61289</c:v>
                </c:pt>
                <c:pt idx="3118">
                  <c:v>61296</c:v>
                </c:pt>
                <c:pt idx="3119">
                  <c:v>61303</c:v>
                </c:pt>
                <c:pt idx="3120">
                  <c:v>61310</c:v>
                </c:pt>
                <c:pt idx="3121">
                  <c:v>61317</c:v>
                </c:pt>
                <c:pt idx="3122">
                  <c:v>61324</c:v>
                </c:pt>
                <c:pt idx="3123">
                  <c:v>61331</c:v>
                </c:pt>
                <c:pt idx="3124">
                  <c:v>61338</c:v>
                </c:pt>
                <c:pt idx="3125">
                  <c:v>61345</c:v>
                </c:pt>
                <c:pt idx="3126">
                  <c:v>61352</c:v>
                </c:pt>
                <c:pt idx="3127">
                  <c:v>61359</c:v>
                </c:pt>
                <c:pt idx="3128">
                  <c:v>61366</c:v>
                </c:pt>
                <c:pt idx="3129">
                  <c:v>61373</c:v>
                </c:pt>
                <c:pt idx="3130">
                  <c:v>61380</c:v>
                </c:pt>
                <c:pt idx="3131">
                  <c:v>61387</c:v>
                </c:pt>
                <c:pt idx="3132">
                  <c:v>61394</c:v>
                </c:pt>
                <c:pt idx="3133">
                  <c:v>61401</c:v>
                </c:pt>
                <c:pt idx="3134">
                  <c:v>61408</c:v>
                </c:pt>
                <c:pt idx="3135">
                  <c:v>61415</c:v>
                </c:pt>
                <c:pt idx="3136">
                  <c:v>61422</c:v>
                </c:pt>
                <c:pt idx="3137">
                  <c:v>61429</c:v>
                </c:pt>
                <c:pt idx="3138">
                  <c:v>61436</c:v>
                </c:pt>
                <c:pt idx="3139">
                  <c:v>61443</c:v>
                </c:pt>
                <c:pt idx="3140">
                  <c:v>61450</c:v>
                </c:pt>
                <c:pt idx="3141">
                  <c:v>61457</c:v>
                </c:pt>
                <c:pt idx="3142">
                  <c:v>61464</c:v>
                </c:pt>
                <c:pt idx="3143">
                  <c:v>61471</c:v>
                </c:pt>
                <c:pt idx="3144">
                  <c:v>61478</c:v>
                </c:pt>
                <c:pt idx="3145">
                  <c:v>61485</c:v>
                </c:pt>
                <c:pt idx="3146">
                  <c:v>61492</c:v>
                </c:pt>
                <c:pt idx="3147">
                  <c:v>61499</c:v>
                </c:pt>
                <c:pt idx="3148">
                  <c:v>61506</c:v>
                </c:pt>
                <c:pt idx="3149">
                  <c:v>61513</c:v>
                </c:pt>
                <c:pt idx="3150">
                  <c:v>61520</c:v>
                </c:pt>
                <c:pt idx="3151">
                  <c:v>61527</c:v>
                </c:pt>
                <c:pt idx="3152">
                  <c:v>61534</c:v>
                </c:pt>
                <c:pt idx="3153">
                  <c:v>61541</c:v>
                </c:pt>
                <c:pt idx="3154">
                  <c:v>61548</c:v>
                </c:pt>
                <c:pt idx="3155">
                  <c:v>61555</c:v>
                </c:pt>
                <c:pt idx="3156">
                  <c:v>61562</c:v>
                </c:pt>
                <c:pt idx="3157">
                  <c:v>61569</c:v>
                </c:pt>
                <c:pt idx="3158">
                  <c:v>61576</c:v>
                </c:pt>
                <c:pt idx="3159">
                  <c:v>61583</c:v>
                </c:pt>
                <c:pt idx="3160">
                  <c:v>61590</c:v>
                </c:pt>
                <c:pt idx="3161">
                  <c:v>61597</c:v>
                </c:pt>
                <c:pt idx="3162">
                  <c:v>61604</c:v>
                </c:pt>
                <c:pt idx="3163">
                  <c:v>61611</c:v>
                </c:pt>
                <c:pt idx="3164">
                  <c:v>61618</c:v>
                </c:pt>
                <c:pt idx="3165">
                  <c:v>61625</c:v>
                </c:pt>
                <c:pt idx="3166">
                  <c:v>61632</c:v>
                </c:pt>
                <c:pt idx="3167">
                  <c:v>61639</c:v>
                </c:pt>
                <c:pt idx="3168">
                  <c:v>61646</c:v>
                </c:pt>
                <c:pt idx="3169">
                  <c:v>61653</c:v>
                </c:pt>
                <c:pt idx="3170">
                  <c:v>61660</c:v>
                </c:pt>
                <c:pt idx="3171">
                  <c:v>61667</c:v>
                </c:pt>
                <c:pt idx="3172">
                  <c:v>61674</c:v>
                </c:pt>
                <c:pt idx="3173">
                  <c:v>61681</c:v>
                </c:pt>
                <c:pt idx="3174">
                  <c:v>61688</c:v>
                </c:pt>
                <c:pt idx="3175">
                  <c:v>61695</c:v>
                </c:pt>
                <c:pt idx="3176">
                  <c:v>61702</c:v>
                </c:pt>
                <c:pt idx="3177">
                  <c:v>61709</c:v>
                </c:pt>
                <c:pt idx="3178">
                  <c:v>61716</c:v>
                </c:pt>
                <c:pt idx="3179">
                  <c:v>61724</c:v>
                </c:pt>
                <c:pt idx="3180">
                  <c:v>61731</c:v>
                </c:pt>
                <c:pt idx="3181">
                  <c:v>61738</c:v>
                </c:pt>
                <c:pt idx="3182">
                  <c:v>61745</c:v>
                </c:pt>
                <c:pt idx="3183">
                  <c:v>61752</c:v>
                </c:pt>
                <c:pt idx="3184">
                  <c:v>61759</c:v>
                </c:pt>
                <c:pt idx="3185">
                  <c:v>61766</c:v>
                </c:pt>
                <c:pt idx="3186">
                  <c:v>61773</c:v>
                </c:pt>
                <c:pt idx="3187">
                  <c:v>61780</c:v>
                </c:pt>
                <c:pt idx="3188">
                  <c:v>61787</c:v>
                </c:pt>
                <c:pt idx="3189">
                  <c:v>61794</c:v>
                </c:pt>
                <c:pt idx="3190">
                  <c:v>61801</c:v>
                </c:pt>
                <c:pt idx="3191">
                  <c:v>61808</c:v>
                </c:pt>
                <c:pt idx="3192">
                  <c:v>61815</c:v>
                </c:pt>
                <c:pt idx="3193">
                  <c:v>61822</c:v>
                </c:pt>
                <c:pt idx="3194">
                  <c:v>61829</c:v>
                </c:pt>
                <c:pt idx="3195">
                  <c:v>61836</c:v>
                </c:pt>
                <c:pt idx="3196">
                  <c:v>61843</c:v>
                </c:pt>
                <c:pt idx="3197">
                  <c:v>61850</c:v>
                </c:pt>
                <c:pt idx="3198">
                  <c:v>61857</c:v>
                </c:pt>
                <c:pt idx="3199">
                  <c:v>61864</c:v>
                </c:pt>
                <c:pt idx="3200">
                  <c:v>61871</c:v>
                </c:pt>
                <c:pt idx="3201">
                  <c:v>61878</c:v>
                </c:pt>
                <c:pt idx="3202">
                  <c:v>61885</c:v>
                </c:pt>
                <c:pt idx="3203">
                  <c:v>61892</c:v>
                </c:pt>
                <c:pt idx="3204">
                  <c:v>61899</c:v>
                </c:pt>
                <c:pt idx="3205">
                  <c:v>61906</c:v>
                </c:pt>
                <c:pt idx="3206">
                  <c:v>61913</c:v>
                </c:pt>
                <c:pt idx="3207">
                  <c:v>61920</c:v>
                </c:pt>
                <c:pt idx="3208">
                  <c:v>61927</c:v>
                </c:pt>
                <c:pt idx="3209">
                  <c:v>61934</c:v>
                </c:pt>
                <c:pt idx="3210">
                  <c:v>61941</c:v>
                </c:pt>
                <c:pt idx="3211">
                  <c:v>61948</c:v>
                </c:pt>
                <c:pt idx="3212">
                  <c:v>61955</c:v>
                </c:pt>
                <c:pt idx="3213">
                  <c:v>61962</c:v>
                </c:pt>
                <c:pt idx="3214">
                  <c:v>61969</c:v>
                </c:pt>
                <c:pt idx="3215">
                  <c:v>61976</c:v>
                </c:pt>
                <c:pt idx="3216">
                  <c:v>61983</c:v>
                </c:pt>
                <c:pt idx="3217">
                  <c:v>61990</c:v>
                </c:pt>
                <c:pt idx="3218">
                  <c:v>61997</c:v>
                </c:pt>
                <c:pt idx="3219">
                  <c:v>62004</c:v>
                </c:pt>
                <c:pt idx="3220">
                  <c:v>62011</c:v>
                </c:pt>
                <c:pt idx="3221">
                  <c:v>62018</c:v>
                </c:pt>
                <c:pt idx="3222">
                  <c:v>62025</c:v>
                </c:pt>
                <c:pt idx="3223">
                  <c:v>62032</c:v>
                </c:pt>
                <c:pt idx="3224">
                  <c:v>62039</c:v>
                </c:pt>
                <c:pt idx="3225">
                  <c:v>62046</c:v>
                </c:pt>
                <c:pt idx="3226">
                  <c:v>62053</c:v>
                </c:pt>
                <c:pt idx="3227">
                  <c:v>62060</c:v>
                </c:pt>
                <c:pt idx="3228">
                  <c:v>62067</c:v>
                </c:pt>
                <c:pt idx="3229">
                  <c:v>62074</c:v>
                </c:pt>
                <c:pt idx="3230">
                  <c:v>62081</c:v>
                </c:pt>
                <c:pt idx="3231">
                  <c:v>62089</c:v>
                </c:pt>
                <c:pt idx="3232">
                  <c:v>62096</c:v>
                </c:pt>
                <c:pt idx="3233">
                  <c:v>62103</c:v>
                </c:pt>
                <c:pt idx="3234">
                  <c:v>62110</c:v>
                </c:pt>
                <c:pt idx="3235">
                  <c:v>62117</c:v>
                </c:pt>
                <c:pt idx="3236">
                  <c:v>62124</c:v>
                </c:pt>
                <c:pt idx="3237">
                  <c:v>62131</c:v>
                </c:pt>
                <c:pt idx="3238">
                  <c:v>62138</c:v>
                </c:pt>
                <c:pt idx="3239">
                  <c:v>62145</c:v>
                </c:pt>
                <c:pt idx="3240">
                  <c:v>62152</c:v>
                </c:pt>
                <c:pt idx="3241">
                  <c:v>62159</c:v>
                </c:pt>
                <c:pt idx="3242">
                  <c:v>62166</c:v>
                </c:pt>
                <c:pt idx="3243">
                  <c:v>62173</c:v>
                </c:pt>
                <c:pt idx="3244">
                  <c:v>62184</c:v>
                </c:pt>
                <c:pt idx="3245">
                  <c:v>62191</c:v>
                </c:pt>
                <c:pt idx="3246">
                  <c:v>62198</c:v>
                </c:pt>
                <c:pt idx="3247">
                  <c:v>62205</c:v>
                </c:pt>
                <c:pt idx="3248">
                  <c:v>62212</c:v>
                </c:pt>
                <c:pt idx="3249">
                  <c:v>62219</c:v>
                </c:pt>
                <c:pt idx="3250">
                  <c:v>62226</c:v>
                </c:pt>
                <c:pt idx="3251">
                  <c:v>62233</c:v>
                </c:pt>
                <c:pt idx="3252">
                  <c:v>62240</c:v>
                </c:pt>
                <c:pt idx="3253">
                  <c:v>62247</c:v>
                </c:pt>
                <c:pt idx="3254">
                  <c:v>62254</c:v>
                </c:pt>
                <c:pt idx="3255">
                  <c:v>62261</c:v>
                </c:pt>
                <c:pt idx="3256">
                  <c:v>62268</c:v>
                </c:pt>
                <c:pt idx="3257">
                  <c:v>62275</c:v>
                </c:pt>
                <c:pt idx="3258">
                  <c:v>62282</c:v>
                </c:pt>
                <c:pt idx="3259">
                  <c:v>62289</c:v>
                </c:pt>
                <c:pt idx="3260">
                  <c:v>62296</c:v>
                </c:pt>
                <c:pt idx="3261">
                  <c:v>62303</c:v>
                </c:pt>
                <c:pt idx="3262">
                  <c:v>62310</c:v>
                </c:pt>
                <c:pt idx="3263">
                  <c:v>62317</c:v>
                </c:pt>
                <c:pt idx="3264">
                  <c:v>62324</c:v>
                </c:pt>
                <c:pt idx="3265">
                  <c:v>62331</c:v>
                </c:pt>
                <c:pt idx="3266">
                  <c:v>62338</c:v>
                </c:pt>
                <c:pt idx="3267">
                  <c:v>62345</c:v>
                </c:pt>
                <c:pt idx="3268">
                  <c:v>62352</c:v>
                </c:pt>
                <c:pt idx="3269">
                  <c:v>62359</c:v>
                </c:pt>
                <c:pt idx="3270">
                  <c:v>62366</c:v>
                </c:pt>
                <c:pt idx="3271">
                  <c:v>62373</c:v>
                </c:pt>
                <c:pt idx="3272">
                  <c:v>62380</c:v>
                </c:pt>
                <c:pt idx="3273">
                  <c:v>62387</c:v>
                </c:pt>
                <c:pt idx="3274">
                  <c:v>62394</c:v>
                </c:pt>
                <c:pt idx="3275">
                  <c:v>62401</c:v>
                </c:pt>
                <c:pt idx="3276">
                  <c:v>62408</c:v>
                </c:pt>
                <c:pt idx="3277">
                  <c:v>62415</c:v>
                </c:pt>
                <c:pt idx="3278">
                  <c:v>62422</c:v>
                </c:pt>
                <c:pt idx="3279">
                  <c:v>62429</c:v>
                </c:pt>
                <c:pt idx="3280">
                  <c:v>62436</c:v>
                </c:pt>
                <c:pt idx="3281">
                  <c:v>62443</c:v>
                </c:pt>
                <c:pt idx="3282">
                  <c:v>62450</c:v>
                </c:pt>
                <c:pt idx="3283">
                  <c:v>62457</c:v>
                </c:pt>
                <c:pt idx="3284">
                  <c:v>62464</c:v>
                </c:pt>
                <c:pt idx="3285">
                  <c:v>62471</c:v>
                </c:pt>
                <c:pt idx="3286">
                  <c:v>62478</c:v>
                </c:pt>
                <c:pt idx="3287">
                  <c:v>62485</c:v>
                </c:pt>
                <c:pt idx="3288">
                  <c:v>62492</c:v>
                </c:pt>
                <c:pt idx="3289">
                  <c:v>62499</c:v>
                </c:pt>
                <c:pt idx="3290">
                  <c:v>62506</c:v>
                </c:pt>
                <c:pt idx="3291">
                  <c:v>62513</c:v>
                </c:pt>
                <c:pt idx="3292">
                  <c:v>62520</c:v>
                </c:pt>
                <c:pt idx="3293">
                  <c:v>62527</c:v>
                </c:pt>
                <c:pt idx="3294">
                  <c:v>62534</c:v>
                </c:pt>
                <c:pt idx="3295">
                  <c:v>62541</c:v>
                </c:pt>
                <c:pt idx="3296">
                  <c:v>62548</c:v>
                </c:pt>
                <c:pt idx="3297">
                  <c:v>62555</c:v>
                </c:pt>
                <c:pt idx="3298">
                  <c:v>62562</c:v>
                </c:pt>
                <c:pt idx="3299">
                  <c:v>62569</c:v>
                </c:pt>
                <c:pt idx="3300">
                  <c:v>62576</c:v>
                </c:pt>
                <c:pt idx="3301">
                  <c:v>62583</c:v>
                </c:pt>
                <c:pt idx="3302">
                  <c:v>62590</c:v>
                </c:pt>
                <c:pt idx="3303">
                  <c:v>62597</c:v>
                </c:pt>
                <c:pt idx="3304">
                  <c:v>62604</c:v>
                </c:pt>
                <c:pt idx="3305">
                  <c:v>62611</c:v>
                </c:pt>
                <c:pt idx="3306">
                  <c:v>62618</c:v>
                </c:pt>
                <c:pt idx="3307">
                  <c:v>62625</c:v>
                </c:pt>
                <c:pt idx="3308">
                  <c:v>62632</c:v>
                </c:pt>
                <c:pt idx="3309">
                  <c:v>62639</c:v>
                </c:pt>
                <c:pt idx="3310">
                  <c:v>62646</c:v>
                </c:pt>
                <c:pt idx="3311">
                  <c:v>62653</c:v>
                </c:pt>
                <c:pt idx="3312">
                  <c:v>62660</c:v>
                </c:pt>
                <c:pt idx="3313">
                  <c:v>62667</c:v>
                </c:pt>
                <c:pt idx="3314">
                  <c:v>62674</c:v>
                </c:pt>
                <c:pt idx="3315">
                  <c:v>62681</c:v>
                </c:pt>
                <c:pt idx="3316">
                  <c:v>62688</c:v>
                </c:pt>
                <c:pt idx="3317">
                  <c:v>62695</c:v>
                </c:pt>
                <c:pt idx="3318">
                  <c:v>62702</c:v>
                </c:pt>
                <c:pt idx="3319">
                  <c:v>62709</c:v>
                </c:pt>
                <c:pt idx="3320">
                  <c:v>62716</c:v>
                </c:pt>
                <c:pt idx="3321">
                  <c:v>62723</c:v>
                </c:pt>
                <c:pt idx="3322">
                  <c:v>62730</c:v>
                </c:pt>
                <c:pt idx="3323">
                  <c:v>62737</c:v>
                </c:pt>
                <c:pt idx="3324">
                  <c:v>62744</c:v>
                </c:pt>
                <c:pt idx="3325">
                  <c:v>62751</c:v>
                </c:pt>
                <c:pt idx="3326">
                  <c:v>62758</c:v>
                </c:pt>
                <c:pt idx="3327">
                  <c:v>62765</c:v>
                </c:pt>
                <c:pt idx="3328">
                  <c:v>62772</c:v>
                </c:pt>
                <c:pt idx="3329">
                  <c:v>62779</c:v>
                </c:pt>
                <c:pt idx="3330">
                  <c:v>62786</c:v>
                </c:pt>
                <c:pt idx="3331">
                  <c:v>62793</c:v>
                </c:pt>
                <c:pt idx="3332">
                  <c:v>62800</c:v>
                </c:pt>
                <c:pt idx="3333">
                  <c:v>62807</c:v>
                </c:pt>
                <c:pt idx="3334">
                  <c:v>62814</c:v>
                </c:pt>
                <c:pt idx="3335">
                  <c:v>62821</c:v>
                </c:pt>
                <c:pt idx="3336">
                  <c:v>62828</c:v>
                </c:pt>
                <c:pt idx="3337">
                  <c:v>62835</c:v>
                </c:pt>
                <c:pt idx="3338">
                  <c:v>62842</c:v>
                </c:pt>
                <c:pt idx="3339">
                  <c:v>62849</c:v>
                </c:pt>
                <c:pt idx="3340">
                  <c:v>62856</c:v>
                </c:pt>
                <c:pt idx="3341">
                  <c:v>62863</c:v>
                </c:pt>
                <c:pt idx="3342">
                  <c:v>62870</c:v>
                </c:pt>
                <c:pt idx="3343">
                  <c:v>62877</c:v>
                </c:pt>
                <c:pt idx="3344">
                  <c:v>62884</c:v>
                </c:pt>
                <c:pt idx="3345">
                  <c:v>62891</c:v>
                </c:pt>
                <c:pt idx="3346">
                  <c:v>62898</c:v>
                </c:pt>
                <c:pt idx="3347">
                  <c:v>62905</c:v>
                </c:pt>
                <c:pt idx="3348">
                  <c:v>62912</c:v>
                </c:pt>
                <c:pt idx="3349">
                  <c:v>62919</c:v>
                </c:pt>
                <c:pt idx="3350">
                  <c:v>62926</c:v>
                </c:pt>
                <c:pt idx="3351">
                  <c:v>62933</c:v>
                </c:pt>
                <c:pt idx="3352">
                  <c:v>62940</c:v>
                </c:pt>
                <c:pt idx="3353">
                  <c:v>62947</c:v>
                </c:pt>
                <c:pt idx="3354">
                  <c:v>62954</c:v>
                </c:pt>
                <c:pt idx="3355">
                  <c:v>62961</c:v>
                </c:pt>
                <c:pt idx="3356">
                  <c:v>62968</c:v>
                </c:pt>
                <c:pt idx="3357">
                  <c:v>62975</c:v>
                </c:pt>
                <c:pt idx="3358">
                  <c:v>62982</c:v>
                </c:pt>
                <c:pt idx="3359">
                  <c:v>62989</c:v>
                </c:pt>
                <c:pt idx="3360">
                  <c:v>62996</c:v>
                </c:pt>
                <c:pt idx="3361">
                  <c:v>63003</c:v>
                </c:pt>
                <c:pt idx="3362">
                  <c:v>63010</c:v>
                </c:pt>
                <c:pt idx="3363">
                  <c:v>63017</c:v>
                </c:pt>
                <c:pt idx="3364">
                  <c:v>63024</c:v>
                </c:pt>
                <c:pt idx="3365">
                  <c:v>63031</c:v>
                </c:pt>
                <c:pt idx="3366">
                  <c:v>63038</c:v>
                </c:pt>
                <c:pt idx="3367">
                  <c:v>63045</c:v>
                </c:pt>
                <c:pt idx="3368">
                  <c:v>63052</c:v>
                </c:pt>
                <c:pt idx="3369">
                  <c:v>63059</c:v>
                </c:pt>
                <c:pt idx="3370">
                  <c:v>63066</c:v>
                </c:pt>
                <c:pt idx="3371">
                  <c:v>63073</c:v>
                </c:pt>
                <c:pt idx="3372">
                  <c:v>63080</c:v>
                </c:pt>
                <c:pt idx="3373">
                  <c:v>63087</c:v>
                </c:pt>
                <c:pt idx="3374">
                  <c:v>63094</c:v>
                </c:pt>
                <c:pt idx="3375">
                  <c:v>63101</c:v>
                </c:pt>
                <c:pt idx="3376">
                  <c:v>63108</c:v>
                </c:pt>
                <c:pt idx="3377">
                  <c:v>63115</c:v>
                </c:pt>
                <c:pt idx="3378">
                  <c:v>63122</c:v>
                </c:pt>
                <c:pt idx="3379">
                  <c:v>63129</c:v>
                </c:pt>
                <c:pt idx="3380">
                  <c:v>63136</c:v>
                </c:pt>
                <c:pt idx="3381">
                  <c:v>63143</c:v>
                </c:pt>
                <c:pt idx="3382">
                  <c:v>63150</c:v>
                </c:pt>
                <c:pt idx="3383">
                  <c:v>63157</c:v>
                </c:pt>
                <c:pt idx="3384">
                  <c:v>63164</c:v>
                </c:pt>
                <c:pt idx="3385">
                  <c:v>63171</c:v>
                </c:pt>
                <c:pt idx="3386">
                  <c:v>63178</c:v>
                </c:pt>
                <c:pt idx="3387">
                  <c:v>63186</c:v>
                </c:pt>
                <c:pt idx="3388">
                  <c:v>63193</c:v>
                </c:pt>
                <c:pt idx="3389">
                  <c:v>63200</c:v>
                </c:pt>
                <c:pt idx="3390">
                  <c:v>63207</c:v>
                </c:pt>
                <c:pt idx="3391">
                  <c:v>63214</c:v>
                </c:pt>
                <c:pt idx="3392">
                  <c:v>63221</c:v>
                </c:pt>
                <c:pt idx="3393">
                  <c:v>63228</c:v>
                </c:pt>
                <c:pt idx="3394">
                  <c:v>63235</c:v>
                </c:pt>
                <c:pt idx="3395">
                  <c:v>63242</c:v>
                </c:pt>
                <c:pt idx="3396">
                  <c:v>63249</c:v>
                </c:pt>
                <c:pt idx="3397">
                  <c:v>63256</c:v>
                </c:pt>
                <c:pt idx="3398">
                  <c:v>63263</c:v>
                </c:pt>
                <c:pt idx="3399">
                  <c:v>63270</c:v>
                </c:pt>
                <c:pt idx="3400">
                  <c:v>63277</c:v>
                </c:pt>
                <c:pt idx="3401">
                  <c:v>63284</c:v>
                </c:pt>
                <c:pt idx="3402">
                  <c:v>63291</c:v>
                </c:pt>
                <c:pt idx="3403">
                  <c:v>63298</c:v>
                </c:pt>
                <c:pt idx="3404">
                  <c:v>63305</c:v>
                </c:pt>
                <c:pt idx="3405">
                  <c:v>63312</c:v>
                </c:pt>
                <c:pt idx="3406">
                  <c:v>63319</c:v>
                </c:pt>
                <c:pt idx="3407">
                  <c:v>63326</c:v>
                </c:pt>
                <c:pt idx="3408">
                  <c:v>63333</c:v>
                </c:pt>
                <c:pt idx="3409">
                  <c:v>63340</c:v>
                </c:pt>
                <c:pt idx="3410">
                  <c:v>63347</c:v>
                </c:pt>
                <c:pt idx="3411">
                  <c:v>63354</c:v>
                </c:pt>
                <c:pt idx="3412">
                  <c:v>63361</c:v>
                </c:pt>
                <c:pt idx="3413">
                  <c:v>63368</c:v>
                </c:pt>
                <c:pt idx="3414">
                  <c:v>63375</c:v>
                </c:pt>
                <c:pt idx="3415">
                  <c:v>63382</c:v>
                </c:pt>
                <c:pt idx="3416">
                  <c:v>63389</c:v>
                </c:pt>
                <c:pt idx="3417">
                  <c:v>63396</c:v>
                </c:pt>
                <c:pt idx="3418">
                  <c:v>63403</c:v>
                </c:pt>
                <c:pt idx="3419">
                  <c:v>63410</c:v>
                </c:pt>
                <c:pt idx="3420">
                  <c:v>63417</c:v>
                </c:pt>
                <c:pt idx="3421">
                  <c:v>63424</c:v>
                </c:pt>
                <c:pt idx="3422">
                  <c:v>63431</c:v>
                </c:pt>
                <c:pt idx="3423">
                  <c:v>63438</c:v>
                </c:pt>
                <c:pt idx="3424">
                  <c:v>63445</c:v>
                </c:pt>
                <c:pt idx="3425">
                  <c:v>63452</c:v>
                </c:pt>
                <c:pt idx="3426">
                  <c:v>63459</c:v>
                </c:pt>
                <c:pt idx="3427">
                  <c:v>63466</c:v>
                </c:pt>
                <c:pt idx="3428">
                  <c:v>63473</c:v>
                </c:pt>
                <c:pt idx="3429">
                  <c:v>63480</c:v>
                </c:pt>
                <c:pt idx="3430">
                  <c:v>63487</c:v>
                </c:pt>
                <c:pt idx="3431">
                  <c:v>63494</c:v>
                </c:pt>
                <c:pt idx="3432">
                  <c:v>63501</c:v>
                </c:pt>
                <c:pt idx="3433">
                  <c:v>63508</c:v>
                </c:pt>
                <c:pt idx="3434">
                  <c:v>63515</c:v>
                </c:pt>
                <c:pt idx="3435">
                  <c:v>63522</c:v>
                </c:pt>
                <c:pt idx="3436">
                  <c:v>63529</c:v>
                </c:pt>
                <c:pt idx="3437">
                  <c:v>63536</c:v>
                </c:pt>
                <c:pt idx="3438">
                  <c:v>63543</c:v>
                </c:pt>
                <c:pt idx="3439">
                  <c:v>63550</c:v>
                </c:pt>
                <c:pt idx="3440">
                  <c:v>63557</c:v>
                </c:pt>
                <c:pt idx="3441">
                  <c:v>63564</c:v>
                </c:pt>
                <c:pt idx="3442">
                  <c:v>63571</c:v>
                </c:pt>
                <c:pt idx="3443">
                  <c:v>63578</c:v>
                </c:pt>
                <c:pt idx="3444">
                  <c:v>63585</c:v>
                </c:pt>
                <c:pt idx="3445">
                  <c:v>63592</c:v>
                </c:pt>
                <c:pt idx="3446">
                  <c:v>63599</c:v>
                </c:pt>
                <c:pt idx="3447">
                  <c:v>63606</c:v>
                </c:pt>
                <c:pt idx="3448">
                  <c:v>63613</c:v>
                </c:pt>
                <c:pt idx="3449">
                  <c:v>63620</c:v>
                </c:pt>
                <c:pt idx="3450">
                  <c:v>63627</c:v>
                </c:pt>
                <c:pt idx="3451">
                  <c:v>63634</c:v>
                </c:pt>
                <c:pt idx="3452">
                  <c:v>63641</c:v>
                </c:pt>
                <c:pt idx="3453">
                  <c:v>63648</c:v>
                </c:pt>
                <c:pt idx="3454">
                  <c:v>63655</c:v>
                </c:pt>
                <c:pt idx="3455">
                  <c:v>63662</c:v>
                </c:pt>
                <c:pt idx="3456">
                  <c:v>63669</c:v>
                </c:pt>
                <c:pt idx="3457">
                  <c:v>63676</c:v>
                </c:pt>
                <c:pt idx="3458">
                  <c:v>63683</c:v>
                </c:pt>
                <c:pt idx="3459">
                  <c:v>63690</c:v>
                </c:pt>
                <c:pt idx="3460">
                  <c:v>63697</c:v>
                </c:pt>
                <c:pt idx="3461">
                  <c:v>63704</c:v>
                </c:pt>
                <c:pt idx="3462">
                  <c:v>63711</c:v>
                </c:pt>
                <c:pt idx="3463">
                  <c:v>63718</c:v>
                </c:pt>
                <c:pt idx="3464">
                  <c:v>63725</c:v>
                </c:pt>
                <c:pt idx="3465">
                  <c:v>63732</c:v>
                </c:pt>
                <c:pt idx="3466">
                  <c:v>63739</c:v>
                </c:pt>
                <c:pt idx="3467">
                  <c:v>63746</c:v>
                </c:pt>
                <c:pt idx="3468">
                  <c:v>63753</c:v>
                </c:pt>
                <c:pt idx="3469">
                  <c:v>63760</c:v>
                </c:pt>
                <c:pt idx="3470">
                  <c:v>63767</c:v>
                </c:pt>
                <c:pt idx="3471">
                  <c:v>63774</c:v>
                </c:pt>
                <c:pt idx="3472">
                  <c:v>63781</c:v>
                </c:pt>
                <c:pt idx="3473">
                  <c:v>63788</c:v>
                </c:pt>
                <c:pt idx="3474">
                  <c:v>63795</c:v>
                </c:pt>
                <c:pt idx="3475">
                  <c:v>63802</c:v>
                </c:pt>
                <c:pt idx="3476">
                  <c:v>63809</c:v>
                </c:pt>
                <c:pt idx="3477">
                  <c:v>63816</c:v>
                </c:pt>
                <c:pt idx="3478">
                  <c:v>63823</c:v>
                </c:pt>
                <c:pt idx="3479">
                  <c:v>63830</c:v>
                </c:pt>
                <c:pt idx="3480">
                  <c:v>63837</c:v>
                </c:pt>
                <c:pt idx="3481">
                  <c:v>63844</c:v>
                </c:pt>
                <c:pt idx="3482">
                  <c:v>63851</c:v>
                </c:pt>
                <c:pt idx="3483">
                  <c:v>63858</c:v>
                </c:pt>
                <c:pt idx="3484">
                  <c:v>63865</c:v>
                </c:pt>
                <c:pt idx="3485">
                  <c:v>63872</c:v>
                </c:pt>
                <c:pt idx="3486">
                  <c:v>63879</c:v>
                </c:pt>
                <c:pt idx="3487">
                  <c:v>63886</c:v>
                </c:pt>
                <c:pt idx="3488">
                  <c:v>63893</c:v>
                </c:pt>
                <c:pt idx="3489">
                  <c:v>63900</c:v>
                </c:pt>
                <c:pt idx="3490">
                  <c:v>63907</c:v>
                </c:pt>
                <c:pt idx="3491">
                  <c:v>63915</c:v>
                </c:pt>
                <c:pt idx="3492">
                  <c:v>63922</c:v>
                </c:pt>
                <c:pt idx="3493">
                  <c:v>63929</c:v>
                </c:pt>
                <c:pt idx="3494">
                  <c:v>63936</c:v>
                </c:pt>
                <c:pt idx="3495">
                  <c:v>63943</c:v>
                </c:pt>
                <c:pt idx="3496">
                  <c:v>63950</c:v>
                </c:pt>
                <c:pt idx="3497">
                  <c:v>63957</c:v>
                </c:pt>
                <c:pt idx="3498">
                  <c:v>63964</c:v>
                </c:pt>
                <c:pt idx="3499">
                  <c:v>63971</c:v>
                </c:pt>
                <c:pt idx="3500">
                  <c:v>63978</c:v>
                </c:pt>
                <c:pt idx="3501">
                  <c:v>63985</c:v>
                </c:pt>
                <c:pt idx="3502">
                  <c:v>63992</c:v>
                </c:pt>
                <c:pt idx="3503">
                  <c:v>63999</c:v>
                </c:pt>
                <c:pt idx="3504">
                  <c:v>64006</c:v>
                </c:pt>
                <c:pt idx="3505">
                  <c:v>64013</c:v>
                </c:pt>
                <c:pt idx="3506">
                  <c:v>64020</c:v>
                </c:pt>
                <c:pt idx="3507">
                  <c:v>64027</c:v>
                </c:pt>
                <c:pt idx="3508">
                  <c:v>64034</c:v>
                </c:pt>
                <c:pt idx="3509">
                  <c:v>64041</c:v>
                </c:pt>
                <c:pt idx="3510">
                  <c:v>64048</c:v>
                </c:pt>
                <c:pt idx="3511">
                  <c:v>64055</c:v>
                </c:pt>
                <c:pt idx="3512">
                  <c:v>64062</c:v>
                </c:pt>
                <c:pt idx="3513">
                  <c:v>64069</c:v>
                </c:pt>
                <c:pt idx="3514">
                  <c:v>64076</c:v>
                </c:pt>
                <c:pt idx="3515">
                  <c:v>64083</c:v>
                </c:pt>
                <c:pt idx="3516">
                  <c:v>64090</c:v>
                </c:pt>
                <c:pt idx="3517">
                  <c:v>64097</c:v>
                </c:pt>
                <c:pt idx="3518">
                  <c:v>64104</c:v>
                </c:pt>
                <c:pt idx="3519">
                  <c:v>64111</c:v>
                </c:pt>
                <c:pt idx="3520">
                  <c:v>64118</c:v>
                </c:pt>
                <c:pt idx="3521">
                  <c:v>64125</c:v>
                </c:pt>
                <c:pt idx="3522">
                  <c:v>64132</c:v>
                </c:pt>
                <c:pt idx="3523">
                  <c:v>64139</c:v>
                </c:pt>
                <c:pt idx="3524">
                  <c:v>64146</c:v>
                </c:pt>
                <c:pt idx="3525">
                  <c:v>64153</c:v>
                </c:pt>
                <c:pt idx="3526">
                  <c:v>64160</c:v>
                </c:pt>
                <c:pt idx="3527">
                  <c:v>64167</c:v>
                </c:pt>
                <c:pt idx="3528">
                  <c:v>64174</c:v>
                </c:pt>
                <c:pt idx="3529">
                  <c:v>64181</c:v>
                </c:pt>
                <c:pt idx="3530">
                  <c:v>64188</c:v>
                </c:pt>
                <c:pt idx="3531">
                  <c:v>64195</c:v>
                </c:pt>
                <c:pt idx="3532">
                  <c:v>64202</c:v>
                </c:pt>
                <c:pt idx="3533">
                  <c:v>64209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1.0415000000011066E-2</c:v>
                </c:pt>
                <c:pt idx="1">
                  <c:v>1.0413544587139164E-2</c:v>
                </c:pt>
                <c:pt idx="2">
                  <c:v>1.0389236644690478E-2</c:v>
                </c:pt>
                <c:pt idx="3">
                  <c:v>1.0376531943130046E-2</c:v>
                </c:pt>
                <c:pt idx="4">
                  <c:v>1.036307486634745E-2</c:v>
                </c:pt>
                <c:pt idx="5">
                  <c:v>1.0322352772648312E-2</c:v>
                </c:pt>
                <c:pt idx="6">
                  <c:v>1.0320657008265325E-2</c:v>
                </c:pt>
                <c:pt idx="7">
                  <c:v>1.0287185337819079E-2</c:v>
                </c:pt>
                <c:pt idx="8">
                  <c:v>1.0270822850453831E-2</c:v>
                </c:pt>
                <c:pt idx="9">
                  <c:v>1.0254244232037944E-2</c:v>
                </c:pt>
                <c:pt idx="10">
                  <c:v>1.0207939253915889E-2</c:v>
                </c:pt>
                <c:pt idx="11">
                  <c:v>1.020596081025912E-2</c:v>
                </c:pt>
                <c:pt idx="12">
                  <c:v>1.0170789612690865E-2</c:v>
                </c:pt>
                <c:pt idx="13">
                  <c:v>1.0154522400349668E-2</c:v>
                </c:pt>
                <c:pt idx="14">
                  <c:v>1.0138575074271071E-2</c:v>
                </c:pt>
                <c:pt idx="15">
                  <c:v>1.0097887980226192E-2</c:v>
                </c:pt>
                <c:pt idx="16">
                  <c:v>1.0095654941433803E-2</c:v>
                </c:pt>
                <c:pt idx="17">
                  <c:v>1.0066315999043838E-2</c:v>
                </c:pt>
                <c:pt idx="18">
                  <c:v>1.0053895495252974E-2</c:v>
                </c:pt>
                <c:pt idx="19">
                  <c:v>1.0042330681698674E-2</c:v>
                </c:pt>
                <c:pt idx="20">
                  <c:v>1.001831652206423E-2</c:v>
                </c:pt>
                <c:pt idx="21">
                  <c:v>1.0015927358575993E-2</c:v>
                </c:pt>
                <c:pt idx="22">
                  <c:v>9.99999999993317E-3</c:v>
                </c:pt>
                <c:pt idx="23">
                  <c:v>9.9950322756464666E-3</c:v>
                </c:pt>
                <c:pt idx="24">
                  <c:v>9.9912090313463032E-3</c:v>
                </c:pt>
                <c:pt idx="25">
                  <c:v>9.9909085745783464E-3</c:v>
                </c:pt>
                <c:pt idx="26">
                  <c:v>9.9885230270717607E-3</c:v>
                </c:pt>
                <c:pt idx="27">
                  <c:v>9.987625608668246E-3</c:v>
                </c:pt>
                <c:pt idx="28">
                  <c:v>9.9896886516887343E-3</c:v>
                </c:pt>
                <c:pt idx="29">
                  <c:v>9.9925693386674185E-3</c:v>
                </c:pt>
                <c:pt idx="30">
                  <c:v>1.0010083132348713E-2</c:v>
                </c:pt>
                <c:pt idx="31">
                  <c:v>1.0007862713349877E-2</c:v>
                </c:pt>
                <c:pt idx="32">
                  <c:v>1.0017603618136056E-2</c:v>
                </c:pt>
                <c:pt idx="33">
                  <c:v>1.0024409888922609E-2</c:v>
                </c:pt>
                <c:pt idx="34">
                  <c:v>1.0031707047098248E-2</c:v>
                </c:pt>
                <c:pt idx="35">
                  <c:v>1.0059929411871683E-2</c:v>
                </c:pt>
                <c:pt idx="36">
                  <c:v>1.0057995590503388E-2</c:v>
                </c:pt>
                <c:pt idx="37">
                  <c:v>1.0073922325915483E-2</c:v>
                </c:pt>
                <c:pt idx="38">
                  <c:v>1.0083184499420384E-2</c:v>
                </c:pt>
                <c:pt idx="39">
                  <c:v>1.0092610779193554E-2</c:v>
                </c:pt>
                <c:pt idx="40">
                  <c:v>1.012452187302244E-2</c:v>
                </c:pt>
                <c:pt idx="41">
                  <c:v>1.0122953207764872E-2</c:v>
                </c:pt>
                <c:pt idx="42">
                  <c:v>1.0140569606559697E-2</c:v>
                </c:pt>
                <c:pt idx="43">
                  <c:v>1.0150000000000048E-2</c:v>
                </c:pt>
                <c:pt idx="44">
                  <c:v>1.0159276085057196E-2</c:v>
                </c:pt>
                <c:pt idx="45">
                  <c:v>1.0188483450306086E-2</c:v>
                </c:pt>
                <c:pt idx="46">
                  <c:v>1.0187312384653459E-2</c:v>
                </c:pt>
                <c:pt idx="47">
                  <c:v>1.0203353781242276E-2</c:v>
                </c:pt>
                <c:pt idx="48">
                  <c:v>1.0211736485712079E-2</c:v>
                </c:pt>
                <c:pt idx="49">
                  <c:v>1.0219984149875445E-2</c:v>
                </c:pt>
                <c:pt idx="50">
                  <c:v>1.0245554363344414E-2</c:v>
                </c:pt>
                <c:pt idx="51">
                  <c:v>1.0244743805447504E-2</c:v>
                </c:pt>
                <c:pt idx="52">
                  <c:v>1.0259335454786611E-2</c:v>
                </c:pt>
                <c:pt idx="53">
                  <c:v>1.026685603273411E-2</c:v>
                </c:pt>
                <c:pt idx="54">
                  <c:v>1.0274269290481359E-2</c:v>
                </c:pt>
                <c:pt idx="55">
                  <c:v>1.0296882746279835E-2</c:v>
                </c:pt>
                <c:pt idx="56">
                  <c:v>1.029638368011318E-2</c:v>
                </c:pt>
                <c:pt idx="57">
                  <c:v>1.0309864404339949E-2</c:v>
                </c:pt>
                <c:pt idx="58">
                  <c:v>1.0316716919741493E-2</c:v>
                </c:pt>
                <c:pt idx="59">
                  <c:v>1.0323489842517412E-2</c:v>
                </c:pt>
                <c:pt idx="60">
                  <c:v>1.0356991985437422E-2</c:v>
                </c:pt>
                <c:pt idx="61">
                  <c:v>1.0362677792847292E-2</c:v>
                </c:pt>
                <c:pt idx="62">
                  <c:v>1.0369004499118123E-2</c:v>
                </c:pt>
                <c:pt idx="63">
                  <c:v>1.0368933570748418E-2</c:v>
                </c:pt>
                <c:pt idx="64">
                  <c:v>1.0399999999909336E-2</c:v>
                </c:pt>
                <c:pt idx="65">
                  <c:v>1.0406106776260273E-2</c:v>
                </c:pt>
                <c:pt idx="66">
                  <c:v>1.0412202572725482E-2</c:v>
                </c:pt>
                <c:pt idx="67">
                  <c:v>1.0430172684473488E-2</c:v>
                </c:pt>
                <c:pt idx="68">
                  <c:v>1.0430345951409731E-2</c:v>
                </c:pt>
                <c:pt idx="69">
                  <c:v>1.0442871087776385E-2</c:v>
                </c:pt>
                <c:pt idx="70">
                  <c:v>1.0449113546989929E-2</c:v>
                </c:pt>
                <c:pt idx="71">
                  <c:v>1.0455415875996778E-2</c:v>
                </c:pt>
                <c:pt idx="72">
                  <c:v>1.0474206052591948E-2</c:v>
                </c:pt>
                <c:pt idx="73">
                  <c:v>1.0474496615603356E-2</c:v>
                </c:pt>
                <c:pt idx="74">
                  <c:v>1.0488179861518386E-2</c:v>
                </c:pt>
                <c:pt idx="75">
                  <c:v>1.0495053989393675E-2</c:v>
                </c:pt>
                <c:pt idx="76">
                  <c:v>1.0502058849816105E-2</c:v>
                </c:pt>
                <c:pt idx="77">
                  <c:v>1.0523278117053631E-2</c:v>
                </c:pt>
                <c:pt idx="78">
                  <c:v>1.0523625665700387E-2</c:v>
                </c:pt>
                <c:pt idx="79">
                  <c:v>1.0539398509226814E-2</c:v>
                </c:pt>
                <c:pt idx="80">
                  <c:v>1.0547400391540659E-2</c:v>
                </c:pt>
                <c:pt idx="81">
                  <c:v>1.0555603885513323E-2</c:v>
                </c:pt>
                <c:pt idx="82">
                  <c:v>1.0580842948465962E-2</c:v>
                </c:pt>
                <c:pt idx="83">
                  <c:v>1.0589961228062151E-2</c:v>
                </c:pt>
                <c:pt idx="84">
                  <c:v>1.0599999999999834E-2</c:v>
                </c:pt>
                <c:pt idx="85">
                  <c:v>1.0609620997587787E-2</c:v>
                </c:pt>
                <c:pt idx="86">
                  <c:v>1.0619485376271444E-2</c:v>
                </c:pt>
                <c:pt idx="87">
                  <c:v>1.0649700403924921E-2</c:v>
                </c:pt>
                <c:pt idx="88">
                  <c:v>1.0650035930229699E-2</c:v>
                </c:pt>
                <c:pt idx="89">
                  <c:v>1.0671792899521282E-2</c:v>
                </c:pt>
                <c:pt idx="90">
                  <c:v>1.0682718503535272E-2</c:v>
                </c:pt>
                <c:pt idx="91">
                  <c:v>1.0693754461762649E-2</c:v>
                </c:pt>
                <c:pt idx="92">
                  <c:v>1.0726543940935697E-2</c:v>
                </c:pt>
                <c:pt idx="93">
                  <c:v>1.0726944519062302E-2</c:v>
                </c:pt>
                <c:pt idx="94">
                  <c:v>1.074992429974098E-2</c:v>
                </c:pt>
                <c:pt idx="95">
                  <c:v>1.0761223211796678E-2</c:v>
                </c:pt>
                <c:pt idx="96">
                  <c:v>1.0772499413088148E-2</c:v>
                </c:pt>
                <c:pt idx="97">
                  <c:v>1.0804898417905114E-2</c:v>
                </c:pt>
                <c:pt idx="98">
                  <c:v>1.0805449156462294E-2</c:v>
                </c:pt>
                <c:pt idx="99">
                  <c:v>1.0827874285502271E-2</c:v>
                </c:pt>
                <c:pt idx="100">
                  <c:v>1.0838614927127814E-2</c:v>
                </c:pt>
                <c:pt idx="101">
                  <c:v>1.0849199752081375E-2</c:v>
                </c:pt>
                <c:pt idx="102">
                  <c:v>1.0878277535407344E-2</c:v>
                </c:pt>
                <c:pt idx="103">
                  <c:v>1.0879046074641834E-2</c:v>
                </c:pt>
                <c:pt idx="104">
                  <c:v>1.0890439223792514E-2</c:v>
                </c:pt>
                <c:pt idx="105">
                  <c:v>1.0900000000000132E-2</c:v>
                </c:pt>
                <c:pt idx="106">
                  <c:v>1.0909297463399303E-2</c:v>
                </c:pt>
                <c:pt idx="107">
                  <c:v>1.0918340997163378E-2</c:v>
                </c:pt>
                <c:pt idx="108">
                  <c:v>1.0941950862142939E-2</c:v>
                </c:pt>
                <c:pt idx="109">
                  <c:v>1.095227734691373E-2</c:v>
                </c:pt>
                <c:pt idx="110">
                  <c:v>1.0960277371579563E-2</c:v>
                </c:pt>
                <c:pt idx="111">
                  <c:v>1.0968113926701273E-2</c:v>
                </c:pt>
                <c:pt idx="112">
                  <c:v>1.0975802091055309E-2</c:v>
                </c:pt>
                <c:pt idx="113">
                  <c:v>1.0995376333758905E-2</c:v>
                </c:pt>
                <c:pt idx="114">
                  <c:v>1.1005372434392369E-2</c:v>
                </c:pt>
                <c:pt idx="115">
                  <c:v>1.1012544844365202E-2</c:v>
                </c:pt>
                <c:pt idx="116">
                  <c:v>1.1019659346674038E-2</c:v>
                </c:pt>
                <c:pt idx="117">
                  <c:v>1.1026731023433545E-2</c:v>
                </c:pt>
                <c:pt idx="118">
                  <c:v>1.104442924672658E-2</c:v>
                </c:pt>
                <c:pt idx="119">
                  <c:v>1.105489113219793E-2</c:v>
                </c:pt>
                <c:pt idx="120">
                  <c:v>1.106197492781269E-2</c:v>
                </c:pt>
                <c:pt idx="121">
                  <c:v>1.1069106399470563E-2</c:v>
                </c:pt>
                <c:pt idx="122">
                  <c:v>1.1076300632257619E-2</c:v>
                </c:pt>
                <c:pt idx="123">
                  <c:v>1.1113741222540607E-2</c:v>
                </c:pt>
                <c:pt idx="124">
                  <c:v>1.1121628834369846E-2</c:v>
                </c:pt>
                <c:pt idx="125">
                  <c:v>1.1129684815976315E-2</c:v>
                </c:pt>
                <c:pt idx="126">
                  <c:v>1.1149999999999848E-2</c:v>
                </c:pt>
                <c:pt idx="127">
                  <c:v>1.1163875195322914E-2</c:v>
                </c:pt>
                <c:pt idx="128">
                  <c:v>1.1172957025556318E-2</c:v>
                </c:pt>
                <c:pt idx="129">
                  <c:v>1.1182248749596058E-2</c:v>
                </c:pt>
                <c:pt idx="130">
                  <c:v>1.1191744537403459E-2</c:v>
                </c:pt>
                <c:pt idx="131">
                  <c:v>1.1215622310612917E-2</c:v>
                </c:pt>
                <c:pt idx="132">
                  <c:v>1.1231651722027669E-2</c:v>
                </c:pt>
                <c:pt idx="133">
                  <c:v>1.1242080374427088E-2</c:v>
                </c:pt>
                <c:pt idx="134">
                  <c:v>1.1252678108007785E-2</c:v>
                </c:pt>
                <c:pt idx="135">
                  <c:v>1.1295312482173693E-2</c:v>
                </c:pt>
                <c:pt idx="136">
                  <c:v>1.1298455244192091E-2</c:v>
                </c:pt>
                <c:pt idx="137">
                  <c:v>1.1307998905251804E-2</c:v>
                </c:pt>
                <c:pt idx="138">
                  <c:v>1.1319488670346489E-2</c:v>
                </c:pt>
                <c:pt idx="139">
                  <c:v>1.1331106696328641E-2</c:v>
                </c:pt>
                <c:pt idx="140">
                  <c:v>1.1342847150920266E-2</c:v>
                </c:pt>
                <c:pt idx="141">
                  <c:v>1.1372111186961671E-2</c:v>
                </c:pt>
                <c:pt idx="142">
                  <c:v>1.1390916601792034E-2</c:v>
                </c:pt>
                <c:pt idx="143">
                  <c:v>1.140318170714294E-2</c:v>
                </c:pt>
                <c:pt idx="144">
                  <c:v>1.1415534242476655E-2</c:v>
                </c:pt>
                <c:pt idx="145">
                  <c:v>1.142796837380633E-2</c:v>
                </c:pt>
                <c:pt idx="146">
                  <c:v>1.1431301072551636E-2</c:v>
                </c:pt>
                <c:pt idx="147">
                  <c:v>1.1491158761957943E-2</c:v>
                </c:pt>
                <c:pt idx="148">
                  <c:v>1.1503960758728615E-2</c:v>
                </c:pt>
                <c:pt idx="149">
                  <c:v>1.1516808416422109E-2</c:v>
                </c:pt>
                <c:pt idx="150">
                  <c:v>1.1549017020940369E-2</c:v>
                </c:pt>
                <c:pt idx="151">
                  <c:v>1.1568637146360583E-2</c:v>
                </c:pt>
                <c:pt idx="152">
                  <c:v>1.1581699225754472E-2</c:v>
                </c:pt>
                <c:pt idx="153">
                  <c:v>1.1594801412611044E-2</c:v>
                </c:pt>
                <c:pt idx="154">
                  <c:v>1.1607942781205027E-2</c:v>
                </c:pt>
                <c:pt idx="155">
                  <c:v>1.1640923024723001E-2</c:v>
                </c:pt>
                <c:pt idx="156">
                  <c:v>1.1660881556906588E-2</c:v>
                </c:pt>
                <c:pt idx="157">
                  <c:v>1.167420494676441E-2</c:v>
                </c:pt>
                <c:pt idx="158">
                  <c:v>1.1687561963078297E-2</c:v>
                </c:pt>
                <c:pt idx="159">
                  <c:v>1.1700951679811E-2</c:v>
                </c:pt>
                <c:pt idx="160">
                  <c:v>1.1734348849374333E-2</c:v>
                </c:pt>
                <c:pt idx="161">
                  <c:v>1.1754819028561236E-2</c:v>
                </c:pt>
                <c:pt idx="162">
                  <c:v>1.176835835520551E-2</c:v>
                </c:pt>
                <c:pt idx="163">
                  <c:v>1.178192482506879E-2</c:v>
                </c:pt>
                <c:pt idx="164">
                  <c:v>1.1795517511786535E-2</c:v>
                </c:pt>
                <c:pt idx="165">
                  <c:v>1.1838842866338951E-2</c:v>
                </c:pt>
                <c:pt idx="166">
                  <c:v>1.186384177207267E-2</c:v>
                </c:pt>
                <c:pt idx="167">
                  <c:v>1.1877572303568895E-2</c:v>
                </c:pt>
                <c:pt idx="168">
                  <c:v>1.1891322226683654E-2</c:v>
                </c:pt>
                <c:pt idx="169">
                  <c:v>1.1924493182030885E-2</c:v>
                </c:pt>
                <c:pt idx="170">
                  <c:v>1.1946459970563428E-2</c:v>
                </c:pt>
                <c:pt idx="171">
                  <c:v>1.1960264103478835E-2</c:v>
                </c:pt>
                <c:pt idx="172">
                  <c:v>1.1974070188244257E-2</c:v>
                </c:pt>
                <c:pt idx="173">
                  <c:v>1.1987875261112668E-2</c:v>
                </c:pt>
                <c:pt idx="174">
                  <c:v>1.2020338689611906E-2</c:v>
                </c:pt>
                <c:pt idx="175">
                  <c:v>1.2043026153015113E-2</c:v>
                </c:pt>
                <c:pt idx="176">
                  <c:v>1.2056781704536057E-2</c:v>
                </c:pt>
                <c:pt idx="177">
                  <c:v>1.2070518458286994E-2</c:v>
                </c:pt>
                <c:pt idx="178">
                  <c:v>1.2084233449393578E-2</c:v>
                </c:pt>
                <c:pt idx="179">
                  <c:v>1.2115546071507596E-2</c:v>
                </c:pt>
                <c:pt idx="180">
                  <c:v>1.2138816484322579E-2</c:v>
                </c:pt>
                <c:pt idx="181">
                  <c:v>1.2152378183536872E-2</c:v>
                </c:pt>
                <c:pt idx="182">
                  <c:v>1.2165900327539392E-2</c:v>
                </c:pt>
                <c:pt idx="183">
                  <c:v>1.2179379950357561E-2</c:v>
                </c:pt>
                <c:pt idx="184">
                  <c:v>1.2209103805687233E-2</c:v>
                </c:pt>
                <c:pt idx="185">
                  <c:v>1.2232813905008744E-2</c:v>
                </c:pt>
                <c:pt idx="186">
                  <c:v>1.2246036427011164E-2</c:v>
                </c:pt>
                <c:pt idx="187">
                  <c:v>1.2259198628831403E-2</c:v>
                </c:pt>
                <c:pt idx="188">
                  <c:v>1.2272297543457489E-2</c:v>
                </c:pt>
                <c:pt idx="189">
                  <c:v>1.2299999999999612E-2</c:v>
                </c:pt>
                <c:pt idx="190">
                  <c:v>1.2324000271606739E-2</c:v>
                </c:pt>
                <c:pt idx="191">
                  <c:v>1.2336741531522977E-2</c:v>
                </c:pt>
                <c:pt idx="192">
                  <c:v>1.2349409490642005E-2</c:v>
                </c:pt>
                <c:pt idx="193">
                  <c:v>1.236200540400012E-2</c:v>
                </c:pt>
                <c:pt idx="194">
                  <c:v>1.2387462518663881E-2</c:v>
                </c:pt>
                <c:pt idx="195">
                  <c:v>1.2411693703273885E-2</c:v>
                </c:pt>
                <c:pt idx="196">
                  <c:v>1.2423948216081726E-2</c:v>
                </c:pt>
                <c:pt idx="197">
                  <c:v>1.2436138214958925E-2</c:v>
                </c:pt>
                <c:pt idx="198">
                  <c:v>1.2448264955471577E-2</c:v>
                </c:pt>
                <c:pt idx="199">
                  <c:v>1.2471679487642854E-2</c:v>
                </c:pt>
                <c:pt idx="200">
                  <c:v>1.2496164447699742E-2</c:v>
                </c:pt>
                <c:pt idx="201">
                  <c:v>1.2507993732375544E-2</c:v>
                </c:pt>
                <c:pt idx="202">
                  <c:v>1.2519767293571737E-2</c:v>
                </c:pt>
                <c:pt idx="203">
                  <c:v>1.2531486387344026E-2</c:v>
                </c:pt>
                <c:pt idx="204">
                  <c:v>1.2553079273089487E-2</c:v>
                </c:pt>
                <c:pt idx="205">
                  <c:v>1.2577843211646567E-2</c:v>
                </c:pt>
                <c:pt idx="206">
                  <c:v>1.2589308811464139E-2</c:v>
                </c:pt>
                <c:pt idx="207">
                  <c:v>1.2600727481580476E-2</c:v>
                </c:pt>
                <c:pt idx="208">
                  <c:v>1.2612100478507804E-2</c:v>
                </c:pt>
                <c:pt idx="209">
                  <c:v>1.2632090406138252E-2</c:v>
                </c:pt>
                <c:pt idx="210">
                  <c:v>1.2657160866766493E-2</c:v>
                </c:pt>
                <c:pt idx="211">
                  <c:v>1.2668322974862756E-2</c:v>
                </c:pt>
                <c:pt idx="212">
                  <c:v>1.2679438713501856E-2</c:v>
                </c:pt>
                <c:pt idx="213">
                  <c:v>1.2690501102650353E-2</c:v>
                </c:pt>
                <c:pt idx="214">
                  <c:v>1.2709054184828789E-2</c:v>
                </c:pt>
                <c:pt idx="215">
                  <c:v>1.2734077553371526E-2</c:v>
                </c:pt>
                <c:pt idx="216">
                  <c:v>1.2744768484323155E-2</c:v>
                </c:pt>
                <c:pt idx="217">
                  <c:v>1.2755364179501072E-2</c:v>
                </c:pt>
                <c:pt idx="218">
                  <c:v>1.2765857656890978E-2</c:v>
                </c:pt>
                <c:pt idx="219">
                  <c:v>1.278284408872808E-2</c:v>
                </c:pt>
                <c:pt idx="220">
                  <c:v>1.2806669739363397E-2</c:v>
                </c:pt>
                <c:pt idx="221">
                  <c:v>1.2816547388782906E-2</c:v>
                </c:pt>
                <c:pt idx="222">
                  <c:v>1.2826280923149858E-2</c:v>
                </c:pt>
                <c:pt idx="223">
                  <c:v>1.2835863358803046E-2</c:v>
                </c:pt>
                <c:pt idx="224">
                  <c:v>1.2851115162937106E-2</c:v>
                </c:pt>
                <c:pt idx="225">
                  <c:v>1.2872542434320788E-2</c:v>
                </c:pt>
                <c:pt idx="226">
                  <c:v>1.2881264614913235E-2</c:v>
                </c:pt>
                <c:pt idx="227">
                  <c:v>1.2889793791042381E-2</c:v>
                </c:pt>
                <c:pt idx="228">
                  <c:v>1.2898122977896831E-2</c:v>
                </c:pt>
                <c:pt idx="229">
                  <c:v>1.2914067042474994E-2</c:v>
                </c:pt>
                <c:pt idx="230">
                  <c:v>1.2936524597506383E-2</c:v>
                </c:pt>
                <c:pt idx="231">
                  <c:v>1.2943507162321843E-2</c:v>
                </c:pt>
                <c:pt idx="232">
                  <c:v>1.295024084181895E-2</c:v>
                </c:pt>
                <c:pt idx="233">
                  <c:v>1.2961578645333994E-2</c:v>
                </c:pt>
                <c:pt idx="234">
                  <c:v>1.2975049832454566E-2</c:v>
                </c:pt>
                <c:pt idx="235">
                  <c:v>1.2980913573144015E-2</c:v>
                </c:pt>
                <c:pt idx="236">
                  <c:v>1.2986722227199765E-2</c:v>
                </c:pt>
                <c:pt idx="237">
                  <c:v>1.2992515954373562E-2</c:v>
                </c:pt>
                <c:pt idx="238">
                  <c:v>1.300299071829451E-2</c:v>
                </c:pt>
                <c:pt idx="239">
                  <c:v>1.3016344821721981E-2</c:v>
                </c:pt>
                <c:pt idx="240">
                  <c:v>1.302266634344984E-2</c:v>
                </c:pt>
                <c:pt idx="241">
                  <c:v>1.3029213916802895E-2</c:v>
                </c:pt>
                <c:pt idx="242">
                  <c:v>1.303602770858947E-2</c:v>
                </c:pt>
                <c:pt idx="243">
                  <c:v>1.3047733806658029E-2</c:v>
                </c:pt>
                <c:pt idx="244">
                  <c:v>1.3066748443198772E-2</c:v>
                </c:pt>
                <c:pt idx="245">
                  <c:v>1.3075495878056564E-2</c:v>
                </c:pt>
                <c:pt idx="246">
                  <c:v>1.3084750563413516E-2</c:v>
                </c:pt>
                <c:pt idx="247">
                  <c:v>1.309455267791515E-2</c:v>
                </c:pt>
                <c:pt idx="248">
                  <c:v>1.3109510866240986E-2</c:v>
                </c:pt>
                <c:pt idx="249">
                  <c:v>1.3140039089117428E-2</c:v>
                </c:pt>
                <c:pt idx="250">
                  <c:v>1.3153181121237756E-2</c:v>
                </c:pt>
                <c:pt idx="251">
                  <c:v>1.3167111713211055E-2</c:v>
                </c:pt>
                <c:pt idx="252">
                  <c:v>1.3181871065767403E-2</c:v>
                </c:pt>
                <c:pt idx="253">
                  <c:v>1.3195274000217645E-2</c:v>
                </c:pt>
                <c:pt idx="254">
                  <c:v>1.3249999999873197E-2</c:v>
                </c:pt>
                <c:pt idx="255">
                  <c:v>1.3269485317549679E-2</c:v>
                </c:pt>
                <c:pt idx="256">
                  <c:v>1.3289922267140541E-2</c:v>
                </c:pt>
                <c:pt idx="257">
                  <c:v>1.3311234169596675E-2</c:v>
                </c:pt>
                <c:pt idx="258">
                  <c:v>1.3337690689105657E-2</c:v>
                </c:pt>
                <c:pt idx="259">
                  <c:v>1.3403697572409001E-2</c:v>
                </c:pt>
                <c:pt idx="260">
                  <c:v>1.3428233890721231E-2</c:v>
                </c:pt>
                <c:pt idx="261">
                  <c:v>1.3453184982399113E-2</c:v>
                </c:pt>
                <c:pt idx="262">
                  <c:v>1.3478474128768347E-2</c:v>
                </c:pt>
                <c:pt idx="263">
                  <c:v>1.3507997695837945E-2</c:v>
                </c:pt>
                <c:pt idx="264">
                  <c:v>1.358147662904674E-2</c:v>
                </c:pt>
                <c:pt idx="265">
                  <c:v>1.3607305007764747E-2</c:v>
                </c:pt>
                <c:pt idx="266">
                  <c:v>1.3633010970654613E-2</c:v>
                </c:pt>
                <c:pt idx="267">
                  <c:v>1.3658517745455123E-2</c:v>
                </c:pt>
                <c:pt idx="268">
                  <c:v>1.3687294796543382E-2</c:v>
                </c:pt>
                <c:pt idx="269">
                  <c:v>1.3757017255550563E-2</c:v>
                </c:pt>
                <c:pt idx="270">
                  <c:v>1.378037624633377E-2</c:v>
                </c:pt>
                <c:pt idx="271">
                  <c:v>1.3803075263492781E-2</c:v>
                </c:pt>
                <c:pt idx="272">
                  <c:v>1.3825037487147362E-2</c:v>
                </c:pt>
                <c:pt idx="273">
                  <c:v>1.3849393353510776E-2</c:v>
                </c:pt>
                <c:pt idx="274">
                  <c:v>1.3903981881543404E-2</c:v>
                </c:pt>
                <c:pt idx="275">
                  <c:v>1.3921107680932687E-2</c:v>
                </c:pt>
                <c:pt idx="276">
                  <c:v>1.3937056436512663E-2</c:v>
                </c:pt>
                <c:pt idx="277">
                  <c:v>1.395185508200103E-2</c:v>
                </c:pt>
                <c:pt idx="278">
                  <c:v>1.3968645933424324E-2</c:v>
                </c:pt>
                <c:pt idx="279">
                  <c:v>1.4000502542798277E-2</c:v>
                </c:pt>
                <c:pt idx="280">
                  <c:v>1.4010266172400199E-2</c:v>
                </c:pt>
                <c:pt idx="281">
                  <c:v>1.4019165942885659E-2</c:v>
                </c:pt>
                <c:pt idx="282">
                  <c:v>1.4027249579206202E-2</c:v>
                </c:pt>
                <c:pt idx="283">
                  <c:v>1.4037812163421613E-2</c:v>
                </c:pt>
                <c:pt idx="284">
                  <c:v>1.405237739921894E-2</c:v>
                </c:pt>
                <c:pt idx="285">
                  <c:v>1.4057096351431042E-2</c:v>
                </c:pt>
                <c:pt idx="286">
                  <c:v>1.4061285581935756E-2</c:v>
                </c:pt>
                <c:pt idx="287">
                  <c:v>1.4064992833643375E-2</c:v>
                </c:pt>
                <c:pt idx="288">
                  <c:v>1.4071850461241929E-2</c:v>
                </c:pt>
                <c:pt idx="289">
                  <c:v>1.4075956956505209E-2</c:v>
                </c:pt>
                <c:pt idx="290">
                  <c:v>1.4077970500971038E-2</c:v>
                </c:pt>
                <c:pt idx="291">
                  <c:v>1.4079788547437078E-2</c:v>
                </c:pt>
                <c:pt idx="292">
                  <c:v>1.4081458845103478E-2</c:v>
                </c:pt>
                <c:pt idx="293">
                  <c:v>1.4087047549590214E-2</c:v>
                </c:pt>
                <c:pt idx="294">
                  <c:v>1.4087617544538134E-2</c:v>
                </c:pt>
                <c:pt idx="295">
                  <c:v>1.4089265348470992E-2</c:v>
                </c:pt>
                <c:pt idx="296">
                  <c:v>1.409105190585036E-2</c:v>
                </c:pt>
                <c:pt idx="297">
                  <c:v>1.409302496820608E-2</c:v>
                </c:pt>
                <c:pt idx="298">
                  <c:v>1.4099684360100617E-2</c:v>
                </c:pt>
                <c:pt idx="299">
                  <c:v>1.4103177481958218E-2</c:v>
                </c:pt>
                <c:pt idx="300">
                  <c:v>1.4106265766435255E-2</c:v>
                </c:pt>
                <c:pt idx="301">
                  <c:v>1.4109564650717221E-2</c:v>
                </c:pt>
                <c:pt idx="302">
                  <c:v>1.4113069403634881E-2</c:v>
                </c:pt>
                <c:pt idx="303">
                  <c:v>1.412162311056812E-2</c:v>
                </c:pt>
                <c:pt idx="304">
                  <c:v>1.4129052480239546E-2</c:v>
                </c:pt>
                <c:pt idx="305">
                  <c:v>1.4133515610631253E-2</c:v>
                </c:pt>
                <c:pt idx="306">
                  <c:v>1.4138156223616472E-2</c:v>
                </c:pt>
                <c:pt idx="307">
                  <c:v>1.4142969588267773E-2</c:v>
                </c:pt>
                <c:pt idx="308">
                  <c:v>1.4153128951915764E-2</c:v>
                </c:pt>
                <c:pt idx="309">
                  <c:v>1.4163855944808956E-2</c:v>
                </c:pt>
                <c:pt idx="310">
                  <c:v>1.4169462103598596E-2</c:v>
                </c:pt>
                <c:pt idx="311">
                  <c:v>1.417521262821686E-2</c:v>
                </c:pt>
                <c:pt idx="312">
                  <c:v>1.4181102787577338E-2</c:v>
                </c:pt>
                <c:pt idx="313">
                  <c:v>1.4198134456571436E-2</c:v>
                </c:pt>
                <c:pt idx="314">
                  <c:v>1.4219111125250983E-2</c:v>
                </c:pt>
                <c:pt idx="315">
                  <c:v>1.42258462523146E-2</c:v>
                </c:pt>
                <c:pt idx="316">
                  <c:v>1.4229863312514341E-2</c:v>
                </c:pt>
                <c:pt idx="317">
                  <c:v>1.4260954006487303E-2</c:v>
                </c:pt>
                <c:pt idx="318">
                  <c:v>1.426822768596403E-2</c:v>
                </c:pt>
                <c:pt idx="319">
                  <c:v>1.4275567728762928E-2</c:v>
                </c:pt>
                <c:pt idx="320">
                  <c:v>1.4288877227499002E-2</c:v>
                </c:pt>
                <c:pt idx="321">
                  <c:v>1.4305356311110184E-2</c:v>
                </c:pt>
                <c:pt idx="322">
                  <c:v>1.4312851751003386E-2</c:v>
                </c:pt>
                <c:pt idx="323">
                  <c:v>1.4320342984020407E-2</c:v>
                </c:pt>
                <c:pt idx="324">
                  <c:v>1.4327818247255264E-2</c:v>
                </c:pt>
                <c:pt idx="325">
                  <c:v>1.4341376785784597E-2</c:v>
                </c:pt>
                <c:pt idx="326">
                  <c:v>1.4357324332185728E-2</c:v>
                </c:pt>
                <c:pt idx="327">
                  <c:v>1.4364543290910303E-2</c:v>
                </c:pt>
                <c:pt idx="328">
                  <c:v>1.4371675695279196E-2</c:v>
                </c:pt>
                <c:pt idx="329">
                  <c:v>1.4378709780063392E-2</c:v>
                </c:pt>
                <c:pt idx="330">
                  <c:v>1.4391946185812908E-2</c:v>
                </c:pt>
                <c:pt idx="331">
                  <c:v>1.4405627608536031E-2</c:v>
                </c:pt>
                <c:pt idx="332">
                  <c:v>1.4411993606915363E-2</c:v>
                </c:pt>
                <c:pt idx="333">
                  <c:v>1.4418190688508803E-2</c:v>
                </c:pt>
                <c:pt idx="334">
                  <c:v>1.4424207086290108E-2</c:v>
                </c:pt>
                <c:pt idx="335">
                  <c:v>1.4436571728443813E-2</c:v>
                </c:pt>
                <c:pt idx="336">
                  <c:v>1.4446230492696444E-2</c:v>
                </c:pt>
                <c:pt idx="337">
                  <c:v>1.4451166960274486E-2</c:v>
                </c:pt>
                <c:pt idx="338">
                  <c:v>1.4455852138768321E-2</c:v>
                </c:pt>
                <c:pt idx="339">
                  <c:v>1.4460279679189725E-2</c:v>
                </c:pt>
                <c:pt idx="340">
                  <c:v>1.447128219658275E-2</c:v>
                </c:pt>
                <c:pt idx="341">
                  <c:v>1.4475774186768486E-2</c:v>
                </c:pt>
                <c:pt idx="342">
                  <c:v>1.4479197632905505E-2</c:v>
                </c:pt>
                <c:pt idx="343">
                  <c:v>1.4482482501268601E-2</c:v>
                </c:pt>
                <c:pt idx="344">
                  <c:v>1.4485649539736523E-2</c:v>
                </c:pt>
                <c:pt idx="345">
                  <c:v>1.4495862826011551E-2</c:v>
                </c:pt>
                <c:pt idx="346">
                  <c:v>1.4497554362485454E-2</c:v>
                </c:pt>
                <c:pt idx="347">
                  <c:v>1.450044347966517E-2</c:v>
                </c:pt>
                <c:pt idx="348">
                  <c:v>1.450333926001357E-2</c:v>
                </c:pt>
                <c:pt idx="349">
                  <c:v>1.4506262453234164E-2</c:v>
                </c:pt>
                <c:pt idx="350">
                  <c:v>1.4516718073010526E-2</c:v>
                </c:pt>
                <c:pt idx="351">
                  <c:v>1.4518644357522481E-2</c:v>
                </c:pt>
                <c:pt idx="352">
                  <c:v>1.4522015869438354E-2</c:v>
                </c:pt>
                <c:pt idx="353">
                  <c:v>1.4525539297919776E-2</c:v>
                </c:pt>
                <c:pt idx="354">
                  <c:v>1.4529235394665996E-2</c:v>
                </c:pt>
                <c:pt idx="355">
                  <c:v>1.4540926822832681E-2</c:v>
                </c:pt>
                <c:pt idx="356">
                  <c:v>1.4546161512529299E-2</c:v>
                </c:pt>
                <c:pt idx="357">
                  <c:v>1.455103224091947E-2</c:v>
                </c:pt>
                <c:pt idx="358">
                  <c:v>1.4556200157288979E-2</c:v>
                </c:pt>
                <c:pt idx="359">
                  <c:v>1.4561680164946189E-2</c:v>
                </c:pt>
                <c:pt idx="360">
                  <c:v>1.4575522110835074E-2</c:v>
                </c:pt>
                <c:pt idx="361">
                  <c:v>1.4586492502466575E-2</c:v>
                </c:pt>
                <c:pt idx="362">
                  <c:v>1.4593346881361269E-2</c:v>
                </c:pt>
                <c:pt idx="363">
                  <c:v>1.4600433064626994E-2</c:v>
                </c:pt>
                <c:pt idx="364">
                  <c:v>1.4607736695170459E-2</c:v>
                </c:pt>
                <c:pt idx="365">
                  <c:v>1.4623480961177349E-2</c:v>
                </c:pt>
                <c:pt idx="366">
                  <c:v>1.463883853828496E-2</c:v>
                </c:pt>
                <c:pt idx="367">
                  <c:v>1.4647014038459583E-2</c:v>
                </c:pt>
                <c:pt idx="368">
                  <c:v>1.465532083676635E-2</c:v>
                </c:pt>
                <c:pt idx="369">
                  <c:v>1.4663744573686355E-2</c:v>
                </c:pt>
                <c:pt idx="370">
                  <c:v>1.4680632885000036E-2</c:v>
                </c:pt>
                <c:pt idx="371">
                  <c:v>1.4698321701658745E-2</c:v>
                </c:pt>
                <c:pt idx="372">
                  <c:v>1.470711472320807E-2</c:v>
                </c:pt>
                <c:pt idx="373">
                  <c:v>1.4715938516692173E-2</c:v>
                </c:pt>
                <c:pt idx="374">
                  <c:v>1.4724778719306109E-2</c:v>
                </c:pt>
                <c:pt idx="375">
                  <c:v>1.4742079090033713E-2</c:v>
                </c:pt>
                <c:pt idx="376">
                  <c:v>1.4760016347480809E-2</c:v>
                </c:pt>
                <c:pt idx="377">
                  <c:v>1.4768723136199036E-2</c:v>
                </c:pt>
                <c:pt idx="378">
                  <c:v>1.4777360146762231E-2</c:v>
                </c:pt>
                <c:pt idx="379">
                  <c:v>1.4781657016766266E-2</c:v>
                </c:pt>
                <c:pt idx="380">
                  <c:v>1.47858495005705E-2</c:v>
                </c:pt>
                <c:pt idx="381">
                  <c:v>1.4818995692328363E-2</c:v>
                </c:pt>
                <c:pt idx="382">
                  <c:v>1.48269152261431E-2</c:v>
                </c:pt>
                <c:pt idx="383">
                  <c:v>1.4834681804924754E-2</c:v>
                </c:pt>
                <c:pt idx="384">
                  <c:v>1.4842298456133607E-2</c:v>
                </c:pt>
                <c:pt idx="385">
                  <c:v>1.4858438286343298E-2</c:v>
                </c:pt>
                <c:pt idx="386">
                  <c:v>1.4871326339912505E-2</c:v>
                </c:pt>
                <c:pt idx="387">
                  <c:v>1.4878238770561936E-2</c:v>
                </c:pt>
                <c:pt idx="388">
                  <c:v>1.4885019441578162E-2</c:v>
                </c:pt>
                <c:pt idx="389">
                  <c:v>1.489167138144043E-2</c:v>
                </c:pt>
                <c:pt idx="390">
                  <c:v>1.4923106119062446E-2</c:v>
                </c:pt>
                <c:pt idx="391">
                  <c:v>1.4929049277047302E-2</c:v>
                </c:pt>
                <c:pt idx="392">
                  <c:v>1.4934884906647294E-2</c:v>
                </c:pt>
                <c:pt idx="393">
                  <c:v>1.4949613102141704E-2</c:v>
                </c:pt>
                <c:pt idx="394">
                  <c:v>1.4957212730938974E-2</c:v>
                </c:pt>
                <c:pt idx="395">
                  <c:v>1.496255616177633E-2</c:v>
                </c:pt>
                <c:pt idx="396">
                  <c:v>1.4967810242161539E-2</c:v>
                </c:pt>
                <c:pt idx="397">
                  <c:v>1.4972978002070869E-2</c:v>
                </c:pt>
                <c:pt idx="398">
                  <c:v>1.4987258051766358E-2</c:v>
                </c:pt>
                <c:pt idx="399">
                  <c:v>1.4997628049398637E-2</c:v>
                </c:pt>
                <c:pt idx="400">
                  <c:v>1.5002341520496509E-2</c:v>
                </c:pt>
                <c:pt idx="401">
                  <c:v>1.5006989883175059E-2</c:v>
                </c:pt>
                <c:pt idx="402">
                  <c:v>1.5025697684842189E-2</c:v>
                </c:pt>
                <c:pt idx="403">
                  <c:v>1.5024992862374908E-2</c:v>
                </c:pt>
                <c:pt idx="404">
                  <c:v>1.502936114302944E-2</c:v>
                </c:pt>
                <c:pt idx="405">
                  <c:v>1.5033682499735246E-2</c:v>
                </c:pt>
                <c:pt idx="406">
                  <c:v>1.5037959963451142E-2</c:v>
                </c:pt>
                <c:pt idx="407">
                  <c:v>1.5051831338401211E-2</c:v>
                </c:pt>
                <c:pt idx="408">
                  <c:v>1.5054691509555074E-2</c:v>
                </c:pt>
                <c:pt idx="409">
                  <c:v>1.5058794974653456E-2</c:v>
                </c:pt>
                <c:pt idx="410">
                  <c:v>1.5062872733669908E-2</c:v>
                </c:pt>
                <c:pt idx="411">
                  <c:v>1.5066927817939169E-2</c:v>
                </c:pt>
                <c:pt idx="412">
                  <c:v>1.5080827558965918E-2</c:v>
                </c:pt>
                <c:pt idx="413">
                  <c:v>1.5082982035979908E-2</c:v>
                </c:pt>
                <c:pt idx="414">
                  <c:v>1.5086969218266466E-2</c:v>
                </c:pt>
                <c:pt idx="415">
                  <c:v>1.5090951914846995E-2</c:v>
                </c:pt>
                <c:pt idx="416">
                  <c:v>1.509493315739685E-2</c:v>
                </c:pt>
                <c:pt idx="417">
                  <c:v>1.5114057637150517E-2</c:v>
                </c:pt>
                <c:pt idx="418">
                  <c:v>1.5114923671648794E-2</c:v>
                </c:pt>
                <c:pt idx="419">
                  <c:v>1.5118959857863157E-2</c:v>
                </c:pt>
                <c:pt idx="420">
                  <c:v>1.5123015813112373E-2</c:v>
                </c:pt>
                <c:pt idx="421">
                  <c:v>1.5137409914089262E-2</c:v>
                </c:pt>
                <c:pt idx="422">
                  <c:v>1.5139497966433879E-2</c:v>
                </c:pt>
                <c:pt idx="423">
                  <c:v>1.5143698248786475E-2</c:v>
                </c:pt>
                <c:pt idx="424">
                  <c:v>1.5147936493308256E-2</c:v>
                </c:pt>
                <c:pt idx="425">
                  <c:v>1.5152215732373575E-2</c:v>
                </c:pt>
                <c:pt idx="426">
                  <c:v>1.5167064715395241E-2</c:v>
                </c:pt>
                <c:pt idx="427">
                  <c:v>1.5169803283544558E-2</c:v>
                </c:pt>
                <c:pt idx="428">
                  <c:v>1.517433298294768E-2</c:v>
                </c:pt>
                <c:pt idx="429">
                  <c:v>1.5178921872362583E-2</c:v>
                </c:pt>
                <c:pt idx="430">
                  <c:v>1.5183572984584615E-2</c:v>
                </c:pt>
                <c:pt idx="431">
                  <c:v>1.5199007913127671E-2</c:v>
                </c:pt>
                <c:pt idx="432">
                  <c:v>1.5202860319823319E-2</c:v>
                </c:pt>
                <c:pt idx="433">
                  <c:v>1.5207868040412409E-2</c:v>
                </c:pt>
                <c:pt idx="434">
                  <c:v>1.5212956182049986E-2</c:v>
                </c:pt>
                <c:pt idx="435">
                  <c:v>1.5218127778041435E-2</c:v>
                </c:pt>
                <c:pt idx="436">
                  <c:v>1.5234274166727299E-2</c:v>
                </c:pt>
                <c:pt idx="437">
                  <c:v>1.5239709374565313E-2</c:v>
                </c:pt>
                <c:pt idx="438">
                  <c:v>1.5245343744857864E-2</c:v>
                </c:pt>
                <c:pt idx="439">
                  <c:v>1.5251079771145593E-2</c:v>
                </c:pt>
                <c:pt idx="440">
                  <c:v>1.5256920487363379E-2</c:v>
                </c:pt>
                <c:pt idx="441">
                  <c:v>1.5257349966329731E-2</c:v>
                </c:pt>
                <c:pt idx="442">
                  <c:v>1.5281390933850503E-2</c:v>
                </c:pt>
                <c:pt idx="443">
                  <c:v>1.5287799851927408E-2</c:v>
                </c:pt>
                <c:pt idx="444">
                  <c:v>1.5294327102879368E-2</c:v>
                </c:pt>
                <c:pt idx="445">
                  <c:v>1.5300971158402232E-2</c:v>
                </c:pt>
                <c:pt idx="446">
                  <c:v>1.531886696562392E-2</c:v>
                </c:pt>
                <c:pt idx="447">
                  <c:v>1.5328684860102193E-2</c:v>
                </c:pt>
                <c:pt idx="448">
                  <c:v>1.533589001387603E-2</c:v>
                </c:pt>
                <c:pt idx="449">
                  <c:v>1.5343202802347244E-2</c:v>
                </c:pt>
                <c:pt idx="450">
                  <c:v>1.5350621697180156E-2</c:v>
                </c:pt>
                <c:pt idx="451">
                  <c:v>1.5369353831844684E-2</c:v>
                </c:pt>
                <c:pt idx="452">
                  <c:v>1.5381327772985287E-2</c:v>
                </c:pt>
                <c:pt idx="453">
                  <c:v>1.5389254274141617E-2</c:v>
                </c:pt>
                <c:pt idx="454">
                  <c:v>1.5397277711354906E-2</c:v>
                </c:pt>
                <c:pt idx="455">
                  <c:v>1.5405396556178674E-2</c:v>
                </c:pt>
                <c:pt idx="456">
                  <c:v>1.5424857921435166E-2</c:v>
                </c:pt>
                <c:pt idx="457">
                  <c:v>1.5438795441856445E-2</c:v>
                </c:pt>
                <c:pt idx="458">
                  <c:v>1.5447368397223382E-2</c:v>
                </c:pt>
                <c:pt idx="459">
                  <c:v>1.5456027589015431E-2</c:v>
                </c:pt>
                <c:pt idx="460">
                  <c:v>1.5464771488604478E-2</c:v>
                </c:pt>
                <c:pt idx="461">
                  <c:v>1.5484857792973464E-2</c:v>
                </c:pt>
                <c:pt idx="462">
                  <c:v>1.5500563591247962E-2</c:v>
                </c:pt>
                <c:pt idx="463">
                  <c:v>1.5509708099262332E-2</c:v>
                </c:pt>
                <c:pt idx="464">
                  <c:v>1.5518928142605581E-2</c:v>
                </c:pt>
                <c:pt idx="465">
                  <c:v>1.552822219240424E-2</c:v>
                </c:pt>
                <c:pt idx="466">
                  <c:v>1.5548831945894424E-2</c:v>
                </c:pt>
                <c:pt idx="467">
                  <c:v>1.5566107877292623E-2</c:v>
                </c:pt>
                <c:pt idx="468">
                  <c:v>1.5575749024854035E-2</c:v>
                </c:pt>
                <c:pt idx="469">
                  <c:v>1.5585455004764714E-2</c:v>
                </c:pt>
                <c:pt idx="470">
                  <c:v>1.5595224287852094E-2</c:v>
                </c:pt>
                <c:pt idx="471">
                  <c:v>1.5616258798607157E-2</c:v>
                </c:pt>
                <c:pt idx="472">
                  <c:v>1.5634903866858174E-2</c:v>
                </c:pt>
                <c:pt idx="473">
                  <c:v>1.5644966726567899E-2</c:v>
                </c:pt>
                <c:pt idx="474">
                  <c:v>1.5655083713402407E-2</c:v>
                </c:pt>
                <c:pt idx="475">
                  <c:v>1.5665253297842074E-2</c:v>
                </c:pt>
                <c:pt idx="476">
                  <c:v>1.568661666930737E-2</c:v>
                </c:pt>
                <c:pt idx="477">
                  <c:v>1.5706427019388292E-2</c:v>
                </c:pt>
                <c:pt idx="478">
                  <c:v>1.5716836647177157E-2</c:v>
                </c:pt>
                <c:pt idx="479">
                  <c:v>1.5727289694313695E-2</c:v>
                </c:pt>
                <c:pt idx="480">
                  <c:v>1.5737784630891927E-2</c:v>
                </c:pt>
                <c:pt idx="481">
                  <c:v>1.5764906973342561E-2</c:v>
                </c:pt>
                <c:pt idx="482">
                  <c:v>1.5790834104596696E-2</c:v>
                </c:pt>
                <c:pt idx="483">
                  <c:v>1.5801548246505259E-2</c:v>
                </c:pt>
                <c:pt idx="484">
                  <c:v>1.5812293566855429E-2</c:v>
                </c:pt>
                <c:pt idx="485">
                  <c:v>1.5834038140108656E-2</c:v>
                </c:pt>
                <c:pt idx="486">
                  <c:v>1.5855556024015893E-2</c:v>
                </c:pt>
                <c:pt idx="487">
                  <c:v>1.5866434279531605E-2</c:v>
                </c:pt>
                <c:pt idx="488">
                  <c:v>1.5877334530230325E-2</c:v>
                </c:pt>
                <c:pt idx="489">
                  <c:v>1.5888255245345873E-2</c:v>
                </c:pt>
                <c:pt idx="490">
                  <c:v>1.5910057740556559E-2</c:v>
                </c:pt>
                <c:pt idx="491">
                  <c:v>1.5932112132394094E-2</c:v>
                </c:pt>
                <c:pt idx="492">
                  <c:v>1.5943112205836885E-2</c:v>
                </c:pt>
                <c:pt idx="493">
                  <c:v>1.595412355773651E-2</c:v>
                </c:pt>
                <c:pt idx="494">
                  <c:v>1.5965144656869601E-2</c:v>
                </c:pt>
                <c:pt idx="495">
                  <c:v>1.5986920340176212E-2</c:v>
                </c:pt>
                <c:pt idx="496">
                  <c:v>1.60092958989555E-2</c:v>
                </c:pt>
                <c:pt idx="497">
                  <c:v>1.6020342763589435E-2</c:v>
                </c:pt>
                <c:pt idx="498">
                  <c:v>1.6031390186724837E-2</c:v>
                </c:pt>
                <c:pt idx="499">
                  <c:v>1.6042436636673818E-2</c:v>
                </c:pt>
                <c:pt idx="500">
                  <c:v>1.6064103562594266E-2</c:v>
                </c:pt>
                <c:pt idx="501">
                  <c:v>1.608658206850988E-2</c:v>
                </c:pt>
                <c:pt idx="502">
                  <c:v>1.6097600674872981E-2</c:v>
                </c:pt>
                <c:pt idx="503">
                  <c:v>1.6108609116523676E-2</c:v>
                </c:pt>
                <c:pt idx="504">
                  <c:v>1.611960586130845E-2</c:v>
                </c:pt>
                <c:pt idx="505">
                  <c:v>1.6125332586588305E-2</c:v>
                </c:pt>
                <c:pt idx="506">
                  <c:v>1.6163445232479035E-2</c:v>
                </c:pt>
                <c:pt idx="507">
                  <c:v>1.617436080604806E-2</c:v>
                </c:pt>
                <c:pt idx="508">
                  <c:v>1.6185257093056737E-2</c:v>
                </c:pt>
                <c:pt idx="509">
                  <c:v>1.6196134129220718E-2</c:v>
                </c:pt>
                <c:pt idx="510">
                  <c:v>1.6217359895964355E-2</c:v>
                </c:pt>
                <c:pt idx="511">
                  <c:v>1.6239450479829109E-2</c:v>
                </c:pt>
                <c:pt idx="512">
                  <c:v>1.6250231797592996E-2</c:v>
                </c:pt>
                <c:pt idx="513">
                  <c:v>1.626099407886028E-2</c:v>
                </c:pt>
                <c:pt idx="514">
                  <c:v>1.6271737359364602E-2</c:v>
                </c:pt>
                <c:pt idx="515">
                  <c:v>1.6292705398139318E-2</c:v>
                </c:pt>
                <c:pt idx="516">
                  <c:v>1.6314521188522724E-2</c:v>
                </c:pt>
                <c:pt idx="517">
                  <c:v>1.6325170001312062E-2</c:v>
                </c:pt>
                <c:pt idx="518">
                  <c:v>1.6399187676582327E-2</c:v>
                </c:pt>
                <c:pt idx="519">
                  <c:v>1.6472297088937049E-2</c:v>
                </c:pt>
                <c:pt idx="520">
                  <c:v>1.6544510509953314E-2</c:v>
                </c:pt>
                <c:pt idx="521">
                  <c:v>1.6615840217141908E-2</c:v>
                </c:pt>
                <c:pt idx="522">
                  <c:v>1.6686298493840734E-2</c:v>
                </c:pt>
                <c:pt idx="523">
                  <c:v>1.6755897629106453E-2</c:v>
                </c:pt>
                <c:pt idx="524">
                  <c:v>1.6824649917609014E-2</c:v>
                </c:pt>
                <c:pt idx="525">
                  <c:v>1.6892567659529512E-2</c:v>
                </c:pt>
                <c:pt idx="526">
                  <c:v>1.6959663160455829E-2</c:v>
                </c:pt>
                <c:pt idx="527">
                  <c:v>1.7035352699876105E-2</c:v>
                </c:pt>
                <c:pt idx="528">
                  <c:v>1.7100727717543451E-2</c:v>
                </c:pt>
                <c:pt idx="529">
                  <c:v>1.7165319203008345E-2</c:v>
                </c:pt>
                <c:pt idx="530">
                  <c:v>1.7229139483203371E-2</c:v>
                </c:pt>
                <c:pt idx="531">
                  <c:v>1.729220088996497E-2</c:v>
                </c:pt>
                <c:pt idx="532">
                  <c:v>1.7354515759940403E-2</c:v>
                </c:pt>
                <c:pt idx="533">
                  <c:v>1.741609643449693E-2</c:v>
                </c:pt>
                <c:pt idx="534">
                  <c:v>1.7476955259630111E-2</c:v>
                </c:pt>
                <c:pt idx="535">
                  <c:v>1.7537104585875651E-2</c:v>
                </c:pt>
                <c:pt idx="536">
                  <c:v>1.7596556768221916E-2</c:v>
                </c:pt>
                <c:pt idx="537">
                  <c:v>1.765532416602511E-2</c:v>
                </c:pt>
                <c:pt idx="538">
                  <c:v>1.7713419142923126E-2</c:v>
                </c:pt>
                <c:pt idx="539">
                  <c:v>1.7770854066753605E-2</c:v>
                </c:pt>
                <c:pt idx="540">
                  <c:v>1.7827641309473119E-2</c:v>
                </c:pt>
                <c:pt idx="541">
                  <c:v>1.7883793247076785E-2</c:v>
                </c:pt>
                <c:pt idx="542">
                  <c:v>1.7939322259519885E-2</c:v>
                </c:pt>
                <c:pt idx="543">
                  <c:v>1.7994240730640598E-2</c:v>
                </c:pt>
                <c:pt idx="544">
                  <c:v>1.8048561048086054E-2</c:v>
                </c:pt>
                <c:pt idx="545">
                  <c:v>1.8102295603237062E-2</c:v>
                </c:pt>
                <c:pt idx="546">
                  <c:v>1.8155456791136837E-2</c:v>
                </c:pt>
                <c:pt idx="547">
                  <c:v>1.820805701041861E-2</c:v>
                </c:pt>
                <c:pt idx="548">
                  <c:v>1.8260108663238794E-2</c:v>
                </c:pt>
                <c:pt idx="549">
                  <c:v>1.8311624155206818E-2</c:v>
                </c:pt>
                <c:pt idx="550">
                  <c:v>1.8362615895320067E-2</c:v>
                </c:pt>
                <c:pt idx="551">
                  <c:v>1.8413096295898823E-2</c:v>
                </c:pt>
                <c:pt idx="552">
                  <c:v>1.8463077772522984E-2</c:v>
                </c:pt>
                <c:pt idx="553">
                  <c:v>1.8512572743969891E-2</c:v>
                </c:pt>
                <c:pt idx="554">
                  <c:v>1.856159363215526E-2</c:v>
                </c:pt>
                <c:pt idx="555">
                  <c:v>1.8610152862072793E-2</c:v>
                </c:pt>
                <c:pt idx="556">
                  <c:v>1.8658262861738439E-2</c:v>
                </c:pt>
                <c:pt idx="557">
                  <c:v>1.8705936062133333E-2</c:v>
                </c:pt>
                <c:pt idx="558">
                  <c:v>1.8753184897150943E-2</c:v>
                </c:pt>
                <c:pt idx="559">
                  <c:v>1.8800021803543565E-2</c:v>
                </c:pt>
                <c:pt idx="560">
                  <c:v>1.8846459220871248E-2</c:v>
                </c:pt>
                <c:pt idx="561">
                  <c:v>1.8892509591451834E-2</c:v>
                </c:pt>
                <c:pt idx="562">
                  <c:v>1.8938185360314108E-2</c:v>
                </c:pt>
                <c:pt idx="563">
                  <c:v>1.8983498975149393E-2</c:v>
                </c:pt>
                <c:pt idx="564">
                  <c:v>1.9028462886267805E-2</c:v>
                </c:pt>
                <c:pt idx="565">
                  <c:v>1.9073089546554289E-2</c:v>
                </c:pt>
                <c:pt idx="566">
                  <c:v>1.9117391411426432E-2</c:v>
                </c:pt>
                <c:pt idx="567">
                  <c:v>1.9161380901478786E-2</c:v>
                </c:pt>
                <c:pt idx="568">
                  <c:v>1.9205067188550862E-2</c:v>
                </c:pt>
                <c:pt idx="569">
                  <c:v>1.9248453718007985E-2</c:v>
                </c:pt>
                <c:pt idx="570">
                  <c:v>1.9291543352954355E-2</c:v>
                </c:pt>
                <c:pt idx="571">
                  <c:v>1.9334338957246455E-2</c:v>
                </c:pt>
                <c:pt idx="572">
                  <c:v>1.93768433954844E-2</c:v>
                </c:pt>
                <c:pt idx="573">
                  <c:v>1.9419059533002825E-2</c:v>
                </c:pt>
                <c:pt idx="574">
                  <c:v>1.9460990235864006E-2</c:v>
                </c:pt>
                <c:pt idx="575">
                  <c:v>1.9502638370848313E-2</c:v>
                </c:pt>
                <c:pt idx="576">
                  <c:v>1.9544006805447767E-2</c:v>
                </c:pt>
                <c:pt idx="577">
                  <c:v>1.9585098407856494E-2</c:v>
                </c:pt>
                <c:pt idx="578">
                  <c:v>1.9625916046963843E-2</c:v>
                </c:pt>
                <c:pt idx="579">
                  <c:v>1.9672232993225958E-2</c:v>
                </c:pt>
                <c:pt idx="580">
                  <c:v>1.9712473231847438E-2</c:v>
                </c:pt>
                <c:pt idx="581">
                  <c:v>1.9752448528114863E-2</c:v>
                </c:pt>
                <c:pt idx="582">
                  <c:v>1.9792161753714899E-2</c:v>
                </c:pt>
                <c:pt idx="583">
                  <c:v>1.9831615780989464E-2</c:v>
                </c:pt>
                <c:pt idx="584">
                  <c:v>1.9870813482929073E-2</c:v>
                </c:pt>
                <c:pt idx="585">
                  <c:v>1.9909757733165501E-2</c:v>
                </c:pt>
                <c:pt idx="586">
                  <c:v>1.9948451405964018E-2</c:v>
                </c:pt>
                <c:pt idx="587">
                  <c:v>1.9986897376216728E-2</c:v>
                </c:pt>
                <c:pt idx="588">
                  <c:v>2.002509851943568E-2</c:v>
                </c:pt>
                <c:pt idx="589">
                  <c:v>2.0072347681000118E-2</c:v>
                </c:pt>
                <c:pt idx="590">
                  <c:v>2.0110031095539257E-2</c:v>
                </c:pt>
                <c:pt idx="591">
                  <c:v>2.014747896088875E-2</c:v>
                </c:pt>
                <c:pt idx="592">
                  <c:v>2.0184694131676333E-2</c:v>
                </c:pt>
                <c:pt idx="593">
                  <c:v>2.0221679463114685E-2</c:v>
                </c:pt>
                <c:pt idx="594">
                  <c:v>2.0261473659918896E-2</c:v>
                </c:pt>
                <c:pt idx="595">
                  <c:v>2.0294972031686551E-2</c:v>
                </c:pt>
                <c:pt idx="596">
                  <c:v>2.0331284982115522E-2</c:v>
                </c:pt>
                <c:pt idx="597">
                  <c:v>2.0370382257448139E-2</c:v>
                </c:pt>
                <c:pt idx="598">
                  <c:v>2.0403258502708192E-2</c:v>
                </c:pt>
                <c:pt idx="599">
                  <c:v>2.0438924789508303E-2</c:v>
                </c:pt>
                <c:pt idx="600">
                  <c:v>2.0477352303053031E-2</c:v>
                </c:pt>
                <c:pt idx="601">
                  <c:v>2.0500743564642487E-2</c:v>
                </c:pt>
                <c:pt idx="602">
                  <c:v>2.0544676067112511E-2</c:v>
                </c:pt>
                <c:pt idx="603">
                  <c:v>2.0579520166036796E-2</c:v>
                </c:pt>
                <c:pt idx="604">
                  <c:v>2.0614165869790407E-2</c:v>
                </c:pt>
                <c:pt idx="605">
                  <c:v>2.064861604012479E-2</c:v>
                </c:pt>
                <c:pt idx="606">
                  <c:v>2.0682873539299026E-2</c:v>
                </c:pt>
                <c:pt idx="607">
                  <c:v>2.071694123007323E-2</c:v>
                </c:pt>
                <c:pt idx="608">
                  <c:v>2.075082197570283E-2</c:v>
                </c:pt>
                <c:pt idx="609">
                  <c:v>2.0784518639934371E-2</c:v>
                </c:pt>
                <c:pt idx="610">
                  <c:v>2.0818034086999136E-2</c:v>
                </c:pt>
                <c:pt idx="611">
                  <c:v>2.0851371181608076E-2</c:v>
                </c:pt>
                <c:pt idx="612">
                  <c:v>2.0884532788947412E-2</c:v>
                </c:pt>
                <c:pt idx="613">
                  <c:v>2.0917521774673122E-2</c:v>
                </c:pt>
                <c:pt idx="614">
                  <c:v>2.0941827901995502E-2</c:v>
                </c:pt>
                <c:pt idx="615">
                  <c:v>2.0982993346226879E-2</c:v>
                </c:pt>
                <c:pt idx="616">
                  <c:v>2.1015481665671635E-2</c:v>
                </c:pt>
                <c:pt idx="617">
                  <c:v>2.1047808830727162E-2</c:v>
                </c:pt>
                <c:pt idx="618">
                  <c:v>2.1079977709326004E-2</c:v>
                </c:pt>
                <c:pt idx="619">
                  <c:v>2.1111991089269935E-2</c:v>
                </c:pt>
                <c:pt idx="620">
                  <c:v>2.1143849617050601E-2</c:v>
                </c:pt>
                <c:pt idx="621">
                  <c:v>2.1175551251812318E-2</c:v>
                </c:pt>
                <c:pt idx="622">
                  <c:v>2.1207093748094537E-2</c:v>
                </c:pt>
                <c:pt idx="623">
                  <c:v>2.1230217426427833E-2</c:v>
                </c:pt>
                <c:pt idx="624">
                  <c:v>2.1269692342368515E-2</c:v>
                </c:pt>
                <c:pt idx="625">
                  <c:v>2.130074394843667E-2</c:v>
                </c:pt>
                <c:pt idx="626">
                  <c:v>2.1331627432186268E-2</c:v>
                </c:pt>
                <c:pt idx="627">
                  <c:v>2.1362340547176284E-2</c:v>
                </c:pt>
                <c:pt idx="628">
                  <c:v>2.1392881046779142E-2</c:v>
                </c:pt>
                <c:pt idx="629">
                  <c:v>2.1423246684186683E-2</c:v>
                </c:pt>
                <c:pt idx="630">
                  <c:v>2.1453435212413011E-2</c:v>
                </c:pt>
                <c:pt idx="631">
                  <c:v>2.1487716636481052E-2</c:v>
                </c:pt>
                <c:pt idx="632">
                  <c:v>2.1514874648454228E-2</c:v>
                </c:pt>
                <c:pt idx="633">
                  <c:v>2.1544505067569851E-2</c:v>
                </c:pt>
                <c:pt idx="634">
                  <c:v>2.1573949306709007E-2</c:v>
                </c:pt>
                <c:pt idx="635">
                  <c:v>2.1603205112145335E-2</c:v>
                </c:pt>
                <c:pt idx="636">
                  <c:v>2.1624493860480262E-2</c:v>
                </c:pt>
                <c:pt idx="637">
                  <c:v>2.1661142406243481E-2</c:v>
                </c:pt>
                <c:pt idx="638">
                  <c:v>2.1689819386702176E-2</c:v>
                </c:pt>
                <c:pt idx="639">
                  <c:v>2.1718298917060851E-2</c:v>
                </c:pt>
                <c:pt idx="640">
                  <c:v>2.1738974619871631E-2</c:v>
                </c:pt>
                <c:pt idx="641">
                  <c:v>2.1774656609539506E-2</c:v>
                </c:pt>
                <c:pt idx="642">
                  <c:v>2.1802530262363454E-2</c:v>
                </c:pt>
                <c:pt idx="643">
                  <c:v>2.1830197446505249E-2</c:v>
                </c:pt>
                <c:pt idx="644">
                  <c:v>2.1857655907010907E-2</c:v>
                </c:pt>
                <c:pt idx="645">
                  <c:v>2.1887358836287393E-2</c:v>
                </c:pt>
                <c:pt idx="646">
                  <c:v>2.1922423525728707E-2</c:v>
                </c:pt>
                <c:pt idx="647">
                  <c:v>2.1949150229304992E-2</c:v>
                </c:pt>
                <c:pt idx="648">
                  <c:v>2.1975658209928639E-2</c:v>
                </c:pt>
                <c:pt idx="649">
                  <c:v>2.2001945200175399E-2</c:v>
                </c:pt>
                <c:pt idx="650">
                  <c:v>2.2028008932531762E-2</c:v>
                </c:pt>
                <c:pt idx="651">
                  <c:v>2.2053847139400062E-2</c:v>
                </c:pt>
                <c:pt idx="652">
                  <c:v>2.2079457553103365E-2</c:v>
                </c:pt>
                <c:pt idx="653">
                  <c:v>2.2104837905890129E-2</c:v>
                </c:pt>
                <c:pt idx="654">
                  <c:v>2.2129985929940421E-2</c:v>
                </c:pt>
                <c:pt idx="655">
                  <c:v>2.2154899357369251E-2</c:v>
                </c:pt>
                <c:pt idx="656">
                  <c:v>2.2179575920233452E-2</c:v>
                </c:pt>
                <c:pt idx="657">
                  <c:v>2.2204013350535678E-2</c:v>
                </c:pt>
                <c:pt idx="658">
                  <c:v>2.2228209380230624E-2</c:v>
                </c:pt>
                <c:pt idx="659">
                  <c:v>2.2252161741229015E-2</c:v>
                </c:pt>
                <c:pt idx="660">
                  <c:v>2.2275868165404722E-2</c:v>
                </c:pt>
                <c:pt idx="661">
                  <c:v>2.2299326384598972E-2</c:v>
                </c:pt>
                <c:pt idx="662">
                  <c:v>2.232253413062546E-2</c:v>
                </c:pt>
                <c:pt idx="663">
                  <c:v>2.2345489135277452E-2</c:v>
                </c:pt>
                <c:pt idx="664">
                  <c:v>2.236818913033134E-2</c:v>
                </c:pt>
                <c:pt idx="665">
                  <c:v>2.239063184755441E-2</c:v>
                </c:pt>
                <c:pt idx="666">
                  <c:v>2.2412815018708176E-2</c:v>
                </c:pt>
                <c:pt idx="667">
                  <c:v>2.2434736375556596E-2</c:v>
                </c:pt>
                <c:pt idx="668">
                  <c:v>2.2456393649869177E-2</c:v>
                </c:pt>
                <c:pt idx="669">
                  <c:v>2.2477784573429638E-2</c:v>
                </c:pt>
                <c:pt idx="670">
                  <c:v>2.2498906878038571E-2</c:v>
                </c:pt>
                <c:pt idx="671">
                  <c:v>2.251975870376266E-2</c:v>
                </c:pt>
                <c:pt idx="672">
                  <c:v>2.2540342201360586E-2</c:v>
                </c:pt>
                <c:pt idx="673">
                  <c:v>2.256066179841576E-2</c:v>
                </c:pt>
                <c:pt idx="674">
                  <c:v>2.2580721949200022E-2</c:v>
                </c:pt>
                <c:pt idx="675">
                  <c:v>2.2600527108535662E-2</c:v>
                </c:pt>
                <c:pt idx="676">
                  <c:v>2.2620081731784536E-2</c:v>
                </c:pt>
                <c:pt idx="677">
                  <c:v>2.2639390274836302E-2</c:v>
                </c:pt>
                <c:pt idx="678">
                  <c:v>2.2658457194098869E-2</c:v>
                </c:pt>
                <c:pt idx="679">
                  <c:v>2.2677286946485964E-2</c:v>
                </c:pt>
                <c:pt idx="680">
                  <c:v>2.2695883989408694E-2</c:v>
                </c:pt>
                <c:pt idx="681">
                  <c:v>2.2714252780763111E-2</c:v>
                </c:pt>
                <c:pt idx="682">
                  <c:v>2.2732397778921776E-2</c:v>
                </c:pt>
                <c:pt idx="683">
                  <c:v>2.2750323442724207E-2</c:v>
                </c:pt>
                <c:pt idx="684">
                  <c:v>2.2768034231464895E-2</c:v>
                </c:pt>
                <c:pt idx="685">
                  <c:v>2.2785534604886859E-2</c:v>
                </c:pt>
                <c:pt idx="686">
                  <c:v>2.2802829023169657E-2</c:v>
                </c:pt>
                <c:pt idx="687">
                  <c:v>2.2819921946922062E-2</c:v>
                </c:pt>
                <c:pt idx="688">
                  <c:v>2.2836817837172285E-2</c:v>
                </c:pt>
                <c:pt idx="689">
                  <c:v>2.2853521155360212E-2</c:v>
                </c:pt>
                <c:pt idx="690">
                  <c:v>2.287003636332785E-2</c:v>
                </c:pt>
                <c:pt idx="691">
                  <c:v>2.2886367923310669E-2</c:v>
                </c:pt>
                <c:pt idx="692">
                  <c:v>2.2902520297931606E-2</c:v>
                </c:pt>
                <c:pt idx="693">
                  <c:v>2.2918497950191075E-2</c:v>
                </c:pt>
                <c:pt idx="694">
                  <c:v>2.2934305343459638E-2</c:v>
                </c:pt>
                <c:pt idx="695">
                  <c:v>2.2949946941471566E-2</c:v>
                </c:pt>
                <c:pt idx="696">
                  <c:v>2.2965427208315958E-2</c:v>
                </c:pt>
                <c:pt idx="697">
                  <c:v>2.2980750608431189E-2</c:v>
                </c:pt>
                <c:pt idx="698">
                  <c:v>2.2995921606596026E-2</c:v>
                </c:pt>
                <c:pt idx="699">
                  <c:v>2.3010944667924749E-2</c:v>
                </c:pt>
                <c:pt idx="700">
                  <c:v>2.3025824257859817E-2</c:v>
                </c:pt>
                <c:pt idx="701">
                  <c:v>2.3040564842165434E-2</c:v>
                </c:pt>
                <c:pt idx="702">
                  <c:v>2.3055170886920662E-2</c:v>
                </c:pt>
                <c:pt idx="703">
                  <c:v>2.3069646858515425E-2</c:v>
                </c:pt>
                <c:pt idx="704">
                  <c:v>2.308399722364296E-2</c:v>
                </c:pt>
                <c:pt idx="705">
                  <c:v>2.3098226449294712E-2</c:v>
                </c:pt>
                <c:pt idx="706">
                  <c:v>2.3112339002755222E-2</c:v>
                </c:pt>
                <c:pt idx="707">
                  <c:v>2.3126339351596803E-2</c:v>
                </c:pt>
                <c:pt idx="708">
                  <c:v>2.3140231963673985E-2</c:v>
                </c:pt>
                <c:pt idx="709">
                  <c:v>2.3154021307119965E-2</c:v>
                </c:pt>
                <c:pt idx="710">
                  <c:v>2.3167711850340833E-2</c:v>
                </c:pt>
                <c:pt idx="711">
                  <c:v>2.3181308062011352E-2</c:v>
                </c:pt>
                <c:pt idx="712">
                  <c:v>2.3194814411071629E-2</c:v>
                </c:pt>
                <c:pt idx="713">
                  <c:v>2.3208235366721786E-2</c:v>
                </c:pt>
                <c:pt idx="714">
                  <c:v>2.3221575398418626E-2</c:v>
                </c:pt>
                <c:pt idx="715">
                  <c:v>2.3234838975872973E-2</c:v>
                </c:pt>
                <c:pt idx="716">
                  <c:v>2.3248030569044786E-2</c:v>
                </c:pt>
                <c:pt idx="717">
                  <c:v>2.326115464814027E-2</c:v>
                </c:pt>
                <c:pt idx="718">
                  <c:v>2.32742156836101E-2</c:v>
                </c:pt>
                <c:pt idx="719">
                  <c:v>2.3287218146144317E-2</c:v>
                </c:pt>
                <c:pt idx="720">
                  <c:v>2.330016650667166E-2</c:v>
                </c:pt>
                <c:pt idx="721">
                  <c:v>2.3313065236356234E-2</c:v>
                </c:pt>
                <c:pt idx="722">
                  <c:v>2.3325918806595292E-2</c:v>
                </c:pt>
                <c:pt idx="723">
                  <c:v>2.3338731534666257E-2</c:v>
                </c:pt>
                <c:pt idx="724">
                  <c:v>2.3351504073718443E-2</c:v>
                </c:pt>
                <c:pt idx="725">
                  <c:v>2.3364232798849693E-2</c:v>
                </c:pt>
                <c:pt idx="726">
                  <c:v>2.3376913788183629E-2</c:v>
                </c:pt>
                <c:pt idx="727">
                  <c:v>2.3389543119655576E-2</c:v>
                </c:pt>
                <c:pt idx="728">
                  <c:v>2.3402116871014789E-2</c:v>
                </c:pt>
                <c:pt idx="729">
                  <c:v>2.3414631119826446E-2</c:v>
                </c:pt>
                <c:pt idx="730">
                  <c:v>2.3427081943474093E-2</c:v>
                </c:pt>
                <c:pt idx="731">
                  <c:v>2.3439465419161643E-2</c:v>
                </c:pt>
                <c:pt idx="732">
                  <c:v>2.3451777623916259E-2</c:v>
                </c:pt>
                <c:pt idx="733">
                  <c:v>2.346401463459058E-2</c:v>
                </c:pt>
                <c:pt idx="734">
                  <c:v>2.3476172527865824E-2</c:v>
                </c:pt>
                <c:pt idx="735">
                  <c:v>2.3489965351537245E-2</c:v>
                </c:pt>
                <c:pt idx="736">
                  <c:v>2.3501940495573859E-2</c:v>
                </c:pt>
                <c:pt idx="737">
                  <c:v>2.3513824190698474E-2</c:v>
                </c:pt>
                <c:pt idx="738">
                  <c:v>2.3525612512915073E-2</c:v>
                </c:pt>
                <c:pt idx="739">
                  <c:v>2.3537301538073097E-2</c:v>
                </c:pt>
                <c:pt idx="740">
                  <c:v>2.3548887341870328E-2</c:v>
                </c:pt>
                <c:pt idx="741">
                  <c:v>2.3560365999858668E-2</c:v>
                </c:pt>
                <c:pt idx="742">
                  <c:v>2.3571733587445687E-2</c:v>
                </c:pt>
                <c:pt idx="743">
                  <c:v>2.3582986179901511E-2</c:v>
                </c:pt>
                <c:pt idx="744">
                  <c:v>2.3594119852360151E-2</c:v>
                </c:pt>
                <c:pt idx="745">
                  <c:v>2.3605130679826614E-2</c:v>
                </c:pt>
                <c:pt idx="746">
                  <c:v>2.3616014737180668E-2</c:v>
                </c:pt>
                <c:pt idx="747">
                  <c:v>2.3626768099180406E-2</c:v>
                </c:pt>
                <c:pt idx="748">
                  <c:v>2.3637386840469343E-2</c:v>
                </c:pt>
                <c:pt idx="749">
                  <c:v>2.3647867035579528E-2</c:v>
                </c:pt>
                <c:pt idx="750">
                  <c:v>2.3658204758938428E-2</c:v>
                </c:pt>
                <c:pt idx="751">
                  <c:v>2.3668396084872478E-2</c:v>
                </c:pt>
                <c:pt idx="752">
                  <c:v>2.3678437087614856E-2</c:v>
                </c:pt>
                <c:pt idx="753">
                  <c:v>2.3688323841309034E-2</c:v>
                </c:pt>
                <c:pt idx="754">
                  <c:v>2.3698052420016102E-2</c:v>
                </c:pt>
                <c:pt idx="755">
                  <c:v>2.3707618897719884E-2</c:v>
                </c:pt>
                <c:pt idx="756">
                  <c:v>2.3717019348333368E-2</c:v>
                </c:pt>
                <c:pt idx="757">
                  <c:v>2.3726249845705594E-2</c:v>
                </c:pt>
                <c:pt idx="758">
                  <c:v>2.373530646362676E-2</c:v>
                </c:pt>
                <c:pt idx="759">
                  <c:v>2.3744185275836216E-2</c:v>
                </c:pt>
                <c:pt idx="760">
                  <c:v>2.3752882356027794E-2</c:v>
                </c:pt>
                <c:pt idx="761">
                  <c:v>2.3761393777858242E-2</c:v>
                </c:pt>
                <c:pt idx="762">
                  <c:v>2.3769715614953446E-2</c:v>
                </c:pt>
                <c:pt idx="763">
                  <c:v>2.3777843940914867E-2</c:v>
                </c:pt>
                <c:pt idx="764">
                  <c:v>2.3785774829328421E-2</c:v>
                </c:pt>
                <c:pt idx="765">
                  <c:v>2.3793504353771366E-2</c:v>
                </c:pt>
                <c:pt idx="766">
                  <c:v>2.3801028587818962E-2</c:v>
                </c:pt>
                <c:pt idx="767">
                  <c:v>2.3808343605054016E-2</c:v>
                </c:pt>
                <c:pt idx="768">
                  <c:v>2.3815445479073327E-2</c:v>
                </c:pt>
                <c:pt idx="769">
                  <c:v>2.3822330283496784E-2</c:v>
                </c:pt>
                <c:pt idx="770">
                  <c:v>2.3828994091974476E-2</c:v>
                </c:pt>
                <c:pt idx="771">
                  <c:v>2.3835432978196902E-2</c:v>
                </c:pt>
                <c:pt idx="772">
                  <c:v>2.3841643015902081E-2</c:v>
                </c:pt>
                <c:pt idx="773">
                  <c:v>2.3847620278883541E-2</c:v>
                </c:pt>
                <c:pt idx="774">
                  <c:v>2.3853360841001647E-2</c:v>
                </c:pt>
                <c:pt idx="775">
                  <c:v>2.3858860883650745E-2</c:v>
                </c:pt>
                <c:pt idx="776">
                  <c:v>2.3864120963131175E-2</c:v>
                </c:pt>
                <c:pt idx="777">
                  <c:v>2.3869147647755939E-2</c:v>
                </c:pt>
                <c:pt idx="778">
                  <c:v>2.3873947962937514E-2</c:v>
                </c:pt>
                <c:pt idx="779">
                  <c:v>2.3878528934374366E-2</c:v>
                </c:pt>
                <c:pt idx="780">
                  <c:v>2.388289758803519E-2</c:v>
                </c:pt>
                <c:pt idx="781">
                  <c:v>2.3887060950142702E-2</c:v>
                </c:pt>
                <c:pt idx="782">
                  <c:v>2.3891026047160979E-2</c:v>
                </c:pt>
                <c:pt idx="783">
                  <c:v>2.3894799905781028E-2</c:v>
                </c:pt>
                <c:pt idx="784">
                  <c:v>2.3898389552906574E-2</c:v>
                </c:pt>
                <c:pt idx="785">
                  <c:v>2.3901802015642737E-2</c:v>
                </c:pt>
                <c:pt idx="786">
                  <c:v>2.3905044321282265E-2</c:v>
                </c:pt>
                <c:pt idx="787">
                  <c:v>2.3908123497294431E-2</c:v>
                </c:pt>
                <c:pt idx="788">
                  <c:v>2.3911046571313266E-2</c:v>
                </c:pt>
                <c:pt idx="789">
                  <c:v>2.3913820571126454E-2</c:v>
                </c:pt>
                <c:pt idx="790">
                  <c:v>2.3916452524665344E-2</c:v>
                </c:pt>
                <c:pt idx="791">
                  <c:v>2.3918949459994732E-2</c:v>
                </c:pt>
                <c:pt idx="792">
                  <c:v>2.392131840530265E-2</c:v>
                </c:pt>
                <c:pt idx="793">
                  <c:v>2.3923566388893036E-2</c:v>
                </c:pt>
                <c:pt idx="794">
                  <c:v>2.3925700439175079E-2</c:v>
                </c:pt>
                <c:pt idx="795">
                  <c:v>2.3927727584656777E-2</c:v>
                </c:pt>
                <c:pt idx="796">
                  <c:v>2.3930500096100715E-2</c:v>
                </c:pt>
                <c:pt idx="797">
                  <c:v>2.3932334658700437E-2</c:v>
                </c:pt>
                <c:pt idx="798">
                  <c:v>2.3934083967700543E-2</c:v>
                </c:pt>
                <c:pt idx="799">
                  <c:v>2.3935755033181381E-2</c:v>
                </c:pt>
                <c:pt idx="800">
                  <c:v>2.3936505743801684E-2</c:v>
                </c:pt>
                <c:pt idx="801">
                  <c:v>2.3938890474228355E-2</c:v>
                </c:pt>
                <c:pt idx="802">
                  <c:v>2.3940368870260104E-2</c:v>
                </c:pt>
                <c:pt idx="803">
                  <c:v>2.3941797063696035E-2</c:v>
                </c:pt>
                <c:pt idx="804">
                  <c:v>2.3943182064895513E-2</c:v>
                </c:pt>
                <c:pt idx="805">
                  <c:v>2.3944530884261291E-2</c:v>
                </c:pt>
                <c:pt idx="806">
                  <c:v>2.3945850532238418E-2</c:v>
                </c:pt>
                <c:pt idx="807">
                  <c:v>2.3947148019310253E-2</c:v>
                </c:pt>
                <c:pt idx="808">
                  <c:v>2.3948430355998244E-2</c:v>
                </c:pt>
                <c:pt idx="809">
                  <c:v>2.3949704552859934E-2</c:v>
                </c:pt>
                <c:pt idx="810">
                  <c:v>2.3950977620487628E-2</c:v>
                </c:pt>
                <c:pt idx="811">
                  <c:v>2.3952256569509729E-2</c:v>
                </c:pt>
                <c:pt idx="812">
                  <c:v>2.395354841058896E-2</c:v>
                </c:pt>
                <c:pt idx="813">
                  <c:v>2.3954860154423475E-2</c:v>
                </c:pt>
                <c:pt idx="814">
                  <c:v>2.3956198811749738E-2</c:v>
                </c:pt>
                <c:pt idx="815">
                  <c:v>2.395757139334186E-2</c:v>
                </c:pt>
                <c:pt idx="816">
                  <c:v>2.3958984910014466E-2</c:v>
                </c:pt>
                <c:pt idx="817">
                  <c:v>2.3960446372626253E-2</c:v>
                </c:pt>
                <c:pt idx="818">
                  <c:v>2.3961962792081536E-2</c:v>
                </c:pt>
                <c:pt idx="819">
                  <c:v>2.3963541179334233E-2</c:v>
                </c:pt>
                <c:pt idx="820">
                  <c:v>2.3965188545392507E-2</c:v>
                </c:pt>
                <c:pt idx="821">
                  <c:v>2.3966911901323211E-2</c:v>
                </c:pt>
                <c:pt idx="822">
                  <c:v>2.3968718258255632E-2</c:v>
                </c:pt>
                <c:pt idx="823">
                  <c:v>2.3970614627388382E-2</c:v>
                </c:pt>
                <c:pt idx="824">
                  <c:v>2.3972608019994242E-2</c:v>
                </c:pt>
                <c:pt idx="825">
                  <c:v>2.397470544742793E-2</c:v>
                </c:pt>
                <c:pt idx="826">
                  <c:v>2.3976913921131413E-2</c:v>
                </c:pt>
                <c:pt idx="827">
                  <c:v>2.3979240414209547E-2</c:v>
                </c:pt>
                <c:pt idx="828">
                  <c:v>2.3981689156102801E-2</c:v>
                </c:pt>
                <c:pt idx="829">
                  <c:v>2.398425974786373E-2</c:v>
                </c:pt>
                <c:pt idx="830">
                  <c:v>2.3986951338253956E-2</c:v>
                </c:pt>
                <c:pt idx="831">
                  <c:v>2.3989763076068739E-2</c:v>
                </c:pt>
                <c:pt idx="832">
                  <c:v>2.3992694110137016E-2</c:v>
                </c:pt>
                <c:pt idx="833">
                  <c:v>2.3995743589320048E-2</c:v>
                </c:pt>
                <c:pt idx="834">
                  <c:v>2.3998910662509865E-2</c:v>
                </c:pt>
                <c:pt idx="835">
                  <c:v>2.4002194478629297E-2</c:v>
                </c:pt>
                <c:pt idx="836">
                  <c:v>2.4005594186629498E-2</c:v>
                </c:pt>
                <c:pt idx="837">
                  <c:v>2.4009108935491311E-2</c:v>
                </c:pt>
                <c:pt idx="838">
                  <c:v>2.4012737874221476E-2</c:v>
                </c:pt>
                <c:pt idx="839">
                  <c:v>2.4016480151854418E-2</c:v>
                </c:pt>
                <c:pt idx="840">
                  <c:v>2.4020334917449142E-2</c:v>
                </c:pt>
                <c:pt idx="841">
                  <c:v>2.4024301320089453E-2</c:v>
                </c:pt>
                <c:pt idx="842">
                  <c:v>2.4028378508882401E-2</c:v>
                </c:pt>
                <c:pt idx="843">
                  <c:v>2.4032565632958077E-2</c:v>
                </c:pt>
                <c:pt idx="844">
                  <c:v>2.4036861841468266E-2</c:v>
                </c:pt>
                <c:pt idx="845">
                  <c:v>2.4041266283585345E-2</c:v>
                </c:pt>
                <c:pt idx="846">
                  <c:v>2.4045778108501403E-2</c:v>
                </c:pt>
                <c:pt idx="847">
                  <c:v>2.4050396465428017E-2</c:v>
                </c:pt>
                <c:pt idx="848">
                  <c:v>2.4055120503594471E-2</c:v>
                </c:pt>
                <c:pt idx="849">
                  <c:v>2.4058748709494537E-2</c:v>
                </c:pt>
                <c:pt idx="850">
                  <c:v>2.4063674620778963E-2</c:v>
                </c:pt>
                <c:pt idx="851">
                  <c:v>2.4068703721573215E-2</c:v>
                </c:pt>
                <c:pt idx="852">
                  <c:v>2.4073835158885837E-2</c:v>
                </c:pt>
                <c:pt idx="853">
                  <c:v>2.4079068079739807E-2</c:v>
                </c:pt>
                <c:pt idx="854">
                  <c:v>2.4084401631170538E-2</c:v>
                </c:pt>
                <c:pt idx="855">
                  <c:v>2.4089834960225653E-2</c:v>
                </c:pt>
                <c:pt idx="856">
                  <c:v>2.4095367213964325E-2</c:v>
                </c:pt>
                <c:pt idx="857">
                  <c:v>2.4100997539455271E-2</c:v>
                </c:pt>
                <c:pt idx="858">
                  <c:v>2.4106725083777203E-2</c:v>
                </c:pt>
                <c:pt idx="859">
                  <c:v>2.4112548994017713E-2</c:v>
                </c:pt>
                <c:pt idx="860">
                  <c:v>2.4118468417272387E-2</c:v>
                </c:pt>
                <c:pt idx="861">
                  <c:v>2.4124482500643474E-2</c:v>
                </c:pt>
                <c:pt idx="862">
                  <c:v>2.4130590391239437E-2</c:v>
                </c:pt>
                <c:pt idx="863">
                  <c:v>2.4136791236175403E-2</c:v>
                </c:pt>
                <c:pt idx="864">
                  <c:v>2.4143084182570052E-2</c:v>
                </c:pt>
                <c:pt idx="865">
                  <c:v>2.4149468377546723E-2</c:v>
                </c:pt>
                <c:pt idx="866">
                  <c:v>2.4155942968231647E-2</c:v>
                </c:pt>
                <c:pt idx="867">
                  <c:v>2.4162507101753938E-2</c:v>
                </c:pt>
                <c:pt idx="868">
                  <c:v>2.4169159925244044E-2</c:v>
                </c:pt>
                <c:pt idx="869">
                  <c:v>2.4175900585833299E-2</c:v>
                </c:pt>
                <c:pt idx="870">
                  <c:v>2.4182728230653705E-2</c:v>
                </c:pt>
                <c:pt idx="871">
                  <c:v>2.418964200683682E-2</c:v>
                </c:pt>
                <c:pt idx="872">
                  <c:v>2.4196641061512647E-2</c:v>
                </c:pt>
                <c:pt idx="873">
                  <c:v>2.4203724541809191E-2</c:v>
                </c:pt>
                <c:pt idx="874">
                  <c:v>2.4210891594852457E-2</c:v>
                </c:pt>
                <c:pt idx="875">
                  <c:v>2.4218141367764456E-2</c:v>
                </c:pt>
                <c:pt idx="876">
                  <c:v>2.4225473007663423E-2</c:v>
                </c:pt>
                <c:pt idx="877">
                  <c:v>2.4232885661663151E-2</c:v>
                </c:pt>
                <c:pt idx="878">
                  <c:v>2.4240378476871216E-2</c:v>
                </c:pt>
                <c:pt idx="879">
                  <c:v>2.4247950599096457E-2</c:v>
                </c:pt>
                <c:pt idx="880">
                  <c:v>2.4255600516693399E-2</c:v>
                </c:pt>
                <c:pt idx="881">
                  <c:v>2.4263324992827684E-2</c:v>
                </c:pt>
                <c:pt idx="882">
                  <c:v>2.4271120511035749E-2</c:v>
                </c:pt>
                <c:pt idx="883">
                  <c:v>2.4278983554761879E-2</c:v>
                </c:pt>
                <c:pt idx="884">
                  <c:v>2.4286910607356882E-2</c:v>
                </c:pt>
                <c:pt idx="885">
                  <c:v>2.4294898152074307E-2</c:v>
                </c:pt>
                <c:pt idx="886">
                  <c:v>2.4302942672069783E-2</c:v>
                </c:pt>
                <c:pt idx="887">
                  <c:v>2.4311040650397464E-2</c:v>
                </c:pt>
                <c:pt idx="888">
                  <c:v>2.4319188570010253E-2</c:v>
                </c:pt>
                <c:pt idx="889">
                  <c:v>2.432738291375558E-2</c:v>
                </c:pt>
                <c:pt idx="890">
                  <c:v>2.4335620164375404E-2</c:v>
                </c:pt>
                <c:pt idx="891">
                  <c:v>2.4349130441583561E-2</c:v>
                </c:pt>
                <c:pt idx="892">
                  <c:v>2.4357453417189763E-2</c:v>
                </c:pt>
                <c:pt idx="893">
                  <c:v>2.4365807004327569E-2</c:v>
                </c:pt>
                <c:pt idx="894">
                  <c:v>2.4374187703963154E-2</c:v>
                </c:pt>
                <c:pt idx="895">
                  <c:v>2.4382592016950286E-2</c:v>
                </c:pt>
                <c:pt idx="896">
                  <c:v>2.4386727225916099E-2</c:v>
                </c:pt>
                <c:pt idx="897">
                  <c:v>2.4399457485823409E-2</c:v>
                </c:pt>
                <c:pt idx="898">
                  <c:v>2.4407911642845632E-2</c:v>
                </c:pt>
                <c:pt idx="899">
                  <c:v>2.4416375415489893E-2</c:v>
                </c:pt>
                <c:pt idx="900">
                  <c:v>2.4420577454880101E-2</c:v>
                </c:pt>
                <c:pt idx="901">
                  <c:v>2.4433317808644765E-2</c:v>
                </c:pt>
                <c:pt idx="902">
                  <c:v>2.4441789429364553E-2</c:v>
                </c:pt>
                <c:pt idx="903">
                  <c:v>2.4450256666124721E-2</c:v>
                </c:pt>
                <c:pt idx="904">
                  <c:v>2.445871601873913E-2</c:v>
                </c:pt>
                <c:pt idx="905">
                  <c:v>2.4468570231565588E-2</c:v>
                </c:pt>
                <c:pt idx="906">
                  <c:v>2.4475597070204875E-2</c:v>
                </c:pt>
                <c:pt idx="907">
                  <c:v>2.4486017653015946E-2</c:v>
                </c:pt>
                <c:pt idx="908">
                  <c:v>2.4494405342117664E-2</c:v>
                </c:pt>
                <c:pt idx="909">
                  <c:v>2.4502766072004967E-2</c:v>
                </c:pt>
                <c:pt idx="910">
                  <c:v>2.4511096323043491E-2</c:v>
                </c:pt>
                <c:pt idx="911">
                  <c:v>2.451939257548541E-2</c:v>
                </c:pt>
                <c:pt idx="912">
                  <c:v>2.4527651309473653E-2</c:v>
                </c:pt>
                <c:pt idx="913">
                  <c:v>2.4535869005040567E-2</c:v>
                </c:pt>
                <c:pt idx="914">
                  <c:v>2.4544042142110589E-2</c:v>
                </c:pt>
                <c:pt idx="915">
                  <c:v>2.4552167200501129E-2</c:v>
                </c:pt>
                <c:pt idx="916">
                  <c:v>2.4560240659925014E-2</c:v>
                </c:pt>
                <c:pt idx="917">
                  <c:v>2.4568258999991155E-2</c:v>
                </c:pt>
                <c:pt idx="918">
                  <c:v>2.4576218700206542E-2</c:v>
                </c:pt>
                <c:pt idx="919">
                  <c:v>2.4584116239979359E-2</c:v>
                </c:pt>
                <c:pt idx="920">
                  <c:v>2.4591948098619199E-2</c:v>
                </c:pt>
                <c:pt idx="921">
                  <c:v>2.459971075534062E-2</c:v>
                </c:pt>
                <c:pt idx="922">
                  <c:v>2.4607400689265591E-2</c:v>
                </c:pt>
                <c:pt idx="923">
                  <c:v>2.4615014379424816E-2</c:v>
                </c:pt>
                <c:pt idx="924">
                  <c:v>2.462254830476085E-2</c:v>
                </c:pt>
                <c:pt idx="925">
                  <c:v>2.4629998944131648E-2</c:v>
                </c:pt>
                <c:pt idx="926">
                  <c:v>2.4637362776311456E-2</c:v>
                </c:pt>
                <c:pt idx="927">
                  <c:v>2.4644636279995469E-2</c:v>
                </c:pt>
                <c:pt idx="928">
                  <c:v>2.4651815933802279E-2</c:v>
                </c:pt>
                <c:pt idx="929">
                  <c:v>2.4658898216276537E-2</c:v>
                </c:pt>
                <c:pt idx="930">
                  <c:v>2.4665879605892949E-2</c:v>
                </c:pt>
                <c:pt idx="931">
                  <c:v>2.4672756950456565E-2</c:v>
                </c:pt>
                <c:pt idx="932">
                  <c:v>2.4679529377388931E-2</c:v>
                </c:pt>
                <c:pt idx="933">
                  <c:v>2.4686196882899747E-2</c:v>
                </c:pt>
                <c:pt idx="934">
                  <c:v>2.469275946493954E-2</c:v>
                </c:pt>
                <c:pt idx="935">
                  <c:v>2.4699217121492367E-2</c:v>
                </c:pt>
                <c:pt idx="936">
                  <c:v>2.4705569850573594E-2</c:v>
                </c:pt>
                <c:pt idx="937">
                  <c:v>2.4711817650231671E-2</c:v>
                </c:pt>
                <c:pt idx="938">
                  <c:v>2.4717960518546134E-2</c:v>
                </c:pt>
                <c:pt idx="939">
                  <c:v>2.4723998453630047E-2</c:v>
                </c:pt>
                <c:pt idx="940">
                  <c:v>2.4729931453627563E-2</c:v>
                </c:pt>
                <c:pt idx="941">
                  <c:v>2.4735759516715916E-2</c:v>
                </c:pt>
                <c:pt idx="942">
                  <c:v>2.4741482641104318E-2</c:v>
                </c:pt>
                <c:pt idx="943">
                  <c:v>2.4747100825033952E-2</c:v>
                </c:pt>
                <c:pt idx="944">
                  <c:v>2.4752614066778644E-2</c:v>
                </c:pt>
                <c:pt idx="945">
                  <c:v>2.4758022364643972E-2</c:v>
                </c:pt>
                <c:pt idx="946">
                  <c:v>2.4763325716968376E-2</c:v>
                </c:pt>
                <c:pt idx="947">
                  <c:v>2.4768524122122271E-2</c:v>
                </c:pt>
                <c:pt idx="948">
                  <c:v>2.4773617578507823E-2</c:v>
                </c:pt>
                <c:pt idx="949">
                  <c:v>2.4778606084560284E-2</c:v>
                </c:pt>
                <c:pt idx="950">
                  <c:v>2.4783489638746437E-2</c:v>
                </c:pt>
                <c:pt idx="951">
                  <c:v>2.4788268239565925E-2</c:v>
                </c:pt>
                <c:pt idx="952">
                  <c:v>2.4792941885549924E-2</c:v>
                </c:pt>
                <c:pt idx="953">
                  <c:v>2.4797510575262693E-2</c:v>
                </c:pt>
                <c:pt idx="954">
                  <c:v>2.4801974307300245E-2</c:v>
                </c:pt>
                <c:pt idx="955">
                  <c:v>2.4806333080290566E-2</c:v>
                </c:pt>
                <c:pt idx="956">
                  <c:v>2.4810586892894504E-2</c:v>
                </c:pt>
                <c:pt idx="957">
                  <c:v>2.4814735743804661E-2</c:v>
                </c:pt>
                <c:pt idx="958">
                  <c:v>2.4818779631746501E-2</c:v>
                </c:pt>
                <c:pt idx="959">
                  <c:v>2.4822718555477019E-2</c:v>
                </c:pt>
                <c:pt idx="960">
                  <c:v>2.4826552513786071E-2</c:v>
                </c:pt>
                <c:pt idx="961">
                  <c:v>2.4830281505495266E-2</c:v>
                </c:pt>
                <c:pt idx="962">
                  <c:v>2.4833905529458633E-2</c:v>
                </c:pt>
                <c:pt idx="963">
                  <c:v>2.4837424584562839E-2</c:v>
                </c:pt>
                <c:pt idx="964">
                  <c:v>2.4840838669726084E-2</c:v>
                </c:pt>
                <c:pt idx="965">
                  <c:v>2.4844147783899428E-2</c:v>
                </c:pt>
                <c:pt idx="966">
                  <c:v>2.4847351926065908E-2</c:v>
                </c:pt>
                <c:pt idx="967">
                  <c:v>2.4850451095240977E-2</c:v>
                </c:pt>
                <c:pt idx="968">
                  <c:v>2.4853445290472287E-2</c:v>
                </c:pt>
                <c:pt idx="969">
                  <c:v>2.4856334510839462E-2</c:v>
                </c:pt>
                <c:pt idx="970">
                  <c:v>2.485911875545499E-2</c:v>
                </c:pt>
                <c:pt idx="971">
                  <c:v>2.4861798023462889E-2</c:v>
                </c:pt>
                <c:pt idx="972">
                  <c:v>2.4864372314039818E-2</c:v>
                </c:pt>
                <c:pt idx="973">
                  <c:v>2.4866841626394853E-2</c:v>
                </c:pt>
                <c:pt idx="974">
                  <c:v>2.4869205959769269E-2</c:v>
                </c:pt>
                <c:pt idx="975">
                  <c:v>2.4871465313436536E-2</c:v>
                </c:pt>
                <c:pt idx="976">
                  <c:v>2.4873619686702098E-2</c:v>
                </c:pt>
                <c:pt idx="977">
                  <c:v>2.4875669078903817E-2</c:v>
                </c:pt>
                <c:pt idx="978">
                  <c:v>2.4877613489411976E-2</c:v>
                </c:pt>
                <c:pt idx="979">
                  <c:v>2.4879452917629497E-2</c:v>
                </c:pt>
                <c:pt idx="980">
                  <c:v>2.4881187362990387E-2</c:v>
                </c:pt>
                <c:pt idx="981">
                  <c:v>2.4882816824962184E-2</c:v>
                </c:pt>
                <c:pt idx="982">
                  <c:v>2.4884341303043733E-2</c:v>
                </c:pt>
                <c:pt idx="983">
                  <c:v>2.4885760887515262E-2</c:v>
                </c:pt>
                <c:pt idx="984">
                  <c:v>2.4887076560202281E-2</c:v>
                </c:pt>
                <c:pt idx="985">
                  <c:v>2.4888289808981945E-2</c:v>
                </c:pt>
                <c:pt idx="986">
                  <c:v>2.4889402127576954E-2</c:v>
                </c:pt>
                <c:pt idx="987">
                  <c:v>2.4890415009746647E-2</c:v>
                </c:pt>
                <c:pt idx="988">
                  <c:v>2.489132994928589E-2</c:v>
                </c:pt>
                <c:pt idx="989">
                  <c:v>2.4892148440022854E-2</c:v>
                </c:pt>
                <c:pt idx="990">
                  <c:v>2.4892871975818132E-2</c:v>
                </c:pt>
                <c:pt idx="991">
                  <c:v>2.4893502050563177E-2</c:v>
                </c:pt>
                <c:pt idx="992">
                  <c:v>2.4894040158178754E-2</c:v>
                </c:pt>
                <c:pt idx="993">
                  <c:v>2.4894487792614051E-2</c:v>
                </c:pt>
                <c:pt idx="994">
                  <c:v>2.4894846447845342E-2</c:v>
                </c:pt>
                <c:pt idx="995">
                  <c:v>2.4895117617873996E-2</c:v>
                </c:pt>
                <c:pt idx="996">
                  <c:v>2.4895302796725804E-2</c:v>
                </c:pt>
                <c:pt idx="997">
                  <c:v>2.4895403478449651E-2</c:v>
                </c:pt>
                <c:pt idx="998">
                  <c:v>2.4895421157115516E-2</c:v>
                </c:pt>
                <c:pt idx="999">
                  <c:v>2.4895357326814693E-2</c:v>
                </c:pt>
                <c:pt idx="1000">
                  <c:v>2.4895213481657574E-2</c:v>
                </c:pt>
                <c:pt idx="1001">
                  <c:v>2.4894991115772314E-2</c:v>
                </c:pt>
                <c:pt idx="1002">
                  <c:v>2.4894691723304607E-2</c:v>
                </c:pt>
                <c:pt idx="1003">
                  <c:v>2.489431679841525E-2</c:v>
                </c:pt>
                <c:pt idx="1004">
                  <c:v>2.4894627983464788E-2</c:v>
                </c:pt>
                <c:pt idx="1005">
                  <c:v>2.4894102678129935E-2</c:v>
                </c:pt>
                <c:pt idx="1006">
                  <c:v>2.4893506438307983E-2</c:v>
                </c:pt>
                <c:pt idx="1007">
                  <c:v>2.4892840754231659E-2</c:v>
                </c:pt>
                <c:pt idx="1008">
                  <c:v>2.4892107116143661E-2</c:v>
                </c:pt>
                <c:pt idx="1009">
                  <c:v>2.4891307014297315E-2</c:v>
                </c:pt>
                <c:pt idx="1010">
                  <c:v>2.4890441938953251E-2</c:v>
                </c:pt>
                <c:pt idx="1011">
                  <c:v>2.4889513380380077E-2</c:v>
                </c:pt>
                <c:pt idx="1012">
                  <c:v>2.4888522828853253E-2</c:v>
                </c:pt>
                <c:pt idx="1013">
                  <c:v>2.4887471774653568E-2</c:v>
                </c:pt>
                <c:pt idx="1014">
                  <c:v>2.4886361708067115E-2</c:v>
                </c:pt>
                <c:pt idx="1015">
                  <c:v>2.4885194119382878E-2</c:v>
                </c:pt>
                <c:pt idx="1016">
                  <c:v>2.4883970498894251E-2</c:v>
                </c:pt>
                <c:pt idx="1017">
                  <c:v>2.4882692336895978E-2</c:v>
                </c:pt>
                <c:pt idx="1018">
                  <c:v>2.4881361123684335E-2</c:v>
                </c:pt>
                <c:pt idx="1019">
                  <c:v>2.4879978349556714E-2</c:v>
                </c:pt>
                <c:pt idx="1020">
                  <c:v>2.4878545504809398E-2</c:v>
                </c:pt>
                <c:pt idx="1021">
                  <c:v>2.4877064079739341E-2</c:v>
                </c:pt>
                <c:pt idx="1022">
                  <c:v>2.4875535564640602E-2</c:v>
                </c:pt>
                <c:pt idx="1023">
                  <c:v>2.487396144980571E-2</c:v>
                </c:pt>
                <c:pt idx="1024">
                  <c:v>2.4872343225523414E-2</c:v>
                </c:pt>
                <c:pt idx="1025">
                  <c:v>2.4870682382080254E-2</c:v>
                </c:pt>
                <c:pt idx="1026">
                  <c:v>2.4868980409757234E-2</c:v>
                </c:pt>
                <c:pt idx="1027">
                  <c:v>2.4867238798831154E-2</c:v>
                </c:pt>
                <c:pt idx="1028">
                  <c:v>2.4865459039573497E-2</c:v>
                </c:pt>
                <c:pt idx="1029">
                  <c:v>2.4863642622249094E-2</c:v>
                </c:pt>
                <c:pt idx="1030">
                  <c:v>2.4861791037116818E-2</c:v>
                </c:pt>
                <c:pt idx="1031">
                  <c:v>2.4859905774428433E-2</c:v>
                </c:pt>
                <c:pt idx="1032">
                  <c:v>2.4857988324427968E-2</c:v>
                </c:pt>
                <c:pt idx="1033">
                  <c:v>2.4856040177351695E-2</c:v>
                </c:pt>
                <c:pt idx="1034">
                  <c:v>2.485406282342659E-2</c:v>
                </c:pt>
                <c:pt idx="1035">
                  <c:v>2.4852057706534217E-2</c:v>
                </c:pt>
                <c:pt idx="1036">
                  <c:v>2.4850025492217331E-2</c:v>
                </c:pt>
                <c:pt idx="1037">
                  <c:v>2.4847966200187012E-2</c:v>
                </c:pt>
                <c:pt idx="1038">
                  <c:v>2.4845879830606678E-2</c:v>
                </c:pt>
                <c:pt idx="1039">
                  <c:v>2.4843766383641743E-2</c:v>
                </c:pt>
                <c:pt idx="1040">
                  <c:v>2.4841625859460502E-2</c:v>
                </c:pt>
                <c:pt idx="1041">
                  <c:v>2.4839458258233461E-2</c:v>
                </c:pt>
                <c:pt idx="1042">
                  <c:v>2.4837263580132458E-2</c:v>
                </c:pt>
                <c:pt idx="1043">
                  <c:v>2.4835041825331982E-2</c:v>
                </c:pt>
                <c:pt idx="1044">
                  <c:v>2.4832792994008743E-2</c:v>
                </c:pt>
                <c:pt idx="1045">
                  <c:v>2.4830517086341663E-2</c:v>
                </c:pt>
                <c:pt idx="1046">
                  <c:v>2.4828214102510991E-2</c:v>
                </c:pt>
                <c:pt idx="1047">
                  <c:v>2.4825548966739767E-2</c:v>
                </c:pt>
                <c:pt idx="1048">
                  <c:v>2.4823187963178728E-2</c:v>
                </c:pt>
                <c:pt idx="1049">
                  <c:v>2.4820799884037143E-2</c:v>
                </c:pt>
                <c:pt idx="1050">
                  <c:v>2.4818384729504563E-2</c:v>
                </c:pt>
                <c:pt idx="1051">
                  <c:v>2.4815942499773199E-2</c:v>
                </c:pt>
                <c:pt idx="1052">
                  <c:v>2.4813473195036805E-2</c:v>
                </c:pt>
                <c:pt idx="1053">
                  <c:v>2.4810976815492242E-2</c:v>
                </c:pt>
                <c:pt idx="1054">
                  <c:v>2.4808453361337478E-2</c:v>
                </c:pt>
                <c:pt idx="1055">
                  <c:v>2.4805902832773129E-2</c:v>
                </c:pt>
                <c:pt idx="1056">
                  <c:v>2.4802691235413565E-2</c:v>
                </c:pt>
                <c:pt idx="1057">
                  <c:v>2.4800088667138676E-2</c:v>
                </c:pt>
                <c:pt idx="1058">
                  <c:v>2.4797459026852042E-2</c:v>
                </c:pt>
                <c:pt idx="1059">
                  <c:v>2.479480231476261E-2</c:v>
                </c:pt>
                <c:pt idx="1060">
                  <c:v>2.4792118531080654E-2</c:v>
                </c:pt>
                <c:pt idx="1061">
                  <c:v>2.4789407676019115E-2</c:v>
                </c:pt>
                <c:pt idx="1062">
                  <c:v>2.4786669749792267E-2</c:v>
                </c:pt>
                <c:pt idx="1063">
                  <c:v>2.4783904752618158E-2</c:v>
                </c:pt>
                <c:pt idx="1064">
                  <c:v>2.4781112684715056E-2</c:v>
                </c:pt>
                <c:pt idx="1065">
                  <c:v>2.4778293546304564E-2</c:v>
                </c:pt>
                <c:pt idx="1066">
                  <c:v>2.4775447337610279E-2</c:v>
                </c:pt>
                <c:pt idx="1067">
                  <c:v>2.4772574058857577E-2</c:v>
                </c:pt>
                <c:pt idx="1068">
                  <c:v>2.4769673710274498E-2</c:v>
                </c:pt>
                <c:pt idx="1069">
                  <c:v>2.4766746292090414E-2</c:v>
                </c:pt>
                <c:pt idx="1070">
                  <c:v>2.4763791804537805E-2</c:v>
                </c:pt>
                <c:pt idx="1071">
                  <c:v>2.4760810247850706E-2</c:v>
                </c:pt>
                <c:pt idx="1072">
                  <c:v>2.4757801622265596E-2</c:v>
                </c:pt>
                <c:pt idx="1073">
                  <c:v>2.4754765928020506E-2</c:v>
                </c:pt>
                <c:pt idx="1074">
                  <c:v>2.4751703165356576E-2</c:v>
                </c:pt>
                <c:pt idx="1075">
                  <c:v>2.4748613334516278E-2</c:v>
                </c:pt>
                <c:pt idx="1076">
                  <c:v>2.4745496435744752E-2</c:v>
                </c:pt>
                <c:pt idx="1077">
                  <c:v>2.4742352469288464E-2</c:v>
                </c:pt>
                <c:pt idx="1078">
                  <c:v>2.4739181435397217E-2</c:v>
                </c:pt>
                <c:pt idx="1079">
                  <c:v>2.4735983334322365E-2</c:v>
                </c:pt>
                <c:pt idx="1080">
                  <c:v>2.4732758166316815E-2</c:v>
                </c:pt>
                <c:pt idx="1081">
                  <c:v>2.4729505931636586E-2</c:v>
                </c:pt>
                <c:pt idx="1082">
                  <c:v>2.4726226630539472E-2</c:v>
                </c:pt>
                <c:pt idx="1083">
                  <c:v>2.4722920263285486E-2</c:v>
                </c:pt>
                <c:pt idx="1084">
                  <c:v>2.4719586830136198E-2</c:v>
                </c:pt>
                <c:pt idx="1085">
                  <c:v>2.4716226331356506E-2</c:v>
                </c:pt>
                <c:pt idx="1086">
                  <c:v>2.4712838767211975E-2</c:v>
                </c:pt>
                <c:pt idx="1087">
                  <c:v>2.4709424137971725E-2</c:v>
                </c:pt>
                <c:pt idx="1088">
                  <c:v>2.4705982443906427E-2</c:v>
                </c:pt>
                <c:pt idx="1089">
                  <c:v>2.4702513685288308E-2</c:v>
                </c:pt>
                <c:pt idx="1090">
                  <c:v>2.4699017862392925E-2</c:v>
                </c:pt>
                <c:pt idx="1091">
                  <c:v>2.4695494975496723E-2</c:v>
                </c:pt>
                <c:pt idx="1092">
                  <c:v>2.4691945024879258E-2</c:v>
                </c:pt>
                <c:pt idx="1093">
                  <c:v>2.4688368010822082E-2</c:v>
                </c:pt>
                <c:pt idx="1094">
                  <c:v>2.4684763933608744E-2</c:v>
                </c:pt>
                <c:pt idx="1095">
                  <c:v>2.468113279352413E-2</c:v>
                </c:pt>
                <c:pt idx="1096">
                  <c:v>2.4677474590856896E-2</c:v>
                </c:pt>
                <c:pt idx="1097">
                  <c:v>2.4673789325896367E-2</c:v>
                </c:pt>
                <c:pt idx="1098">
                  <c:v>2.4670076998935198E-2</c:v>
                </c:pt>
                <c:pt idx="1099">
                  <c:v>2.4666337610267153E-2</c:v>
                </c:pt>
                <c:pt idx="1100">
                  <c:v>2.4662571160188884E-2</c:v>
                </c:pt>
                <c:pt idx="1101">
                  <c:v>2.465877764899882E-2</c:v>
                </c:pt>
                <c:pt idx="1102">
                  <c:v>2.4654957076997386E-2</c:v>
                </c:pt>
                <c:pt idx="1103">
                  <c:v>2.4651109444487673E-2</c:v>
                </c:pt>
                <c:pt idx="1104">
                  <c:v>2.4647234751774771E-2</c:v>
                </c:pt>
                <c:pt idx="1105">
                  <c:v>2.4643332999165324E-2</c:v>
                </c:pt>
                <c:pt idx="1106">
                  <c:v>2.4639404186968861E-2</c:v>
                </c:pt>
                <c:pt idx="1107">
                  <c:v>2.4635448315496689E-2</c:v>
                </c:pt>
                <c:pt idx="1108">
                  <c:v>2.4631465385062334E-2</c:v>
                </c:pt>
                <c:pt idx="1109">
                  <c:v>2.4627455395981546E-2</c:v>
                </c:pt>
                <c:pt idx="1110">
                  <c:v>2.4623418348572068E-2</c:v>
                </c:pt>
                <c:pt idx="1111">
                  <c:v>2.4619354243153868E-2</c:v>
                </c:pt>
                <c:pt idx="1112">
                  <c:v>2.461526308004891E-2</c:v>
                </c:pt>
                <c:pt idx="1113">
                  <c:v>2.4611144859581602E-2</c:v>
                </c:pt>
                <c:pt idx="1114">
                  <c:v>2.4606999582078348E-2</c:v>
                </c:pt>
                <c:pt idx="1115">
                  <c:v>2.4602827247867554E-2</c:v>
                </c:pt>
                <c:pt idx="1116">
                  <c:v>2.4598627857280064E-2</c:v>
                </c:pt>
                <c:pt idx="1117">
                  <c:v>2.4594401410648503E-2</c:v>
                </c:pt>
                <c:pt idx="1118">
                  <c:v>2.4590147908307713E-2</c:v>
                </c:pt>
                <c:pt idx="1119">
                  <c:v>2.4585867350594981E-2</c:v>
                </c:pt>
                <c:pt idx="1120">
                  <c:v>2.4581559737849812E-2</c:v>
                </c:pt>
                <c:pt idx="1121">
                  <c:v>2.4577225070413267E-2</c:v>
                </c:pt>
                <c:pt idx="1122">
                  <c:v>2.457286334862907E-2</c:v>
                </c:pt>
                <c:pt idx="1123">
                  <c:v>2.4568474572842502E-2</c:v>
                </c:pt>
                <c:pt idx="1124">
                  <c:v>2.4564058743401729E-2</c:v>
                </c:pt>
                <c:pt idx="1125">
                  <c:v>2.4559615860656914E-2</c:v>
                </c:pt>
                <c:pt idx="1126">
                  <c:v>2.4555145924959776E-2</c:v>
                </c:pt>
                <c:pt idx="1127">
                  <c:v>2.4550648936664476E-2</c:v>
                </c:pt>
                <c:pt idx="1128">
                  <c:v>2.4546124896127841E-2</c:v>
                </c:pt>
                <c:pt idx="1129">
                  <c:v>2.4541573803708028E-2</c:v>
                </c:pt>
                <c:pt idx="1130">
                  <c:v>2.4536995659765637E-2</c:v>
                </c:pt>
                <c:pt idx="1131">
                  <c:v>2.4532390464664156E-2</c:v>
                </c:pt>
                <c:pt idx="1132">
                  <c:v>2.4527758218767959E-2</c:v>
                </c:pt>
                <c:pt idx="1133">
                  <c:v>2.4523098922444087E-2</c:v>
                </c:pt>
                <c:pt idx="1134">
                  <c:v>2.4518412576062243E-2</c:v>
                </c:pt>
                <c:pt idx="1135">
                  <c:v>2.4513699179993464E-2</c:v>
                </c:pt>
                <c:pt idx="1136">
                  <c:v>2.450895873461123E-2</c:v>
                </c:pt>
                <c:pt idx="1137">
                  <c:v>2.4504191240291462E-2</c:v>
                </c:pt>
                <c:pt idx="1138">
                  <c:v>2.4499396697412079E-2</c:v>
                </c:pt>
                <c:pt idx="1139">
                  <c:v>2.4494575106604355E-2</c:v>
                </c:pt>
                <c:pt idx="1140">
                  <c:v>2.4489726490438013E-2</c:v>
                </c:pt>
                <c:pt idx="1141">
                  <c:v>2.4484850910130973E-2</c:v>
                </c:pt>
                <c:pt idx="1142">
                  <c:v>2.4479948430835341E-2</c:v>
                </c:pt>
                <c:pt idx="1143">
                  <c:v>2.4475019117705443E-2</c:v>
                </c:pt>
                <c:pt idx="1144">
                  <c:v>2.447006303589494E-2</c:v>
                </c:pt>
                <c:pt idx="1145">
                  <c:v>2.446508025055949E-2</c:v>
                </c:pt>
                <c:pt idx="1146">
                  <c:v>2.4460070826855196E-2</c:v>
                </c:pt>
                <c:pt idx="1147">
                  <c:v>2.4455034829938604E-2</c:v>
                </c:pt>
                <c:pt idx="1148">
                  <c:v>2.4449972324968039E-2</c:v>
                </c:pt>
                <c:pt idx="1149">
                  <c:v>2.4444883377101378E-2</c:v>
                </c:pt>
                <c:pt idx="1150">
                  <c:v>2.4439768051498056E-2</c:v>
                </c:pt>
                <c:pt idx="1151">
                  <c:v>2.4433889749412074E-2</c:v>
                </c:pt>
                <c:pt idx="1152">
                  <c:v>2.4428718119504644E-2</c:v>
                </c:pt>
                <c:pt idx="1153">
                  <c:v>2.4423520316651404E-2</c:v>
                </c:pt>
                <c:pt idx="1154">
                  <c:v>2.4418296406015116E-2</c:v>
                </c:pt>
                <c:pt idx="1155">
                  <c:v>2.4413046452757881E-2</c:v>
                </c:pt>
                <c:pt idx="1156">
                  <c:v>2.4407770522043792E-2</c:v>
                </c:pt>
                <c:pt idx="1157">
                  <c:v>2.4402468679036726E-2</c:v>
                </c:pt>
                <c:pt idx="1158">
                  <c:v>2.4397140988901889E-2</c:v>
                </c:pt>
                <c:pt idx="1159">
                  <c:v>2.4391787516804708E-2</c:v>
                </c:pt>
                <c:pt idx="1160">
                  <c:v>2.4386408327911058E-2</c:v>
                </c:pt>
                <c:pt idx="1161">
                  <c:v>2.4381003487387698E-2</c:v>
                </c:pt>
                <c:pt idx="1162">
                  <c:v>2.4375573060401612E-2</c:v>
                </c:pt>
                <c:pt idx="1163">
                  <c:v>2.4370117112120671E-2</c:v>
                </c:pt>
                <c:pt idx="1164">
                  <c:v>2.4364635707713189E-2</c:v>
                </c:pt>
                <c:pt idx="1165">
                  <c:v>2.4359128912347927E-2</c:v>
                </c:pt>
                <c:pt idx="1166">
                  <c:v>2.4355172212795241E-2</c:v>
                </c:pt>
                <c:pt idx="1167">
                  <c:v>2.434803940942154E-2</c:v>
                </c:pt>
                <c:pt idx="1168">
                  <c:v>2.4342456832200599E-2</c:v>
                </c:pt>
                <c:pt idx="1169">
                  <c:v>2.4336849124701576E-2</c:v>
                </c:pt>
                <c:pt idx="1170">
                  <c:v>2.4331216352095897E-2</c:v>
                </c:pt>
                <c:pt idx="1171">
                  <c:v>2.4325558579555207E-2</c:v>
                </c:pt>
                <c:pt idx="1172">
                  <c:v>2.4319875872251151E-2</c:v>
                </c:pt>
                <c:pt idx="1173">
                  <c:v>2.4314168295356264E-2</c:v>
                </c:pt>
                <c:pt idx="1174">
                  <c:v>2.4308435914043303E-2</c:v>
                </c:pt>
                <c:pt idx="1175">
                  <c:v>2.4302678793485022E-2</c:v>
                </c:pt>
                <c:pt idx="1176">
                  <c:v>2.4296896998854844E-2</c:v>
                </c:pt>
                <c:pt idx="1177">
                  <c:v>2.4291090595326859E-2</c:v>
                </c:pt>
                <c:pt idx="1178">
                  <c:v>2.4285259648074931E-2</c:v>
                </c:pt>
                <c:pt idx="1179">
                  <c:v>2.4279404222273149E-2</c:v>
                </c:pt>
                <c:pt idx="1180">
                  <c:v>2.427352438309649E-2</c:v>
                </c:pt>
                <c:pt idx="1181">
                  <c:v>2.4267620195719486E-2</c:v>
                </c:pt>
                <c:pt idx="1182">
                  <c:v>2.4261691725317336E-2</c:v>
                </c:pt>
                <c:pt idx="1183">
                  <c:v>2.4255739037065238E-2</c:v>
                </c:pt>
                <c:pt idx="1184">
                  <c:v>2.4249762196139057E-2</c:v>
                </c:pt>
                <c:pt idx="1185">
                  <c:v>2.4243761267714437E-2</c:v>
                </c:pt>
                <c:pt idx="1186">
                  <c:v>2.423773631696724E-2</c:v>
                </c:pt>
                <c:pt idx="1187">
                  <c:v>2.4231687409073777E-2</c:v>
                </c:pt>
                <c:pt idx="1188">
                  <c:v>2.4225614609210133E-2</c:v>
                </c:pt>
                <c:pt idx="1189">
                  <c:v>2.4219517982552397E-2</c:v>
                </c:pt>
                <c:pt idx="1190">
                  <c:v>2.4213397594277541E-2</c:v>
                </c:pt>
                <c:pt idx="1191">
                  <c:v>2.4207253509310522E-2</c:v>
                </c:pt>
                <c:pt idx="1192">
                  <c:v>2.4201085770646946E-2</c:v>
                </c:pt>
                <c:pt idx="1193">
                  <c:v>2.4194894382646881E-2</c:v>
                </c:pt>
                <c:pt idx="1194">
                  <c:v>2.4188679345740427E-2</c:v>
                </c:pt>
                <c:pt idx="1195">
                  <c:v>2.4182440660357907E-2</c:v>
                </c:pt>
                <c:pt idx="1196">
                  <c:v>2.4176178326932529E-2</c:v>
                </c:pt>
                <c:pt idx="1197">
                  <c:v>2.416989234589817E-2</c:v>
                </c:pt>
                <c:pt idx="1198">
                  <c:v>2.4163582717690701E-2</c:v>
                </c:pt>
                <c:pt idx="1199">
                  <c:v>2.4157249442747775E-2</c:v>
                </c:pt>
                <c:pt idx="1200">
                  <c:v>2.4150892521508371E-2</c:v>
                </c:pt>
                <c:pt idx="1201">
                  <c:v>2.4144511954413694E-2</c:v>
                </c:pt>
                <c:pt idx="1202">
                  <c:v>2.4138107741905834E-2</c:v>
                </c:pt>
                <c:pt idx="1203">
                  <c:v>2.4131392115688814E-2</c:v>
                </c:pt>
                <c:pt idx="1204">
                  <c:v>2.41249330146758E-2</c:v>
                </c:pt>
                <c:pt idx="1205">
                  <c:v>2.4118450266851273E-2</c:v>
                </c:pt>
                <c:pt idx="1206">
                  <c:v>2.4111943872666838E-2</c:v>
                </c:pt>
                <c:pt idx="1207">
                  <c:v>2.4105413832576972E-2</c:v>
                </c:pt>
                <c:pt idx="1208">
                  <c:v>2.4097942923893327E-2</c:v>
                </c:pt>
                <c:pt idx="1209">
                  <c:v>2.4092282816501508E-2</c:v>
                </c:pt>
                <c:pt idx="1210">
                  <c:v>2.4085681841431932E-2</c:v>
                </c:pt>
                <c:pt idx="1211">
                  <c:v>2.4079057222287203E-2</c:v>
                </c:pt>
                <c:pt idx="1212">
                  <c:v>2.4071517171457179E-2</c:v>
                </c:pt>
                <c:pt idx="1213">
                  <c:v>2.4065737053621993E-2</c:v>
                </c:pt>
                <c:pt idx="1214">
                  <c:v>2.405904150503034E-2</c:v>
                </c:pt>
                <c:pt idx="1215">
                  <c:v>2.4052322314220536E-2</c:v>
                </c:pt>
                <c:pt idx="1216">
                  <c:v>2.404586786090343E-2</c:v>
                </c:pt>
                <c:pt idx="1217">
                  <c:v>2.4038813007824209E-2</c:v>
                </c:pt>
                <c:pt idx="1218">
                  <c:v>2.4027849119842026E-2</c:v>
                </c:pt>
                <c:pt idx="1219">
                  <c:v>2.4021023988696193E-2</c:v>
                </c:pt>
                <c:pt idx="1220">
                  <c:v>2.401417521934188E-2</c:v>
                </c:pt>
                <c:pt idx="1221">
                  <c:v>2.4007302812254067E-2</c:v>
                </c:pt>
                <c:pt idx="1222">
                  <c:v>2.4000406767911726E-2</c:v>
                </c:pt>
                <c:pt idx="1223">
                  <c:v>2.399348708679383E-2</c:v>
                </c:pt>
                <c:pt idx="1224">
                  <c:v>2.3986543769381339E-2</c:v>
                </c:pt>
                <c:pt idx="1225">
                  <c:v>2.3979576816156988E-2</c:v>
                </c:pt>
                <c:pt idx="1226">
                  <c:v>2.3972586227605282E-2</c:v>
                </c:pt>
                <c:pt idx="1227">
                  <c:v>2.3965572004212503E-2</c:v>
                </c:pt>
                <c:pt idx="1228">
                  <c:v>2.3958534146465808E-2</c:v>
                </c:pt>
                <c:pt idx="1229">
                  <c:v>2.3951472654855026E-2</c:v>
                </c:pt>
                <c:pt idx="1230">
                  <c:v>2.3944387529870412E-2</c:v>
                </c:pt>
                <c:pt idx="1231">
                  <c:v>2.3937278772005115E-2</c:v>
                </c:pt>
                <c:pt idx="1232">
                  <c:v>2.3930146381752938E-2</c:v>
                </c:pt>
                <c:pt idx="1233">
                  <c:v>2.3922990359610343E-2</c:v>
                </c:pt>
                <c:pt idx="1234">
                  <c:v>2.3915810706074021E-2</c:v>
                </c:pt>
                <c:pt idx="1235">
                  <c:v>2.3908607421643753E-2</c:v>
                </c:pt>
                <c:pt idx="1236">
                  <c:v>2.3901380506820214E-2</c:v>
                </c:pt>
                <c:pt idx="1237">
                  <c:v>2.3894129962105399E-2</c:v>
                </c:pt>
                <c:pt idx="1238">
                  <c:v>2.3886855788003966E-2</c:v>
                </c:pt>
                <c:pt idx="1239">
                  <c:v>2.3879557985021237E-2</c:v>
                </c:pt>
                <c:pt idx="1240">
                  <c:v>2.3872236553664529E-2</c:v>
                </c:pt>
                <c:pt idx="1241">
                  <c:v>2.3864891494443149E-2</c:v>
                </c:pt>
                <c:pt idx="1242">
                  <c:v>2.3857522807867505E-2</c:v>
                </c:pt>
                <c:pt idx="1243">
                  <c:v>2.3850130494449569E-2</c:v>
                </c:pt>
                <c:pt idx="1244">
                  <c:v>2.3842714554703957E-2</c:v>
                </c:pt>
                <c:pt idx="1245">
                  <c:v>2.3835274989145519E-2</c:v>
                </c:pt>
                <c:pt idx="1246">
                  <c:v>2.382781179829175E-2</c:v>
                </c:pt>
                <c:pt idx="1247">
                  <c:v>2.3820324982661477E-2</c:v>
                </c:pt>
                <c:pt idx="1248">
                  <c:v>2.3812814542775087E-2</c:v>
                </c:pt>
                <c:pt idx="1249">
                  <c:v>2.3805280479154724E-2</c:v>
                </c:pt>
                <c:pt idx="1250">
                  <c:v>2.379772279232387E-2</c:v>
                </c:pt>
                <c:pt idx="1251">
                  <c:v>2.3790141482808658E-2</c:v>
                </c:pt>
                <c:pt idx="1252">
                  <c:v>2.3782536551135453E-2</c:v>
                </c:pt>
                <c:pt idx="1253">
                  <c:v>2.3774907997832821E-2</c:v>
                </c:pt>
                <c:pt idx="1254">
                  <c:v>2.3767255823431553E-2</c:v>
                </c:pt>
                <c:pt idx="1255">
                  <c:v>2.3759580028463317E-2</c:v>
                </c:pt>
                <c:pt idx="1256">
                  <c:v>2.3751880613461559E-2</c:v>
                </c:pt>
                <c:pt idx="1257">
                  <c:v>2.3744157578961721E-2</c:v>
                </c:pt>
                <c:pt idx="1258">
                  <c:v>2.3736410925500558E-2</c:v>
                </c:pt>
                <c:pt idx="1259">
                  <c:v>2.3728640653616614E-2</c:v>
                </c:pt>
                <c:pt idx="1260">
                  <c:v>2.3720846763849755E-2</c:v>
                </c:pt>
                <c:pt idx="1261">
                  <c:v>2.3713029256742502E-2</c:v>
                </c:pt>
                <c:pt idx="1262">
                  <c:v>2.3705188132837601E-2</c:v>
                </c:pt>
                <c:pt idx="1263">
                  <c:v>2.3697323392680228E-2</c:v>
                </c:pt>
                <c:pt idx="1264">
                  <c:v>2.36892512336071E-2</c:v>
                </c:pt>
                <c:pt idx="1265">
                  <c:v>2.3681341456558425E-2</c:v>
                </c:pt>
                <c:pt idx="1266">
                  <c:v>2.3673408066209101E-2</c:v>
                </c:pt>
                <c:pt idx="1267">
                  <c:v>2.3665451063108467E-2</c:v>
                </c:pt>
                <c:pt idx="1268">
                  <c:v>2.3657470447808748E-2</c:v>
                </c:pt>
                <c:pt idx="1269">
                  <c:v>2.3649466220863058E-2</c:v>
                </c:pt>
                <c:pt idx="1270">
                  <c:v>2.3641438382825841E-2</c:v>
                </c:pt>
                <c:pt idx="1271">
                  <c:v>2.3633386934253986E-2</c:v>
                </c:pt>
                <c:pt idx="1272">
                  <c:v>2.3625311875705712E-2</c:v>
                </c:pt>
                <c:pt idx="1273">
                  <c:v>2.3617213207740129E-2</c:v>
                </c:pt>
                <c:pt idx="1274">
                  <c:v>2.360909093091923E-2</c:v>
                </c:pt>
                <c:pt idx="1275">
                  <c:v>2.3600945045805899E-2</c:v>
                </c:pt>
                <c:pt idx="1276">
                  <c:v>2.3592775552964795E-2</c:v>
                </c:pt>
                <c:pt idx="1277">
                  <c:v>2.3584582452961911E-2</c:v>
                </c:pt>
                <c:pt idx="1278">
                  <c:v>2.3576365746365679E-2</c:v>
                </c:pt>
                <c:pt idx="1279">
                  <c:v>2.356812543374498E-2</c:v>
                </c:pt>
                <c:pt idx="1280">
                  <c:v>2.3559861515671576E-2</c:v>
                </c:pt>
                <c:pt idx="1281">
                  <c:v>2.3551573992718344E-2</c:v>
                </c:pt>
                <c:pt idx="1282">
                  <c:v>2.3543262865459269E-2</c:v>
                </c:pt>
                <c:pt idx="1283">
                  <c:v>2.3534928134470556E-2</c:v>
                </c:pt>
                <c:pt idx="1284">
                  <c:v>2.3526569800329966E-2</c:v>
                </c:pt>
                <c:pt idx="1285">
                  <c:v>2.3518187863617035E-2</c:v>
                </c:pt>
                <c:pt idx="1286">
                  <c:v>2.3509782324912631E-2</c:v>
                </c:pt>
                <c:pt idx="1287">
                  <c:v>2.3501353184799401E-2</c:v>
                </c:pt>
                <c:pt idx="1288">
                  <c:v>2.349290044386132E-2</c:v>
                </c:pt>
                <c:pt idx="1289">
                  <c:v>2.3484424102684809E-2</c:v>
                </c:pt>
                <c:pt idx="1290">
                  <c:v>2.3475924161856732E-2</c:v>
                </c:pt>
                <c:pt idx="1291">
                  <c:v>2.3467400621966616E-2</c:v>
                </c:pt>
                <c:pt idx="1292">
                  <c:v>2.3458853483605324E-2</c:v>
                </c:pt>
                <c:pt idx="1293">
                  <c:v>2.3450282747365048E-2</c:v>
                </c:pt>
                <c:pt idx="1294">
                  <c:v>2.34416884138402E-2</c:v>
                </c:pt>
                <c:pt idx="1295">
                  <c:v>2.3433070483625862E-2</c:v>
                </c:pt>
                <c:pt idx="1296">
                  <c:v>2.3424428957319776E-2</c:v>
                </c:pt>
                <c:pt idx="1297">
                  <c:v>2.3415763835520575E-2</c:v>
                </c:pt>
                <c:pt idx="1298">
                  <c:v>2.3407075118829113E-2</c:v>
                </c:pt>
                <c:pt idx="1299">
                  <c:v>2.3398362807847572E-2</c:v>
                </c:pt>
                <c:pt idx="1300">
                  <c:v>2.3389626903179916E-2</c:v>
                </c:pt>
                <c:pt idx="1301">
                  <c:v>2.3380867405430994E-2</c:v>
                </c:pt>
                <c:pt idx="1302">
                  <c:v>2.3372084315208319E-2</c:v>
                </c:pt>
                <c:pt idx="1303">
                  <c:v>2.336327763312096E-2</c:v>
                </c:pt>
                <c:pt idx="1304">
                  <c:v>2.3354447359778874E-2</c:v>
                </c:pt>
                <c:pt idx="1305">
                  <c:v>2.3345593495793793E-2</c:v>
                </c:pt>
                <c:pt idx="1306">
                  <c:v>2.3336716041779892E-2</c:v>
                </c:pt>
                <c:pt idx="1307">
                  <c:v>2.332654149508917E-2</c:v>
                </c:pt>
                <c:pt idx="1308">
                  <c:v>2.3317613493086808E-2</c:v>
                </c:pt>
                <c:pt idx="1309">
                  <c:v>2.3308661902994743E-2</c:v>
                </c:pt>
                <c:pt idx="1310">
                  <c:v>2.3299686725433144E-2</c:v>
                </c:pt>
                <c:pt idx="1311">
                  <c:v>2.3290687961023959E-2</c:v>
                </c:pt>
                <c:pt idx="1312">
                  <c:v>2.3281665610390911E-2</c:v>
                </c:pt>
                <c:pt idx="1313">
                  <c:v>2.32726196741595E-2</c:v>
                </c:pt>
                <c:pt idx="1314">
                  <c:v>2.3263550152956336E-2</c:v>
                </c:pt>
                <c:pt idx="1315">
                  <c:v>2.3254457047409804E-2</c:v>
                </c:pt>
                <c:pt idx="1316">
                  <c:v>2.3245340358150512E-2</c:v>
                </c:pt>
                <c:pt idx="1317">
                  <c:v>2.3236200085810177E-2</c:v>
                </c:pt>
                <c:pt idx="1318">
                  <c:v>2.3227036231021847E-2</c:v>
                </c:pt>
                <c:pt idx="1319">
                  <c:v>2.3217848794421014E-2</c:v>
                </c:pt>
                <c:pt idx="1320">
                  <c:v>2.3208637776644281E-2</c:v>
                </c:pt>
                <c:pt idx="1321">
                  <c:v>2.3199403178329581E-2</c:v>
                </c:pt>
                <c:pt idx="1322">
                  <c:v>2.3190145000117512E-2</c:v>
                </c:pt>
                <c:pt idx="1323">
                  <c:v>2.3180863242649341E-2</c:v>
                </c:pt>
                <c:pt idx="1324">
                  <c:v>2.3171557906567886E-2</c:v>
                </c:pt>
                <c:pt idx="1325">
                  <c:v>2.316222899251863E-2</c:v>
                </c:pt>
                <c:pt idx="1326">
                  <c:v>2.3152876501147945E-2</c:v>
                </c:pt>
                <c:pt idx="1327">
                  <c:v>2.3143500433103537E-2</c:v>
                </c:pt>
                <c:pt idx="1328">
                  <c:v>2.3134100789035328E-2</c:v>
                </c:pt>
                <c:pt idx="1329">
                  <c:v>2.3124677569594798E-2</c:v>
                </c:pt>
                <c:pt idx="1330">
                  <c:v>2.3115230775434759E-2</c:v>
                </c:pt>
                <c:pt idx="1331">
                  <c:v>2.3105760407210241E-2</c:v>
                </c:pt>
                <c:pt idx="1332">
                  <c:v>2.3096266465576942E-2</c:v>
                </c:pt>
                <c:pt idx="1333">
                  <c:v>2.3086748951193004E-2</c:v>
                </c:pt>
                <c:pt idx="1334">
                  <c:v>2.3077207864717897E-2</c:v>
                </c:pt>
                <c:pt idx="1335">
                  <c:v>2.3067643206812649E-2</c:v>
                </c:pt>
                <c:pt idx="1336">
                  <c:v>2.3058054978140285E-2</c:v>
                </c:pt>
                <c:pt idx="1337">
                  <c:v>2.3048443179365163E-2</c:v>
                </c:pt>
                <c:pt idx="1338">
                  <c:v>2.3038807811152973E-2</c:v>
                </c:pt>
                <c:pt idx="1339">
                  <c:v>2.3029148874171845E-2</c:v>
                </c:pt>
                <c:pt idx="1340">
                  <c:v>2.3019466369091024E-2</c:v>
                </c:pt>
                <c:pt idx="1341">
                  <c:v>2.3009760296580861E-2</c:v>
                </c:pt>
                <c:pt idx="1342">
                  <c:v>2.3000030657314374E-2</c:v>
                </c:pt>
                <c:pt idx="1343">
                  <c:v>2.2990277451965468E-2</c:v>
                </c:pt>
                <c:pt idx="1344">
                  <c:v>2.298050068121027E-2</c:v>
                </c:pt>
                <c:pt idx="1345">
                  <c:v>2.2970700345726014E-2</c:v>
                </c:pt>
                <c:pt idx="1346">
                  <c:v>2.2960876446191936E-2</c:v>
                </c:pt>
                <c:pt idx="1347">
                  <c:v>2.2951028983288602E-2</c:v>
                </c:pt>
                <c:pt idx="1348">
                  <c:v>2.2941157957697911E-2</c:v>
                </c:pt>
                <c:pt idx="1349">
                  <c:v>2.2931263370104427E-2</c:v>
                </c:pt>
                <c:pt idx="1350">
                  <c:v>2.2921345221193379E-2</c:v>
                </c:pt>
                <c:pt idx="1351">
                  <c:v>2.2911403511652217E-2</c:v>
                </c:pt>
                <c:pt idx="1352">
                  <c:v>2.2901438242169281E-2</c:v>
                </c:pt>
                <c:pt idx="1353">
                  <c:v>2.2891449413435572E-2</c:v>
                </c:pt>
                <c:pt idx="1354">
                  <c:v>2.2881437026142981E-2</c:v>
                </c:pt>
                <c:pt idx="1355">
                  <c:v>2.2871401080984954E-2</c:v>
                </c:pt>
                <c:pt idx="1356">
                  <c:v>2.2861341578656935E-2</c:v>
                </c:pt>
                <c:pt idx="1357">
                  <c:v>2.2851258519856588E-2</c:v>
                </c:pt>
                <c:pt idx="1358">
                  <c:v>2.2841151905281354E-2</c:v>
                </c:pt>
                <c:pt idx="1359">
                  <c:v>2.2831021735632229E-2</c:v>
                </c:pt>
                <c:pt idx="1360">
                  <c:v>2.2820868011610873E-2</c:v>
                </c:pt>
                <c:pt idx="1361">
                  <c:v>2.2810690733920724E-2</c:v>
                </c:pt>
                <c:pt idx="1362">
                  <c:v>2.2800489903266774E-2</c:v>
                </c:pt>
                <c:pt idx="1363">
                  <c:v>2.2790265520356012E-2</c:v>
                </c:pt>
                <c:pt idx="1364">
                  <c:v>2.2780017585896317E-2</c:v>
                </c:pt>
                <c:pt idx="1365">
                  <c:v>2.2769746100598232E-2</c:v>
                </c:pt>
                <c:pt idx="1366">
                  <c:v>2.2759451065173186E-2</c:v>
                </c:pt>
                <c:pt idx="1367">
                  <c:v>2.2749132480334167E-2</c:v>
                </c:pt>
                <c:pt idx="1368">
                  <c:v>2.2738790346796378E-2</c:v>
                </c:pt>
                <c:pt idx="1369">
                  <c:v>2.2728424665276137E-2</c:v>
                </c:pt>
                <c:pt idx="1370">
                  <c:v>2.2718035436491535E-2</c:v>
                </c:pt>
                <c:pt idx="1371">
                  <c:v>2.2707622661162219E-2</c:v>
                </c:pt>
                <c:pt idx="1372">
                  <c:v>2.2697186340010056E-2</c:v>
                </c:pt>
                <c:pt idx="1373">
                  <c:v>2.2686726473757357E-2</c:v>
                </c:pt>
                <c:pt idx="1374">
                  <c:v>2.2676243063129098E-2</c:v>
                </c:pt>
                <c:pt idx="1375">
                  <c:v>2.2665736108851364E-2</c:v>
                </c:pt>
                <c:pt idx="1376">
                  <c:v>2.2655205611652462E-2</c:v>
                </c:pt>
                <c:pt idx="1377">
                  <c:v>2.2644651572261365E-2</c:v>
                </c:pt>
                <c:pt idx="1378">
                  <c:v>2.2634073991409487E-2</c:v>
                </c:pt>
                <c:pt idx="1379">
                  <c:v>2.2623472869829353E-2</c:v>
                </c:pt>
                <c:pt idx="1380">
                  <c:v>2.2612848208255487E-2</c:v>
                </c:pt>
                <c:pt idx="1381">
                  <c:v>2.2602200007423967E-2</c:v>
                </c:pt>
                <c:pt idx="1382">
                  <c:v>2.2591528268072425E-2</c:v>
                </c:pt>
                <c:pt idx="1383">
                  <c:v>2.2580832990939825E-2</c:v>
                </c:pt>
                <c:pt idx="1384">
                  <c:v>2.2570114176767353E-2</c:v>
                </c:pt>
                <c:pt idx="1385">
                  <c:v>2.2559371826297303E-2</c:v>
                </c:pt>
                <c:pt idx="1386">
                  <c:v>2.2548605940273969E-2</c:v>
                </c:pt>
                <c:pt idx="1387">
                  <c:v>2.2537816519442755E-2</c:v>
                </c:pt>
                <c:pt idx="1388">
                  <c:v>2.2527003564551951E-2</c:v>
                </c:pt>
                <c:pt idx="1389">
                  <c:v>2.2516167076349403E-2</c:v>
                </c:pt>
                <c:pt idx="1390">
                  <c:v>2.2505307055586288E-2</c:v>
                </c:pt>
                <c:pt idx="1391">
                  <c:v>2.2494423503014893E-2</c:v>
                </c:pt>
                <c:pt idx="1392">
                  <c:v>2.248351641938906E-2</c:v>
                </c:pt>
                <c:pt idx="1393">
                  <c:v>2.2472585805464185E-2</c:v>
                </c:pt>
                <c:pt idx="1394">
                  <c:v>2.2461631661997439E-2</c:v>
                </c:pt>
                <c:pt idx="1395">
                  <c:v>2.2450653989747771E-2</c:v>
                </c:pt>
                <c:pt idx="1396">
                  <c:v>2.243965278947524E-2</c:v>
                </c:pt>
                <c:pt idx="1397">
                  <c:v>2.2428628061941902E-2</c:v>
                </c:pt>
                <c:pt idx="1398">
                  <c:v>2.2417579807911814E-2</c:v>
                </c:pt>
                <c:pt idx="1399">
                  <c:v>2.2406508045396789E-2</c:v>
                </c:pt>
                <c:pt idx="1400">
                  <c:v>2.2395413362201078E-2</c:v>
                </c:pt>
                <c:pt idx="1401">
                  <c:v>2.238429703278455E-2</c:v>
                </c:pt>
                <c:pt idx="1402">
                  <c:v>2.2373160372433976E-2</c:v>
                </c:pt>
                <c:pt idx="1403">
                  <c:v>2.2362004696379945E-2</c:v>
                </c:pt>
                <c:pt idx="1404">
                  <c:v>2.2350831319797093E-2</c:v>
                </c:pt>
                <c:pt idx="1405">
                  <c:v>2.2339641557803436E-2</c:v>
                </c:pt>
                <c:pt idx="1406">
                  <c:v>2.2328436725459921E-2</c:v>
                </c:pt>
                <c:pt idx="1407">
                  <c:v>2.2317218137770878E-2</c:v>
                </c:pt>
                <c:pt idx="1408">
                  <c:v>2.2305987109684233E-2</c:v>
                </c:pt>
                <c:pt idx="1409">
                  <c:v>2.2294744956089296E-2</c:v>
                </c:pt>
                <c:pt idx="1410">
                  <c:v>2.2283492991818532E-2</c:v>
                </c:pt>
                <c:pt idx="1411">
                  <c:v>2.2272232531647562E-2</c:v>
                </c:pt>
                <c:pt idx="1412">
                  <c:v>2.2260964890293167E-2</c:v>
                </c:pt>
                <c:pt idx="1413">
                  <c:v>2.2249691382414838E-2</c:v>
                </c:pt>
                <c:pt idx="1414">
                  <c:v>2.2238413322614337E-2</c:v>
                </c:pt>
                <c:pt idx="1415">
                  <c:v>2.2227132025435248E-2</c:v>
                </c:pt>
                <c:pt idx="1416">
                  <c:v>2.2215848805363647E-2</c:v>
                </c:pt>
                <c:pt idx="1417">
                  <c:v>2.2204564976826768E-2</c:v>
                </c:pt>
                <c:pt idx="1418">
                  <c:v>2.219328185419478E-2</c:v>
                </c:pt>
                <c:pt idx="1419">
                  <c:v>2.2182000751779007E-2</c:v>
                </c:pt>
                <c:pt idx="1420">
                  <c:v>2.2170587046537609E-2</c:v>
                </c:pt>
                <c:pt idx="1421">
                  <c:v>2.2159314826444058E-2</c:v>
                </c:pt>
                <c:pt idx="1422">
                  <c:v>2.2148048676522075E-2</c:v>
                </c:pt>
                <c:pt idx="1423">
                  <c:v>2.2136789907333639E-2</c:v>
                </c:pt>
                <c:pt idx="1424">
                  <c:v>2.2125539829384273E-2</c:v>
                </c:pt>
                <c:pt idx="1425">
                  <c:v>2.2114299753120591E-2</c:v>
                </c:pt>
                <c:pt idx="1426">
                  <c:v>2.2102556868589668E-2</c:v>
                </c:pt>
                <c:pt idx="1427">
                  <c:v>2.2091854847151291E-2</c:v>
                </c:pt>
                <c:pt idx="1428">
                  <c:v>2.2080652638052586E-2</c:v>
                </c:pt>
                <c:pt idx="1429">
                  <c:v>2.2069465671853826E-2</c:v>
                </c:pt>
                <c:pt idx="1430">
                  <c:v>2.2058295258716415E-2</c:v>
                </c:pt>
                <c:pt idx="1431">
                  <c:v>2.204714270874418E-2</c:v>
                </c:pt>
                <c:pt idx="1432">
                  <c:v>2.2036009331984924E-2</c:v>
                </c:pt>
                <c:pt idx="1433">
                  <c:v>2.202489643843043E-2</c:v>
                </c:pt>
                <c:pt idx="1434">
                  <c:v>2.2013805338016012E-2</c:v>
                </c:pt>
                <c:pt idx="1435">
                  <c:v>2.2002737340621404E-2</c:v>
                </c:pt>
                <c:pt idx="1436">
                  <c:v>2.1991693756071424E-2</c:v>
                </c:pt>
                <c:pt idx="1437">
                  <c:v>2.1980675894135309E-2</c:v>
                </c:pt>
                <c:pt idx="1438">
                  <c:v>2.1969685064527594E-2</c:v>
                </c:pt>
                <c:pt idx="1439">
                  <c:v>2.1958722576908129E-2</c:v>
                </c:pt>
                <c:pt idx="1440">
                  <c:v>2.1947789740883395E-2</c:v>
                </c:pt>
                <c:pt idx="1441">
                  <c:v>2.1936887866005391E-2</c:v>
                </c:pt>
                <c:pt idx="1442">
                  <c:v>2.1926018261773206E-2</c:v>
                </c:pt>
                <c:pt idx="1443">
                  <c:v>2.1915182237632769E-2</c:v>
                </c:pt>
                <c:pt idx="1444">
                  <c:v>2.1904381102977766E-2</c:v>
                </c:pt>
                <c:pt idx="1445">
                  <c:v>2.189361616714983E-2</c:v>
                </c:pt>
                <c:pt idx="1446">
                  <c:v>2.1882888739438784E-2</c:v>
                </c:pt>
                <c:pt idx="1447">
                  <c:v>2.1872200129083082E-2</c:v>
                </c:pt>
                <c:pt idx="1448">
                  <c:v>2.1861551645271343E-2</c:v>
                </c:pt>
                <c:pt idx="1449">
                  <c:v>2.1850944597141271E-2</c:v>
                </c:pt>
                <c:pt idx="1450">
                  <c:v>2.1840380293781391E-2</c:v>
                </c:pt>
                <c:pt idx="1451">
                  <c:v>2.1829860039137131E-2</c:v>
                </c:pt>
                <c:pt idx="1452">
                  <c:v>2.1819384693318119E-2</c:v>
                </c:pt>
                <c:pt idx="1453">
                  <c:v>2.1808954334529146E-2</c:v>
                </c:pt>
                <c:pt idx="1454">
                  <c:v>2.1798568961391762E-2</c:v>
                </c:pt>
                <c:pt idx="1455">
                  <c:v>2.178822857253283E-2</c:v>
                </c:pt>
                <c:pt idx="1456">
                  <c:v>2.177793316658453E-2</c:v>
                </c:pt>
                <c:pt idx="1457">
                  <c:v>2.1767682742185896E-2</c:v>
                </c:pt>
                <c:pt idx="1458">
                  <c:v>2.1757477297981737E-2</c:v>
                </c:pt>
                <c:pt idx="1459">
                  <c:v>2.1747316832622609E-2</c:v>
                </c:pt>
                <c:pt idx="1460">
                  <c:v>2.1737201344765044E-2</c:v>
                </c:pt>
                <c:pt idx="1461">
                  <c:v>2.1727130833071782E-2</c:v>
                </c:pt>
                <c:pt idx="1462">
                  <c:v>2.1717105296211316E-2</c:v>
                </c:pt>
                <c:pt idx="1463">
                  <c:v>2.1705618834024262E-2</c:v>
                </c:pt>
                <c:pt idx="1464">
                  <c:v>2.1695694924031016E-2</c:v>
                </c:pt>
                <c:pt idx="1465">
                  <c:v>2.1685815990354605E-2</c:v>
                </c:pt>
                <c:pt idx="1466">
                  <c:v>2.1675982031681983E-2</c:v>
                </c:pt>
                <c:pt idx="1467">
                  <c:v>2.1666193046705404E-2</c:v>
                </c:pt>
                <c:pt idx="1468">
                  <c:v>2.1656535566254353E-2</c:v>
                </c:pt>
                <c:pt idx="1469">
                  <c:v>2.1646749992641958E-2</c:v>
                </c:pt>
                <c:pt idx="1470">
                  <c:v>2.163709592097042E-2</c:v>
                </c:pt>
                <c:pt idx="1471">
                  <c:v>2.1627486817826239E-2</c:v>
                </c:pt>
                <c:pt idx="1472">
                  <c:v>2.1617977457339288E-2</c:v>
                </c:pt>
                <c:pt idx="1473">
                  <c:v>2.1608450327295747E-2</c:v>
                </c:pt>
                <c:pt idx="1474">
                  <c:v>2.1598968153605069E-2</c:v>
                </c:pt>
                <c:pt idx="1475">
                  <c:v>2.1589530935016921E-2</c:v>
                </c:pt>
                <c:pt idx="1476">
                  <c:v>2.158013867028763E-2</c:v>
                </c:pt>
                <c:pt idx="1477">
                  <c:v>2.1570772014784835E-2</c:v>
                </c:pt>
                <c:pt idx="1478">
                  <c:v>2.1561488997457801E-2</c:v>
                </c:pt>
                <c:pt idx="1479">
                  <c:v>2.1552231586898118E-2</c:v>
                </c:pt>
                <c:pt idx="1480">
                  <c:v>2.1543019125279672E-2</c:v>
                </c:pt>
                <c:pt idx="1481">
                  <c:v>2.1533851611387655E-2</c:v>
                </c:pt>
                <c:pt idx="1482">
                  <c:v>2.152472904401348E-2</c:v>
                </c:pt>
                <c:pt idx="1483">
                  <c:v>2.1515651421954551E-2</c:v>
                </c:pt>
                <c:pt idx="1484">
                  <c:v>2.150661874401405E-2</c:v>
                </c:pt>
                <c:pt idx="1485">
                  <c:v>2.1497631009000706E-2</c:v>
                </c:pt>
                <c:pt idx="1486">
                  <c:v>2.1488688215730578E-2</c:v>
                </c:pt>
                <c:pt idx="1487">
                  <c:v>2.1479790363023943E-2</c:v>
                </c:pt>
                <c:pt idx="1488">
                  <c:v>2.1470937449708183E-2</c:v>
                </c:pt>
                <c:pt idx="1489">
                  <c:v>2.146212947461601E-2</c:v>
                </c:pt>
                <c:pt idx="1490">
                  <c:v>2.145336643658613E-2</c:v>
                </c:pt>
                <c:pt idx="1491">
                  <c:v>2.1444648334463912E-2</c:v>
                </c:pt>
                <c:pt idx="1492">
                  <c:v>2.1435975167099386E-2</c:v>
                </c:pt>
                <c:pt idx="1493">
                  <c:v>2.1427346933349245E-2</c:v>
                </c:pt>
                <c:pt idx="1494">
                  <c:v>2.1418763632076399E-2</c:v>
                </c:pt>
                <c:pt idx="1495">
                  <c:v>2.1410225262149085E-2</c:v>
                </c:pt>
                <c:pt idx="1496">
                  <c:v>2.1401731822441983E-2</c:v>
                </c:pt>
                <c:pt idx="1497">
                  <c:v>2.1393283311834876E-2</c:v>
                </c:pt>
                <c:pt idx="1498">
                  <c:v>2.1384879729214434E-2</c:v>
                </c:pt>
                <c:pt idx="1499">
                  <c:v>2.1376521073473098E-2</c:v>
                </c:pt>
                <c:pt idx="1500">
                  <c:v>2.1368207343508416E-2</c:v>
                </c:pt>
                <c:pt idx="1501">
                  <c:v>2.1359938538225043E-2</c:v>
                </c:pt>
                <c:pt idx="1502">
                  <c:v>2.1351714656532517E-2</c:v>
                </c:pt>
                <c:pt idx="1503">
                  <c:v>2.1343535697346816E-2</c:v>
                </c:pt>
                <c:pt idx="1504">
                  <c:v>2.1335401659590136E-2</c:v>
                </c:pt>
                <c:pt idx="1505">
                  <c:v>2.1327312542190002E-2</c:v>
                </c:pt>
                <c:pt idx="1506">
                  <c:v>2.1319268344079934E-2</c:v>
                </c:pt>
                <c:pt idx="1507">
                  <c:v>2.1311269064199667E-2</c:v>
                </c:pt>
                <c:pt idx="1508">
                  <c:v>2.1303314701494935E-2</c:v>
                </c:pt>
                <c:pt idx="1509">
                  <c:v>2.1295405254917021E-2</c:v>
                </c:pt>
                <c:pt idx="1510">
                  <c:v>2.1287540723423426E-2</c:v>
                </c:pt>
                <c:pt idx="1511">
                  <c:v>2.1279721105977645E-2</c:v>
                </c:pt>
                <c:pt idx="1512">
                  <c:v>2.1271946401548503E-2</c:v>
                </c:pt>
                <c:pt idx="1513">
                  <c:v>2.1264216609111042E-2</c:v>
                </c:pt>
                <c:pt idx="1514">
                  <c:v>2.125653172764741E-2</c:v>
                </c:pt>
                <c:pt idx="1515">
                  <c:v>2.1244546221409255E-2</c:v>
                </c:pt>
                <c:pt idx="1516">
                  <c:v>2.1236976820667941E-2</c:v>
                </c:pt>
                <c:pt idx="1517">
                  <c:v>2.1229452327308884E-2</c:v>
                </c:pt>
                <c:pt idx="1518">
                  <c:v>2.1221972740340878E-2</c:v>
                </c:pt>
                <c:pt idx="1519">
                  <c:v>2.1214538058777599E-2</c:v>
                </c:pt>
                <c:pt idx="1520">
                  <c:v>2.1207148281639387E-2</c:v>
                </c:pt>
                <c:pt idx="1521">
                  <c:v>2.1199803407952134E-2</c:v>
                </c:pt>
                <c:pt idx="1522">
                  <c:v>2.1192503436747501E-2</c:v>
                </c:pt>
                <c:pt idx="1523">
                  <c:v>2.1185248367063814E-2</c:v>
                </c:pt>
                <c:pt idx="1524">
                  <c:v>2.1178038197944282E-2</c:v>
                </c:pt>
                <c:pt idx="1525">
                  <c:v>2.1170872928438556E-2</c:v>
                </c:pt>
                <c:pt idx="1526">
                  <c:v>2.11637525576025E-2</c:v>
                </c:pt>
                <c:pt idx="1527">
                  <c:v>2.1156677084497533E-2</c:v>
                </c:pt>
                <c:pt idx="1528">
                  <c:v>2.1149646508190845E-2</c:v>
                </c:pt>
                <c:pt idx="1529">
                  <c:v>2.1141666538323722E-2</c:v>
                </c:pt>
                <c:pt idx="1530">
                  <c:v>2.1134732166329995E-2</c:v>
                </c:pt>
                <c:pt idx="1531">
                  <c:v>2.1127842688241749E-2</c:v>
                </c:pt>
                <c:pt idx="1532">
                  <c:v>2.1120998103151933E-2</c:v>
                </c:pt>
                <c:pt idx="1533">
                  <c:v>2.1114198410157936E-2</c:v>
                </c:pt>
                <c:pt idx="1534">
                  <c:v>2.1107443608363363E-2</c:v>
                </c:pt>
                <c:pt idx="1535">
                  <c:v>2.1100733696878482E-2</c:v>
                </c:pt>
                <c:pt idx="1536">
                  <c:v>2.1094068674818445E-2</c:v>
                </c:pt>
                <c:pt idx="1537">
                  <c:v>2.1087448541304843E-2</c:v>
                </c:pt>
                <c:pt idx="1538">
                  <c:v>2.1080873295465707E-2</c:v>
                </c:pt>
                <c:pt idx="1539">
                  <c:v>2.107434293643351E-2</c:v>
                </c:pt>
                <c:pt idx="1540">
                  <c:v>2.1067857463348716E-2</c:v>
                </c:pt>
                <c:pt idx="1541">
                  <c:v>2.1061416875355343E-2</c:v>
                </c:pt>
                <c:pt idx="1542">
                  <c:v>2.1055021171605404E-2</c:v>
                </c:pt>
                <c:pt idx="1543">
                  <c:v>2.1048670351255794E-2</c:v>
                </c:pt>
                <c:pt idx="1544">
                  <c:v>2.1042364413468961E-2</c:v>
                </c:pt>
                <c:pt idx="1545">
                  <c:v>2.1036103357414682E-2</c:v>
                </c:pt>
                <c:pt idx="1546">
                  <c:v>2.1029887182267171E-2</c:v>
                </c:pt>
                <c:pt idx="1547">
                  <c:v>2.1023715887207306E-2</c:v>
                </c:pt>
                <c:pt idx="1548">
                  <c:v>2.1017589471421738E-2</c:v>
                </c:pt>
                <c:pt idx="1549">
                  <c:v>2.1011507934103335E-2</c:v>
                </c:pt>
                <c:pt idx="1550">
                  <c:v>2.1005471274450516E-2</c:v>
                </c:pt>
                <c:pt idx="1551">
                  <c:v>2.0999479491667028E-2</c:v>
                </c:pt>
                <c:pt idx="1552">
                  <c:v>2.099353258496417E-2</c:v>
                </c:pt>
                <c:pt idx="1553">
                  <c:v>2.0987630553557457E-2</c:v>
                </c:pt>
                <c:pt idx="1554">
                  <c:v>2.0981773396669734E-2</c:v>
                </c:pt>
                <c:pt idx="1555">
                  <c:v>2.0975961113528285E-2</c:v>
                </c:pt>
                <c:pt idx="1556">
                  <c:v>2.0970193703367945E-2</c:v>
                </c:pt>
                <c:pt idx="1557">
                  <c:v>2.0964471165427989E-2</c:v>
                </c:pt>
                <c:pt idx="1558">
                  <c:v>2.0958793498954575E-2</c:v>
                </c:pt>
                <c:pt idx="1559">
                  <c:v>2.0953160703199414E-2</c:v>
                </c:pt>
                <c:pt idx="1560">
                  <c:v>2.0947572777419987E-2</c:v>
                </c:pt>
                <c:pt idx="1561">
                  <c:v>2.094202972088044E-2</c:v>
                </c:pt>
                <c:pt idx="1562">
                  <c:v>2.0936531532849356E-2</c:v>
                </c:pt>
                <c:pt idx="1563">
                  <c:v>2.0931078212603094E-2</c:v>
                </c:pt>
                <c:pt idx="1564">
                  <c:v>2.0925669759422449E-2</c:v>
                </c:pt>
                <c:pt idx="1565">
                  <c:v>2.092030617259466E-2</c:v>
                </c:pt>
                <c:pt idx="1566">
                  <c:v>2.0914987451412959E-2</c:v>
                </c:pt>
                <c:pt idx="1567">
                  <c:v>2.0909713595176793E-2</c:v>
                </c:pt>
                <c:pt idx="1568">
                  <c:v>2.0904484603190499E-2</c:v>
                </c:pt>
                <c:pt idx="1569">
                  <c:v>2.0899300474765514E-2</c:v>
                </c:pt>
                <c:pt idx="1570">
                  <c:v>2.0894161209218609E-2</c:v>
                </c:pt>
                <c:pt idx="1571">
                  <c:v>2.0889066805872103E-2</c:v>
                </c:pt>
                <c:pt idx="1572">
                  <c:v>2.0884017264055199E-2</c:v>
                </c:pt>
                <c:pt idx="1573">
                  <c:v>2.0879012583102208E-2</c:v>
                </c:pt>
                <c:pt idx="1574">
                  <c:v>2.0874052762353434E-2</c:v>
                </c:pt>
                <c:pt idx="1575">
                  <c:v>2.086913780115518E-2</c:v>
                </c:pt>
                <c:pt idx="1576">
                  <c:v>2.0864267698860406E-2</c:v>
                </c:pt>
                <c:pt idx="1577">
                  <c:v>2.085944245482696E-2</c:v>
                </c:pt>
                <c:pt idx="1578">
                  <c:v>2.0854662068418683E-2</c:v>
                </c:pt>
                <c:pt idx="1579">
                  <c:v>2.0849926539006081E-2</c:v>
                </c:pt>
                <c:pt idx="1580">
                  <c:v>2.0845235865964762E-2</c:v>
                </c:pt>
                <c:pt idx="1581">
                  <c:v>2.0840590048676777E-2</c:v>
                </c:pt>
                <c:pt idx="1582">
                  <c:v>2.0835989086529949E-2</c:v>
                </c:pt>
                <c:pt idx="1583">
                  <c:v>2.0831432978917874E-2</c:v>
                </c:pt>
                <c:pt idx="1584">
                  <c:v>2.0826921725240366E-2</c:v>
                </c:pt>
                <c:pt idx="1585">
                  <c:v>2.0822455324902567E-2</c:v>
                </c:pt>
                <c:pt idx="1586">
                  <c:v>2.081803377731628E-2</c:v>
                </c:pt>
                <c:pt idx="1587">
                  <c:v>2.0813657081898862E-2</c:v>
                </c:pt>
                <c:pt idx="1588">
                  <c:v>2.0809325238073217E-2</c:v>
                </c:pt>
                <c:pt idx="1589">
                  <c:v>2.0805038245268914E-2</c:v>
                </c:pt>
                <c:pt idx="1590">
                  <c:v>2.0800796102920405E-2</c:v>
                </c:pt>
                <c:pt idx="1591">
                  <c:v>2.0796598810469691E-2</c:v>
                </c:pt>
                <c:pt idx="1592">
                  <c:v>2.0792446367362549E-2</c:v>
                </c:pt>
                <c:pt idx="1593">
                  <c:v>2.0788338773052972E-2</c:v>
                </c:pt>
                <c:pt idx="1594">
                  <c:v>2.0784276026998727E-2</c:v>
                </c:pt>
                <c:pt idx="1595">
                  <c:v>2.0780258128664908E-2</c:v>
                </c:pt>
                <c:pt idx="1596">
                  <c:v>2.0776285077521717E-2</c:v>
                </c:pt>
                <c:pt idx="1597">
                  <c:v>2.0772356873046238E-2</c:v>
                </c:pt>
                <c:pt idx="1598">
                  <c:v>2.076847351472022E-2</c:v>
                </c:pt>
                <c:pt idx="1599">
                  <c:v>2.0764635002032295E-2</c:v>
                </c:pt>
                <c:pt idx="1600">
                  <c:v>2.0760841334476865E-2</c:v>
                </c:pt>
                <c:pt idx="1601">
                  <c:v>2.0757092511553443E-2</c:v>
                </c:pt>
                <c:pt idx="1602">
                  <c:v>2.0753388532768424E-2</c:v>
                </c:pt>
                <c:pt idx="1603">
                  <c:v>2.0749729397633532E-2</c:v>
                </c:pt>
                <c:pt idx="1604">
                  <c:v>2.0746115105666707E-2</c:v>
                </c:pt>
                <c:pt idx="1605">
                  <c:v>2.0742545656391886E-2</c:v>
                </c:pt>
                <c:pt idx="1606">
                  <c:v>2.0739021049338557E-2</c:v>
                </c:pt>
                <c:pt idx="1607">
                  <c:v>2.0735541284042425E-2</c:v>
                </c:pt>
                <c:pt idx="1608">
                  <c:v>2.0732106360044522E-2</c:v>
                </c:pt>
                <c:pt idx="1609">
                  <c:v>2.0728716276892767E-2</c:v>
                </c:pt>
                <c:pt idx="1610">
                  <c:v>2.0725371034139961E-2</c:v>
                </c:pt>
                <c:pt idx="1611">
                  <c:v>2.0722070631346012E-2</c:v>
                </c:pt>
                <c:pt idx="1612">
                  <c:v>2.0718815068075269E-2</c:v>
                </c:pt>
                <c:pt idx="1613">
                  <c:v>2.0715604343899185E-2</c:v>
                </c:pt>
                <c:pt idx="1614">
                  <c:v>2.0712438458394544E-2</c:v>
                </c:pt>
                <c:pt idx="1615">
                  <c:v>2.0709317411144346E-2</c:v>
                </c:pt>
                <c:pt idx="1616">
                  <c:v>2.0706241201737141E-2</c:v>
                </c:pt>
                <c:pt idx="1617">
                  <c:v>2.0703209829767921E-2</c:v>
                </c:pt>
                <c:pt idx="1618">
                  <c:v>2.0700223294836784E-2</c:v>
                </c:pt>
                <c:pt idx="1619">
                  <c:v>2.0696865014049992E-2</c:v>
                </c:pt>
                <c:pt idx="1620">
                  <c:v>2.0693974557169259E-2</c:v>
                </c:pt>
                <c:pt idx="1621">
                  <c:v>2.0691128936110026E-2</c:v>
                </c:pt>
                <c:pt idx="1622">
                  <c:v>2.0688328150497037E-2</c:v>
                </c:pt>
                <c:pt idx="1623">
                  <c:v>2.0685572199961921E-2</c:v>
                </c:pt>
                <c:pt idx="1624">
                  <c:v>2.0682861084140747E-2</c:v>
                </c:pt>
                <c:pt idx="1625">
                  <c:v>2.0680194802676688E-2</c:v>
                </c:pt>
                <c:pt idx="1626">
                  <c:v>2.067757335521847E-2</c:v>
                </c:pt>
                <c:pt idx="1627">
                  <c:v>2.0674996741420815E-2</c:v>
                </c:pt>
                <c:pt idx="1628">
                  <c:v>2.0672895121001626E-2</c:v>
                </c:pt>
                <c:pt idx="1629">
                  <c:v>2.0670411236555709E-2</c:v>
                </c:pt>
                <c:pt idx="1630">
                  <c:v>2.0667972187276597E-2</c:v>
                </c:pt>
                <c:pt idx="1631">
                  <c:v>2.0665577972842537E-2</c:v>
                </c:pt>
                <c:pt idx="1632">
                  <c:v>2.0662786165661196E-2</c:v>
                </c:pt>
                <c:pt idx="1633">
                  <c:v>2.0660924047248713E-2</c:v>
                </c:pt>
                <c:pt idx="1634">
                  <c:v>2.0658664335474454E-2</c:v>
                </c:pt>
                <c:pt idx="1635">
                  <c:v>2.0656449457314721E-2</c:v>
                </c:pt>
                <c:pt idx="1636">
                  <c:v>2.0654279412477432E-2</c:v>
                </c:pt>
                <c:pt idx="1637">
                  <c:v>2.0652154200675385E-2</c:v>
                </c:pt>
                <c:pt idx="1638">
                  <c:v>2.0650073821628239E-2</c:v>
                </c:pt>
                <c:pt idx="1639">
                  <c:v>2.0648038275060968E-2</c:v>
                </c:pt>
                <c:pt idx="1640">
                  <c:v>2.0646047560704747E-2</c:v>
                </c:pt>
                <c:pt idx="1641">
                  <c:v>2.0644101678296504E-2</c:v>
                </c:pt>
                <c:pt idx="1642">
                  <c:v>2.0642200627579155E-2</c:v>
                </c:pt>
                <c:pt idx="1643">
                  <c:v>2.0640344408301144E-2</c:v>
                </c:pt>
                <c:pt idx="1644">
                  <c:v>2.0638533020218005E-2</c:v>
                </c:pt>
                <c:pt idx="1645">
                  <c:v>2.0636766463089696E-2</c:v>
                </c:pt>
                <c:pt idx="1646">
                  <c:v>2.0635044736682821E-2</c:v>
                </c:pt>
                <c:pt idx="1647">
                  <c:v>2.0633367840770633E-2</c:v>
                </c:pt>
                <c:pt idx="1648">
                  <c:v>2.0631735775131024E-2</c:v>
                </c:pt>
                <c:pt idx="1649">
                  <c:v>2.0630148539548539E-2</c:v>
                </c:pt>
                <c:pt idx="1650">
                  <c:v>2.0628606133813256E-2</c:v>
                </c:pt>
                <c:pt idx="1651">
                  <c:v>2.0627108557721666E-2</c:v>
                </c:pt>
                <c:pt idx="1652">
                  <c:v>2.0625655811075592E-2</c:v>
                </c:pt>
                <c:pt idx="1653">
                  <c:v>2.0624247893683261E-2</c:v>
                </c:pt>
                <c:pt idx="1654">
                  <c:v>2.062288480535911E-2</c:v>
                </c:pt>
                <c:pt idx="1655">
                  <c:v>2.0621566545922225E-2</c:v>
                </c:pt>
                <c:pt idx="1656">
                  <c:v>2.0620293115199001E-2</c:v>
                </c:pt>
                <c:pt idx="1657">
                  <c:v>2.0619064513020698E-2</c:v>
                </c:pt>
                <c:pt idx="1658">
                  <c:v>2.0617880739225668E-2</c:v>
                </c:pt>
                <c:pt idx="1659">
                  <c:v>2.0616741747654512E-2</c:v>
                </c:pt>
                <c:pt idx="1660">
                  <c:v>2.0615646719453914E-2</c:v>
                </c:pt>
                <c:pt idx="1661">
                  <c:v>2.0614594194618977E-2</c:v>
                </c:pt>
                <c:pt idx="1662">
                  <c:v>2.0613582693749931E-2</c:v>
                </c:pt>
                <c:pt idx="1663">
                  <c:v>2.0612610737456086E-2</c:v>
                </c:pt>
                <c:pt idx="1664">
                  <c:v>2.0611676846359162E-2</c:v>
                </c:pt>
                <c:pt idx="1665">
                  <c:v>2.0610779541089058E-2</c:v>
                </c:pt>
                <c:pt idx="1666">
                  <c:v>2.0609917342285875E-2</c:v>
                </c:pt>
                <c:pt idx="1667">
                  <c:v>2.0609088770598558E-2</c:v>
                </c:pt>
                <c:pt idx="1668">
                  <c:v>2.0608292346683141E-2</c:v>
                </c:pt>
                <c:pt idx="1669">
                  <c:v>2.0607526591204746E-2</c:v>
                </c:pt>
                <c:pt idx="1670">
                  <c:v>2.0606790024835793E-2</c:v>
                </c:pt>
                <c:pt idx="1671">
                  <c:v>2.0606081168254017E-2</c:v>
                </c:pt>
                <c:pt idx="1672">
                  <c:v>2.0605398542145353E-2</c:v>
                </c:pt>
                <c:pt idx="1673">
                  <c:v>2.0604740667200819E-2</c:v>
                </c:pt>
                <c:pt idx="1674">
                  <c:v>2.0604106064117864E-2</c:v>
                </c:pt>
                <c:pt idx="1675">
                  <c:v>2.0603493253598806E-2</c:v>
                </c:pt>
                <c:pt idx="1676">
                  <c:v>2.060290075635083E-2</c:v>
                </c:pt>
                <c:pt idx="1677">
                  <c:v>2.0602327093086216E-2</c:v>
                </c:pt>
                <c:pt idx="1678">
                  <c:v>2.0601770784521682E-2</c:v>
                </c:pt>
                <c:pt idx="1679">
                  <c:v>2.0601230351378359E-2</c:v>
                </c:pt>
                <c:pt idx="1680">
                  <c:v>2.0600153888875594E-2</c:v>
                </c:pt>
                <c:pt idx="1681">
                  <c:v>2.0599641270005797E-2</c:v>
                </c:pt>
                <c:pt idx="1682">
                  <c:v>2.0599140208519273E-2</c:v>
                </c:pt>
                <c:pt idx="1683">
                  <c:v>2.0598649221181597E-2</c:v>
                </c:pt>
                <c:pt idx="1684">
                  <c:v>2.0598166824760789E-2</c:v>
                </c:pt>
                <c:pt idx="1685">
                  <c:v>2.0597691536029084E-2</c:v>
                </c:pt>
                <c:pt idx="1686">
                  <c:v>2.059722187175983E-2</c:v>
                </c:pt>
                <c:pt idx="1687">
                  <c:v>2.0596756348731038E-2</c:v>
                </c:pt>
                <c:pt idx="1688">
                  <c:v>2.0596293483722494E-2</c:v>
                </c:pt>
                <c:pt idx="1689">
                  <c:v>2.0595831793516872E-2</c:v>
                </c:pt>
                <c:pt idx="1690">
                  <c:v>2.0595369794899732E-2</c:v>
                </c:pt>
                <c:pt idx="1691">
                  <c:v>2.0594906004658631E-2</c:v>
                </c:pt>
                <c:pt idx="1692">
                  <c:v>2.0594438939585569E-2</c:v>
                </c:pt>
                <c:pt idx="1693">
                  <c:v>2.0593967116473433E-2</c:v>
                </c:pt>
                <c:pt idx="1694">
                  <c:v>2.0593489052117997E-2</c:v>
                </c:pt>
                <c:pt idx="1695">
                  <c:v>2.0593003263319254E-2</c:v>
                </c:pt>
                <c:pt idx="1696">
                  <c:v>2.0592508266879417E-2</c:v>
                </c:pt>
                <c:pt idx="1697">
                  <c:v>2.0592002579603363E-2</c:v>
                </c:pt>
                <c:pt idx="1698">
                  <c:v>2.059148471830019E-2</c:v>
                </c:pt>
                <c:pt idx="1699">
                  <c:v>2.0590953199781437E-2</c:v>
                </c:pt>
                <c:pt idx="1700">
                  <c:v>2.0590406540862638E-2</c:v>
                </c:pt>
                <c:pt idx="1701">
                  <c:v>2.0589843258363549E-2</c:v>
                </c:pt>
                <c:pt idx="1702">
                  <c:v>2.0589261869107478E-2</c:v>
                </c:pt>
                <c:pt idx="1703">
                  <c:v>2.0588660889922172E-2</c:v>
                </c:pt>
                <c:pt idx="1704">
                  <c:v>2.05880388376396E-2</c:v>
                </c:pt>
                <c:pt idx="1705">
                  <c:v>2.0587394229097056E-2</c:v>
                </c:pt>
                <c:pt idx="1706">
                  <c:v>2.0586725581137166E-2</c:v>
                </c:pt>
                <c:pt idx="1707">
                  <c:v>2.0586031410607886E-2</c:v>
                </c:pt>
                <c:pt idx="1708">
                  <c:v>2.0585310234362053E-2</c:v>
                </c:pt>
                <c:pt idx="1709">
                  <c:v>2.0584560569260502E-2</c:v>
                </c:pt>
                <c:pt idx="1710">
                  <c:v>2.0583780932169393E-2</c:v>
                </c:pt>
                <c:pt idx="1711">
                  <c:v>2.0582969845728494E-2</c:v>
                </c:pt>
                <c:pt idx="1712">
                  <c:v>2.0582126334909745E-2</c:v>
                </c:pt>
                <c:pt idx="1713">
                  <c:v>2.0581250309706922E-2</c:v>
                </c:pt>
                <c:pt idx="1714">
                  <c:v>2.0580341770203292E-2</c:v>
                </c:pt>
                <c:pt idx="1715">
                  <c:v>2.057940071648634E-2</c:v>
                </c:pt>
                <c:pt idx="1716">
                  <c:v>2.0578427148645329E-2</c:v>
                </c:pt>
                <c:pt idx="1717">
                  <c:v>2.057742106677396E-2</c:v>
                </c:pt>
                <c:pt idx="1718">
                  <c:v>2.0576382470967713E-2</c:v>
                </c:pt>
                <c:pt idx="1719">
                  <c:v>2.0575311361326509E-2</c:v>
                </c:pt>
                <c:pt idx="1720">
                  <c:v>2.0574207737952044E-2</c:v>
                </c:pt>
                <c:pt idx="1721">
                  <c:v>2.0573071600950232E-2</c:v>
                </c:pt>
                <c:pt idx="1722">
                  <c:v>2.0571902950429877E-2</c:v>
                </c:pt>
                <c:pt idx="1723">
                  <c:v>2.0570527537506322E-2</c:v>
                </c:pt>
                <c:pt idx="1724">
                  <c:v>2.0569289215540021E-2</c:v>
                </c:pt>
                <c:pt idx="1725">
                  <c:v>2.0568018380415998E-2</c:v>
                </c:pt>
                <c:pt idx="1726">
                  <c:v>2.0566715032256599E-2</c:v>
                </c:pt>
                <c:pt idx="1727">
                  <c:v>2.0565379171185505E-2</c:v>
                </c:pt>
                <c:pt idx="1728">
                  <c:v>2.0564010797331056E-2</c:v>
                </c:pt>
                <c:pt idx="1729">
                  <c:v>2.0562609910823815E-2</c:v>
                </c:pt>
                <c:pt idx="1730">
                  <c:v>2.0561176511797452E-2</c:v>
                </c:pt>
                <c:pt idx="1731">
                  <c:v>2.0559710600389192E-2</c:v>
                </c:pt>
                <c:pt idx="1732">
                  <c:v>2.0558212176739366E-2</c:v>
                </c:pt>
                <c:pt idx="1733">
                  <c:v>2.0556681240990526E-2</c:v>
                </c:pt>
                <c:pt idx="1734">
                  <c:v>2.0555117793289668E-2</c:v>
                </c:pt>
                <c:pt idx="1735">
                  <c:v>2.0553521833786004E-2</c:v>
                </c:pt>
                <c:pt idx="1736">
                  <c:v>2.0551893362631635E-2</c:v>
                </c:pt>
                <c:pt idx="1737">
                  <c:v>2.055196906147394E-2</c:v>
                </c:pt>
                <c:pt idx="1738">
                  <c:v>2.0548538885998058E-2</c:v>
                </c:pt>
                <c:pt idx="1739">
                  <c:v>2.0546812880839038E-2</c:v>
                </c:pt>
                <c:pt idx="1740">
                  <c:v>2.0545054364671023E-2</c:v>
                </c:pt>
                <c:pt idx="1741">
                  <c:v>2.0543263337661877E-2</c:v>
                </c:pt>
                <c:pt idx="1742">
                  <c:v>2.0541439799983019E-2</c:v>
                </c:pt>
                <c:pt idx="1743">
                  <c:v>2.0539583751808532E-2</c:v>
                </c:pt>
                <c:pt idx="1744">
                  <c:v>2.053769519331583E-2</c:v>
                </c:pt>
                <c:pt idx="1745">
                  <c:v>2.0535774124685435E-2</c:v>
                </c:pt>
                <c:pt idx="1746">
                  <c:v>2.05338205461012E-2</c:v>
                </c:pt>
                <c:pt idx="1747">
                  <c:v>2.0531834457748976E-2</c:v>
                </c:pt>
                <c:pt idx="1748">
                  <c:v>2.05298158598195E-2</c:v>
                </c:pt>
                <c:pt idx="1749">
                  <c:v>2.0527764752505506E-2</c:v>
                </c:pt>
                <c:pt idx="1750">
                  <c:v>2.0525681136002838E-2</c:v>
                </c:pt>
                <c:pt idx="1751">
                  <c:v>2.0523565010510891E-2</c:v>
                </c:pt>
                <c:pt idx="1752">
                  <c:v>2.0521416376231283E-2</c:v>
                </c:pt>
                <c:pt idx="1753">
                  <c:v>2.0519235233370292E-2</c:v>
                </c:pt>
                <c:pt idx="1754">
                  <c:v>2.0517021582135309E-2</c:v>
                </c:pt>
                <c:pt idx="1755">
                  <c:v>2.0514775422738829E-2</c:v>
                </c:pt>
                <c:pt idx="1756">
                  <c:v>2.0512496755395349E-2</c:v>
                </c:pt>
                <c:pt idx="1757">
                  <c:v>2.0510185580322249E-2</c:v>
                </c:pt>
                <c:pt idx="1758">
                  <c:v>2.0507841897740908E-2</c:v>
                </c:pt>
                <c:pt idx="1759">
                  <c:v>2.0505465707874704E-2</c:v>
                </c:pt>
                <c:pt idx="1760">
                  <c:v>2.0503057010951231E-2</c:v>
                </c:pt>
                <c:pt idx="1761">
                  <c:v>2.0500615807200528E-2</c:v>
                </c:pt>
                <c:pt idx="1762">
                  <c:v>2.0498142096855965E-2</c:v>
                </c:pt>
                <c:pt idx="1763">
                  <c:v>2.0495635880154017E-2</c:v>
                </c:pt>
                <c:pt idx="1764">
                  <c:v>2.049309715733405E-2</c:v>
                </c:pt>
                <c:pt idx="1765">
                  <c:v>2.0490525928638537E-2</c:v>
                </c:pt>
                <c:pt idx="1766">
                  <c:v>2.0487922194313946E-2</c:v>
                </c:pt>
                <c:pt idx="1767">
                  <c:v>2.0485285954608079E-2</c:v>
                </c:pt>
                <c:pt idx="1768">
                  <c:v>2.0482617209773624E-2</c:v>
                </c:pt>
                <c:pt idx="1769">
                  <c:v>2.0479915960065487E-2</c:v>
                </c:pt>
                <c:pt idx="1770">
                  <c:v>2.0477182205741906E-2</c:v>
                </c:pt>
                <c:pt idx="1771">
                  <c:v>2.0474415947063784E-2</c:v>
                </c:pt>
                <c:pt idx="1772">
                  <c:v>2.047161718429602E-2</c:v>
                </c:pt>
                <c:pt idx="1773">
                  <c:v>2.0468785917705512E-2</c:v>
                </c:pt>
                <c:pt idx="1774">
                  <c:v>2.0465922147563154E-2</c:v>
                </c:pt>
                <c:pt idx="1775">
                  <c:v>2.0463291343733175E-2</c:v>
                </c:pt>
                <c:pt idx="1776">
                  <c:v>2.0460352954817889E-2</c:v>
                </c:pt>
                <c:pt idx="1777">
                  <c:v>2.0457382059702406E-2</c:v>
                </c:pt>
                <c:pt idx="1778">
                  <c:v>2.0454378658672702E-2</c:v>
                </c:pt>
                <c:pt idx="1779">
                  <c:v>2.0451342752017192E-2</c:v>
                </c:pt>
                <c:pt idx="1780">
                  <c:v>2.0447288507601212E-2</c:v>
                </c:pt>
                <c:pt idx="1781">
                  <c:v>2.0445173422998505E-2</c:v>
                </c:pt>
                <c:pt idx="1782">
                  <c:v>2.0442040001228269E-2</c:v>
                </c:pt>
                <c:pt idx="1783">
                  <c:v>2.0438874075017887E-2</c:v>
                </c:pt>
                <c:pt idx="1784">
                  <c:v>2.0434719763060886E-2</c:v>
                </c:pt>
                <c:pt idx="1785">
                  <c:v>2.0432444710496787E-2</c:v>
                </c:pt>
                <c:pt idx="1786">
                  <c:v>2.0429181272803527E-2</c:v>
                </c:pt>
                <c:pt idx="1787">
                  <c:v>2.0425885331905688E-2</c:v>
                </c:pt>
                <c:pt idx="1788">
                  <c:v>2.0422865046077127E-2</c:v>
                </c:pt>
                <c:pt idx="1789">
                  <c:v>2.0416651687721332E-2</c:v>
                </c:pt>
                <c:pt idx="1790">
                  <c:v>2.0413244686852128E-2</c:v>
                </c:pt>
                <c:pt idx="1791">
                  <c:v>2.040980518773905E-2</c:v>
                </c:pt>
                <c:pt idx="1792">
                  <c:v>2.0406333190710724E-2</c:v>
                </c:pt>
                <c:pt idx="1793">
                  <c:v>2.0402828696099107E-2</c:v>
                </c:pt>
                <c:pt idx="1794">
                  <c:v>2.0399291704239264E-2</c:v>
                </c:pt>
                <c:pt idx="1795">
                  <c:v>2.0395722215468703E-2</c:v>
                </c:pt>
                <c:pt idx="1796">
                  <c:v>2.0392120230129152E-2</c:v>
                </c:pt>
                <c:pt idx="1797">
                  <c:v>2.0388485748564111E-2</c:v>
                </c:pt>
                <c:pt idx="1798">
                  <c:v>2.0384818771121749E-2</c:v>
                </c:pt>
                <c:pt idx="1799">
                  <c:v>2.0381119298151562E-2</c:v>
                </c:pt>
                <c:pt idx="1800">
                  <c:v>2.0377387330007934E-2</c:v>
                </c:pt>
                <c:pt idx="1801">
                  <c:v>2.0373622867047247E-2</c:v>
                </c:pt>
                <c:pt idx="1802">
                  <c:v>2.0369825909628769E-2</c:v>
                </c:pt>
                <c:pt idx="1803">
                  <c:v>2.0365996458116209E-2</c:v>
                </c:pt>
                <c:pt idx="1804">
                  <c:v>2.0362134512874608E-2</c:v>
                </c:pt>
                <c:pt idx="1805">
                  <c:v>2.035824007427367E-2</c:v>
                </c:pt>
                <c:pt idx="1806">
                  <c:v>2.0354313142685543E-2</c:v>
                </c:pt>
                <c:pt idx="1807">
                  <c:v>2.0350353718485481E-2</c:v>
                </c:pt>
                <c:pt idx="1808">
                  <c:v>2.0346361802051183E-2</c:v>
                </c:pt>
                <c:pt idx="1809">
                  <c:v>2.0342337393765231E-2</c:v>
                </c:pt>
                <c:pt idx="1810">
                  <c:v>2.0338280494011096E-2</c:v>
                </c:pt>
                <c:pt idx="1811">
                  <c:v>2.0334191103177357E-2</c:v>
                </c:pt>
                <c:pt idx="1812">
                  <c:v>2.0330069221654368E-2</c:v>
                </c:pt>
                <c:pt idx="1813">
                  <c:v>2.0325914849836035E-2</c:v>
                </c:pt>
                <c:pt idx="1814">
                  <c:v>2.0321727988119598E-2</c:v>
                </c:pt>
                <c:pt idx="1815">
                  <c:v>2.0317508636905179E-2</c:v>
                </c:pt>
                <c:pt idx="1816">
                  <c:v>2.0313256796595569E-2</c:v>
                </c:pt>
                <c:pt idx="1817">
                  <c:v>2.0308972467597108E-2</c:v>
                </c:pt>
                <c:pt idx="1818">
                  <c:v>2.0304655650319692E-2</c:v>
                </c:pt>
                <c:pt idx="1819">
                  <c:v>2.0300306345175434E-2</c:v>
                </c:pt>
                <c:pt idx="1820">
                  <c:v>2.0295924552580225E-2</c:v>
                </c:pt>
                <c:pt idx="1821">
                  <c:v>2.0291510272952396E-2</c:v>
                </c:pt>
                <c:pt idx="1822">
                  <c:v>2.0287063506714054E-2</c:v>
                </c:pt>
                <c:pt idx="1823">
                  <c:v>2.0282584254290192E-2</c:v>
                </c:pt>
                <c:pt idx="1824">
                  <c:v>2.0278072516108692E-2</c:v>
                </c:pt>
                <c:pt idx="1825">
                  <c:v>2.0273528292600762E-2</c:v>
                </c:pt>
                <c:pt idx="1826">
                  <c:v>2.0268951584200501E-2</c:v>
                </c:pt>
                <c:pt idx="1827">
                  <c:v>2.0264342391345336E-2</c:v>
                </c:pt>
                <c:pt idx="1828">
                  <c:v>2.0259700714476025E-2</c:v>
                </c:pt>
                <c:pt idx="1829">
                  <c:v>2.0255026554035549E-2</c:v>
                </c:pt>
                <c:pt idx="1830">
                  <c:v>2.0250319910470882E-2</c:v>
                </c:pt>
                <c:pt idx="1831">
                  <c:v>2.0245580784231665E-2</c:v>
                </c:pt>
                <c:pt idx="1832">
                  <c:v>2.0240809175771091E-2</c:v>
                </c:pt>
                <c:pt idx="1833">
                  <c:v>2.0236005085544795E-2</c:v>
                </c:pt>
                <c:pt idx="1834">
                  <c:v>2.0231168514011522E-2</c:v>
                </c:pt>
                <c:pt idx="1835">
                  <c:v>2.0226299461634012E-2</c:v>
                </c:pt>
                <c:pt idx="1836">
                  <c:v>2.0221582767981843E-2</c:v>
                </c:pt>
                <c:pt idx="1837">
                  <c:v>2.0216646164716735E-2</c:v>
                </c:pt>
                <c:pt idx="1838">
                  <c:v>2.0211677080331721E-2</c:v>
                </c:pt>
                <c:pt idx="1839">
                  <c:v>2.0206675515302669E-2</c:v>
                </c:pt>
                <c:pt idx="1840">
                  <c:v>2.0201641470108771E-2</c:v>
                </c:pt>
                <c:pt idx="1841">
                  <c:v>2.0196574945232765E-2</c:v>
                </c:pt>
                <c:pt idx="1842">
                  <c:v>2.0191475941159599E-2</c:v>
                </c:pt>
                <c:pt idx="1843">
                  <c:v>2.0186344458377983E-2</c:v>
                </c:pt>
                <c:pt idx="1844">
                  <c:v>2.0181180497379953E-2</c:v>
                </c:pt>
                <c:pt idx="1845">
                  <c:v>2.0175984058659762E-2</c:v>
                </c:pt>
                <c:pt idx="1846">
                  <c:v>2.0170755142715421E-2</c:v>
                </c:pt>
                <c:pt idx="1847">
                  <c:v>2.0165493750048488E-2</c:v>
                </c:pt>
                <c:pt idx="1848">
                  <c:v>2.0160199881162071E-2</c:v>
                </c:pt>
                <c:pt idx="1849">
                  <c:v>2.0154873536564148E-2</c:v>
                </c:pt>
                <c:pt idx="1850">
                  <c:v>2.014951471676513E-2</c:v>
                </c:pt>
                <c:pt idx="1851">
                  <c:v>2.0144123422277869E-2</c:v>
                </c:pt>
                <c:pt idx="1852">
                  <c:v>2.0138699653619647E-2</c:v>
                </c:pt>
                <c:pt idx="1853">
                  <c:v>2.0133243411309291E-2</c:v>
                </c:pt>
                <c:pt idx="1854">
                  <c:v>2.0127754695870057E-2</c:v>
                </c:pt>
                <c:pt idx="1855">
                  <c:v>2.0122233507827863E-2</c:v>
                </c:pt>
                <c:pt idx="1856">
                  <c:v>2.0116679847711282E-2</c:v>
                </c:pt>
                <c:pt idx="1857">
                  <c:v>2.0111093716053088E-2</c:v>
                </c:pt>
                <c:pt idx="1858">
                  <c:v>2.0105475113387838E-2</c:v>
                </c:pt>
                <c:pt idx="1859">
                  <c:v>2.009982404025451E-2</c:v>
                </c:pt>
                <c:pt idx="1860">
                  <c:v>2.0094140497193633E-2</c:v>
                </c:pt>
                <c:pt idx="1861">
                  <c:v>2.0088424484750834E-2</c:v>
                </c:pt>
                <c:pt idx="1862">
                  <c:v>2.0082676003472615E-2</c:v>
                </c:pt>
                <c:pt idx="1863">
                  <c:v>2.0076895053910582E-2</c:v>
                </c:pt>
                <c:pt idx="1864">
                  <c:v>2.0071081636618332E-2</c:v>
                </c:pt>
                <c:pt idx="1865">
                  <c:v>2.0065235752152556E-2</c:v>
                </c:pt>
                <c:pt idx="1866">
                  <c:v>2.0059357401073712E-2</c:v>
                </c:pt>
                <c:pt idx="1867">
                  <c:v>2.0053446583944701E-2</c:v>
                </c:pt>
                <c:pt idx="1868">
                  <c:v>2.0047503301332179E-2</c:v>
                </c:pt>
                <c:pt idx="1869">
                  <c:v>2.0041527553805241E-2</c:v>
                </c:pt>
                <c:pt idx="1870">
                  <c:v>2.0035519341936529E-2</c:v>
                </c:pt>
                <c:pt idx="1871">
                  <c:v>2.0029478666301333E-2</c:v>
                </c:pt>
                <c:pt idx="1872">
                  <c:v>2.002340552747894E-2</c:v>
                </c:pt>
                <c:pt idx="1873">
                  <c:v>2.0017299926051068E-2</c:v>
                </c:pt>
                <c:pt idx="1874">
                  <c:v>2.0011161862602083E-2</c:v>
                </c:pt>
                <c:pt idx="1875">
                  <c:v>2.0004991337720577E-2</c:v>
                </c:pt>
                <c:pt idx="1876">
                  <c:v>1.9998788351997785E-2</c:v>
                </c:pt>
                <c:pt idx="1877">
                  <c:v>1.9992552906027382E-2</c:v>
                </c:pt>
                <c:pt idx="1878">
                  <c:v>1.998628500040725E-2</c:v>
                </c:pt>
                <c:pt idx="1879">
                  <c:v>1.997998463573793E-2</c:v>
                </c:pt>
                <c:pt idx="1880">
                  <c:v>1.9973651812622395E-2</c:v>
                </c:pt>
                <c:pt idx="1881">
                  <c:v>1.9967286531668276E-2</c:v>
                </c:pt>
                <c:pt idx="1882">
                  <c:v>1.9960888793484521E-2</c:v>
                </c:pt>
                <c:pt idx="1883">
                  <c:v>1.9954458598684294E-2</c:v>
                </c:pt>
                <c:pt idx="1884">
                  <c:v>1.9947995947883639E-2</c:v>
                </c:pt>
                <c:pt idx="1885">
                  <c:v>1.9941500841702132E-2</c:v>
                </c:pt>
                <c:pt idx="1886">
                  <c:v>1.9934973280761357E-2</c:v>
                </c:pt>
                <c:pt idx="1887">
                  <c:v>1.9928413265686649E-2</c:v>
                </c:pt>
                <c:pt idx="1888">
                  <c:v>1.9921772861150489E-2</c:v>
                </c:pt>
                <c:pt idx="1889">
                  <c:v>1.9915150615447574E-2</c:v>
                </c:pt>
                <c:pt idx="1890">
                  <c:v>1.9908495919094937E-2</c:v>
                </c:pt>
                <c:pt idx="1891">
                  <c:v>1.9901808772727181E-2</c:v>
                </c:pt>
                <c:pt idx="1892">
                  <c:v>1.9895089176984015E-2</c:v>
                </c:pt>
                <c:pt idx="1893">
                  <c:v>1.9888337132506928E-2</c:v>
                </c:pt>
                <c:pt idx="1894">
                  <c:v>1.9881552639941624E-2</c:v>
                </c:pt>
                <c:pt idx="1895">
                  <c:v>1.9874735699935364E-2</c:v>
                </c:pt>
                <c:pt idx="1896">
                  <c:v>1.9867886313139849E-2</c:v>
                </c:pt>
                <c:pt idx="1897">
                  <c:v>1.9861004480209443E-2</c:v>
                </c:pt>
                <c:pt idx="1898">
                  <c:v>1.98540902018014E-2</c:v>
                </c:pt>
                <c:pt idx="1899">
                  <c:v>1.9847143478576301E-2</c:v>
                </c:pt>
                <c:pt idx="1900">
                  <c:v>1.9840164311198283E-2</c:v>
                </c:pt>
                <c:pt idx="1901">
                  <c:v>1.9833152700333256E-2</c:v>
                </c:pt>
                <c:pt idx="1902">
                  <c:v>1.982610864665113E-2</c:v>
                </c:pt>
                <c:pt idx="1903">
                  <c:v>1.9819032150825366E-2</c:v>
                </c:pt>
                <c:pt idx="1904">
                  <c:v>1.9811923213531868E-2</c:v>
                </c:pt>
                <c:pt idx="1905">
                  <c:v>1.9804781835449647E-2</c:v>
                </c:pt>
                <c:pt idx="1906">
                  <c:v>1.9797608017260826E-2</c:v>
                </c:pt>
                <c:pt idx="1907">
                  <c:v>1.9790401759650633E-2</c:v>
                </c:pt>
                <c:pt idx="1908">
                  <c:v>1.9783163063307851E-2</c:v>
                </c:pt>
                <c:pt idx="1909">
                  <c:v>1.9775891928923706E-2</c:v>
                </c:pt>
                <c:pt idx="1910">
                  <c:v>1.9768588357192751E-2</c:v>
                </c:pt>
                <c:pt idx="1911">
                  <c:v>1.9761252348812652E-2</c:v>
                </c:pt>
                <c:pt idx="1912">
                  <c:v>1.9753883904484404E-2</c:v>
                </c:pt>
                <c:pt idx="1913">
                  <c:v>1.9746483024911443E-2</c:v>
                </c:pt>
                <c:pt idx="1914">
                  <c:v>1.9739049710801204E-2</c:v>
                </c:pt>
                <c:pt idx="1915">
                  <c:v>1.9731583962863786E-2</c:v>
                </c:pt>
                <c:pt idx="1916">
                  <c:v>1.9724085781812173E-2</c:v>
                </c:pt>
                <c:pt idx="1917">
                  <c:v>1.971655516836246E-2</c:v>
                </c:pt>
                <c:pt idx="1918">
                  <c:v>1.9708992123234292E-2</c:v>
                </c:pt>
                <c:pt idx="1919">
                  <c:v>1.9701396650319003E-2</c:v>
                </c:pt>
                <c:pt idx="1920">
                  <c:v>1.9693769029620389E-2</c:v>
                </c:pt>
                <c:pt idx="1921">
                  <c:v>1.9686110027591797E-2</c:v>
                </c:pt>
                <c:pt idx="1922">
                  <c:v>1.9678420460184531E-2</c:v>
                </c:pt>
                <c:pt idx="1923">
                  <c:v>1.9670701143325919E-2</c:v>
                </c:pt>
                <c:pt idx="1924">
                  <c:v>1.966295289292308E-2</c:v>
                </c:pt>
                <c:pt idx="1925">
                  <c:v>1.9655176524860041E-2</c:v>
                </c:pt>
                <c:pt idx="1926">
                  <c:v>1.9647372854998846E-2</c:v>
                </c:pt>
                <c:pt idx="1927">
                  <c:v>1.9639542699177781E-2</c:v>
                </c:pt>
                <c:pt idx="1928">
                  <c:v>1.9631686873213594E-2</c:v>
                </c:pt>
                <c:pt idx="1929">
                  <c:v>1.9623806192899051E-2</c:v>
                </c:pt>
                <c:pt idx="1930">
                  <c:v>1.9615901474003605E-2</c:v>
                </c:pt>
                <c:pt idx="1931">
                  <c:v>1.9606839120991593E-2</c:v>
                </c:pt>
                <c:pt idx="1932">
                  <c:v>1.9598885637720498E-2</c:v>
                </c:pt>
                <c:pt idx="1933">
                  <c:v>1.9590910679561757E-2</c:v>
                </c:pt>
                <c:pt idx="1934">
                  <c:v>1.9582915062186457E-2</c:v>
                </c:pt>
                <c:pt idx="1935">
                  <c:v>1.957489960124037E-2</c:v>
                </c:pt>
                <c:pt idx="1936">
                  <c:v>1.9566865112346177E-2</c:v>
                </c:pt>
                <c:pt idx="1937">
                  <c:v>1.9558812411101467E-2</c:v>
                </c:pt>
                <c:pt idx="1938">
                  <c:v>1.9550742313078517E-2</c:v>
                </c:pt>
                <c:pt idx="1939">
                  <c:v>1.9542655633825623E-2</c:v>
                </c:pt>
                <c:pt idx="1940">
                  <c:v>1.9534553188865544E-2</c:v>
                </c:pt>
                <c:pt idx="1941">
                  <c:v>1.9526435793695951E-2</c:v>
                </c:pt>
                <c:pt idx="1942">
                  <c:v>1.9518304263789421E-2</c:v>
                </c:pt>
                <c:pt idx="1943">
                  <c:v>1.9510159414592998E-2</c:v>
                </c:pt>
                <c:pt idx="1944">
                  <c:v>1.9502002061527968E-2</c:v>
                </c:pt>
                <c:pt idx="1945">
                  <c:v>1.9493833019990303E-2</c:v>
                </c:pt>
                <c:pt idx="1946">
                  <c:v>1.948565310535022E-2</c:v>
                </c:pt>
                <c:pt idx="1947">
                  <c:v>1.94774631329524E-2</c:v>
                </c:pt>
                <c:pt idx="1948">
                  <c:v>1.9469263918115542E-2</c:v>
                </c:pt>
                <c:pt idx="1949">
                  <c:v>1.9461056276131483E-2</c:v>
                </c:pt>
                <c:pt idx="1950">
                  <c:v>1.9452841022267631E-2</c:v>
                </c:pt>
                <c:pt idx="1951">
                  <c:v>1.9444618971763639E-2</c:v>
                </c:pt>
                <c:pt idx="1952">
                  <c:v>1.9436390939834736E-2</c:v>
                </c:pt>
                <c:pt idx="1953">
                  <c:v>1.9428157741668617E-2</c:v>
                </c:pt>
                <c:pt idx="1954">
                  <c:v>1.941992019242722E-2</c:v>
                </c:pt>
                <c:pt idx="1955">
                  <c:v>1.9411679107245838E-2</c:v>
                </c:pt>
                <c:pt idx="1956">
                  <c:v>1.9403435301234229E-2</c:v>
                </c:pt>
                <c:pt idx="1957">
                  <c:v>1.9395189589475503E-2</c:v>
                </c:pt>
                <c:pt idx="1958">
                  <c:v>1.9386942787025463E-2</c:v>
                </c:pt>
                <c:pt idx="1959">
                  <c:v>1.9378695708915261E-2</c:v>
                </c:pt>
                <c:pt idx="1960">
                  <c:v>1.9370449170147852E-2</c:v>
                </c:pt>
                <c:pt idx="1961">
                  <c:v>1.9362203985701765E-2</c:v>
                </c:pt>
                <c:pt idx="1962">
                  <c:v>1.9353960970527329E-2</c:v>
                </c:pt>
                <c:pt idx="1963">
                  <c:v>1.934572093954956E-2</c:v>
                </c:pt>
                <c:pt idx="1964">
                  <c:v>1.9337484707667274E-2</c:v>
                </c:pt>
                <c:pt idx="1965">
                  <c:v>1.9329253089752418E-2</c:v>
                </c:pt>
                <c:pt idx="1966">
                  <c:v>1.9321026900650518E-2</c:v>
                </c:pt>
                <c:pt idx="1967">
                  <c:v>1.9312806955181339E-2</c:v>
                </c:pt>
                <c:pt idx="1968">
                  <c:v>1.9304594068138448E-2</c:v>
                </c:pt>
                <c:pt idx="1969">
                  <c:v>1.9296389054289653E-2</c:v>
                </c:pt>
                <c:pt idx="1970">
                  <c:v>1.9288192728375231E-2</c:v>
                </c:pt>
                <c:pt idx="1971">
                  <c:v>1.9280005901943342E-2</c:v>
                </c:pt>
                <c:pt idx="1972">
                  <c:v>1.9271829110520944E-2</c:v>
                </c:pt>
                <c:pt idx="1973">
                  <c:v>1.9263662403363746E-2</c:v>
                </c:pt>
                <c:pt idx="1974">
                  <c:v>1.9255505780230164E-2</c:v>
                </c:pt>
                <c:pt idx="1975">
                  <c:v>1.9247359240879724E-2</c:v>
                </c:pt>
                <c:pt idx="1976">
                  <c:v>1.9239222785071064E-2</c:v>
                </c:pt>
                <c:pt idx="1977">
                  <c:v>1.9231096412564375E-2</c:v>
                </c:pt>
                <c:pt idx="1978">
                  <c:v>1.922298012311896E-2</c:v>
                </c:pt>
                <c:pt idx="1979">
                  <c:v>1.9214873916495678E-2</c:v>
                </c:pt>
                <c:pt idx="1980">
                  <c:v>1.9206777792454055E-2</c:v>
                </c:pt>
                <c:pt idx="1981">
                  <c:v>1.9198691750755392E-2</c:v>
                </c:pt>
                <c:pt idx="1982">
                  <c:v>1.919061579116077E-2</c:v>
                </c:pt>
                <c:pt idx="1983">
                  <c:v>1.9182549913431268E-2</c:v>
                </c:pt>
                <c:pt idx="1984">
                  <c:v>1.9174494117328633E-2</c:v>
                </c:pt>
                <c:pt idx="1985">
                  <c:v>1.9166448402615055E-2</c:v>
                </c:pt>
                <c:pt idx="1986">
                  <c:v>1.9158412769052502E-2</c:v>
                </c:pt>
                <c:pt idx="1987">
                  <c:v>1.915038721640383E-2</c:v>
                </c:pt>
                <c:pt idx="1988">
                  <c:v>1.9142371744431452E-2</c:v>
                </c:pt>
                <c:pt idx="1989">
                  <c:v>1.9134366352898891E-2</c:v>
                </c:pt>
                <c:pt idx="1990">
                  <c:v>1.9126371041569001E-2</c:v>
                </c:pt>
                <c:pt idx="1991">
                  <c:v>1.911838581020664E-2</c:v>
                </c:pt>
                <c:pt idx="1992">
                  <c:v>1.9110410658574439E-2</c:v>
                </c:pt>
                <c:pt idx="1993">
                  <c:v>1.9102445586437922E-2</c:v>
                </c:pt>
                <c:pt idx="1994">
                  <c:v>1.9094490593561053E-2</c:v>
                </c:pt>
                <c:pt idx="1995">
                  <c:v>1.9086545679708911E-2</c:v>
                </c:pt>
                <c:pt idx="1996">
                  <c:v>1.9078610844647015E-2</c:v>
                </c:pt>
                <c:pt idx="1997">
                  <c:v>1.9070686088140665E-2</c:v>
                </c:pt>
                <c:pt idx="1998">
                  <c:v>1.9062771409955603E-2</c:v>
                </c:pt>
                <c:pt idx="1999">
                  <c:v>1.905486680985824E-2</c:v>
                </c:pt>
                <c:pt idx="2000">
                  <c:v>1.9046972287614761E-2</c:v>
                </c:pt>
                <c:pt idx="2001">
                  <c:v>1.903908784299202E-2</c:v>
                </c:pt>
                <c:pt idx="2002">
                  <c:v>1.903121347575687E-2</c:v>
                </c:pt>
                <c:pt idx="2003">
                  <c:v>1.9023349185677052E-2</c:v>
                </c:pt>
                <c:pt idx="2004">
                  <c:v>1.9015494972519642E-2</c:v>
                </c:pt>
                <c:pt idx="2005">
                  <c:v>1.9007650836053047E-2</c:v>
                </c:pt>
                <c:pt idx="2006">
                  <c:v>1.8999816776045453E-2</c:v>
                </c:pt>
                <c:pt idx="2007">
                  <c:v>1.8991992792265044E-2</c:v>
                </c:pt>
                <c:pt idx="2008">
                  <c:v>1.8984178884481118E-2</c:v>
                </c:pt>
                <c:pt idx="2009">
                  <c:v>1.897637505246208E-2</c:v>
                </c:pt>
                <c:pt idx="2010">
                  <c:v>1.8968581295977893E-2</c:v>
                </c:pt>
                <c:pt idx="2011">
                  <c:v>1.8960797614798075E-2</c:v>
                </c:pt>
                <c:pt idx="2012">
                  <c:v>1.8953024008693253E-2</c:v>
                </c:pt>
                <c:pt idx="2013">
                  <c:v>1.8945260477432946E-2</c:v>
                </c:pt>
                <c:pt idx="2014">
                  <c:v>1.8937507020788003E-2</c:v>
                </c:pt>
                <c:pt idx="2015">
                  <c:v>1.8929763638529717E-2</c:v>
                </c:pt>
                <c:pt idx="2016">
                  <c:v>1.8922030330428719E-2</c:v>
                </c:pt>
                <c:pt idx="2017">
                  <c:v>1.8914307096256744E-2</c:v>
                </c:pt>
                <c:pt idx="2018">
                  <c:v>1.8906593935785976E-2</c:v>
                </c:pt>
                <c:pt idx="2019">
                  <c:v>1.889889084878793E-2</c:v>
                </c:pt>
                <c:pt idx="2020">
                  <c:v>1.8891197835035678E-2</c:v>
                </c:pt>
                <c:pt idx="2021">
                  <c:v>1.8883514894300957E-2</c:v>
                </c:pt>
                <c:pt idx="2022">
                  <c:v>1.8875842026358169E-2</c:v>
                </c:pt>
                <c:pt idx="2023">
                  <c:v>1.8868179230979276E-2</c:v>
                </c:pt>
                <c:pt idx="2024">
                  <c:v>1.8860526507938458E-2</c:v>
                </c:pt>
                <c:pt idx="2025">
                  <c:v>1.8852883857009894E-2</c:v>
                </c:pt>
                <c:pt idx="2026">
                  <c:v>1.8845251277967101E-2</c:v>
                </c:pt>
                <c:pt idx="2027">
                  <c:v>1.8837628770585368E-2</c:v>
                </c:pt>
                <c:pt idx="2028">
                  <c:v>1.8830016334638877E-2</c:v>
                </c:pt>
                <c:pt idx="2029">
                  <c:v>1.882241396990314E-2</c:v>
                </c:pt>
                <c:pt idx="2030">
                  <c:v>1.8814821676153004E-2</c:v>
                </c:pt>
                <c:pt idx="2031">
                  <c:v>1.880723945316487E-2</c:v>
                </c:pt>
                <c:pt idx="2032">
                  <c:v>1.8799667300714473E-2</c:v>
                </c:pt>
                <c:pt idx="2033">
                  <c:v>1.879210521857777E-2</c:v>
                </c:pt>
                <c:pt idx="2034">
                  <c:v>1.8784553206531829E-2</c:v>
                </c:pt>
                <c:pt idx="2035">
                  <c:v>1.8775934666058758E-2</c:v>
                </c:pt>
                <c:pt idx="2036">
                  <c:v>1.8768404232027303E-2</c:v>
                </c:pt>
                <c:pt idx="2037">
                  <c:v>1.8760883867386502E-2</c:v>
                </c:pt>
                <c:pt idx="2038">
                  <c:v>1.8753373571912979E-2</c:v>
                </c:pt>
                <c:pt idx="2039">
                  <c:v>1.8745873345386466E-2</c:v>
                </c:pt>
                <c:pt idx="2040">
                  <c:v>1.8738383187584917E-2</c:v>
                </c:pt>
                <c:pt idx="2041">
                  <c:v>1.8730903098286289E-2</c:v>
                </c:pt>
                <c:pt idx="2042">
                  <c:v>1.8723433077270535E-2</c:v>
                </c:pt>
                <c:pt idx="2043">
                  <c:v>1.8715973124316276E-2</c:v>
                </c:pt>
                <c:pt idx="2044">
                  <c:v>1.8708523239203689E-2</c:v>
                </c:pt>
                <c:pt idx="2045">
                  <c:v>1.8700937413499916E-2</c:v>
                </c:pt>
                <c:pt idx="2046">
                  <c:v>1.8693508689643503E-2</c:v>
                </c:pt>
                <c:pt idx="2047">
                  <c:v>1.8686090034899051E-2</c:v>
                </c:pt>
                <c:pt idx="2048">
                  <c:v>1.8678681449046327E-2</c:v>
                </c:pt>
                <c:pt idx="2049">
                  <c:v>1.8671235697739749E-2</c:v>
                </c:pt>
                <c:pt idx="2050">
                  <c:v>1.8663894483132486E-2</c:v>
                </c:pt>
                <c:pt idx="2051">
                  <c:v>1.8656516102630902E-2</c:v>
                </c:pt>
                <c:pt idx="2052">
                  <c:v>1.8649147790140107E-2</c:v>
                </c:pt>
                <c:pt idx="2053">
                  <c:v>1.8641743694337777E-2</c:v>
                </c:pt>
                <c:pt idx="2054">
                  <c:v>1.8634441368312594E-2</c:v>
                </c:pt>
                <c:pt idx="2055">
                  <c:v>1.8627103258537829E-2</c:v>
                </c:pt>
                <c:pt idx="2056">
                  <c:v>1.8619730408775761E-2</c:v>
                </c:pt>
                <c:pt idx="2057">
                  <c:v>1.8612590806579954E-2</c:v>
                </c:pt>
                <c:pt idx="2058">
                  <c:v>1.8605149331148499E-2</c:v>
                </c:pt>
                <c:pt idx="2059">
                  <c:v>1.8597851488603677E-2</c:v>
                </c:pt>
                <c:pt idx="2060">
                  <c:v>1.8590563712322525E-2</c:v>
                </c:pt>
                <c:pt idx="2061">
                  <c:v>1.8583286002087453E-2</c:v>
                </c:pt>
                <c:pt idx="2062">
                  <c:v>1.8576018357681967E-2</c:v>
                </c:pt>
                <c:pt idx="2063">
                  <c:v>1.8568760778889803E-2</c:v>
                </c:pt>
                <c:pt idx="2064">
                  <c:v>1.8561513265494465E-2</c:v>
                </c:pt>
                <c:pt idx="2065">
                  <c:v>1.8554275817280128E-2</c:v>
                </c:pt>
                <c:pt idx="2066">
                  <c:v>1.8547048434031398E-2</c:v>
                </c:pt>
                <c:pt idx="2067">
                  <c:v>1.8539831115533107E-2</c:v>
                </c:pt>
                <c:pt idx="2068">
                  <c:v>1.8532623861570528E-2</c:v>
                </c:pt>
                <c:pt idx="2069">
                  <c:v>1.8525426671928493E-2</c:v>
                </c:pt>
                <c:pt idx="2070">
                  <c:v>1.8518359323744349E-2</c:v>
                </c:pt>
                <c:pt idx="2071">
                  <c:v>1.8511062484749558E-2</c:v>
                </c:pt>
                <c:pt idx="2072">
                  <c:v>1.8503895486784962E-2</c:v>
                </c:pt>
                <c:pt idx="2073">
                  <c:v>1.849673855228574E-2</c:v>
                </c:pt>
                <c:pt idx="2074">
                  <c:v>1.848959168103826E-2</c:v>
                </c:pt>
                <c:pt idx="2075">
                  <c:v>1.848245487283022E-2</c:v>
                </c:pt>
                <c:pt idx="2076">
                  <c:v>1.8475328127449092E-2</c:v>
                </c:pt>
                <c:pt idx="2077">
                  <c:v>1.846821144468213E-2</c:v>
                </c:pt>
                <c:pt idx="2078">
                  <c:v>1.8461104824317908E-2</c:v>
                </c:pt>
                <c:pt idx="2079">
                  <c:v>1.8454118310047507E-2</c:v>
                </c:pt>
                <c:pt idx="2080">
                  <c:v>1.8446921769950445E-2</c:v>
                </c:pt>
                <c:pt idx="2081">
                  <c:v>1.8439845335525236E-2</c:v>
                </c:pt>
                <c:pt idx="2082">
                  <c:v>1.8432778962657725E-2</c:v>
                </c:pt>
                <c:pt idx="2083">
                  <c:v>1.8425722651137594E-2</c:v>
                </c:pt>
                <c:pt idx="2084">
                  <c:v>1.8418676400754515E-2</c:v>
                </c:pt>
                <c:pt idx="2085">
                  <c:v>1.8411640211299266E-2</c:v>
                </c:pt>
                <c:pt idx="2086">
                  <c:v>1.8404614082561527E-2</c:v>
                </c:pt>
                <c:pt idx="2087">
                  <c:v>1.8396596540125265E-2</c:v>
                </c:pt>
                <c:pt idx="2088">
                  <c:v>1.8389625268512538E-2</c:v>
                </c:pt>
                <c:pt idx="2089">
                  <c:v>1.8382630388431399E-2</c:v>
                </c:pt>
                <c:pt idx="2090">
                  <c:v>1.8375645567585402E-2</c:v>
                </c:pt>
                <c:pt idx="2091">
                  <c:v>1.8368670805766082E-2</c:v>
                </c:pt>
                <c:pt idx="2092">
                  <c:v>1.8361801764541212E-2</c:v>
                </c:pt>
                <c:pt idx="2093">
                  <c:v>1.8354751458379795E-2</c:v>
                </c:pt>
                <c:pt idx="2094">
                  <c:v>1.8347806872399865E-2</c:v>
                </c:pt>
                <c:pt idx="2095">
                  <c:v>1.8340872344620028E-2</c:v>
                </c:pt>
                <c:pt idx="2096">
                  <c:v>1.8334039065003943E-2</c:v>
                </c:pt>
                <c:pt idx="2097">
                  <c:v>1.8327033462837813E-2</c:v>
                </c:pt>
                <c:pt idx="2098">
                  <c:v>1.832012910842468E-2</c:v>
                </c:pt>
                <c:pt idx="2099">
                  <c:v>1.8313234811389696E-2</c:v>
                </c:pt>
                <c:pt idx="2100">
                  <c:v>1.8306350571528147E-2</c:v>
                </c:pt>
                <c:pt idx="2101">
                  <c:v>1.8295609372542598E-2</c:v>
                </c:pt>
                <c:pt idx="2102">
                  <c:v>1.8288750237799745E-2</c:v>
                </c:pt>
                <c:pt idx="2103">
                  <c:v>1.8281901158279323E-2</c:v>
                </c:pt>
                <c:pt idx="2104">
                  <c:v>1.8275062133779274E-2</c:v>
                </c:pt>
                <c:pt idx="2105">
                  <c:v>1.8268233164097092E-2</c:v>
                </c:pt>
                <c:pt idx="2106">
                  <c:v>1.826141424903116E-2</c:v>
                </c:pt>
                <c:pt idx="2107">
                  <c:v>1.8254605388380529E-2</c:v>
                </c:pt>
                <c:pt idx="2108">
                  <c:v>1.8247806581944026E-2</c:v>
                </c:pt>
                <c:pt idx="2109">
                  <c:v>1.8241017829520478E-2</c:v>
                </c:pt>
                <c:pt idx="2110">
                  <c:v>1.8234239130909824E-2</c:v>
                </c:pt>
                <c:pt idx="2111">
                  <c:v>1.8227470485911557E-2</c:v>
                </c:pt>
                <c:pt idx="2112">
                  <c:v>1.8220711894326058E-2</c:v>
                </c:pt>
                <c:pt idx="2113">
                  <c:v>1.8213963355953267E-2</c:v>
                </c:pt>
                <c:pt idx="2114">
                  <c:v>1.8207224870594674E-2</c:v>
                </c:pt>
                <c:pt idx="2115">
                  <c:v>1.8200496438050662E-2</c:v>
                </c:pt>
                <c:pt idx="2116">
                  <c:v>1.8193778058122501E-2</c:v>
                </c:pt>
                <c:pt idx="2117">
                  <c:v>1.8187069730612127E-2</c:v>
                </c:pt>
                <c:pt idx="2118">
                  <c:v>1.8180371455321254E-2</c:v>
                </c:pt>
                <c:pt idx="2119">
                  <c:v>1.817368323205204E-2</c:v>
                </c:pt>
                <c:pt idx="2120">
                  <c:v>1.8167005060607089E-2</c:v>
                </c:pt>
                <c:pt idx="2121">
                  <c:v>1.8160336940789001E-2</c:v>
                </c:pt>
                <c:pt idx="2122">
                  <c:v>1.8153678872401269E-2</c:v>
                </c:pt>
                <c:pt idx="2123">
                  <c:v>1.8147030855246937E-2</c:v>
                </c:pt>
                <c:pt idx="2124">
                  <c:v>1.8140392889129497E-2</c:v>
                </c:pt>
                <c:pt idx="2125">
                  <c:v>1.8133764973853106E-2</c:v>
                </c:pt>
                <c:pt idx="2126">
                  <c:v>1.8127147109222363E-2</c:v>
                </c:pt>
                <c:pt idx="2127">
                  <c:v>1.8120539295041871E-2</c:v>
                </c:pt>
                <c:pt idx="2128">
                  <c:v>1.8113941531115785E-2</c:v>
                </c:pt>
                <c:pt idx="2129">
                  <c:v>1.8107353817249816E-2</c:v>
                </c:pt>
                <c:pt idx="2130">
                  <c:v>1.8100776153249454E-2</c:v>
                </c:pt>
                <c:pt idx="2131">
                  <c:v>1.8094208538919965E-2</c:v>
                </c:pt>
                <c:pt idx="2132">
                  <c:v>1.808765097406817E-2</c:v>
                </c:pt>
                <c:pt idx="2133">
                  <c:v>1.8081103458500003E-2</c:v>
                </c:pt>
                <c:pt idx="2134">
                  <c:v>1.807456599202184E-2</c:v>
                </c:pt>
                <c:pt idx="2135">
                  <c:v>1.806803857444117E-2</c:v>
                </c:pt>
                <c:pt idx="2136">
                  <c:v>1.8061521205565034E-2</c:v>
                </c:pt>
                <c:pt idx="2137">
                  <c:v>1.8055013885200921E-2</c:v>
                </c:pt>
                <c:pt idx="2138">
                  <c:v>1.804851661315654E-2</c:v>
                </c:pt>
                <c:pt idx="2139">
                  <c:v>1.8042029389240488E-2</c:v>
                </c:pt>
                <c:pt idx="2140">
                  <c:v>1.8035552213260919E-2</c:v>
                </c:pt>
                <c:pt idx="2141">
                  <c:v>1.8029085085026209E-2</c:v>
                </c:pt>
                <c:pt idx="2142">
                  <c:v>1.8022628004346286E-2</c:v>
                </c:pt>
                <c:pt idx="2143">
                  <c:v>1.8016180971029527E-2</c:v>
                </c:pt>
                <c:pt idx="2144">
                  <c:v>1.8009743984886306E-2</c:v>
                </c:pt>
                <c:pt idx="2145">
                  <c:v>1.8003317045726108E-2</c:v>
                </c:pt>
                <c:pt idx="2146">
                  <c:v>1.799690015335953E-2</c:v>
                </c:pt>
                <c:pt idx="2147">
                  <c:v>1.7990493307596722E-2</c:v>
                </c:pt>
                <c:pt idx="2148">
                  <c:v>1.7984096508248504E-2</c:v>
                </c:pt>
                <c:pt idx="2149">
                  <c:v>1.7977709755126137E-2</c:v>
                </c:pt>
                <c:pt idx="2150">
                  <c:v>1.7971333048041327E-2</c:v>
                </c:pt>
                <c:pt idx="2151">
                  <c:v>1.7964966386805337E-2</c:v>
                </c:pt>
                <c:pt idx="2152">
                  <c:v>1.7958609771230316E-2</c:v>
                </c:pt>
                <c:pt idx="2153">
                  <c:v>1.7952263201128638E-2</c:v>
                </c:pt>
                <c:pt idx="2154">
                  <c:v>1.7945926676313118E-2</c:v>
                </c:pt>
                <c:pt idx="2155">
                  <c:v>1.7939600196596128E-2</c:v>
                </c:pt>
                <c:pt idx="2156">
                  <c:v>1.7933283761791374E-2</c:v>
                </c:pt>
                <c:pt idx="2157">
                  <c:v>1.7926977371711672E-2</c:v>
                </c:pt>
                <c:pt idx="2158">
                  <c:v>1.7920681026171836E-2</c:v>
                </c:pt>
                <c:pt idx="2159">
                  <c:v>1.7914394724985128E-2</c:v>
                </c:pt>
                <c:pt idx="2160">
                  <c:v>1.7908118467966361E-2</c:v>
                </c:pt>
                <c:pt idx="2161">
                  <c:v>1.7901852254929906E-2</c:v>
                </c:pt>
                <c:pt idx="2162">
                  <c:v>1.7895596085690801E-2</c:v>
                </c:pt>
                <c:pt idx="2163">
                  <c:v>1.7889349960064749E-2</c:v>
                </c:pt>
                <c:pt idx="2164">
                  <c:v>1.7883113877867007E-2</c:v>
                </c:pt>
                <c:pt idx="2165">
                  <c:v>1.787688783891328E-2</c:v>
                </c:pt>
                <c:pt idx="2166">
                  <c:v>1.7870671843020158E-2</c:v>
                </c:pt>
                <c:pt idx="2167">
                  <c:v>1.7864465890003567E-2</c:v>
                </c:pt>
                <c:pt idx="2168">
                  <c:v>1.7858269979680763E-2</c:v>
                </c:pt>
                <c:pt idx="2169">
                  <c:v>1.7852084111868782E-2</c:v>
                </c:pt>
                <c:pt idx="2170">
                  <c:v>1.784590828638466E-2</c:v>
                </c:pt>
                <c:pt idx="2171">
                  <c:v>1.7839742503046319E-2</c:v>
                </c:pt>
                <c:pt idx="2172">
                  <c:v>1.7833586761671683E-2</c:v>
                </c:pt>
                <c:pt idx="2173">
                  <c:v>1.7827441062078897E-2</c:v>
                </c:pt>
                <c:pt idx="2174">
                  <c:v>1.7821305404086552E-2</c:v>
                </c:pt>
                <c:pt idx="2175">
                  <c:v>1.7815179787513458E-2</c:v>
                </c:pt>
                <c:pt idx="2176">
                  <c:v>1.7809064212179093E-2</c:v>
                </c:pt>
                <c:pt idx="2177">
                  <c:v>1.7802958677902492E-2</c:v>
                </c:pt>
                <c:pt idx="2178">
                  <c:v>1.7796863184503353E-2</c:v>
                </c:pt>
                <c:pt idx="2179">
                  <c:v>1.7790777731802043E-2</c:v>
                </c:pt>
                <c:pt idx="2180">
                  <c:v>1.778470231961915E-2</c:v>
                </c:pt>
                <c:pt idx="2181">
                  <c:v>1.7778636947774373E-2</c:v>
                </c:pt>
                <c:pt idx="2182">
                  <c:v>1.7772581616089633E-2</c:v>
                </c:pt>
                <c:pt idx="2183">
                  <c:v>1.7766536324385074E-2</c:v>
                </c:pt>
                <c:pt idx="2184">
                  <c:v>1.7760501072483281E-2</c:v>
                </c:pt>
                <c:pt idx="2185">
                  <c:v>1.7754475860205732E-2</c:v>
                </c:pt>
                <c:pt idx="2186">
                  <c:v>1.7748460687374124E-2</c:v>
                </c:pt>
                <c:pt idx="2187">
                  <c:v>1.7742455553811487E-2</c:v>
                </c:pt>
                <c:pt idx="2188">
                  <c:v>1.7736460459339964E-2</c:v>
                </c:pt>
                <c:pt idx="2189">
                  <c:v>1.773047540378303E-2</c:v>
                </c:pt>
                <c:pt idx="2190">
                  <c:v>1.7724500386963715E-2</c:v>
                </c:pt>
                <c:pt idx="2191">
                  <c:v>1.7717684088418784E-2</c:v>
                </c:pt>
                <c:pt idx="2192">
                  <c:v>1.7711730582586682E-2</c:v>
                </c:pt>
                <c:pt idx="2193">
                  <c:v>1.7705787114939087E-2</c:v>
                </c:pt>
                <c:pt idx="2194">
                  <c:v>1.7699853685300138E-2</c:v>
                </c:pt>
                <c:pt idx="2195">
                  <c:v>1.7693930293495086E-2</c:v>
                </c:pt>
                <c:pt idx="2196">
                  <c:v>1.7688016939348516E-2</c:v>
                </c:pt>
                <c:pt idx="2197">
                  <c:v>1.7682113622686568E-2</c:v>
                </c:pt>
                <c:pt idx="2198">
                  <c:v>1.767622034333427E-2</c:v>
                </c:pt>
                <c:pt idx="2199">
                  <c:v>1.7670337101118205E-2</c:v>
                </c:pt>
                <c:pt idx="2200">
                  <c:v>1.7664463895864513E-2</c:v>
                </c:pt>
                <c:pt idx="2201">
                  <c:v>1.7658600727399554E-2</c:v>
                </c:pt>
                <c:pt idx="2202">
                  <c:v>1.7652747595550577E-2</c:v>
                </c:pt>
                <c:pt idx="2203">
                  <c:v>1.7646904500144389E-2</c:v>
                </c:pt>
                <c:pt idx="2204">
                  <c:v>1.7641071441009126E-2</c:v>
                </c:pt>
                <c:pt idx="2205">
                  <c:v>1.7635248417972038E-2</c:v>
                </c:pt>
                <c:pt idx="2206">
                  <c:v>1.7629435430861262E-2</c:v>
                </c:pt>
                <c:pt idx="2207">
                  <c:v>1.7623632479505824E-2</c:v>
                </c:pt>
                <c:pt idx="2208">
                  <c:v>1.7617839563733417E-2</c:v>
                </c:pt>
                <c:pt idx="2209">
                  <c:v>1.7612056683373734E-2</c:v>
                </c:pt>
                <c:pt idx="2210">
                  <c:v>1.7606283838256021E-2</c:v>
                </c:pt>
                <c:pt idx="2211">
                  <c:v>1.7600521028209526E-2</c:v>
                </c:pt>
                <c:pt idx="2212">
                  <c:v>1.7594768253064386E-2</c:v>
                </c:pt>
                <c:pt idx="2213">
                  <c:v>1.7589025512650736E-2</c:v>
                </c:pt>
                <c:pt idx="2214">
                  <c:v>1.7583292806799156E-2</c:v>
                </c:pt>
                <c:pt idx="2215">
                  <c:v>1.7577570135340226E-2</c:v>
                </c:pt>
                <c:pt idx="2216">
                  <c:v>1.757185749810497E-2</c:v>
                </c:pt>
                <c:pt idx="2217">
                  <c:v>1.7566154894924857E-2</c:v>
                </c:pt>
                <c:pt idx="2218">
                  <c:v>1.7560462325631798E-2</c:v>
                </c:pt>
                <c:pt idx="2219">
                  <c:v>1.7554779790057262E-2</c:v>
                </c:pt>
                <c:pt idx="2220">
                  <c:v>1.7549107288034049E-2</c:v>
                </c:pt>
                <c:pt idx="2221">
                  <c:v>1.7543444819394294E-2</c:v>
                </c:pt>
                <c:pt idx="2222">
                  <c:v>1.7537792383970796E-2</c:v>
                </c:pt>
                <c:pt idx="2223">
                  <c:v>1.7532149981597023E-2</c:v>
                </c:pt>
                <c:pt idx="2224">
                  <c:v>1.752651761210644E-2</c:v>
                </c:pt>
                <c:pt idx="2225">
                  <c:v>1.7520895275332515E-2</c:v>
                </c:pt>
                <c:pt idx="2226">
                  <c:v>1.751528297110938E-2</c:v>
                </c:pt>
                <c:pt idx="2227">
                  <c:v>1.750968069927139E-2</c:v>
                </c:pt>
                <c:pt idx="2228">
                  <c:v>1.7504088459653122E-2</c:v>
                </c:pt>
                <c:pt idx="2229">
                  <c:v>1.7498506252089596E-2</c:v>
                </c:pt>
                <c:pt idx="2230">
                  <c:v>1.7492934076416056E-2</c:v>
                </c:pt>
                <c:pt idx="2231">
                  <c:v>1.7487371932467966E-2</c:v>
                </c:pt>
                <c:pt idx="2232">
                  <c:v>1.7481819820081013E-2</c:v>
                </c:pt>
                <c:pt idx="2233">
                  <c:v>1.747627773909155E-2</c:v>
                </c:pt>
                <c:pt idx="2234">
                  <c:v>1.7470745689335709E-2</c:v>
                </c:pt>
                <c:pt idx="2235">
                  <c:v>1.7465223670650509E-2</c:v>
                </c:pt>
                <c:pt idx="2236">
                  <c:v>1.7459711682872747E-2</c:v>
                </c:pt>
                <c:pt idx="2237">
                  <c:v>1.7454209725839887E-2</c:v>
                </c:pt>
                <c:pt idx="2238">
                  <c:v>1.744871779938939E-2</c:v>
                </c:pt>
                <c:pt idx="2239">
                  <c:v>1.7443235903358945E-2</c:v>
                </c:pt>
                <c:pt idx="2240">
                  <c:v>1.7437764037587344E-2</c:v>
                </c:pt>
                <c:pt idx="2241">
                  <c:v>1.7432302201912497E-2</c:v>
                </c:pt>
                <c:pt idx="2242">
                  <c:v>1.7426850396173643E-2</c:v>
                </c:pt>
                <c:pt idx="2243">
                  <c:v>1.7421408620209355E-2</c:v>
                </c:pt>
                <c:pt idx="2244">
                  <c:v>1.741597687385954E-2</c:v>
                </c:pt>
                <c:pt idx="2245">
                  <c:v>1.7410555156963214E-2</c:v>
                </c:pt>
                <c:pt idx="2246">
                  <c:v>1.7405143469360951E-2</c:v>
                </c:pt>
                <c:pt idx="2247">
                  <c:v>1.7399741810893099E-2</c:v>
                </c:pt>
                <c:pt idx="2248">
                  <c:v>1.7394350181399565E-2</c:v>
                </c:pt>
                <c:pt idx="2249">
                  <c:v>1.7388968580721809E-2</c:v>
                </c:pt>
                <c:pt idx="2250">
                  <c:v>1.7383597008700402E-2</c:v>
                </c:pt>
                <c:pt idx="2251">
                  <c:v>1.7378235465177694E-2</c:v>
                </c:pt>
                <c:pt idx="2252">
                  <c:v>1.7372919361828113E-2</c:v>
                </c:pt>
                <c:pt idx="2253">
                  <c:v>1.7367578339103466E-2</c:v>
                </c:pt>
                <c:pt idx="2254">
                  <c:v>1.736224734494175E-2</c:v>
                </c:pt>
                <c:pt idx="2255">
                  <c:v>1.7356926379184637E-2</c:v>
                </c:pt>
                <c:pt idx="2256">
                  <c:v>1.7351615441675572E-2</c:v>
                </c:pt>
                <c:pt idx="2257">
                  <c:v>1.7346314532256889E-2</c:v>
                </c:pt>
                <c:pt idx="2258">
                  <c:v>1.7341023650771812E-2</c:v>
                </c:pt>
                <c:pt idx="2259">
                  <c:v>1.7335897950688111E-2</c:v>
                </c:pt>
                <c:pt idx="2260">
                  <c:v>1.7330471970975578E-2</c:v>
                </c:pt>
                <c:pt idx="2261">
                  <c:v>1.7325211172352639E-2</c:v>
                </c:pt>
                <c:pt idx="2262">
                  <c:v>1.731996040103841E-2</c:v>
                </c:pt>
                <c:pt idx="2263">
                  <c:v>1.7314719656877656E-2</c:v>
                </c:pt>
                <c:pt idx="2264">
                  <c:v>1.730948893971582E-2</c:v>
                </c:pt>
                <c:pt idx="2265">
                  <c:v>1.7304268249397226E-2</c:v>
                </c:pt>
                <c:pt idx="2266">
                  <c:v>1.729905758576776E-2</c:v>
                </c:pt>
                <c:pt idx="2267">
                  <c:v>1.7293856948673515E-2</c:v>
                </c:pt>
                <c:pt idx="2268">
                  <c:v>1.7288666337960154E-2</c:v>
                </c:pt>
                <c:pt idx="2269">
                  <c:v>1.7283485753473996E-2</c:v>
                </c:pt>
                <c:pt idx="2270">
                  <c:v>1.7278315195061806E-2</c:v>
                </c:pt>
                <c:pt idx="2271">
                  <c:v>1.727315466257124E-2</c:v>
                </c:pt>
                <c:pt idx="2272">
                  <c:v>1.7268004155848612E-2</c:v>
                </c:pt>
                <c:pt idx="2273">
                  <c:v>1.72628636747418E-2</c:v>
                </c:pt>
                <c:pt idx="2274">
                  <c:v>1.7257733219098896E-2</c:v>
                </c:pt>
                <c:pt idx="2275">
                  <c:v>1.7252612788768214E-2</c:v>
                </c:pt>
                <c:pt idx="2276">
                  <c:v>1.7247502383597627E-2</c:v>
                </c:pt>
                <c:pt idx="2277">
                  <c:v>1.7242402003436113E-2</c:v>
                </c:pt>
                <c:pt idx="2278">
                  <c:v>1.7237311648133097E-2</c:v>
                </c:pt>
                <c:pt idx="2279">
                  <c:v>1.7232231317537559E-2</c:v>
                </c:pt>
                <c:pt idx="2280">
                  <c:v>1.7227161011499136E-2</c:v>
                </c:pt>
                <c:pt idx="2281">
                  <c:v>1.722210072986792E-2</c:v>
                </c:pt>
                <c:pt idx="2282">
                  <c:v>1.7217050472494444E-2</c:v>
                </c:pt>
                <c:pt idx="2283">
                  <c:v>1.7212010239228786E-2</c:v>
                </c:pt>
                <c:pt idx="2284">
                  <c:v>1.7206980029921701E-2</c:v>
                </c:pt>
                <c:pt idx="2285">
                  <c:v>1.7201959844424825E-2</c:v>
                </c:pt>
                <c:pt idx="2286">
                  <c:v>1.7196949682589353E-2</c:v>
                </c:pt>
                <c:pt idx="2287">
                  <c:v>1.7191949544266918E-2</c:v>
                </c:pt>
                <c:pt idx="2288">
                  <c:v>1.7186959429309603E-2</c:v>
                </c:pt>
                <c:pt idx="2289">
                  <c:v>1.718197933756993E-2</c:v>
                </c:pt>
                <c:pt idx="2290">
                  <c:v>1.7177009268900201E-2</c:v>
                </c:pt>
                <c:pt idx="2291">
                  <c:v>1.7172049223153601E-2</c:v>
                </c:pt>
                <c:pt idx="2292">
                  <c:v>1.7167099200183316E-2</c:v>
                </c:pt>
                <c:pt idx="2293">
                  <c:v>1.7162159199842753E-2</c:v>
                </c:pt>
                <c:pt idx="2294">
                  <c:v>1.7157229221985766E-2</c:v>
                </c:pt>
                <c:pt idx="2295">
                  <c:v>1.7152309266466426E-2</c:v>
                </c:pt>
                <c:pt idx="2296">
                  <c:v>1.7147399333139249E-2</c:v>
                </c:pt>
                <c:pt idx="2297">
                  <c:v>1.7142499421859192E-2</c:v>
                </c:pt>
                <c:pt idx="2298">
                  <c:v>1.7137609532480547E-2</c:v>
                </c:pt>
                <c:pt idx="2299">
                  <c:v>1.7132729664858942E-2</c:v>
                </c:pt>
                <c:pt idx="2300">
                  <c:v>1.7127859818850216E-2</c:v>
                </c:pt>
                <c:pt idx="2301">
                  <c:v>1.7122999994310217E-2</c:v>
                </c:pt>
                <c:pt idx="2302">
                  <c:v>1.7118150191094562E-2</c:v>
                </c:pt>
                <c:pt idx="2303">
                  <c:v>1.7113310409060431E-2</c:v>
                </c:pt>
                <c:pt idx="2304">
                  <c:v>1.7108480648064545E-2</c:v>
                </c:pt>
                <c:pt idx="2305">
                  <c:v>1.710360015690604E-2</c:v>
                </c:pt>
                <c:pt idx="2306">
                  <c:v>1.7098789945294568E-2</c:v>
                </c:pt>
                <c:pt idx="2307">
                  <c:v>1.7093989753775629E-2</c:v>
                </c:pt>
                <c:pt idx="2308">
                  <c:v>1.7089199582207781E-2</c:v>
                </c:pt>
                <c:pt idx="2309">
                  <c:v>1.708441943044936E-2</c:v>
                </c:pt>
                <c:pt idx="2310">
                  <c:v>1.7079649298359811E-2</c:v>
                </c:pt>
                <c:pt idx="2311">
                  <c:v>1.7074889185797915E-2</c:v>
                </c:pt>
                <c:pt idx="2312">
                  <c:v>1.7070139092623116E-2</c:v>
                </c:pt>
                <c:pt idx="2313">
                  <c:v>1.7065399018695748E-2</c:v>
                </c:pt>
                <c:pt idx="2314">
                  <c:v>1.706066896387548E-2</c:v>
                </c:pt>
                <c:pt idx="2315">
                  <c:v>1.705594892802309E-2</c:v>
                </c:pt>
                <c:pt idx="2316">
                  <c:v>1.7051238910998912E-2</c:v>
                </c:pt>
                <c:pt idx="2317">
                  <c:v>1.7046538912664388E-2</c:v>
                </c:pt>
                <c:pt idx="2318">
                  <c:v>1.7041848932880521E-2</c:v>
                </c:pt>
                <c:pt idx="2319">
                  <c:v>1.7037168971508754E-2</c:v>
                </c:pt>
                <c:pt idx="2320">
                  <c:v>1.7032499028411419E-2</c:v>
                </c:pt>
                <c:pt idx="2321">
                  <c:v>1.7027839103450404E-2</c:v>
                </c:pt>
                <c:pt idx="2322">
                  <c:v>1.7023189196488264E-2</c:v>
                </c:pt>
                <c:pt idx="2323">
                  <c:v>1.7018549307387998E-2</c:v>
                </c:pt>
                <c:pt idx="2324">
                  <c:v>1.7013919436012381E-2</c:v>
                </c:pt>
                <c:pt idx="2325">
                  <c:v>1.7009299582224857E-2</c:v>
                </c:pt>
                <c:pt idx="2326">
                  <c:v>1.7004689745889312E-2</c:v>
                </c:pt>
                <c:pt idx="2327">
                  <c:v>1.7000089926869411E-2</c:v>
                </c:pt>
                <c:pt idx="2328">
                  <c:v>1.6995500125029928E-2</c:v>
                </c:pt>
                <c:pt idx="2329">
                  <c:v>1.699092034023475E-2</c:v>
                </c:pt>
                <c:pt idx="2330">
                  <c:v>1.6986350572349096E-2</c:v>
                </c:pt>
                <c:pt idx="2331">
                  <c:v>1.6981790821238185E-2</c:v>
                </c:pt>
                <c:pt idx="2332">
                  <c:v>1.6977241086767236E-2</c:v>
                </c:pt>
                <c:pt idx="2333">
                  <c:v>1.6972701368802134E-2</c:v>
                </c:pt>
                <c:pt idx="2334">
                  <c:v>1.6968171667208987E-2</c:v>
                </c:pt>
                <c:pt idx="2335">
                  <c:v>1.6963651981854122E-2</c:v>
                </c:pt>
                <c:pt idx="2336">
                  <c:v>1.6959142312604092E-2</c:v>
                </c:pt>
                <c:pt idx="2337">
                  <c:v>1.6954642659325669E-2</c:v>
                </c:pt>
                <c:pt idx="2338">
                  <c:v>1.6950153021886294E-2</c:v>
                </c:pt>
                <c:pt idx="2339">
                  <c:v>1.6945673400153627E-2</c:v>
                </c:pt>
                <c:pt idx="2340">
                  <c:v>1.694120379399533E-2</c:v>
                </c:pt>
                <c:pt idx="2341">
                  <c:v>1.6936744203279508E-2</c:v>
                </c:pt>
                <c:pt idx="2342">
                  <c:v>1.6932294627874267E-2</c:v>
                </c:pt>
                <c:pt idx="2343">
                  <c:v>1.6927855067648823E-2</c:v>
                </c:pt>
                <c:pt idx="2344">
                  <c:v>1.6923425522471947E-2</c:v>
                </c:pt>
                <c:pt idx="2345">
                  <c:v>1.6919005992213076E-2</c:v>
                </c:pt>
                <c:pt idx="2346">
                  <c:v>1.6914596476741428E-2</c:v>
                </c:pt>
                <c:pt idx="2347">
                  <c:v>1.690910589537073E-2</c:v>
                </c:pt>
                <c:pt idx="2348">
                  <c:v>1.6904720298080038E-2</c:v>
                </c:pt>
                <c:pt idx="2349">
                  <c:v>1.6900344716155046E-2</c:v>
                </c:pt>
                <c:pt idx="2350">
                  <c:v>1.6895979149466347E-2</c:v>
                </c:pt>
                <c:pt idx="2351">
                  <c:v>1.6891623597884528E-2</c:v>
                </c:pt>
                <c:pt idx="2352">
                  <c:v>1.6887024296021937E-2</c:v>
                </c:pt>
                <c:pt idx="2353">
                  <c:v>1.6882942539523681E-2</c:v>
                </c:pt>
                <c:pt idx="2354">
                  <c:v>1.6878617032487598E-2</c:v>
                </c:pt>
                <c:pt idx="2355">
                  <c:v>1.687430154004297E-2</c:v>
                </c:pt>
                <c:pt idx="2356">
                  <c:v>1.6869736091708231E-2</c:v>
                </c:pt>
                <c:pt idx="2357">
                  <c:v>1.6865700598416623E-2</c:v>
                </c:pt>
                <c:pt idx="2358">
                  <c:v>1.6861415148979843E-2</c:v>
                </c:pt>
                <c:pt idx="2359">
                  <c:v>1.6857139713623945E-2</c:v>
                </c:pt>
                <c:pt idx="2360">
                  <c:v>1.6852963130592868E-2</c:v>
                </c:pt>
                <c:pt idx="2361">
                  <c:v>1.6846012564346591E-2</c:v>
                </c:pt>
                <c:pt idx="2362">
                  <c:v>1.6841771850230502E-2</c:v>
                </c:pt>
                <c:pt idx="2363">
                  <c:v>1.6837541148623236E-2</c:v>
                </c:pt>
                <c:pt idx="2364">
                  <c:v>1.6833320459399559E-2</c:v>
                </c:pt>
                <c:pt idx="2365">
                  <c:v>1.6829109782435125E-2</c:v>
                </c:pt>
                <c:pt idx="2366">
                  <c:v>1.6824909117606035E-2</c:v>
                </c:pt>
                <c:pt idx="2367">
                  <c:v>1.6820718464787721E-2</c:v>
                </c:pt>
                <c:pt idx="2368">
                  <c:v>1.6816537823856725E-2</c:v>
                </c:pt>
                <c:pt idx="2369">
                  <c:v>1.6812367194690037E-2</c:v>
                </c:pt>
                <c:pt idx="2370">
                  <c:v>1.6808206577164198E-2</c:v>
                </c:pt>
                <c:pt idx="2371">
                  <c:v>1.680405597115664E-2</c:v>
                </c:pt>
                <c:pt idx="2372">
                  <c:v>1.6799915376545016E-2</c:v>
                </c:pt>
                <c:pt idx="2373">
                  <c:v>1.6795784793206758E-2</c:v>
                </c:pt>
                <c:pt idx="2374">
                  <c:v>1.6791664221020408E-2</c:v>
                </c:pt>
                <c:pt idx="2375">
                  <c:v>1.6787553659864285E-2</c:v>
                </c:pt>
                <c:pt idx="2376">
                  <c:v>1.6783453109617152E-2</c:v>
                </c:pt>
                <c:pt idx="2377">
                  <c:v>1.6779362570157774E-2</c:v>
                </c:pt>
                <c:pt idx="2378">
                  <c:v>1.677528204136558E-2</c:v>
                </c:pt>
                <c:pt idx="2379">
                  <c:v>1.6771211523120222E-2</c:v>
                </c:pt>
                <c:pt idx="2380">
                  <c:v>1.6767151015301796E-2</c:v>
                </c:pt>
                <c:pt idx="2381">
                  <c:v>1.6763100517790397E-2</c:v>
                </c:pt>
                <c:pt idx="2382">
                  <c:v>1.6759060030466122E-2</c:v>
                </c:pt>
                <c:pt idx="2383">
                  <c:v>1.6755029553210399E-2</c:v>
                </c:pt>
                <c:pt idx="2384">
                  <c:v>1.6751009085903767E-2</c:v>
                </c:pt>
                <c:pt idx="2385">
                  <c:v>1.6746998628427878E-2</c:v>
                </c:pt>
                <c:pt idx="2386">
                  <c:v>1.6742998180664159E-2</c:v>
                </c:pt>
                <c:pt idx="2387">
                  <c:v>1.6739007742494927E-2</c:v>
                </c:pt>
                <c:pt idx="2388">
                  <c:v>1.6735027313802497E-2</c:v>
                </c:pt>
                <c:pt idx="2389">
                  <c:v>1.6731056894468965E-2</c:v>
                </c:pt>
                <c:pt idx="2390">
                  <c:v>1.6727096484377757E-2</c:v>
                </c:pt>
                <c:pt idx="2391">
                  <c:v>1.6723146083411411E-2</c:v>
                </c:pt>
                <c:pt idx="2392">
                  <c:v>1.671920569145402E-2</c:v>
                </c:pt>
                <c:pt idx="2393">
                  <c:v>1.671527530838901E-2</c:v>
                </c:pt>
                <c:pt idx="2394">
                  <c:v>1.6711354934100253E-2</c:v>
                </c:pt>
                <c:pt idx="2395">
                  <c:v>1.6707444568472285E-2</c:v>
                </c:pt>
                <c:pt idx="2396">
                  <c:v>1.6703544211389865E-2</c:v>
                </c:pt>
                <c:pt idx="2397">
                  <c:v>1.6699653862737751E-2</c:v>
                </c:pt>
                <c:pt idx="2398">
                  <c:v>1.6695773522401147E-2</c:v>
                </c:pt>
                <c:pt idx="2399">
                  <c:v>1.6691903190265478E-2</c:v>
                </c:pt>
                <c:pt idx="2400">
                  <c:v>1.6688042866217057E-2</c:v>
                </c:pt>
                <c:pt idx="2401">
                  <c:v>1.6684192550141086E-2</c:v>
                </c:pt>
                <c:pt idx="2402">
                  <c:v>1.6680352241925211E-2</c:v>
                </c:pt>
                <c:pt idx="2403">
                  <c:v>1.6676521941454858E-2</c:v>
                </c:pt>
                <c:pt idx="2404">
                  <c:v>1.6672701648617894E-2</c:v>
                </c:pt>
                <c:pt idx="2405">
                  <c:v>1.6668891363301297E-2</c:v>
                </c:pt>
                <c:pt idx="2406">
                  <c:v>1.6665091085392936E-2</c:v>
                </c:pt>
                <c:pt idx="2407">
                  <c:v>1.6661300814780011E-2</c:v>
                </c:pt>
                <c:pt idx="2408">
                  <c:v>1.6657520551351501E-2</c:v>
                </c:pt>
                <c:pt idx="2409">
                  <c:v>1.6653750294995495E-2</c:v>
                </c:pt>
                <c:pt idx="2410">
                  <c:v>1.6649990045600527E-2</c:v>
                </c:pt>
                <c:pt idx="2411">
                  <c:v>1.664623980305624E-2</c:v>
                </c:pt>
                <c:pt idx="2412">
                  <c:v>1.664249956725139E-2</c:v>
                </c:pt>
                <c:pt idx="2413">
                  <c:v>1.6638769338076065E-2</c:v>
                </c:pt>
                <c:pt idx="2414">
                  <c:v>1.6635049115420353E-2</c:v>
                </c:pt>
                <c:pt idx="2415">
                  <c:v>1.6631338899173898E-2</c:v>
                </c:pt>
                <c:pt idx="2416">
                  <c:v>1.6627638689227453E-2</c:v>
                </c:pt>
                <c:pt idx="2417">
                  <c:v>1.6623948485472217E-2</c:v>
                </c:pt>
                <c:pt idx="2418">
                  <c:v>1.6620268287799389E-2</c:v>
                </c:pt>
                <c:pt idx="2419">
                  <c:v>1.6616598096099722E-2</c:v>
                </c:pt>
                <c:pt idx="2420">
                  <c:v>1.6612937910265302E-2</c:v>
                </c:pt>
                <c:pt idx="2421">
                  <c:v>1.6609287730188216E-2</c:v>
                </c:pt>
                <c:pt idx="2422">
                  <c:v>1.6605647555760994E-2</c:v>
                </c:pt>
                <c:pt idx="2423">
                  <c:v>1.6602017386875723E-2</c:v>
                </c:pt>
                <c:pt idx="2424">
                  <c:v>1.659839722342582E-2</c:v>
                </c:pt>
                <c:pt idx="2425">
                  <c:v>1.6594787065303818E-2</c:v>
                </c:pt>
                <c:pt idx="2426">
                  <c:v>1.6591186912403799E-2</c:v>
                </c:pt>
                <c:pt idx="2427">
                  <c:v>1.6587596764619628E-2</c:v>
                </c:pt>
                <c:pt idx="2428">
                  <c:v>1.6584016621844944E-2</c:v>
                </c:pt>
                <c:pt idx="2429">
                  <c:v>1.6580446483974498E-2</c:v>
                </c:pt>
                <c:pt idx="2430">
                  <c:v>1.6576886350902598E-2</c:v>
                </c:pt>
                <c:pt idx="2431">
                  <c:v>1.6573336222524881E-2</c:v>
                </c:pt>
                <c:pt idx="2432">
                  <c:v>1.6569796098735878E-2</c:v>
                </c:pt>
                <c:pt idx="2433">
                  <c:v>1.6566265979431449E-2</c:v>
                </c:pt>
                <c:pt idx="2434">
                  <c:v>1.6562745864507455E-2</c:v>
                </c:pt>
                <c:pt idx="2435">
                  <c:v>1.655923575385998E-2</c:v>
                </c:pt>
                <c:pt idx="2436">
                  <c:v>1.6555735647385994E-2</c:v>
                </c:pt>
                <c:pt idx="2437">
                  <c:v>1.6552245544981359E-2</c:v>
                </c:pt>
                <c:pt idx="2438">
                  <c:v>1.6548765446543712E-2</c:v>
                </c:pt>
                <c:pt idx="2439">
                  <c:v>1.6545295365405943E-2</c:v>
                </c:pt>
                <c:pt idx="2440">
                  <c:v>1.654183544689336E-2</c:v>
                </c:pt>
                <c:pt idx="2441">
                  <c:v>1.653838591124579E-2</c:v>
                </c:pt>
                <c:pt idx="2442">
                  <c:v>1.6534946979561482E-2</c:v>
                </c:pt>
                <c:pt idx="2443">
                  <c:v>1.6531518872935136E-2</c:v>
                </c:pt>
                <c:pt idx="2444">
                  <c:v>1.6528101812459006E-2</c:v>
                </c:pt>
                <c:pt idx="2445">
                  <c:v>1.6524696019222906E-2</c:v>
                </c:pt>
                <c:pt idx="2446">
                  <c:v>1.6521301714313763E-2</c:v>
                </c:pt>
                <c:pt idx="2447">
                  <c:v>1.6517919118815838E-2</c:v>
                </c:pt>
                <c:pt idx="2448">
                  <c:v>1.6514548453811617E-2</c:v>
                </c:pt>
                <c:pt idx="2449">
                  <c:v>1.6511189940380477E-2</c:v>
                </c:pt>
                <c:pt idx="2450">
                  <c:v>1.6507843799599353E-2</c:v>
                </c:pt>
                <c:pt idx="2451">
                  <c:v>1.6504510252542515E-2</c:v>
                </c:pt>
                <c:pt idx="2452">
                  <c:v>1.6501189520282233E-2</c:v>
                </c:pt>
                <c:pt idx="2453">
                  <c:v>1.6497881823887894E-2</c:v>
                </c:pt>
                <c:pt idx="2454">
                  <c:v>1.6494587384427106E-2</c:v>
                </c:pt>
                <c:pt idx="2455">
                  <c:v>1.6491306422964591E-2</c:v>
                </c:pt>
                <c:pt idx="2456">
                  <c:v>1.6488039160562851E-2</c:v>
                </c:pt>
                <c:pt idx="2457">
                  <c:v>1.6484785818282388E-2</c:v>
                </c:pt>
                <c:pt idx="2458">
                  <c:v>1.6481546617181042E-2</c:v>
                </c:pt>
                <c:pt idx="2459">
                  <c:v>1.6478321778314653E-2</c:v>
                </c:pt>
                <c:pt idx="2460">
                  <c:v>1.6475261494426522E-2</c:v>
                </c:pt>
                <c:pt idx="2461">
                  <c:v>1.6472067167681181E-2</c:v>
                </c:pt>
                <c:pt idx="2462">
                  <c:v>1.6468887884799187E-2</c:v>
                </c:pt>
                <c:pt idx="2463">
                  <c:v>1.6465723866233281E-2</c:v>
                </c:pt>
                <c:pt idx="2464">
                  <c:v>1.6462575332433119E-2</c:v>
                </c:pt>
                <c:pt idx="2465">
                  <c:v>1.6459442503847014E-2</c:v>
                </c:pt>
                <c:pt idx="2466">
                  <c:v>1.6456325600920634E-2</c:v>
                </c:pt>
                <c:pt idx="2467">
                  <c:v>1.6453224844098308E-2</c:v>
                </c:pt>
                <c:pt idx="2468">
                  <c:v>1.6450140453822159E-2</c:v>
                </c:pt>
                <c:pt idx="2469">
                  <c:v>1.6447072650532312E-2</c:v>
                </c:pt>
                <c:pt idx="2470">
                  <c:v>1.64440216546669E-2</c:v>
                </c:pt>
                <c:pt idx="2471">
                  <c:v>1.6440987686662946E-2</c:v>
                </c:pt>
                <c:pt idx="2472">
                  <c:v>1.6437970966954825E-2</c:v>
                </c:pt>
                <c:pt idx="2473">
                  <c:v>1.6434971715975577E-2</c:v>
                </c:pt>
                <c:pt idx="2474">
                  <c:v>1.6431990154156688E-2</c:v>
                </c:pt>
                <c:pt idx="2475">
                  <c:v>1.6429026501927659E-2</c:v>
                </c:pt>
                <c:pt idx="2476">
                  <c:v>1.6426080979716432E-2</c:v>
                </c:pt>
                <c:pt idx="2477">
                  <c:v>1.6423153807948968E-2</c:v>
                </c:pt>
                <c:pt idx="2478">
                  <c:v>1.6420245207050998E-2</c:v>
                </c:pt>
                <c:pt idx="2479">
                  <c:v>1.6417355397445151E-2</c:v>
                </c:pt>
                <c:pt idx="2480">
                  <c:v>1.6414484599552956E-2</c:v>
                </c:pt>
                <c:pt idx="2481">
                  <c:v>1.6411633033795277E-2</c:v>
                </c:pt>
                <c:pt idx="2482">
                  <c:v>1.6408800920591198E-2</c:v>
                </c:pt>
                <c:pt idx="2483">
                  <c:v>1.6405988480358038E-2</c:v>
                </c:pt>
                <c:pt idx="2484">
                  <c:v>1.6403195933512013E-2</c:v>
                </c:pt>
                <c:pt idx="2485">
                  <c:v>1.6400423500468445E-2</c:v>
                </c:pt>
                <c:pt idx="2486">
                  <c:v>1.6397671401640886E-2</c:v>
                </c:pt>
                <c:pt idx="2487">
                  <c:v>1.6394939857442451E-2</c:v>
                </c:pt>
                <c:pt idx="2488">
                  <c:v>1.6392229088283812E-2</c:v>
                </c:pt>
                <c:pt idx="2489">
                  <c:v>1.6389539314576089E-2</c:v>
                </c:pt>
                <c:pt idx="2490">
                  <c:v>1.6386870756728407E-2</c:v>
                </c:pt>
                <c:pt idx="2491">
                  <c:v>1.638422362828974E-2</c:v>
                </c:pt>
                <c:pt idx="2492">
                  <c:v>1.6381598027589827E-2</c:v>
                </c:pt>
                <c:pt idx="2493">
                  <c:v>1.6378993957355672E-2</c:v>
                </c:pt>
                <c:pt idx="2494">
                  <c:v>1.6376411417420977E-2</c:v>
                </c:pt>
                <c:pt idx="2495">
                  <c:v>1.6373850407621432E-2</c:v>
                </c:pt>
                <c:pt idx="2496">
                  <c:v>1.6371310927794282E-2</c:v>
                </c:pt>
                <c:pt idx="2497">
                  <c:v>1.6368792977776991E-2</c:v>
                </c:pt>
                <c:pt idx="2498">
                  <c:v>1.6366296557409239E-2</c:v>
                </c:pt>
                <c:pt idx="2499">
                  <c:v>1.6363821666532257E-2</c:v>
                </c:pt>
                <c:pt idx="2500">
                  <c:v>1.6361368304988376E-2</c:v>
                </c:pt>
                <c:pt idx="2501">
                  <c:v>1.6358936472621488E-2</c:v>
                </c:pt>
                <c:pt idx="2502">
                  <c:v>1.635652616927636E-2</c:v>
                </c:pt>
                <c:pt idx="2503">
                  <c:v>1.6353797898752444E-2</c:v>
                </c:pt>
                <c:pt idx="2504">
                  <c:v>1.6351433728510154E-2</c:v>
                </c:pt>
                <c:pt idx="2505">
                  <c:v>1.6349091086811762E-2</c:v>
                </c:pt>
                <c:pt idx="2506">
                  <c:v>1.6346769973508025E-2</c:v>
                </c:pt>
                <c:pt idx="2507">
                  <c:v>1.6344470388450792E-2</c:v>
                </c:pt>
                <c:pt idx="2508">
                  <c:v>1.6342192331493918E-2</c:v>
                </c:pt>
                <c:pt idx="2509">
                  <c:v>1.6339935802492361E-2</c:v>
                </c:pt>
                <c:pt idx="2510">
                  <c:v>1.6337700801301966E-2</c:v>
                </c:pt>
                <c:pt idx="2511">
                  <c:v>1.6335487327780569E-2</c:v>
                </c:pt>
                <c:pt idx="2512">
                  <c:v>1.6333074387632207E-2</c:v>
                </c:pt>
                <c:pt idx="2513">
                  <c:v>1.6330902527787128E-2</c:v>
                </c:pt>
                <c:pt idx="2514">
                  <c:v>1.6328752194233687E-2</c:v>
                </c:pt>
                <c:pt idx="2515">
                  <c:v>1.6326623386835104E-2</c:v>
                </c:pt>
                <c:pt idx="2516">
                  <c:v>1.6324516105456377E-2</c:v>
                </c:pt>
                <c:pt idx="2517">
                  <c:v>1.6322430349963835E-2</c:v>
                </c:pt>
                <c:pt idx="2518">
                  <c:v>1.632036612022425E-2</c:v>
                </c:pt>
                <c:pt idx="2519">
                  <c:v>1.6318323416107061E-2</c:v>
                </c:pt>
                <c:pt idx="2520">
                  <c:v>1.6316302237482594E-2</c:v>
                </c:pt>
                <c:pt idx="2521">
                  <c:v>1.631430258422184E-2</c:v>
                </c:pt>
                <c:pt idx="2522">
                  <c:v>1.6312324456198235E-2</c:v>
                </c:pt>
                <c:pt idx="2523">
                  <c:v>1.6310367853285879E-2</c:v>
                </c:pt>
                <c:pt idx="2524">
                  <c:v>1.6308432775360648E-2</c:v>
                </c:pt>
                <c:pt idx="2525">
                  <c:v>1.6306519222299531E-2</c:v>
                </c:pt>
                <c:pt idx="2526">
                  <c:v>1.6304627193980847E-2</c:v>
                </c:pt>
                <c:pt idx="2527">
                  <c:v>1.630275669028447E-2</c:v>
                </c:pt>
                <c:pt idx="2528">
                  <c:v>1.6300907711091606E-2</c:v>
                </c:pt>
                <c:pt idx="2529">
                  <c:v>1.6299080256285015E-2</c:v>
                </c:pt>
                <c:pt idx="2530">
                  <c:v>1.6297274325748123E-2</c:v>
                </c:pt>
                <c:pt idx="2531">
                  <c:v>1.6295489919366357E-2</c:v>
                </c:pt>
                <c:pt idx="2532">
                  <c:v>1.6293727037026473E-2</c:v>
                </c:pt>
                <c:pt idx="2533">
                  <c:v>1.6291985678616339E-2</c:v>
                </c:pt>
                <c:pt idx="2534">
                  <c:v>1.6290265844025154E-2</c:v>
                </c:pt>
                <c:pt idx="2535">
                  <c:v>1.628856753314456E-2</c:v>
                </c:pt>
                <c:pt idx="2536">
                  <c:v>1.6286890745865534E-2</c:v>
                </c:pt>
                <c:pt idx="2537">
                  <c:v>1.6285235482082161E-2</c:v>
                </c:pt>
                <c:pt idx="2538">
                  <c:v>1.6283601741688969E-2</c:v>
                </c:pt>
                <c:pt idx="2539">
                  <c:v>1.6281989524582485E-2</c:v>
                </c:pt>
                <c:pt idx="2540">
                  <c:v>1.6280398830660125E-2</c:v>
                </c:pt>
                <c:pt idx="2541">
                  <c:v>1.6278829659821081E-2</c:v>
                </c:pt>
                <c:pt idx="2542">
                  <c:v>1.6277282011964989E-2</c:v>
                </c:pt>
                <c:pt idx="2543">
                  <c:v>1.627575588699437E-2</c:v>
                </c:pt>
                <c:pt idx="2544">
                  <c:v>1.6274251284811525E-2</c:v>
                </c:pt>
                <c:pt idx="2545">
                  <c:v>1.6272768205321197E-2</c:v>
                </c:pt>
                <c:pt idx="2546">
                  <c:v>1.6271306648429462E-2</c:v>
                </c:pt>
                <c:pt idx="2547">
                  <c:v>1.6269866614042838E-2</c:v>
                </c:pt>
                <c:pt idx="2548">
                  <c:v>1.626844810207051E-2</c:v>
                </c:pt>
                <c:pt idx="2549">
                  <c:v>1.6267051112422104E-2</c:v>
                </c:pt>
                <c:pt idx="2550">
                  <c:v>1.6265675645008359E-2</c:v>
                </c:pt>
                <c:pt idx="2551">
                  <c:v>1.6264321699742457E-2</c:v>
                </c:pt>
                <c:pt idx="2552">
                  <c:v>1.6262989276538464E-2</c:v>
                </c:pt>
                <c:pt idx="2553">
                  <c:v>1.6261678375311561E-2</c:v>
                </c:pt>
                <c:pt idx="2554">
                  <c:v>1.6260388995978259E-2</c:v>
                </c:pt>
                <c:pt idx="2555">
                  <c:v>1.6259121138456845E-2</c:v>
                </c:pt>
                <c:pt idx="2556">
                  <c:v>1.6257874802666716E-2</c:v>
                </c:pt>
                <c:pt idx="2557">
                  <c:v>1.6256649988528604E-2</c:v>
                </c:pt>
                <c:pt idx="2558">
                  <c:v>1.6255446695965237E-2</c:v>
                </c:pt>
                <c:pt idx="2559">
                  <c:v>1.6254264924899342E-2</c:v>
                </c:pt>
                <c:pt idx="2560">
                  <c:v>1.6253104675256314E-2</c:v>
                </c:pt>
                <c:pt idx="2561">
                  <c:v>1.6251965946962654E-2</c:v>
                </c:pt>
                <c:pt idx="2562">
                  <c:v>1.6250848739945534E-2</c:v>
                </c:pt>
                <c:pt idx="2563">
                  <c:v>1.624975305413412E-2</c:v>
                </c:pt>
                <c:pt idx="2564">
                  <c:v>1.6248678889459134E-2</c:v>
                </c:pt>
                <c:pt idx="2565">
                  <c:v>1.6247626245851743E-2</c:v>
                </c:pt>
                <c:pt idx="2566">
                  <c:v>1.6246595123245777E-2</c:v>
                </c:pt>
                <c:pt idx="2567">
                  <c:v>1.6245585521575068E-2</c:v>
                </c:pt>
                <c:pt idx="2568">
                  <c:v>1.6244597440775888E-2</c:v>
                </c:pt>
                <c:pt idx="2569">
                  <c:v>1.6243630880785398E-2</c:v>
                </c:pt>
                <c:pt idx="2570">
                  <c:v>1.6242685841542093E-2</c:v>
                </c:pt>
                <c:pt idx="2571">
                  <c:v>1.624176232298602E-2</c:v>
                </c:pt>
                <c:pt idx="2572">
                  <c:v>1.6240860325058337E-2</c:v>
                </c:pt>
                <c:pt idx="2573">
                  <c:v>1.623997984770198E-2</c:v>
                </c:pt>
                <c:pt idx="2574">
                  <c:v>1.6239120890860992E-2</c:v>
                </c:pt>
                <c:pt idx="2575">
                  <c:v>1.6238283454480529E-2</c:v>
                </c:pt>
                <c:pt idx="2576">
                  <c:v>1.6237467538507744E-2</c:v>
                </c:pt>
                <c:pt idx="2577">
                  <c:v>1.6236673142890456E-2</c:v>
                </c:pt>
                <c:pt idx="2578">
                  <c:v>1.6235900267578707E-2</c:v>
                </c:pt>
                <c:pt idx="2579">
                  <c:v>1.6235148912522979E-2</c:v>
                </c:pt>
                <c:pt idx="2580">
                  <c:v>1.6234419077675533E-2</c:v>
                </c:pt>
                <c:pt idx="2581">
                  <c:v>1.6233710762990183E-2</c:v>
                </c:pt>
                <c:pt idx="2582">
                  <c:v>1.6233023968421856E-2</c:v>
                </c:pt>
                <c:pt idx="2583">
                  <c:v>1.6232358693926807E-2</c:v>
                </c:pt>
                <c:pt idx="2584">
                  <c:v>1.6231714939463071E-2</c:v>
                </c:pt>
                <c:pt idx="2585">
                  <c:v>1.6231092704989347E-2</c:v>
                </c:pt>
                <c:pt idx="2586">
                  <c:v>1.6230491990466556E-2</c:v>
                </c:pt>
                <c:pt idx="2587">
                  <c:v>1.6229912795856505E-2</c:v>
                </c:pt>
                <c:pt idx="2588">
                  <c:v>1.6229355121121891E-2</c:v>
                </c:pt>
                <c:pt idx="2589">
                  <c:v>1.6228818966227632E-2</c:v>
                </c:pt>
                <c:pt idx="2590">
                  <c:v>1.6228304331139531E-2</c:v>
                </c:pt>
                <c:pt idx="2591">
                  <c:v>1.6227811215825172E-2</c:v>
                </c:pt>
                <c:pt idx="2592">
                  <c:v>1.6227339620253023E-2</c:v>
                </c:pt>
                <c:pt idx="2593">
                  <c:v>1.6226889544393108E-2</c:v>
                </c:pt>
                <c:pt idx="2594">
                  <c:v>1.6226460988216784E-2</c:v>
                </c:pt>
                <c:pt idx="2595">
                  <c:v>1.6226053951697184E-2</c:v>
                </c:pt>
                <c:pt idx="2596">
                  <c:v>1.6225668434808105E-2</c:v>
                </c:pt>
                <c:pt idx="2597">
                  <c:v>1.6225304437525123E-2</c:v>
                </c:pt>
                <c:pt idx="2598">
                  <c:v>1.6224961959824924E-2</c:v>
                </c:pt>
                <c:pt idx="2599">
                  <c:v>1.6224641001686413E-2</c:v>
                </c:pt>
                <c:pt idx="2600">
                  <c:v>1.6224341563088496E-2</c:v>
                </c:pt>
                <c:pt idx="2601">
                  <c:v>1.6224063644012077E-2</c:v>
                </c:pt>
                <c:pt idx="2602">
                  <c:v>1.622380724444028E-2</c:v>
                </c:pt>
                <c:pt idx="2603">
                  <c:v>1.6223572364356453E-2</c:v>
                </c:pt>
                <c:pt idx="2604">
                  <c:v>1.6223359003745275E-2</c:v>
                </c:pt>
                <c:pt idx="2605">
                  <c:v>1.6223167162593422E-2</c:v>
                </c:pt>
                <c:pt idx="2606">
                  <c:v>1.6222996840889126E-2</c:v>
                </c:pt>
                <c:pt idx="2607">
                  <c:v>1.6222828537842293E-2</c:v>
                </c:pt>
                <c:pt idx="2608">
                  <c:v>1.6222704329204252E-2</c:v>
                </c:pt>
                <c:pt idx="2609">
                  <c:v>1.6222601639984013E-2</c:v>
                </c:pt>
                <c:pt idx="2610">
                  <c:v>1.6222520470175139E-2</c:v>
                </c:pt>
                <c:pt idx="2611">
                  <c:v>1.6222460819772522E-2</c:v>
                </c:pt>
                <c:pt idx="2612">
                  <c:v>1.6222422688771942E-2</c:v>
                </c:pt>
                <c:pt idx="2613">
                  <c:v>1.6222406077171403E-2</c:v>
                </c:pt>
                <c:pt idx="2614">
                  <c:v>1.6222410984969793E-2</c:v>
                </c:pt>
                <c:pt idx="2615">
                  <c:v>1.6222437412167556E-2</c:v>
                </c:pt>
                <c:pt idx="2616">
                  <c:v>1.6222485358765804E-2</c:v>
                </c:pt>
                <c:pt idx="2617">
                  <c:v>1.6222554824768087E-2</c:v>
                </c:pt>
                <c:pt idx="2618">
                  <c:v>1.6222645810178626E-2</c:v>
                </c:pt>
                <c:pt idx="2619">
                  <c:v>1.6222758315003638E-2</c:v>
                </c:pt>
                <c:pt idx="2620">
                  <c:v>1.6222510129222018E-2</c:v>
                </c:pt>
                <c:pt idx="2621">
                  <c:v>1.6223047882925279E-2</c:v>
                </c:pt>
                <c:pt idx="2622">
                  <c:v>1.622322494604056E-2</c:v>
                </c:pt>
                <c:pt idx="2623">
                  <c:v>1.6223423528606951E-2</c:v>
                </c:pt>
                <c:pt idx="2624">
                  <c:v>1.6223643630636664E-2</c:v>
                </c:pt>
                <c:pt idx="2625">
                  <c:v>1.6223885252143688E-2</c:v>
                </c:pt>
                <c:pt idx="2626">
                  <c:v>1.6224148393144011E-2</c:v>
                </c:pt>
                <c:pt idx="2627">
                  <c:v>1.622443305365362E-2</c:v>
                </c:pt>
                <c:pt idx="2628">
                  <c:v>1.6224739233690944E-2</c:v>
                </c:pt>
                <c:pt idx="2629">
                  <c:v>1.6225066933275301E-2</c:v>
                </c:pt>
                <c:pt idx="2630">
                  <c:v>1.6225416152427341E-2</c:v>
                </c:pt>
                <c:pt idx="2631">
                  <c:v>1.6225786891169713E-2</c:v>
                </c:pt>
                <c:pt idx="2632">
                  <c:v>1.6226179149525732E-2</c:v>
                </c:pt>
                <c:pt idx="2633">
                  <c:v>1.6226592927520489E-2</c:v>
                </c:pt>
                <c:pt idx="2634">
                  <c:v>1.622702822517974E-2</c:v>
                </c:pt>
                <c:pt idx="2635">
                  <c:v>1.6227485042531686E-2</c:v>
                </c:pt>
                <c:pt idx="2636">
                  <c:v>1.6227963379605193E-2</c:v>
                </c:pt>
                <c:pt idx="2637">
                  <c:v>1.6228463236430235E-2</c:v>
                </c:pt>
                <c:pt idx="2638">
                  <c:v>1.6228984613039454E-2</c:v>
                </c:pt>
                <c:pt idx="2639">
                  <c:v>1.6229527509465047E-2</c:v>
                </c:pt>
                <c:pt idx="2640">
                  <c:v>1.6230091925742096E-2</c:v>
                </c:pt>
                <c:pt idx="2641">
                  <c:v>1.6230677861906351E-2</c:v>
                </c:pt>
                <c:pt idx="2642">
                  <c:v>1.6231285317994892E-2</c:v>
                </c:pt>
                <c:pt idx="2643">
                  <c:v>1.6231914294046357E-2</c:v>
                </c:pt>
                <c:pt idx="2644">
                  <c:v>1.623256479010049E-2</c:v>
                </c:pt>
                <c:pt idx="2645">
                  <c:v>1.6233236806199258E-2</c:v>
                </c:pt>
                <c:pt idx="2646">
                  <c:v>1.623393034238485E-2</c:v>
                </c:pt>
                <c:pt idx="2647">
                  <c:v>1.6234645398701231E-2</c:v>
                </c:pt>
                <c:pt idx="2648">
                  <c:v>1.6235381975194363E-2</c:v>
                </c:pt>
                <c:pt idx="2649">
                  <c:v>1.6236140071910432E-2</c:v>
                </c:pt>
                <c:pt idx="2650">
                  <c:v>1.6236919688897844E-2</c:v>
                </c:pt>
                <c:pt idx="2651">
                  <c:v>1.6237720826206115E-2</c:v>
                </c:pt>
                <c:pt idx="2652">
                  <c:v>1.6238543483886314E-2</c:v>
                </c:pt>
                <c:pt idx="2653">
                  <c:v>1.6239387661990623E-2</c:v>
                </c:pt>
                <c:pt idx="2654">
                  <c:v>1.6240253360572554E-2</c:v>
                </c:pt>
                <c:pt idx="2655">
                  <c:v>1.624114057968673E-2</c:v>
                </c:pt>
                <c:pt idx="2656">
                  <c:v>1.6242049319390439E-2</c:v>
                </c:pt>
                <c:pt idx="2657">
                  <c:v>1.6242979579740746E-2</c:v>
                </c:pt>
                <c:pt idx="2658">
                  <c:v>1.6243931360796937E-2</c:v>
                </c:pt>
                <c:pt idx="2659">
                  <c:v>1.6245932661901299E-2</c:v>
                </c:pt>
                <c:pt idx="2660">
                  <c:v>1.6246933721789977E-2</c:v>
                </c:pt>
                <c:pt idx="2661">
                  <c:v>1.6247956304495052E-2</c:v>
                </c:pt>
                <c:pt idx="2662">
                  <c:v>1.6249000410081225E-2</c:v>
                </c:pt>
                <c:pt idx="2663">
                  <c:v>1.6250066038616073E-2</c:v>
                </c:pt>
                <c:pt idx="2664">
                  <c:v>1.6249798888816402E-2</c:v>
                </c:pt>
                <c:pt idx="2665">
                  <c:v>1.6252261864803649E-2</c:v>
                </c:pt>
                <c:pt idx="2666">
                  <c:v>1.6253392062597048E-2</c:v>
                </c:pt>
                <c:pt idx="2667">
                  <c:v>1.6254543783619138E-2</c:v>
                </c:pt>
                <c:pt idx="2668">
                  <c:v>1.6254343675677362E-2</c:v>
                </c:pt>
                <c:pt idx="2669">
                  <c:v>1.6256911795645323E-2</c:v>
                </c:pt>
                <c:pt idx="2670">
                  <c:v>1.6258128086800688E-2</c:v>
                </c:pt>
                <c:pt idx="2671">
                  <c:v>1.6259365901487289E-2</c:v>
                </c:pt>
                <c:pt idx="2672">
                  <c:v>1.6260889298664222E-2</c:v>
                </c:pt>
                <c:pt idx="2673">
                  <c:v>1.6262180865431467E-2</c:v>
                </c:pt>
                <c:pt idx="2674">
                  <c:v>1.6263493955056968E-2</c:v>
                </c:pt>
                <c:pt idx="2675">
                  <c:v>1.6264828567623991E-2</c:v>
                </c:pt>
                <c:pt idx="2676">
                  <c:v>1.6266184703218008E-2</c:v>
                </c:pt>
                <c:pt idx="2677">
                  <c:v>1.6267562361924712E-2</c:v>
                </c:pt>
                <c:pt idx="2678">
                  <c:v>1.6268961543832023E-2</c:v>
                </c:pt>
                <c:pt idx="2679">
                  <c:v>1.6270382249029616E-2</c:v>
                </c:pt>
                <c:pt idx="2680">
                  <c:v>1.6271824477607617E-2</c:v>
                </c:pt>
                <c:pt idx="2681">
                  <c:v>1.6273288229657925E-2</c:v>
                </c:pt>
                <c:pt idx="2682">
                  <c:v>1.6274773505273545E-2</c:v>
                </c:pt>
                <c:pt idx="2683">
                  <c:v>1.6276280304549914E-2</c:v>
                </c:pt>
                <c:pt idx="2684">
                  <c:v>1.6277808627581807E-2</c:v>
                </c:pt>
                <c:pt idx="2685">
                  <c:v>1.6279358474467768E-2</c:v>
                </c:pt>
                <c:pt idx="2686">
                  <c:v>1.6280929845305669E-2</c:v>
                </c:pt>
                <c:pt idx="2687">
                  <c:v>1.6282522740196041E-2</c:v>
                </c:pt>
                <c:pt idx="2688">
                  <c:v>1.6284137159240306E-2</c:v>
                </c:pt>
                <c:pt idx="2689">
                  <c:v>1.628577310254099E-2</c:v>
                </c:pt>
                <c:pt idx="2690">
                  <c:v>1.6287430570202831E-2</c:v>
                </c:pt>
                <c:pt idx="2691">
                  <c:v>1.6289109562331237E-2</c:v>
                </c:pt>
                <c:pt idx="2692">
                  <c:v>1.6290810079032936E-2</c:v>
                </c:pt>
                <c:pt idx="2693">
                  <c:v>1.6292532120416214E-2</c:v>
                </c:pt>
                <c:pt idx="2694">
                  <c:v>1.6294275686591347E-2</c:v>
                </c:pt>
                <c:pt idx="2695">
                  <c:v>1.6296040777668833E-2</c:v>
                </c:pt>
                <c:pt idx="2696">
                  <c:v>1.629782739376116E-2</c:v>
                </c:pt>
                <c:pt idx="2697">
                  <c:v>1.6299635534982593E-2</c:v>
                </c:pt>
                <c:pt idx="2698">
                  <c:v>1.6301465201447835E-2</c:v>
                </c:pt>
                <c:pt idx="2699">
                  <c:v>1.6303316393273808E-2</c:v>
                </c:pt>
                <c:pt idx="2700">
                  <c:v>1.6305189110578093E-2</c:v>
                </c:pt>
                <c:pt idx="2701">
                  <c:v>1.6307083353480488E-2</c:v>
                </c:pt>
                <c:pt idx="2702">
                  <c:v>1.6308999122101233E-2</c:v>
                </c:pt>
                <c:pt idx="2703">
                  <c:v>1.631093641656212E-2</c:v>
                </c:pt>
                <c:pt idx="2704">
                  <c:v>1.6312895236987153E-2</c:v>
                </c:pt>
                <c:pt idx="2705">
                  <c:v>1.6314875583501004E-2</c:v>
                </c:pt>
                <c:pt idx="2706">
                  <c:v>1.6316877456229891E-2</c:v>
                </c:pt>
                <c:pt idx="2707">
                  <c:v>1.6318900855300699E-2</c:v>
                </c:pt>
                <c:pt idx="2708">
                  <c:v>1.632094578084297E-2</c:v>
                </c:pt>
                <c:pt idx="2709">
                  <c:v>1.6323012232986905E-2</c:v>
                </c:pt>
                <c:pt idx="2710">
                  <c:v>1.6325100211864264E-2</c:v>
                </c:pt>
                <c:pt idx="2711">
                  <c:v>1.6327209717607687E-2</c:v>
                </c:pt>
                <c:pt idx="2712">
                  <c:v>1.6329340750351584E-2</c:v>
                </c:pt>
                <c:pt idx="2713">
                  <c:v>1.6331493310232145E-2</c:v>
                </c:pt>
                <c:pt idx="2714">
                  <c:v>1.6333667397385773E-2</c:v>
                </c:pt>
                <c:pt idx="2715">
                  <c:v>1.6335863011951751E-2</c:v>
                </c:pt>
                <c:pt idx="2716">
                  <c:v>1.6338080154069585E-2</c:v>
                </c:pt>
                <c:pt idx="2717">
                  <c:v>1.6340318823880557E-2</c:v>
                </c:pt>
                <c:pt idx="2718">
                  <c:v>1.6342579021527266E-2</c:v>
                </c:pt>
                <c:pt idx="2719">
                  <c:v>1.6344860747153873E-2</c:v>
                </c:pt>
                <c:pt idx="2720">
                  <c:v>1.6346621319286214E-2</c:v>
                </c:pt>
                <c:pt idx="2721">
                  <c:v>1.6348944460329307E-2</c:v>
                </c:pt>
                <c:pt idx="2722">
                  <c:v>1.6351289128810675E-2</c:v>
                </c:pt>
                <c:pt idx="2723">
                  <c:v>1.6353655324878869E-2</c:v>
                </c:pt>
                <c:pt idx="2724">
                  <c:v>1.6356043048683988E-2</c:v>
                </c:pt>
                <c:pt idx="2725">
                  <c:v>1.6358452300378135E-2</c:v>
                </c:pt>
                <c:pt idx="2726">
                  <c:v>1.6360883080114075E-2</c:v>
                </c:pt>
                <c:pt idx="2727">
                  <c:v>1.6363335388046796E-2</c:v>
                </c:pt>
                <c:pt idx="2728">
                  <c:v>1.6365809224331285E-2</c:v>
                </c:pt>
                <c:pt idx="2729">
                  <c:v>1.6368304589125415E-2</c:v>
                </c:pt>
                <c:pt idx="2730">
                  <c:v>1.6370821482587283E-2</c:v>
                </c:pt>
                <c:pt idx="2731">
                  <c:v>1.6373359904876761E-2</c:v>
                </c:pt>
                <c:pt idx="2732">
                  <c:v>1.6375919856155718E-2</c:v>
                </c:pt>
                <c:pt idx="2733">
                  <c:v>1.6378501336586249E-2</c:v>
                </c:pt>
                <c:pt idx="2734">
                  <c:v>1.638110434633222E-2</c:v>
                </c:pt>
                <c:pt idx="2735">
                  <c:v>1.6383728885559723E-2</c:v>
                </c:pt>
                <c:pt idx="2736">
                  <c:v>1.6386374954435068E-2</c:v>
                </c:pt>
                <c:pt idx="2737">
                  <c:v>1.6389042553126121E-2</c:v>
                </c:pt>
                <c:pt idx="2738">
                  <c:v>1.6391731681802968E-2</c:v>
                </c:pt>
                <c:pt idx="2739">
                  <c:v>1.6394442340635695E-2</c:v>
                </c:pt>
                <c:pt idx="2740">
                  <c:v>1.6397174529797276E-2</c:v>
                </c:pt>
                <c:pt idx="2741">
                  <c:v>1.6399928249460904E-2</c:v>
                </c:pt>
                <c:pt idx="2742">
                  <c:v>1.6402703499801552E-2</c:v>
                </c:pt>
                <c:pt idx="2743">
                  <c:v>1.6405500280995744E-2</c:v>
                </c:pt>
                <c:pt idx="2744">
                  <c:v>1.6408318593221116E-2</c:v>
                </c:pt>
                <c:pt idx="2745">
                  <c:v>1.6411158436656414E-2</c:v>
                </c:pt>
                <c:pt idx="2746">
                  <c:v>1.6414019811482383E-2</c:v>
                </c:pt>
                <c:pt idx="2747">
                  <c:v>1.6416902717880877E-2</c:v>
                </c:pt>
                <c:pt idx="2748">
                  <c:v>1.641980715603486E-2</c:v>
                </c:pt>
                <c:pt idx="2749">
                  <c:v>1.6422733126129074E-2</c:v>
                </c:pt>
                <c:pt idx="2750">
                  <c:v>1.6425680628348927E-2</c:v>
                </c:pt>
                <c:pt idx="2751">
                  <c:v>1.6428649662882266E-2</c:v>
                </c:pt>
                <c:pt idx="2752">
                  <c:v>1.6431640229917832E-2</c:v>
                </c:pt>
                <c:pt idx="2753">
                  <c:v>1.6434652329644805E-2</c:v>
                </c:pt>
                <c:pt idx="2754">
                  <c:v>1.6437685962255255E-2</c:v>
                </c:pt>
                <c:pt idx="2755">
                  <c:v>1.6440741127941916E-2</c:v>
                </c:pt>
                <c:pt idx="2756">
                  <c:v>1.644381782689841E-2</c:v>
                </c:pt>
                <c:pt idx="2757">
                  <c:v>1.6446916059320804E-2</c:v>
                </c:pt>
                <c:pt idx="2758">
                  <c:v>1.6450035825406051E-2</c:v>
                </c:pt>
                <c:pt idx="2759">
                  <c:v>1.6453177125351326E-2</c:v>
                </c:pt>
                <c:pt idx="2760">
                  <c:v>1.6456339959357136E-2</c:v>
                </c:pt>
                <c:pt idx="2761">
                  <c:v>1.6459524327624431E-2</c:v>
                </c:pt>
                <c:pt idx="2762">
                  <c:v>1.6462730230355271E-2</c:v>
                </c:pt>
                <c:pt idx="2763">
                  <c:v>1.6466420488182809E-2</c:v>
                </c:pt>
                <c:pt idx="2764">
                  <c:v>1.6469672536880475E-2</c:v>
                </c:pt>
                <c:pt idx="2765">
                  <c:v>1.6472946120686283E-2</c:v>
                </c:pt>
                <c:pt idx="2766">
                  <c:v>1.6476241239808731E-2</c:v>
                </c:pt>
                <c:pt idx="2767">
                  <c:v>1.6479557894456764E-2</c:v>
                </c:pt>
                <c:pt idx="2768">
                  <c:v>1.6482896084841325E-2</c:v>
                </c:pt>
                <c:pt idx="2769">
                  <c:v>1.6486255811174466E-2</c:v>
                </c:pt>
                <c:pt idx="2770">
                  <c:v>1.6489637073669794E-2</c:v>
                </c:pt>
                <c:pt idx="2771">
                  <c:v>1.6493039872542026E-2</c:v>
                </c:pt>
                <c:pt idx="2772">
                  <c:v>1.6496464208007211E-2</c:v>
                </c:pt>
                <c:pt idx="2773">
                  <c:v>1.6499910080283176E-2</c:v>
                </c:pt>
                <c:pt idx="2774">
                  <c:v>1.6503377489588855E-2</c:v>
                </c:pt>
                <c:pt idx="2775">
                  <c:v>1.6506866436144518E-2</c:v>
                </c:pt>
                <c:pt idx="2776">
                  <c:v>1.6510376920171543E-2</c:v>
                </c:pt>
                <c:pt idx="2777">
                  <c:v>1.6513908941893529E-2</c:v>
                </c:pt>
                <c:pt idx="2778">
                  <c:v>1.6517462501534741E-2</c:v>
                </c:pt>
                <c:pt idx="2779">
                  <c:v>1.6521037599320554E-2</c:v>
                </c:pt>
                <c:pt idx="2780">
                  <c:v>1.6524634235478342E-2</c:v>
                </c:pt>
                <c:pt idx="2781">
                  <c:v>1.6528252410237032E-2</c:v>
                </c:pt>
                <c:pt idx="2782">
                  <c:v>1.6531892123826442E-2</c:v>
                </c:pt>
                <c:pt idx="2783">
                  <c:v>1.6535553376477496E-2</c:v>
                </c:pt>
                <c:pt idx="2784">
                  <c:v>1.6539236168422455E-2</c:v>
                </c:pt>
                <c:pt idx="2785">
                  <c:v>1.6542940499896241E-2</c:v>
                </c:pt>
                <c:pt idx="2786">
                  <c:v>1.6546666371134E-2</c:v>
                </c:pt>
                <c:pt idx="2787">
                  <c:v>1.6550413782371987E-2</c:v>
                </c:pt>
                <c:pt idx="2788">
                  <c:v>1.6554182733848455E-2</c:v>
                </c:pt>
                <c:pt idx="2789">
                  <c:v>1.6557973225803657E-2</c:v>
                </c:pt>
                <c:pt idx="2790">
                  <c:v>1.6561785258477402E-2</c:v>
                </c:pt>
                <c:pt idx="2791">
                  <c:v>1.6565618832112605E-2</c:v>
                </c:pt>
                <c:pt idx="2792">
                  <c:v>1.6569473946952407E-2</c:v>
                </c:pt>
                <c:pt idx="2793">
                  <c:v>1.6573350603242165E-2</c:v>
                </c:pt>
                <c:pt idx="2794">
                  <c:v>1.6577248801227906E-2</c:v>
                </c:pt>
                <c:pt idx="2795">
                  <c:v>1.6581168541157654E-2</c:v>
                </c:pt>
                <c:pt idx="2796">
                  <c:v>1.6585109823279875E-2</c:v>
                </c:pt>
                <c:pt idx="2797">
                  <c:v>1.6589072647845926E-2</c:v>
                </c:pt>
                <c:pt idx="2798">
                  <c:v>1.6593057015106716E-2</c:v>
                </c:pt>
                <c:pt idx="2799">
                  <c:v>1.659706292531582E-2</c:v>
                </c:pt>
                <c:pt idx="2800">
                  <c:v>1.6601090378727923E-2</c:v>
                </c:pt>
                <c:pt idx="2801">
                  <c:v>1.6605139375598821E-2</c:v>
                </c:pt>
                <c:pt idx="2802">
                  <c:v>1.6609209916185641E-2</c:v>
                </c:pt>
                <c:pt idx="2803">
                  <c:v>1.6613302000747288E-2</c:v>
                </c:pt>
                <c:pt idx="2804">
                  <c:v>1.6617415629543553E-2</c:v>
                </c:pt>
                <c:pt idx="2805">
                  <c:v>1.6621550802836227E-2</c:v>
                </c:pt>
                <c:pt idx="2806">
                  <c:v>1.6625707520887545E-2</c:v>
                </c:pt>
                <c:pt idx="2807">
                  <c:v>1.6629885783961962E-2</c:v>
                </c:pt>
                <c:pt idx="2808">
                  <c:v>1.6634085592325043E-2</c:v>
                </c:pt>
                <c:pt idx="2809">
                  <c:v>1.6638306946243242E-2</c:v>
                </c:pt>
                <c:pt idx="2810">
                  <c:v>1.6642549845985455E-2</c:v>
                </c:pt>
                <c:pt idx="2811">
                  <c:v>1.66468142918208E-2</c:v>
                </c:pt>
                <c:pt idx="2812">
                  <c:v>1.6651100284020393E-2</c:v>
                </c:pt>
                <c:pt idx="2813">
                  <c:v>1.6655407822856461E-2</c:v>
                </c:pt>
                <c:pt idx="2814">
                  <c:v>1.6659736908603007E-2</c:v>
                </c:pt>
                <c:pt idx="2815">
                  <c:v>1.6664087541534922E-2</c:v>
                </c:pt>
                <c:pt idx="2816">
                  <c:v>1.6668459721928874E-2</c:v>
                </c:pt>
                <c:pt idx="2817">
                  <c:v>1.6672853450062641E-2</c:v>
                </c:pt>
                <c:pt idx="2818">
                  <c:v>1.6677268726215111E-2</c:v>
                </c:pt>
                <c:pt idx="2819">
                  <c:v>1.6681705550667392E-2</c:v>
                </c:pt>
                <c:pt idx="2820">
                  <c:v>1.6686163923700814E-2</c:v>
                </c:pt>
                <c:pt idx="2821">
                  <c:v>1.6690643845599151E-2</c:v>
                </c:pt>
                <c:pt idx="2822">
                  <c:v>1.6695145316647064E-2</c:v>
                </c:pt>
                <c:pt idx="2823">
                  <c:v>1.6699668337130325E-2</c:v>
                </c:pt>
                <c:pt idx="2824">
                  <c:v>1.6704212907336702E-2</c:v>
                </c:pt>
                <c:pt idx="2825">
                  <c:v>1.6708779027554854E-2</c:v>
                </c:pt>
                <c:pt idx="2826">
                  <c:v>1.671336669807455E-2</c:v>
                </c:pt>
                <c:pt idx="2827">
                  <c:v>1.6717975919188222E-2</c:v>
                </c:pt>
                <c:pt idx="2828">
                  <c:v>1.672260669118808E-2</c:v>
                </c:pt>
                <c:pt idx="2829">
                  <c:v>1.6727259014368334E-2</c:v>
                </c:pt>
                <c:pt idx="2830">
                  <c:v>1.673193288902497E-2</c:v>
                </c:pt>
                <c:pt idx="2831">
                  <c:v>1.673662831545486E-2</c:v>
                </c:pt>
                <c:pt idx="2832">
                  <c:v>1.6741345293956655E-2</c:v>
                </c:pt>
                <c:pt idx="2833">
                  <c:v>1.6746083824829894E-2</c:v>
                </c:pt>
                <c:pt idx="2834">
                  <c:v>1.6750843908375668E-2</c:v>
                </c:pt>
                <c:pt idx="2835">
                  <c:v>1.6755625544896402E-2</c:v>
                </c:pt>
                <c:pt idx="2836">
                  <c:v>1.6760428734696298E-2</c:v>
                </c:pt>
                <c:pt idx="2837">
                  <c:v>1.6765253478080222E-2</c:v>
                </c:pt>
                <c:pt idx="2838">
                  <c:v>1.6770099775354597E-2</c:v>
                </c:pt>
                <c:pt idx="2839">
                  <c:v>1.6774967626828285E-2</c:v>
                </c:pt>
                <c:pt idx="2840">
                  <c:v>1.6779857032810153E-2</c:v>
                </c:pt>
                <c:pt idx="2841">
                  <c:v>1.6784767993610616E-2</c:v>
                </c:pt>
                <c:pt idx="2842">
                  <c:v>1.6789700509542316E-2</c:v>
                </c:pt>
                <c:pt idx="2843">
                  <c:v>1.6794654580918333E-2</c:v>
                </c:pt>
                <c:pt idx="2844">
                  <c:v>1.6799630208053751E-2</c:v>
                </c:pt>
                <c:pt idx="2845">
                  <c:v>1.6804627391264537E-2</c:v>
                </c:pt>
                <c:pt idx="2846">
                  <c:v>1.6809646130868217E-2</c:v>
                </c:pt>
                <c:pt idx="2847">
                  <c:v>1.6814686427184089E-2</c:v>
                </c:pt>
                <c:pt idx="2848">
                  <c:v>1.6819748280532121E-2</c:v>
                </c:pt>
                <c:pt idx="2849">
                  <c:v>1.6824831691234499E-2</c:v>
                </c:pt>
                <c:pt idx="2850">
                  <c:v>1.6829936659613853E-2</c:v>
                </c:pt>
                <c:pt idx="2851">
                  <c:v>1.6835063185994814E-2</c:v>
                </c:pt>
                <c:pt idx="2852">
                  <c:v>1.6840211270702676E-2</c:v>
                </c:pt>
                <c:pt idx="2853">
                  <c:v>1.6845380914065622E-2</c:v>
                </c:pt>
                <c:pt idx="2854">
                  <c:v>1.6850572116411611E-2</c:v>
                </c:pt>
                <c:pt idx="2855">
                  <c:v>1.6855784878070157E-2</c:v>
                </c:pt>
                <c:pt idx="2856">
                  <c:v>1.6861019199373217E-2</c:v>
                </c:pt>
                <c:pt idx="2857">
                  <c:v>1.686627508065297E-2</c:v>
                </c:pt>
                <c:pt idx="2858">
                  <c:v>1.6871552522244038E-2</c:v>
                </c:pt>
                <c:pt idx="2859">
                  <c:v>1.6876851524481484E-2</c:v>
                </c:pt>
                <c:pt idx="2860">
                  <c:v>1.688217208770193E-2</c:v>
                </c:pt>
                <c:pt idx="2861">
                  <c:v>1.688751421224377E-2</c:v>
                </c:pt>
                <c:pt idx="2862">
                  <c:v>1.689287789844629E-2</c:v>
                </c:pt>
                <c:pt idx="2863">
                  <c:v>1.689826314665055E-2</c:v>
                </c:pt>
                <c:pt idx="2864">
                  <c:v>1.6903669957198941E-2</c:v>
                </c:pt>
                <c:pt idx="2865">
                  <c:v>1.6909098330434746E-2</c:v>
                </c:pt>
                <c:pt idx="2866">
                  <c:v>1.6914548266703244E-2</c:v>
                </c:pt>
                <c:pt idx="2867">
                  <c:v>1.6920019766350824E-2</c:v>
                </c:pt>
                <c:pt idx="2868">
                  <c:v>1.6925512829724987E-2</c:v>
                </c:pt>
                <c:pt idx="2869">
                  <c:v>1.6931027457175007E-2</c:v>
                </c:pt>
                <c:pt idx="2870">
                  <c:v>1.6936563649051717E-2</c:v>
                </c:pt>
                <c:pt idx="2871">
                  <c:v>1.6942121405706612E-2</c:v>
                </c:pt>
                <c:pt idx="2872">
                  <c:v>1.6947700727492743E-2</c:v>
                </c:pt>
                <c:pt idx="2873">
                  <c:v>1.6953301614764715E-2</c:v>
                </c:pt>
                <c:pt idx="2874">
                  <c:v>1.6958924067879133E-2</c:v>
                </c:pt>
                <c:pt idx="2875">
                  <c:v>1.6964568087192822E-2</c:v>
                </c:pt>
                <c:pt idx="2876">
                  <c:v>1.6971044887036036E-2</c:v>
                </c:pt>
                <c:pt idx="2877">
                  <c:v>1.6976733842734907E-2</c:v>
                </c:pt>
                <c:pt idx="2878">
                  <c:v>1.6982444366821451E-2</c:v>
                </c:pt>
                <c:pt idx="2879">
                  <c:v>1.6988176459660588E-2</c:v>
                </c:pt>
                <c:pt idx="2880">
                  <c:v>1.6993930121616811E-2</c:v>
                </c:pt>
                <c:pt idx="2881">
                  <c:v>1.7002988294111013E-2</c:v>
                </c:pt>
                <c:pt idx="2882">
                  <c:v>1.7005502154349532E-2</c:v>
                </c:pt>
                <c:pt idx="2883">
                  <c:v>1.7011320525863637E-2</c:v>
                </c:pt>
                <c:pt idx="2884">
                  <c:v>1.7017160467970045E-2</c:v>
                </c:pt>
                <c:pt idx="2885">
                  <c:v>1.7023021981041216E-2</c:v>
                </c:pt>
                <c:pt idx="2886">
                  <c:v>1.7028905065450274E-2</c:v>
                </c:pt>
                <c:pt idx="2887">
                  <c:v>1.7034809721572775E-2</c:v>
                </c:pt>
                <c:pt idx="2888">
                  <c:v>1.7040735949784943E-2</c:v>
                </c:pt>
                <c:pt idx="2889">
                  <c:v>1.7046683750464107E-2</c:v>
                </c:pt>
                <c:pt idx="2890">
                  <c:v>1.7052653123989594E-2</c:v>
                </c:pt>
                <c:pt idx="2891">
                  <c:v>1.7058644070742052E-2</c:v>
                </c:pt>
                <c:pt idx="2892">
                  <c:v>1.7064656591103022E-2</c:v>
                </c:pt>
                <c:pt idx="2893">
                  <c:v>1.7070690685455366E-2</c:v>
                </c:pt>
                <c:pt idx="2894">
                  <c:v>1.707674635418505E-2</c:v>
                </c:pt>
                <c:pt idx="2895">
                  <c:v>1.7082823597676496E-2</c:v>
                </c:pt>
                <c:pt idx="2896">
                  <c:v>1.7088922416317879E-2</c:v>
                </c:pt>
                <c:pt idx="2897">
                  <c:v>1.7095042810497826E-2</c:v>
                </c:pt>
                <c:pt idx="2898">
                  <c:v>1.7101184780606508E-2</c:v>
                </c:pt>
                <c:pt idx="2899">
                  <c:v>1.7107348327034991E-2</c:v>
                </c:pt>
                <c:pt idx="2900">
                  <c:v>1.7113533450176317E-2</c:v>
                </c:pt>
                <c:pt idx="2901">
                  <c:v>1.7119740150425094E-2</c:v>
                </c:pt>
                <c:pt idx="2902">
                  <c:v>1.7125968428176368E-2</c:v>
                </c:pt>
                <c:pt idx="2903">
                  <c:v>1.7132218283827619E-2</c:v>
                </c:pt>
                <c:pt idx="2904">
                  <c:v>1.7138489717776768E-2</c:v>
                </c:pt>
                <c:pt idx="2905">
                  <c:v>1.7144782730423958E-2</c:v>
                </c:pt>
                <c:pt idx="2906">
                  <c:v>1.7151097322169993E-2</c:v>
                </c:pt>
                <c:pt idx="2907">
                  <c:v>1.7157433493417439E-2</c:v>
                </c:pt>
                <c:pt idx="2908">
                  <c:v>1.7163791244570206E-2</c:v>
                </c:pt>
                <c:pt idx="2909">
                  <c:v>1.7170170576033966E-2</c:v>
                </c:pt>
                <c:pt idx="2910">
                  <c:v>1.7176571488214613E-2</c:v>
                </c:pt>
                <c:pt idx="2911">
                  <c:v>1.7182993981520261E-2</c:v>
                </c:pt>
                <c:pt idx="2912">
                  <c:v>1.718943805636123E-2</c:v>
                </c:pt>
                <c:pt idx="2913">
                  <c:v>1.7195903713146742E-2</c:v>
                </c:pt>
                <c:pt idx="2914">
                  <c:v>1.7202390952290439E-2</c:v>
                </c:pt>
                <c:pt idx="2915">
                  <c:v>1.7208899774204419E-2</c:v>
                </c:pt>
                <c:pt idx="2916">
                  <c:v>1.7215430179304984E-2</c:v>
                </c:pt>
                <c:pt idx="2917">
                  <c:v>1.7221982168007331E-2</c:v>
                </c:pt>
                <c:pt idx="2918">
                  <c:v>1.7228555740729536E-2</c:v>
                </c:pt>
                <c:pt idx="2919">
                  <c:v>1.7237875476949122E-2</c:v>
                </c:pt>
                <c:pt idx="2920">
                  <c:v>1.7244499006659246E-2</c:v>
                </c:pt>
                <c:pt idx="2921">
                  <c:v>1.7251144124031371E-2</c:v>
                </c:pt>
                <c:pt idx="2922">
                  <c:v>1.7257810829490551E-2</c:v>
                </c:pt>
                <c:pt idx="2923">
                  <c:v>1.7264499123464696E-2</c:v>
                </c:pt>
                <c:pt idx="2924">
                  <c:v>1.726851052184486E-2</c:v>
                </c:pt>
                <c:pt idx="2925">
                  <c:v>1.7277940478673731E-2</c:v>
                </c:pt>
                <c:pt idx="2926">
                  <c:v>1.728469354076952E-2</c:v>
                </c:pt>
                <c:pt idx="2927">
                  <c:v>1.7291468193103832E-2</c:v>
                </c:pt>
                <c:pt idx="2928">
                  <c:v>1.7295543637255495E-2</c:v>
                </c:pt>
                <c:pt idx="2929">
                  <c:v>1.7302355884022624E-2</c:v>
                </c:pt>
                <c:pt idx="2930">
                  <c:v>1.7309189718819118E-2</c:v>
                </c:pt>
                <c:pt idx="2931">
                  <c:v>1.7316045142080183E-2</c:v>
                </c:pt>
                <c:pt idx="2932">
                  <c:v>1.7326580127888683E-2</c:v>
                </c:pt>
                <c:pt idx="2933">
                  <c:v>1.7329820755739522E-2</c:v>
                </c:pt>
                <c:pt idx="2934">
                  <c:v>1.7336740947013762E-2</c:v>
                </c:pt>
                <c:pt idx="2935">
                  <c:v>1.734368272850384E-2</c:v>
                </c:pt>
                <c:pt idx="2936">
                  <c:v>1.7350646100650735E-2</c:v>
                </c:pt>
                <c:pt idx="2937">
                  <c:v>1.7357631063897649E-2</c:v>
                </c:pt>
                <c:pt idx="2938">
                  <c:v>1.736463761868845E-2</c:v>
                </c:pt>
                <c:pt idx="2939">
                  <c:v>1.7371665765468336E-2</c:v>
                </c:pt>
                <c:pt idx="2940">
                  <c:v>1.7378715504684505E-2</c:v>
                </c:pt>
                <c:pt idx="2941">
                  <c:v>1.7385786836784822E-2</c:v>
                </c:pt>
                <c:pt idx="2942">
                  <c:v>1.7392879762219149E-2</c:v>
                </c:pt>
                <c:pt idx="2943">
                  <c:v>1.7399994281438236E-2</c:v>
                </c:pt>
                <c:pt idx="2944">
                  <c:v>1.740713039489461E-2</c:v>
                </c:pt>
                <c:pt idx="2945">
                  <c:v>1.7414288103041686E-2</c:v>
                </c:pt>
                <c:pt idx="2946">
                  <c:v>1.7421467406334656E-2</c:v>
                </c:pt>
                <c:pt idx="2947">
                  <c:v>1.7428668305230044E-2</c:v>
                </c:pt>
                <c:pt idx="2948">
                  <c:v>1.7435890800185483E-2</c:v>
                </c:pt>
                <c:pt idx="2949">
                  <c:v>1.7443134891660383E-2</c:v>
                </c:pt>
                <c:pt idx="2950">
                  <c:v>1.7450400580114822E-2</c:v>
                </c:pt>
                <c:pt idx="2951">
                  <c:v>1.7457687866011318E-2</c:v>
                </c:pt>
                <c:pt idx="2952">
                  <c:v>1.7464996749813277E-2</c:v>
                </c:pt>
                <c:pt idx="2953">
                  <c:v>1.7472327231984552E-2</c:v>
                </c:pt>
                <c:pt idx="2954">
                  <c:v>1.7479679312992324E-2</c:v>
                </c:pt>
                <c:pt idx="2955">
                  <c:v>1.7487052993303331E-2</c:v>
                </c:pt>
                <c:pt idx="2956">
                  <c:v>1.7494448273386531E-2</c:v>
                </c:pt>
                <c:pt idx="2957">
                  <c:v>1.7501865153711771E-2</c:v>
                </c:pt>
                <c:pt idx="2958">
                  <c:v>1.7509303634751117E-2</c:v>
                </c:pt>
                <c:pt idx="2959">
                  <c:v>1.7516763716633355E-2</c:v>
                </c:pt>
                <c:pt idx="2960">
                  <c:v>1.75242452246267E-2</c:v>
                </c:pt>
                <c:pt idx="2961">
                  <c:v>1.7531747525152408E-2</c:v>
                </c:pt>
                <c:pt idx="2962">
                  <c:v>1.7539269910263666E-2</c:v>
                </c:pt>
                <c:pt idx="2963">
                  <c:v>1.7546811671992346E-2</c:v>
                </c:pt>
                <c:pt idx="2964">
                  <c:v>1.7554372102351445E-2</c:v>
                </c:pt>
                <c:pt idx="2965">
                  <c:v>1.7561950493333978E-2</c:v>
                </c:pt>
                <c:pt idx="2966">
                  <c:v>1.756954613691275E-2</c:v>
                </c:pt>
                <c:pt idx="2967">
                  <c:v>1.7577158325039477E-2</c:v>
                </c:pt>
                <c:pt idx="2968">
                  <c:v>1.7584786349646997E-2</c:v>
                </c:pt>
                <c:pt idx="2969">
                  <c:v>1.7592429502646612E-2</c:v>
                </c:pt>
                <c:pt idx="2970">
                  <c:v>1.7600087075929194E-2</c:v>
                </c:pt>
                <c:pt idx="2971">
                  <c:v>1.7612147836996161E-2</c:v>
                </c:pt>
                <c:pt idx="2972">
                  <c:v>1.761983923934074E-2</c:v>
                </c:pt>
                <c:pt idx="2973">
                  <c:v>1.7627542532837825E-2</c:v>
                </c:pt>
                <c:pt idx="2974">
                  <c:v>1.7635257009283256E-2</c:v>
                </c:pt>
                <c:pt idx="2975">
                  <c:v>1.7642981960451554E-2</c:v>
                </c:pt>
                <c:pt idx="2976">
                  <c:v>1.7650716678096146E-2</c:v>
                </c:pt>
                <c:pt idx="2977">
                  <c:v>1.7658460453948921E-2</c:v>
                </c:pt>
                <c:pt idx="2978">
                  <c:v>1.7666212579721119E-2</c:v>
                </c:pt>
                <c:pt idx="2979">
                  <c:v>1.7673972347101552E-2</c:v>
                </c:pt>
                <c:pt idx="2980">
                  <c:v>1.7681739047758827E-2</c:v>
                </c:pt>
                <c:pt idx="2981">
                  <c:v>1.7689511973339345E-2</c:v>
                </c:pt>
                <c:pt idx="2982">
                  <c:v>1.769729041546797E-2</c:v>
                </c:pt>
                <c:pt idx="2983">
                  <c:v>1.7705073665748028E-2</c:v>
                </c:pt>
                <c:pt idx="2984">
                  <c:v>1.7713973787699233E-2</c:v>
                </c:pt>
                <c:pt idx="2985">
                  <c:v>1.7721764955643815E-2</c:v>
                </c:pt>
                <c:pt idx="2986">
                  <c:v>1.7729558705210202E-2</c:v>
                </c:pt>
                <c:pt idx="2987">
                  <c:v>1.7737354327912236E-2</c:v>
                </c:pt>
                <c:pt idx="2988">
                  <c:v>1.7745151115241775E-2</c:v>
                </c:pt>
                <c:pt idx="2989">
                  <c:v>1.7752948358669141E-2</c:v>
                </c:pt>
                <c:pt idx="2990">
                  <c:v>1.7760745349643337E-2</c:v>
                </c:pt>
                <c:pt idx="2991">
                  <c:v>1.7768541379590941E-2</c:v>
                </c:pt>
                <c:pt idx="2992">
                  <c:v>1.7776335739917437E-2</c:v>
                </c:pt>
                <c:pt idx="2993">
                  <c:v>1.7784127722006549E-2</c:v>
                </c:pt>
                <c:pt idx="2994">
                  <c:v>1.7791916617219572E-2</c:v>
                </c:pt>
                <c:pt idx="2995">
                  <c:v>1.7799701716897376E-2</c:v>
                </c:pt>
                <c:pt idx="2996">
                  <c:v>1.780748231235818E-2</c:v>
                </c:pt>
                <c:pt idx="2997">
                  <c:v>1.7815257694898889E-2</c:v>
                </c:pt>
                <c:pt idx="2998">
                  <c:v>1.7823027155794868E-2</c:v>
                </c:pt>
                <c:pt idx="2999">
                  <c:v>1.7830789986299944E-2</c:v>
                </c:pt>
                <c:pt idx="3000">
                  <c:v>1.783854547764685E-2</c:v>
                </c:pt>
                <c:pt idx="3001">
                  <c:v>1.784629292104567E-2</c:v>
                </c:pt>
                <c:pt idx="3002">
                  <c:v>1.7854031607686727E-2</c:v>
                </c:pt>
                <c:pt idx="3003">
                  <c:v>1.7861760828737694E-2</c:v>
                </c:pt>
                <c:pt idx="3004">
                  <c:v>1.7869479875345373E-2</c:v>
                </c:pt>
                <c:pt idx="3005">
                  <c:v>1.7877188038636138E-2</c:v>
                </c:pt>
                <c:pt idx="3006">
                  <c:v>1.7884884609713492E-2</c:v>
                </c:pt>
                <c:pt idx="3007">
                  <c:v>1.7892568879661619E-2</c:v>
                </c:pt>
                <c:pt idx="3008">
                  <c:v>1.7900240139542944E-2</c:v>
                </c:pt>
                <c:pt idx="3009">
                  <c:v>1.7907897680398799E-2</c:v>
                </c:pt>
                <c:pt idx="3010">
                  <c:v>1.7915540793250528E-2</c:v>
                </c:pt>
                <c:pt idx="3011">
                  <c:v>1.7923168812141732E-2</c:v>
                </c:pt>
                <c:pt idx="3012">
                  <c:v>1.7930781493963099E-2</c:v>
                </c:pt>
                <c:pt idx="3013">
                  <c:v>1.793837883561511E-2</c:v>
                </c:pt>
                <c:pt idx="3014">
                  <c:v>1.794596083675315E-2</c:v>
                </c:pt>
                <c:pt idx="3015">
                  <c:v>1.7953527497033939E-2</c:v>
                </c:pt>
                <c:pt idx="3016">
                  <c:v>1.7961078816114195E-2</c:v>
                </c:pt>
                <c:pt idx="3017">
                  <c:v>1.7968614793651749E-2</c:v>
                </c:pt>
                <c:pt idx="3018">
                  <c:v>1.7976135429305096E-2</c:v>
                </c:pt>
                <c:pt idx="3019">
                  <c:v>1.7983640722733618E-2</c:v>
                </c:pt>
                <c:pt idx="3020">
                  <c:v>1.79911306735967E-2</c:v>
                </c:pt>
                <c:pt idx="3021">
                  <c:v>1.7998605281555058E-2</c:v>
                </c:pt>
                <c:pt idx="3022">
                  <c:v>1.8006064546270073E-2</c:v>
                </c:pt>
                <c:pt idx="3023">
                  <c:v>1.801350846740335E-2</c:v>
                </c:pt>
                <c:pt idx="3024">
                  <c:v>1.8020937044617602E-2</c:v>
                </c:pt>
                <c:pt idx="3025">
                  <c:v>1.8028350277576877E-2</c:v>
                </c:pt>
                <c:pt idx="3026">
                  <c:v>1.8035748165943888E-2</c:v>
                </c:pt>
                <c:pt idx="3027">
                  <c:v>1.8043130709384236E-2</c:v>
                </c:pt>
                <c:pt idx="3028">
                  <c:v>1.8050497907562857E-2</c:v>
                </c:pt>
                <c:pt idx="3029">
                  <c:v>1.8057849760146238E-2</c:v>
                </c:pt>
                <c:pt idx="3030">
                  <c:v>1.8065186266800648E-2</c:v>
                </c:pt>
                <c:pt idx="3031">
                  <c:v>1.8072507427194129E-2</c:v>
                </c:pt>
                <c:pt idx="3032">
                  <c:v>1.8079813240994724E-2</c:v>
                </c:pt>
                <c:pt idx="3033">
                  <c:v>1.80871037078707E-2</c:v>
                </c:pt>
                <c:pt idx="3034">
                  <c:v>1.8094378827492097E-2</c:v>
                </c:pt>
                <c:pt idx="3035">
                  <c:v>1.8101638599529402E-2</c:v>
                </c:pt>
                <c:pt idx="3036">
                  <c:v>1.8108883023652655E-2</c:v>
                </c:pt>
                <c:pt idx="3037">
                  <c:v>1.8116112099534787E-2</c:v>
                </c:pt>
                <c:pt idx="3038">
                  <c:v>1.812332582684717E-2</c:v>
                </c:pt>
                <c:pt idx="3039">
                  <c:v>1.8130524205262954E-2</c:v>
                </c:pt>
                <c:pt idx="3040">
                  <c:v>1.813770723445618E-2</c:v>
                </c:pt>
                <c:pt idx="3041">
                  <c:v>1.8144874914100884E-2</c:v>
                </c:pt>
                <c:pt idx="3042">
                  <c:v>1.8152027243872437E-2</c:v>
                </c:pt>
                <c:pt idx="3043">
                  <c:v>1.8159164223446655E-2</c:v>
                </c:pt>
                <c:pt idx="3044">
                  <c:v>1.8166285852499575E-2</c:v>
                </c:pt>
                <c:pt idx="3045">
                  <c:v>1.817339213070901E-2</c:v>
                </c:pt>
                <c:pt idx="3046">
                  <c:v>1.818048305775255E-2</c:v>
                </c:pt>
                <c:pt idx="3047">
                  <c:v>1.818755863330912E-2</c:v>
                </c:pt>
                <c:pt idx="3048">
                  <c:v>1.8194618857057199E-2</c:v>
                </c:pt>
                <c:pt idx="3049">
                  <c:v>1.8201663728677264E-2</c:v>
                </c:pt>
                <c:pt idx="3050">
                  <c:v>1.8208693247850238E-2</c:v>
                </c:pt>
                <c:pt idx="3051">
                  <c:v>1.8215707414256821E-2</c:v>
                </c:pt>
                <c:pt idx="3052">
                  <c:v>1.8222706227579488E-2</c:v>
                </c:pt>
                <c:pt idx="3053">
                  <c:v>1.822968968750116E-2</c:v>
                </c:pt>
                <c:pt idx="3054">
                  <c:v>1.8236657793704758E-2</c:v>
                </c:pt>
                <c:pt idx="3055">
                  <c:v>1.8243610545874978E-2</c:v>
                </c:pt>
                <c:pt idx="3056">
                  <c:v>1.825054794369585E-2</c:v>
                </c:pt>
                <c:pt idx="3057">
                  <c:v>1.8257469986853625E-2</c:v>
                </c:pt>
                <c:pt idx="3058">
                  <c:v>1.8264376675034555E-2</c:v>
                </c:pt>
                <c:pt idx="3059">
                  <c:v>1.8271268007925112E-2</c:v>
                </c:pt>
                <c:pt idx="3060">
                  <c:v>1.827814398521288E-2</c:v>
                </c:pt>
                <c:pt idx="3061">
                  <c:v>1.8285004606586108E-2</c:v>
                </c:pt>
                <c:pt idx="3062">
                  <c:v>1.82918498717346E-2</c:v>
                </c:pt>
                <c:pt idx="3063">
                  <c:v>1.8298679780347271E-2</c:v>
                </c:pt>
                <c:pt idx="3064">
                  <c:v>1.8305494332114813E-2</c:v>
                </c:pt>
                <c:pt idx="3065">
                  <c:v>1.8312293526728141E-2</c:v>
                </c:pt>
                <c:pt idx="3066">
                  <c:v>1.8319077363879055E-2</c:v>
                </c:pt>
                <c:pt idx="3067">
                  <c:v>1.8325845843259803E-2</c:v>
                </c:pt>
                <c:pt idx="3068">
                  <c:v>1.8332598964564184E-2</c:v>
                </c:pt>
                <c:pt idx="3069">
                  <c:v>1.8339336727485556E-2</c:v>
                </c:pt>
                <c:pt idx="3070">
                  <c:v>1.8346059131718606E-2</c:v>
                </c:pt>
                <c:pt idx="3071">
                  <c:v>1.8352766176958468E-2</c:v>
                </c:pt>
                <c:pt idx="3072">
                  <c:v>1.8359457862901163E-2</c:v>
                </c:pt>
                <c:pt idx="3073">
                  <c:v>1.8366134189243599E-2</c:v>
                </c:pt>
                <c:pt idx="3074">
                  <c:v>1.8372795155682464E-2</c:v>
                </c:pt>
                <c:pt idx="3075">
                  <c:v>1.8380388880324006E-2</c:v>
                </c:pt>
                <c:pt idx="3076">
                  <c:v>1.8387016931668887E-2</c:v>
                </c:pt>
                <c:pt idx="3077">
                  <c:v>1.8393629622163621E-2</c:v>
                </c:pt>
                <c:pt idx="3078">
                  <c:v>1.8400226951509335E-2</c:v>
                </c:pt>
                <c:pt idx="3079">
                  <c:v>1.8406808919405826E-2</c:v>
                </c:pt>
                <c:pt idx="3080">
                  <c:v>1.8413375525555331E-2</c:v>
                </c:pt>
                <c:pt idx="3081">
                  <c:v>1.8419926769660089E-2</c:v>
                </c:pt>
                <c:pt idx="3082">
                  <c:v>1.8426462651422781E-2</c:v>
                </c:pt>
                <c:pt idx="3083">
                  <c:v>1.8432983170547201E-2</c:v>
                </c:pt>
                <c:pt idx="3084">
                  <c:v>1.8440405784664975E-2</c:v>
                </c:pt>
                <c:pt idx="3085">
                  <c:v>1.8446894805071733E-2</c:v>
                </c:pt>
                <c:pt idx="3086">
                  <c:v>1.8453368461278395E-2</c:v>
                </c:pt>
                <c:pt idx="3087">
                  <c:v>1.8459826752990224E-2</c:v>
                </c:pt>
                <c:pt idx="3088">
                  <c:v>1.8466269679914483E-2</c:v>
                </c:pt>
                <c:pt idx="3089">
                  <c:v>1.8472697241757319E-2</c:v>
                </c:pt>
                <c:pt idx="3090">
                  <c:v>1.8479109438227323E-2</c:v>
                </c:pt>
                <c:pt idx="3091">
                  <c:v>1.8489153970301691E-2</c:v>
                </c:pt>
                <c:pt idx="3092">
                  <c:v>1.8491887733881857E-2</c:v>
                </c:pt>
                <c:pt idx="3093">
                  <c:v>1.8498253832485774E-2</c:v>
                </c:pt>
                <c:pt idx="3094">
                  <c:v>1.8504604564554532E-2</c:v>
                </c:pt>
                <c:pt idx="3095">
                  <c:v>1.8510939929799596E-2</c:v>
                </c:pt>
                <c:pt idx="3096">
                  <c:v>1.8517259927933318E-2</c:v>
                </c:pt>
                <c:pt idx="3097">
                  <c:v>1.8523564558667386E-2</c:v>
                </c:pt>
                <c:pt idx="3098">
                  <c:v>1.8529853821715923E-2</c:v>
                </c:pt>
                <c:pt idx="3099">
                  <c:v>1.8536127716792833E-2</c:v>
                </c:pt>
                <c:pt idx="3100">
                  <c:v>1.8542386243612683E-2</c:v>
                </c:pt>
                <c:pt idx="3101">
                  <c:v>1.8548629401891142E-2</c:v>
                </c:pt>
                <c:pt idx="3102">
                  <c:v>1.8554857191344108E-2</c:v>
                </c:pt>
                <c:pt idx="3103">
                  <c:v>1.8561069611689029E-2</c:v>
                </c:pt>
                <c:pt idx="3104">
                  <c:v>1.8567266662643127E-2</c:v>
                </c:pt>
                <c:pt idx="3105">
                  <c:v>1.8573448343924066E-2</c:v>
                </c:pt>
                <c:pt idx="3106">
                  <c:v>1.8579614655251729E-2</c:v>
                </c:pt>
                <c:pt idx="3107">
                  <c:v>1.8585765596345109E-2</c:v>
                </c:pt>
                <c:pt idx="3108">
                  <c:v>1.85919011669252E-2</c:v>
                </c:pt>
                <c:pt idx="3109">
                  <c:v>1.8598021366712542E-2</c:v>
                </c:pt>
                <c:pt idx="3110">
                  <c:v>1.8604126195429234E-2</c:v>
                </c:pt>
                <c:pt idx="3111">
                  <c:v>1.8610215652797146E-2</c:v>
                </c:pt>
                <c:pt idx="3112">
                  <c:v>1.8616289738539481E-2</c:v>
                </c:pt>
                <c:pt idx="3113">
                  <c:v>1.862234845238122E-2</c:v>
                </c:pt>
                <c:pt idx="3114">
                  <c:v>1.8628391794045334E-2</c:v>
                </c:pt>
                <c:pt idx="3115">
                  <c:v>1.8634419763258133E-2</c:v>
                </c:pt>
                <c:pt idx="3116">
                  <c:v>1.8640432359745031E-2</c:v>
                </c:pt>
                <c:pt idx="3117">
                  <c:v>1.8646429583232552E-2</c:v>
                </c:pt>
                <c:pt idx="3118">
                  <c:v>1.8652411433448552E-2</c:v>
                </c:pt>
                <c:pt idx="3119">
                  <c:v>1.86583779101211E-2</c:v>
                </c:pt>
                <c:pt idx="3120">
                  <c:v>1.8664329012977831E-2</c:v>
                </c:pt>
                <c:pt idx="3121">
                  <c:v>1.8670264741749699E-2</c:v>
                </c:pt>
                <c:pt idx="3122">
                  <c:v>1.8676185096165438E-2</c:v>
                </c:pt>
                <c:pt idx="3123">
                  <c:v>1.868209007595667E-2</c:v>
                </c:pt>
                <c:pt idx="3124">
                  <c:v>1.8687979680854564E-2</c:v>
                </c:pt>
                <c:pt idx="3125">
                  <c:v>1.869385391059163E-2</c:v>
                </c:pt>
                <c:pt idx="3126">
                  <c:v>1.869971276490081E-2</c:v>
                </c:pt>
                <c:pt idx="3127">
                  <c:v>1.8705556243515047E-2</c:v>
                </c:pt>
                <c:pt idx="3128">
                  <c:v>1.8711384346169726E-2</c:v>
                </c:pt>
                <c:pt idx="3129">
                  <c:v>1.8717197072598456E-2</c:v>
                </c:pt>
                <c:pt idx="3130">
                  <c:v>1.8722994422538174E-2</c:v>
                </c:pt>
                <c:pt idx="3131">
                  <c:v>1.8728776395724917E-2</c:v>
                </c:pt>
                <c:pt idx="3132">
                  <c:v>1.8734542991895625E-2</c:v>
                </c:pt>
                <c:pt idx="3133">
                  <c:v>1.8740294210788329E-2</c:v>
                </c:pt>
                <c:pt idx="3134">
                  <c:v>1.8746030052141077E-2</c:v>
                </c:pt>
                <c:pt idx="3135">
                  <c:v>1.8751750515693447E-2</c:v>
                </c:pt>
                <c:pt idx="3136">
                  <c:v>1.8756579230607473E-2</c:v>
                </c:pt>
                <c:pt idx="3137">
                  <c:v>1.8762269746527505E-2</c:v>
                </c:pt>
                <c:pt idx="3138">
                  <c:v>1.8767944884582999E-2</c:v>
                </c:pt>
                <c:pt idx="3139">
                  <c:v>1.8773604644516828E-2</c:v>
                </c:pt>
                <c:pt idx="3140">
                  <c:v>1.8779249026072753E-2</c:v>
                </c:pt>
                <c:pt idx="3141">
                  <c:v>1.8784878028994756E-2</c:v>
                </c:pt>
                <c:pt idx="3142">
                  <c:v>1.8790491653027486E-2</c:v>
                </c:pt>
                <c:pt idx="3143">
                  <c:v>1.8796089897916257E-2</c:v>
                </c:pt>
                <c:pt idx="3144">
                  <c:v>1.8801672763407495E-2</c:v>
                </c:pt>
                <c:pt idx="3145">
                  <c:v>1.8807240249247625E-2</c:v>
                </c:pt>
                <c:pt idx="3146">
                  <c:v>1.8812792355184627E-2</c:v>
                </c:pt>
                <c:pt idx="3147">
                  <c:v>1.8818329080966034E-2</c:v>
                </c:pt>
                <c:pt idx="3148">
                  <c:v>1.8823850426342048E-2</c:v>
                </c:pt>
                <c:pt idx="3149">
                  <c:v>1.8829356391060648E-2</c:v>
                </c:pt>
                <c:pt idx="3150">
                  <c:v>1.8834846974873587E-2</c:v>
                </c:pt>
                <c:pt idx="3151">
                  <c:v>1.8840322177530844E-2</c:v>
                </c:pt>
                <c:pt idx="3152">
                  <c:v>1.8845781998784616E-2</c:v>
                </c:pt>
                <c:pt idx="3153">
                  <c:v>1.8851226438387325E-2</c:v>
                </c:pt>
                <c:pt idx="3154">
                  <c:v>1.8856655496092056E-2</c:v>
                </c:pt>
                <c:pt idx="3155">
                  <c:v>1.8862069171652562E-2</c:v>
                </c:pt>
                <c:pt idx="3156">
                  <c:v>1.886746746482304E-2</c:v>
                </c:pt>
                <c:pt idx="3157">
                  <c:v>1.887285037535924E-2</c:v>
                </c:pt>
                <c:pt idx="3158">
                  <c:v>1.8878217903016692E-2</c:v>
                </c:pt>
                <c:pt idx="3159">
                  <c:v>1.8883570047552034E-2</c:v>
                </c:pt>
                <c:pt idx="3160">
                  <c:v>1.8888906808722794E-2</c:v>
                </c:pt>
                <c:pt idx="3161">
                  <c:v>1.8894228186286055E-2</c:v>
                </c:pt>
                <c:pt idx="3162">
                  <c:v>1.8899534180002009E-2</c:v>
                </c:pt>
                <c:pt idx="3163">
                  <c:v>1.8904824789628627E-2</c:v>
                </c:pt>
                <c:pt idx="3164">
                  <c:v>1.8910100014926989E-2</c:v>
                </c:pt>
                <c:pt idx="3165">
                  <c:v>1.8915359855656844E-2</c:v>
                </c:pt>
                <c:pt idx="3166">
                  <c:v>1.8920604311580602E-2</c:v>
                </c:pt>
                <c:pt idx="3167">
                  <c:v>1.8925833382459789E-2</c:v>
                </c:pt>
                <c:pt idx="3168">
                  <c:v>1.8931047068057705E-2</c:v>
                </c:pt>
                <c:pt idx="3169">
                  <c:v>1.893624536813765E-2</c:v>
                </c:pt>
                <c:pt idx="3170">
                  <c:v>1.8941428282463812E-2</c:v>
                </c:pt>
                <c:pt idx="3171">
                  <c:v>1.8946595810801492E-2</c:v>
                </c:pt>
                <c:pt idx="3172">
                  <c:v>1.8951747952915987E-2</c:v>
                </c:pt>
                <c:pt idx="3173">
                  <c:v>1.8956884708573707E-2</c:v>
                </c:pt>
                <c:pt idx="3174">
                  <c:v>1.8962006077541727E-2</c:v>
                </c:pt>
                <c:pt idx="3175">
                  <c:v>1.8967112059588009E-2</c:v>
                </c:pt>
                <c:pt idx="3176">
                  <c:v>1.8972202654480741E-2</c:v>
                </c:pt>
                <c:pt idx="3177">
                  <c:v>1.8977277861988773E-2</c:v>
                </c:pt>
                <c:pt idx="3178">
                  <c:v>1.8982337681882511E-2</c:v>
                </c:pt>
                <c:pt idx="3179">
                  <c:v>1.8988101490917897E-2</c:v>
                </c:pt>
                <c:pt idx="3180">
                  <c:v>1.8993128336580067E-2</c:v>
                </c:pt>
                <c:pt idx="3181">
                  <c:v>1.8998139793908742E-2</c:v>
                </c:pt>
                <c:pt idx="3182">
                  <c:v>1.9003135862676546E-2</c:v>
                </c:pt>
                <c:pt idx="3183">
                  <c:v>1.9008116542657216E-2</c:v>
                </c:pt>
                <c:pt idx="3184">
                  <c:v>1.901308183362449E-2</c:v>
                </c:pt>
                <c:pt idx="3185">
                  <c:v>1.9018031735353658E-2</c:v>
                </c:pt>
                <c:pt idx="3186">
                  <c:v>1.9022966247619788E-2</c:v>
                </c:pt>
                <c:pt idx="3187">
                  <c:v>1.9027885370199282E-2</c:v>
                </c:pt>
                <c:pt idx="3188">
                  <c:v>1.9032789102868986E-2</c:v>
                </c:pt>
                <c:pt idx="3189">
                  <c:v>1.9037677445406187E-2</c:v>
                </c:pt>
                <c:pt idx="3190">
                  <c:v>1.904255039758973E-2</c:v>
                </c:pt>
                <c:pt idx="3191">
                  <c:v>1.9047407959198459E-2</c:v>
                </c:pt>
                <c:pt idx="3192">
                  <c:v>1.9051420236020557E-2</c:v>
                </c:pt>
                <c:pt idx="3193">
                  <c:v>1.90570769098104E-2</c:v>
                </c:pt>
                <c:pt idx="3194">
                  <c:v>1.9061888298375296E-2</c:v>
                </c:pt>
                <c:pt idx="3195">
                  <c:v>1.9066684295488301E-2</c:v>
                </c:pt>
                <c:pt idx="3196">
                  <c:v>1.9071464900931145E-2</c:v>
                </c:pt>
                <c:pt idx="3197">
                  <c:v>1.9076230114488446E-2</c:v>
                </c:pt>
                <c:pt idx="3198">
                  <c:v>1.9080979935943043E-2</c:v>
                </c:pt>
                <c:pt idx="3199">
                  <c:v>1.9085714365079998E-2</c:v>
                </c:pt>
                <c:pt idx="3200">
                  <c:v>1.9090433401683926E-2</c:v>
                </c:pt>
                <c:pt idx="3201">
                  <c:v>1.9095137045541666E-2</c:v>
                </c:pt>
                <c:pt idx="3202">
                  <c:v>1.9099825296438722E-2</c:v>
                </c:pt>
                <c:pt idx="3203">
                  <c:v>1.9104498154163485E-2</c:v>
                </c:pt>
                <c:pt idx="3204">
                  <c:v>1.9109155618503904E-2</c:v>
                </c:pt>
                <c:pt idx="3205">
                  <c:v>1.9113797689248369E-2</c:v>
                </c:pt>
                <c:pt idx="3206">
                  <c:v>1.911842436618616E-2</c:v>
                </c:pt>
                <c:pt idx="3207">
                  <c:v>1.9123035649108333E-2</c:v>
                </c:pt>
                <c:pt idx="3208">
                  <c:v>1.9127631537804612E-2</c:v>
                </c:pt>
                <c:pt idx="3209">
                  <c:v>1.9132212032067164E-2</c:v>
                </c:pt>
                <c:pt idx="3210">
                  <c:v>1.9136777131688376E-2</c:v>
                </c:pt>
                <c:pt idx="3211">
                  <c:v>1.9141326836460637E-2</c:v>
                </c:pt>
                <c:pt idx="3212">
                  <c:v>1.9145861146178111E-2</c:v>
                </c:pt>
                <c:pt idx="3213">
                  <c:v>1.9150380060634742E-2</c:v>
                </c:pt>
                <c:pt idx="3214">
                  <c:v>1.9154883579625803E-2</c:v>
                </c:pt>
                <c:pt idx="3215">
                  <c:v>1.9159371702947015E-2</c:v>
                </c:pt>
                <c:pt idx="3216">
                  <c:v>1.9163844430394539E-2</c:v>
                </c:pt>
                <c:pt idx="3217">
                  <c:v>1.9168301761766093E-2</c:v>
                </c:pt>
                <c:pt idx="3218">
                  <c:v>1.9172743696858952E-2</c:v>
                </c:pt>
                <c:pt idx="3219">
                  <c:v>1.9177170235471497E-2</c:v>
                </c:pt>
                <c:pt idx="3220">
                  <c:v>1.9181581377403445E-2</c:v>
                </c:pt>
                <c:pt idx="3221">
                  <c:v>1.9185977122454734E-2</c:v>
                </c:pt>
                <c:pt idx="3222">
                  <c:v>1.9190357470425523E-2</c:v>
                </c:pt>
                <c:pt idx="3223">
                  <c:v>1.9194722421117305E-2</c:v>
                </c:pt>
                <c:pt idx="3224">
                  <c:v>1.9199071974332238E-2</c:v>
                </c:pt>
                <c:pt idx="3225">
                  <c:v>1.9203406129873146E-2</c:v>
                </c:pt>
                <c:pt idx="3226">
                  <c:v>1.9207724887542632E-2</c:v>
                </c:pt>
                <c:pt idx="3227">
                  <c:v>1.9212028247146185E-2</c:v>
                </c:pt>
                <c:pt idx="3228">
                  <c:v>1.9216316208487072E-2</c:v>
                </c:pt>
                <c:pt idx="3229">
                  <c:v>1.9220588771372116E-2</c:v>
                </c:pt>
                <c:pt idx="3230">
                  <c:v>1.9224845935606583E-2</c:v>
                </c:pt>
                <c:pt idx="3231">
                  <c:v>1.9231284376280584E-2</c:v>
                </c:pt>
                <c:pt idx="3232">
                  <c:v>1.923550678351893E-2</c:v>
                </c:pt>
                <c:pt idx="3233">
                  <c:v>1.9239713789962941E-2</c:v>
                </c:pt>
                <c:pt idx="3234">
                  <c:v>1.9243905395421378E-2</c:v>
                </c:pt>
                <c:pt idx="3235">
                  <c:v>1.9248081599702774E-2</c:v>
                </c:pt>
                <c:pt idx="3236">
                  <c:v>1.9249867585431648E-2</c:v>
                </c:pt>
                <c:pt idx="3237">
                  <c:v>1.9256387803973228E-2</c:v>
                </c:pt>
                <c:pt idx="3238">
                  <c:v>1.9260517803583559E-2</c:v>
                </c:pt>
                <c:pt idx="3239">
                  <c:v>1.9264632401258943E-2</c:v>
                </c:pt>
                <c:pt idx="3240">
                  <c:v>1.9266367394608803E-2</c:v>
                </c:pt>
                <c:pt idx="3241">
                  <c:v>1.9272815390056031E-2</c:v>
                </c:pt>
                <c:pt idx="3242">
                  <c:v>1.9276883780804083E-2</c:v>
                </c:pt>
                <c:pt idx="3243">
                  <c:v>1.928093676887099E-2</c:v>
                </c:pt>
                <c:pt idx="3244">
                  <c:v>1.9285706671124503E-2</c:v>
                </c:pt>
                <c:pt idx="3245">
                  <c:v>1.9289721831660112E-2</c:v>
                </c:pt>
                <c:pt idx="3246">
                  <c:v>1.9293721590408985E-2</c:v>
                </c:pt>
                <c:pt idx="3247">
                  <c:v>1.929770594719038E-2</c:v>
                </c:pt>
                <c:pt idx="3248">
                  <c:v>1.9301674901823551E-2</c:v>
                </c:pt>
                <c:pt idx="3249">
                  <c:v>1.9305628454128421E-2</c:v>
                </c:pt>
                <c:pt idx="3250">
                  <c:v>1.9309566603925576E-2</c:v>
                </c:pt>
                <c:pt idx="3251">
                  <c:v>1.9313489351036273E-2</c:v>
                </c:pt>
                <c:pt idx="3252">
                  <c:v>1.9317396695283096E-2</c:v>
                </c:pt>
                <c:pt idx="3253">
                  <c:v>1.9321288636487743E-2</c:v>
                </c:pt>
                <c:pt idx="3254">
                  <c:v>1.9325165174474357E-2</c:v>
                </c:pt>
                <c:pt idx="3255">
                  <c:v>1.9329026309067299E-2</c:v>
                </c:pt>
                <c:pt idx="3256">
                  <c:v>1.9332872040090932E-2</c:v>
                </c:pt>
                <c:pt idx="3257">
                  <c:v>1.9336702367371172E-2</c:v>
                </c:pt>
                <c:pt idx="3258">
                  <c:v>1.9340517290734383E-2</c:v>
                </c:pt>
                <c:pt idx="3259">
                  <c:v>1.9344316810006479E-2</c:v>
                </c:pt>
                <c:pt idx="3260">
                  <c:v>1.9348100925016265E-2</c:v>
                </c:pt>
                <c:pt idx="3261">
                  <c:v>1.93518696355921E-2</c:v>
                </c:pt>
                <c:pt idx="3262">
                  <c:v>1.9355622941562123E-2</c:v>
                </c:pt>
                <c:pt idx="3263">
                  <c:v>1.9359360842756246E-2</c:v>
                </c:pt>
                <c:pt idx="3264">
                  <c:v>1.9363083339005716E-2</c:v>
                </c:pt>
                <c:pt idx="3265">
                  <c:v>1.9366790430140668E-2</c:v>
                </c:pt>
                <c:pt idx="3266">
                  <c:v>1.9370482115993681E-2</c:v>
                </c:pt>
                <c:pt idx="3267">
                  <c:v>1.937415839639689E-2</c:v>
                </c:pt>
                <c:pt idx="3268">
                  <c:v>1.937781927118376E-2</c:v>
                </c:pt>
                <c:pt idx="3269">
                  <c:v>1.9381464740188203E-2</c:v>
                </c:pt>
                <c:pt idx="3270">
                  <c:v>1.9385094803244574E-2</c:v>
                </c:pt>
                <c:pt idx="3271">
                  <c:v>1.9388709460188336E-2</c:v>
                </c:pt>
                <c:pt idx="3272">
                  <c:v>1.9392308710855621E-2</c:v>
                </c:pt>
                <c:pt idx="3273">
                  <c:v>1.9395892555083005E-2</c:v>
                </c:pt>
                <c:pt idx="3274">
                  <c:v>1.9399460992707951E-2</c:v>
                </c:pt>
                <c:pt idx="3275">
                  <c:v>1.9403014023568588E-2</c:v>
                </c:pt>
                <c:pt idx="3276">
                  <c:v>1.9406551647503489E-2</c:v>
                </c:pt>
                <c:pt idx="3277">
                  <c:v>1.9410073864353006E-2</c:v>
                </c:pt>
                <c:pt idx="3278">
                  <c:v>1.9413580673956377E-2</c:v>
                </c:pt>
                <c:pt idx="3279">
                  <c:v>1.9417072076155284E-2</c:v>
                </c:pt>
                <c:pt idx="3280">
                  <c:v>1.9420548070790522E-2</c:v>
                </c:pt>
                <c:pt idx="3281">
                  <c:v>1.9424008657705105E-2</c:v>
                </c:pt>
                <c:pt idx="3282">
                  <c:v>1.9427453836741382E-2</c:v>
                </c:pt>
                <c:pt idx="3283">
                  <c:v>1.9430883607743477E-2</c:v>
                </c:pt>
                <c:pt idx="3284">
                  <c:v>1.943429797055618E-2</c:v>
                </c:pt>
                <c:pt idx="3285">
                  <c:v>1.9437696925024062E-2</c:v>
                </c:pt>
                <c:pt idx="3286">
                  <c:v>1.9441080470993022E-2</c:v>
                </c:pt>
                <c:pt idx="3287">
                  <c:v>1.9444448608309184E-2</c:v>
                </c:pt>
                <c:pt idx="3288">
                  <c:v>1.9447801336820669E-2</c:v>
                </c:pt>
                <c:pt idx="3289">
                  <c:v>1.9451138656374267E-2</c:v>
                </c:pt>
                <c:pt idx="3290">
                  <c:v>1.9454460566819654E-2</c:v>
                </c:pt>
                <c:pt idx="3291">
                  <c:v>1.9457767068005616E-2</c:v>
                </c:pt>
                <c:pt idx="3292">
                  <c:v>1.9461798562805964E-2</c:v>
                </c:pt>
                <c:pt idx="3293">
                  <c:v>1.9465073317242159E-2</c:v>
                </c:pt>
                <c:pt idx="3294">
                  <c:v>1.9468332661175581E-2</c:v>
                </c:pt>
                <c:pt idx="3295">
                  <c:v>1.9471576594457432E-2</c:v>
                </c:pt>
                <c:pt idx="3296">
                  <c:v>1.9474805116940896E-2</c:v>
                </c:pt>
                <c:pt idx="3297">
                  <c:v>1.9478018228478052E-2</c:v>
                </c:pt>
                <c:pt idx="3298">
                  <c:v>1.9481215928923858E-2</c:v>
                </c:pt>
                <c:pt idx="3299">
                  <c:v>1.9484398218132387E-2</c:v>
                </c:pt>
                <c:pt idx="3300">
                  <c:v>1.9487565095958375E-2</c:v>
                </c:pt>
                <c:pt idx="3301">
                  <c:v>1.9490716562258332E-2</c:v>
                </c:pt>
                <c:pt idx="3302">
                  <c:v>1.9493852616888765E-2</c:v>
                </c:pt>
                <c:pt idx="3303">
                  <c:v>1.9496973259707288E-2</c:v>
                </c:pt>
                <c:pt idx="3304">
                  <c:v>1.9500078490571296E-2</c:v>
                </c:pt>
                <c:pt idx="3305">
                  <c:v>1.9503168309339736E-2</c:v>
                </c:pt>
                <c:pt idx="3306">
                  <c:v>1.9506242715873097E-2</c:v>
                </c:pt>
                <c:pt idx="3307">
                  <c:v>1.950930171002966E-2</c:v>
                </c:pt>
                <c:pt idx="3308">
                  <c:v>1.9512345291671472E-2</c:v>
                </c:pt>
                <c:pt idx="3309">
                  <c:v>1.9515373460659468E-2</c:v>
                </c:pt>
                <c:pt idx="3310">
                  <c:v>1.9518386216857024E-2</c:v>
                </c:pt>
                <c:pt idx="3311">
                  <c:v>1.9521383560125956E-2</c:v>
                </c:pt>
                <c:pt idx="3312">
                  <c:v>1.9524365490329643E-2</c:v>
                </c:pt>
                <c:pt idx="3313">
                  <c:v>1.952733200733367E-2</c:v>
                </c:pt>
                <c:pt idx="3314">
                  <c:v>1.9530283111002515E-2</c:v>
                </c:pt>
                <c:pt idx="3315">
                  <c:v>1.9533218801201548E-2</c:v>
                </c:pt>
                <c:pt idx="3316">
                  <c:v>1.953613907779746E-2</c:v>
                </c:pt>
                <c:pt idx="3317">
                  <c:v>1.953904394065761E-2</c:v>
                </c:pt>
                <c:pt idx="3318">
                  <c:v>1.9541933389649577E-2</c:v>
                </c:pt>
                <c:pt idx="3319">
                  <c:v>1.9544807424642055E-2</c:v>
                </c:pt>
                <c:pt idx="3320">
                  <c:v>1.9547666045503943E-2</c:v>
                </c:pt>
                <c:pt idx="3321">
                  <c:v>1.9550509252106371E-2</c:v>
                </c:pt>
                <c:pt idx="3322">
                  <c:v>1.9553337044318247E-2</c:v>
                </c:pt>
                <c:pt idx="3323">
                  <c:v>1.9556149422012243E-2</c:v>
                </c:pt>
                <c:pt idx="3324">
                  <c:v>1.9558946385059478E-2</c:v>
                </c:pt>
                <c:pt idx="3325">
                  <c:v>1.9561727933333741E-2</c:v>
                </c:pt>
                <c:pt idx="3326">
                  <c:v>1.9564494066707697E-2</c:v>
                </c:pt>
                <c:pt idx="3327">
                  <c:v>1.9567244785055355E-2</c:v>
                </c:pt>
                <c:pt idx="3328">
                  <c:v>1.9569980088252704E-2</c:v>
                </c:pt>
                <c:pt idx="3329">
                  <c:v>1.9572699976174189E-2</c:v>
                </c:pt>
                <c:pt idx="3330">
                  <c:v>1.9575404448696473E-2</c:v>
                </c:pt>
                <c:pt idx="3331">
                  <c:v>1.9578093505696437E-2</c:v>
                </c:pt>
                <c:pt idx="3332">
                  <c:v>1.9580767147051842E-2</c:v>
                </c:pt>
                <c:pt idx="3333">
                  <c:v>1.9583425372640899E-2</c:v>
                </c:pt>
                <c:pt idx="3334">
                  <c:v>1.9586068182342705E-2</c:v>
                </c:pt>
                <c:pt idx="3335">
                  <c:v>1.9588695576037905E-2</c:v>
                </c:pt>
                <c:pt idx="3336">
                  <c:v>1.959130755360515E-2</c:v>
                </c:pt>
                <c:pt idx="3337">
                  <c:v>1.9593904114927296E-2</c:v>
                </c:pt>
                <c:pt idx="3338">
                  <c:v>1.9596485259884992E-2</c:v>
                </c:pt>
                <c:pt idx="3339">
                  <c:v>1.9599050988361764E-2</c:v>
                </c:pt>
                <c:pt idx="3340">
                  <c:v>1.9601601300240242E-2</c:v>
                </c:pt>
                <c:pt idx="3341">
                  <c:v>1.9604136195404621E-2</c:v>
                </c:pt>
                <c:pt idx="3342">
                  <c:v>1.960665567373953E-2</c:v>
                </c:pt>
                <c:pt idx="3343">
                  <c:v>1.9609159735130704E-2</c:v>
                </c:pt>
                <c:pt idx="3344">
                  <c:v>1.9610957283597186E-2</c:v>
                </c:pt>
                <c:pt idx="3345">
                  <c:v>1.9613431480352439E-2</c:v>
                </c:pt>
                <c:pt idx="3346">
                  <c:v>1.9615890260635593E-2</c:v>
                </c:pt>
                <c:pt idx="3347">
                  <c:v>1.9618333624335405E-2</c:v>
                </c:pt>
                <c:pt idx="3348">
                  <c:v>1.9620761571341294E-2</c:v>
                </c:pt>
                <c:pt idx="3349">
                  <c:v>1.9623174101542906E-2</c:v>
                </c:pt>
                <c:pt idx="3350">
                  <c:v>1.9625571214830329E-2</c:v>
                </c:pt>
                <c:pt idx="3351">
                  <c:v>1.9627952911095647E-2</c:v>
                </c:pt>
                <c:pt idx="3352">
                  <c:v>1.9630319190229839E-2</c:v>
                </c:pt>
                <c:pt idx="3353">
                  <c:v>1.96326700521261E-2</c:v>
                </c:pt>
                <c:pt idx="3354">
                  <c:v>1.9635005496678071E-2</c:v>
                </c:pt>
                <c:pt idx="3355">
                  <c:v>1.963732552377917E-2</c:v>
                </c:pt>
                <c:pt idx="3356">
                  <c:v>1.9639630133324371E-2</c:v>
                </c:pt>
                <c:pt idx="3357">
                  <c:v>1.9641919325209312E-2</c:v>
                </c:pt>
                <c:pt idx="3358">
                  <c:v>1.9644193099329632E-2</c:v>
                </c:pt>
                <c:pt idx="3359">
                  <c:v>1.9646451455582525E-2</c:v>
                </c:pt>
                <c:pt idx="3360">
                  <c:v>1.9648694393865407E-2</c:v>
                </c:pt>
                <c:pt idx="3361">
                  <c:v>1.9650921914076802E-2</c:v>
                </c:pt>
                <c:pt idx="3362">
                  <c:v>1.9653134016115015E-2</c:v>
                </c:pt>
                <c:pt idx="3363">
                  <c:v>1.9655330699880125E-2</c:v>
                </c:pt>
                <c:pt idx="3364">
                  <c:v>1.9657511965272878E-2</c:v>
                </c:pt>
                <c:pt idx="3365">
                  <c:v>1.9659677812193355E-2</c:v>
                </c:pt>
                <c:pt idx="3366">
                  <c:v>1.9661828240543855E-2</c:v>
                </c:pt>
                <c:pt idx="3367">
                  <c:v>1.9663963250227123E-2</c:v>
                </c:pt>
                <c:pt idx="3368">
                  <c:v>1.966608284114546E-2</c:v>
                </c:pt>
                <c:pt idx="3369">
                  <c:v>1.9668187013202942E-2</c:v>
                </c:pt>
                <c:pt idx="3370">
                  <c:v>1.9670275766304757E-2</c:v>
                </c:pt>
                <c:pt idx="3371">
                  <c:v>1.967234910035498E-2</c:v>
                </c:pt>
                <c:pt idx="3372">
                  <c:v>1.967440701526102E-2</c:v>
                </c:pt>
                <c:pt idx="3373">
                  <c:v>1.9676449510928062E-2</c:v>
                </c:pt>
                <c:pt idx="3374">
                  <c:v>1.9678476587264404E-2</c:v>
                </c:pt>
                <c:pt idx="3375">
                  <c:v>1.9680488244177008E-2</c:v>
                </c:pt>
                <c:pt idx="3376">
                  <c:v>1.9682484481576168E-2</c:v>
                </c:pt>
                <c:pt idx="3377">
                  <c:v>1.9684465299369958E-2</c:v>
                </c:pt>
                <c:pt idx="3378">
                  <c:v>1.9686430697469337E-2</c:v>
                </c:pt>
                <c:pt idx="3379">
                  <c:v>1.96883806757846E-2</c:v>
                </c:pt>
                <c:pt idx="3380">
                  <c:v>1.9690315234227596E-2</c:v>
                </c:pt>
                <c:pt idx="3381">
                  <c:v>1.9692234372709949E-2</c:v>
                </c:pt>
                <c:pt idx="3382">
                  <c:v>1.9694138091145064E-2</c:v>
                </c:pt>
                <c:pt idx="3383">
                  <c:v>1.9696026389447008E-2</c:v>
                </c:pt>
                <c:pt idx="3384">
                  <c:v>1.9697899267529184E-2</c:v>
                </c:pt>
                <c:pt idx="3385">
                  <c:v>1.9699756725307438E-2</c:v>
                </c:pt>
                <c:pt idx="3386">
                  <c:v>1.970159876269717E-2</c:v>
                </c:pt>
                <c:pt idx="3387">
                  <c:v>1.9703685066069232E-2</c:v>
                </c:pt>
                <c:pt idx="3388">
                  <c:v>1.9705494059488071E-2</c:v>
                </c:pt>
                <c:pt idx="3389">
                  <c:v>1.9707287632258597E-2</c:v>
                </c:pt>
                <c:pt idx="3390">
                  <c:v>1.9709065784298208E-2</c:v>
                </c:pt>
                <c:pt idx="3391">
                  <c:v>1.9710828515527412E-2</c:v>
                </c:pt>
                <c:pt idx="3392">
                  <c:v>1.9712575825865386E-2</c:v>
                </c:pt>
                <c:pt idx="3393">
                  <c:v>1.9714307715232859E-2</c:v>
                </c:pt>
                <c:pt idx="3394">
                  <c:v>1.971602418355145E-2</c:v>
                </c:pt>
                <c:pt idx="3395">
                  <c:v>1.9717725230743888E-2</c:v>
                </c:pt>
                <c:pt idx="3396">
                  <c:v>1.9719410856731789E-2</c:v>
                </c:pt>
                <c:pt idx="3397">
                  <c:v>1.972108106143966E-2</c:v>
                </c:pt>
                <c:pt idx="3398">
                  <c:v>1.9722735844791117E-2</c:v>
                </c:pt>
                <c:pt idx="3399">
                  <c:v>1.9724375206711997E-2</c:v>
                </c:pt>
                <c:pt idx="3400">
                  <c:v>1.9725999147126583E-2</c:v>
                </c:pt>
                <c:pt idx="3401">
                  <c:v>1.9727607665962044E-2</c:v>
                </c:pt>
                <c:pt idx="3402">
                  <c:v>1.9729200763145105E-2</c:v>
                </c:pt>
                <c:pt idx="3403">
                  <c:v>1.9730778438603602E-2</c:v>
                </c:pt>
                <c:pt idx="3404">
                  <c:v>1.9732340692266037E-2</c:v>
                </c:pt>
                <c:pt idx="3405">
                  <c:v>1.9733887524061577E-2</c:v>
                </c:pt>
                <c:pt idx="3406">
                  <c:v>1.9735418933919169E-2</c:v>
                </c:pt>
                <c:pt idx="3407">
                  <c:v>1.9736934921770644E-2</c:v>
                </c:pt>
                <c:pt idx="3408">
                  <c:v>1.973843548754628E-2</c:v>
                </c:pt>
                <c:pt idx="3409">
                  <c:v>1.9739920631178354E-2</c:v>
                </c:pt>
                <c:pt idx="3410">
                  <c:v>1.9741390352599364E-2</c:v>
                </c:pt>
                <c:pt idx="3411">
                  <c:v>1.9742844651742919E-2</c:v>
                </c:pt>
                <c:pt idx="3412">
                  <c:v>1.9744283528542628E-2</c:v>
                </c:pt>
                <c:pt idx="3413">
                  <c:v>1.9745706982932987E-2</c:v>
                </c:pt>
                <c:pt idx="3414">
                  <c:v>1.9747115014850269E-2</c:v>
                </c:pt>
                <c:pt idx="3415">
                  <c:v>1.9748507624230083E-2</c:v>
                </c:pt>
                <c:pt idx="3416">
                  <c:v>1.9749884811009144E-2</c:v>
                </c:pt>
                <c:pt idx="3417">
                  <c:v>1.9751246575125059E-2</c:v>
                </c:pt>
                <c:pt idx="3418">
                  <c:v>1.9752592916515876E-2</c:v>
                </c:pt>
                <c:pt idx="3419">
                  <c:v>1.9753923835120757E-2</c:v>
                </c:pt>
                <c:pt idx="3420">
                  <c:v>1.9755239330879082E-2</c:v>
                </c:pt>
                <c:pt idx="3421">
                  <c:v>1.9756539403731788E-2</c:v>
                </c:pt>
                <c:pt idx="3422">
                  <c:v>1.97578240536187E-2</c:v>
                </c:pt>
                <c:pt idx="3423">
                  <c:v>1.9759093280483198E-2</c:v>
                </c:pt>
                <c:pt idx="3424">
                  <c:v>1.9760347084265772E-2</c:v>
                </c:pt>
                <c:pt idx="3425">
                  <c:v>1.9761585464910914E-2</c:v>
                </c:pt>
                <c:pt idx="3426">
                  <c:v>1.9762808422361777E-2</c:v>
                </c:pt>
                <c:pt idx="3427">
                  <c:v>1.9764015956563519E-2</c:v>
                </c:pt>
                <c:pt idx="3428">
                  <c:v>1.9765208067460627E-2</c:v>
                </c:pt>
                <c:pt idx="3429">
                  <c:v>1.9766384754999144E-2</c:v>
                </c:pt>
                <c:pt idx="3430">
                  <c:v>1.9767546019125781E-2</c:v>
                </c:pt>
                <c:pt idx="3431">
                  <c:v>1.9768691859788134E-2</c:v>
                </c:pt>
                <c:pt idx="3432">
                  <c:v>1.9769822276933802E-2</c:v>
                </c:pt>
                <c:pt idx="3433">
                  <c:v>1.9770937270511713E-2</c:v>
                </c:pt>
                <c:pt idx="3434">
                  <c:v>1.9772036840471241E-2</c:v>
                </c:pt>
                <c:pt idx="3435">
                  <c:v>1.9773120986762205E-2</c:v>
                </c:pt>
                <c:pt idx="3436">
                  <c:v>1.9774189709336198E-2</c:v>
                </c:pt>
                <c:pt idx="3437">
                  <c:v>1.9775243008143706E-2</c:v>
                </c:pt>
                <c:pt idx="3438">
                  <c:v>1.9776280883137431E-2</c:v>
                </c:pt>
                <c:pt idx="3439">
                  <c:v>1.9777303334270746E-2</c:v>
                </c:pt>
                <c:pt idx="3440">
                  <c:v>1.9778310361496354E-2</c:v>
                </c:pt>
                <c:pt idx="3441">
                  <c:v>1.977930196476918E-2</c:v>
                </c:pt>
                <c:pt idx="3442">
                  <c:v>1.978027814404415E-2</c:v>
                </c:pt>
                <c:pt idx="3443">
                  <c:v>1.9781238899276632E-2</c:v>
                </c:pt>
                <c:pt idx="3444">
                  <c:v>1.9782184230423328E-2</c:v>
                </c:pt>
                <c:pt idx="3445">
                  <c:v>1.9783114137440716E-2</c:v>
                </c:pt>
                <c:pt idx="3446">
                  <c:v>1.9784028620287941E-2</c:v>
                </c:pt>
                <c:pt idx="3447">
                  <c:v>1.978492767892237E-2</c:v>
                </c:pt>
                <c:pt idx="3448">
                  <c:v>1.9785811313303592E-2</c:v>
                </c:pt>
                <c:pt idx="3449">
                  <c:v>1.9786679523391415E-2</c:v>
                </c:pt>
                <c:pt idx="3450">
                  <c:v>1.978753230914676E-2</c:v>
                </c:pt>
                <c:pt idx="3451">
                  <c:v>1.9788369670530326E-2</c:v>
                </c:pt>
                <c:pt idx="3452">
                  <c:v>1.9789191607504586E-2</c:v>
                </c:pt>
                <c:pt idx="3453">
                  <c:v>1.9789998120032237E-2</c:v>
                </c:pt>
                <c:pt idx="3454">
                  <c:v>1.9790789208076198E-2</c:v>
                </c:pt>
                <c:pt idx="3455">
                  <c:v>1.9791564871601164E-2</c:v>
                </c:pt>
                <c:pt idx="3456">
                  <c:v>1.9792325110571607E-2</c:v>
                </c:pt>
                <c:pt idx="3457">
                  <c:v>1.9793069924953333E-2</c:v>
                </c:pt>
                <c:pt idx="3458">
                  <c:v>1.9793799314712368E-2</c:v>
                </c:pt>
                <c:pt idx="3459">
                  <c:v>1.9794513279815629E-2</c:v>
                </c:pt>
                <c:pt idx="3460">
                  <c:v>1.9795211820230474E-2</c:v>
                </c:pt>
                <c:pt idx="3461">
                  <c:v>1.9795894935925151E-2</c:v>
                </c:pt>
                <c:pt idx="3462">
                  <c:v>1.9796562626869463E-2</c:v>
                </c:pt>
                <c:pt idx="3463">
                  <c:v>1.9797214893032544E-2</c:v>
                </c:pt>
                <c:pt idx="3464">
                  <c:v>1.9797851734384642E-2</c:v>
                </c:pt>
                <c:pt idx="3465">
                  <c:v>1.9798473150896889E-2</c:v>
                </c:pt>
                <c:pt idx="3466">
                  <c:v>1.9799079142541309E-2</c:v>
                </c:pt>
                <c:pt idx="3467">
                  <c:v>1.9799669709290368E-2</c:v>
                </c:pt>
                <c:pt idx="3468">
                  <c:v>1.9800244851117421E-2</c:v>
                </c:pt>
                <c:pt idx="3469">
                  <c:v>1.9800804567995822E-2</c:v>
                </c:pt>
                <c:pt idx="3470">
                  <c:v>1.9801348859900925E-2</c:v>
                </c:pt>
                <c:pt idx="3471">
                  <c:v>1.9801877726807415E-2</c:v>
                </c:pt>
                <c:pt idx="3472">
                  <c:v>1.9802391168691313E-2</c:v>
                </c:pt>
                <c:pt idx="3473">
                  <c:v>1.9802889185529748E-2</c:v>
                </c:pt>
                <c:pt idx="3474">
                  <c:v>1.9803371777300294E-2</c:v>
                </c:pt>
                <c:pt idx="3475">
                  <c:v>1.9803838943979857E-2</c:v>
                </c:pt>
                <c:pt idx="3476">
                  <c:v>1.9804290685548898E-2</c:v>
                </c:pt>
                <c:pt idx="3477">
                  <c:v>1.9804727001985434E-2</c:v>
                </c:pt>
                <c:pt idx="3478">
                  <c:v>1.980514789327037E-2</c:v>
                </c:pt>
                <c:pt idx="3479">
                  <c:v>1.98055533605348E-2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001152"/>
        <c:axId val="17200332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24"/>
                <c:pt idx="0">
                  <c:v>42310</c:v>
                </c:pt>
                <c:pt idx="1">
                  <c:v>42339</c:v>
                </c:pt>
                <c:pt idx="2">
                  <c:v>42373</c:v>
                </c:pt>
                <c:pt idx="3">
                  <c:v>42401</c:v>
                </c:pt>
                <c:pt idx="4">
                  <c:v>42430</c:v>
                </c:pt>
                <c:pt idx="5">
                  <c:v>42461</c:v>
                </c:pt>
                <c:pt idx="6">
                  <c:v>42493</c:v>
                </c:pt>
                <c:pt idx="7">
                  <c:v>42522</c:v>
                </c:pt>
                <c:pt idx="8">
                  <c:v>42552</c:v>
                </c:pt>
                <c:pt idx="9">
                  <c:v>42583</c:v>
                </c:pt>
                <c:pt idx="10">
                  <c:v>42614</c:v>
                </c:pt>
                <c:pt idx="11">
                  <c:v>42646</c:v>
                </c:pt>
                <c:pt idx="12">
                  <c:v>42675</c:v>
                </c:pt>
                <c:pt idx="13">
                  <c:v>42705</c:v>
                </c:pt>
                <c:pt idx="14">
                  <c:v>42738</c:v>
                </c:pt>
                <c:pt idx="15">
                  <c:v>42767</c:v>
                </c:pt>
                <c:pt idx="16">
                  <c:v>42795</c:v>
                </c:pt>
                <c:pt idx="17">
                  <c:v>42828</c:v>
                </c:pt>
                <c:pt idx="18">
                  <c:v>42857</c:v>
                </c:pt>
                <c:pt idx="19">
                  <c:v>42887</c:v>
                </c:pt>
                <c:pt idx="20">
                  <c:v>42919</c:v>
                </c:pt>
                <c:pt idx="21">
                  <c:v>42948</c:v>
                </c:pt>
                <c:pt idx="22">
                  <c:v>42979</c:v>
                </c:pt>
                <c:pt idx="23">
                  <c:v>43010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24"/>
                <c:pt idx="0">
                  <c:v>0.01</c:v>
                </c:pt>
                <c:pt idx="1">
                  <c:v>1.01E-2</c:v>
                </c:pt>
                <c:pt idx="2">
                  <c:v>1.035E-2</c:v>
                </c:pt>
                <c:pt idx="3">
                  <c:v>1.06E-2</c:v>
                </c:pt>
                <c:pt idx="4">
                  <c:v>1.0899999999999998E-2</c:v>
                </c:pt>
                <c:pt idx="5">
                  <c:v>1.1099999999999999E-2</c:v>
                </c:pt>
                <c:pt idx="6">
                  <c:v>0</c:v>
                </c:pt>
                <c:pt idx="7">
                  <c:v>0</c:v>
                </c:pt>
                <c:pt idx="8">
                  <c:v>1.225E-2</c:v>
                </c:pt>
                <c:pt idx="9">
                  <c:v>0</c:v>
                </c:pt>
                <c:pt idx="10">
                  <c:v>0</c:v>
                </c:pt>
                <c:pt idx="11">
                  <c:v>1.32E-2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001152"/>
        <c:axId val="172003328"/>
      </c:scatterChart>
      <c:dateAx>
        <c:axId val="172001152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00332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72003328"/>
        <c:scaling>
          <c:orientation val="minMax"/>
          <c:max val="1.7000000000000001E-2"/>
          <c:min val="8.9999999999999993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7200115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42278</c:v>
                </c:pt>
                <c:pt idx="1">
                  <c:v>42279</c:v>
                </c:pt>
                <c:pt idx="2">
                  <c:v>42282</c:v>
                </c:pt>
                <c:pt idx="3">
                  <c:v>42283</c:v>
                </c:pt>
                <c:pt idx="4">
                  <c:v>42284</c:v>
                </c:pt>
                <c:pt idx="5">
                  <c:v>42285</c:v>
                </c:pt>
                <c:pt idx="6">
                  <c:v>42286</c:v>
                </c:pt>
                <c:pt idx="7">
                  <c:v>42289</c:v>
                </c:pt>
                <c:pt idx="8">
                  <c:v>42290</c:v>
                </c:pt>
                <c:pt idx="9">
                  <c:v>42291</c:v>
                </c:pt>
                <c:pt idx="10">
                  <c:v>42292</c:v>
                </c:pt>
                <c:pt idx="11">
                  <c:v>42293</c:v>
                </c:pt>
                <c:pt idx="12">
                  <c:v>42296</c:v>
                </c:pt>
                <c:pt idx="13">
                  <c:v>42297</c:v>
                </c:pt>
                <c:pt idx="14">
                  <c:v>42298</c:v>
                </c:pt>
                <c:pt idx="15">
                  <c:v>42299</c:v>
                </c:pt>
                <c:pt idx="16">
                  <c:v>42300</c:v>
                </c:pt>
                <c:pt idx="17">
                  <c:v>42303</c:v>
                </c:pt>
                <c:pt idx="18">
                  <c:v>42304</c:v>
                </c:pt>
                <c:pt idx="19">
                  <c:v>42305</c:v>
                </c:pt>
                <c:pt idx="20">
                  <c:v>42306</c:v>
                </c:pt>
                <c:pt idx="21">
                  <c:v>42307</c:v>
                </c:pt>
                <c:pt idx="22">
                  <c:v>42310</c:v>
                </c:pt>
                <c:pt idx="23">
                  <c:v>42311</c:v>
                </c:pt>
                <c:pt idx="24">
                  <c:v>42312</c:v>
                </c:pt>
                <c:pt idx="25">
                  <c:v>42313</c:v>
                </c:pt>
                <c:pt idx="26">
                  <c:v>42314</c:v>
                </c:pt>
                <c:pt idx="27">
                  <c:v>42317</c:v>
                </c:pt>
                <c:pt idx="28">
                  <c:v>42318</c:v>
                </c:pt>
                <c:pt idx="29">
                  <c:v>42319</c:v>
                </c:pt>
                <c:pt idx="30">
                  <c:v>42320</c:v>
                </c:pt>
                <c:pt idx="31">
                  <c:v>42321</c:v>
                </c:pt>
                <c:pt idx="32">
                  <c:v>42324</c:v>
                </c:pt>
                <c:pt idx="33">
                  <c:v>42325</c:v>
                </c:pt>
                <c:pt idx="34">
                  <c:v>42326</c:v>
                </c:pt>
                <c:pt idx="35">
                  <c:v>42327</c:v>
                </c:pt>
                <c:pt idx="36">
                  <c:v>42328</c:v>
                </c:pt>
                <c:pt idx="37">
                  <c:v>42331</c:v>
                </c:pt>
                <c:pt idx="38">
                  <c:v>42332</c:v>
                </c:pt>
                <c:pt idx="39">
                  <c:v>42333</c:v>
                </c:pt>
                <c:pt idx="40">
                  <c:v>42334</c:v>
                </c:pt>
                <c:pt idx="41">
                  <c:v>42335</c:v>
                </c:pt>
                <c:pt idx="42">
                  <c:v>42338</c:v>
                </c:pt>
                <c:pt idx="43">
                  <c:v>42339</c:v>
                </c:pt>
                <c:pt idx="44">
                  <c:v>42340</c:v>
                </c:pt>
                <c:pt idx="45">
                  <c:v>42341</c:v>
                </c:pt>
                <c:pt idx="46">
                  <c:v>42342</c:v>
                </c:pt>
                <c:pt idx="47">
                  <c:v>42345</c:v>
                </c:pt>
                <c:pt idx="48">
                  <c:v>42346</c:v>
                </c:pt>
                <c:pt idx="49">
                  <c:v>42347</c:v>
                </c:pt>
                <c:pt idx="50">
                  <c:v>42348</c:v>
                </c:pt>
                <c:pt idx="51">
                  <c:v>42349</c:v>
                </c:pt>
                <c:pt idx="52">
                  <c:v>42352</c:v>
                </c:pt>
                <c:pt idx="53">
                  <c:v>42353</c:v>
                </c:pt>
                <c:pt idx="54">
                  <c:v>42354</c:v>
                </c:pt>
                <c:pt idx="55">
                  <c:v>42355</c:v>
                </c:pt>
                <c:pt idx="56">
                  <c:v>42356</c:v>
                </c:pt>
                <c:pt idx="57">
                  <c:v>42359</c:v>
                </c:pt>
                <c:pt idx="58">
                  <c:v>42360</c:v>
                </c:pt>
                <c:pt idx="59">
                  <c:v>42361</c:v>
                </c:pt>
                <c:pt idx="60">
                  <c:v>42362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42493</c:v>
                </c:pt>
                <c:pt idx="148">
                  <c:v>42494</c:v>
                </c:pt>
                <c:pt idx="149">
                  <c:v>42495</c:v>
                </c:pt>
                <c:pt idx="150">
                  <c:v>42496</c:v>
                </c:pt>
                <c:pt idx="151">
                  <c:v>42499</c:v>
                </c:pt>
                <c:pt idx="152">
                  <c:v>42500</c:v>
                </c:pt>
                <c:pt idx="153">
                  <c:v>42501</c:v>
                </c:pt>
                <c:pt idx="154">
                  <c:v>42502</c:v>
                </c:pt>
                <c:pt idx="155">
                  <c:v>42503</c:v>
                </c:pt>
                <c:pt idx="156">
                  <c:v>42506</c:v>
                </c:pt>
                <c:pt idx="157">
                  <c:v>42507</c:v>
                </c:pt>
                <c:pt idx="158">
                  <c:v>42508</c:v>
                </c:pt>
                <c:pt idx="159">
                  <c:v>42509</c:v>
                </c:pt>
                <c:pt idx="160">
                  <c:v>42510</c:v>
                </c:pt>
                <c:pt idx="161">
                  <c:v>42513</c:v>
                </c:pt>
                <c:pt idx="162">
                  <c:v>42514</c:v>
                </c:pt>
                <c:pt idx="163">
                  <c:v>42515</c:v>
                </c:pt>
                <c:pt idx="164">
                  <c:v>42516</c:v>
                </c:pt>
                <c:pt idx="165">
                  <c:v>42517</c:v>
                </c:pt>
                <c:pt idx="166">
                  <c:v>42521</c:v>
                </c:pt>
                <c:pt idx="167">
                  <c:v>42522</c:v>
                </c:pt>
                <c:pt idx="168">
                  <c:v>42523</c:v>
                </c:pt>
                <c:pt idx="169">
                  <c:v>42524</c:v>
                </c:pt>
                <c:pt idx="170">
                  <c:v>42527</c:v>
                </c:pt>
                <c:pt idx="171">
                  <c:v>42528</c:v>
                </c:pt>
                <c:pt idx="172">
                  <c:v>42529</c:v>
                </c:pt>
                <c:pt idx="173">
                  <c:v>42530</c:v>
                </c:pt>
                <c:pt idx="174">
                  <c:v>42531</c:v>
                </c:pt>
                <c:pt idx="175">
                  <c:v>42534</c:v>
                </c:pt>
                <c:pt idx="176">
                  <c:v>42535</c:v>
                </c:pt>
                <c:pt idx="177">
                  <c:v>42536</c:v>
                </c:pt>
                <c:pt idx="178">
                  <c:v>42537</c:v>
                </c:pt>
                <c:pt idx="179">
                  <c:v>42538</c:v>
                </c:pt>
                <c:pt idx="180">
                  <c:v>42541</c:v>
                </c:pt>
                <c:pt idx="181">
                  <c:v>42542</c:v>
                </c:pt>
                <c:pt idx="182">
                  <c:v>42543</c:v>
                </c:pt>
                <c:pt idx="183">
                  <c:v>42544</c:v>
                </c:pt>
                <c:pt idx="184">
                  <c:v>42545</c:v>
                </c:pt>
                <c:pt idx="185">
                  <c:v>42548</c:v>
                </c:pt>
                <c:pt idx="186">
                  <c:v>42549</c:v>
                </c:pt>
                <c:pt idx="187">
                  <c:v>42550</c:v>
                </c:pt>
                <c:pt idx="188">
                  <c:v>42551</c:v>
                </c:pt>
                <c:pt idx="189">
                  <c:v>42552</c:v>
                </c:pt>
                <c:pt idx="190">
                  <c:v>42555</c:v>
                </c:pt>
                <c:pt idx="191">
                  <c:v>42556</c:v>
                </c:pt>
                <c:pt idx="192">
                  <c:v>42557</c:v>
                </c:pt>
                <c:pt idx="193">
                  <c:v>42558</c:v>
                </c:pt>
                <c:pt idx="194">
                  <c:v>42559</c:v>
                </c:pt>
                <c:pt idx="195">
                  <c:v>42562</c:v>
                </c:pt>
                <c:pt idx="196">
                  <c:v>42563</c:v>
                </c:pt>
                <c:pt idx="197">
                  <c:v>42564</c:v>
                </c:pt>
                <c:pt idx="198">
                  <c:v>42565</c:v>
                </c:pt>
                <c:pt idx="199">
                  <c:v>42566</c:v>
                </c:pt>
                <c:pt idx="200">
                  <c:v>42569</c:v>
                </c:pt>
                <c:pt idx="201">
                  <c:v>42570</c:v>
                </c:pt>
                <c:pt idx="202">
                  <c:v>42571</c:v>
                </c:pt>
                <c:pt idx="203">
                  <c:v>42572</c:v>
                </c:pt>
                <c:pt idx="204">
                  <c:v>42573</c:v>
                </c:pt>
                <c:pt idx="205">
                  <c:v>42576</c:v>
                </c:pt>
                <c:pt idx="206">
                  <c:v>42577</c:v>
                </c:pt>
                <c:pt idx="207">
                  <c:v>42578</c:v>
                </c:pt>
                <c:pt idx="208">
                  <c:v>42579</c:v>
                </c:pt>
                <c:pt idx="209">
                  <c:v>42580</c:v>
                </c:pt>
                <c:pt idx="210">
                  <c:v>42583</c:v>
                </c:pt>
                <c:pt idx="211">
                  <c:v>42584</c:v>
                </c:pt>
                <c:pt idx="212">
                  <c:v>42585</c:v>
                </c:pt>
                <c:pt idx="213">
                  <c:v>42586</c:v>
                </c:pt>
                <c:pt idx="214">
                  <c:v>42587</c:v>
                </c:pt>
                <c:pt idx="215">
                  <c:v>42590</c:v>
                </c:pt>
                <c:pt idx="216">
                  <c:v>42591</c:v>
                </c:pt>
                <c:pt idx="217">
                  <c:v>42592</c:v>
                </c:pt>
                <c:pt idx="218">
                  <c:v>42593</c:v>
                </c:pt>
                <c:pt idx="219">
                  <c:v>42594</c:v>
                </c:pt>
                <c:pt idx="220">
                  <c:v>42597</c:v>
                </c:pt>
                <c:pt idx="221">
                  <c:v>42598</c:v>
                </c:pt>
                <c:pt idx="222">
                  <c:v>42599</c:v>
                </c:pt>
                <c:pt idx="223">
                  <c:v>42600</c:v>
                </c:pt>
                <c:pt idx="224">
                  <c:v>42601</c:v>
                </c:pt>
                <c:pt idx="225">
                  <c:v>42604</c:v>
                </c:pt>
                <c:pt idx="226">
                  <c:v>42605</c:v>
                </c:pt>
                <c:pt idx="227">
                  <c:v>42606</c:v>
                </c:pt>
                <c:pt idx="228">
                  <c:v>42607</c:v>
                </c:pt>
                <c:pt idx="229">
                  <c:v>42608</c:v>
                </c:pt>
                <c:pt idx="230">
                  <c:v>42612</c:v>
                </c:pt>
                <c:pt idx="231">
                  <c:v>42613</c:v>
                </c:pt>
                <c:pt idx="232">
                  <c:v>42614</c:v>
                </c:pt>
                <c:pt idx="233">
                  <c:v>42615</c:v>
                </c:pt>
                <c:pt idx="234">
                  <c:v>42618</c:v>
                </c:pt>
                <c:pt idx="235">
                  <c:v>42619</c:v>
                </c:pt>
                <c:pt idx="236">
                  <c:v>42620</c:v>
                </c:pt>
                <c:pt idx="237">
                  <c:v>42621</c:v>
                </c:pt>
                <c:pt idx="238">
                  <c:v>42622</c:v>
                </c:pt>
                <c:pt idx="239">
                  <c:v>42625</c:v>
                </c:pt>
                <c:pt idx="240">
                  <c:v>42626</c:v>
                </c:pt>
                <c:pt idx="241">
                  <c:v>42627</c:v>
                </c:pt>
                <c:pt idx="242">
                  <c:v>42628</c:v>
                </c:pt>
                <c:pt idx="243">
                  <c:v>42629</c:v>
                </c:pt>
                <c:pt idx="244">
                  <c:v>42632</c:v>
                </c:pt>
                <c:pt idx="245">
                  <c:v>42633</c:v>
                </c:pt>
                <c:pt idx="246">
                  <c:v>42634</c:v>
                </c:pt>
                <c:pt idx="247">
                  <c:v>42635</c:v>
                </c:pt>
                <c:pt idx="248">
                  <c:v>42636</c:v>
                </c:pt>
                <c:pt idx="249">
                  <c:v>42639</c:v>
                </c:pt>
                <c:pt idx="250">
                  <c:v>42640</c:v>
                </c:pt>
                <c:pt idx="251">
                  <c:v>42641</c:v>
                </c:pt>
                <c:pt idx="252">
                  <c:v>42642</c:v>
                </c:pt>
                <c:pt idx="253">
                  <c:v>42643</c:v>
                </c:pt>
                <c:pt idx="254">
                  <c:v>42646</c:v>
                </c:pt>
                <c:pt idx="255">
                  <c:v>42647</c:v>
                </c:pt>
                <c:pt idx="256">
                  <c:v>42648</c:v>
                </c:pt>
                <c:pt idx="257">
                  <c:v>42649</c:v>
                </c:pt>
                <c:pt idx="258">
                  <c:v>42650</c:v>
                </c:pt>
                <c:pt idx="259">
                  <c:v>42653</c:v>
                </c:pt>
                <c:pt idx="260">
                  <c:v>42654</c:v>
                </c:pt>
                <c:pt idx="261">
                  <c:v>42655</c:v>
                </c:pt>
                <c:pt idx="262">
                  <c:v>42656</c:v>
                </c:pt>
                <c:pt idx="263">
                  <c:v>42657</c:v>
                </c:pt>
                <c:pt idx="264">
                  <c:v>42660</c:v>
                </c:pt>
                <c:pt idx="265">
                  <c:v>42661</c:v>
                </c:pt>
                <c:pt idx="266">
                  <c:v>42662</c:v>
                </c:pt>
                <c:pt idx="267">
                  <c:v>42663</c:v>
                </c:pt>
                <c:pt idx="268">
                  <c:v>42664</c:v>
                </c:pt>
                <c:pt idx="269">
                  <c:v>42667</c:v>
                </c:pt>
                <c:pt idx="270">
                  <c:v>42668</c:v>
                </c:pt>
                <c:pt idx="271">
                  <c:v>42669</c:v>
                </c:pt>
                <c:pt idx="272">
                  <c:v>42670</c:v>
                </c:pt>
                <c:pt idx="273">
                  <c:v>42671</c:v>
                </c:pt>
                <c:pt idx="274">
                  <c:v>42674</c:v>
                </c:pt>
                <c:pt idx="275">
                  <c:v>42675</c:v>
                </c:pt>
                <c:pt idx="276">
                  <c:v>42676</c:v>
                </c:pt>
                <c:pt idx="277">
                  <c:v>42677</c:v>
                </c:pt>
                <c:pt idx="278">
                  <c:v>42678</c:v>
                </c:pt>
                <c:pt idx="279">
                  <c:v>42681</c:v>
                </c:pt>
                <c:pt idx="280">
                  <c:v>42682</c:v>
                </c:pt>
                <c:pt idx="281">
                  <c:v>42683</c:v>
                </c:pt>
                <c:pt idx="282">
                  <c:v>42684</c:v>
                </c:pt>
                <c:pt idx="283">
                  <c:v>42685</c:v>
                </c:pt>
                <c:pt idx="284">
                  <c:v>42688</c:v>
                </c:pt>
                <c:pt idx="285">
                  <c:v>42689</c:v>
                </c:pt>
                <c:pt idx="286">
                  <c:v>42690</c:v>
                </c:pt>
                <c:pt idx="287">
                  <c:v>42691</c:v>
                </c:pt>
                <c:pt idx="288">
                  <c:v>42692</c:v>
                </c:pt>
                <c:pt idx="289">
                  <c:v>42695</c:v>
                </c:pt>
                <c:pt idx="290">
                  <c:v>42696</c:v>
                </c:pt>
                <c:pt idx="291">
                  <c:v>42697</c:v>
                </c:pt>
                <c:pt idx="292">
                  <c:v>42698</c:v>
                </c:pt>
                <c:pt idx="293">
                  <c:v>42699</c:v>
                </c:pt>
                <c:pt idx="294">
                  <c:v>42702</c:v>
                </c:pt>
                <c:pt idx="295">
                  <c:v>42703</c:v>
                </c:pt>
                <c:pt idx="296">
                  <c:v>42704</c:v>
                </c:pt>
                <c:pt idx="297">
                  <c:v>42705</c:v>
                </c:pt>
                <c:pt idx="298">
                  <c:v>42706</c:v>
                </c:pt>
                <c:pt idx="299">
                  <c:v>42709</c:v>
                </c:pt>
                <c:pt idx="300">
                  <c:v>42710</c:v>
                </c:pt>
                <c:pt idx="301">
                  <c:v>42711</c:v>
                </c:pt>
                <c:pt idx="302">
                  <c:v>42712</c:v>
                </c:pt>
                <c:pt idx="303">
                  <c:v>42713</c:v>
                </c:pt>
                <c:pt idx="304">
                  <c:v>42716</c:v>
                </c:pt>
                <c:pt idx="305">
                  <c:v>42717</c:v>
                </c:pt>
                <c:pt idx="306">
                  <c:v>42718</c:v>
                </c:pt>
                <c:pt idx="307">
                  <c:v>42719</c:v>
                </c:pt>
                <c:pt idx="308">
                  <c:v>42720</c:v>
                </c:pt>
                <c:pt idx="309">
                  <c:v>42723</c:v>
                </c:pt>
                <c:pt idx="310">
                  <c:v>42724</c:v>
                </c:pt>
                <c:pt idx="311">
                  <c:v>42725</c:v>
                </c:pt>
                <c:pt idx="312">
                  <c:v>42726</c:v>
                </c:pt>
                <c:pt idx="313">
                  <c:v>42727</c:v>
                </c:pt>
                <c:pt idx="314">
                  <c:v>42732</c:v>
                </c:pt>
                <c:pt idx="315">
                  <c:v>42733</c:v>
                </c:pt>
                <c:pt idx="316">
                  <c:v>42734</c:v>
                </c:pt>
                <c:pt idx="317">
                  <c:v>42738</c:v>
                </c:pt>
                <c:pt idx="318">
                  <c:v>42739</c:v>
                </c:pt>
                <c:pt idx="319">
                  <c:v>42740</c:v>
                </c:pt>
                <c:pt idx="320">
                  <c:v>42741</c:v>
                </c:pt>
                <c:pt idx="321">
                  <c:v>42744</c:v>
                </c:pt>
                <c:pt idx="322">
                  <c:v>42745</c:v>
                </c:pt>
                <c:pt idx="323">
                  <c:v>42746</c:v>
                </c:pt>
                <c:pt idx="324">
                  <c:v>42747</c:v>
                </c:pt>
                <c:pt idx="325">
                  <c:v>42748</c:v>
                </c:pt>
                <c:pt idx="326">
                  <c:v>42751</c:v>
                </c:pt>
                <c:pt idx="327">
                  <c:v>42752</c:v>
                </c:pt>
                <c:pt idx="328">
                  <c:v>42753</c:v>
                </c:pt>
                <c:pt idx="329">
                  <c:v>42754</c:v>
                </c:pt>
                <c:pt idx="330">
                  <c:v>42755</c:v>
                </c:pt>
                <c:pt idx="331">
                  <c:v>42758</c:v>
                </c:pt>
                <c:pt idx="332">
                  <c:v>42759</c:v>
                </c:pt>
                <c:pt idx="333">
                  <c:v>42760</c:v>
                </c:pt>
                <c:pt idx="334">
                  <c:v>42761</c:v>
                </c:pt>
                <c:pt idx="335">
                  <c:v>42762</c:v>
                </c:pt>
                <c:pt idx="336">
                  <c:v>42765</c:v>
                </c:pt>
                <c:pt idx="337">
                  <c:v>42766</c:v>
                </c:pt>
                <c:pt idx="338">
                  <c:v>42767</c:v>
                </c:pt>
                <c:pt idx="339">
                  <c:v>42768</c:v>
                </c:pt>
                <c:pt idx="340">
                  <c:v>42769</c:v>
                </c:pt>
                <c:pt idx="341">
                  <c:v>42772</c:v>
                </c:pt>
                <c:pt idx="342">
                  <c:v>42773</c:v>
                </c:pt>
                <c:pt idx="343">
                  <c:v>42774</c:v>
                </c:pt>
                <c:pt idx="344">
                  <c:v>42775</c:v>
                </c:pt>
                <c:pt idx="345">
                  <c:v>42776</c:v>
                </c:pt>
                <c:pt idx="346">
                  <c:v>42779</c:v>
                </c:pt>
                <c:pt idx="347">
                  <c:v>42780</c:v>
                </c:pt>
                <c:pt idx="348">
                  <c:v>42781</c:v>
                </c:pt>
                <c:pt idx="349">
                  <c:v>42782</c:v>
                </c:pt>
                <c:pt idx="350">
                  <c:v>42783</c:v>
                </c:pt>
                <c:pt idx="351">
                  <c:v>42786</c:v>
                </c:pt>
                <c:pt idx="352">
                  <c:v>42787</c:v>
                </c:pt>
                <c:pt idx="353">
                  <c:v>42788</c:v>
                </c:pt>
                <c:pt idx="354">
                  <c:v>42789</c:v>
                </c:pt>
                <c:pt idx="355">
                  <c:v>42790</c:v>
                </c:pt>
                <c:pt idx="356">
                  <c:v>42793</c:v>
                </c:pt>
                <c:pt idx="357">
                  <c:v>42794</c:v>
                </c:pt>
                <c:pt idx="358">
                  <c:v>42795</c:v>
                </c:pt>
                <c:pt idx="359">
                  <c:v>42796</c:v>
                </c:pt>
                <c:pt idx="360">
                  <c:v>42797</c:v>
                </c:pt>
                <c:pt idx="361">
                  <c:v>42800</c:v>
                </c:pt>
                <c:pt idx="362">
                  <c:v>42801</c:v>
                </c:pt>
                <c:pt idx="363">
                  <c:v>42802</c:v>
                </c:pt>
                <c:pt idx="364">
                  <c:v>42803</c:v>
                </c:pt>
                <c:pt idx="365">
                  <c:v>42804</c:v>
                </c:pt>
                <c:pt idx="366">
                  <c:v>42807</c:v>
                </c:pt>
                <c:pt idx="367">
                  <c:v>42808</c:v>
                </c:pt>
                <c:pt idx="368">
                  <c:v>42809</c:v>
                </c:pt>
                <c:pt idx="369">
                  <c:v>42810</c:v>
                </c:pt>
                <c:pt idx="370">
                  <c:v>42811</c:v>
                </c:pt>
                <c:pt idx="371">
                  <c:v>42814</c:v>
                </c:pt>
                <c:pt idx="372">
                  <c:v>42815</c:v>
                </c:pt>
                <c:pt idx="373">
                  <c:v>42816</c:v>
                </c:pt>
                <c:pt idx="374">
                  <c:v>42817</c:v>
                </c:pt>
                <c:pt idx="375">
                  <c:v>42818</c:v>
                </c:pt>
                <c:pt idx="376">
                  <c:v>42821</c:v>
                </c:pt>
                <c:pt idx="377">
                  <c:v>42822</c:v>
                </c:pt>
                <c:pt idx="378">
                  <c:v>42823</c:v>
                </c:pt>
                <c:pt idx="379">
                  <c:v>42824</c:v>
                </c:pt>
                <c:pt idx="380">
                  <c:v>42825</c:v>
                </c:pt>
                <c:pt idx="381">
                  <c:v>42828</c:v>
                </c:pt>
                <c:pt idx="382">
                  <c:v>42829</c:v>
                </c:pt>
                <c:pt idx="383">
                  <c:v>42830</c:v>
                </c:pt>
                <c:pt idx="384">
                  <c:v>42831</c:v>
                </c:pt>
                <c:pt idx="385">
                  <c:v>42832</c:v>
                </c:pt>
                <c:pt idx="386">
                  <c:v>42835</c:v>
                </c:pt>
                <c:pt idx="387">
                  <c:v>42836</c:v>
                </c:pt>
                <c:pt idx="388">
                  <c:v>42837</c:v>
                </c:pt>
                <c:pt idx="389">
                  <c:v>42838</c:v>
                </c:pt>
                <c:pt idx="390">
                  <c:v>42843</c:v>
                </c:pt>
                <c:pt idx="391">
                  <c:v>42844</c:v>
                </c:pt>
                <c:pt idx="392">
                  <c:v>42845</c:v>
                </c:pt>
                <c:pt idx="393">
                  <c:v>42846</c:v>
                </c:pt>
                <c:pt idx="394">
                  <c:v>42849</c:v>
                </c:pt>
                <c:pt idx="395">
                  <c:v>42850</c:v>
                </c:pt>
                <c:pt idx="396">
                  <c:v>42851</c:v>
                </c:pt>
                <c:pt idx="397">
                  <c:v>42852</c:v>
                </c:pt>
                <c:pt idx="398">
                  <c:v>42853</c:v>
                </c:pt>
                <c:pt idx="399">
                  <c:v>42857</c:v>
                </c:pt>
                <c:pt idx="400">
                  <c:v>42858</c:v>
                </c:pt>
                <c:pt idx="401">
                  <c:v>42859</c:v>
                </c:pt>
                <c:pt idx="402">
                  <c:v>42860</c:v>
                </c:pt>
                <c:pt idx="403">
                  <c:v>42863</c:v>
                </c:pt>
                <c:pt idx="404">
                  <c:v>42864</c:v>
                </c:pt>
                <c:pt idx="405">
                  <c:v>42865</c:v>
                </c:pt>
                <c:pt idx="406">
                  <c:v>42866</c:v>
                </c:pt>
                <c:pt idx="407">
                  <c:v>42867</c:v>
                </c:pt>
                <c:pt idx="408">
                  <c:v>42870</c:v>
                </c:pt>
                <c:pt idx="409">
                  <c:v>42871</c:v>
                </c:pt>
                <c:pt idx="410">
                  <c:v>42872</c:v>
                </c:pt>
                <c:pt idx="411">
                  <c:v>42873</c:v>
                </c:pt>
                <c:pt idx="412">
                  <c:v>42874</c:v>
                </c:pt>
                <c:pt idx="413">
                  <c:v>42877</c:v>
                </c:pt>
                <c:pt idx="414">
                  <c:v>42878</c:v>
                </c:pt>
                <c:pt idx="415">
                  <c:v>42879</c:v>
                </c:pt>
                <c:pt idx="416">
                  <c:v>42880</c:v>
                </c:pt>
                <c:pt idx="417">
                  <c:v>42881</c:v>
                </c:pt>
                <c:pt idx="418">
                  <c:v>42885</c:v>
                </c:pt>
                <c:pt idx="419">
                  <c:v>42886</c:v>
                </c:pt>
                <c:pt idx="420">
                  <c:v>42887</c:v>
                </c:pt>
                <c:pt idx="421">
                  <c:v>42888</c:v>
                </c:pt>
                <c:pt idx="422">
                  <c:v>42891</c:v>
                </c:pt>
                <c:pt idx="423">
                  <c:v>42892</c:v>
                </c:pt>
                <c:pt idx="424">
                  <c:v>42893</c:v>
                </c:pt>
                <c:pt idx="425">
                  <c:v>42894</c:v>
                </c:pt>
                <c:pt idx="426">
                  <c:v>42895</c:v>
                </c:pt>
                <c:pt idx="427">
                  <c:v>42898</c:v>
                </c:pt>
                <c:pt idx="428">
                  <c:v>42899</c:v>
                </c:pt>
                <c:pt idx="429">
                  <c:v>42900</c:v>
                </c:pt>
                <c:pt idx="430">
                  <c:v>42901</c:v>
                </c:pt>
                <c:pt idx="431">
                  <c:v>42902</c:v>
                </c:pt>
                <c:pt idx="432">
                  <c:v>42905</c:v>
                </c:pt>
                <c:pt idx="433">
                  <c:v>42906</c:v>
                </c:pt>
                <c:pt idx="434">
                  <c:v>42907</c:v>
                </c:pt>
                <c:pt idx="435">
                  <c:v>42908</c:v>
                </c:pt>
                <c:pt idx="436">
                  <c:v>42909</c:v>
                </c:pt>
                <c:pt idx="437">
                  <c:v>42912</c:v>
                </c:pt>
                <c:pt idx="438">
                  <c:v>42913</c:v>
                </c:pt>
                <c:pt idx="439">
                  <c:v>42914</c:v>
                </c:pt>
                <c:pt idx="440">
                  <c:v>42915</c:v>
                </c:pt>
                <c:pt idx="441">
                  <c:v>42916</c:v>
                </c:pt>
                <c:pt idx="442">
                  <c:v>42919</c:v>
                </c:pt>
                <c:pt idx="443">
                  <c:v>42920</c:v>
                </c:pt>
                <c:pt idx="444">
                  <c:v>42921</c:v>
                </c:pt>
                <c:pt idx="445">
                  <c:v>42922</c:v>
                </c:pt>
                <c:pt idx="446">
                  <c:v>42923</c:v>
                </c:pt>
                <c:pt idx="447">
                  <c:v>42926</c:v>
                </c:pt>
                <c:pt idx="448">
                  <c:v>42927</c:v>
                </c:pt>
                <c:pt idx="449">
                  <c:v>42928</c:v>
                </c:pt>
                <c:pt idx="450">
                  <c:v>42929</c:v>
                </c:pt>
                <c:pt idx="451">
                  <c:v>42930</c:v>
                </c:pt>
                <c:pt idx="452">
                  <c:v>42933</c:v>
                </c:pt>
                <c:pt idx="453">
                  <c:v>42934</c:v>
                </c:pt>
                <c:pt idx="454">
                  <c:v>42935</c:v>
                </c:pt>
                <c:pt idx="455">
                  <c:v>42936</c:v>
                </c:pt>
                <c:pt idx="456">
                  <c:v>42937</c:v>
                </c:pt>
                <c:pt idx="457">
                  <c:v>42940</c:v>
                </c:pt>
                <c:pt idx="458">
                  <c:v>42941</c:v>
                </c:pt>
                <c:pt idx="459">
                  <c:v>42942</c:v>
                </c:pt>
                <c:pt idx="460">
                  <c:v>42943</c:v>
                </c:pt>
                <c:pt idx="461">
                  <c:v>42944</c:v>
                </c:pt>
                <c:pt idx="462">
                  <c:v>42947</c:v>
                </c:pt>
                <c:pt idx="463">
                  <c:v>42948</c:v>
                </c:pt>
                <c:pt idx="464">
                  <c:v>42949</c:v>
                </c:pt>
                <c:pt idx="465">
                  <c:v>42950</c:v>
                </c:pt>
                <c:pt idx="466">
                  <c:v>42951</c:v>
                </c:pt>
                <c:pt idx="467">
                  <c:v>42954</c:v>
                </c:pt>
                <c:pt idx="468">
                  <c:v>42955</c:v>
                </c:pt>
                <c:pt idx="469">
                  <c:v>42956</c:v>
                </c:pt>
                <c:pt idx="470">
                  <c:v>42957</c:v>
                </c:pt>
                <c:pt idx="471">
                  <c:v>42958</c:v>
                </c:pt>
                <c:pt idx="472">
                  <c:v>42961</c:v>
                </c:pt>
                <c:pt idx="473">
                  <c:v>42962</c:v>
                </c:pt>
                <c:pt idx="474">
                  <c:v>42963</c:v>
                </c:pt>
                <c:pt idx="475">
                  <c:v>42964</c:v>
                </c:pt>
                <c:pt idx="476">
                  <c:v>42965</c:v>
                </c:pt>
                <c:pt idx="477">
                  <c:v>42968</c:v>
                </c:pt>
                <c:pt idx="478">
                  <c:v>42969</c:v>
                </c:pt>
                <c:pt idx="479">
                  <c:v>42970</c:v>
                </c:pt>
                <c:pt idx="480">
                  <c:v>42971</c:v>
                </c:pt>
                <c:pt idx="481">
                  <c:v>42972</c:v>
                </c:pt>
                <c:pt idx="482">
                  <c:v>42976</c:v>
                </c:pt>
                <c:pt idx="483">
                  <c:v>42977</c:v>
                </c:pt>
                <c:pt idx="484">
                  <c:v>42978</c:v>
                </c:pt>
                <c:pt idx="485">
                  <c:v>42979</c:v>
                </c:pt>
                <c:pt idx="486">
                  <c:v>42982</c:v>
                </c:pt>
                <c:pt idx="487">
                  <c:v>42983</c:v>
                </c:pt>
                <c:pt idx="488">
                  <c:v>42984</c:v>
                </c:pt>
                <c:pt idx="489">
                  <c:v>42985</c:v>
                </c:pt>
                <c:pt idx="490">
                  <c:v>42986</c:v>
                </c:pt>
                <c:pt idx="491">
                  <c:v>42989</c:v>
                </c:pt>
                <c:pt idx="492">
                  <c:v>42990</c:v>
                </c:pt>
                <c:pt idx="493">
                  <c:v>42991</c:v>
                </c:pt>
                <c:pt idx="494">
                  <c:v>42992</c:v>
                </c:pt>
                <c:pt idx="495">
                  <c:v>42993</c:v>
                </c:pt>
                <c:pt idx="496">
                  <c:v>42996</c:v>
                </c:pt>
                <c:pt idx="497">
                  <c:v>42997</c:v>
                </c:pt>
                <c:pt idx="498">
                  <c:v>42998</c:v>
                </c:pt>
                <c:pt idx="499">
                  <c:v>42999</c:v>
                </c:pt>
                <c:pt idx="500">
                  <c:v>43000</c:v>
                </c:pt>
                <c:pt idx="501">
                  <c:v>43003</c:v>
                </c:pt>
                <c:pt idx="502">
                  <c:v>43004</c:v>
                </c:pt>
                <c:pt idx="503">
                  <c:v>43005</c:v>
                </c:pt>
                <c:pt idx="504">
                  <c:v>43006</c:v>
                </c:pt>
                <c:pt idx="505">
                  <c:v>43007</c:v>
                </c:pt>
                <c:pt idx="506">
                  <c:v>43010</c:v>
                </c:pt>
                <c:pt idx="507">
                  <c:v>43011</c:v>
                </c:pt>
                <c:pt idx="508">
                  <c:v>43012</c:v>
                </c:pt>
                <c:pt idx="509">
                  <c:v>43013</c:v>
                </c:pt>
                <c:pt idx="510">
                  <c:v>43014</c:v>
                </c:pt>
                <c:pt idx="511">
                  <c:v>43017</c:v>
                </c:pt>
                <c:pt idx="512">
                  <c:v>43018</c:v>
                </c:pt>
                <c:pt idx="513">
                  <c:v>43019</c:v>
                </c:pt>
                <c:pt idx="514">
                  <c:v>43020</c:v>
                </c:pt>
                <c:pt idx="515">
                  <c:v>43021</c:v>
                </c:pt>
                <c:pt idx="516">
                  <c:v>43024</c:v>
                </c:pt>
                <c:pt idx="517">
                  <c:v>43025</c:v>
                </c:pt>
                <c:pt idx="518">
                  <c:v>43032</c:v>
                </c:pt>
                <c:pt idx="519">
                  <c:v>43039</c:v>
                </c:pt>
                <c:pt idx="520">
                  <c:v>43046</c:v>
                </c:pt>
                <c:pt idx="521">
                  <c:v>43053</c:v>
                </c:pt>
                <c:pt idx="522">
                  <c:v>43060</c:v>
                </c:pt>
                <c:pt idx="523">
                  <c:v>43067</c:v>
                </c:pt>
                <c:pt idx="524">
                  <c:v>43074</c:v>
                </c:pt>
                <c:pt idx="525">
                  <c:v>43081</c:v>
                </c:pt>
                <c:pt idx="526">
                  <c:v>43088</c:v>
                </c:pt>
                <c:pt idx="527">
                  <c:v>43096</c:v>
                </c:pt>
                <c:pt idx="528">
                  <c:v>43103</c:v>
                </c:pt>
                <c:pt idx="529">
                  <c:v>43110</c:v>
                </c:pt>
                <c:pt idx="530">
                  <c:v>43117</c:v>
                </c:pt>
                <c:pt idx="531">
                  <c:v>43124</c:v>
                </c:pt>
                <c:pt idx="532">
                  <c:v>43131</c:v>
                </c:pt>
                <c:pt idx="533">
                  <c:v>43138</c:v>
                </c:pt>
                <c:pt idx="534">
                  <c:v>43145</c:v>
                </c:pt>
                <c:pt idx="535">
                  <c:v>43152</c:v>
                </c:pt>
                <c:pt idx="536">
                  <c:v>43159</c:v>
                </c:pt>
                <c:pt idx="537">
                  <c:v>43166</c:v>
                </c:pt>
                <c:pt idx="538">
                  <c:v>43173</c:v>
                </c:pt>
                <c:pt idx="539">
                  <c:v>43180</c:v>
                </c:pt>
                <c:pt idx="540">
                  <c:v>43187</c:v>
                </c:pt>
                <c:pt idx="541">
                  <c:v>43194</c:v>
                </c:pt>
                <c:pt idx="542">
                  <c:v>43201</c:v>
                </c:pt>
                <c:pt idx="543">
                  <c:v>43208</c:v>
                </c:pt>
                <c:pt idx="544">
                  <c:v>43215</c:v>
                </c:pt>
                <c:pt idx="545">
                  <c:v>43222</c:v>
                </c:pt>
                <c:pt idx="546">
                  <c:v>43229</c:v>
                </c:pt>
                <c:pt idx="547">
                  <c:v>43236</c:v>
                </c:pt>
                <c:pt idx="548">
                  <c:v>43243</c:v>
                </c:pt>
                <c:pt idx="549">
                  <c:v>43250</c:v>
                </c:pt>
                <c:pt idx="550">
                  <c:v>43257</c:v>
                </c:pt>
                <c:pt idx="551">
                  <c:v>43264</c:v>
                </c:pt>
                <c:pt idx="552">
                  <c:v>43271</c:v>
                </c:pt>
                <c:pt idx="553">
                  <c:v>43278</c:v>
                </c:pt>
                <c:pt idx="554">
                  <c:v>43285</c:v>
                </c:pt>
                <c:pt idx="555">
                  <c:v>43292</c:v>
                </c:pt>
                <c:pt idx="556">
                  <c:v>43299</c:v>
                </c:pt>
                <c:pt idx="557">
                  <c:v>43306</c:v>
                </c:pt>
                <c:pt idx="558">
                  <c:v>43313</c:v>
                </c:pt>
                <c:pt idx="559">
                  <c:v>43320</c:v>
                </c:pt>
                <c:pt idx="560">
                  <c:v>43327</c:v>
                </c:pt>
                <c:pt idx="561">
                  <c:v>43334</c:v>
                </c:pt>
                <c:pt idx="562">
                  <c:v>43341</c:v>
                </c:pt>
                <c:pt idx="563">
                  <c:v>43348</c:v>
                </c:pt>
                <c:pt idx="564">
                  <c:v>43355</c:v>
                </c:pt>
                <c:pt idx="565">
                  <c:v>43362</c:v>
                </c:pt>
                <c:pt idx="566">
                  <c:v>43369</c:v>
                </c:pt>
                <c:pt idx="567">
                  <c:v>43376</c:v>
                </c:pt>
                <c:pt idx="568">
                  <c:v>43383</c:v>
                </c:pt>
                <c:pt idx="569">
                  <c:v>43390</c:v>
                </c:pt>
                <c:pt idx="570">
                  <c:v>43397</c:v>
                </c:pt>
                <c:pt idx="571">
                  <c:v>43404</c:v>
                </c:pt>
                <c:pt idx="572">
                  <c:v>43411</c:v>
                </c:pt>
                <c:pt idx="573">
                  <c:v>43418</c:v>
                </c:pt>
                <c:pt idx="574">
                  <c:v>43425</c:v>
                </c:pt>
                <c:pt idx="575">
                  <c:v>43432</c:v>
                </c:pt>
                <c:pt idx="576">
                  <c:v>43439</c:v>
                </c:pt>
                <c:pt idx="577">
                  <c:v>43446</c:v>
                </c:pt>
                <c:pt idx="578">
                  <c:v>43453</c:v>
                </c:pt>
                <c:pt idx="579">
                  <c:v>43461</c:v>
                </c:pt>
                <c:pt idx="580">
                  <c:v>43468</c:v>
                </c:pt>
                <c:pt idx="581">
                  <c:v>43475</c:v>
                </c:pt>
                <c:pt idx="582">
                  <c:v>43482</c:v>
                </c:pt>
                <c:pt idx="583">
                  <c:v>43489</c:v>
                </c:pt>
                <c:pt idx="584">
                  <c:v>43496</c:v>
                </c:pt>
                <c:pt idx="585">
                  <c:v>43503</c:v>
                </c:pt>
                <c:pt idx="586">
                  <c:v>43510</c:v>
                </c:pt>
                <c:pt idx="587">
                  <c:v>43517</c:v>
                </c:pt>
                <c:pt idx="588">
                  <c:v>43524</c:v>
                </c:pt>
                <c:pt idx="589">
                  <c:v>43531</c:v>
                </c:pt>
                <c:pt idx="590">
                  <c:v>43538</c:v>
                </c:pt>
                <c:pt idx="591">
                  <c:v>43545</c:v>
                </c:pt>
                <c:pt idx="592">
                  <c:v>43552</c:v>
                </c:pt>
                <c:pt idx="593">
                  <c:v>43559</c:v>
                </c:pt>
                <c:pt idx="594">
                  <c:v>43566</c:v>
                </c:pt>
                <c:pt idx="595">
                  <c:v>43573</c:v>
                </c:pt>
                <c:pt idx="596">
                  <c:v>43580</c:v>
                </c:pt>
                <c:pt idx="597">
                  <c:v>43587</c:v>
                </c:pt>
                <c:pt idx="598">
                  <c:v>43594</c:v>
                </c:pt>
                <c:pt idx="599">
                  <c:v>43601</c:v>
                </c:pt>
                <c:pt idx="600">
                  <c:v>43608</c:v>
                </c:pt>
                <c:pt idx="601">
                  <c:v>43615</c:v>
                </c:pt>
                <c:pt idx="602">
                  <c:v>43622</c:v>
                </c:pt>
                <c:pt idx="603">
                  <c:v>43629</c:v>
                </c:pt>
                <c:pt idx="604">
                  <c:v>43636</c:v>
                </c:pt>
                <c:pt idx="605">
                  <c:v>43643</c:v>
                </c:pt>
                <c:pt idx="606">
                  <c:v>43650</c:v>
                </c:pt>
                <c:pt idx="607">
                  <c:v>43657</c:v>
                </c:pt>
                <c:pt idx="608">
                  <c:v>43664</c:v>
                </c:pt>
                <c:pt idx="609">
                  <c:v>43671</c:v>
                </c:pt>
                <c:pt idx="610">
                  <c:v>43678</c:v>
                </c:pt>
                <c:pt idx="611">
                  <c:v>43685</c:v>
                </c:pt>
                <c:pt idx="612">
                  <c:v>43692</c:v>
                </c:pt>
                <c:pt idx="613">
                  <c:v>43699</c:v>
                </c:pt>
                <c:pt idx="614">
                  <c:v>43706</c:v>
                </c:pt>
                <c:pt idx="615">
                  <c:v>43713</c:v>
                </c:pt>
                <c:pt idx="616">
                  <c:v>43720</c:v>
                </c:pt>
                <c:pt idx="617">
                  <c:v>43727</c:v>
                </c:pt>
                <c:pt idx="618">
                  <c:v>43734</c:v>
                </c:pt>
                <c:pt idx="619">
                  <c:v>43741</c:v>
                </c:pt>
                <c:pt idx="620">
                  <c:v>43748</c:v>
                </c:pt>
                <c:pt idx="621">
                  <c:v>43755</c:v>
                </c:pt>
                <c:pt idx="622">
                  <c:v>43762</c:v>
                </c:pt>
                <c:pt idx="623">
                  <c:v>43769</c:v>
                </c:pt>
                <c:pt idx="624">
                  <c:v>43776</c:v>
                </c:pt>
                <c:pt idx="625">
                  <c:v>43783</c:v>
                </c:pt>
                <c:pt idx="626">
                  <c:v>43790</c:v>
                </c:pt>
                <c:pt idx="627">
                  <c:v>43797</c:v>
                </c:pt>
                <c:pt idx="628">
                  <c:v>43804</c:v>
                </c:pt>
                <c:pt idx="629">
                  <c:v>43811</c:v>
                </c:pt>
                <c:pt idx="630">
                  <c:v>43818</c:v>
                </c:pt>
                <c:pt idx="631">
                  <c:v>43826</c:v>
                </c:pt>
                <c:pt idx="632">
                  <c:v>43833</c:v>
                </c:pt>
                <c:pt idx="633">
                  <c:v>43840</c:v>
                </c:pt>
                <c:pt idx="634">
                  <c:v>43847</c:v>
                </c:pt>
                <c:pt idx="635">
                  <c:v>43854</c:v>
                </c:pt>
                <c:pt idx="636">
                  <c:v>43861</c:v>
                </c:pt>
                <c:pt idx="637">
                  <c:v>43868</c:v>
                </c:pt>
                <c:pt idx="638">
                  <c:v>43875</c:v>
                </c:pt>
                <c:pt idx="639">
                  <c:v>43882</c:v>
                </c:pt>
                <c:pt idx="640">
                  <c:v>43889</c:v>
                </c:pt>
                <c:pt idx="641">
                  <c:v>43896</c:v>
                </c:pt>
                <c:pt idx="642">
                  <c:v>43903</c:v>
                </c:pt>
                <c:pt idx="643">
                  <c:v>43910</c:v>
                </c:pt>
                <c:pt idx="644">
                  <c:v>43917</c:v>
                </c:pt>
                <c:pt idx="645">
                  <c:v>43924</c:v>
                </c:pt>
                <c:pt idx="646">
                  <c:v>43935</c:v>
                </c:pt>
                <c:pt idx="647">
                  <c:v>43942</c:v>
                </c:pt>
                <c:pt idx="648">
                  <c:v>43949</c:v>
                </c:pt>
                <c:pt idx="649">
                  <c:v>43956</c:v>
                </c:pt>
                <c:pt idx="650">
                  <c:v>43963</c:v>
                </c:pt>
                <c:pt idx="651">
                  <c:v>43970</c:v>
                </c:pt>
                <c:pt idx="652">
                  <c:v>43977</c:v>
                </c:pt>
                <c:pt idx="653">
                  <c:v>43984</c:v>
                </c:pt>
                <c:pt idx="654">
                  <c:v>43991</c:v>
                </c:pt>
                <c:pt idx="655">
                  <c:v>43998</c:v>
                </c:pt>
                <c:pt idx="656">
                  <c:v>44005</c:v>
                </c:pt>
                <c:pt idx="657">
                  <c:v>44012</c:v>
                </c:pt>
                <c:pt idx="658">
                  <c:v>44019</c:v>
                </c:pt>
                <c:pt idx="659">
                  <c:v>44026</c:v>
                </c:pt>
                <c:pt idx="660">
                  <c:v>44033</c:v>
                </c:pt>
                <c:pt idx="661">
                  <c:v>44040</c:v>
                </c:pt>
                <c:pt idx="662">
                  <c:v>44047</c:v>
                </c:pt>
                <c:pt idx="663">
                  <c:v>44054</c:v>
                </c:pt>
                <c:pt idx="664">
                  <c:v>44061</c:v>
                </c:pt>
                <c:pt idx="665">
                  <c:v>44068</c:v>
                </c:pt>
                <c:pt idx="666">
                  <c:v>44075</c:v>
                </c:pt>
                <c:pt idx="667">
                  <c:v>44082</c:v>
                </c:pt>
                <c:pt idx="668">
                  <c:v>44089</c:v>
                </c:pt>
                <c:pt idx="669">
                  <c:v>44096</c:v>
                </c:pt>
                <c:pt idx="670">
                  <c:v>44103</c:v>
                </c:pt>
                <c:pt idx="671">
                  <c:v>44110</c:v>
                </c:pt>
                <c:pt idx="672">
                  <c:v>44117</c:v>
                </c:pt>
                <c:pt idx="673">
                  <c:v>44124</c:v>
                </c:pt>
                <c:pt idx="674">
                  <c:v>44131</c:v>
                </c:pt>
                <c:pt idx="675">
                  <c:v>44138</c:v>
                </c:pt>
                <c:pt idx="676">
                  <c:v>44145</c:v>
                </c:pt>
                <c:pt idx="677">
                  <c:v>44152</c:v>
                </c:pt>
                <c:pt idx="678">
                  <c:v>44159</c:v>
                </c:pt>
                <c:pt idx="679">
                  <c:v>44166</c:v>
                </c:pt>
                <c:pt idx="680">
                  <c:v>44173</c:v>
                </c:pt>
                <c:pt idx="681">
                  <c:v>44180</c:v>
                </c:pt>
                <c:pt idx="682">
                  <c:v>44187</c:v>
                </c:pt>
                <c:pt idx="683">
                  <c:v>44194</c:v>
                </c:pt>
                <c:pt idx="684">
                  <c:v>44201</c:v>
                </c:pt>
                <c:pt idx="685">
                  <c:v>44208</c:v>
                </c:pt>
                <c:pt idx="686">
                  <c:v>44215</c:v>
                </c:pt>
                <c:pt idx="687">
                  <c:v>44222</c:v>
                </c:pt>
                <c:pt idx="688">
                  <c:v>44229</c:v>
                </c:pt>
                <c:pt idx="689">
                  <c:v>44236</c:v>
                </c:pt>
                <c:pt idx="690">
                  <c:v>44243</c:v>
                </c:pt>
                <c:pt idx="691">
                  <c:v>44250</c:v>
                </c:pt>
                <c:pt idx="692">
                  <c:v>44257</c:v>
                </c:pt>
                <c:pt idx="693">
                  <c:v>44264</c:v>
                </c:pt>
                <c:pt idx="694">
                  <c:v>44271</c:v>
                </c:pt>
                <c:pt idx="695">
                  <c:v>44278</c:v>
                </c:pt>
                <c:pt idx="696">
                  <c:v>44285</c:v>
                </c:pt>
                <c:pt idx="697">
                  <c:v>44292</c:v>
                </c:pt>
                <c:pt idx="698">
                  <c:v>44299</c:v>
                </c:pt>
                <c:pt idx="699">
                  <c:v>44306</c:v>
                </c:pt>
                <c:pt idx="700">
                  <c:v>44313</c:v>
                </c:pt>
                <c:pt idx="701">
                  <c:v>44320</c:v>
                </c:pt>
                <c:pt idx="702">
                  <c:v>44327</c:v>
                </c:pt>
                <c:pt idx="703">
                  <c:v>44334</c:v>
                </c:pt>
                <c:pt idx="704">
                  <c:v>44341</c:v>
                </c:pt>
                <c:pt idx="705">
                  <c:v>44348</c:v>
                </c:pt>
                <c:pt idx="706">
                  <c:v>44355</c:v>
                </c:pt>
                <c:pt idx="707">
                  <c:v>44362</c:v>
                </c:pt>
                <c:pt idx="708">
                  <c:v>44369</c:v>
                </c:pt>
                <c:pt idx="709">
                  <c:v>44376</c:v>
                </c:pt>
                <c:pt idx="710">
                  <c:v>44383</c:v>
                </c:pt>
                <c:pt idx="711">
                  <c:v>44390</c:v>
                </c:pt>
                <c:pt idx="712">
                  <c:v>44397</c:v>
                </c:pt>
                <c:pt idx="713">
                  <c:v>44404</c:v>
                </c:pt>
                <c:pt idx="714">
                  <c:v>44411</c:v>
                </c:pt>
                <c:pt idx="715">
                  <c:v>44418</c:v>
                </c:pt>
                <c:pt idx="716">
                  <c:v>44425</c:v>
                </c:pt>
                <c:pt idx="717">
                  <c:v>44432</c:v>
                </c:pt>
                <c:pt idx="718">
                  <c:v>44439</c:v>
                </c:pt>
                <c:pt idx="719">
                  <c:v>44446</c:v>
                </c:pt>
                <c:pt idx="720">
                  <c:v>44453</c:v>
                </c:pt>
                <c:pt idx="721">
                  <c:v>44460</c:v>
                </c:pt>
                <c:pt idx="722">
                  <c:v>44467</c:v>
                </c:pt>
                <c:pt idx="723">
                  <c:v>44474</c:v>
                </c:pt>
                <c:pt idx="724">
                  <c:v>44481</c:v>
                </c:pt>
                <c:pt idx="725">
                  <c:v>44488</c:v>
                </c:pt>
                <c:pt idx="726">
                  <c:v>44495</c:v>
                </c:pt>
                <c:pt idx="727">
                  <c:v>44502</c:v>
                </c:pt>
                <c:pt idx="728">
                  <c:v>44509</c:v>
                </c:pt>
                <c:pt idx="729">
                  <c:v>44516</c:v>
                </c:pt>
                <c:pt idx="730">
                  <c:v>44523</c:v>
                </c:pt>
                <c:pt idx="731">
                  <c:v>44530</c:v>
                </c:pt>
                <c:pt idx="732">
                  <c:v>44537</c:v>
                </c:pt>
                <c:pt idx="733">
                  <c:v>44544</c:v>
                </c:pt>
                <c:pt idx="734">
                  <c:v>44551</c:v>
                </c:pt>
                <c:pt idx="735">
                  <c:v>44559</c:v>
                </c:pt>
                <c:pt idx="736">
                  <c:v>44566</c:v>
                </c:pt>
                <c:pt idx="737">
                  <c:v>44573</c:v>
                </c:pt>
                <c:pt idx="738">
                  <c:v>44580</c:v>
                </c:pt>
                <c:pt idx="739">
                  <c:v>44587</c:v>
                </c:pt>
                <c:pt idx="740">
                  <c:v>44594</c:v>
                </c:pt>
                <c:pt idx="741">
                  <c:v>44601</c:v>
                </c:pt>
                <c:pt idx="742">
                  <c:v>44608</c:v>
                </c:pt>
                <c:pt idx="743">
                  <c:v>44615</c:v>
                </c:pt>
                <c:pt idx="744">
                  <c:v>44622</c:v>
                </c:pt>
                <c:pt idx="745">
                  <c:v>44629</c:v>
                </c:pt>
                <c:pt idx="746">
                  <c:v>44636</c:v>
                </c:pt>
                <c:pt idx="747">
                  <c:v>44643</c:v>
                </c:pt>
                <c:pt idx="748">
                  <c:v>44650</c:v>
                </c:pt>
                <c:pt idx="749">
                  <c:v>44657</c:v>
                </c:pt>
                <c:pt idx="750">
                  <c:v>44664</c:v>
                </c:pt>
                <c:pt idx="751">
                  <c:v>44671</c:v>
                </c:pt>
                <c:pt idx="752">
                  <c:v>44678</c:v>
                </c:pt>
                <c:pt idx="753">
                  <c:v>44685</c:v>
                </c:pt>
                <c:pt idx="754">
                  <c:v>44692</c:v>
                </c:pt>
                <c:pt idx="755">
                  <c:v>44699</c:v>
                </c:pt>
                <c:pt idx="756">
                  <c:v>44706</c:v>
                </c:pt>
                <c:pt idx="757">
                  <c:v>44713</c:v>
                </c:pt>
                <c:pt idx="758">
                  <c:v>44720</c:v>
                </c:pt>
                <c:pt idx="759">
                  <c:v>44727</c:v>
                </c:pt>
                <c:pt idx="760">
                  <c:v>44734</c:v>
                </c:pt>
                <c:pt idx="761">
                  <c:v>44741</c:v>
                </c:pt>
                <c:pt idx="762">
                  <c:v>44748</c:v>
                </c:pt>
                <c:pt idx="763">
                  <c:v>44755</c:v>
                </c:pt>
                <c:pt idx="764">
                  <c:v>44762</c:v>
                </c:pt>
                <c:pt idx="765">
                  <c:v>44769</c:v>
                </c:pt>
                <c:pt idx="766">
                  <c:v>44776</c:v>
                </c:pt>
                <c:pt idx="767">
                  <c:v>44783</c:v>
                </c:pt>
                <c:pt idx="768">
                  <c:v>44790</c:v>
                </c:pt>
                <c:pt idx="769">
                  <c:v>44797</c:v>
                </c:pt>
                <c:pt idx="770">
                  <c:v>44804</c:v>
                </c:pt>
                <c:pt idx="771">
                  <c:v>44811</c:v>
                </c:pt>
                <c:pt idx="772">
                  <c:v>44818</c:v>
                </c:pt>
                <c:pt idx="773">
                  <c:v>44825</c:v>
                </c:pt>
                <c:pt idx="774">
                  <c:v>44832</c:v>
                </c:pt>
                <c:pt idx="775">
                  <c:v>44839</c:v>
                </c:pt>
                <c:pt idx="776">
                  <c:v>44846</c:v>
                </c:pt>
                <c:pt idx="777">
                  <c:v>44853</c:v>
                </c:pt>
                <c:pt idx="778">
                  <c:v>44860</c:v>
                </c:pt>
                <c:pt idx="779">
                  <c:v>44867</c:v>
                </c:pt>
                <c:pt idx="780">
                  <c:v>44874</c:v>
                </c:pt>
                <c:pt idx="781">
                  <c:v>44881</c:v>
                </c:pt>
                <c:pt idx="782">
                  <c:v>44888</c:v>
                </c:pt>
                <c:pt idx="783">
                  <c:v>44895</c:v>
                </c:pt>
                <c:pt idx="784">
                  <c:v>44902</c:v>
                </c:pt>
                <c:pt idx="785">
                  <c:v>44909</c:v>
                </c:pt>
                <c:pt idx="786">
                  <c:v>44916</c:v>
                </c:pt>
                <c:pt idx="787">
                  <c:v>44923</c:v>
                </c:pt>
                <c:pt idx="788">
                  <c:v>44930</c:v>
                </c:pt>
                <c:pt idx="789">
                  <c:v>44937</c:v>
                </c:pt>
                <c:pt idx="790">
                  <c:v>44944</c:v>
                </c:pt>
                <c:pt idx="791">
                  <c:v>44951</c:v>
                </c:pt>
                <c:pt idx="792">
                  <c:v>44958</c:v>
                </c:pt>
                <c:pt idx="793">
                  <c:v>44965</c:v>
                </c:pt>
                <c:pt idx="794">
                  <c:v>44972</c:v>
                </c:pt>
                <c:pt idx="795">
                  <c:v>44979</c:v>
                </c:pt>
                <c:pt idx="796">
                  <c:v>44986</c:v>
                </c:pt>
                <c:pt idx="797">
                  <c:v>44993</c:v>
                </c:pt>
                <c:pt idx="798">
                  <c:v>45000</c:v>
                </c:pt>
                <c:pt idx="799">
                  <c:v>45007</c:v>
                </c:pt>
                <c:pt idx="800">
                  <c:v>45014</c:v>
                </c:pt>
                <c:pt idx="801">
                  <c:v>45021</c:v>
                </c:pt>
                <c:pt idx="802">
                  <c:v>45028</c:v>
                </c:pt>
                <c:pt idx="803">
                  <c:v>45035</c:v>
                </c:pt>
                <c:pt idx="804">
                  <c:v>45042</c:v>
                </c:pt>
                <c:pt idx="805">
                  <c:v>45049</c:v>
                </c:pt>
                <c:pt idx="806">
                  <c:v>45056</c:v>
                </c:pt>
                <c:pt idx="807">
                  <c:v>45063</c:v>
                </c:pt>
                <c:pt idx="808">
                  <c:v>45070</c:v>
                </c:pt>
                <c:pt idx="809">
                  <c:v>45077</c:v>
                </c:pt>
                <c:pt idx="810">
                  <c:v>45084</c:v>
                </c:pt>
                <c:pt idx="811">
                  <c:v>45091</c:v>
                </c:pt>
                <c:pt idx="812">
                  <c:v>45098</c:v>
                </c:pt>
                <c:pt idx="813">
                  <c:v>45105</c:v>
                </c:pt>
                <c:pt idx="814">
                  <c:v>45112</c:v>
                </c:pt>
                <c:pt idx="815">
                  <c:v>45119</c:v>
                </c:pt>
                <c:pt idx="816">
                  <c:v>45126</c:v>
                </c:pt>
                <c:pt idx="817">
                  <c:v>45133</c:v>
                </c:pt>
                <c:pt idx="818">
                  <c:v>45140</c:v>
                </c:pt>
                <c:pt idx="819">
                  <c:v>45147</c:v>
                </c:pt>
                <c:pt idx="820">
                  <c:v>45154</c:v>
                </c:pt>
                <c:pt idx="821">
                  <c:v>45161</c:v>
                </c:pt>
                <c:pt idx="822">
                  <c:v>45168</c:v>
                </c:pt>
                <c:pt idx="823">
                  <c:v>45175</c:v>
                </c:pt>
                <c:pt idx="824">
                  <c:v>45182</c:v>
                </c:pt>
                <c:pt idx="825">
                  <c:v>45189</c:v>
                </c:pt>
                <c:pt idx="826">
                  <c:v>45196</c:v>
                </c:pt>
                <c:pt idx="827">
                  <c:v>45203</c:v>
                </c:pt>
                <c:pt idx="828">
                  <c:v>45210</c:v>
                </c:pt>
                <c:pt idx="829">
                  <c:v>45217</c:v>
                </c:pt>
                <c:pt idx="830">
                  <c:v>45224</c:v>
                </c:pt>
                <c:pt idx="831">
                  <c:v>45231</c:v>
                </c:pt>
                <c:pt idx="832">
                  <c:v>45238</c:v>
                </c:pt>
                <c:pt idx="833">
                  <c:v>45245</c:v>
                </c:pt>
                <c:pt idx="834">
                  <c:v>45252</c:v>
                </c:pt>
                <c:pt idx="835">
                  <c:v>45259</c:v>
                </c:pt>
                <c:pt idx="836">
                  <c:v>45266</c:v>
                </c:pt>
                <c:pt idx="837">
                  <c:v>45273</c:v>
                </c:pt>
                <c:pt idx="838">
                  <c:v>45280</c:v>
                </c:pt>
                <c:pt idx="839">
                  <c:v>45287</c:v>
                </c:pt>
                <c:pt idx="840">
                  <c:v>45294</c:v>
                </c:pt>
                <c:pt idx="841">
                  <c:v>45301</c:v>
                </c:pt>
                <c:pt idx="842">
                  <c:v>45308</c:v>
                </c:pt>
                <c:pt idx="843">
                  <c:v>45315</c:v>
                </c:pt>
                <c:pt idx="844">
                  <c:v>45322</c:v>
                </c:pt>
                <c:pt idx="845">
                  <c:v>45329</c:v>
                </c:pt>
                <c:pt idx="846">
                  <c:v>45336</c:v>
                </c:pt>
                <c:pt idx="847">
                  <c:v>45343</c:v>
                </c:pt>
                <c:pt idx="848">
                  <c:v>45350</c:v>
                </c:pt>
                <c:pt idx="849">
                  <c:v>45357</c:v>
                </c:pt>
                <c:pt idx="850">
                  <c:v>45364</c:v>
                </c:pt>
                <c:pt idx="851">
                  <c:v>45371</c:v>
                </c:pt>
                <c:pt idx="852">
                  <c:v>45378</c:v>
                </c:pt>
                <c:pt idx="853">
                  <c:v>45385</c:v>
                </c:pt>
                <c:pt idx="854">
                  <c:v>45392</c:v>
                </c:pt>
                <c:pt idx="855">
                  <c:v>45399</c:v>
                </c:pt>
                <c:pt idx="856">
                  <c:v>45406</c:v>
                </c:pt>
                <c:pt idx="857">
                  <c:v>45413</c:v>
                </c:pt>
                <c:pt idx="858">
                  <c:v>45420</c:v>
                </c:pt>
                <c:pt idx="859">
                  <c:v>45427</c:v>
                </c:pt>
                <c:pt idx="860">
                  <c:v>45434</c:v>
                </c:pt>
                <c:pt idx="861">
                  <c:v>45441</c:v>
                </c:pt>
                <c:pt idx="862">
                  <c:v>45448</c:v>
                </c:pt>
                <c:pt idx="863">
                  <c:v>45455</c:v>
                </c:pt>
                <c:pt idx="864">
                  <c:v>45462</c:v>
                </c:pt>
                <c:pt idx="865">
                  <c:v>45469</c:v>
                </c:pt>
                <c:pt idx="866">
                  <c:v>45476</c:v>
                </c:pt>
                <c:pt idx="867">
                  <c:v>45483</c:v>
                </c:pt>
                <c:pt idx="868">
                  <c:v>45490</c:v>
                </c:pt>
                <c:pt idx="869">
                  <c:v>45497</c:v>
                </c:pt>
                <c:pt idx="870">
                  <c:v>45504</c:v>
                </c:pt>
                <c:pt idx="871">
                  <c:v>45511</c:v>
                </c:pt>
                <c:pt idx="872">
                  <c:v>45518</c:v>
                </c:pt>
                <c:pt idx="873">
                  <c:v>45525</c:v>
                </c:pt>
                <c:pt idx="874">
                  <c:v>45532</c:v>
                </c:pt>
                <c:pt idx="875">
                  <c:v>45539</c:v>
                </c:pt>
                <c:pt idx="876">
                  <c:v>45546</c:v>
                </c:pt>
                <c:pt idx="877">
                  <c:v>45553</c:v>
                </c:pt>
                <c:pt idx="878">
                  <c:v>45560</c:v>
                </c:pt>
                <c:pt idx="879">
                  <c:v>45567</c:v>
                </c:pt>
                <c:pt idx="880">
                  <c:v>45574</c:v>
                </c:pt>
                <c:pt idx="881">
                  <c:v>45581</c:v>
                </c:pt>
                <c:pt idx="882">
                  <c:v>45588</c:v>
                </c:pt>
                <c:pt idx="883">
                  <c:v>45595</c:v>
                </c:pt>
                <c:pt idx="884">
                  <c:v>45602</c:v>
                </c:pt>
                <c:pt idx="885">
                  <c:v>45609</c:v>
                </c:pt>
                <c:pt idx="886">
                  <c:v>45616</c:v>
                </c:pt>
                <c:pt idx="887">
                  <c:v>45623</c:v>
                </c:pt>
                <c:pt idx="888">
                  <c:v>45630</c:v>
                </c:pt>
                <c:pt idx="889">
                  <c:v>45637</c:v>
                </c:pt>
                <c:pt idx="890">
                  <c:v>45644</c:v>
                </c:pt>
                <c:pt idx="891">
                  <c:v>45653</c:v>
                </c:pt>
                <c:pt idx="892">
                  <c:v>45660</c:v>
                </c:pt>
                <c:pt idx="893">
                  <c:v>45667</c:v>
                </c:pt>
                <c:pt idx="894">
                  <c:v>45674</c:v>
                </c:pt>
                <c:pt idx="895">
                  <c:v>45681</c:v>
                </c:pt>
                <c:pt idx="896">
                  <c:v>45688</c:v>
                </c:pt>
                <c:pt idx="897">
                  <c:v>45695</c:v>
                </c:pt>
                <c:pt idx="898">
                  <c:v>45702</c:v>
                </c:pt>
                <c:pt idx="899">
                  <c:v>45709</c:v>
                </c:pt>
                <c:pt idx="900">
                  <c:v>45716</c:v>
                </c:pt>
                <c:pt idx="901">
                  <c:v>45723</c:v>
                </c:pt>
                <c:pt idx="902">
                  <c:v>45730</c:v>
                </c:pt>
                <c:pt idx="903">
                  <c:v>45737</c:v>
                </c:pt>
                <c:pt idx="904">
                  <c:v>45744</c:v>
                </c:pt>
                <c:pt idx="905">
                  <c:v>45751</c:v>
                </c:pt>
                <c:pt idx="906">
                  <c:v>45758</c:v>
                </c:pt>
                <c:pt idx="907">
                  <c:v>45769</c:v>
                </c:pt>
                <c:pt idx="908">
                  <c:v>45776</c:v>
                </c:pt>
                <c:pt idx="909">
                  <c:v>45783</c:v>
                </c:pt>
                <c:pt idx="910">
                  <c:v>45790</c:v>
                </c:pt>
                <c:pt idx="911">
                  <c:v>45797</c:v>
                </c:pt>
                <c:pt idx="912">
                  <c:v>45804</c:v>
                </c:pt>
                <c:pt idx="913">
                  <c:v>45811</c:v>
                </c:pt>
                <c:pt idx="914">
                  <c:v>45818</c:v>
                </c:pt>
                <c:pt idx="915">
                  <c:v>45825</c:v>
                </c:pt>
                <c:pt idx="916">
                  <c:v>45832</c:v>
                </c:pt>
                <c:pt idx="917">
                  <c:v>45839</c:v>
                </c:pt>
                <c:pt idx="918">
                  <c:v>45846</c:v>
                </c:pt>
                <c:pt idx="919">
                  <c:v>45853</c:v>
                </c:pt>
                <c:pt idx="920">
                  <c:v>45860</c:v>
                </c:pt>
                <c:pt idx="921">
                  <c:v>45867</c:v>
                </c:pt>
                <c:pt idx="922">
                  <c:v>45874</c:v>
                </c:pt>
                <c:pt idx="923">
                  <c:v>45881</c:v>
                </c:pt>
                <c:pt idx="924">
                  <c:v>45888</c:v>
                </c:pt>
                <c:pt idx="925">
                  <c:v>45895</c:v>
                </c:pt>
                <c:pt idx="926">
                  <c:v>45902</c:v>
                </c:pt>
                <c:pt idx="927">
                  <c:v>45909</c:v>
                </c:pt>
                <c:pt idx="928">
                  <c:v>45916</c:v>
                </c:pt>
                <c:pt idx="929">
                  <c:v>45923</c:v>
                </c:pt>
                <c:pt idx="930">
                  <c:v>45930</c:v>
                </c:pt>
                <c:pt idx="931">
                  <c:v>45937</c:v>
                </c:pt>
                <c:pt idx="932">
                  <c:v>45944</c:v>
                </c:pt>
                <c:pt idx="933">
                  <c:v>45951</c:v>
                </c:pt>
                <c:pt idx="934">
                  <c:v>45958</c:v>
                </c:pt>
                <c:pt idx="935">
                  <c:v>45965</c:v>
                </c:pt>
                <c:pt idx="936">
                  <c:v>45972</c:v>
                </c:pt>
                <c:pt idx="937">
                  <c:v>45979</c:v>
                </c:pt>
                <c:pt idx="938">
                  <c:v>45986</c:v>
                </c:pt>
                <c:pt idx="939">
                  <c:v>45993</c:v>
                </c:pt>
                <c:pt idx="940">
                  <c:v>46000</c:v>
                </c:pt>
                <c:pt idx="941">
                  <c:v>46007</c:v>
                </c:pt>
                <c:pt idx="942">
                  <c:v>46014</c:v>
                </c:pt>
                <c:pt idx="943">
                  <c:v>46021</c:v>
                </c:pt>
                <c:pt idx="944">
                  <c:v>46028</c:v>
                </c:pt>
                <c:pt idx="945">
                  <c:v>46035</c:v>
                </c:pt>
                <c:pt idx="946">
                  <c:v>46042</c:v>
                </c:pt>
                <c:pt idx="947">
                  <c:v>46049</c:v>
                </c:pt>
                <c:pt idx="948">
                  <c:v>46056</c:v>
                </c:pt>
                <c:pt idx="949">
                  <c:v>46063</c:v>
                </c:pt>
                <c:pt idx="950">
                  <c:v>46070</c:v>
                </c:pt>
                <c:pt idx="951">
                  <c:v>46077</c:v>
                </c:pt>
                <c:pt idx="952">
                  <c:v>46084</c:v>
                </c:pt>
                <c:pt idx="953">
                  <c:v>46091</c:v>
                </c:pt>
                <c:pt idx="954">
                  <c:v>46098</c:v>
                </c:pt>
                <c:pt idx="955">
                  <c:v>46105</c:v>
                </c:pt>
                <c:pt idx="956">
                  <c:v>46112</c:v>
                </c:pt>
                <c:pt idx="957">
                  <c:v>46119</c:v>
                </c:pt>
                <c:pt idx="958">
                  <c:v>46126</c:v>
                </c:pt>
                <c:pt idx="959">
                  <c:v>46133</c:v>
                </c:pt>
                <c:pt idx="960">
                  <c:v>46140</c:v>
                </c:pt>
                <c:pt idx="961">
                  <c:v>46147</c:v>
                </c:pt>
                <c:pt idx="962">
                  <c:v>46154</c:v>
                </c:pt>
                <c:pt idx="963">
                  <c:v>46161</c:v>
                </c:pt>
                <c:pt idx="964">
                  <c:v>46168</c:v>
                </c:pt>
                <c:pt idx="965">
                  <c:v>46175</c:v>
                </c:pt>
                <c:pt idx="966">
                  <c:v>46182</c:v>
                </c:pt>
                <c:pt idx="967">
                  <c:v>46189</c:v>
                </c:pt>
                <c:pt idx="968">
                  <c:v>46196</c:v>
                </c:pt>
                <c:pt idx="969">
                  <c:v>46203</c:v>
                </c:pt>
                <c:pt idx="970">
                  <c:v>46210</c:v>
                </c:pt>
                <c:pt idx="971">
                  <c:v>46217</c:v>
                </c:pt>
                <c:pt idx="972">
                  <c:v>46224</c:v>
                </c:pt>
                <c:pt idx="973">
                  <c:v>46231</c:v>
                </c:pt>
                <c:pt idx="974">
                  <c:v>46238</c:v>
                </c:pt>
                <c:pt idx="975">
                  <c:v>46245</c:v>
                </c:pt>
                <c:pt idx="976">
                  <c:v>46252</c:v>
                </c:pt>
                <c:pt idx="977">
                  <c:v>46259</c:v>
                </c:pt>
                <c:pt idx="978">
                  <c:v>46266</c:v>
                </c:pt>
                <c:pt idx="979">
                  <c:v>46273</c:v>
                </c:pt>
                <c:pt idx="980">
                  <c:v>46280</c:v>
                </c:pt>
                <c:pt idx="981">
                  <c:v>46287</c:v>
                </c:pt>
                <c:pt idx="982">
                  <c:v>46294</c:v>
                </c:pt>
                <c:pt idx="983">
                  <c:v>46301</c:v>
                </c:pt>
                <c:pt idx="984">
                  <c:v>46308</c:v>
                </c:pt>
                <c:pt idx="985">
                  <c:v>46315</c:v>
                </c:pt>
                <c:pt idx="986">
                  <c:v>46322</c:v>
                </c:pt>
                <c:pt idx="987">
                  <c:v>46329</c:v>
                </c:pt>
                <c:pt idx="988">
                  <c:v>46336</c:v>
                </c:pt>
                <c:pt idx="989">
                  <c:v>46343</c:v>
                </c:pt>
                <c:pt idx="990">
                  <c:v>46350</c:v>
                </c:pt>
                <c:pt idx="991">
                  <c:v>46357</c:v>
                </c:pt>
                <c:pt idx="992">
                  <c:v>46364</c:v>
                </c:pt>
                <c:pt idx="993">
                  <c:v>46371</c:v>
                </c:pt>
                <c:pt idx="994">
                  <c:v>46378</c:v>
                </c:pt>
                <c:pt idx="995">
                  <c:v>46385</c:v>
                </c:pt>
                <c:pt idx="996">
                  <c:v>46392</c:v>
                </c:pt>
                <c:pt idx="997">
                  <c:v>46399</c:v>
                </c:pt>
                <c:pt idx="998">
                  <c:v>46406</c:v>
                </c:pt>
                <c:pt idx="999">
                  <c:v>46413</c:v>
                </c:pt>
                <c:pt idx="1000">
                  <c:v>46420</c:v>
                </c:pt>
                <c:pt idx="1001">
                  <c:v>46427</c:v>
                </c:pt>
                <c:pt idx="1002">
                  <c:v>46434</c:v>
                </c:pt>
                <c:pt idx="1003">
                  <c:v>46441</c:v>
                </c:pt>
                <c:pt idx="1004">
                  <c:v>46448</c:v>
                </c:pt>
                <c:pt idx="1005">
                  <c:v>46455</c:v>
                </c:pt>
                <c:pt idx="1006">
                  <c:v>46462</c:v>
                </c:pt>
                <c:pt idx="1007">
                  <c:v>46469</c:v>
                </c:pt>
                <c:pt idx="1008">
                  <c:v>46476</c:v>
                </c:pt>
                <c:pt idx="1009">
                  <c:v>46483</c:v>
                </c:pt>
                <c:pt idx="1010">
                  <c:v>46490</c:v>
                </c:pt>
                <c:pt idx="1011">
                  <c:v>46497</c:v>
                </c:pt>
                <c:pt idx="1012">
                  <c:v>46504</c:v>
                </c:pt>
                <c:pt idx="1013">
                  <c:v>46511</c:v>
                </c:pt>
                <c:pt idx="1014">
                  <c:v>46518</c:v>
                </c:pt>
                <c:pt idx="1015">
                  <c:v>46525</c:v>
                </c:pt>
                <c:pt idx="1016">
                  <c:v>46532</c:v>
                </c:pt>
                <c:pt idx="1017">
                  <c:v>46539</c:v>
                </c:pt>
                <c:pt idx="1018">
                  <c:v>46546</c:v>
                </c:pt>
                <c:pt idx="1019">
                  <c:v>46553</c:v>
                </c:pt>
                <c:pt idx="1020">
                  <c:v>46560</c:v>
                </c:pt>
                <c:pt idx="1021">
                  <c:v>46567</c:v>
                </c:pt>
                <c:pt idx="1022">
                  <c:v>46574</c:v>
                </c:pt>
                <c:pt idx="1023">
                  <c:v>46581</c:v>
                </c:pt>
                <c:pt idx="1024">
                  <c:v>46588</c:v>
                </c:pt>
                <c:pt idx="1025">
                  <c:v>46595</c:v>
                </c:pt>
                <c:pt idx="1026">
                  <c:v>46602</c:v>
                </c:pt>
                <c:pt idx="1027">
                  <c:v>46609</c:v>
                </c:pt>
                <c:pt idx="1028">
                  <c:v>46616</c:v>
                </c:pt>
                <c:pt idx="1029">
                  <c:v>46623</c:v>
                </c:pt>
                <c:pt idx="1030">
                  <c:v>46630</c:v>
                </c:pt>
                <c:pt idx="1031">
                  <c:v>46637</c:v>
                </c:pt>
                <c:pt idx="1032">
                  <c:v>46644</c:v>
                </c:pt>
                <c:pt idx="1033">
                  <c:v>46651</c:v>
                </c:pt>
                <c:pt idx="1034">
                  <c:v>46658</c:v>
                </c:pt>
                <c:pt idx="1035">
                  <c:v>46665</c:v>
                </c:pt>
                <c:pt idx="1036">
                  <c:v>46672</c:v>
                </c:pt>
                <c:pt idx="1037">
                  <c:v>46679</c:v>
                </c:pt>
                <c:pt idx="1038">
                  <c:v>46686</c:v>
                </c:pt>
                <c:pt idx="1039">
                  <c:v>46693</c:v>
                </c:pt>
                <c:pt idx="1040">
                  <c:v>46700</c:v>
                </c:pt>
                <c:pt idx="1041">
                  <c:v>46707</c:v>
                </c:pt>
                <c:pt idx="1042">
                  <c:v>46714</c:v>
                </c:pt>
                <c:pt idx="1043">
                  <c:v>46721</c:v>
                </c:pt>
                <c:pt idx="1044">
                  <c:v>46728</c:v>
                </c:pt>
                <c:pt idx="1045">
                  <c:v>46735</c:v>
                </c:pt>
                <c:pt idx="1046">
                  <c:v>46742</c:v>
                </c:pt>
                <c:pt idx="1047">
                  <c:v>46750</c:v>
                </c:pt>
                <c:pt idx="1048">
                  <c:v>46757</c:v>
                </c:pt>
                <c:pt idx="1049">
                  <c:v>46764</c:v>
                </c:pt>
                <c:pt idx="1050">
                  <c:v>46771</c:v>
                </c:pt>
                <c:pt idx="1051">
                  <c:v>46778</c:v>
                </c:pt>
                <c:pt idx="1052">
                  <c:v>46785</c:v>
                </c:pt>
                <c:pt idx="1053">
                  <c:v>46792</c:v>
                </c:pt>
                <c:pt idx="1054">
                  <c:v>46799</c:v>
                </c:pt>
                <c:pt idx="1055">
                  <c:v>46806</c:v>
                </c:pt>
                <c:pt idx="1056">
                  <c:v>46813</c:v>
                </c:pt>
                <c:pt idx="1057">
                  <c:v>46820</c:v>
                </c:pt>
                <c:pt idx="1058">
                  <c:v>46827</c:v>
                </c:pt>
                <c:pt idx="1059">
                  <c:v>46834</c:v>
                </c:pt>
                <c:pt idx="1060">
                  <c:v>46841</c:v>
                </c:pt>
                <c:pt idx="1061">
                  <c:v>46848</c:v>
                </c:pt>
                <c:pt idx="1062">
                  <c:v>46855</c:v>
                </c:pt>
                <c:pt idx="1063">
                  <c:v>46862</c:v>
                </c:pt>
                <c:pt idx="1064">
                  <c:v>46869</c:v>
                </c:pt>
                <c:pt idx="1065">
                  <c:v>46876</c:v>
                </c:pt>
                <c:pt idx="1066">
                  <c:v>46883</c:v>
                </c:pt>
                <c:pt idx="1067">
                  <c:v>46890</c:v>
                </c:pt>
                <c:pt idx="1068">
                  <c:v>46897</c:v>
                </c:pt>
                <c:pt idx="1069">
                  <c:v>46904</c:v>
                </c:pt>
                <c:pt idx="1070">
                  <c:v>46911</c:v>
                </c:pt>
                <c:pt idx="1071">
                  <c:v>46918</c:v>
                </c:pt>
                <c:pt idx="1072">
                  <c:v>46925</c:v>
                </c:pt>
                <c:pt idx="1073">
                  <c:v>46932</c:v>
                </c:pt>
                <c:pt idx="1074">
                  <c:v>46939</c:v>
                </c:pt>
                <c:pt idx="1075">
                  <c:v>46946</c:v>
                </c:pt>
                <c:pt idx="1076">
                  <c:v>46953</c:v>
                </c:pt>
                <c:pt idx="1077">
                  <c:v>46960</c:v>
                </c:pt>
                <c:pt idx="1078">
                  <c:v>46967</c:v>
                </c:pt>
                <c:pt idx="1079">
                  <c:v>46974</c:v>
                </c:pt>
                <c:pt idx="1080">
                  <c:v>46981</c:v>
                </c:pt>
                <c:pt idx="1081">
                  <c:v>46988</c:v>
                </c:pt>
                <c:pt idx="1082">
                  <c:v>46995</c:v>
                </c:pt>
                <c:pt idx="1083">
                  <c:v>47002</c:v>
                </c:pt>
                <c:pt idx="1084">
                  <c:v>47009</c:v>
                </c:pt>
                <c:pt idx="1085">
                  <c:v>47016</c:v>
                </c:pt>
                <c:pt idx="1086">
                  <c:v>47023</c:v>
                </c:pt>
                <c:pt idx="1087">
                  <c:v>47030</c:v>
                </c:pt>
                <c:pt idx="1088">
                  <c:v>47037</c:v>
                </c:pt>
                <c:pt idx="1089">
                  <c:v>47044</c:v>
                </c:pt>
                <c:pt idx="1090">
                  <c:v>47051</c:v>
                </c:pt>
                <c:pt idx="1091">
                  <c:v>47058</c:v>
                </c:pt>
                <c:pt idx="1092">
                  <c:v>47065</c:v>
                </c:pt>
                <c:pt idx="1093">
                  <c:v>47072</c:v>
                </c:pt>
                <c:pt idx="1094">
                  <c:v>47079</c:v>
                </c:pt>
                <c:pt idx="1095">
                  <c:v>47086</c:v>
                </c:pt>
                <c:pt idx="1096">
                  <c:v>47093</c:v>
                </c:pt>
                <c:pt idx="1097">
                  <c:v>47100</c:v>
                </c:pt>
                <c:pt idx="1098">
                  <c:v>47107</c:v>
                </c:pt>
                <c:pt idx="1099">
                  <c:v>47114</c:v>
                </c:pt>
                <c:pt idx="1100">
                  <c:v>47121</c:v>
                </c:pt>
                <c:pt idx="1101">
                  <c:v>47128</c:v>
                </c:pt>
                <c:pt idx="1102">
                  <c:v>47135</c:v>
                </c:pt>
                <c:pt idx="1103">
                  <c:v>47142</c:v>
                </c:pt>
                <c:pt idx="1104">
                  <c:v>47149</c:v>
                </c:pt>
                <c:pt idx="1105">
                  <c:v>47156</c:v>
                </c:pt>
                <c:pt idx="1106">
                  <c:v>47163</c:v>
                </c:pt>
                <c:pt idx="1107">
                  <c:v>47170</c:v>
                </c:pt>
                <c:pt idx="1108">
                  <c:v>47177</c:v>
                </c:pt>
                <c:pt idx="1109">
                  <c:v>47184</c:v>
                </c:pt>
                <c:pt idx="1110">
                  <c:v>47191</c:v>
                </c:pt>
                <c:pt idx="1111">
                  <c:v>47198</c:v>
                </c:pt>
                <c:pt idx="1112">
                  <c:v>47205</c:v>
                </c:pt>
                <c:pt idx="1113">
                  <c:v>47212</c:v>
                </c:pt>
                <c:pt idx="1114">
                  <c:v>47219</c:v>
                </c:pt>
                <c:pt idx="1115">
                  <c:v>47226</c:v>
                </c:pt>
                <c:pt idx="1116">
                  <c:v>47233</c:v>
                </c:pt>
                <c:pt idx="1117">
                  <c:v>47240</c:v>
                </c:pt>
                <c:pt idx="1118">
                  <c:v>47247</c:v>
                </c:pt>
                <c:pt idx="1119">
                  <c:v>47254</c:v>
                </c:pt>
                <c:pt idx="1120">
                  <c:v>47261</c:v>
                </c:pt>
                <c:pt idx="1121">
                  <c:v>47268</c:v>
                </c:pt>
                <c:pt idx="1122">
                  <c:v>47275</c:v>
                </c:pt>
                <c:pt idx="1123">
                  <c:v>47282</c:v>
                </c:pt>
                <c:pt idx="1124">
                  <c:v>47289</c:v>
                </c:pt>
                <c:pt idx="1125">
                  <c:v>47296</c:v>
                </c:pt>
                <c:pt idx="1126">
                  <c:v>47303</c:v>
                </c:pt>
                <c:pt idx="1127">
                  <c:v>47310</c:v>
                </c:pt>
                <c:pt idx="1128">
                  <c:v>47317</c:v>
                </c:pt>
                <c:pt idx="1129">
                  <c:v>47324</c:v>
                </c:pt>
                <c:pt idx="1130">
                  <c:v>47331</c:v>
                </c:pt>
                <c:pt idx="1131">
                  <c:v>47338</c:v>
                </c:pt>
                <c:pt idx="1132">
                  <c:v>47345</c:v>
                </c:pt>
                <c:pt idx="1133">
                  <c:v>47352</c:v>
                </c:pt>
                <c:pt idx="1134">
                  <c:v>47359</c:v>
                </c:pt>
                <c:pt idx="1135">
                  <c:v>47366</c:v>
                </c:pt>
                <c:pt idx="1136">
                  <c:v>47373</c:v>
                </c:pt>
                <c:pt idx="1137">
                  <c:v>47380</c:v>
                </c:pt>
                <c:pt idx="1138">
                  <c:v>47387</c:v>
                </c:pt>
                <c:pt idx="1139">
                  <c:v>47394</c:v>
                </c:pt>
                <c:pt idx="1140">
                  <c:v>47401</c:v>
                </c:pt>
                <c:pt idx="1141">
                  <c:v>47408</c:v>
                </c:pt>
                <c:pt idx="1142">
                  <c:v>47415</c:v>
                </c:pt>
                <c:pt idx="1143">
                  <c:v>47422</c:v>
                </c:pt>
                <c:pt idx="1144">
                  <c:v>47429</c:v>
                </c:pt>
                <c:pt idx="1145">
                  <c:v>47436</c:v>
                </c:pt>
                <c:pt idx="1146">
                  <c:v>47443</c:v>
                </c:pt>
                <c:pt idx="1147">
                  <c:v>47450</c:v>
                </c:pt>
                <c:pt idx="1148">
                  <c:v>47457</c:v>
                </c:pt>
                <c:pt idx="1149">
                  <c:v>47464</c:v>
                </c:pt>
                <c:pt idx="1150">
                  <c:v>47471</c:v>
                </c:pt>
                <c:pt idx="1151">
                  <c:v>47479</c:v>
                </c:pt>
                <c:pt idx="1152">
                  <c:v>47486</c:v>
                </c:pt>
                <c:pt idx="1153">
                  <c:v>47493</c:v>
                </c:pt>
                <c:pt idx="1154">
                  <c:v>47500</c:v>
                </c:pt>
                <c:pt idx="1155">
                  <c:v>47507</c:v>
                </c:pt>
                <c:pt idx="1156">
                  <c:v>47514</c:v>
                </c:pt>
                <c:pt idx="1157">
                  <c:v>47521</c:v>
                </c:pt>
                <c:pt idx="1158">
                  <c:v>47528</c:v>
                </c:pt>
                <c:pt idx="1159">
                  <c:v>47535</c:v>
                </c:pt>
                <c:pt idx="1160">
                  <c:v>47542</c:v>
                </c:pt>
                <c:pt idx="1161">
                  <c:v>47549</c:v>
                </c:pt>
                <c:pt idx="1162">
                  <c:v>47556</c:v>
                </c:pt>
                <c:pt idx="1163">
                  <c:v>47563</c:v>
                </c:pt>
                <c:pt idx="1164">
                  <c:v>47570</c:v>
                </c:pt>
                <c:pt idx="1165">
                  <c:v>47577</c:v>
                </c:pt>
                <c:pt idx="1166">
                  <c:v>47584</c:v>
                </c:pt>
                <c:pt idx="1167">
                  <c:v>47591</c:v>
                </c:pt>
                <c:pt idx="1168">
                  <c:v>47598</c:v>
                </c:pt>
                <c:pt idx="1169">
                  <c:v>47605</c:v>
                </c:pt>
                <c:pt idx="1170">
                  <c:v>47612</c:v>
                </c:pt>
                <c:pt idx="1171">
                  <c:v>47619</c:v>
                </c:pt>
                <c:pt idx="1172">
                  <c:v>47626</c:v>
                </c:pt>
                <c:pt idx="1173">
                  <c:v>47633</c:v>
                </c:pt>
                <c:pt idx="1174">
                  <c:v>47640</c:v>
                </c:pt>
                <c:pt idx="1175">
                  <c:v>47647</c:v>
                </c:pt>
                <c:pt idx="1176">
                  <c:v>47654</c:v>
                </c:pt>
                <c:pt idx="1177">
                  <c:v>47661</c:v>
                </c:pt>
                <c:pt idx="1178">
                  <c:v>47668</c:v>
                </c:pt>
                <c:pt idx="1179">
                  <c:v>47675</c:v>
                </c:pt>
                <c:pt idx="1180">
                  <c:v>47682</c:v>
                </c:pt>
                <c:pt idx="1181">
                  <c:v>47689</c:v>
                </c:pt>
                <c:pt idx="1182">
                  <c:v>47696</c:v>
                </c:pt>
                <c:pt idx="1183">
                  <c:v>47703</c:v>
                </c:pt>
                <c:pt idx="1184">
                  <c:v>47710</c:v>
                </c:pt>
                <c:pt idx="1185">
                  <c:v>47717</c:v>
                </c:pt>
                <c:pt idx="1186">
                  <c:v>47724</c:v>
                </c:pt>
                <c:pt idx="1187">
                  <c:v>47731</c:v>
                </c:pt>
                <c:pt idx="1188">
                  <c:v>47738</c:v>
                </c:pt>
                <c:pt idx="1189">
                  <c:v>47745</c:v>
                </c:pt>
                <c:pt idx="1190">
                  <c:v>47752</c:v>
                </c:pt>
                <c:pt idx="1191">
                  <c:v>47759</c:v>
                </c:pt>
                <c:pt idx="1192">
                  <c:v>47766</c:v>
                </c:pt>
                <c:pt idx="1193">
                  <c:v>47773</c:v>
                </c:pt>
                <c:pt idx="1194">
                  <c:v>47780</c:v>
                </c:pt>
                <c:pt idx="1195">
                  <c:v>47787</c:v>
                </c:pt>
                <c:pt idx="1196">
                  <c:v>47794</c:v>
                </c:pt>
                <c:pt idx="1197">
                  <c:v>47801</c:v>
                </c:pt>
                <c:pt idx="1198">
                  <c:v>47808</c:v>
                </c:pt>
                <c:pt idx="1199">
                  <c:v>47815</c:v>
                </c:pt>
                <c:pt idx="1200">
                  <c:v>47822</c:v>
                </c:pt>
                <c:pt idx="1201">
                  <c:v>47829</c:v>
                </c:pt>
                <c:pt idx="1202">
                  <c:v>47836</c:v>
                </c:pt>
                <c:pt idx="1203">
                  <c:v>47844</c:v>
                </c:pt>
                <c:pt idx="1204">
                  <c:v>47851</c:v>
                </c:pt>
                <c:pt idx="1205">
                  <c:v>47858</c:v>
                </c:pt>
                <c:pt idx="1206">
                  <c:v>47865</c:v>
                </c:pt>
                <c:pt idx="1207">
                  <c:v>47872</c:v>
                </c:pt>
                <c:pt idx="1208">
                  <c:v>47879</c:v>
                </c:pt>
                <c:pt idx="1209">
                  <c:v>47886</c:v>
                </c:pt>
                <c:pt idx="1210">
                  <c:v>47893</c:v>
                </c:pt>
                <c:pt idx="1211">
                  <c:v>47900</c:v>
                </c:pt>
                <c:pt idx="1212">
                  <c:v>47907</c:v>
                </c:pt>
                <c:pt idx="1213">
                  <c:v>47914</c:v>
                </c:pt>
                <c:pt idx="1214">
                  <c:v>47921</c:v>
                </c:pt>
                <c:pt idx="1215">
                  <c:v>47928</c:v>
                </c:pt>
                <c:pt idx="1216">
                  <c:v>47935</c:v>
                </c:pt>
                <c:pt idx="1217">
                  <c:v>47942</c:v>
                </c:pt>
                <c:pt idx="1218">
                  <c:v>47953</c:v>
                </c:pt>
                <c:pt idx="1219">
                  <c:v>47960</c:v>
                </c:pt>
                <c:pt idx="1220">
                  <c:v>47967</c:v>
                </c:pt>
                <c:pt idx="1221">
                  <c:v>47974</c:v>
                </c:pt>
                <c:pt idx="1222">
                  <c:v>47981</c:v>
                </c:pt>
                <c:pt idx="1223">
                  <c:v>47988</c:v>
                </c:pt>
                <c:pt idx="1224">
                  <c:v>47995</c:v>
                </c:pt>
                <c:pt idx="1225">
                  <c:v>48002</c:v>
                </c:pt>
                <c:pt idx="1226">
                  <c:v>48009</c:v>
                </c:pt>
                <c:pt idx="1227">
                  <c:v>48016</c:v>
                </c:pt>
                <c:pt idx="1228">
                  <c:v>48023</c:v>
                </c:pt>
                <c:pt idx="1229">
                  <c:v>48030</c:v>
                </c:pt>
                <c:pt idx="1230">
                  <c:v>48037</c:v>
                </c:pt>
                <c:pt idx="1231">
                  <c:v>48044</c:v>
                </c:pt>
                <c:pt idx="1232">
                  <c:v>48051</c:v>
                </c:pt>
                <c:pt idx="1233">
                  <c:v>48058</c:v>
                </c:pt>
                <c:pt idx="1234">
                  <c:v>48065</c:v>
                </c:pt>
                <c:pt idx="1235">
                  <c:v>48072</c:v>
                </c:pt>
                <c:pt idx="1236">
                  <c:v>48079</c:v>
                </c:pt>
                <c:pt idx="1237">
                  <c:v>48086</c:v>
                </c:pt>
                <c:pt idx="1238">
                  <c:v>48093</c:v>
                </c:pt>
                <c:pt idx="1239">
                  <c:v>48100</c:v>
                </c:pt>
                <c:pt idx="1240">
                  <c:v>48107</c:v>
                </c:pt>
                <c:pt idx="1241">
                  <c:v>48114</c:v>
                </c:pt>
                <c:pt idx="1242">
                  <c:v>48121</c:v>
                </c:pt>
                <c:pt idx="1243">
                  <c:v>48128</c:v>
                </c:pt>
                <c:pt idx="1244">
                  <c:v>48135</c:v>
                </c:pt>
                <c:pt idx="1245">
                  <c:v>48142</c:v>
                </c:pt>
                <c:pt idx="1246">
                  <c:v>48149</c:v>
                </c:pt>
                <c:pt idx="1247">
                  <c:v>48156</c:v>
                </c:pt>
                <c:pt idx="1248">
                  <c:v>48163</c:v>
                </c:pt>
                <c:pt idx="1249">
                  <c:v>48170</c:v>
                </c:pt>
                <c:pt idx="1250">
                  <c:v>48177</c:v>
                </c:pt>
                <c:pt idx="1251">
                  <c:v>48184</c:v>
                </c:pt>
                <c:pt idx="1252">
                  <c:v>48191</c:v>
                </c:pt>
                <c:pt idx="1253">
                  <c:v>48198</c:v>
                </c:pt>
                <c:pt idx="1254">
                  <c:v>48205</c:v>
                </c:pt>
                <c:pt idx="1255">
                  <c:v>48212</c:v>
                </c:pt>
                <c:pt idx="1256">
                  <c:v>48219</c:v>
                </c:pt>
                <c:pt idx="1257">
                  <c:v>48226</c:v>
                </c:pt>
                <c:pt idx="1258">
                  <c:v>48233</c:v>
                </c:pt>
                <c:pt idx="1259">
                  <c:v>48240</c:v>
                </c:pt>
                <c:pt idx="1260">
                  <c:v>48247</c:v>
                </c:pt>
                <c:pt idx="1261">
                  <c:v>48254</c:v>
                </c:pt>
                <c:pt idx="1262">
                  <c:v>48261</c:v>
                </c:pt>
                <c:pt idx="1263">
                  <c:v>48268</c:v>
                </c:pt>
                <c:pt idx="1264">
                  <c:v>48275</c:v>
                </c:pt>
                <c:pt idx="1265">
                  <c:v>48282</c:v>
                </c:pt>
                <c:pt idx="1266">
                  <c:v>48289</c:v>
                </c:pt>
                <c:pt idx="1267">
                  <c:v>48296</c:v>
                </c:pt>
                <c:pt idx="1268">
                  <c:v>48303</c:v>
                </c:pt>
                <c:pt idx="1269">
                  <c:v>48310</c:v>
                </c:pt>
                <c:pt idx="1270">
                  <c:v>48317</c:v>
                </c:pt>
                <c:pt idx="1271">
                  <c:v>48324</c:v>
                </c:pt>
                <c:pt idx="1272">
                  <c:v>48331</c:v>
                </c:pt>
                <c:pt idx="1273">
                  <c:v>48338</c:v>
                </c:pt>
                <c:pt idx="1274">
                  <c:v>48345</c:v>
                </c:pt>
                <c:pt idx="1275">
                  <c:v>48352</c:v>
                </c:pt>
                <c:pt idx="1276">
                  <c:v>48359</c:v>
                </c:pt>
                <c:pt idx="1277">
                  <c:v>48366</c:v>
                </c:pt>
                <c:pt idx="1278">
                  <c:v>48373</c:v>
                </c:pt>
                <c:pt idx="1279">
                  <c:v>48380</c:v>
                </c:pt>
                <c:pt idx="1280">
                  <c:v>48387</c:v>
                </c:pt>
                <c:pt idx="1281">
                  <c:v>48394</c:v>
                </c:pt>
                <c:pt idx="1282">
                  <c:v>48401</c:v>
                </c:pt>
                <c:pt idx="1283">
                  <c:v>48408</c:v>
                </c:pt>
                <c:pt idx="1284">
                  <c:v>48415</c:v>
                </c:pt>
                <c:pt idx="1285">
                  <c:v>48422</c:v>
                </c:pt>
                <c:pt idx="1286">
                  <c:v>48429</c:v>
                </c:pt>
                <c:pt idx="1287">
                  <c:v>48436</c:v>
                </c:pt>
                <c:pt idx="1288">
                  <c:v>48443</c:v>
                </c:pt>
                <c:pt idx="1289">
                  <c:v>48450</c:v>
                </c:pt>
                <c:pt idx="1290">
                  <c:v>48457</c:v>
                </c:pt>
                <c:pt idx="1291">
                  <c:v>48464</c:v>
                </c:pt>
                <c:pt idx="1292">
                  <c:v>48471</c:v>
                </c:pt>
                <c:pt idx="1293">
                  <c:v>48478</c:v>
                </c:pt>
                <c:pt idx="1294">
                  <c:v>48485</c:v>
                </c:pt>
                <c:pt idx="1295">
                  <c:v>48492</c:v>
                </c:pt>
                <c:pt idx="1296">
                  <c:v>48499</c:v>
                </c:pt>
                <c:pt idx="1297">
                  <c:v>48506</c:v>
                </c:pt>
                <c:pt idx="1298">
                  <c:v>48513</c:v>
                </c:pt>
                <c:pt idx="1299">
                  <c:v>48520</c:v>
                </c:pt>
                <c:pt idx="1300">
                  <c:v>48527</c:v>
                </c:pt>
                <c:pt idx="1301">
                  <c:v>48534</c:v>
                </c:pt>
                <c:pt idx="1302">
                  <c:v>48541</c:v>
                </c:pt>
                <c:pt idx="1303">
                  <c:v>48548</c:v>
                </c:pt>
                <c:pt idx="1304">
                  <c:v>48555</c:v>
                </c:pt>
                <c:pt idx="1305">
                  <c:v>48562</c:v>
                </c:pt>
                <c:pt idx="1306">
                  <c:v>48569</c:v>
                </c:pt>
                <c:pt idx="1307">
                  <c:v>48577</c:v>
                </c:pt>
                <c:pt idx="1308">
                  <c:v>48584</c:v>
                </c:pt>
                <c:pt idx="1309">
                  <c:v>48591</c:v>
                </c:pt>
                <c:pt idx="1310">
                  <c:v>48598</c:v>
                </c:pt>
                <c:pt idx="1311">
                  <c:v>48605</c:v>
                </c:pt>
                <c:pt idx="1312">
                  <c:v>48612</c:v>
                </c:pt>
                <c:pt idx="1313">
                  <c:v>48619</c:v>
                </c:pt>
                <c:pt idx="1314">
                  <c:v>48626</c:v>
                </c:pt>
                <c:pt idx="1315">
                  <c:v>48633</c:v>
                </c:pt>
                <c:pt idx="1316">
                  <c:v>48640</c:v>
                </c:pt>
                <c:pt idx="1317">
                  <c:v>48647</c:v>
                </c:pt>
                <c:pt idx="1318">
                  <c:v>48654</c:v>
                </c:pt>
                <c:pt idx="1319">
                  <c:v>48661</c:v>
                </c:pt>
                <c:pt idx="1320">
                  <c:v>48668</c:v>
                </c:pt>
                <c:pt idx="1321">
                  <c:v>48675</c:v>
                </c:pt>
                <c:pt idx="1322">
                  <c:v>48682</c:v>
                </c:pt>
                <c:pt idx="1323">
                  <c:v>48689</c:v>
                </c:pt>
                <c:pt idx="1324">
                  <c:v>48696</c:v>
                </c:pt>
                <c:pt idx="1325">
                  <c:v>48703</c:v>
                </c:pt>
                <c:pt idx="1326">
                  <c:v>48710</c:v>
                </c:pt>
                <c:pt idx="1327">
                  <c:v>48717</c:v>
                </c:pt>
                <c:pt idx="1328">
                  <c:v>48724</c:v>
                </c:pt>
                <c:pt idx="1329">
                  <c:v>48731</c:v>
                </c:pt>
                <c:pt idx="1330">
                  <c:v>48738</c:v>
                </c:pt>
                <c:pt idx="1331">
                  <c:v>48745</c:v>
                </c:pt>
                <c:pt idx="1332">
                  <c:v>48752</c:v>
                </c:pt>
                <c:pt idx="1333">
                  <c:v>48759</c:v>
                </c:pt>
                <c:pt idx="1334">
                  <c:v>48766</c:v>
                </c:pt>
                <c:pt idx="1335">
                  <c:v>48773</c:v>
                </c:pt>
                <c:pt idx="1336">
                  <c:v>48780</c:v>
                </c:pt>
                <c:pt idx="1337">
                  <c:v>48787</c:v>
                </c:pt>
                <c:pt idx="1338">
                  <c:v>48794</c:v>
                </c:pt>
                <c:pt idx="1339">
                  <c:v>48801</c:v>
                </c:pt>
                <c:pt idx="1340">
                  <c:v>48808</c:v>
                </c:pt>
                <c:pt idx="1341">
                  <c:v>48815</c:v>
                </c:pt>
                <c:pt idx="1342">
                  <c:v>48822</c:v>
                </c:pt>
                <c:pt idx="1343">
                  <c:v>48829</c:v>
                </c:pt>
                <c:pt idx="1344">
                  <c:v>48836</c:v>
                </c:pt>
                <c:pt idx="1345">
                  <c:v>48843</c:v>
                </c:pt>
                <c:pt idx="1346">
                  <c:v>48850</c:v>
                </c:pt>
                <c:pt idx="1347">
                  <c:v>48857</c:v>
                </c:pt>
                <c:pt idx="1348">
                  <c:v>48864</c:v>
                </c:pt>
                <c:pt idx="1349">
                  <c:v>48871</c:v>
                </c:pt>
                <c:pt idx="1350">
                  <c:v>48878</c:v>
                </c:pt>
                <c:pt idx="1351">
                  <c:v>48885</c:v>
                </c:pt>
                <c:pt idx="1352">
                  <c:v>48892</c:v>
                </c:pt>
                <c:pt idx="1353">
                  <c:v>48899</c:v>
                </c:pt>
                <c:pt idx="1354">
                  <c:v>48906</c:v>
                </c:pt>
                <c:pt idx="1355">
                  <c:v>48913</c:v>
                </c:pt>
                <c:pt idx="1356">
                  <c:v>48920</c:v>
                </c:pt>
                <c:pt idx="1357">
                  <c:v>48927</c:v>
                </c:pt>
                <c:pt idx="1358">
                  <c:v>48934</c:v>
                </c:pt>
                <c:pt idx="1359">
                  <c:v>48941</c:v>
                </c:pt>
                <c:pt idx="1360">
                  <c:v>48948</c:v>
                </c:pt>
                <c:pt idx="1361">
                  <c:v>48955</c:v>
                </c:pt>
                <c:pt idx="1362">
                  <c:v>48962</c:v>
                </c:pt>
                <c:pt idx="1363">
                  <c:v>48969</c:v>
                </c:pt>
                <c:pt idx="1364">
                  <c:v>48976</c:v>
                </c:pt>
                <c:pt idx="1365">
                  <c:v>48983</c:v>
                </c:pt>
                <c:pt idx="1366">
                  <c:v>48990</c:v>
                </c:pt>
                <c:pt idx="1367">
                  <c:v>48997</c:v>
                </c:pt>
                <c:pt idx="1368">
                  <c:v>49004</c:v>
                </c:pt>
                <c:pt idx="1369">
                  <c:v>49011</c:v>
                </c:pt>
                <c:pt idx="1370">
                  <c:v>49018</c:v>
                </c:pt>
                <c:pt idx="1371">
                  <c:v>49025</c:v>
                </c:pt>
                <c:pt idx="1372">
                  <c:v>49032</c:v>
                </c:pt>
                <c:pt idx="1373">
                  <c:v>49039</c:v>
                </c:pt>
                <c:pt idx="1374">
                  <c:v>49046</c:v>
                </c:pt>
                <c:pt idx="1375">
                  <c:v>49053</c:v>
                </c:pt>
                <c:pt idx="1376">
                  <c:v>49060</c:v>
                </c:pt>
                <c:pt idx="1377">
                  <c:v>49067</c:v>
                </c:pt>
                <c:pt idx="1378">
                  <c:v>49074</c:v>
                </c:pt>
                <c:pt idx="1379">
                  <c:v>49081</c:v>
                </c:pt>
                <c:pt idx="1380">
                  <c:v>49088</c:v>
                </c:pt>
                <c:pt idx="1381">
                  <c:v>49095</c:v>
                </c:pt>
                <c:pt idx="1382">
                  <c:v>49102</c:v>
                </c:pt>
                <c:pt idx="1383">
                  <c:v>49109</c:v>
                </c:pt>
                <c:pt idx="1384">
                  <c:v>49116</c:v>
                </c:pt>
                <c:pt idx="1385">
                  <c:v>49123</c:v>
                </c:pt>
                <c:pt idx="1386">
                  <c:v>49130</c:v>
                </c:pt>
                <c:pt idx="1387">
                  <c:v>49137</c:v>
                </c:pt>
                <c:pt idx="1388">
                  <c:v>49144</c:v>
                </c:pt>
                <c:pt idx="1389">
                  <c:v>49151</c:v>
                </c:pt>
                <c:pt idx="1390">
                  <c:v>49158</c:v>
                </c:pt>
                <c:pt idx="1391">
                  <c:v>49165</c:v>
                </c:pt>
                <c:pt idx="1392">
                  <c:v>49172</c:v>
                </c:pt>
                <c:pt idx="1393">
                  <c:v>49179</c:v>
                </c:pt>
                <c:pt idx="1394">
                  <c:v>49186</c:v>
                </c:pt>
                <c:pt idx="1395">
                  <c:v>49193</c:v>
                </c:pt>
                <c:pt idx="1396">
                  <c:v>49200</c:v>
                </c:pt>
                <c:pt idx="1397">
                  <c:v>49207</c:v>
                </c:pt>
                <c:pt idx="1398">
                  <c:v>49214</c:v>
                </c:pt>
                <c:pt idx="1399">
                  <c:v>49221</c:v>
                </c:pt>
                <c:pt idx="1400">
                  <c:v>49228</c:v>
                </c:pt>
                <c:pt idx="1401">
                  <c:v>49235</c:v>
                </c:pt>
                <c:pt idx="1402">
                  <c:v>49242</c:v>
                </c:pt>
                <c:pt idx="1403">
                  <c:v>49249</c:v>
                </c:pt>
                <c:pt idx="1404">
                  <c:v>49256</c:v>
                </c:pt>
                <c:pt idx="1405">
                  <c:v>49263</c:v>
                </c:pt>
                <c:pt idx="1406">
                  <c:v>49270</c:v>
                </c:pt>
                <c:pt idx="1407">
                  <c:v>49277</c:v>
                </c:pt>
                <c:pt idx="1408">
                  <c:v>49284</c:v>
                </c:pt>
                <c:pt idx="1409">
                  <c:v>49291</c:v>
                </c:pt>
                <c:pt idx="1410">
                  <c:v>49298</c:v>
                </c:pt>
                <c:pt idx="1411">
                  <c:v>49305</c:v>
                </c:pt>
                <c:pt idx="1412">
                  <c:v>49312</c:v>
                </c:pt>
                <c:pt idx="1413">
                  <c:v>49319</c:v>
                </c:pt>
                <c:pt idx="1414">
                  <c:v>49326</c:v>
                </c:pt>
                <c:pt idx="1415">
                  <c:v>49333</c:v>
                </c:pt>
                <c:pt idx="1416">
                  <c:v>49340</c:v>
                </c:pt>
                <c:pt idx="1417">
                  <c:v>49347</c:v>
                </c:pt>
                <c:pt idx="1418">
                  <c:v>49354</c:v>
                </c:pt>
                <c:pt idx="1419">
                  <c:v>49361</c:v>
                </c:pt>
                <c:pt idx="1420">
                  <c:v>49368</c:v>
                </c:pt>
                <c:pt idx="1421">
                  <c:v>49375</c:v>
                </c:pt>
                <c:pt idx="1422">
                  <c:v>49382</c:v>
                </c:pt>
                <c:pt idx="1423">
                  <c:v>49389</c:v>
                </c:pt>
                <c:pt idx="1424">
                  <c:v>49396</c:v>
                </c:pt>
                <c:pt idx="1425">
                  <c:v>49403</c:v>
                </c:pt>
                <c:pt idx="1426">
                  <c:v>49410</c:v>
                </c:pt>
                <c:pt idx="1427">
                  <c:v>49417</c:v>
                </c:pt>
                <c:pt idx="1428">
                  <c:v>49424</c:v>
                </c:pt>
                <c:pt idx="1429">
                  <c:v>49431</c:v>
                </c:pt>
                <c:pt idx="1430">
                  <c:v>49438</c:v>
                </c:pt>
                <c:pt idx="1431">
                  <c:v>49445</c:v>
                </c:pt>
                <c:pt idx="1432">
                  <c:v>49452</c:v>
                </c:pt>
                <c:pt idx="1433">
                  <c:v>49459</c:v>
                </c:pt>
                <c:pt idx="1434">
                  <c:v>49466</c:v>
                </c:pt>
                <c:pt idx="1435">
                  <c:v>49473</c:v>
                </c:pt>
                <c:pt idx="1436">
                  <c:v>49480</c:v>
                </c:pt>
                <c:pt idx="1437">
                  <c:v>49487</c:v>
                </c:pt>
                <c:pt idx="1438">
                  <c:v>49494</c:v>
                </c:pt>
                <c:pt idx="1439">
                  <c:v>49501</c:v>
                </c:pt>
                <c:pt idx="1440">
                  <c:v>49508</c:v>
                </c:pt>
                <c:pt idx="1441">
                  <c:v>49515</c:v>
                </c:pt>
                <c:pt idx="1442">
                  <c:v>49522</c:v>
                </c:pt>
                <c:pt idx="1443">
                  <c:v>49529</c:v>
                </c:pt>
                <c:pt idx="1444">
                  <c:v>49536</c:v>
                </c:pt>
                <c:pt idx="1445">
                  <c:v>49543</c:v>
                </c:pt>
                <c:pt idx="1446">
                  <c:v>49550</c:v>
                </c:pt>
                <c:pt idx="1447">
                  <c:v>49557</c:v>
                </c:pt>
                <c:pt idx="1448">
                  <c:v>49564</c:v>
                </c:pt>
                <c:pt idx="1449">
                  <c:v>49571</c:v>
                </c:pt>
                <c:pt idx="1450">
                  <c:v>49578</c:v>
                </c:pt>
                <c:pt idx="1451">
                  <c:v>49585</c:v>
                </c:pt>
                <c:pt idx="1452">
                  <c:v>49592</c:v>
                </c:pt>
                <c:pt idx="1453">
                  <c:v>49599</c:v>
                </c:pt>
                <c:pt idx="1454">
                  <c:v>49606</c:v>
                </c:pt>
                <c:pt idx="1455">
                  <c:v>49613</c:v>
                </c:pt>
                <c:pt idx="1456">
                  <c:v>49620</c:v>
                </c:pt>
                <c:pt idx="1457">
                  <c:v>49627</c:v>
                </c:pt>
                <c:pt idx="1458">
                  <c:v>49634</c:v>
                </c:pt>
                <c:pt idx="1459">
                  <c:v>49641</c:v>
                </c:pt>
                <c:pt idx="1460">
                  <c:v>49648</c:v>
                </c:pt>
                <c:pt idx="1461">
                  <c:v>49655</c:v>
                </c:pt>
                <c:pt idx="1462">
                  <c:v>49662</c:v>
                </c:pt>
                <c:pt idx="1463">
                  <c:v>49670</c:v>
                </c:pt>
                <c:pt idx="1464">
                  <c:v>49677</c:v>
                </c:pt>
                <c:pt idx="1465">
                  <c:v>49684</c:v>
                </c:pt>
                <c:pt idx="1466">
                  <c:v>49691</c:v>
                </c:pt>
                <c:pt idx="1467">
                  <c:v>49698</c:v>
                </c:pt>
                <c:pt idx="1468">
                  <c:v>49705</c:v>
                </c:pt>
                <c:pt idx="1469">
                  <c:v>49712</c:v>
                </c:pt>
                <c:pt idx="1470">
                  <c:v>49719</c:v>
                </c:pt>
                <c:pt idx="1471">
                  <c:v>49726</c:v>
                </c:pt>
                <c:pt idx="1472">
                  <c:v>49733</c:v>
                </c:pt>
                <c:pt idx="1473">
                  <c:v>49740</c:v>
                </c:pt>
                <c:pt idx="1474">
                  <c:v>49747</c:v>
                </c:pt>
                <c:pt idx="1475">
                  <c:v>49754</c:v>
                </c:pt>
                <c:pt idx="1476">
                  <c:v>49761</c:v>
                </c:pt>
                <c:pt idx="1477">
                  <c:v>49768</c:v>
                </c:pt>
                <c:pt idx="1478">
                  <c:v>49775</c:v>
                </c:pt>
                <c:pt idx="1479">
                  <c:v>49782</c:v>
                </c:pt>
                <c:pt idx="1480">
                  <c:v>49789</c:v>
                </c:pt>
                <c:pt idx="1481">
                  <c:v>49796</c:v>
                </c:pt>
                <c:pt idx="1482">
                  <c:v>49803</c:v>
                </c:pt>
                <c:pt idx="1483">
                  <c:v>49810</c:v>
                </c:pt>
                <c:pt idx="1484">
                  <c:v>49817</c:v>
                </c:pt>
                <c:pt idx="1485">
                  <c:v>49824</c:v>
                </c:pt>
                <c:pt idx="1486">
                  <c:v>49831</c:v>
                </c:pt>
                <c:pt idx="1487">
                  <c:v>49838</c:v>
                </c:pt>
                <c:pt idx="1488">
                  <c:v>49845</c:v>
                </c:pt>
                <c:pt idx="1489">
                  <c:v>49852</c:v>
                </c:pt>
                <c:pt idx="1490">
                  <c:v>49859</c:v>
                </c:pt>
                <c:pt idx="1491">
                  <c:v>49866</c:v>
                </c:pt>
                <c:pt idx="1492">
                  <c:v>49873</c:v>
                </c:pt>
                <c:pt idx="1493">
                  <c:v>49880</c:v>
                </c:pt>
                <c:pt idx="1494">
                  <c:v>49887</c:v>
                </c:pt>
                <c:pt idx="1495">
                  <c:v>49894</c:v>
                </c:pt>
                <c:pt idx="1496">
                  <c:v>49901</c:v>
                </c:pt>
                <c:pt idx="1497">
                  <c:v>49908</c:v>
                </c:pt>
                <c:pt idx="1498">
                  <c:v>49915</c:v>
                </c:pt>
                <c:pt idx="1499">
                  <c:v>49922</c:v>
                </c:pt>
                <c:pt idx="1500">
                  <c:v>49929</c:v>
                </c:pt>
                <c:pt idx="1501">
                  <c:v>49936</c:v>
                </c:pt>
                <c:pt idx="1502">
                  <c:v>49943</c:v>
                </c:pt>
                <c:pt idx="1503">
                  <c:v>49950</c:v>
                </c:pt>
                <c:pt idx="1504">
                  <c:v>49957</c:v>
                </c:pt>
                <c:pt idx="1505">
                  <c:v>49964</c:v>
                </c:pt>
                <c:pt idx="1506">
                  <c:v>49971</c:v>
                </c:pt>
                <c:pt idx="1507">
                  <c:v>49978</c:v>
                </c:pt>
                <c:pt idx="1508">
                  <c:v>49985</c:v>
                </c:pt>
                <c:pt idx="1509">
                  <c:v>49992</c:v>
                </c:pt>
                <c:pt idx="1510">
                  <c:v>49999</c:v>
                </c:pt>
                <c:pt idx="1511">
                  <c:v>50006</c:v>
                </c:pt>
                <c:pt idx="1512">
                  <c:v>50013</c:v>
                </c:pt>
                <c:pt idx="1513">
                  <c:v>50020</c:v>
                </c:pt>
                <c:pt idx="1514">
                  <c:v>50027</c:v>
                </c:pt>
                <c:pt idx="1515">
                  <c:v>50038</c:v>
                </c:pt>
                <c:pt idx="1516">
                  <c:v>50045</c:v>
                </c:pt>
                <c:pt idx="1517">
                  <c:v>50052</c:v>
                </c:pt>
                <c:pt idx="1518">
                  <c:v>50059</c:v>
                </c:pt>
                <c:pt idx="1519">
                  <c:v>50066</c:v>
                </c:pt>
                <c:pt idx="1520">
                  <c:v>50073</c:v>
                </c:pt>
                <c:pt idx="1521">
                  <c:v>50080</c:v>
                </c:pt>
                <c:pt idx="1522">
                  <c:v>50087</c:v>
                </c:pt>
                <c:pt idx="1523">
                  <c:v>50094</c:v>
                </c:pt>
                <c:pt idx="1524">
                  <c:v>50101</c:v>
                </c:pt>
                <c:pt idx="1525">
                  <c:v>50108</c:v>
                </c:pt>
                <c:pt idx="1526">
                  <c:v>50115</c:v>
                </c:pt>
                <c:pt idx="1527">
                  <c:v>50122</c:v>
                </c:pt>
                <c:pt idx="1528">
                  <c:v>50129</c:v>
                </c:pt>
                <c:pt idx="1529">
                  <c:v>50137</c:v>
                </c:pt>
                <c:pt idx="1530">
                  <c:v>50144</c:v>
                </c:pt>
                <c:pt idx="1531">
                  <c:v>50151</c:v>
                </c:pt>
                <c:pt idx="1532">
                  <c:v>50158</c:v>
                </c:pt>
                <c:pt idx="1533">
                  <c:v>50165</c:v>
                </c:pt>
                <c:pt idx="1534">
                  <c:v>50172</c:v>
                </c:pt>
                <c:pt idx="1535">
                  <c:v>50179</c:v>
                </c:pt>
                <c:pt idx="1536">
                  <c:v>50186</c:v>
                </c:pt>
                <c:pt idx="1537">
                  <c:v>50193</c:v>
                </c:pt>
                <c:pt idx="1538">
                  <c:v>50200</c:v>
                </c:pt>
                <c:pt idx="1539">
                  <c:v>50207</c:v>
                </c:pt>
                <c:pt idx="1540">
                  <c:v>50214</c:v>
                </c:pt>
                <c:pt idx="1541">
                  <c:v>50221</c:v>
                </c:pt>
                <c:pt idx="1542">
                  <c:v>50228</c:v>
                </c:pt>
                <c:pt idx="1543">
                  <c:v>50235</c:v>
                </c:pt>
                <c:pt idx="1544">
                  <c:v>50242</c:v>
                </c:pt>
                <c:pt idx="1545">
                  <c:v>50249</c:v>
                </c:pt>
                <c:pt idx="1546">
                  <c:v>50256</c:v>
                </c:pt>
                <c:pt idx="1547">
                  <c:v>50263</c:v>
                </c:pt>
                <c:pt idx="1548">
                  <c:v>50270</c:v>
                </c:pt>
                <c:pt idx="1549">
                  <c:v>50277</c:v>
                </c:pt>
                <c:pt idx="1550">
                  <c:v>50284</c:v>
                </c:pt>
                <c:pt idx="1551">
                  <c:v>50291</c:v>
                </c:pt>
                <c:pt idx="1552">
                  <c:v>50298</c:v>
                </c:pt>
                <c:pt idx="1553">
                  <c:v>50305</c:v>
                </c:pt>
                <c:pt idx="1554">
                  <c:v>50312</c:v>
                </c:pt>
                <c:pt idx="1555">
                  <c:v>50319</c:v>
                </c:pt>
                <c:pt idx="1556">
                  <c:v>50326</c:v>
                </c:pt>
                <c:pt idx="1557">
                  <c:v>50333</c:v>
                </c:pt>
                <c:pt idx="1558">
                  <c:v>50340</c:v>
                </c:pt>
                <c:pt idx="1559">
                  <c:v>50347</c:v>
                </c:pt>
                <c:pt idx="1560">
                  <c:v>50354</c:v>
                </c:pt>
                <c:pt idx="1561">
                  <c:v>50361</c:v>
                </c:pt>
                <c:pt idx="1562">
                  <c:v>50368</c:v>
                </c:pt>
                <c:pt idx="1563">
                  <c:v>50375</c:v>
                </c:pt>
                <c:pt idx="1564">
                  <c:v>50382</c:v>
                </c:pt>
                <c:pt idx="1565">
                  <c:v>50389</c:v>
                </c:pt>
                <c:pt idx="1566">
                  <c:v>50396</c:v>
                </c:pt>
                <c:pt idx="1567">
                  <c:v>50403</c:v>
                </c:pt>
                <c:pt idx="1568">
                  <c:v>50410</c:v>
                </c:pt>
                <c:pt idx="1569">
                  <c:v>50417</c:v>
                </c:pt>
                <c:pt idx="1570">
                  <c:v>50424</c:v>
                </c:pt>
                <c:pt idx="1571">
                  <c:v>50431</c:v>
                </c:pt>
                <c:pt idx="1572">
                  <c:v>50438</c:v>
                </c:pt>
                <c:pt idx="1573">
                  <c:v>50445</c:v>
                </c:pt>
                <c:pt idx="1574">
                  <c:v>50452</c:v>
                </c:pt>
                <c:pt idx="1575">
                  <c:v>50459</c:v>
                </c:pt>
                <c:pt idx="1576">
                  <c:v>50466</c:v>
                </c:pt>
                <c:pt idx="1577">
                  <c:v>50473</c:v>
                </c:pt>
                <c:pt idx="1578">
                  <c:v>50480</c:v>
                </c:pt>
                <c:pt idx="1579">
                  <c:v>50487</c:v>
                </c:pt>
                <c:pt idx="1580">
                  <c:v>50494</c:v>
                </c:pt>
                <c:pt idx="1581">
                  <c:v>50501</c:v>
                </c:pt>
                <c:pt idx="1582">
                  <c:v>50508</c:v>
                </c:pt>
                <c:pt idx="1583">
                  <c:v>50515</c:v>
                </c:pt>
                <c:pt idx="1584">
                  <c:v>50522</c:v>
                </c:pt>
                <c:pt idx="1585">
                  <c:v>50529</c:v>
                </c:pt>
                <c:pt idx="1586">
                  <c:v>50536</c:v>
                </c:pt>
                <c:pt idx="1587">
                  <c:v>50543</c:v>
                </c:pt>
                <c:pt idx="1588">
                  <c:v>50550</c:v>
                </c:pt>
                <c:pt idx="1589">
                  <c:v>50557</c:v>
                </c:pt>
                <c:pt idx="1590">
                  <c:v>50564</c:v>
                </c:pt>
                <c:pt idx="1591">
                  <c:v>50571</c:v>
                </c:pt>
                <c:pt idx="1592">
                  <c:v>50578</c:v>
                </c:pt>
                <c:pt idx="1593">
                  <c:v>50585</c:v>
                </c:pt>
                <c:pt idx="1594">
                  <c:v>50592</c:v>
                </c:pt>
                <c:pt idx="1595">
                  <c:v>50599</c:v>
                </c:pt>
                <c:pt idx="1596">
                  <c:v>50606</c:v>
                </c:pt>
                <c:pt idx="1597">
                  <c:v>50613</c:v>
                </c:pt>
                <c:pt idx="1598">
                  <c:v>50620</c:v>
                </c:pt>
                <c:pt idx="1599">
                  <c:v>50627</c:v>
                </c:pt>
                <c:pt idx="1600">
                  <c:v>50634</c:v>
                </c:pt>
                <c:pt idx="1601">
                  <c:v>50641</c:v>
                </c:pt>
                <c:pt idx="1602">
                  <c:v>50648</c:v>
                </c:pt>
                <c:pt idx="1603">
                  <c:v>50655</c:v>
                </c:pt>
                <c:pt idx="1604">
                  <c:v>50662</c:v>
                </c:pt>
                <c:pt idx="1605">
                  <c:v>50669</c:v>
                </c:pt>
                <c:pt idx="1606">
                  <c:v>50676</c:v>
                </c:pt>
                <c:pt idx="1607">
                  <c:v>50683</c:v>
                </c:pt>
                <c:pt idx="1608">
                  <c:v>50690</c:v>
                </c:pt>
                <c:pt idx="1609">
                  <c:v>50697</c:v>
                </c:pt>
                <c:pt idx="1610">
                  <c:v>50704</c:v>
                </c:pt>
                <c:pt idx="1611">
                  <c:v>50711</c:v>
                </c:pt>
                <c:pt idx="1612">
                  <c:v>50718</c:v>
                </c:pt>
                <c:pt idx="1613">
                  <c:v>50725</c:v>
                </c:pt>
                <c:pt idx="1614">
                  <c:v>50732</c:v>
                </c:pt>
                <c:pt idx="1615">
                  <c:v>50739</c:v>
                </c:pt>
                <c:pt idx="1616">
                  <c:v>50746</c:v>
                </c:pt>
                <c:pt idx="1617">
                  <c:v>50753</c:v>
                </c:pt>
                <c:pt idx="1618">
                  <c:v>50760</c:v>
                </c:pt>
                <c:pt idx="1619">
                  <c:v>50768</c:v>
                </c:pt>
                <c:pt idx="1620">
                  <c:v>50775</c:v>
                </c:pt>
                <c:pt idx="1621">
                  <c:v>50782</c:v>
                </c:pt>
                <c:pt idx="1622">
                  <c:v>50789</c:v>
                </c:pt>
                <c:pt idx="1623">
                  <c:v>50796</c:v>
                </c:pt>
                <c:pt idx="1624">
                  <c:v>50803</c:v>
                </c:pt>
                <c:pt idx="1625">
                  <c:v>50810</c:v>
                </c:pt>
                <c:pt idx="1626">
                  <c:v>50817</c:v>
                </c:pt>
                <c:pt idx="1627">
                  <c:v>50824</c:v>
                </c:pt>
                <c:pt idx="1628">
                  <c:v>50831</c:v>
                </c:pt>
                <c:pt idx="1629">
                  <c:v>50838</c:v>
                </c:pt>
                <c:pt idx="1630">
                  <c:v>50845</c:v>
                </c:pt>
                <c:pt idx="1631">
                  <c:v>50852</c:v>
                </c:pt>
                <c:pt idx="1632">
                  <c:v>50859</c:v>
                </c:pt>
                <c:pt idx="1633">
                  <c:v>50866</c:v>
                </c:pt>
                <c:pt idx="1634">
                  <c:v>50873</c:v>
                </c:pt>
                <c:pt idx="1635">
                  <c:v>50880</c:v>
                </c:pt>
                <c:pt idx="1636">
                  <c:v>50887</c:v>
                </c:pt>
                <c:pt idx="1637">
                  <c:v>50894</c:v>
                </c:pt>
                <c:pt idx="1638">
                  <c:v>50901</c:v>
                </c:pt>
                <c:pt idx="1639">
                  <c:v>50908</c:v>
                </c:pt>
                <c:pt idx="1640">
                  <c:v>50915</c:v>
                </c:pt>
                <c:pt idx="1641">
                  <c:v>50922</c:v>
                </c:pt>
                <c:pt idx="1642">
                  <c:v>50929</c:v>
                </c:pt>
                <c:pt idx="1643">
                  <c:v>50936</c:v>
                </c:pt>
                <c:pt idx="1644">
                  <c:v>50943</c:v>
                </c:pt>
                <c:pt idx="1645">
                  <c:v>50950</c:v>
                </c:pt>
                <c:pt idx="1646">
                  <c:v>50957</c:v>
                </c:pt>
                <c:pt idx="1647">
                  <c:v>50964</c:v>
                </c:pt>
                <c:pt idx="1648">
                  <c:v>50971</c:v>
                </c:pt>
                <c:pt idx="1649">
                  <c:v>50978</c:v>
                </c:pt>
                <c:pt idx="1650">
                  <c:v>50985</c:v>
                </c:pt>
                <c:pt idx="1651">
                  <c:v>50992</c:v>
                </c:pt>
                <c:pt idx="1652">
                  <c:v>50999</c:v>
                </c:pt>
                <c:pt idx="1653">
                  <c:v>51006</c:v>
                </c:pt>
                <c:pt idx="1654">
                  <c:v>51013</c:v>
                </c:pt>
                <c:pt idx="1655">
                  <c:v>51020</c:v>
                </c:pt>
                <c:pt idx="1656">
                  <c:v>51027</c:v>
                </c:pt>
                <c:pt idx="1657">
                  <c:v>51034</c:v>
                </c:pt>
                <c:pt idx="1658">
                  <c:v>51041</c:v>
                </c:pt>
                <c:pt idx="1659">
                  <c:v>51048</c:v>
                </c:pt>
                <c:pt idx="1660">
                  <c:v>51055</c:v>
                </c:pt>
                <c:pt idx="1661">
                  <c:v>51062</c:v>
                </c:pt>
                <c:pt idx="1662">
                  <c:v>51069</c:v>
                </c:pt>
                <c:pt idx="1663">
                  <c:v>51076</c:v>
                </c:pt>
                <c:pt idx="1664">
                  <c:v>51083</c:v>
                </c:pt>
                <c:pt idx="1665">
                  <c:v>51090</c:v>
                </c:pt>
                <c:pt idx="1666">
                  <c:v>51097</c:v>
                </c:pt>
                <c:pt idx="1667">
                  <c:v>51104</c:v>
                </c:pt>
                <c:pt idx="1668">
                  <c:v>51111</c:v>
                </c:pt>
                <c:pt idx="1669">
                  <c:v>51118</c:v>
                </c:pt>
                <c:pt idx="1670">
                  <c:v>51125</c:v>
                </c:pt>
                <c:pt idx="1671">
                  <c:v>51132</c:v>
                </c:pt>
                <c:pt idx="1672">
                  <c:v>51139</c:v>
                </c:pt>
                <c:pt idx="1673">
                  <c:v>51146</c:v>
                </c:pt>
                <c:pt idx="1674">
                  <c:v>51153</c:v>
                </c:pt>
                <c:pt idx="1675">
                  <c:v>51160</c:v>
                </c:pt>
                <c:pt idx="1676">
                  <c:v>51167</c:v>
                </c:pt>
                <c:pt idx="1677">
                  <c:v>51174</c:v>
                </c:pt>
                <c:pt idx="1678">
                  <c:v>51181</c:v>
                </c:pt>
                <c:pt idx="1679">
                  <c:v>51188</c:v>
                </c:pt>
                <c:pt idx="1680">
                  <c:v>51195</c:v>
                </c:pt>
                <c:pt idx="1681">
                  <c:v>51202</c:v>
                </c:pt>
                <c:pt idx="1682">
                  <c:v>51209</c:v>
                </c:pt>
                <c:pt idx="1683">
                  <c:v>51216</c:v>
                </c:pt>
                <c:pt idx="1684">
                  <c:v>51223</c:v>
                </c:pt>
                <c:pt idx="1685">
                  <c:v>51230</c:v>
                </c:pt>
                <c:pt idx="1686">
                  <c:v>51237</c:v>
                </c:pt>
                <c:pt idx="1687">
                  <c:v>51244</c:v>
                </c:pt>
                <c:pt idx="1688">
                  <c:v>51251</c:v>
                </c:pt>
                <c:pt idx="1689">
                  <c:v>51258</c:v>
                </c:pt>
                <c:pt idx="1690">
                  <c:v>51265</c:v>
                </c:pt>
                <c:pt idx="1691">
                  <c:v>51272</c:v>
                </c:pt>
                <c:pt idx="1692">
                  <c:v>51279</c:v>
                </c:pt>
                <c:pt idx="1693">
                  <c:v>51286</c:v>
                </c:pt>
                <c:pt idx="1694">
                  <c:v>51293</c:v>
                </c:pt>
                <c:pt idx="1695">
                  <c:v>51300</c:v>
                </c:pt>
                <c:pt idx="1696">
                  <c:v>51307</c:v>
                </c:pt>
                <c:pt idx="1697">
                  <c:v>51314</c:v>
                </c:pt>
                <c:pt idx="1698">
                  <c:v>51321</c:v>
                </c:pt>
                <c:pt idx="1699">
                  <c:v>51328</c:v>
                </c:pt>
                <c:pt idx="1700">
                  <c:v>51335</c:v>
                </c:pt>
                <c:pt idx="1701">
                  <c:v>51342</c:v>
                </c:pt>
                <c:pt idx="1702">
                  <c:v>51349</c:v>
                </c:pt>
                <c:pt idx="1703">
                  <c:v>51356</c:v>
                </c:pt>
                <c:pt idx="1704">
                  <c:v>51363</c:v>
                </c:pt>
                <c:pt idx="1705">
                  <c:v>51370</c:v>
                </c:pt>
                <c:pt idx="1706">
                  <c:v>51377</c:v>
                </c:pt>
                <c:pt idx="1707">
                  <c:v>51384</c:v>
                </c:pt>
                <c:pt idx="1708">
                  <c:v>51391</c:v>
                </c:pt>
                <c:pt idx="1709">
                  <c:v>51398</c:v>
                </c:pt>
                <c:pt idx="1710">
                  <c:v>51405</c:v>
                </c:pt>
                <c:pt idx="1711">
                  <c:v>51412</c:v>
                </c:pt>
                <c:pt idx="1712">
                  <c:v>51419</c:v>
                </c:pt>
                <c:pt idx="1713">
                  <c:v>51426</c:v>
                </c:pt>
                <c:pt idx="1714">
                  <c:v>51433</c:v>
                </c:pt>
                <c:pt idx="1715">
                  <c:v>51440</c:v>
                </c:pt>
                <c:pt idx="1716">
                  <c:v>51447</c:v>
                </c:pt>
                <c:pt idx="1717">
                  <c:v>51454</c:v>
                </c:pt>
                <c:pt idx="1718">
                  <c:v>51461</c:v>
                </c:pt>
                <c:pt idx="1719">
                  <c:v>51468</c:v>
                </c:pt>
                <c:pt idx="1720">
                  <c:v>51475</c:v>
                </c:pt>
                <c:pt idx="1721">
                  <c:v>51482</c:v>
                </c:pt>
                <c:pt idx="1722">
                  <c:v>51489</c:v>
                </c:pt>
                <c:pt idx="1723">
                  <c:v>51497</c:v>
                </c:pt>
                <c:pt idx="1724">
                  <c:v>51504</c:v>
                </c:pt>
                <c:pt idx="1725">
                  <c:v>51511</c:v>
                </c:pt>
                <c:pt idx="1726">
                  <c:v>51518</c:v>
                </c:pt>
                <c:pt idx="1727">
                  <c:v>51525</c:v>
                </c:pt>
                <c:pt idx="1728">
                  <c:v>51532</c:v>
                </c:pt>
                <c:pt idx="1729">
                  <c:v>51539</c:v>
                </c:pt>
                <c:pt idx="1730">
                  <c:v>51546</c:v>
                </c:pt>
                <c:pt idx="1731">
                  <c:v>51553</c:v>
                </c:pt>
                <c:pt idx="1732">
                  <c:v>51560</c:v>
                </c:pt>
                <c:pt idx="1733">
                  <c:v>51567</c:v>
                </c:pt>
                <c:pt idx="1734">
                  <c:v>51574</c:v>
                </c:pt>
                <c:pt idx="1735">
                  <c:v>51581</c:v>
                </c:pt>
                <c:pt idx="1736">
                  <c:v>51588</c:v>
                </c:pt>
                <c:pt idx="1737">
                  <c:v>51595</c:v>
                </c:pt>
                <c:pt idx="1738">
                  <c:v>51602</c:v>
                </c:pt>
                <c:pt idx="1739">
                  <c:v>51609</c:v>
                </c:pt>
                <c:pt idx="1740">
                  <c:v>51616</c:v>
                </c:pt>
                <c:pt idx="1741">
                  <c:v>51623</c:v>
                </c:pt>
                <c:pt idx="1742">
                  <c:v>51630</c:v>
                </c:pt>
                <c:pt idx="1743">
                  <c:v>51637</c:v>
                </c:pt>
                <c:pt idx="1744">
                  <c:v>51644</c:v>
                </c:pt>
                <c:pt idx="1745">
                  <c:v>51651</c:v>
                </c:pt>
                <c:pt idx="1746">
                  <c:v>51658</c:v>
                </c:pt>
                <c:pt idx="1747">
                  <c:v>51665</c:v>
                </c:pt>
                <c:pt idx="1748">
                  <c:v>51672</c:v>
                </c:pt>
                <c:pt idx="1749">
                  <c:v>51679</c:v>
                </c:pt>
                <c:pt idx="1750">
                  <c:v>51686</c:v>
                </c:pt>
                <c:pt idx="1751">
                  <c:v>51693</c:v>
                </c:pt>
                <c:pt idx="1752">
                  <c:v>51700</c:v>
                </c:pt>
                <c:pt idx="1753">
                  <c:v>51707</c:v>
                </c:pt>
                <c:pt idx="1754">
                  <c:v>51714</c:v>
                </c:pt>
                <c:pt idx="1755">
                  <c:v>51721</c:v>
                </c:pt>
                <c:pt idx="1756">
                  <c:v>51728</c:v>
                </c:pt>
                <c:pt idx="1757">
                  <c:v>51735</c:v>
                </c:pt>
                <c:pt idx="1758">
                  <c:v>51742</c:v>
                </c:pt>
                <c:pt idx="1759">
                  <c:v>51749</c:v>
                </c:pt>
                <c:pt idx="1760">
                  <c:v>51756</c:v>
                </c:pt>
                <c:pt idx="1761">
                  <c:v>51763</c:v>
                </c:pt>
                <c:pt idx="1762">
                  <c:v>51770</c:v>
                </c:pt>
                <c:pt idx="1763">
                  <c:v>51777</c:v>
                </c:pt>
                <c:pt idx="1764">
                  <c:v>51784</c:v>
                </c:pt>
                <c:pt idx="1765">
                  <c:v>51791</c:v>
                </c:pt>
                <c:pt idx="1766">
                  <c:v>51798</c:v>
                </c:pt>
                <c:pt idx="1767">
                  <c:v>51805</c:v>
                </c:pt>
                <c:pt idx="1768">
                  <c:v>51812</c:v>
                </c:pt>
                <c:pt idx="1769">
                  <c:v>51819</c:v>
                </c:pt>
                <c:pt idx="1770">
                  <c:v>51826</c:v>
                </c:pt>
                <c:pt idx="1771">
                  <c:v>51833</c:v>
                </c:pt>
                <c:pt idx="1772">
                  <c:v>51840</c:v>
                </c:pt>
                <c:pt idx="1773">
                  <c:v>51847</c:v>
                </c:pt>
                <c:pt idx="1774">
                  <c:v>51854</c:v>
                </c:pt>
                <c:pt idx="1775">
                  <c:v>51862</c:v>
                </c:pt>
                <c:pt idx="1776">
                  <c:v>51869</c:v>
                </c:pt>
                <c:pt idx="1777">
                  <c:v>51876</c:v>
                </c:pt>
                <c:pt idx="1778">
                  <c:v>51883</c:v>
                </c:pt>
                <c:pt idx="1779">
                  <c:v>51890</c:v>
                </c:pt>
                <c:pt idx="1780">
                  <c:v>51897</c:v>
                </c:pt>
                <c:pt idx="1781">
                  <c:v>51904</c:v>
                </c:pt>
                <c:pt idx="1782">
                  <c:v>51911</c:v>
                </c:pt>
                <c:pt idx="1783">
                  <c:v>51918</c:v>
                </c:pt>
                <c:pt idx="1784">
                  <c:v>51925</c:v>
                </c:pt>
                <c:pt idx="1785">
                  <c:v>51932</c:v>
                </c:pt>
                <c:pt idx="1786">
                  <c:v>51939</c:v>
                </c:pt>
                <c:pt idx="1787">
                  <c:v>51946</c:v>
                </c:pt>
                <c:pt idx="1788">
                  <c:v>51953</c:v>
                </c:pt>
                <c:pt idx="1789">
                  <c:v>51964</c:v>
                </c:pt>
                <c:pt idx="1790">
                  <c:v>51971</c:v>
                </c:pt>
                <c:pt idx="1791">
                  <c:v>51978</c:v>
                </c:pt>
                <c:pt idx="1792">
                  <c:v>51985</c:v>
                </c:pt>
                <c:pt idx="1793">
                  <c:v>51992</c:v>
                </c:pt>
                <c:pt idx="1794">
                  <c:v>51999</c:v>
                </c:pt>
                <c:pt idx="1795">
                  <c:v>52006</c:v>
                </c:pt>
                <c:pt idx="1796">
                  <c:v>52013</c:v>
                </c:pt>
                <c:pt idx="1797">
                  <c:v>52020</c:v>
                </c:pt>
                <c:pt idx="1798">
                  <c:v>52027</c:v>
                </c:pt>
                <c:pt idx="1799">
                  <c:v>52034</c:v>
                </c:pt>
                <c:pt idx="1800">
                  <c:v>52041</c:v>
                </c:pt>
                <c:pt idx="1801">
                  <c:v>52048</c:v>
                </c:pt>
                <c:pt idx="1802">
                  <c:v>52055</c:v>
                </c:pt>
                <c:pt idx="1803">
                  <c:v>52062</c:v>
                </c:pt>
                <c:pt idx="1804">
                  <c:v>52069</c:v>
                </c:pt>
                <c:pt idx="1805">
                  <c:v>52076</c:v>
                </c:pt>
                <c:pt idx="1806">
                  <c:v>52083</c:v>
                </c:pt>
                <c:pt idx="1807">
                  <c:v>52090</c:v>
                </c:pt>
                <c:pt idx="1808">
                  <c:v>52097</c:v>
                </c:pt>
                <c:pt idx="1809">
                  <c:v>52104</c:v>
                </c:pt>
                <c:pt idx="1810">
                  <c:v>52111</c:v>
                </c:pt>
                <c:pt idx="1811">
                  <c:v>52118</c:v>
                </c:pt>
                <c:pt idx="1812">
                  <c:v>52125</c:v>
                </c:pt>
                <c:pt idx="1813">
                  <c:v>52132</c:v>
                </c:pt>
                <c:pt idx="1814">
                  <c:v>52139</c:v>
                </c:pt>
                <c:pt idx="1815">
                  <c:v>52146</c:v>
                </c:pt>
                <c:pt idx="1816">
                  <c:v>52153</c:v>
                </c:pt>
                <c:pt idx="1817">
                  <c:v>52160</c:v>
                </c:pt>
                <c:pt idx="1818">
                  <c:v>52167</c:v>
                </c:pt>
                <c:pt idx="1819">
                  <c:v>52174</c:v>
                </c:pt>
                <c:pt idx="1820">
                  <c:v>52181</c:v>
                </c:pt>
                <c:pt idx="1821">
                  <c:v>52188</c:v>
                </c:pt>
                <c:pt idx="1822">
                  <c:v>52195</c:v>
                </c:pt>
                <c:pt idx="1823">
                  <c:v>52202</c:v>
                </c:pt>
                <c:pt idx="1824">
                  <c:v>52209</c:v>
                </c:pt>
                <c:pt idx="1825">
                  <c:v>52216</c:v>
                </c:pt>
                <c:pt idx="1826">
                  <c:v>52223</c:v>
                </c:pt>
                <c:pt idx="1827">
                  <c:v>52230</c:v>
                </c:pt>
                <c:pt idx="1828">
                  <c:v>52237</c:v>
                </c:pt>
                <c:pt idx="1829">
                  <c:v>52244</c:v>
                </c:pt>
                <c:pt idx="1830">
                  <c:v>52251</c:v>
                </c:pt>
                <c:pt idx="1831">
                  <c:v>52258</c:v>
                </c:pt>
                <c:pt idx="1832">
                  <c:v>52265</c:v>
                </c:pt>
                <c:pt idx="1833">
                  <c:v>52272</c:v>
                </c:pt>
                <c:pt idx="1834">
                  <c:v>52279</c:v>
                </c:pt>
                <c:pt idx="1835">
                  <c:v>52286</c:v>
                </c:pt>
                <c:pt idx="1836">
                  <c:v>52293</c:v>
                </c:pt>
                <c:pt idx="1837">
                  <c:v>52300</c:v>
                </c:pt>
                <c:pt idx="1838">
                  <c:v>52307</c:v>
                </c:pt>
                <c:pt idx="1839">
                  <c:v>52314</c:v>
                </c:pt>
                <c:pt idx="1840">
                  <c:v>52321</c:v>
                </c:pt>
                <c:pt idx="1841">
                  <c:v>52328</c:v>
                </c:pt>
                <c:pt idx="1842">
                  <c:v>52335</c:v>
                </c:pt>
                <c:pt idx="1843">
                  <c:v>52342</c:v>
                </c:pt>
                <c:pt idx="1844">
                  <c:v>52349</c:v>
                </c:pt>
                <c:pt idx="1845">
                  <c:v>52356</c:v>
                </c:pt>
                <c:pt idx="1846">
                  <c:v>52363</c:v>
                </c:pt>
                <c:pt idx="1847">
                  <c:v>52370</c:v>
                </c:pt>
                <c:pt idx="1848">
                  <c:v>52377</c:v>
                </c:pt>
                <c:pt idx="1849">
                  <c:v>52384</c:v>
                </c:pt>
                <c:pt idx="1850">
                  <c:v>52391</c:v>
                </c:pt>
                <c:pt idx="1851">
                  <c:v>52398</c:v>
                </c:pt>
                <c:pt idx="1852">
                  <c:v>52405</c:v>
                </c:pt>
                <c:pt idx="1853">
                  <c:v>52412</c:v>
                </c:pt>
                <c:pt idx="1854">
                  <c:v>52419</c:v>
                </c:pt>
                <c:pt idx="1855">
                  <c:v>52426</c:v>
                </c:pt>
                <c:pt idx="1856">
                  <c:v>52433</c:v>
                </c:pt>
                <c:pt idx="1857">
                  <c:v>52440</c:v>
                </c:pt>
                <c:pt idx="1858">
                  <c:v>52447</c:v>
                </c:pt>
                <c:pt idx="1859">
                  <c:v>52454</c:v>
                </c:pt>
                <c:pt idx="1860">
                  <c:v>52461</c:v>
                </c:pt>
                <c:pt idx="1861">
                  <c:v>52468</c:v>
                </c:pt>
                <c:pt idx="1862">
                  <c:v>52475</c:v>
                </c:pt>
                <c:pt idx="1863">
                  <c:v>52482</c:v>
                </c:pt>
                <c:pt idx="1864">
                  <c:v>52489</c:v>
                </c:pt>
                <c:pt idx="1865">
                  <c:v>52496</c:v>
                </c:pt>
                <c:pt idx="1866">
                  <c:v>52503</c:v>
                </c:pt>
                <c:pt idx="1867">
                  <c:v>52510</c:v>
                </c:pt>
                <c:pt idx="1868">
                  <c:v>52517</c:v>
                </c:pt>
                <c:pt idx="1869">
                  <c:v>52524</c:v>
                </c:pt>
                <c:pt idx="1870">
                  <c:v>52531</c:v>
                </c:pt>
                <c:pt idx="1871">
                  <c:v>52538</c:v>
                </c:pt>
                <c:pt idx="1872">
                  <c:v>52545</c:v>
                </c:pt>
                <c:pt idx="1873">
                  <c:v>52552</c:v>
                </c:pt>
                <c:pt idx="1874">
                  <c:v>52559</c:v>
                </c:pt>
                <c:pt idx="1875">
                  <c:v>52566</c:v>
                </c:pt>
                <c:pt idx="1876">
                  <c:v>52573</c:v>
                </c:pt>
                <c:pt idx="1877">
                  <c:v>52580</c:v>
                </c:pt>
                <c:pt idx="1878">
                  <c:v>52587</c:v>
                </c:pt>
                <c:pt idx="1879">
                  <c:v>52594</c:v>
                </c:pt>
                <c:pt idx="1880">
                  <c:v>52601</c:v>
                </c:pt>
                <c:pt idx="1881">
                  <c:v>52608</c:v>
                </c:pt>
                <c:pt idx="1882">
                  <c:v>52615</c:v>
                </c:pt>
                <c:pt idx="1883">
                  <c:v>52622</c:v>
                </c:pt>
                <c:pt idx="1884">
                  <c:v>52629</c:v>
                </c:pt>
                <c:pt idx="1885">
                  <c:v>52636</c:v>
                </c:pt>
                <c:pt idx="1886">
                  <c:v>52643</c:v>
                </c:pt>
                <c:pt idx="1887">
                  <c:v>52650</c:v>
                </c:pt>
                <c:pt idx="1888">
                  <c:v>52657</c:v>
                </c:pt>
                <c:pt idx="1889">
                  <c:v>52664</c:v>
                </c:pt>
                <c:pt idx="1890">
                  <c:v>52671</c:v>
                </c:pt>
                <c:pt idx="1891">
                  <c:v>52678</c:v>
                </c:pt>
                <c:pt idx="1892">
                  <c:v>52685</c:v>
                </c:pt>
                <c:pt idx="1893">
                  <c:v>52692</c:v>
                </c:pt>
                <c:pt idx="1894">
                  <c:v>52699</c:v>
                </c:pt>
                <c:pt idx="1895">
                  <c:v>52706</c:v>
                </c:pt>
                <c:pt idx="1896">
                  <c:v>52713</c:v>
                </c:pt>
                <c:pt idx="1897">
                  <c:v>52720</c:v>
                </c:pt>
                <c:pt idx="1898">
                  <c:v>52727</c:v>
                </c:pt>
                <c:pt idx="1899">
                  <c:v>52734</c:v>
                </c:pt>
                <c:pt idx="1900">
                  <c:v>52741</c:v>
                </c:pt>
                <c:pt idx="1901">
                  <c:v>52748</c:v>
                </c:pt>
                <c:pt idx="1902">
                  <c:v>52755</c:v>
                </c:pt>
                <c:pt idx="1903">
                  <c:v>52762</c:v>
                </c:pt>
                <c:pt idx="1904">
                  <c:v>52769</c:v>
                </c:pt>
                <c:pt idx="1905">
                  <c:v>52776</c:v>
                </c:pt>
                <c:pt idx="1906">
                  <c:v>52783</c:v>
                </c:pt>
                <c:pt idx="1907">
                  <c:v>52790</c:v>
                </c:pt>
                <c:pt idx="1908">
                  <c:v>52797</c:v>
                </c:pt>
                <c:pt idx="1909">
                  <c:v>52804</c:v>
                </c:pt>
                <c:pt idx="1910">
                  <c:v>52811</c:v>
                </c:pt>
                <c:pt idx="1911">
                  <c:v>52818</c:v>
                </c:pt>
                <c:pt idx="1912">
                  <c:v>52825</c:v>
                </c:pt>
                <c:pt idx="1913">
                  <c:v>52832</c:v>
                </c:pt>
                <c:pt idx="1914">
                  <c:v>52839</c:v>
                </c:pt>
                <c:pt idx="1915">
                  <c:v>52846</c:v>
                </c:pt>
                <c:pt idx="1916">
                  <c:v>52853</c:v>
                </c:pt>
                <c:pt idx="1917">
                  <c:v>52860</c:v>
                </c:pt>
                <c:pt idx="1918">
                  <c:v>52867</c:v>
                </c:pt>
                <c:pt idx="1919">
                  <c:v>52874</c:v>
                </c:pt>
                <c:pt idx="1920">
                  <c:v>52881</c:v>
                </c:pt>
                <c:pt idx="1921">
                  <c:v>52888</c:v>
                </c:pt>
                <c:pt idx="1922">
                  <c:v>52895</c:v>
                </c:pt>
                <c:pt idx="1923">
                  <c:v>52902</c:v>
                </c:pt>
                <c:pt idx="1924">
                  <c:v>52909</c:v>
                </c:pt>
                <c:pt idx="1925">
                  <c:v>52916</c:v>
                </c:pt>
                <c:pt idx="1926">
                  <c:v>52923</c:v>
                </c:pt>
                <c:pt idx="1927">
                  <c:v>52930</c:v>
                </c:pt>
                <c:pt idx="1928">
                  <c:v>52937</c:v>
                </c:pt>
                <c:pt idx="1929">
                  <c:v>52944</c:v>
                </c:pt>
                <c:pt idx="1930">
                  <c:v>52951</c:v>
                </c:pt>
                <c:pt idx="1931">
                  <c:v>52959</c:v>
                </c:pt>
                <c:pt idx="1932">
                  <c:v>52966</c:v>
                </c:pt>
                <c:pt idx="1933">
                  <c:v>52973</c:v>
                </c:pt>
                <c:pt idx="1934">
                  <c:v>52980</c:v>
                </c:pt>
                <c:pt idx="1935">
                  <c:v>52987</c:v>
                </c:pt>
                <c:pt idx="1936">
                  <c:v>52994</c:v>
                </c:pt>
                <c:pt idx="1937">
                  <c:v>53001</c:v>
                </c:pt>
                <c:pt idx="1938">
                  <c:v>53008</c:v>
                </c:pt>
                <c:pt idx="1939">
                  <c:v>53015</c:v>
                </c:pt>
                <c:pt idx="1940">
                  <c:v>53022</c:v>
                </c:pt>
                <c:pt idx="1941">
                  <c:v>53029</c:v>
                </c:pt>
                <c:pt idx="1942">
                  <c:v>53036</c:v>
                </c:pt>
                <c:pt idx="1943">
                  <c:v>53043</c:v>
                </c:pt>
                <c:pt idx="1944">
                  <c:v>53050</c:v>
                </c:pt>
                <c:pt idx="1945">
                  <c:v>53057</c:v>
                </c:pt>
                <c:pt idx="1946">
                  <c:v>53064</c:v>
                </c:pt>
                <c:pt idx="1947">
                  <c:v>53071</c:v>
                </c:pt>
                <c:pt idx="1948">
                  <c:v>53078</c:v>
                </c:pt>
                <c:pt idx="1949">
                  <c:v>53085</c:v>
                </c:pt>
                <c:pt idx="1950">
                  <c:v>53092</c:v>
                </c:pt>
                <c:pt idx="1951">
                  <c:v>53099</c:v>
                </c:pt>
                <c:pt idx="1952">
                  <c:v>53106</c:v>
                </c:pt>
                <c:pt idx="1953">
                  <c:v>53113</c:v>
                </c:pt>
                <c:pt idx="1954">
                  <c:v>53120</c:v>
                </c:pt>
                <c:pt idx="1955">
                  <c:v>53127</c:v>
                </c:pt>
                <c:pt idx="1956">
                  <c:v>53134</c:v>
                </c:pt>
                <c:pt idx="1957">
                  <c:v>53141</c:v>
                </c:pt>
                <c:pt idx="1958">
                  <c:v>53148</c:v>
                </c:pt>
                <c:pt idx="1959">
                  <c:v>53155</c:v>
                </c:pt>
                <c:pt idx="1960">
                  <c:v>53162</c:v>
                </c:pt>
                <c:pt idx="1961">
                  <c:v>53169</c:v>
                </c:pt>
                <c:pt idx="1962">
                  <c:v>53176</c:v>
                </c:pt>
                <c:pt idx="1963">
                  <c:v>53183</c:v>
                </c:pt>
                <c:pt idx="1964">
                  <c:v>53190</c:v>
                </c:pt>
                <c:pt idx="1965">
                  <c:v>53197</c:v>
                </c:pt>
                <c:pt idx="1966">
                  <c:v>53204</c:v>
                </c:pt>
                <c:pt idx="1967">
                  <c:v>53211</c:v>
                </c:pt>
                <c:pt idx="1968">
                  <c:v>53218</c:v>
                </c:pt>
                <c:pt idx="1969">
                  <c:v>53225</c:v>
                </c:pt>
                <c:pt idx="1970">
                  <c:v>53232</c:v>
                </c:pt>
                <c:pt idx="1971">
                  <c:v>53239</c:v>
                </c:pt>
                <c:pt idx="1972">
                  <c:v>53246</c:v>
                </c:pt>
                <c:pt idx="1973">
                  <c:v>53253</c:v>
                </c:pt>
                <c:pt idx="1974">
                  <c:v>53260</c:v>
                </c:pt>
                <c:pt idx="1975">
                  <c:v>53267</c:v>
                </c:pt>
                <c:pt idx="1976">
                  <c:v>53274</c:v>
                </c:pt>
                <c:pt idx="1977">
                  <c:v>53281</c:v>
                </c:pt>
                <c:pt idx="1978">
                  <c:v>53288</c:v>
                </c:pt>
                <c:pt idx="1979">
                  <c:v>53295</c:v>
                </c:pt>
                <c:pt idx="1980">
                  <c:v>53302</c:v>
                </c:pt>
                <c:pt idx="1981">
                  <c:v>53309</c:v>
                </c:pt>
                <c:pt idx="1982">
                  <c:v>53316</c:v>
                </c:pt>
                <c:pt idx="1983">
                  <c:v>53323</c:v>
                </c:pt>
                <c:pt idx="1984">
                  <c:v>53330</c:v>
                </c:pt>
                <c:pt idx="1985">
                  <c:v>53337</c:v>
                </c:pt>
                <c:pt idx="1986">
                  <c:v>53344</c:v>
                </c:pt>
                <c:pt idx="1987">
                  <c:v>53351</c:v>
                </c:pt>
                <c:pt idx="1988">
                  <c:v>53358</c:v>
                </c:pt>
                <c:pt idx="1989">
                  <c:v>53365</c:v>
                </c:pt>
                <c:pt idx="1990">
                  <c:v>53372</c:v>
                </c:pt>
                <c:pt idx="1991">
                  <c:v>53379</c:v>
                </c:pt>
                <c:pt idx="1992">
                  <c:v>53386</c:v>
                </c:pt>
                <c:pt idx="1993">
                  <c:v>53393</c:v>
                </c:pt>
                <c:pt idx="1994">
                  <c:v>53400</c:v>
                </c:pt>
                <c:pt idx="1995">
                  <c:v>53407</c:v>
                </c:pt>
                <c:pt idx="1996">
                  <c:v>53414</c:v>
                </c:pt>
                <c:pt idx="1997">
                  <c:v>53421</c:v>
                </c:pt>
                <c:pt idx="1998">
                  <c:v>53428</c:v>
                </c:pt>
                <c:pt idx="1999">
                  <c:v>53435</c:v>
                </c:pt>
                <c:pt idx="2000">
                  <c:v>53442</c:v>
                </c:pt>
                <c:pt idx="2001">
                  <c:v>53449</c:v>
                </c:pt>
                <c:pt idx="2002">
                  <c:v>53456</c:v>
                </c:pt>
                <c:pt idx="2003">
                  <c:v>53463</c:v>
                </c:pt>
                <c:pt idx="2004">
                  <c:v>53470</c:v>
                </c:pt>
                <c:pt idx="2005">
                  <c:v>53477</c:v>
                </c:pt>
                <c:pt idx="2006">
                  <c:v>53484</c:v>
                </c:pt>
                <c:pt idx="2007">
                  <c:v>53491</c:v>
                </c:pt>
                <c:pt idx="2008">
                  <c:v>53498</c:v>
                </c:pt>
                <c:pt idx="2009">
                  <c:v>53505</c:v>
                </c:pt>
                <c:pt idx="2010">
                  <c:v>53512</c:v>
                </c:pt>
                <c:pt idx="2011">
                  <c:v>53519</c:v>
                </c:pt>
                <c:pt idx="2012">
                  <c:v>53526</c:v>
                </c:pt>
                <c:pt idx="2013">
                  <c:v>53533</c:v>
                </c:pt>
                <c:pt idx="2014">
                  <c:v>53540</c:v>
                </c:pt>
                <c:pt idx="2015">
                  <c:v>53547</c:v>
                </c:pt>
                <c:pt idx="2016">
                  <c:v>53554</c:v>
                </c:pt>
                <c:pt idx="2017">
                  <c:v>53561</c:v>
                </c:pt>
                <c:pt idx="2018">
                  <c:v>53568</c:v>
                </c:pt>
                <c:pt idx="2019">
                  <c:v>53575</c:v>
                </c:pt>
                <c:pt idx="2020">
                  <c:v>53582</c:v>
                </c:pt>
                <c:pt idx="2021">
                  <c:v>53589</c:v>
                </c:pt>
                <c:pt idx="2022">
                  <c:v>53596</c:v>
                </c:pt>
                <c:pt idx="2023">
                  <c:v>53603</c:v>
                </c:pt>
                <c:pt idx="2024">
                  <c:v>53610</c:v>
                </c:pt>
                <c:pt idx="2025">
                  <c:v>53617</c:v>
                </c:pt>
                <c:pt idx="2026">
                  <c:v>53624</c:v>
                </c:pt>
                <c:pt idx="2027">
                  <c:v>53631</c:v>
                </c:pt>
                <c:pt idx="2028">
                  <c:v>53638</c:v>
                </c:pt>
                <c:pt idx="2029">
                  <c:v>53645</c:v>
                </c:pt>
                <c:pt idx="2030">
                  <c:v>53652</c:v>
                </c:pt>
                <c:pt idx="2031">
                  <c:v>53659</c:v>
                </c:pt>
                <c:pt idx="2032">
                  <c:v>53666</c:v>
                </c:pt>
                <c:pt idx="2033">
                  <c:v>53673</c:v>
                </c:pt>
                <c:pt idx="2034">
                  <c:v>53680</c:v>
                </c:pt>
                <c:pt idx="2035">
                  <c:v>53688</c:v>
                </c:pt>
                <c:pt idx="2036">
                  <c:v>53695</c:v>
                </c:pt>
                <c:pt idx="2037">
                  <c:v>53702</c:v>
                </c:pt>
                <c:pt idx="2038">
                  <c:v>53709</c:v>
                </c:pt>
                <c:pt idx="2039">
                  <c:v>53716</c:v>
                </c:pt>
                <c:pt idx="2040">
                  <c:v>53723</c:v>
                </c:pt>
                <c:pt idx="2041">
                  <c:v>53730</c:v>
                </c:pt>
                <c:pt idx="2042">
                  <c:v>53737</c:v>
                </c:pt>
                <c:pt idx="2043">
                  <c:v>53744</c:v>
                </c:pt>
                <c:pt idx="2044">
                  <c:v>53751</c:v>
                </c:pt>
                <c:pt idx="2045">
                  <c:v>53758</c:v>
                </c:pt>
                <c:pt idx="2046">
                  <c:v>53765</c:v>
                </c:pt>
                <c:pt idx="2047">
                  <c:v>53772</c:v>
                </c:pt>
                <c:pt idx="2048">
                  <c:v>53779</c:v>
                </c:pt>
                <c:pt idx="2049">
                  <c:v>53786</c:v>
                </c:pt>
                <c:pt idx="2050">
                  <c:v>53793</c:v>
                </c:pt>
                <c:pt idx="2051">
                  <c:v>53800</c:v>
                </c:pt>
                <c:pt idx="2052">
                  <c:v>53807</c:v>
                </c:pt>
                <c:pt idx="2053">
                  <c:v>53814</c:v>
                </c:pt>
                <c:pt idx="2054">
                  <c:v>53821</c:v>
                </c:pt>
                <c:pt idx="2055">
                  <c:v>53828</c:v>
                </c:pt>
                <c:pt idx="2056">
                  <c:v>53835</c:v>
                </c:pt>
                <c:pt idx="2057">
                  <c:v>53842</c:v>
                </c:pt>
                <c:pt idx="2058">
                  <c:v>53849</c:v>
                </c:pt>
                <c:pt idx="2059">
                  <c:v>53856</c:v>
                </c:pt>
                <c:pt idx="2060">
                  <c:v>53863</c:v>
                </c:pt>
                <c:pt idx="2061">
                  <c:v>53870</c:v>
                </c:pt>
                <c:pt idx="2062">
                  <c:v>53877</c:v>
                </c:pt>
                <c:pt idx="2063">
                  <c:v>53884</c:v>
                </c:pt>
                <c:pt idx="2064">
                  <c:v>53891</c:v>
                </c:pt>
                <c:pt idx="2065">
                  <c:v>53898</c:v>
                </c:pt>
                <c:pt idx="2066">
                  <c:v>53905</c:v>
                </c:pt>
                <c:pt idx="2067">
                  <c:v>53912</c:v>
                </c:pt>
                <c:pt idx="2068">
                  <c:v>53919</c:v>
                </c:pt>
                <c:pt idx="2069">
                  <c:v>53926</c:v>
                </c:pt>
                <c:pt idx="2070">
                  <c:v>53933</c:v>
                </c:pt>
                <c:pt idx="2071">
                  <c:v>53940</c:v>
                </c:pt>
                <c:pt idx="2072">
                  <c:v>53947</c:v>
                </c:pt>
                <c:pt idx="2073">
                  <c:v>53954</c:v>
                </c:pt>
                <c:pt idx="2074">
                  <c:v>53961</c:v>
                </c:pt>
                <c:pt idx="2075">
                  <c:v>53968</c:v>
                </c:pt>
                <c:pt idx="2076">
                  <c:v>53975</c:v>
                </c:pt>
                <c:pt idx="2077">
                  <c:v>53982</c:v>
                </c:pt>
                <c:pt idx="2078">
                  <c:v>53989</c:v>
                </c:pt>
                <c:pt idx="2079">
                  <c:v>53996</c:v>
                </c:pt>
                <c:pt idx="2080">
                  <c:v>54003</c:v>
                </c:pt>
                <c:pt idx="2081">
                  <c:v>54010</c:v>
                </c:pt>
                <c:pt idx="2082">
                  <c:v>54017</c:v>
                </c:pt>
                <c:pt idx="2083">
                  <c:v>54024</c:v>
                </c:pt>
                <c:pt idx="2084">
                  <c:v>54031</c:v>
                </c:pt>
                <c:pt idx="2085">
                  <c:v>54038</c:v>
                </c:pt>
                <c:pt idx="2086">
                  <c:v>54045</c:v>
                </c:pt>
                <c:pt idx="2087">
                  <c:v>54053</c:v>
                </c:pt>
                <c:pt idx="2088">
                  <c:v>54060</c:v>
                </c:pt>
                <c:pt idx="2089">
                  <c:v>54067</c:v>
                </c:pt>
                <c:pt idx="2090">
                  <c:v>54074</c:v>
                </c:pt>
                <c:pt idx="2091">
                  <c:v>54081</c:v>
                </c:pt>
                <c:pt idx="2092">
                  <c:v>54088</c:v>
                </c:pt>
                <c:pt idx="2093">
                  <c:v>54095</c:v>
                </c:pt>
                <c:pt idx="2094">
                  <c:v>54102</c:v>
                </c:pt>
                <c:pt idx="2095">
                  <c:v>54109</c:v>
                </c:pt>
                <c:pt idx="2096">
                  <c:v>54116</c:v>
                </c:pt>
                <c:pt idx="2097">
                  <c:v>54123</c:v>
                </c:pt>
                <c:pt idx="2098">
                  <c:v>54130</c:v>
                </c:pt>
                <c:pt idx="2099">
                  <c:v>54137</c:v>
                </c:pt>
                <c:pt idx="2100">
                  <c:v>54144</c:v>
                </c:pt>
                <c:pt idx="2101">
                  <c:v>54155</c:v>
                </c:pt>
                <c:pt idx="2102">
                  <c:v>54162</c:v>
                </c:pt>
                <c:pt idx="2103">
                  <c:v>54169</c:v>
                </c:pt>
                <c:pt idx="2104">
                  <c:v>54176</c:v>
                </c:pt>
                <c:pt idx="2105">
                  <c:v>54183</c:v>
                </c:pt>
                <c:pt idx="2106">
                  <c:v>54190</c:v>
                </c:pt>
                <c:pt idx="2107">
                  <c:v>54197</c:v>
                </c:pt>
                <c:pt idx="2108">
                  <c:v>54204</c:v>
                </c:pt>
                <c:pt idx="2109">
                  <c:v>54211</c:v>
                </c:pt>
                <c:pt idx="2110">
                  <c:v>54218</c:v>
                </c:pt>
                <c:pt idx="2111">
                  <c:v>54225</c:v>
                </c:pt>
                <c:pt idx="2112">
                  <c:v>54232</c:v>
                </c:pt>
                <c:pt idx="2113">
                  <c:v>54239</c:v>
                </c:pt>
                <c:pt idx="2114">
                  <c:v>54246</c:v>
                </c:pt>
                <c:pt idx="2115">
                  <c:v>54253</c:v>
                </c:pt>
                <c:pt idx="2116">
                  <c:v>54260</c:v>
                </c:pt>
                <c:pt idx="2117">
                  <c:v>54267</c:v>
                </c:pt>
                <c:pt idx="2118">
                  <c:v>54274</c:v>
                </c:pt>
                <c:pt idx="2119">
                  <c:v>54281</c:v>
                </c:pt>
                <c:pt idx="2120">
                  <c:v>54288</c:v>
                </c:pt>
                <c:pt idx="2121">
                  <c:v>54295</c:v>
                </c:pt>
                <c:pt idx="2122">
                  <c:v>54302</c:v>
                </c:pt>
                <c:pt idx="2123">
                  <c:v>54309</c:v>
                </c:pt>
                <c:pt idx="2124">
                  <c:v>54316</c:v>
                </c:pt>
                <c:pt idx="2125">
                  <c:v>54323</c:v>
                </c:pt>
                <c:pt idx="2126">
                  <c:v>54330</c:v>
                </c:pt>
                <c:pt idx="2127">
                  <c:v>54337</c:v>
                </c:pt>
                <c:pt idx="2128">
                  <c:v>54344</c:v>
                </c:pt>
                <c:pt idx="2129">
                  <c:v>54351</c:v>
                </c:pt>
                <c:pt idx="2130">
                  <c:v>54358</c:v>
                </c:pt>
                <c:pt idx="2131">
                  <c:v>54365</c:v>
                </c:pt>
                <c:pt idx="2132">
                  <c:v>54372</c:v>
                </c:pt>
                <c:pt idx="2133">
                  <c:v>54379</c:v>
                </c:pt>
                <c:pt idx="2134">
                  <c:v>54386</c:v>
                </c:pt>
                <c:pt idx="2135">
                  <c:v>54393</c:v>
                </c:pt>
                <c:pt idx="2136">
                  <c:v>54400</c:v>
                </c:pt>
                <c:pt idx="2137">
                  <c:v>54407</c:v>
                </c:pt>
                <c:pt idx="2138">
                  <c:v>54414</c:v>
                </c:pt>
                <c:pt idx="2139">
                  <c:v>54421</c:v>
                </c:pt>
                <c:pt idx="2140">
                  <c:v>54428</c:v>
                </c:pt>
                <c:pt idx="2141">
                  <c:v>54435</c:v>
                </c:pt>
                <c:pt idx="2142">
                  <c:v>54442</c:v>
                </c:pt>
                <c:pt idx="2143">
                  <c:v>54449</c:v>
                </c:pt>
                <c:pt idx="2144">
                  <c:v>54456</c:v>
                </c:pt>
                <c:pt idx="2145">
                  <c:v>54463</c:v>
                </c:pt>
                <c:pt idx="2146">
                  <c:v>54470</c:v>
                </c:pt>
                <c:pt idx="2147">
                  <c:v>54477</c:v>
                </c:pt>
                <c:pt idx="2148">
                  <c:v>54484</c:v>
                </c:pt>
                <c:pt idx="2149">
                  <c:v>54491</c:v>
                </c:pt>
                <c:pt idx="2150">
                  <c:v>54498</c:v>
                </c:pt>
                <c:pt idx="2151">
                  <c:v>54505</c:v>
                </c:pt>
                <c:pt idx="2152">
                  <c:v>54512</c:v>
                </c:pt>
                <c:pt idx="2153">
                  <c:v>54519</c:v>
                </c:pt>
                <c:pt idx="2154">
                  <c:v>54526</c:v>
                </c:pt>
                <c:pt idx="2155">
                  <c:v>54533</c:v>
                </c:pt>
                <c:pt idx="2156">
                  <c:v>54540</c:v>
                </c:pt>
                <c:pt idx="2157">
                  <c:v>54547</c:v>
                </c:pt>
                <c:pt idx="2158">
                  <c:v>54554</c:v>
                </c:pt>
                <c:pt idx="2159">
                  <c:v>54561</c:v>
                </c:pt>
                <c:pt idx="2160">
                  <c:v>54568</c:v>
                </c:pt>
                <c:pt idx="2161">
                  <c:v>54575</c:v>
                </c:pt>
                <c:pt idx="2162">
                  <c:v>54582</c:v>
                </c:pt>
                <c:pt idx="2163">
                  <c:v>54589</c:v>
                </c:pt>
                <c:pt idx="2164">
                  <c:v>54596</c:v>
                </c:pt>
                <c:pt idx="2165">
                  <c:v>54603</c:v>
                </c:pt>
                <c:pt idx="2166">
                  <c:v>54610</c:v>
                </c:pt>
                <c:pt idx="2167">
                  <c:v>54617</c:v>
                </c:pt>
                <c:pt idx="2168">
                  <c:v>54624</c:v>
                </c:pt>
                <c:pt idx="2169">
                  <c:v>54631</c:v>
                </c:pt>
                <c:pt idx="2170">
                  <c:v>54638</c:v>
                </c:pt>
                <c:pt idx="2171">
                  <c:v>54645</c:v>
                </c:pt>
                <c:pt idx="2172">
                  <c:v>54652</c:v>
                </c:pt>
                <c:pt idx="2173">
                  <c:v>54659</c:v>
                </c:pt>
                <c:pt idx="2174">
                  <c:v>54666</c:v>
                </c:pt>
                <c:pt idx="2175">
                  <c:v>54673</c:v>
                </c:pt>
                <c:pt idx="2176">
                  <c:v>54680</c:v>
                </c:pt>
                <c:pt idx="2177">
                  <c:v>54687</c:v>
                </c:pt>
                <c:pt idx="2178">
                  <c:v>54694</c:v>
                </c:pt>
                <c:pt idx="2179">
                  <c:v>54701</c:v>
                </c:pt>
                <c:pt idx="2180">
                  <c:v>54708</c:v>
                </c:pt>
                <c:pt idx="2181">
                  <c:v>54715</c:v>
                </c:pt>
                <c:pt idx="2182">
                  <c:v>54722</c:v>
                </c:pt>
                <c:pt idx="2183">
                  <c:v>54729</c:v>
                </c:pt>
                <c:pt idx="2184">
                  <c:v>54736</c:v>
                </c:pt>
                <c:pt idx="2185">
                  <c:v>54743</c:v>
                </c:pt>
                <c:pt idx="2186">
                  <c:v>54750</c:v>
                </c:pt>
                <c:pt idx="2187">
                  <c:v>54757</c:v>
                </c:pt>
                <c:pt idx="2188">
                  <c:v>54764</c:v>
                </c:pt>
                <c:pt idx="2189">
                  <c:v>54771</c:v>
                </c:pt>
                <c:pt idx="2190">
                  <c:v>54778</c:v>
                </c:pt>
                <c:pt idx="2191">
                  <c:v>54786</c:v>
                </c:pt>
                <c:pt idx="2192">
                  <c:v>54793</c:v>
                </c:pt>
                <c:pt idx="2193">
                  <c:v>54800</c:v>
                </c:pt>
                <c:pt idx="2194">
                  <c:v>54807</c:v>
                </c:pt>
                <c:pt idx="2195">
                  <c:v>54814</c:v>
                </c:pt>
                <c:pt idx="2196">
                  <c:v>54821</c:v>
                </c:pt>
                <c:pt idx="2197">
                  <c:v>54828</c:v>
                </c:pt>
                <c:pt idx="2198">
                  <c:v>54835</c:v>
                </c:pt>
                <c:pt idx="2199">
                  <c:v>54842</c:v>
                </c:pt>
                <c:pt idx="2200">
                  <c:v>54849</c:v>
                </c:pt>
                <c:pt idx="2201">
                  <c:v>54856</c:v>
                </c:pt>
                <c:pt idx="2202">
                  <c:v>54863</c:v>
                </c:pt>
                <c:pt idx="2203">
                  <c:v>54870</c:v>
                </c:pt>
                <c:pt idx="2204">
                  <c:v>54877</c:v>
                </c:pt>
                <c:pt idx="2205">
                  <c:v>54884</c:v>
                </c:pt>
                <c:pt idx="2206">
                  <c:v>54891</c:v>
                </c:pt>
                <c:pt idx="2207">
                  <c:v>54898</c:v>
                </c:pt>
                <c:pt idx="2208">
                  <c:v>54905</c:v>
                </c:pt>
                <c:pt idx="2209">
                  <c:v>54912</c:v>
                </c:pt>
                <c:pt idx="2210">
                  <c:v>54919</c:v>
                </c:pt>
                <c:pt idx="2211">
                  <c:v>54926</c:v>
                </c:pt>
                <c:pt idx="2212">
                  <c:v>54933</c:v>
                </c:pt>
                <c:pt idx="2213">
                  <c:v>54940</c:v>
                </c:pt>
                <c:pt idx="2214">
                  <c:v>54947</c:v>
                </c:pt>
                <c:pt idx="2215">
                  <c:v>54954</c:v>
                </c:pt>
                <c:pt idx="2216">
                  <c:v>54961</c:v>
                </c:pt>
                <c:pt idx="2217">
                  <c:v>54968</c:v>
                </c:pt>
                <c:pt idx="2218">
                  <c:v>54975</c:v>
                </c:pt>
                <c:pt idx="2219">
                  <c:v>54982</c:v>
                </c:pt>
                <c:pt idx="2220">
                  <c:v>54989</c:v>
                </c:pt>
                <c:pt idx="2221">
                  <c:v>54996</c:v>
                </c:pt>
                <c:pt idx="2222">
                  <c:v>55003</c:v>
                </c:pt>
                <c:pt idx="2223">
                  <c:v>55010</c:v>
                </c:pt>
                <c:pt idx="2224">
                  <c:v>55017</c:v>
                </c:pt>
                <c:pt idx="2225">
                  <c:v>55024</c:v>
                </c:pt>
                <c:pt idx="2226">
                  <c:v>55031</c:v>
                </c:pt>
                <c:pt idx="2227">
                  <c:v>55038</c:v>
                </c:pt>
                <c:pt idx="2228">
                  <c:v>55045</c:v>
                </c:pt>
                <c:pt idx="2229">
                  <c:v>55052</c:v>
                </c:pt>
                <c:pt idx="2230">
                  <c:v>55059</c:v>
                </c:pt>
                <c:pt idx="2231">
                  <c:v>55066</c:v>
                </c:pt>
                <c:pt idx="2232">
                  <c:v>55073</c:v>
                </c:pt>
                <c:pt idx="2233">
                  <c:v>55080</c:v>
                </c:pt>
                <c:pt idx="2234">
                  <c:v>55087</c:v>
                </c:pt>
                <c:pt idx="2235">
                  <c:v>55094</c:v>
                </c:pt>
                <c:pt idx="2236">
                  <c:v>55101</c:v>
                </c:pt>
                <c:pt idx="2237">
                  <c:v>55108</c:v>
                </c:pt>
                <c:pt idx="2238">
                  <c:v>55115</c:v>
                </c:pt>
                <c:pt idx="2239">
                  <c:v>55122</c:v>
                </c:pt>
                <c:pt idx="2240">
                  <c:v>55129</c:v>
                </c:pt>
                <c:pt idx="2241">
                  <c:v>55136</c:v>
                </c:pt>
                <c:pt idx="2242">
                  <c:v>55143</c:v>
                </c:pt>
                <c:pt idx="2243">
                  <c:v>55150</c:v>
                </c:pt>
                <c:pt idx="2244">
                  <c:v>55157</c:v>
                </c:pt>
                <c:pt idx="2245">
                  <c:v>55164</c:v>
                </c:pt>
                <c:pt idx="2246">
                  <c:v>55171</c:v>
                </c:pt>
                <c:pt idx="2247">
                  <c:v>55178</c:v>
                </c:pt>
                <c:pt idx="2248">
                  <c:v>55185</c:v>
                </c:pt>
                <c:pt idx="2249">
                  <c:v>55192</c:v>
                </c:pt>
                <c:pt idx="2250">
                  <c:v>55199</c:v>
                </c:pt>
                <c:pt idx="2251">
                  <c:v>55206</c:v>
                </c:pt>
                <c:pt idx="2252">
                  <c:v>55213</c:v>
                </c:pt>
                <c:pt idx="2253">
                  <c:v>55220</c:v>
                </c:pt>
                <c:pt idx="2254">
                  <c:v>55227</c:v>
                </c:pt>
                <c:pt idx="2255">
                  <c:v>55234</c:v>
                </c:pt>
                <c:pt idx="2256">
                  <c:v>55241</c:v>
                </c:pt>
                <c:pt idx="2257">
                  <c:v>55248</c:v>
                </c:pt>
                <c:pt idx="2258">
                  <c:v>55255</c:v>
                </c:pt>
                <c:pt idx="2259">
                  <c:v>55262</c:v>
                </c:pt>
                <c:pt idx="2260">
                  <c:v>55269</c:v>
                </c:pt>
                <c:pt idx="2261">
                  <c:v>55276</c:v>
                </c:pt>
                <c:pt idx="2262">
                  <c:v>55283</c:v>
                </c:pt>
                <c:pt idx="2263">
                  <c:v>55290</c:v>
                </c:pt>
                <c:pt idx="2264">
                  <c:v>55297</c:v>
                </c:pt>
                <c:pt idx="2265">
                  <c:v>55304</c:v>
                </c:pt>
                <c:pt idx="2266">
                  <c:v>55311</c:v>
                </c:pt>
                <c:pt idx="2267">
                  <c:v>55318</c:v>
                </c:pt>
                <c:pt idx="2268">
                  <c:v>55325</c:v>
                </c:pt>
                <c:pt idx="2269">
                  <c:v>55332</c:v>
                </c:pt>
                <c:pt idx="2270">
                  <c:v>55339</c:v>
                </c:pt>
                <c:pt idx="2271">
                  <c:v>55346</c:v>
                </c:pt>
                <c:pt idx="2272">
                  <c:v>55353</c:v>
                </c:pt>
                <c:pt idx="2273">
                  <c:v>55360</c:v>
                </c:pt>
                <c:pt idx="2274">
                  <c:v>55367</c:v>
                </c:pt>
                <c:pt idx="2275">
                  <c:v>55374</c:v>
                </c:pt>
                <c:pt idx="2276">
                  <c:v>55381</c:v>
                </c:pt>
                <c:pt idx="2277">
                  <c:v>55388</c:v>
                </c:pt>
                <c:pt idx="2278">
                  <c:v>55395</c:v>
                </c:pt>
                <c:pt idx="2279">
                  <c:v>55402</c:v>
                </c:pt>
                <c:pt idx="2280">
                  <c:v>55409</c:v>
                </c:pt>
                <c:pt idx="2281">
                  <c:v>55416</c:v>
                </c:pt>
                <c:pt idx="2282">
                  <c:v>55423</c:v>
                </c:pt>
                <c:pt idx="2283">
                  <c:v>55430</c:v>
                </c:pt>
                <c:pt idx="2284">
                  <c:v>55437</c:v>
                </c:pt>
                <c:pt idx="2285">
                  <c:v>55444</c:v>
                </c:pt>
                <c:pt idx="2286">
                  <c:v>55451</c:v>
                </c:pt>
                <c:pt idx="2287">
                  <c:v>55458</c:v>
                </c:pt>
                <c:pt idx="2288">
                  <c:v>55465</c:v>
                </c:pt>
                <c:pt idx="2289">
                  <c:v>55472</c:v>
                </c:pt>
                <c:pt idx="2290">
                  <c:v>55479</c:v>
                </c:pt>
                <c:pt idx="2291">
                  <c:v>55486</c:v>
                </c:pt>
                <c:pt idx="2292">
                  <c:v>55493</c:v>
                </c:pt>
                <c:pt idx="2293">
                  <c:v>55500</c:v>
                </c:pt>
                <c:pt idx="2294">
                  <c:v>55507</c:v>
                </c:pt>
                <c:pt idx="2295">
                  <c:v>55514</c:v>
                </c:pt>
                <c:pt idx="2296">
                  <c:v>55521</c:v>
                </c:pt>
                <c:pt idx="2297">
                  <c:v>55528</c:v>
                </c:pt>
                <c:pt idx="2298">
                  <c:v>55535</c:v>
                </c:pt>
                <c:pt idx="2299">
                  <c:v>55542</c:v>
                </c:pt>
                <c:pt idx="2300">
                  <c:v>55549</c:v>
                </c:pt>
                <c:pt idx="2301">
                  <c:v>55556</c:v>
                </c:pt>
                <c:pt idx="2302">
                  <c:v>55563</c:v>
                </c:pt>
                <c:pt idx="2303">
                  <c:v>55570</c:v>
                </c:pt>
                <c:pt idx="2304">
                  <c:v>55577</c:v>
                </c:pt>
                <c:pt idx="2305">
                  <c:v>55584</c:v>
                </c:pt>
                <c:pt idx="2306">
                  <c:v>55591</c:v>
                </c:pt>
                <c:pt idx="2307">
                  <c:v>55598</c:v>
                </c:pt>
                <c:pt idx="2308">
                  <c:v>55605</c:v>
                </c:pt>
                <c:pt idx="2309">
                  <c:v>55612</c:v>
                </c:pt>
                <c:pt idx="2310">
                  <c:v>55619</c:v>
                </c:pt>
                <c:pt idx="2311">
                  <c:v>55626</c:v>
                </c:pt>
                <c:pt idx="2312">
                  <c:v>55633</c:v>
                </c:pt>
                <c:pt idx="2313">
                  <c:v>55640</c:v>
                </c:pt>
                <c:pt idx="2314">
                  <c:v>55647</c:v>
                </c:pt>
                <c:pt idx="2315">
                  <c:v>55654</c:v>
                </c:pt>
                <c:pt idx="2316">
                  <c:v>55661</c:v>
                </c:pt>
                <c:pt idx="2317">
                  <c:v>55668</c:v>
                </c:pt>
                <c:pt idx="2318">
                  <c:v>55675</c:v>
                </c:pt>
                <c:pt idx="2319">
                  <c:v>55682</c:v>
                </c:pt>
                <c:pt idx="2320">
                  <c:v>55689</c:v>
                </c:pt>
                <c:pt idx="2321">
                  <c:v>55696</c:v>
                </c:pt>
                <c:pt idx="2322">
                  <c:v>55703</c:v>
                </c:pt>
                <c:pt idx="2323">
                  <c:v>55710</c:v>
                </c:pt>
                <c:pt idx="2324">
                  <c:v>55717</c:v>
                </c:pt>
                <c:pt idx="2325">
                  <c:v>55724</c:v>
                </c:pt>
                <c:pt idx="2326">
                  <c:v>55731</c:v>
                </c:pt>
                <c:pt idx="2327">
                  <c:v>55738</c:v>
                </c:pt>
                <c:pt idx="2328">
                  <c:v>55745</c:v>
                </c:pt>
                <c:pt idx="2329">
                  <c:v>55752</c:v>
                </c:pt>
                <c:pt idx="2330">
                  <c:v>55759</c:v>
                </c:pt>
                <c:pt idx="2331">
                  <c:v>55766</c:v>
                </c:pt>
                <c:pt idx="2332">
                  <c:v>55773</c:v>
                </c:pt>
                <c:pt idx="2333">
                  <c:v>55780</c:v>
                </c:pt>
                <c:pt idx="2334">
                  <c:v>55787</c:v>
                </c:pt>
                <c:pt idx="2335">
                  <c:v>55794</c:v>
                </c:pt>
                <c:pt idx="2336">
                  <c:v>55801</c:v>
                </c:pt>
                <c:pt idx="2337">
                  <c:v>55808</c:v>
                </c:pt>
                <c:pt idx="2338">
                  <c:v>55815</c:v>
                </c:pt>
                <c:pt idx="2339">
                  <c:v>55822</c:v>
                </c:pt>
                <c:pt idx="2340">
                  <c:v>55829</c:v>
                </c:pt>
                <c:pt idx="2341">
                  <c:v>55836</c:v>
                </c:pt>
                <c:pt idx="2342">
                  <c:v>55843</c:v>
                </c:pt>
                <c:pt idx="2343">
                  <c:v>55850</c:v>
                </c:pt>
                <c:pt idx="2344">
                  <c:v>55857</c:v>
                </c:pt>
                <c:pt idx="2345">
                  <c:v>55864</c:v>
                </c:pt>
                <c:pt idx="2346">
                  <c:v>55871</c:v>
                </c:pt>
                <c:pt idx="2347">
                  <c:v>55880</c:v>
                </c:pt>
                <c:pt idx="2348">
                  <c:v>55887</c:v>
                </c:pt>
                <c:pt idx="2349">
                  <c:v>55894</c:v>
                </c:pt>
                <c:pt idx="2350">
                  <c:v>55901</c:v>
                </c:pt>
                <c:pt idx="2351">
                  <c:v>55908</c:v>
                </c:pt>
                <c:pt idx="2352">
                  <c:v>55915</c:v>
                </c:pt>
                <c:pt idx="2353">
                  <c:v>55922</c:v>
                </c:pt>
                <c:pt idx="2354">
                  <c:v>55929</c:v>
                </c:pt>
                <c:pt idx="2355">
                  <c:v>55936</c:v>
                </c:pt>
                <c:pt idx="2356">
                  <c:v>55943</c:v>
                </c:pt>
                <c:pt idx="2357">
                  <c:v>55950</c:v>
                </c:pt>
                <c:pt idx="2358">
                  <c:v>55957</c:v>
                </c:pt>
                <c:pt idx="2359">
                  <c:v>55964</c:v>
                </c:pt>
                <c:pt idx="2360">
                  <c:v>55971</c:v>
                </c:pt>
                <c:pt idx="2361">
                  <c:v>55982</c:v>
                </c:pt>
                <c:pt idx="2362">
                  <c:v>55989</c:v>
                </c:pt>
                <c:pt idx="2363">
                  <c:v>55996</c:v>
                </c:pt>
                <c:pt idx="2364">
                  <c:v>56003</c:v>
                </c:pt>
                <c:pt idx="2365">
                  <c:v>56010</c:v>
                </c:pt>
                <c:pt idx="2366">
                  <c:v>56017</c:v>
                </c:pt>
                <c:pt idx="2367">
                  <c:v>56024</c:v>
                </c:pt>
                <c:pt idx="2368">
                  <c:v>56031</c:v>
                </c:pt>
                <c:pt idx="2369">
                  <c:v>56038</c:v>
                </c:pt>
                <c:pt idx="2370">
                  <c:v>56045</c:v>
                </c:pt>
                <c:pt idx="2371">
                  <c:v>56052</c:v>
                </c:pt>
                <c:pt idx="2372">
                  <c:v>56059</c:v>
                </c:pt>
                <c:pt idx="2373">
                  <c:v>56066</c:v>
                </c:pt>
                <c:pt idx="2374">
                  <c:v>56073</c:v>
                </c:pt>
                <c:pt idx="2375">
                  <c:v>56080</c:v>
                </c:pt>
                <c:pt idx="2376">
                  <c:v>56087</c:v>
                </c:pt>
                <c:pt idx="2377">
                  <c:v>56094</c:v>
                </c:pt>
                <c:pt idx="2378">
                  <c:v>56101</c:v>
                </c:pt>
                <c:pt idx="2379">
                  <c:v>56108</c:v>
                </c:pt>
                <c:pt idx="2380">
                  <c:v>56115</c:v>
                </c:pt>
                <c:pt idx="2381">
                  <c:v>56122</c:v>
                </c:pt>
                <c:pt idx="2382">
                  <c:v>56129</c:v>
                </c:pt>
                <c:pt idx="2383">
                  <c:v>56136</c:v>
                </c:pt>
                <c:pt idx="2384">
                  <c:v>56143</c:v>
                </c:pt>
                <c:pt idx="2385">
                  <c:v>56150</c:v>
                </c:pt>
                <c:pt idx="2386">
                  <c:v>56157</c:v>
                </c:pt>
                <c:pt idx="2387">
                  <c:v>56164</c:v>
                </c:pt>
                <c:pt idx="2388">
                  <c:v>56171</c:v>
                </c:pt>
                <c:pt idx="2389">
                  <c:v>56178</c:v>
                </c:pt>
                <c:pt idx="2390">
                  <c:v>56185</c:v>
                </c:pt>
                <c:pt idx="2391">
                  <c:v>56192</c:v>
                </c:pt>
                <c:pt idx="2392">
                  <c:v>56199</c:v>
                </c:pt>
                <c:pt idx="2393">
                  <c:v>56206</c:v>
                </c:pt>
                <c:pt idx="2394">
                  <c:v>56213</c:v>
                </c:pt>
                <c:pt idx="2395">
                  <c:v>56220</c:v>
                </c:pt>
                <c:pt idx="2396">
                  <c:v>56227</c:v>
                </c:pt>
                <c:pt idx="2397">
                  <c:v>56234</c:v>
                </c:pt>
                <c:pt idx="2398">
                  <c:v>56241</c:v>
                </c:pt>
                <c:pt idx="2399">
                  <c:v>56248</c:v>
                </c:pt>
                <c:pt idx="2400">
                  <c:v>56255</c:v>
                </c:pt>
                <c:pt idx="2401">
                  <c:v>56262</c:v>
                </c:pt>
                <c:pt idx="2402">
                  <c:v>56269</c:v>
                </c:pt>
                <c:pt idx="2403">
                  <c:v>56276</c:v>
                </c:pt>
                <c:pt idx="2404">
                  <c:v>56283</c:v>
                </c:pt>
                <c:pt idx="2405">
                  <c:v>56290</c:v>
                </c:pt>
                <c:pt idx="2406">
                  <c:v>56297</c:v>
                </c:pt>
                <c:pt idx="2407">
                  <c:v>56304</c:v>
                </c:pt>
                <c:pt idx="2408">
                  <c:v>56311</c:v>
                </c:pt>
                <c:pt idx="2409">
                  <c:v>56318</c:v>
                </c:pt>
                <c:pt idx="2410">
                  <c:v>56325</c:v>
                </c:pt>
                <c:pt idx="2411">
                  <c:v>56332</c:v>
                </c:pt>
                <c:pt idx="2412">
                  <c:v>56339</c:v>
                </c:pt>
                <c:pt idx="2413">
                  <c:v>56346</c:v>
                </c:pt>
                <c:pt idx="2414">
                  <c:v>56353</c:v>
                </c:pt>
                <c:pt idx="2415">
                  <c:v>56360</c:v>
                </c:pt>
                <c:pt idx="2416">
                  <c:v>56367</c:v>
                </c:pt>
                <c:pt idx="2417">
                  <c:v>56374</c:v>
                </c:pt>
                <c:pt idx="2418">
                  <c:v>56381</c:v>
                </c:pt>
                <c:pt idx="2419">
                  <c:v>56388</c:v>
                </c:pt>
                <c:pt idx="2420">
                  <c:v>56395</c:v>
                </c:pt>
                <c:pt idx="2421">
                  <c:v>56402</c:v>
                </c:pt>
                <c:pt idx="2422">
                  <c:v>56409</c:v>
                </c:pt>
                <c:pt idx="2423">
                  <c:v>56416</c:v>
                </c:pt>
                <c:pt idx="2424">
                  <c:v>56423</c:v>
                </c:pt>
                <c:pt idx="2425">
                  <c:v>56430</c:v>
                </c:pt>
                <c:pt idx="2426">
                  <c:v>56437</c:v>
                </c:pt>
                <c:pt idx="2427">
                  <c:v>56444</c:v>
                </c:pt>
                <c:pt idx="2428">
                  <c:v>56451</c:v>
                </c:pt>
                <c:pt idx="2429">
                  <c:v>56458</c:v>
                </c:pt>
                <c:pt idx="2430">
                  <c:v>56465</c:v>
                </c:pt>
                <c:pt idx="2431">
                  <c:v>56472</c:v>
                </c:pt>
                <c:pt idx="2432">
                  <c:v>56479</c:v>
                </c:pt>
                <c:pt idx="2433">
                  <c:v>56486</c:v>
                </c:pt>
                <c:pt idx="2434">
                  <c:v>56493</c:v>
                </c:pt>
                <c:pt idx="2435">
                  <c:v>56500</c:v>
                </c:pt>
                <c:pt idx="2436">
                  <c:v>56507</c:v>
                </c:pt>
                <c:pt idx="2437">
                  <c:v>56514</c:v>
                </c:pt>
                <c:pt idx="2438">
                  <c:v>56521</c:v>
                </c:pt>
                <c:pt idx="2439">
                  <c:v>56528</c:v>
                </c:pt>
                <c:pt idx="2440">
                  <c:v>56535</c:v>
                </c:pt>
                <c:pt idx="2441">
                  <c:v>56542</c:v>
                </c:pt>
                <c:pt idx="2442">
                  <c:v>56549</c:v>
                </c:pt>
                <c:pt idx="2443">
                  <c:v>56556</c:v>
                </c:pt>
                <c:pt idx="2444">
                  <c:v>56563</c:v>
                </c:pt>
                <c:pt idx="2445">
                  <c:v>56570</c:v>
                </c:pt>
                <c:pt idx="2446">
                  <c:v>56577</c:v>
                </c:pt>
                <c:pt idx="2447">
                  <c:v>56584</c:v>
                </c:pt>
                <c:pt idx="2448">
                  <c:v>56591</c:v>
                </c:pt>
                <c:pt idx="2449">
                  <c:v>56598</c:v>
                </c:pt>
                <c:pt idx="2450">
                  <c:v>56605</c:v>
                </c:pt>
                <c:pt idx="2451">
                  <c:v>56612</c:v>
                </c:pt>
                <c:pt idx="2452">
                  <c:v>56619</c:v>
                </c:pt>
                <c:pt idx="2453">
                  <c:v>56626</c:v>
                </c:pt>
                <c:pt idx="2454">
                  <c:v>56633</c:v>
                </c:pt>
                <c:pt idx="2455">
                  <c:v>56640</c:v>
                </c:pt>
                <c:pt idx="2456">
                  <c:v>56647</c:v>
                </c:pt>
                <c:pt idx="2457">
                  <c:v>56654</c:v>
                </c:pt>
                <c:pt idx="2458">
                  <c:v>56661</c:v>
                </c:pt>
                <c:pt idx="2459">
                  <c:v>56668</c:v>
                </c:pt>
                <c:pt idx="2460">
                  <c:v>56675</c:v>
                </c:pt>
                <c:pt idx="2461">
                  <c:v>56682</c:v>
                </c:pt>
                <c:pt idx="2462">
                  <c:v>56689</c:v>
                </c:pt>
                <c:pt idx="2463">
                  <c:v>56696</c:v>
                </c:pt>
                <c:pt idx="2464">
                  <c:v>56703</c:v>
                </c:pt>
                <c:pt idx="2465">
                  <c:v>56710</c:v>
                </c:pt>
                <c:pt idx="2466">
                  <c:v>56717</c:v>
                </c:pt>
                <c:pt idx="2467">
                  <c:v>56724</c:v>
                </c:pt>
                <c:pt idx="2468">
                  <c:v>56731</c:v>
                </c:pt>
                <c:pt idx="2469">
                  <c:v>56738</c:v>
                </c:pt>
                <c:pt idx="2470">
                  <c:v>56745</c:v>
                </c:pt>
                <c:pt idx="2471">
                  <c:v>56752</c:v>
                </c:pt>
                <c:pt idx="2472">
                  <c:v>56759</c:v>
                </c:pt>
                <c:pt idx="2473">
                  <c:v>56766</c:v>
                </c:pt>
                <c:pt idx="2474">
                  <c:v>56773</c:v>
                </c:pt>
                <c:pt idx="2475">
                  <c:v>56780</c:v>
                </c:pt>
                <c:pt idx="2476">
                  <c:v>56787</c:v>
                </c:pt>
                <c:pt idx="2477">
                  <c:v>56794</c:v>
                </c:pt>
                <c:pt idx="2478">
                  <c:v>56801</c:v>
                </c:pt>
                <c:pt idx="2479">
                  <c:v>56808</c:v>
                </c:pt>
                <c:pt idx="2480">
                  <c:v>56815</c:v>
                </c:pt>
                <c:pt idx="2481">
                  <c:v>56822</c:v>
                </c:pt>
                <c:pt idx="2482">
                  <c:v>56829</c:v>
                </c:pt>
                <c:pt idx="2483">
                  <c:v>56836</c:v>
                </c:pt>
                <c:pt idx="2484">
                  <c:v>56843</c:v>
                </c:pt>
                <c:pt idx="2485">
                  <c:v>56850</c:v>
                </c:pt>
                <c:pt idx="2486">
                  <c:v>56857</c:v>
                </c:pt>
                <c:pt idx="2487">
                  <c:v>56864</c:v>
                </c:pt>
                <c:pt idx="2488">
                  <c:v>56871</c:v>
                </c:pt>
                <c:pt idx="2489">
                  <c:v>56878</c:v>
                </c:pt>
                <c:pt idx="2490">
                  <c:v>56885</c:v>
                </c:pt>
                <c:pt idx="2491">
                  <c:v>56892</c:v>
                </c:pt>
                <c:pt idx="2492">
                  <c:v>56899</c:v>
                </c:pt>
                <c:pt idx="2493">
                  <c:v>56906</c:v>
                </c:pt>
                <c:pt idx="2494">
                  <c:v>56913</c:v>
                </c:pt>
                <c:pt idx="2495">
                  <c:v>56920</c:v>
                </c:pt>
                <c:pt idx="2496">
                  <c:v>56927</c:v>
                </c:pt>
                <c:pt idx="2497">
                  <c:v>56934</c:v>
                </c:pt>
                <c:pt idx="2498">
                  <c:v>56941</c:v>
                </c:pt>
                <c:pt idx="2499">
                  <c:v>56948</c:v>
                </c:pt>
                <c:pt idx="2500">
                  <c:v>56955</c:v>
                </c:pt>
                <c:pt idx="2501">
                  <c:v>56962</c:v>
                </c:pt>
                <c:pt idx="2502">
                  <c:v>56969</c:v>
                </c:pt>
                <c:pt idx="2503">
                  <c:v>56977</c:v>
                </c:pt>
                <c:pt idx="2504">
                  <c:v>56984</c:v>
                </c:pt>
                <c:pt idx="2505">
                  <c:v>56991</c:v>
                </c:pt>
                <c:pt idx="2506">
                  <c:v>56998</c:v>
                </c:pt>
                <c:pt idx="2507">
                  <c:v>57005</c:v>
                </c:pt>
                <c:pt idx="2508">
                  <c:v>57012</c:v>
                </c:pt>
                <c:pt idx="2509">
                  <c:v>57019</c:v>
                </c:pt>
                <c:pt idx="2510">
                  <c:v>57026</c:v>
                </c:pt>
                <c:pt idx="2511">
                  <c:v>57033</c:v>
                </c:pt>
                <c:pt idx="2512">
                  <c:v>57040</c:v>
                </c:pt>
                <c:pt idx="2513">
                  <c:v>57047</c:v>
                </c:pt>
                <c:pt idx="2514">
                  <c:v>57054</c:v>
                </c:pt>
                <c:pt idx="2515">
                  <c:v>57061</c:v>
                </c:pt>
                <c:pt idx="2516">
                  <c:v>57068</c:v>
                </c:pt>
                <c:pt idx="2517">
                  <c:v>57075</c:v>
                </c:pt>
                <c:pt idx="2518">
                  <c:v>57082</c:v>
                </c:pt>
                <c:pt idx="2519">
                  <c:v>57089</c:v>
                </c:pt>
                <c:pt idx="2520">
                  <c:v>57096</c:v>
                </c:pt>
                <c:pt idx="2521">
                  <c:v>57103</c:v>
                </c:pt>
                <c:pt idx="2522">
                  <c:v>57110</c:v>
                </c:pt>
                <c:pt idx="2523">
                  <c:v>57117</c:v>
                </c:pt>
                <c:pt idx="2524">
                  <c:v>57124</c:v>
                </c:pt>
                <c:pt idx="2525">
                  <c:v>57131</c:v>
                </c:pt>
                <c:pt idx="2526">
                  <c:v>57138</c:v>
                </c:pt>
                <c:pt idx="2527">
                  <c:v>57145</c:v>
                </c:pt>
                <c:pt idx="2528">
                  <c:v>57152</c:v>
                </c:pt>
                <c:pt idx="2529">
                  <c:v>57159</c:v>
                </c:pt>
                <c:pt idx="2530">
                  <c:v>57166</c:v>
                </c:pt>
                <c:pt idx="2531">
                  <c:v>57173</c:v>
                </c:pt>
                <c:pt idx="2532">
                  <c:v>57180</c:v>
                </c:pt>
                <c:pt idx="2533">
                  <c:v>57187</c:v>
                </c:pt>
                <c:pt idx="2534">
                  <c:v>57194</c:v>
                </c:pt>
                <c:pt idx="2535">
                  <c:v>57201</c:v>
                </c:pt>
                <c:pt idx="2536">
                  <c:v>57208</c:v>
                </c:pt>
                <c:pt idx="2537">
                  <c:v>57215</c:v>
                </c:pt>
                <c:pt idx="2538">
                  <c:v>57222</c:v>
                </c:pt>
                <c:pt idx="2539">
                  <c:v>57229</c:v>
                </c:pt>
                <c:pt idx="2540">
                  <c:v>57236</c:v>
                </c:pt>
                <c:pt idx="2541">
                  <c:v>57243</c:v>
                </c:pt>
                <c:pt idx="2542">
                  <c:v>57250</c:v>
                </c:pt>
                <c:pt idx="2543">
                  <c:v>57257</c:v>
                </c:pt>
                <c:pt idx="2544">
                  <c:v>57264</c:v>
                </c:pt>
                <c:pt idx="2545">
                  <c:v>57271</c:v>
                </c:pt>
                <c:pt idx="2546">
                  <c:v>57278</c:v>
                </c:pt>
                <c:pt idx="2547">
                  <c:v>57285</c:v>
                </c:pt>
                <c:pt idx="2548">
                  <c:v>57292</c:v>
                </c:pt>
                <c:pt idx="2549">
                  <c:v>57299</c:v>
                </c:pt>
                <c:pt idx="2550">
                  <c:v>57306</c:v>
                </c:pt>
                <c:pt idx="2551">
                  <c:v>57313</c:v>
                </c:pt>
                <c:pt idx="2552">
                  <c:v>57320</c:v>
                </c:pt>
                <c:pt idx="2553">
                  <c:v>57327</c:v>
                </c:pt>
                <c:pt idx="2554">
                  <c:v>57334</c:v>
                </c:pt>
                <c:pt idx="2555">
                  <c:v>57341</c:v>
                </c:pt>
                <c:pt idx="2556">
                  <c:v>57348</c:v>
                </c:pt>
                <c:pt idx="2557">
                  <c:v>57355</c:v>
                </c:pt>
                <c:pt idx="2558">
                  <c:v>57362</c:v>
                </c:pt>
                <c:pt idx="2559">
                  <c:v>57369</c:v>
                </c:pt>
                <c:pt idx="2560">
                  <c:v>57376</c:v>
                </c:pt>
                <c:pt idx="2561">
                  <c:v>57383</c:v>
                </c:pt>
                <c:pt idx="2562">
                  <c:v>57390</c:v>
                </c:pt>
                <c:pt idx="2563">
                  <c:v>57397</c:v>
                </c:pt>
                <c:pt idx="2564">
                  <c:v>57404</c:v>
                </c:pt>
                <c:pt idx="2565">
                  <c:v>57411</c:v>
                </c:pt>
                <c:pt idx="2566">
                  <c:v>57418</c:v>
                </c:pt>
                <c:pt idx="2567">
                  <c:v>57425</c:v>
                </c:pt>
                <c:pt idx="2568">
                  <c:v>57432</c:v>
                </c:pt>
                <c:pt idx="2569">
                  <c:v>57439</c:v>
                </c:pt>
                <c:pt idx="2570">
                  <c:v>57446</c:v>
                </c:pt>
                <c:pt idx="2571">
                  <c:v>57453</c:v>
                </c:pt>
                <c:pt idx="2572">
                  <c:v>57460</c:v>
                </c:pt>
                <c:pt idx="2573">
                  <c:v>57467</c:v>
                </c:pt>
                <c:pt idx="2574">
                  <c:v>57474</c:v>
                </c:pt>
                <c:pt idx="2575">
                  <c:v>57481</c:v>
                </c:pt>
                <c:pt idx="2576">
                  <c:v>57488</c:v>
                </c:pt>
                <c:pt idx="2577">
                  <c:v>57495</c:v>
                </c:pt>
                <c:pt idx="2578">
                  <c:v>57502</c:v>
                </c:pt>
                <c:pt idx="2579">
                  <c:v>57509</c:v>
                </c:pt>
                <c:pt idx="2580">
                  <c:v>57516</c:v>
                </c:pt>
                <c:pt idx="2581">
                  <c:v>57523</c:v>
                </c:pt>
                <c:pt idx="2582">
                  <c:v>57530</c:v>
                </c:pt>
                <c:pt idx="2583">
                  <c:v>57537</c:v>
                </c:pt>
                <c:pt idx="2584">
                  <c:v>57544</c:v>
                </c:pt>
                <c:pt idx="2585">
                  <c:v>57551</c:v>
                </c:pt>
                <c:pt idx="2586">
                  <c:v>57558</c:v>
                </c:pt>
                <c:pt idx="2587">
                  <c:v>57565</c:v>
                </c:pt>
                <c:pt idx="2588">
                  <c:v>57572</c:v>
                </c:pt>
                <c:pt idx="2589">
                  <c:v>57579</c:v>
                </c:pt>
                <c:pt idx="2590">
                  <c:v>57586</c:v>
                </c:pt>
                <c:pt idx="2591">
                  <c:v>57593</c:v>
                </c:pt>
                <c:pt idx="2592">
                  <c:v>57600</c:v>
                </c:pt>
                <c:pt idx="2593">
                  <c:v>57607</c:v>
                </c:pt>
                <c:pt idx="2594">
                  <c:v>57614</c:v>
                </c:pt>
                <c:pt idx="2595">
                  <c:v>57621</c:v>
                </c:pt>
                <c:pt idx="2596">
                  <c:v>57628</c:v>
                </c:pt>
                <c:pt idx="2597">
                  <c:v>57635</c:v>
                </c:pt>
                <c:pt idx="2598">
                  <c:v>57642</c:v>
                </c:pt>
                <c:pt idx="2599">
                  <c:v>57649</c:v>
                </c:pt>
                <c:pt idx="2600">
                  <c:v>57656</c:v>
                </c:pt>
                <c:pt idx="2601">
                  <c:v>57663</c:v>
                </c:pt>
                <c:pt idx="2602">
                  <c:v>57670</c:v>
                </c:pt>
                <c:pt idx="2603">
                  <c:v>57677</c:v>
                </c:pt>
                <c:pt idx="2604">
                  <c:v>57684</c:v>
                </c:pt>
                <c:pt idx="2605">
                  <c:v>57691</c:v>
                </c:pt>
                <c:pt idx="2606">
                  <c:v>57698</c:v>
                </c:pt>
                <c:pt idx="2607">
                  <c:v>57706</c:v>
                </c:pt>
                <c:pt idx="2608">
                  <c:v>57713</c:v>
                </c:pt>
                <c:pt idx="2609">
                  <c:v>57720</c:v>
                </c:pt>
                <c:pt idx="2610">
                  <c:v>57727</c:v>
                </c:pt>
                <c:pt idx="2611">
                  <c:v>57734</c:v>
                </c:pt>
                <c:pt idx="2612">
                  <c:v>57741</c:v>
                </c:pt>
                <c:pt idx="2613">
                  <c:v>57748</c:v>
                </c:pt>
                <c:pt idx="2614">
                  <c:v>57755</c:v>
                </c:pt>
                <c:pt idx="2615">
                  <c:v>57762</c:v>
                </c:pt>
                <c:pt idx="2616">
                  <c:v>57769</c:v>
                </c:pt>
                <c:pt idx="2617">
                  <c:v>57776</c:v>
                </c:pt>
                <c:pt idx="2618">
                  <c:v>57783</c:v>
                </c:pt>
                <c:pt idx="2619">
                  <c:v>57790</c:v>
                </c:pt>
                <c:pt idx="2620">
                  <c:v>57797</c:v>
                </c:pt>
                <c:pt idx="2621">
                  <c:v>57804</c:v>
                </c:pt>
                <c:pt idx="2622">
                  <c:v>57811</c:v>
                </c:pt>
                <c:pt idx="2623">
                  <c:v>57818</c:v>
                </c:pt>
                <c:pt idx="2624">
                  <c:v>57825</c:v>
                </c:pt>
                <c:pt idx="2625">
                  <c:v>57832</c:v>
                </c:pt>
                <c:pt idx="2626">
                  <c:v>57839</c:v>
                </c:pt>
                <c:pt idx="2627">
                  <c:v>57846</c:v>
                </c:pt>
                <c:pt idx="2628">
                  <c:v>57853</c:v>
                </c:pt>
                <c:pt idx="2629">
                  <c:v>57860</c:v>
                </c:pt>
                <c:pt idx="2630">
                  <c:v>57867</c:v>
                </c:pt>
                <c:pt idx="2631">
                  <c:v>57874</c:v>
                </c:pt>
                <c:pt idx="2632">
                  <c:v>57881</c:v>
                </c:pt>
                <c:pt idx="2633">
                  <c:v>57888</c:v>
                </c:pt>
                <c:pt idx="2634">
                  <c:v>57895</c:v>
                </c:pt>
                <c:pt idx="2635">
                  <c:v>57902</c:v>
                </c:pt>
                <c:pt idx="2636">
                  <c:v>57909</c:v>
                </c:pt>
                <c:pt idx="2637">
                  <c:v>57916</c:v>
                </c:pt>
                <c:pt idx="2638">
                  <c:v>57923</c:v>
                </c:pt>
                <c:pt idx="2639">
                  <c:v>57930</c:v>
                </c:pt>
                <c:pt idx="2640">
                  <c:v>57937</c:v>
                </c:pt>
                <c:pt idx="2641">
                  <c:v>57944</c:v>
                </c:pt>
                <c:pt idx="2642">
                  <c:v>57951</c:v>
                </c:pt>
                <c:pt idx="2643">
                  <c:v>57958</c:v>
                </c:pt>
                <c:pt idx="2644">
                  <c:v>57965</c:v>
                </c:pt>
                <c:pt idx="2645">
                  <c:v>57972</c:v>
                </c:pt>
                <c:pt idx="2646">
                  <c:v>57979</c:v>
                </c:pt>
                <c:pt idx="2647">
                  <c:v>57986</c:v>
                </c:pt>
                <c:pt idx="2648">
                  <c:v>57993</c:v>
                </c:pt>
                <c:pt idx="2649">
                  <c:v>58000</c:v>
                </c:pt>
                <c:pt idx="2650">
                  <c:v>58007</c:v>
                </c:pt>
                <c:pt idx="2651">
                  <c:v>58014</c:v>
                </c:pt>
                <c:pt idx="2652">
                  <c:v>58021</c:v>
                </c:pt>
                <c:pt idx="2653">
                  <c:v>58028</c:v>
                </c:pt>
                <c:pt idx="2654">
                  <c:v>58035</c:v>
                </c:pt>
                <c:pt idx="2655">
                  <c:v>58042</c:v>
                </c:pt>
                <c:pt idx="2656">
                  <c:v>58049</c:v>
                </c:pt>
                <c:pt idx="2657">
                  <c:v>58056</c:v>
                </c:pt>
                <c:pt idx="2658">
                  <c:v>58063</c:v>
                </c:pt>
                <c:pt idx="2659">
                  <c:v>58071</c:v>
                </c:pt>
                <c:pt idx="2660">
                  <c:v>58078</c:v>
                </c:pt>
                <c:pt idx="2661">
                  <c:v>58085</c:v>
                </c:pt>
                <c:pt idx="2662">
                  <c:v>58092</c:v>
                </c:pt>
                <c:pt idx="2663">
                  <c:v>58099</c:v>
                </c:pt>
                <c:pt idx="2664">
                  <c:v>58106</c:v>
                </c:pt>
                <c:pt idx="2665">
                  <c:v>58113</c:v>
                </c:pt>
                <c:pt idx="2666">
                  <c:v>58120</c:v>
                </c:pt>
                <c:pt idx="2667">
                  <c:v>58127</c:v>
                </c:pt>
                <c:pt idx="2668">
                  <c:v>58134</c:v>
                </c:pt>
                <c:pt idx="2669">
                  <c:v>58141</c:v>
                </c:pt>
                <c:pt idx="2670">
                  <c:v>58148</c:v>
                </c:pt>
                <c:pt idx="2671">
                  <c:v>58155</c:v>
                </c:pt>
                <c:pt idx="2672">
                  <c:v>58166</c:v>
                </c:pt>
                <c:pt idx="2673">
                  <c:v>58173</c:v>
                </c:pt>
                <c:pt idx="2674">
                  <c:v>58180</c:v>
                </c:pt>
                <c:pt idx="2675">
                  <c:v>58187</c:v>
                </c:pt>
                <c:pt idx="2676">
                  <c:v>58194</c:v>
                </c:pt>
                <c:pt idx="2677">
                  <c:v>58201</c:v>
                </c:pt>
                <c:pt idx="2678">
                  <c:v>58208</c:v>
                </c:pt>
                <c:pt idx="2679">
                  <c:v>58215</c:v>
                </c:pt>
                <c:pt idx="2680">
                  <c:v>58222</c:v>
                </c:pt>
                <c:pt idx="2681">
                  <c:v>58229</c:v>
                </c:pt>
                <c:pt idx="2682">
                  <c:v>58236</c:v>
                </c:pt>
                <c:pt idx="2683">
                  <c:v>58243</c:v>
                </c:pt>
                <c:pt idx="2684">
                  <c:v>58250</c:v>
                </c:pt>
                <c:pt idx="2685">
                  <c:v>58257</c:v>
                </c:pt>
                <c:pt idx="2686">
                  <c:v>58264</c:v>
                </c:pt>
                <c:pt idx="2687">
                  <c:v>58271</c:v>
                </c:pt>
                <c:pt idx="2688">
                  <c:v>58278</c:v>
                </c:pt>
                <c:pt idx="2689">
                  <c:v>58285</c:v>
                </c:pt>
                <c:pt idx="2690">
                  <c:v>58292</c:v>
                </c:pt>
                <c:pt idx="2691">
                  <c:v>58299</c:v>
                </c:pt>
                <c:pt idx="2692">
                  <c:v>58306</c:v>
                </c:pt>
                <c:pt idx="2693">
                  <c:v>58313</c:v>
                </c:pt>
                <c:pt idx="2694">
                  <c:v>58320</c:v>
                </c:pt>
                <c:pt idx="2695">
                  <c:v>58327</c:v>
                </c:pt>
                <c:pt idx="2696">
                  <c:v>58334</c:v>
                </c:pt>
                <c:pt idx="2697">
                  <c:v>58341</c:v>
                </c:pt>
                <c:pt idx="2698">
                  <c:v>58348</c:v>
                </c:pt>
                <c:pt idx="2699">
                  <c:v>58355</c:v>
                </c:pt>
                <c:pt idx="2700">
                  <c:v>58362</c:v>
                </c:pt>
                <c:pt idx="2701">
                  <c:v>58369</c:v>
                </c:pt>
                <c:pt idx="2702">
                  <c:v>58376</c:v>
                </c:pt>
                <c:pt idx="2703">
                  <c:v>58383</c:v>
                </c:pt>
                <c:pt idx="2704">
                  <c:v>58390</c:v>
                </c:pt>
                <c:pt idx="2705">
                  <c:v>58397</c:v>
                </c:pt>
                <c:pt idx="2706">
                  <c:v>58404</c:v>
                </c:pt>
                <c:pt idx="2707">
                  <c:v>58411</c:v>
                </c:pt>
                <c:pt idx="2708">
                  <c:v>58418</c:v>
                </c:pt>
                <c:pt idx="2709">
                  <c:v>58425</c:v>
                </c:pt>
                <c:pt idx="2710">
                  <c:v>58432</c:v>
                </c:pt>
                <c:pt idx="2711">
                  <c:v>58439</c:v>
                </c:pt>
                <c:pt idx="2712">
                  <c:v>58446</c:v>
                </c:pt>
                <c:pt idx="2713">
                  <c:v>58453</c:v>
                </c:pt>
                <c:pt idx="2714">
                  <c:v>58460</c:v>
                </c:pt>
                <c:pt idx="2715">
                  <c:v>58467</c:v>
                </c:pt>
                <c:pt idx="2716">
                  <c:v>58474</c:v>
                </c:pt>
                <c:pt idx="2717">
                  <c:v>58481</c:v>
                </c:pt>
                <c:pt idx="2718">
                  <c:v>58488</c:v>
                </c:pt>
                <c:pt idx="2719">
                  <c:v>58495</c:v>
                </c:pt>
                <c:pt idx="2720">
                  <c:v>58502</c:v>
                </c:pt>
                <c:pt idx="2721">
                  <c:v>58509</c:v>
                </c:pt>
                <c:pt idx="2722">
                  <c:v>58516</c:v>
                </c:pt>
                <c:pt idx="2723">
                  <c:v>58523</c:v>
                </c:pt>
                <c:pt idx="2724">
                  <c:v>58530</c:v>
                </c:pt>
                <c:pt idx="2725">
                  <c:v>58537</c:v>
                </c:pt>
                <c:pt idx="2726">
                  <c:v>58544</c:v>
                </c:pt>
                <c:pt idx="2727">
                  <c:v>58551</c:v>
                </c:pt>
                <c:pt idx="2728">
                  <c:v>58558</c:v>
                </c:pt>
                <c:pt idx="2729">
                  <c:v>58565</c:v>
                </c:pt>
                <c:pt idx="2730">
                  <c:v>58572</c:v>
                </c:pt>
                <c:pt idx="2731">
                  <c:v>58579</c:v>
                </c:pt>
                <c:pt idx="2732">
                  <c:v>58586</c:v>
                </c:pt>
                <c:pt idx="2733">
                  <c:v>58593</c:v>
                </c:pt>
                <c:pt idx="2734">
                  <c:v>58600</c:v>
                </c:pt>
                <c:pt idx="2735">
                  <c:v>58607</c:v>
                </c:pt>
                <c:pt idx="2736">
                  <c:v>58614</c:v>
                </c:pt>
                <c:pt idx="2737">
                  <c:v>58621</c:v>
                </c:pt>
                <c:pt idx="2738">
                  <c:v>58628</c:v>
                </c:pt>
                <c:pt idx="2739">
                  <c:v>58635</c:v>
                </c:pt>
                <c:pt idx="2740">
                  <c:v>58642</c:v>
                </c:pt>
                <c:pt idx="2741">
                  <c:v>58649</c:v>
                </c:pt>
                <c:pt idx="2742">
                  <c:v>58656</c:v>
                </c:pt>
                <c:pt idx="2743">
                  <c:v>58663</c:v>
                </c:pt>
                <c:pt idx="2744">
                  <c:v>58670</c:v>
                </c:pt>
                <c:pt idx="2745">
                  <c:v>58677</c:v>
                </c:pt>
                <c:pt idx="2746">
                  <c:v>58684</c:v>
                </c:pt>
                <c:pt idx="2747">
                  <c:v>58691</c:v>
                </c:pt>
                <c:pt idx="2748">
                  <c:v>58698</c:v>
                </c:pt>
                <c:pt idx="2749">
                  <c:v>58705</c:v>
                </c:pt>
                <c:pt idx="2750">
                  <c:v>58712</c:v>
                </c:pt>
                <c:pt idx="2751">
                  <c:v>58719</c:v>
                </c:pt>
                <c:pt idx="2752">
                  <c:v>58726</c:v>
                </c:pt>
                <c:pt idx="2753">
                  <c:v>58733</c:v>
                </c:pt>
                <c:pt idx="2754">
                  <c:v>58740</c:v>
                </c:pt>
                <c:pt idx="2755">
                  <c:v>58747</c:v>
                </c:pt>
                <c:pt idx="2756">
                  <c:v>58754</c:v>
                </c:pt>
                <c:pt idx="2757">
                  <c:v>58761</c:v>
                </c:pt>
                <c:pt idx="2758">
                  <c:v>58768</c:v>
                </c:pt>
                <c:pt idx="2759">
                  <c:v>58775</c:v>
                </c:pt>
                <c:pt idx="2760">
                  <c:v>58782</c:v>
                </c:pt>
                <c:pt idx="2761">
                  <c:v>58789</c:v>
                </c:pt>
                <c:pt idx="2762">
                  <c:v>58796</c:v>
                </c:pt>
                <c:pt idx="2763">
                  <c:v>58804</c:v>
                </c:pt>
                <c:pt idx="2764">
                  <c:v>58811</c:v>
                </c:pt>
                <c:pt idx="2765">
                  <c:v>58818</c:v>
                </c:pt>
                <c:pt idx="2766">
                  <c:v>58825</c:v>
                </c:pt>
                <c:pt idx="2767">
                  <c:v>58832</c:v>
                </c:pt>
                <c:pt idx="2768">
                  <c:v>58839</c:v>
                </c:pt>
                <c:pt idx="2769">
                  <c:v>58846</c:v>
                </c:pt>
                <c:pt idx="2770">
                  <c:v>58853</c:v>
                </c:pt>
                <c:pt idx="2771">
                  <c:v>58860</c:v>
                </c:pt>
                <c:pt idx="2772">
                  <c:v>58867</c:v>
                </c:pt>
                <c:pt idx="2773">
                  <c:v>58874</c:v>
                </c:pt>
                <c:pt idx="2774">
                  <c:v>58881</c:v>
                </c:pt>
                <c:pt idx="2775">
                  <c:v>58888</c:v>
                </c:pt>
                <c:pt idx="2776">
                  <c:v>58895</c:v>
                </c:pt>
                <c:pt idx="2777">
                  <c:v>58902</c:v>
                </c:pt>
                <c:pt idx="2778">
                  <c:v>58909</c:v>
                </c:pt>
                <c:pt idx="2779">
                  <c:v>58916</c:v>
                </c:pt>
                <c:pt idx="2780">
                  <c:v>58923</c:v>
                </c:pt>
                <c:pt idx="2781">
                  <c:v>58930</c:v>
                </c:pt>
                <c:pt idx="2782">
                  <c:v>58937</c:v>
                </c:pt>
                <c:pt idx="2783">
                  <c:v>58944</c:v>
                </c:pt>
                <c:pt idx="2784">
                  <c:v>58951</c:v>
                </c:pt>
                <c:pt idx="2785">
                  <c:v>58958</c:v>
                </c:pt>
                <c:pt idx="2786">
                  <c:v>58965</c:v>
                </c:pt>
                <c:pt idx="2787">
                  <c:v>58972</c:v>
                </c:pt>
                <c:pt idx="2788">
                  <c:v>58979</c:v>
                </c:pt>
                <c:pt idx="2789">
                  <c:v>58986</c:v>
                </c:pt>
                <c:pt idx="2790">
                  <c:v>58993</c:v>
                </c:pt>
                <c:pt idx="2791">
                  <c:v>59000</c:v>
                </c:pt>
                <c:pt idx="2792">
                  <c:v>59007</c:v>
                </c:pt>
                <c:pt idx="2793">
                  <c:v>59014</c:v>
                </c:pt>
                <c:pt idx="2794">
                  <c:v>59021</c:v>
                </c:pt>
                <c:pt idx="2795">
                  <c:v>59028</c:v>
                </c:pt>
                <c:pt idx="2796">
                  <c:v>59035</c:v>
                </c:pt>
                <c:pt idx="2797">
                  <c:v>59042</c:v>
                </c:pt>
                <c:pt idx="2798">
                  <c:v>59049</c:v>
                </c:pt>
                <c:pt idx="2799">
                  <c:v>59056</c:v>
                </c:pt>
                <c:pt idx="2800">
                  <c:v>59063</c:v>
                </c:pt>
                <c:pt idx="2801">
                  <c:v>59070</c:v>
                </c:pt>
                <c:pt idx="2802">
                  <c:v>59077</c:v>
                </c:pt>
                <c:pt idx="2803">
                  <c:v>59084</c:v>
                </c:pt>
                <c:pt idx="2804">
                  <c:v>59091</c:v>
                </c:pt>
                <c:pt idx="2805">
                  <c:v>59098</c:v>
                </c:pt>
                <c:pt idx="2806">
                  <c:v>59105</c:v>
                </c:pt>
                <c:pt idx="2807">
                  <c:v>59112</c:v>
                </c:pt>
                <c:pt idx="2808">
                  <c:v>59119</c:v>
                </c:pt>
                <c:pt idx="2809">
                  <c:v>59126</c:v>
                </c:pt>
                <c:pt idx="2810">
                  <c:v>59133</c:v>
                </c:pt>
                <c:pt idx="2811">
                  <c:v>59140</c:v>
                </c:pt>
                <c:pt idx="2812">
                  <c:v>59147</c:v>
                </c:pt>
                <c:pt idx="2813">
                  <c:v>59154</c:v>
                </c:pt>
                <c:pt idx="2814">
                  <c:v>59161</c:v>
                </c:pt>
                <c:pt idx="2815">
                  <c:v>59168</c:v>
                </c:pt>
                <c:pt idx="2816">
                  <c:v>59175</c:v>
                </c:pt>
                <c:pt idx="2817">
                  <c:v>59182</c:v>
                </c:pt>
                <c:pt idx="2818">
                  <c:v>59189</c:v>
                </c:pt>
                <c:pt idx="2819">
                  <c:v>59196</c:v>
                </c:pt>
                <c:pt idx="2820">
                  <c:v>59203</c:v>
                </c:pt>
                <c:pt idx="2821">
                  <c:v>59210</c:v>
                </c:pt>
                <c:pt idx="2822">
                  <c:v>59217</c:v>
                </c:pt>
                <c:pt idx="2823">
                  <c:v>59224</c:v>
                </c:pt>
                <c:pt idx="2824">
                  <c:v>59231</c:v>
                </c:pt>
                <c:pt idx="2825">
                  <c:v>59238</c:v>
                </c:pt>
                <c:pt idx="2826">
                  <c:v>59245</c:v>
                </c:pt>
                <c:pt idx="2827">
                  <c:v>59252</c:v>
                </c:pt>
                <c:pt idx="2828">
                  <c:v>59259</c:v>
                </c:pt>
                <c:pt idx="2829">
                  <c:v>59266</c:v>
                </c:pt>
                <c:pt idx="2830">
                  <c:v>59273</c:v>
                </c:pt>
                <c:pt idx="2831">
                  <c:v>59280</c:v>
                </c:pt>
                <c:pt idx="2832">
                  <c:v>59287</c:v>
                </c:pt>
                <c:pt idx="2833">
                  <c:v>59294</c:v>
                </c:pt>
                <c:pt idx="2834">
                  <c:v>59301</c:v>
                </c:pt>
                <c:pt idx="2835">
                  <c:v>59308</c:v>
                </c:pt>
                <c:pt idx="2836">
                  <c:v>59315</c:v>
                </c:pt>
                <c:pt idx="2837">
                  <c:v>59322</c:v>
                </c:pt>
                <c:pt idx="2838">
                  <c:v>59329</c:v>
                </c:pt>
                <c:pt idx="2839">
                  <c:v>59336</c:v>
                </c:pt>
                <c:pt idx="2840">
                  <c:v>59343</c:v>
                </c:pt>
                <c:pt idx="2841">
                  <c:v>59350</c:v>
                </c:pt>
                <c:pt idx="2842">
                  <c:v>59357</c:v>
                </c:pt>
                <c:pt idx="2843">
                  <c:v>59364</c:v>
                </c:pt>
                <c:pt idx="2844">
                  <c:v>59371</c:v>
                </c:pt>
                <c:pt idx="2845">
                  <c:v>59378</c:v>
                </c:pt>
                <c:pt idx="2846">
                  <c:v>59385</c:v>
                </c:pt>
                <c:pt idx="2847">
                  <c:v>59392</c:v>
                </c:pt>
                <c:pt idx="2848">
                  <c:v>59399</c:v>
                </c:pt>
                <c:pt idx="2849">
                  <c:v>59406</c:v>
                </c:pt>
                <c:pt idx="2850">
                  <c:v>59413</c:v>
                </c:pt>
                <c:pt idx="2851">
                  <c:v>59420</c:v>
                </c:pt>
                <c:pt idx="2852">
                  <c:v>59427</c:v>
                </c:pt>
                <c:pt idx="2853">
                  <c:v>59434</c:v>
                </c:pt>
                <c:pt idx="2854">
                  <c:v>59441</c:v>
                </c:pt>
                <c:pt idx="2855">
                  <c:v>59448</c:v>
                </c:pt>
                <c:pt idx="2856">
                  <c:v>59455</c:v>
                </c:pt>
                <c:pt idx="2857">
                  <c:v>59462</c:v>
                </c:pt>
                <c:pt idx="2858">
                  <c:v>59469</c:v>
                </c:pt>
                <c:pt idx="2859">
                  <c:v>59476</c:v>
                </c:pt>
                <c:pt idx="2860">
                  <c:v>59483</c:v>
                </c:pt>
                <c:pt idx="2861">
                  <c:v>59490</c:v>
                </c:pt>
                <c:pt idx="2862">
                  <c:v>59497</c:v>
                </c:pt>
                <c:pt idx="2863">
                  <c:v>59504</c:v>
                </c:pt>
                <c:pt idx="2864">
                  <c:v>59511</c:v>
                </c:pt>
                <c:pt idx="2865">
                  <c:v>59518</c:v>
                </c:pt>
                <c:pt idx="2866">
                  <c:v>59525</c:v>
                </c:pt>
                <c:pt idx="2867">
                  <c:v>59532</c:v>
                </c:pt>
                <c:pt idx="2868">
                  <c:v>59539</c:v>
                </c:pt>
                <c:pt idx="2869">
                  <c:v>59546</c:v>
                </c:pt>
                <c:pt idx="2870">
                  <c:v>59553</c:v>
                </c:pt>
                <c:pt idx="2871">
                  <c:v>59560</c:v>
                </c:pt>
                <c:pt idx="2872">
                  <c:v>59567</c:v>
                </c:pt>
                <c:pt idx="2873">
                  <c:v>59574</c:v>
                </c:pt>
                <c:pt idx="2874">
                  <c:v>59581</c:v>
                </c:pt>
                <c:pt idx="2875">
                  <c:v>59588</c:v>
                </c:pt>
                <c:pt idx="2876">
                  <c:v>59595</c:v>
                </c:pt>
                <c:pt idx="2877">
                  <c:v>59602</c:v>
                </c:pt>
                <c:pt idx="2878">
                  <c:v>59609</c:v>
                </c:pt>
                <c:pt idx="2879">
                  <c:v>59616</c:v>
                </c:pt>
                <c:pt idx="2880">
                  <c:v>59623</c:v>
                </c:pt>
                <c:pt idx="2881">
                  <c:v>59630</c:v>
                </c:pt>
                <c:pt idx="2882">
                  <c:v>59637</c:v>
                </c:pt>
                <c:pt idx="2883">
                  <c:v>59644</c:v>
                </c:pt>
                <c:pt idx="2884">
                  <c:v>59651</c:v>
                </c:pt>
                <c:pt idx="2885">
                  <c:v>59658</c:v>
                </c:pt>
                <c:pt idx="2886">
                  <c:v>59665</c:v>
                </c:pt>
                <c:pt idx="2887">
                  <c:v>59672</c:v>
                </c:pt>
                <c:pt idx="2888">
                  <c:v>59679</c:v>
                </c:pt>
                <c:pt idx="2889">
                  <c:v>59686</c:v>
                </c:pt>
                <c:pt idx="2890">
                  <c:v>59693</c:v>
                </c:pt>
                <c:pt idx="2891">
                  <c:v>59700</c:v>
                </c:pt>
                <c:pt idx="2892">
                  <c:v>59707</c:v>
                </c:pt>
                <c:pt idx="2893">
                  <c:v>59714</c:v>
                </c:pt>
                <c:pt idx="2894">
                  <c:v>59721</c:v>
                </c:pt>
                <c:pt idx="2895">
                  <c:v>59728</c:v>
                </c:pt>
                <c:pt idx="2896">
                  <c:v>59735</c:v>
                </c:pt>
                <c:pt idx="2897">
                  <c:v>59742</c:v>
                </c:pt>
                <c:pt idx="2898">
                  <c:v>59749</c:v>
                </c:pt>
                <c:pt idx="2899">
                  <c:v>59756</c:v>
                </c:pt>
                <c:pt idx="2900">
                  <c:v>59763</c:v>
                </c:pt>
                <c:pt idx="2901">
                  <c:v>59770</c:v>
                </c:pt>
                <c:pt idx="2902">
                  <c:v>59777</c:v>
                </c:pt>
                <c:pt idx="2903">
                  <c:v>59784</c:v>
                </c:pt>
                <c:pt idx="2904">
                  <c:v>59791</c:v>
                </c:pt>
                <c:pt idx="2905">
                  <c:v>59798</c:v>
                </c:pt>
                <c:pt idx="2906">
                  <c:v>59805</c:v>
                </c:pt>
                <c:pt idx="2907">
                  <c:v>59812</c:v>
                </c:pt>
                <c:pt idx="2908">
                  <c:v>59819</c:v>
                </c:pt>
                <c:pt idx="2909">
                  <c:v>59826</c:v>
                </c:pt>
                <c:pt idx="2910">
                  <c:v>59833</c:v>
                </c:pt>
                <c:pt idx="2911">
                  <c:v>59840</c:v>
                </c:pt>
                <c:pt idx="2912">
                  <c:v>59847</c:v>
                </c:pt>
                <c:pt idx="2913">
                  <c:v>59854</c:v>
                </c:pt>
                <c:pt idx="2914">
                  <c:v>59861</c:v>
                </c:pt>
                <c:pt idx="2915">
                  <c:v>59868</c:v>
                </c:pt>
                <c:pt idx="2916">
                  <c:v>59875</c:v>
                </c:pt>
                <c:pt idx="2917">
                  <c:v>59882</c:v>
                </c:pt>
                <c:pt idx="2918">
                  <c:v>59889</c:v>
                </c:pt>
                <c:pt idx="2919">
                  <c:v>59897</c:v>
                </c:pt>
                <c:pt idx="2920">
                  <c:v>59904</c:v>
                </c:pt>
                <c:pt idx="2921">
                  <c:v>59911</c:v>
                </c:pt>
                <c:pt idx="2922">
                  <c:v>59918</c:v>
                </c:pt>
                <c:pt idx="2923">
                  <c:v>59925</c:v>
                </c:pt>
                <c:pt idx="2924">
                  <c:v>59932</c:v>
                </c:pt>
                <c:pt idx="2925">
                  <c:v>59939</c:v>
                </c:pt>
                <c:pt idx="2926">
                  <c:v>59946</c:v>
                </c:pt>
                <c:pt idx="2927">
                  <c:v>59953</c:v>
                </c:pt>
                <c:pt idx="2928">
                  <c:v>59960</c:v>
                </c:pt>
                <c:pt idx="2929">
                  <c:v>59967</c:v>
                </c:pt>
                <c:pt idx="2930">
                  <c:v>59974</c:v>
                </c:pt>
                <c:pt idx="2931">
                  <c:v>59981</c:v>
                </c:pt>
                <c:pt idx="2932">
                  <c:v>59988</c:v>
                </c:pt>
                <c:pt idx="2933">
                  <c:v>59995</c:v>
                </c:pt>
                <c:pt idx="2934">
                  <c:v>60002</c:v>
                </c:pt>
                <c:pt idx="2935">
                  <c:v>60009</c:v>
                </c:pt>
                <c:pt idx="2936">
                  <c:v>60016</c:v>
                </c:pt>
                <c:pt idx="2937">
                  <c:v>60023</c:v>
                </c:pt>
                <c:pt idx="2938">
                  <c:v>60030</c:v>
                </c:pt>
                <c:pt idx="2939">
                  <c:v>60037</c:v>
                </c:pt>
                <c:pt idx="2940">
                  <c:v>60044</c:v>
                </c:pt>
                <c:pt idx="2941">
                  <c:v>60051</c:v>
                </c:pt>
                <c:pt idx="2942">
                  <c:v>60058</c:v>
                </c:pt>
                <c:pt idx="2943">
                  <c:v>60065</c:v>
                </c:pt>
                <c:pt idx="2944">
                  <c:v>60072</c:v>
                </c:pt>
                <c:pt idx="2945">
                  <c:v>60079</c:v>
                </c:pt>
                <c:pt idx="2946">
                  <c:v>60086</c:v>
                </c:pt>
                <c:pt idx="2947">
                  <c:v>60093</c:v>
                </c:pt>
                <c:pt idx="2948">
                  <c:v>60100</c:v>
                </c:pt>
                <c:pt idx="2949">
                  <c:v>60107</c:v>
                </c:pt>
                <c:pt idx="2950">
                  <c:v>60114</c:v>
                </c:pt>
                <c:pt idx="2951">
                  <c:v>60121</c:v>
                </c:pt>
                <c:pt idx="2952">
                  <c:v>60128</c:v>
                </c:pt>
                <c:pt idx="2953">
                  <c:v>60135</c:v>
                </c:pt>
                <c:pt idx="2954">
                  <c:v>60142</c:v>
                </c:pt>
                <c:pt idx="2955">
                  <c:v>60149</c:v>
                </c:pt>
                <c:pt idx="2956">
                  <c:v>60156</c:v>
                </c:pt>
                <c:pt idx="2957">
                  <c:v>60163</c:v>
                </c:pt>
                <c:pt idx="2958">
                  <c:v>60170</c:v>
                </c:pt>
                <c:pt idx="2959">
                  <c:v>60177</c:v>
                </c:pt>
                <c:pt idx="2960">
                  <c:v>60184</c:v>
                </c:pt>
                <c:pt idx="2961">
                  <c:v>60191</c:v>
                </c:pt>
                <c:pt idx="2962">
                  <c:v>60198</c:v>
                </c:pt>
                <c:pt idx="2963">
                  <c:v>60205</c:v>
                </c:pt>
                <c:pt idx="2964">
                  <c:v>60212</c:v>
                </c:pt>
                <c:pt idx="2965">
                  <c:v>60219</c:v>
                </c:pt>
                <c:pt idx="2966">
                  <c:v>60226</c:v>
                </c:pt>
                <c:pt idx="2967">
                  <c:v>60233</c:v>
                </c:pt>
                <c:pt idx="2968">
                  <c:v>60240</c:v>
                </c:pt>
                <c:pt idx="2969">
                  <c:v>60247</c:v>
                </c:pt>
                <c:pt idx="2970">
                  <c:v>60254</c:v>
                </c:pt>
                <c:pt idx="2971">
                  <c:v>60265</c:v>
                </c:pt>
                <c:pt idx="2972">
                  <c:v>60272</c:v>
                </c:pt>
                <c:pt idx="2973">
                  <c:v>60279</c:v>
                </c:pt>
                <c:pt idx="2974">
                  <c:v>60286</c:v>
                </c:pt>
                <c:pt idx="2975">
                  <c:v>60293</c:v>
                </c:pt>
                <c:pt idx="2976">
                  <c:v>60300</c:v>
                </c:pt>
                <c:pt idx="2977">
                  <c:v>60307</c:v>
                </c:pt>
                <c:pt idx="2978">
                  <c:v>60314</c:v>
                </c:pt>
                <c:pt idx="2979">
                  <c:v>60321</c:v>
                </c:pt>
                <c:pt idx="2980">
                  <c:v>60328</c:v>
                </c:pt>
                <c:pt idx="2981">
                  <c:v>60335</c:v>
                </c:pt>
                <c:pt idx="2982">
                  <c:v>60342</c:v>
                </c:pt>
                <c:pt idx="2983">
                  <c:v>60349</c:v>
                </c:pt>
                <c:pt idx="2984">
                  <c:v>60357</c:v>
                </c:pt>
                <c:pt idx="2985">
                  <c:v>60364</c:v>
                </c:pt>
                <c:pt idx="2986">
                  <c:v>60371</c:v>
                </c:pt>
                <c:pt idx="2987">
                  <c:v>60378</c:v>
                </c:pt>
                <c:pt idx="2988">
                  <c:v>60385</c:v>
                </c:pt>
                <c:pt idx="2989">
                  <c:v>60392</c:v>
                </c:pt>
                <c:pt idx="2990">
                  <c:v>60399</c:v>
                </c:pt>
                <c:pt idx="2991">
                  <c:v>60406</c:v>
                </c:pt>
                <c:pt idx="2992">
                  <c:v>60413</c:v>
                </c:pt>
                <c:pt idx="2993">
                  <c:v>60420</c:v>
                </c:pt>
                <c:pt idx="2994">
                  <c:v>60427</c:v>
                </c:pt>
                <c:pt idx="2995">
                  <c:v>60434</c:v>
                </c:pt>
                <c:pt idx="2996">
                  <c:v>60441</c:v>
                </c:pt>
                <c:pt idx="2997">
                  <c:v>60448</c:v>
                </c:pt>
                <c:pt idx="2998">
                  <c:v>60455</c:v>
                </c:pt>
                <c:pt idx="2999">
                  <c:v>60462</c:v>
                </c:pt>
                <c:pt idx="3000">
                  <c:v>60469</c:v>
                </c:pt>
                <c:pt idx="3001">
                  <c:v>60476</c:v>
                </c:pt>
                <c:pt idx="3002">
                  <c:v>60483</c:v>
                </c:pt>
                <c:pt idx="3003">
                  <c:v>60490</c:v>
                </c:pt>
                <c:pt idx="3004">
                  <c:v>60497</c:v>
                </c:pt>
                <c:pt idx="3005">
                  <c:v>60504</c:v>
                </c:pt>
                <c:pt idx="3006">
                  <c:v>60511</c:v>
                </c:pt>
                <c:pt idx="3007">
                  <c:v>60518</c:v>
                </c:pt>
                <c:pt idx="3008">
                  <c:v>60525</c:v>
                </c:pt>
                <c:pt idx="3009">
                  <c:v>60532</c:v>
                </c:pt>
                <c:pt idx="3010">
                  <c:v>60539</c:v>
                </c:pt>
                <c:pt idx="3011">
                  <c:v>60546</c:v>
                </c:pt>
                <c:pt idx="3012">
                  <c:v>60553</c:v>
                </c:pt>
                <c:pt idx="3013">
                  <c:v>60560</c:v>
                </c:pt>
                <c:pt idx="3014">
                  <c:v>60567</c:v>
                </c:pt>
                <c:pt idx="3015">
                  <c:v>60574</c:v>
                </c:pt>
                <c:pt idx="3016">
                  <c:v>60581</c:v>
                </c:pt>
                <c:pt idx="3017">
                  <c:v>60588</c:v>
                </c:pt>
                <c:pt idx="3018">
                  <c:v>60595</c:v>
                </c:pt>
                <c:pt idx="3019">
                  <c:v>60602</c:v>
                </c:pt>
                <c:pt idx="3020">
                  <c:v>60609</c:v>
                </c:pt>
                <c:pt idx="3021">
                  <c:v>60616</c:v>
                </c:pt>
                <c:pt idx="3022">
                  <c:v>60623</c:v>
                </c:pt>
                <c:pt idx="3023">
                  <c:v>60630</c:v>
                </c:pt>
                <c:pt idx="3024">
                  <c:v>60637</c:v>
                </c:pt>
                <c:pt idx="3025">
                  <c:v>60644</c:v>
                </c:pt>
                <c:pt idx="3026">
                  <c:v>60651</c:v>
                </c:pt>
                <c:pt idx="3027">
                  <c:v>60658</c:v>
                </c:pt>
                <c:pt idx="3028">
                  <c:v>60665</c:v>
                </c:pt>
                <c:pt idx="3029">
                  <c:v>60672</c:v>
                </c:pt>
                <c:pt idx="3030">
                  <c:v>60679</c:v>
                </c:pt>
                <c:pt idx="3031">
                  <c:v>60686</c:v>
                </c:pt>
                <c:pt idx="3032">
                  <c:v>60693</c:v>
                </c:pt>
                <c:pt idx="3033">
                  <c:v>60700</c:v>
                </c:pt>
                <c:pt idx="3034">
                  <c:v>60707</c:v>
                </c:pt>
                <c:pt idx="3035">
                  <c:v>60714</c:v>
                </c:pt>
                <c:pt idx="3036">
                  <c:v>60721</c:v>
                </c:pt>
                <c:pt idx="3037">
                  <c:v>60728</c:v>
                </c:pt>
                <c:pt idx="3038">
                  <c:v>60735</c:v>
                </c:pt>
                <c:pt idx="3039">
                  <c:v>60742</c:v>
                </c:pt>
                <c:pt idx="3040">
                  <c:v>60749</c:v>
                </c:pt>
                <c:pt idx="3041">
                  <c:v>60756</c:v>
                </c:pt>
                <c:pt idx="3042">
                  <c:v>60763</c:v>
                </c:pt>
                <c:pt idx="3043">
                  <c:v>60770</c:v>
                </c:pt>
                <c:pt idx="3044">
                  <c:v>60777</c:v>
                </c:pt>
                <c:pt idx="3045">
                  <c:v>60784</c:v>
                </c:pt>
                <c:pt idx="3046">
                  <c:v>60791</c:v>
                </c:pt>
                <c:pt idx="3047">
                  <c:v>60798</c:v>
                </c:pt>
                <c:pt idx="3048">
                  <c:v>60805</c:v>
                </c:pt>
                <c:pt idx="3049">
                  <c:v>60812</c:v>
                </c:pt>
                <c:pt idx="3050">
                  <c:v>60819</c:v>
                </c:pt>
                <c:pt idx="3051">
                  <c:v>60826</c:v>
                </c:pt>
                <c:pt idx="3052">
                  <c:v>60833</c:v>
                </c:pt>
                <c:pt idx="3053">
                  <c:v>60840</c:v>
                </c:pt>
                <c:pt idx="3054">
                  <c:v>60847</c:v>
                </c:pt>
                <c:pt idx="3055">
                  <c:v>60854</c:v>
                </c:pt>
                <c:pt idx="3056">
                  <c:v>60861</c:v>
                </c:pt>
                <c:pt idx="3057">
                  <c:v>60868</c:v>
                </c:pt>
                <c:pt idx="3058">
                  <c:v>60875</c:v>
                </c:pt>
                <c:pt idx="3059">
                  <c:v>60882</c:v>
                </c:pt>
                <c:pt idx="3060">
                  <c:v>60889</c:v>
                </c:pt>
                <c:pt idx="3061">
                  <c:v>60896</c:v>
                </c:pt>
                <c:pt idx="3062">
                  <c:v>60903</c:v>
                </c:pt>
                <c:pt idx="3063">
                  <c:v>60910</c:v>
                </c:pt>
                <c:pt idx="3064">
                  <c:v>60917</c:v>
                </c:pt>
                <c:pt idx="3065">
                  <c:v>60924</c:v>
                </c:pt>
                <c:pt idx="3066">
                  <c:v>60931</c:v>
                </c:pt>
                <c:pt idx="3067">
                  <c:v>60938</c:v>
                </c:pt>
                <c:pt idx="3068">
                  <c:v>60945</c:v>
                </c:pt>
                <c:pt idx="3069">
                  <c:v>60952</c:v>
                </c:pt>
                <c:pt idx="3070">
                  <c:v>60959</c:v>
                </c:pt>
                <c:pt idx="3071">
                  <c:v>60966</c:v>
                </c:pt>
                <c:pt idx="3072">
                  <c:v>60973</c:v>
                </c:pt>
                <c:pt idx="3073">
                  <c:v>60980</c:v>
                </c:pt>
                <c:pt idx="3074">
                  <c:v>60987</c:v>
                </c:pt>
                <c:pt idx="3075">
                  <c:v>60995</c:v>
                </c:pt>
                <c:pt idx="3076">
                  <c:v>61002</c:v>
                </c:pt>
                <c:pt idx="3077">
                  <c:v>61009</c:v>
                </c:pt>
                <c:pt idx="3078">
                  <c:v>61016</c:v>
                </c:pt>
                <c:pt idx="3079">
                  <c:v>61023</c:v>
                </c:pt>
                <c:pt idx="3080">
                  <c:v>61030</c:v>
                </c:pt>
                <c:pt idx="3081">
                  <c:v>61037</c:v>
                </c:pt>
                <c:pt idx="3082">
                  <c:v>61044</c:v>
                </c:pt>
                <c:pt idx="3083">
                  <c:v>61051</c:v>
                </c:pt>
                <c:pt idx="3084">
                  <c:v>61058</c:v>
                </c:pt>
                <c:pt idx="3085">
                  <c:v>61065</c:v>
                </c:pt>
                <c:pt idx="3086">
                  <c:v>61072</c:v>
                </c:pt>
                <c:pt idx="3087">
                  <c:v>61079</c:v>
                </c:pt>
                <c:pt idx="3088">
                  <c:v>61086</c:v>
                </c:pt>
                <c:pt idx="3089">
                  <c:v>61093</c:v>
                </c:pt>
                <c:pt idx="3090">
                  <c:v>61100</c:v>
                </c:pt>
                <c:pt idx="3091">
                  <c:v>61107</c:v>
                </c:pt>
                <c:pt idx="3092">
                  <c:v>61114</c:v>
                </c:pt>
                <c:pt idx="3093">
                  <c:v>61121</c:v>
                </c:pt>
                <c:pt idx="3094">
                  <c:v>61128</c:v>
                </c:pt>
                <c:pt idx="3095">
                  <c:v>61135</c:v>
                </c:pt>
                <c:pt idx="3096">
                  <c:v>61142</c:v>
                </c:pt>
                <c:pt idx="3097">
                  <c:v>61149</c:v>
                </c:pt>
                <c:pt idx="3098">
                  <c:v>61156</c:v>
                </c:pt>
                <c:pt idx="3099">
                  <c:v>61163</c:v>
                </c:pt>
                <c:pt idx="3100">
                  <c:v>61170</c:v>
                </c:pt>
                <c:pt idx="3101">
                  <c:v>61177</c:v>
                </c:pt>
                <c:pt idx="3102">
                  <c:v>61184</c:v>
                </c:pt>
                <c:pt idx="3103">
                  <c:v>61191</c:v>
                </c:pt>
                <c:pt idx="3104">
                  <c:v>61198</c:v>
                </c:pt>
                <c:pt idx="3105">
                  <c:v>61205</c:v>
                </c:pt>
                <c:pt idx="3106">
                  <c:v>61212</c:v>
                </c:pt>
                <c:pt idx="3107">
                  <c:v>61219</c:v>
                </c:pt>
                <c:pt idx="3108">
                  <c:v>61226</c:v>
                </c:pt>
                <c:pt idx="3109">
                  <c:v>61233</c:v>
                </c:pt>
                <c:pt idx="3110">
                  <c:v>61240</c:v>
                </c:pt>
                <c:pt idx="3111">
                  <c:v>61247</c:v>
                </c:pt>
                <c:pt idx="3112">
                  <c:v>61254</c:v>
                </c:pt>
                <c:pt idx="3113">
                  <c:v>61261</c:v>
                </c:pt>
                <c:pt idx="3114">
                  <c:v>61268</c:v>
                </c:pt>
                <c:pt idx="3115">
                  <c:v>61275</c:v>
                </c:pt>
                <c:pt idx="3116">
                  <c:v>61282</c:v>
                </c:pt>
                <c:pt idx="3117">
                  <c:v>61289</c:v>
                </c:pt>
                <c:pt idx="3118">
                  <c:v>61296</c:v>
                </c:pt>
                <c:pt idx="3119">
                  <c:v>61303</c:v>
                </c:pt>
                <c:pt idx="3120">
                  <c:v>61310</c:v>
                </c:pt>
                <c:pt idx="3121">
                  <c:v>61317</c:v>
                </c:pt>
                <c:pt idx="3122">
                  <c:v>61324</c:v>
                </c:pt>
                <c:pt idx="3123">
                  <c:v>61331</c:v>
                </c:pt>
                <c:pt idx="3124">
                  <c:v>61338</c:v>
                </c:pt>
                <c:pt idx="3125">
                  <c:v>61345</c:v>
                </c:pt>
                <c:pt idx="3126">
                  <c:v>61352</c:v>
                </c:pt>
                <c:pt idx="3127">
                  <c:v>61359</c:v>
                </c:pt>
                <c:pt idx="3128">
                  <c:v>61366</c:v>
                </c:pt>
                <c:pt idx="3129">
                  <c:v>61373</c:v>
                </c:pt>
                <c:pt idx="3130">
                  <c:v>61380</c:v>
                </c:pt>
                <c:pt idx="3131">
                  <c:v>61387</c:v>
                </c:pt>
                <c:pt idx="3132">
                  <c:v>61394</c:v>
                </c:pt>
                <c:pt idx="3133">
                  <c:v>61401</c:v>
                </c:pt>
                <c:pt idx="3134">
                  <c:v>61408</c:v>
                </c:pt>
                <c:pt idx="3135">
                  <c:v>61415</c:v>
                </c:pt>
                <c:pt idx="3136">
                  <c:v>61422</c:v>
                </c:pt>
                <c:pt idx="3137">
                  <c:v>61429</c:v>
                </c:pt>
                <c:pt idx="3138">
                  <c:v>61436</c:v>
                </c:pt>
                <c:pt idx="3139">
                  <c:v>61443</c:v>
                </c:pt>
                <c:pt idx="3140">
                  <c:v>61450</c:v>
                </c:pt>
                <c:pt idx="3141">
                  <c:v>61457</c:v>
                </c:pt>
                <c:pt idx="3142">
                  <c:v>61464</c:v>
                </c:pt>
                <c:pt idx="3143">
                  <c:v>61471</c:v>
                </c:pt>
                <c:pt idx="3144">
                  <c:v>61478</c:v>
                </c:pt>
                <c:pt idx="3145">
                  <c:v>61485</c:v>
                </c:pt>
                <c:pt idx="3146">
                  <c:v>61492</c:v>
                </c:pt>
                <c:pt idx="3147">
                  <c:v>61499</c:v>
                </c:pt>
                <c:pt idx="3148">
                  <c:v>61506</c:v>
                </c:pt>
                <c:pt idx="3149">
                  <c:v>61513</c:v>
                </c:pt>
                <c:pt idx="3150">
                  <c:v>61520</c:v>
                </c:pt>
                <c:pt idx="3151">
                  <c:v>61527</c:v>
                </c:pt>
                <c:pt idx="3152">
                  <c:v>61534</c:v>
                </c:pt>
                <c:pt idx="3153">
                  <c:v>61541</c:v>
                </c:pt>
                <c:pt idx="3154">
                  <c:v>61548</c:v>
                </c:pt>
                <c:pt idx="3155">
                  <c:v>61555</c:v>
                </c:pt>
                <c:pt idx="3156">
                  <c:v>61562</c:v>
                </c:pt>
                <c:pt idx="3157">
                  <c:v>61569</c:v>
                </c:pt>
                <c:pt idx="3158">
                  <c:v>61576</c:v>
                </c:pt>
                <c:pt idx="3159">
                  <c:v>61583</c:v>
                </c:pt>
                <c:pt idx="3160">
                  <c:v>61590</c:v>
                </c:pt>
                <c:pt idx="3161">
                  <c:v>61597</c:v>
                </c:pt>
                <c:pt idx="3162">
                  <c:v>61604</c:v>
                </c:pt>
                <c:pt idx="3163">
                  <c:v>61611</c:v>
                </c:pt>
                <c:pt idx="3164">
                  <c:v>61618</c:v>
                </c:pt>
                <c:pt idx="3165">
                  <c:v>61625</c:v>
                </c:pt>
                <c:pt idx="3166">
                  <c:v>61632</c:v>
                </c:pt>
                <c:pt idx="3167">
                  <c:v>61639</c:v>
                </c:pt>
                <c:pt idx="3168">
                  <c:v>61646</c:v>
                </c:pt>
                <c:pt idx="3169">
                  <c:v>61653</c:v>
                </c:pt>
                <c:pt idx="3170">
                  <c:v>61660</c:v>
                </c:pt>
                <c:pt idx="3171">
                  <c:v>61667</c:v>
                </c:pt>
                <c:pt idx="3172">
                  <c:v>61674</c:v>
                </c:pt>
                <c:pt idx="3173">
                  <c:v>61681</c:v>
                </c:pt>
                <c:pt idx="3174">
                  <c:v>61688</c:v>
                </c:pt>
                <c:pt idx="3175">
                  <c:v>61695</c:v>
                </c:pt>
                <c:pt idx="3176">
                  <c:v>61702</c:v>
                </c:pt>
                <c:pt idx="3177">
                  <c:v>61709</c:v>
                </c:pt>
                <c:pt idx="3178">
                  <c:v>61716</c:v>
                </c:pt>
                <c:pt idx="3179">
                  <c:v>61724</c:v>
                </c:pt>
                <c:pt idx="3180">
                  <c:v>61731</c:v>
                </c:pt>
                <c:pt idx="3181">
                  <c:v>61738</c:v>
                </c:pt>
                <c:pt idx="3182">
                  <c:v>61745</c:v>
                </c:pt>
                <c:pt idx="3183">
                  <c:v>61752</c:v>
                </c:pt>
                <c:pt idx="3184">
                  <c:v>61759</c:v>
                </c:pt>
                <c:pt idx="3185">
                  <c:v>61766</c:v>
                </c:pt>
                <c:pt idx="3186">
                  <c:v>61773</c:v>
                </c:pt>
                <c:pt idx="3187">
                  <c:v>61780</c:v>
                </c:pt>
                <c:pt idx="3188">
                  <c:v>61787</c:v>
                </c:pt>
                <c:pt idx="3189">
                  <c:v>61794</c:v>
                </c:pt>
                <c:pt idx="3190">
                  <c:v>61801</c:v>
                </c:pt>
                <c:pt idx="3191">
                  <c:v>61808</c:v>
                </c:pt>
                <c:pt idx="3192">
                  <c:v>61815</c:v>
                </c:pt>
                <c:pt idx="3193">
                  <c:v>61822</c:v>
                </c:pt>
                <c:pt idx="3194">
                  <c:v>61829</c:v>
                </c:pt>
                <c:pt idx="3195">
                  <c:v>61836</c:v>
                </c:pt>
                <c:pt idx="3196">
                  <c:v>61843</c:v>
                </c:pt>
                <c:pt idx="3197">
                  <c:v>61850</c:v>
                </c:pt>
                <c:pt idx="3198">
                  <c:v>61857</c:v>
                </c:pt>
                <c:pt idx="3199">
                  <c:v>61864</c:v>
                </c:pt>
                <c:pt idx="3200">
                  <c:v>61871</c:v>
                </c:pt>
                <c:pt idx="3201">
                  <c:v>61878</c:v>
                </c:pt>
                <c:pt idx="3202">
                  <c:v>61885</c:v>
                </c:pt>
                <c:pt idx="3203">
                  <c:v>61892</c:v>
                </c:pt>
                <c:pt idx="3204">
                  <c:v>61899</c:v>
                </c:pt>
                <c:pt idx="3205">
                  <c:v>61906</c:v>
                </c:pt>
                <c:pt idx="3206">
                  <c:v>61913</c:v>
                </c:pt>
                <c:pt idx="3207">
                  <c:v>61920</c:v>
                </c:pt>
                <c:pt idx="3208">
                  <c:v>61927</c:v>
                </c:pt>
                <c:pt idx="3209">
                  <c:v>61934</c:v>
                </c:pt>
                <c:pt idx="3210">
                  <c:v>61941</c:v>
                </c:pt>
                <c:pt idx="3211">
                  <c:v>61948</c:v>
                </c:pt>
                <c:pt idx="3212">
                  <c:v>61955</c:v>
                </c:pt>
                <c:pt idx="3213">
                  <c:v>61962</c:v>
                </c:pt>
                <c:pt idx="3214">
                  <c:v>61969</c:v>
                </c:pt>
                <c:pt idx="3215">
                  <c:v>61976</c:v>
                </c:pt>
                <c:pt idx="3216">
                  <c:v>61983</c:v>
                </c:pt>
                <c:pt idx="3217">
                  <c:v>61990</c:v>
                </c:pt>
                <c:pt idx="3218">
                  <c:v>61997</c:v>
                </c:pt>
                <c:pt idx="3219">
                  <c:v>62004</c:v>
                </c:pt>
                <c:pt idx="3220">
                  <c:v>62011</c:v>
                </c:pt>
                <c:pt idx="3221">
                  <c:v>62018</c:v>
                </c:pt>
                <c:pt idx="3222">
                  <c:v>62025</c:v>
                </c:pt>
                <c:pt idx="3223">
                  <c:v>62032</c:v>
                </c:pt>
                <c:pt idx="3224">
                  <c:v>62039</c:v>
                </c:pt>
                <c:pt idx="3225">
                  <c:v>62046</c:v>
                </c:pt>
                <c:pt idx="3226">
                  <c:v>62053</c:v>
                </c:pt>
                <c:pt idx="3227">
                  <c:v>62060</c:v>
                </c:pt>
                <c:pt idx="3228">
                  <c:v>62067</c:v>
                </c:pt>
                <c:pt idx="3229">
                  <c:v>62074</c:v>
                </c:pt>
                <c:pt idx="3230">
                  <c:v>62081</c:v>
                </c:pt>
                <c:pt idx="3231">
                  <c:v>62089</c:v>
                </c:pt>
                <c:pt idx="3232">
                  <c:v>62096</c:v>
                </c:pt>
                <c:pt idx="3233">
                  <c:v>62103</c:v>
                </c:pt>
                <c:pt idx="3234">
                  <c:v>62110</c:v>
                </c:pt>
                <c:pt idx="3235">
                  <c:v>62117</c:v>
                </c:pt>
                <c:pt idx="3236">
                  <c:v>62124</c:v>
                </c:pt>
                <c:pt idx="3237">
                  <c:v>62131</c:v>
                </c:pt>
                <c:pt idx="3238">
                  <c:v>62138</c:v>
                </c:pt>
                <c:pt idx="3239">
                  <c:v>62145</c:v>
                </c:pt>
                <c:pt idx="3240">
                  <c:v>62152</c:v>
                </c:pt>
                <c:pt idx="3241">
                  <c:v>62159</c:v>
                </c:pt>
                <c:pt idx="3242">
                  <c:v>62166</c:v>
                </c:pt>
                <c:pt idx="3243">
                  <c:v>62173</c:v>
                </c:pt>
                <c:pt idx="3244">
                  <c:v>62184</c:v>
                </c:pt>
                <c:pt idx="3245">
                  <c:v>62191</c:v>
                </c:pt>
                <c:pt idx="3246">
                  <c:v>62198</c:v>
                </c:pt>
                <c:pt idx="3247">
                  <c:v>62205</c:v>
                </c:pt>
                <c:pt idx="3248">
                  <c:v>62212</c:v>
                </c:pt>
                <c:pt idx="3249">
                  <c:v>62219</c:v>
                </c:pt>
                <c:pt idx="3250">
                  <c:v>62226</c:v>
                </c:pt>
                <c:pt idx="3251">
                  <c:v>62233</c:v>
                </c:pt>
                <c:pt idx="3252">
                  <c:v>62240</c:v>
                </c:pt>
                <c:pt idx="3253">
                  <c:v>62247</c:v>
                </c:pt>
                <c:pt idx="3254">
                  <c:v>62254</c:v>
                </c:pt>
                <c:pt idx="3255">
                  <c:v>62261</c:v>
                </c:pt>
                <c:pt idx="3256">
                  <c:v>62268</c:v>
                </c:pt>
                <c:pt idx="3257">
                  <c:v>62275</c:v>
                </c:pt>
                <c:pt idx="3258">
                  <c:v>62282</c:v>
                </c:pt>
                <c:pt idx="3259">
                  <c:v>62289</c:v>
                </c:pt>
                <c:pt idx="3260">
                  <c:v>62296</c:v>
                </c:pt>
                <c:pt idx="3261">
                  <c:v>62303</c:v>
                </c:pt>
                <c:pt idx="3262">
                  <c:v>62310</c:v>
                </c:pt>
                <c:pt idx="3263">
                  <c:v>62317</c:v>
                </c:pt>
                <c:pt idx="3264">
                  <c:v>62324</c:v>
                </c:pt>
                <c:pt idx="3265">
                  <c:v>62331</c:v>
                </c:pt>
                <c:pt idx="3266">
                  <c:v>62338</c:v>
                </c:pt>
                <c:pt idx="3267">
                  <c:v>62345</c:v>
                </c:pt>
                <c:pt idx="3268">
                  <c:v>62352</c:v>
                </c:pt>
                <c:pt idx="3269">
                  <c:v>62359</c:v>
                </c:pt>
                <c:pt idx="3270">
                  <c:v>62366</c:v>
                </c:pt>
                <c:pt idx="3271">
                  <c:v>62373</c:v>
                </c:pt>
                <c:pt idx="3272">
                  <c:v>62380</c:v>
                </c:pt>
                <c:pt idx="3273">
                  <c:v>62387</c:v>
                </c:pt>
                <c:pt idx="3274">
                  <c:v>62394</c:v>
                </c:pt>
                <c:pt idx="3275">
                  <c:v>62401</c:v>
                </c:pt>
                <c:pt idx="3276">
                  <c:v>62408</c:v>
                </c:pt>
                <c:pt idx="3277">
                  <c:v>62415</c:v>
                </c:pt>
                <c:pt idx="3278">
                  <c:v>62422</c:v>
                </c:pt>
                <c:pt idx="3279">
                  <c:v>62429</c:v>
                </c:pt>
                <c:pt idx="3280">
                  <c:v>62436</c:v>
                </c:pt>
                <c:pt idx="3281">
                  <c:v>62443</c:v>
                </c:pt>
                <c:pt idx="3282">
                  <c:v>62450</c:v>
                </c:pt>
                <c:pt idx="3283">
                  <c:v>62457</c:v>
                </c:pt>
                <c:pt idx="3284">
                  <c:v>62464</c:v>
                </c:pt>
                <c:pt idx="3285">
                  <c:v>62471</c:v>
                </c:pt>
                <c:pt idx="3286">
                  <c:v>62478</c:v>
                </c:pt>
                <c:pt idx="3287">
                  <c:v>62485</c:v>
                </c:pt>
                <c:pt idx="3288">
                  <c:v>62492</c:v>
                </c:pt>
                <c:pt idx="3289">
                  <c:v>62499</c:v>
                </c:pt>
                <c:pt idx="3290">
                  <c:v>62506</c:v>
                </c:pt>
                <c:pt idx="3291">
                  <c:v>62513</c:v>
                </c:pt>
                <c:pt idx="3292">
                  <c:v>62520</c:v>
                </c:pt>
                <c:pt idx="3293">
                  <c:v>62527</c:v>
                </c:pt>
                <c:pt idx="3294">
                  <c:v>62534</c:v>
                </c:pt>
                <c:pt idx="3295">
                  <c:v>62541</c:v>
                </c:pt>
                <c:pt idx="3296">
                  <c:v>62548</c:v>
                </c:pt>
                <c:pt idx="3297">
                  <c:v>62555</c:v>
                </c:pt>
                <c:pt idx="3298">
                  <c:v>62562</c:v>
                </c:pt>
                <c:pt idx="3299">
                  <c:v>62569</c:v>
                </c:pt>
                <c:pt idx="3300">
                  <c:v>62576</c:v>
                </c:pt>
                <c:pt idx="3301">
                  <c:v>62583</c:v>
                </c:pt>
                <c:pt idx="3302">
                  <c:v>62590</c:v>
                </c:pt>
                <c:pt idx="3303">
                  <c:v>62597</c:v>
                </c:pt>
                <c:pt idx="3304">
                  <c:v>62604</c:v>
                </c:pt>
                <c:pt idx="3305">
                  <c:v>62611</c:v>
                </c:pt>
                <c:pt idx="3306">
                  <c:v>62618</c:v>
                </c:pt>
                <c:pt idx="3307">
                  <c:v>62625</c:v>
                </c:pt>
                <c:pt idx="3308">
                  <c:v>62632</c:v>
                </c:pt>
                <c:pt idx="3309">
                  <c:v>62639</c:v>
                </c:pt>
                <c:pt idx="3310">
                  <c:v>62646</c:v>
                </c:pt>
                <c:pt idx="3311">
                  <c:v>62653</c:v>
                </c:pt>
                <c:pt idx="3312">
                  <c:v>62660</c:v>
                </c:pt>
                <c:pt idx="3313">
                  <c:v>62667</c:v>
                </c:pt>
                <c:pt idx="3314">
                  <c:v>62674</c:v>
                </c:pt>
                <c:pt idx="3315">
                  <c:v>62681</c:v>
                </c:pt>
                <c:pt idx="3316">
                  <c:v>62688</c:v>
                </c:pt>
                <c:pt idx="3317">
                  <c:v>62695</c:v>
                </c:pt>
                <c:pt idx="3318">
                  <c:v>62702</c:v>
                </c:pt>
                <c:pt idx="3319">
                  <c:v>62709</c:v>
                </c:pt>
                <c:pt idx="3320">
                  <c:v>62716</c:v>
                </c:pt>
                <c:pt idx="3321">
                  <c:v>62723</c:v>
                </c:pt>
                <c:pt idx="3322">
                  <c:v>62730</c:v>
                </c:pt>
                <c:pt idx="3323">
                  <c:v>62737</c:v>
                </c:pt>
                <c:pt idx="3324">
                  <c:v>62744</c:v>
                </c:pt>
                <c:pt idx="3325">
                  <c:v>62751</c:v>
                </c:pt>
                <c:pt idx="3326">
                  <c:v>62758</c:v>
                </c:pt>
                <c:pt idx="3327">
                  <c:v>62765</c:v>
                </c:pt>
                <c:pt idx="3328">
                  <c:v>62772</c:v>
                </c:pt>
                <c:pt idx="3329">
                  <c:v>62779</c:v>
                </c:pt>
                <c:pt idx="3330">
                  <c:v>62786</c:v>
                </c:pt>
                <c:pt idx="3331">
                  <c:v>62793</c:v>
                </c:pt>
                <c:pt idx="3332">
                  <c:v>62800</c:v>
                </c:pt>
                <c:pt idx="3333">
                  <c:v>62807</c:v>
                </c:pt>
                <c:pt idx="3334">
                  <c:v>62814</c:v>
                </c:pt>
                <c:pt idx="3335">
                  <c:v>62821</c:v>
                </c:pt>
                <c:pt idx="3336">
                  <c:v>62828</c:v>
                </c:pt>
                <c:pt idx="3337">
                  <c:v>62835</c:v>
                </c:pt>
                <c:pt idx="3338">
                  <c:v>62842</c:v>
                </c:pt>
                <c:pt idx="3339">
                  <c:v>62849</c:v>
                </c:pt>
                <c:pt idx="3340">
                  <c:v>62856</c:v>
                </c:pt>
                <c:pt idx="3341">
                  <c:v>62863</c:v>
                </c:pt>
                <c:pt idx="3342">
                  <c:v>62870</c:v>
                </c:pt>
                <c:pt idx="3343">
                  <c:v>62877</c:v>
                </c:pt>
                <c:pt idx="3344">
                  <c:v>62884</c:v>
                </c:pt>
                <c:pt idx="3345">
                  <c:v>62891</c:v>
                </c:pt>
                <c:pt idx="3346">
                  <c:v>62898</c:v>
                </c:pt>
                <c:pt idx="3347">
                  <c:v>62905</c:v>
                </c:pt>
                <c:pt idx="3348">
                  <c:v>62912</c:v>
                </c:pt>
                <c:pt idx="3349">
                  <c:v>62919</c:v>
                </c:pt>
                <c:pt idx="3350">
                  <c:v>62926</c:v>
                </c:pt>
                <c:pt idx="3351">
                  <c:v>62933</c:v>
                </c:pt>
                <c:pt idx="3352">
                  <c:v>62940</c:v>
                </c:pt>
                <c:pt idx="3353">
                  <c:v>62947</c:v>
                </c:pt>
                <c:pt idx="3354">
                  <c:v>62954</c:v>
                </c:pt>
                <c:pt idx="3355">
                  <c:v>62961</c:v>
                </c:pt>
                <c:pt idx="3356">
                  <c:v>62968</c:v>
                </c:pt>
                <c:pt idx="3357">
                  <c:v>62975</c:v>
                </c:pt>
                <c:pt idx="3358">
                  <c:v>62982</c:v>
                </c:pt>
                <c:pt idx="3359">
                  <c:v>62989</c:v>
                </c:pt>
                <c:pt idx="3360">
                  <c:v>62996</c:v>
                </c:pt>
                <c:pt idx="3361">
                  <c:v>63003</c:v>
                </c:pt>
                <c:pt idx="3362">
                  <c:v>63010</c:v>
                </c:pt>
                <c:pt idx="3363">
                  <c:v>63017</c:v>
                </c:pt>
                <c:pt idx="3364">
                  <c:v>63024</c:v>
                </c:pt>
                <c:pt idx="3365">
                  <c:v>63031</c:v>
                </c:pt>
                <c:pt idx="3366">
                  <c:v>63038</c:v>
                </c:pt>
                <c:pt idx="3367">
                  <c:v>63045</c:v>
                </c:pt>
                <c:pt idx="3368">
                  <c:v>63052</c:v>
                </c:pt>
                <c:pt idx="3369">
                  <c:v>63059</c:v>
                </c:pt>
                <c:pt idx="3370">
                  <c:v>63066</c:v>
                </c:pt>
                <c:pt idx="3371">
                  <c:v>63073</c:v>
                </c:pt>
                <c:pt idx="3372">
                  <c:v>63080</c:v>
                </c:pt>
                <c:pt idx="3373">
                  <c:v>63087</c:v>
                </c:pt>
                <c:pt idx="3374">
                  <c:v>63094</c:v>
                </c:pt>
                <c:pt idx="3375">
                  <c:v>63101</c:v>
                </c:pt>
                <c:pt idx="3376">
                  <c:v>63108</c:v>
                </c:pt>
                <c:pt idx="3377">
                  <c:v>63115</c:v>
                </c:pt>
                <c:pt idx="3378">
                  <c:v>63122</c:v>
                </c:pt>
                <c:pt idx="3379">
                  <c:v>63129</c:v>
                </c:pt>
                <c:pt idx="3380">
                  <c:v>63136</c:v>
                </c:pt>
                <c:pt idx="3381">
                  <c:v>63143</c:v>
                </c:pt>
                <c:pt idx="3382">
                  <c:v>63150</c:v>
                </c:pt>
                <c:pt idx="3383">
                  <c:v>63157</c:v>
                </c:pt>
                <c:pt idx="3384">
                  <c:v>63164</c:v>
                </c:pt>
                <c:pt idx="3385">
                  <c:v>63171</c:v>
                </c:pt>
                <c:pt idx="3386">
                  <c:v>63178</c:v>
                </c:pt>
                <c:pt idx="3387">
                  <c:v>63186</c:v>
                </c:pt>
                <c:pt idx="3388">
                  <c:v>63193</c:v>
                </c:pt>
                <c:pt idx="3389">
                  <c:v>63200</c:v>
                </c:pt>
                <c:pt idx="3390">
                  <c:v>63207</c:v>
                </c:pt>
                <c:pt idx="3391">
                  <c:v>63214</c:v>
                </c:pt>
                <c:pt idx="3392">
                  <c:v>63221</c:v>
                </c:pt>
                <c:pt idx="3393">
                  <c:v>63228</c:v>
                </c:pt>
                <c:pt idx="3394">
                  <c:v>63235</c:v>
                </c:pt>
                <c:pt idx="3395">
                  <c:v>63242</c:v>
                </c:pt>
                <c:pt idx="3396">
                  <c:v>63249</c:v>
                </c:pt>
                <c:pt idx="3397">
                  <c:v>63256</c:v>
                </c:pt>
                <c:pt idx="3398">
                  <c:v>63263</c:v>
                </c:pt>
                <c:pt idx="3399">
                  <c:v>63270</c:v>
                </c:pt>
                <c:pt idx="3400">
                  <c:v>63277</c:v>
                </c:pt>
                <c:pt idx="3401">
                  <c:v>63284</c:v>
                </c:pt>
                <c:pt idx="3402">
                  <c:v>63291</c:v>
                </c:pt>
                <c:pt idx="3403">
                  <c:v>63298</c:v>
                </c:pt>
                <c:pt idx="3404">
                  <c:v>63305</c:v>
                </c:pt>
                <c:pt idx="3405">
                  <c:v>63312</c:v>
                </c:pt>
                <c:pt idx="3406">
                  <c:v>63319</c:v>
                </c:pt>
                <c:pt idx="3407">
                  <c:v>63326</c:v>
                </c:pt>
                <c:pt idx="3408">
                  <c:v>63333</c:v>
                </c:pt>
                <c:pt idx="3409">
                  <c:v>63340</c:v>
                </c:pt>
                <c:pt idx="3410">
                  <c:v>63347</c:v>
                </c:pt>
                <c:pt idx="3411">
                  <c:v>63354</c:v>
                </c:pt>
                <c:pt idx="3412">
                  <c:v>63361</c:v>
                </c:pt>
                <c:pt idx="3413">
                  <c:v>63368</c:v>
                </c:pt>
                <c:pt idx="3414">
                  <c:v>63375</c:v>
                </c:pt>
                <c:pt idx="3415">
                  <c:v>63382</c:v>
                </c:pt>
                <c:pt idx="3416">
                  <c:v>63389</c:v>
                </c:pt>
                <c:pt idx="3417">
                  <c:v>63396</c:v>
                </c:pt>
                <c:pt idx="3418">
                  <c:v>63403</c:v>
                </c:pt>
                <c:pt idx="3419">
                  <c:v>63410</c:v>
                </c:pt>
                <c:pt idx="3420">
                  <c:v>63417</c:v>
                </c:pt>
                <c:pt idx="3421">
                  <c:v>63424</c:v>
                </c:pt>
                <c:pt idx="3422">
                  <c:v>63431</c:v>
                </c:pt>
                <c:pt idx="3423">
                  <c:v>63438</c:v>
                </c:pt>
                <c:pt idx="3424">
                  <c:v>63445</c:v>
                </c:pt>
                <c:pt idx="3425">
                  <c:v>63452</c:v>
                </c:pt>
                <c:pt idx="3426">
                  <c:v>63459</c:v>
                </c:pt>
                <c:pt idx="3427">
                  <c:v>63466</c:v>
                </c:pt>
                <c:pt idx="3428">
                  <c:v>63473</c:v>
                </c:pt>
                <c:pt idx="3429">
                  <c:v>63480</c:v>
                </c:pt>
                <c:pt idx="3430">
                  <c:v>63487</c:v>
                </c:pt>
                <c:pt idx="3431">
                  <c:v>63494</c:v>
                </c:pt>
                <c:pt idx="3432">
                  <c:v>63501</c:v>
                </c:pt>
                <c:pt idx="3433">
                  <c:v>63508</c:v>
                </c:pt>
                <c:pt idx="3434">
                  <c:v>63515</c:v>
                </c:pt>
                <c:pt idx="3435">
                  <c:v>63522</c:v>
                </c:pt>
                <c:pt idx="3436">
                  <c:v>63529</c:v>
                </c:pt>
                <c:pt idx="3437">
                  <c:v>63536</c:v>
                </c:pt>
                <c:pt idx="3438">
                  <c:v>63543</c:v>
                </c:pt>
                <c:pt idx="3439">
                  <c:v>63550</c:v>
                </c:pt>
                <c:pt idx="3440">
                  <c:v>63557</c:v>
                </c:pt>
                <c:pt idx="3441">
                  <c:v>63564</c:v>
                </c:pt>
                <c:pt idx="3442">
                  <c:v>63571</c:v>
                </c:pt>
                <c:pt idx="3443">
                  <c:v>63578</c:v>
                </c:pt>
                <c:pt idx="3444">
                  <c:v>63585</c:v>
                </c:pt>
                <c:pt idx="3445">
                  <c:v>63592</c:v>
                </c:pt>
                <c:pt idx="3446">
                  <c:v>63599</c:v>
                </c:pt>
                <c:pt idx="3447">
                  <c:v>63606</c:v>
                </c:pt>
                <c:pt idx="3448">
                  <c:v>63613</c:v>
                </c:pt>
                <c:pt idx="3449">
                  <c:v>63620</c:v>
                </c:pt>
                <c:pt idx="3450">
                  <c:v>63627</c:v>
                </c:pt>
                <c:pt idx="3451">
                  <c:v>63634</c:v>
                </c:pt>
                <c:pt idx="3452">
                  <c:v>63641</c:v>
                </c:pt>
                <c:pt idx="3453">
                  <c:v>63648</c:v>
                </c:pt>
                <c:pt idx="3454">
                  <c:v>63655</c:v>
                </c:pt>
                <c:pt idx="3455">
                  <c:v>63662</c:v>
                </c:pt>
                <c:pt idx="3456">
                  <c:v>63669</c:v>
                </c:pt>
                <c:pt idx="3457">
                  <c:v>63676</c:v>
                </c:pt>
                <c:pt idx="3458">
                  <c:v>63683</c:v>
                </c:pt>
                <c:pt idx="3459">
                  <c:v>63690</c:v>
                </c:pt>
                <c:pt idx="3460">
                  <c:v>63697</c:v>
                </c:pt>
                <c:pt idx="3461">
                  <c:v>63704</c:v>
                </c:pt>
                <c:pt idx="3462">
                  <c:v>63711</c:v>
                </c:pt>
                <c:pt idx="3463">
                  <c:v>63718</c:v>
                </c:pt>
                <c:pt idx="3464">
                  <c:v>63725</c:v>
                </c:pt>
                <c:pt idx="3465">
                  <c:v>63732</c:v>
                </c:pt>
                <c:pt idx="3466">
                  <c:v>63739</c:v>
                </c:pt>
                <c:pt idx="3467">
                  <c:v>63746</c:v>
                </c:pt>
                <c:pt idx="3468">
                  <c:v>63753</c:v>
                </c:pt>
                <c:pt idx="3469">
                  <c:v>63760</c:v>
                </c:pt>
                <c:pt idx="3470">
                  <c:v>63767</c:v>
                </c:pt>
                <c:pt idx="3471">
                  <c:v>63774</c:v>
                </c:pt>
                <c:pt idx="3472">
                  <c:v>63781</c:v>
                </c:pt>
                <c:pt idx="3473">
                  <c:v>63788</c:v>
                </c:pt>
                <c:pt idx="3474">
                  <c:v>63795</c:v>
                </c:pt>
                <c:pt idx="3475">
                  <c:v>63802</c:v>
                </c:pt>
                <c:pt idx="3476">
                  <c:v>63809</c:v>
                </c:pt>
                <c:pt idx="3477">
                  <c:v>63816</c:v>
                </c:pt>
                <c:pt idx="3478">
                  <c:v>63823</c:v>
                </c:pt>
                <c:pt idx="3479">
                  <c:v>63830</c:v>
                </c:pt>
                <c:pt idx="3480">
                  <c:v>63837</c:v>
                </c:pt>
                <c:pt idx="3481">
                  <c:v>63844</c:v>
                </c:pt>
                <c:pt idx="3482">
                  <c:v>63851</c:v>
                </c:pt>
                <c:pt idx="3483">
                  <c:v>63858</c:v>
                </c:pt>
                <c:pt idx="3484">
                  <c:v>63865</c:v>
                </c:pt>
                <c:pt idx="3485">
                  <c:v>63872</c:v>
                </c:pt>
                <c:pt idx="3486">
                  <c:v>63879</c:v>
                </c:pt>
                <c:pt idx="3487">
                  <c:v>63886</c:v>
                </c:pt>
                <c:pt idx="3488">
                  <c:v>63893</c:v>
                </c:pt>
                <c:pt idx="3489">
                  <c:v>63900</c:v>
                </c:pt>
                <c:pt idx="3490">
                  <c:v>63907</c:v>
                </c:pt>
                <c:pt idx="3491">
                  <c:v>63915</c:v>
                </c:pt>
                <c:pt idx="3492">
                  <c:v>63922</c:v>
                </c:pt>
                <c:pt idx="3493">
                  <c:v>63929</c:v>
                </c:pt>
                <c:pt idx="3494">
                  <c:v>63936</c:v>
                </c:pt>
                <c:pt idx="3495">
                  <c:v>63943</c:v>
                </c:pt>
                <c:pt idx="3496">
                  <c:v>63950</c:v>
                </c:pt>
                <c:pt idx="3497">
                  <c:v>63957</c:v>
                </c:pt>
                <c:pt idx="3498">
                  <c:v>63964</c:v>
                </c:pt>
                <c:pt idx="3499">
                  <c:v>63971</c:v>
                </c:pt>
                <c:pt idx="3500">
                  <c:v>63978</c:v>
                </c:pt>
                <c:pt idx="3501">
                  <c:v>63985</c:v>
                </c:pt>
                <c:pt idx="3502">
                  <c:v>63992</c:v>
                </c:pt>
                <c:pt idx="3503">
                  <c:v>63999</c:v>
                </c:pt>
                <c:pt idx="3504">
                  <c:v>64006</c:v>
                </c:pt>
                <c:pt idx="3505">
                  <c:v>64013</c:v>
                </c:pt>
                <c:pt idx="3506">
                  <c:v>64020</c:v>
                </c:pt>
                <c:pt idx="3507">
                  <c:v>64027</c:v>
                </c:pt>
                <c:pt idx="3508">
                  <c:v>64034</c:v>
                </c:pt>
                <c:pt idx="3509">
                  <c:v>64041</c:v>
                </c:pt>
                <c:pt idx="3510">
                  <c:v>64048</c:v>
                </c:pt>
                <c:pt idx="3511">
                  <c:v>64055</c:v>
                </c:pt>
                <c:pt idx="3512">
                  <c:v>64062</c:v>
                </c:pt>
                <c:pt idx="3513">
                  <c:v>64069</c:v>
                </c:pt>
                <c:pt idx="3514">
                  <c:v>64076</c:v>
                </c:pt>
                <c:pt idx="3515">
                  <c:v>64083</c:v>
                </c:pt>
                <c:pt idx="3516">
                  <c:v>64090</c:v>
                </c:pt>
                <c:pt idx="3517">
                  <c:v>64097</c:v>
                </c:pt>
                <c:pt idx="3518">
                  <c:v>64104</c:v>
                </c:pt>
                <c:pt idx="3519">
                  <c:v>64111</c:v>
                </c:pt>
                <c:pt idx="3520">
                  <c:v>64118</c:v>
                </c:pt>
                <c:pt idx="3521">
                  <c:v>64125</c:v>
                </c:pt>
                <c:pt idx="3522">
                  <c:v>64132</c:v>
                </c:pt>
                <c:pt idx="3523">
                  <c:v>64139</c:v>
                </c:pt>
                <c:pt idx="3524">
                  <c:v>64146</c:v>
                </c:pt>
                <c:pt idx="3525">
                  <c:v>64153</c:v>
                </c:pt>
                <c:pt idx="3526">
                  <c:v>64160</c:v>
                </c:pt>
                <c:pt idx="3527">
                  <c:v>64167</c:v>
                </c:pt>
                <c:pt idx="3528">
                  <c:v>64174</c:v>
                </c:pt>
                <c:pt idx="3529">
                  <c:v>64181</c:v>
                </c:pt>
                <c:pt idx="3530">
                  <c:v>64188</c:v>
                </c:pt>
                <c:pt idx="3531">
                  <c:v>64195</c:v>
                </c:pt>
                <c:pt idx="3532">
                  <c:v>64202</c:v>
                </c:pt>
                <c:pt idx="3533">
                  <c:v>64209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1.0835680393515013E-2</c:v>
                </c:pt>
                <c:pt idx="1">
                  <c:v>1.0835598356686573E-2</c:v>
                </c:pt>
                <c:pt idx="2">
                  <c:v>1.083446931553711E-2</c:v>
                </c:pt>
                <c:pt idx="3">
                  <c:v>1.0833863776548158E-2</c:v>
                </c:pt>
                <c:pt idx="4">
                  <c:v>1.0833137129858672E-2</c:v>
                </c:pt>
                <c:pt idx="5">
                  <c:v>1.0832289375225512E-2</c:v>
                </c:pt>
                <c:pt idx="6">
                  <c:v>1.0830511527422464E-2</c:v>
                </c:pt>
                <c:pt idx="7">
                  <c:v>1.0827687279120202E-2</c:v>
                </c:pt>
                <c:pt idx="8">
                  <c:v>1.0826233985660183E-2</c:v>
                </c:pt>
                <c:pt idx="9">
                  <c:v>1.0824659584337537E-2</c:v>
                </c:pt>
                <c:pt idx="10">
                  <c:v>1.0822964075314356E-2</c:v>
                </c:pt>
                <c:pt idx="11">
                  <c:v>1.0819490064768827E-2</c:v>
                </c:pt>
                <c:pt idx="12">
                  <c:v>1.0814970961243731E-2</c:v>
                </c:pt>
                <c:pt idx="13">
                  <c:v>1.0812669913231598E-2</c:v>
                </c:pt>
                <c:pt idx="14">
                  <c:v>1.0810247757599978E-2</c:v>
                </c:pt>
                <c:pt idx="15">
                  <c:v>1.0807704494024684E-2</c:v>
                </c:pt>
                <c:pt idx="16">
                  <c:v>1.0802533970346586E-2</c:v>
                </c:pt>
                <c:pt idx="17">
                  <c:v>1.0796320362393974E-2</c:v>
                </c:pt>
                <c:pt idx="18">
                  <c:v>1.0793171560072867E-2</c:v>
                </c:pt>
                <c:pt idx="19">
                  <c:v>1.0789901650051226E-2</c:v>
                </c:pt>
                <c:pt idx="20">
                  <c:v>1.0786510632248003E-2</c:v>
                </c:pt>
                <c:pt idx="21">
                  <c:v>1.0779643246614143E-2</c:v>
                </c:pt>
                <c:pt idx="22">
                  <c:v>1.0771707729974045E-2</c:v>
                </c:pt>
                <c:pt idx="23">
                  <c:v>1.0767544651278937E-2</c:v>
                </c:pt>
                <c:pt idx="24">
                  <c:v>1.0763093942818269E-2</c:v>
                </c:pt>
                <c:pt idx="25">
                  <c:v>1.0758355604510994E-2</c:v>
                </c:pt>
                <c:pt idx="26">
                  <c:v>1.0748236651817086E-2</c:v>
                </c:pt>
                <c:pt idx="27">
                  <c:v>1.0736525952815823E-2</c:v>
                </c:pt>
                <c:pt idx="28">
                  <c:v>1.0730349465437605E-2</c:v>
                </c:pt>
                <c:pt idx="29">
                  <c:v>1.072388534821278E-2</c:v>
                </c:pt>
                <c:pt idx="30">
                  <c:v>1.0717133601222395E-2</c:v>
                </c:pt>
                <c:pt idx="31">
                  <c:v>1.0702985172439025E-2</c:v>
                </c:pt>
                <c:pt idx="32">
                  <c:v>1.068725031617257E-2</c:v>
                </c:pt>
                <c:pt idx="33">
                  <c:v>1.0679060420759612E-2</c:v>
                </c:pt>
                <c:pt idx="34">
                  <c:v>1.0670582895581093E-2</c:v>
                </c:pt>
                <c:pt idx="35">
                  <c:v>1.0661817740799107E-2</c:v>
                </c:pt>
                <c:pt idx="36">
                  <c:v>1.0643639026219899E-2</c:v>
                </c:pt>
                <c:pt idx="37">
                  <c:v>1.0623880825879617E-2</c:v>
                </c:pt>
                <c:pt idx="38">
                  <c:v>1.0613677523242382E-2</c:v>
                </c:pt>
                <c:pt idx="39">
                  <c:v>1.0603186591082725E-2</c:v>
                </c:pt>
                <c:pt idx="40">
                  <c:v>1.0592408029562739E-2</c:v>
                </c:pt>
                <c:pt idx="41">
                  <c:v>1.0570198233799493E-2</c:v>
                </c:pt>
                <c:pt idx="42">
                  <c:v>1.0546417488987991E-2</c:v>
                </c:pt>
                <c:pt idx="43">
                  <c:v>1.0534290178442207E-2</c:v>
                </c:pt>
                <c:pt idx="44">
                  <c:v>1.0522322228468939E-2</c:v>
                </c:pt>
                <c:pt idx="45">
                  <c:v>1.0510603037087174E-2</c:v>
                </c:pt>
                <c:pt idx="46">
                  <c:v>1.048829521657672E-2</c:v>
                </c:pt>
                <c:pt idx="47">
                  <c:v>1.0466213856664686E-2</c:v>
                </c:pt>
                <c:pt idx="48">
                  <c:v>1.0455738457673114E-2</c:v>
                </c:pt>
                <c:pt idx="49">
                  <c:v>1.0445511817273045E-2</c:v>
                </c:pt>
                <c:pt idx="50">
                  <c:v>1.0435533935140295E-2</c:v>
                </c:pt>
                <c:pt idx="51">
                  <c:v>1.0416704632753387E-2</c:v>
                </c:pt>
                <c:pt idx="52">
                  <c:v>1.0398109990417126E-2</c:v>
                </c:pt>
                <c:pt idx="53">
                  <c:v>1.0389375900026199E-2</c:v>
                </c:pt>
                <c:pt idx="54">
                  <c:v>1.038089056790259E-2</c:v>
                </c:pt>
                <c:pt idx="55">
                  <c:v>1.0372653994127345E-2</c:v>
                </c:pt>
                <c:pt idx="56">
                  <c:v>1.0357303927420737E-2</c:v>
                </c:pt>
                <c:pt idx="57">
                  <c:v>1.0342195281375366E-2</c:v>
                </c:pt>
                <c:pt idx="58">
                  <c:v>1.0335202498693574E-2</c:v>
                </c:pt>
                <c:pt idx="59">
                  <c:v>1.0328458474198055E-2</c:v>
                </c:pt>
                <c:pt idx="60">
                  <c:v>1.0310550164861487E-2</c:v>
                </c:pt>
                <c:pt idx="61">
                  <c:v>1.029321824824514E-2</c:v>
                </c:pt>
                <c:pt idx="62">
                  <c:v>1.0288215530648293E-2</c:v>
                </c:pt>
                <c:pt idx="63">
                  <c:v>1.0277386572545011E-2</c:v>
                </c:pt>
                <c:pt idx="64">
                  <c:v>1.0266983137281471E-2</c:v>
                </c:pt>
                <c:pt idx="65">
                  <c:v>1.026377190906258E-2</c:v>
                </c:pt>
                <c:pt idx="66">
                  <c:v>1.0261108379695516E-2</c:v>
                </c:pt>
                <c:pt idx="67">
                  <c:v>1.0258992549504464E-2</c:v>
                </c:pt>
                <c:pt idx="68">
                  <c:v>1.0256874767286725E-2</c:v>
                </c:pt>
                <c:pt idx="69">
                  <c:v>1.0256006217906899E-2</c:v>
                </c:pt>
                <c:pt idx="70">
                  <c:v>1.0256628882380214E-2</c:v>
                </c:pt>
                <c:pt idx="71">
                  <c:v>1.0257799245867449E-2</c:v>
                </c:pt>
                <c:pt idx="72">
                  <c:v>1.0259517308206512E-2</c:v>
                </c:pt>
                <c:pt idx="73">
                  <c:v>1.0265067772121291E-2</c:v>
                </c:pt>
                <c:pt idx="74">
                  <c:v>1.0271866547620911E-2</c:v>
                </c:pt>
                <c:pt idx="75">
                  <c:v>1.0276323105029572E-2</c:v>
                </c:pt>
                <c:pt idx="76">
                  <c:v>1.0281327361452153E-2</c:v>
                </c:pt>
                <c:pt idx="77">
                  <c:v>1.0286879316888653E-2</c:v>
                </c:pt>
                <c:pt idx="78">
                  <c:v>1.030009954104257E-2</c:v>
                </c:pt>
                <c:pt idx="79">
                  <c:v>1.0314564130070591E-2</c:v>
                </c:pt>
                <c:pt idx="80">
                  <c:v>1.0322854581306107E-2</c:v>
                </c:pt>
                <c:pt idx="81">
                  <c:v>1.0331692731798681E-2</c:v>
                </c:pt>
                <c:pt idx="82">
                  <c:v>1.0341078581629359E-2</c:v>
                </c:pt>
                <c:pt idx="83">
                  <c:v>1.0361970097256814E-2</c:v>
                </c:pt>
                <c:pt idx="84">
                  <c:v>1.0383907592618202E-2</c:v>
                </c:pt>
                <c:pt idx="85">
                  <c:v>1.039488364763419E-2</c:v>
                </c:pt>
                <c:pt idx="86">
                  <c:v>1.0405259110402021E-2</c:v>
                </c:pt>
                <c:pt idx="87">
                  <c:v>1.0415033980516464E-2</c:v>
                </c:pt>
                <c:pt idx="88">
                  <c:v>1.0432879937167055E-2</c:v>
                </c:pt>
                <c:pt idx="89">
                  <c:v>1.0448127536142326E-2</c:v>
                </c:pt>
                <c:pt idx="90">
                  <c:v>1.0454899443476107E-2</c:v>
                </c:pt>
                <c:pt idx="91">
                  <c:v>1.0461070758156499E-2</c:v>
                </c:pt>
                <c:pt idx="92">
                  <c:v>1.046664148002141E-2</c:v>
                </c:pt>
                <c:pt idx="93">
                  <c:v>1.0476081613894536E-2</c:v>
                </c:pt>
                <c:pt idx="94">
                  <c:v>1.0482918440055666E-2</c:v>
                </c:pt>
                <c:pt idx="95">
                  <c:v>1.0485486198086313E-2</c:v>
                </c:pt>
                <c:pt idx="96">
                  <c:v>1.0487453363220434E-2</c:v>
                </c:pt>
                <c:pt idx="97">
                  <c:v>1.0488819935458027E-2</c:v>
                </c:pt>
                <c:pt idx="98">
                  <c:v>1.0489852560682985E-2</c:v>
                </c:pt>
                <c:pt idx="99">
                  <c:v>1.0488280296010455E-2</c:v>
                </c:pt>
                <c:pt idx="100">
                  <c:v>1.0486643904089599E-2</c:v>
                </c:pt>
                <c:pt idx="101">
                  <c:v>1.0484406919191169E-2</c:v>
                </c:pt>
                <c:pt idx="102">
                  <c:v>1.0481569341477259E-2</c:v>
                </c:pt>
                <c:pt idx="103">
                  <c:v>1.0474192767536696E-2</c:v>
                </c:pt>
                <c:pt idx="104">
                  <c:v>1.0464213102709952E-2</c:v>
                </c:pt>
                <c:pt idx="105">
                  <c:v>1.0458423008338213E-2</c:v>
                </c:pt>
                <c:pt idx="106">
                  <c:v>1.0452284556871083E-2</c:v>
                </c:pt>
                <c:pt idx="107">
                  <c:v>1.0445848195647089E-2</c:v>
                </c:pt>
                <c:pt idx="108">
                  <c:v>1.0432280597381107E-2</c:v>
                </c:pt>
                <c:pt idx="109">
                  <c:v>1.0417123652777249E-2</c:v>
                </c:pt>
                <c:pt idx="110">
                  <c:v>1.0409197742687892E-2</c:v>
                </c:pt>
                <c:pt idx="111">
                  <c:v>1.0400973922760626E-2</c:v>
                </c:pt>
                <c:pt idx="112">
                  <c:v>1.0392452193238588E-2</c:v>
                </c:pt>
                <c:pt idx="113">
                  <c:v>1.0374710577352916E-2</c:v>
                </c:pt>
                <c:pt idx="114">
                  <c:v>1.0355386178716453E-2</c:v>
                </c:pt>
                <c:pt idx="115">
                  <c:v>1.0345374900977422E-2</c:v>
                </c:pt>
                <c:pt idx="116">
                  <c:v>1.0335065713724667E-2</c:v>
                </c:pt>
                <c:pt idx="117">
                  <c:v>1.0324458616958188E-2</c:v>
                </c:pt>
                <c:pt idx="118">
                  <c:v>1.0302542179041476E-2</c:v>
                </c:pt>
                <c:pt idx="119">
                  <c:v>1.0279051135079209E-2</c:v>
                </c:pt>
                <c:pt idx="120">
                  <c:v>1.0266954491149338E-2</c:v>
                </c:pt>
                <c:pt idx="121">
                  <c:v>1.0254559937705743E-2</c:v>
                </c:pt>
                <c:pt idx="122">
                  <c:v>1.0215862720526436E-2</c:v>
                </c:pt>
                <c:pt idx="123">
                  <c:v>1.0173936522280824E-2</c:v>
                </c:pt>
                <c:pt idx="124">
                  <c:v>1.0159456604186268E-2</c:v>
                </c:pt>
                <c:pt idx="125">
                  <c:v>1.0144678776983218E-2</c:v>
                </c:pt>
                <c:pt idx="126">
                  <c:v>1.0116353183133866E-2</c:v>
                </c:pt>
                <c:pt idx="127">
                  <c:v>1.0090575109491517E-2</c:v>
                </c:pt>
                <c:pt idx="128">
                  <c:v>1.0079488319564289E-2</c:v>
                </c:pt>
                <c:pt idx="129">
                  <c:v>1.0069398765868431E-2</c:v>
                </c:pt>
                <c:pt idx="130">
                  <c:v>1.0060306448403944E-2</c:v>
                </c:pt>
                <c:pt idx="131">
                  <c:v>1.004572240493847E-2</c:v>
                </c:pt>
                <c:pt idx="132">
                  <c:v>1.003390953972505E-2</c:v>
                </c:pt>
                <c:pt idx="133">
                  <c:v>1.0029803402525905E-2</c:v>
                </c:pt>
                <c:pt idx="134">
                  <c:v>1.0026694501233946E-2</c:v>
                </c:pt>
                <c:pt idx="135">
                  <c:v>1.0024582835849172E-2</c:v>
                </c:pt>
                <c:pt idx="136">
                  <c:v>1.0023958899003279E-2</c:v>
                </c:pt>
                <c:pt idx="137">
                  <c:v>1.0026108532976696E-2</c:v>
                </c:pt>
                <c:pt idx="138">
                  <c:v>1.002898304688471E-2</c:v>
                </c:pt>
                <c:pt idx="139">
                  <c:v>1.0032854796699908E-2</c:v>
                </c:pt>
                <c:pt idx="140">
                  <c:v>1.0037723782584385E-2</c:v>
                </c:pt>
                <c:pt idx="141">
                  <c:v>1.0051062639150345E-2</c:v>
                </c:pt>
                <c:pt idx="142">
                  <c:v>1.0067172086085652E-2</c:v>
                </c:pt>
                <c:pt idx="143">
                  <c:v>1.0077027252397563E-2</c:v>
                </c:pt>
                <c:pt idx="144">
                  <c:v>1.0087879654940846E-2</c:v>
                </c:pt>
                <c:pt idx="145">
                  <c:v>1.0099729293877591E-2</c:v>
                </c:pt>
                <c:pt idx="146">
                  <c:v>1.0134761656219737E-2</c:v>
                </c:pt>
                <c:pt idx="147">
                  <c:v>1.0173640708786014E-2</c:v>
                </c:pt>
                <c:pt idx="148">
                  <c:v>1.0189701792163719E-2</c:v>
                </c:pt>
                <c:pt idx="149">
                  <c:v>1.0204988136313098E-2</c:v>
                </c:pt>
                <c:pt idx="150">
                  <c:v>1.0233265249601036E-2</c:v>
                </c:pt>
                <c:pt idx="151">
                  <c:v>1.0258386118195961E-2</c:v>
                </c:pt>
                <c:pt idx="152">
                  <c:v>1.0269798764744875E-2</c:v>
                </c:pt>
                <c:pt idx="153">
                  <c:v>1.0280436671417092E-2</c:v>
                </c:pt>
                <c:pt idx="154">
                  <c:v>1.0290299838293659E-2</c:v>
                </c:pt>
                <c:pt idx="155">
                  <c:v>1.0307734786048075E-2</c:v>
                </c:pt>
                <c:pt idx="156">
                  <c:v>1.0322005106141452E-2</c:v>
                </c:pt>
                <c:pt idx="157">
                  <c:v>1.0327994573067212E-2</c:v>
                </c:pt>
                <c:pt idx="158">
                  <c:v>1.0333209299711044E-2</c:v>
                </c:pt>
                <c:pt idx="159">
                  <c:v>1.0337649286316086E-2</c:v>
                </c:pt>
                <c:pt idx="160">
                  <c:v>1.0344239937857271E-2</c:v>
                </c:pt>
                <c:pt idx="161">
                  <c:v>1.0347661830241162E-2</c:v>
                </c:pt>
                <c:pt idx="162">
                  <c:v>1.0348228115598657E-2</c:v>
                </c:pt>
                <c:pt idx="163">
                  <c:v>1.0348019660674224E-2</c:v>
                </c:pt>
                <c:pt idx="164">
                  <c:v>1.0347036465548909E-2</c:v>
                </c:pt>
                <c:pt idx="165">
                  <c:v>1.0341144223727228E-2</c:v>
                </c:pt>
                <c:pt idx="166">
                  <c:v>1.0330499386098646E-2</c:v>
                </c:pt>
                <c:pt idx="167">
                  <c:v>1.0324990154290115E-2</c:v>
                </c:pt>
                <c:pt idx="168">
                  <c:v>1.0319318205215255E-2</c:v>
                </c:pt>
                <c:pt idx="169">
                  <c:v>1.0308131034687531E-2</c:v>
                </c:pt>
                <c:pt idx="170">
                  <c:v>1.0296227283094206E-2</c:v>
                </c:pt>
                <c:pt idx="171">
                  <c:v>1.029035377110854E-2</c:v>
                </c:pt>
                <c:pt idx="172">
                  <c:v>1.0284439946459667E-2</c:v>
                </c:pt>
                <c:pt idx="173">
                  <c:v>1.0278485809390725E-2</c:v>
                </c:pt>
                <c:pt idx="174">
                  <c:v>1.0266731929174194E-2</c:v>
                </c:pt>
                <c:pt idx="175">
                  <c:v>1.0254266134969159E-2</c:v>
                </c:pt>
                <c:pt idx="176">
                  <c:v>1.0248110434908364E-2</c:v>
                </c:pt>
                <c:pt idx="177">
                  <c:v>1.0241914422265408E-2</c:v>
                </c:pt>
                <c:pt idx="178">
                  <c:v>1.0235678097121337E-2</c:v>
                </c:pt>
                <c:pt idx="179">
                  <c:v>1.0223357406151287E-2</c:v>
                </c:pt>
                <c:pt idx="180">
                  <c:v>1.0210329670804486E-2</c:v>
                </c:pt>
                <c:pt idx="181">
                  <c:v>1.0203891782749608E-2</c:v>
                </c:pt>
                <c:pt idx="182">
                  <c:v>1.0197413582193615E-2</c:v>
                </c:pt>
                <c:pt idx="183">
                  <c:v>1.0190895069136507E-2</c:v>
                </c:pt>
                <c:pt idx="184">
                  <c:v>1.0178007467780045E-2</c:v>
                </c:pt>
                <c:pt idx="185">
                  <c:v>1.0164417891248556E-2</c:v>
                </c:pt>
                <c:pt idx="186">
                  <c:v>1.0157697815442734E-2</c:v>
                </c:pt>
                <c:pt idx="187">
                  <c:v>1.0150937427054751E-2</c:v>
                </c:pt>
                <c:pt idx="188">
                  <c:v>1.0144136726165653E-2</c:v>
                </c:pt>
                <c:pt idx="189">
                  <c:v>1.0130858983520287E-2</c:v>
                </c:pt>
                <c:pt idx="190">
                  <c:v>1.01172578778852E-2</c:v>
                </c:pt>
                <c:pt idx="191">
                  <c:v>1.0110727234144967E-2</c:v>
                </c:pt>
                <c:pt idx="192">
                  <c:v>1.0104274182898276E-2</c:v>
                </c:pt>
                <c:pt idx="193">
                  <c:v>1.0097898724064081E-2</c:v>
                </c:pt>
                <c:pt idx="194">
                  <c:v>1.0085685122678639E-2</c:v>
                </c:pt>
                <c:pt idx="195">
                  <c:v>1.0073172812852249E-2</c:v>
                </c:pt>
                <c:pt idx="196">
                  <c:v>1.0067185316080529E-2</c:v>
                </c:pt>
                <c:pt idx="197">
                  <c:v>1.0061275411640258E-2</c:v>
                </c:pt>
                <c:pt idx="198">
                  <c:v>1.0055443099612482E-2</c:v>
                </c:pt>
                <c:pt idx="199">
                  <c:v>1.0044313510333044E-2</c:v>
                </c:pt>
                <c:pt idx="200">
                  <c:v>1.0032889775545284E-2</c:v>
                </c:pt>
                <c:pt idx="201">
                  <c:v>1.0027445425417891E-2</c:v>
                </c:pt>
                <c:pt idx="202">
                  <c:v>1.0022078667702994E-2</c:v>
                </c:pt>
                <c:pt idx="203">
                  <c:v>1.0016789502400592E-2</c:v>
                </c:pt>
                <c:pt idx="204">
                  <c:v>1.0006744142647314E-2</c:v>
                </c:pt>
                <c:pt idx="205">
                  <c:v>9.9964087646675637E-3</c:v>
                </c:pt>
                <c:pt idx="206">
                  <c:v>9.9915075611034521E-3</c:v>
                </c:pt>
                <c:pt idx="207">
                  <c:v>9.9866839499518356E-3</c:v>
                </c:pt>
                <c:pt idx="208">
                  <c:v>9.9819379311316681E-3</c:v>
                </c:pt>
                <c:pt idx="209">
                  <c:v>9.97297701600138E-3</c:v>
                </c:pt>
                <c:pt idx="210">
                  <c:v>9.9642245796771611E-3</c:v>
                </c:pt>
                <c:pt idx="211">
                  <c:v>9.9628353257463775E-3</c:v>
                </c:pt>
                <c:pt idx="212">
                  <c:v>9.9644924674602287E-3</c:v>
                </c:pt>
                <c:pt idx="213">
                  <c:v>9.9691960046566219E-3</c:v>
                </c:pt>
                <c:pt idx="214">
                  <c:v>9.9890310912261384E-3</c:v>
                </c:pt>
                <c:pt idx="215">
                  <c:v>1.0018474113130393E-2</c:v>
                </c:pt>
                <c:pt idx="216">
                  <c:v>1.0038409631710765E-2</c:v>
                </c:pt>
                <c:pt idx="217">
                  <c:v>1.006139154771879E-2</c:v>
                </c:pt>
                <c:pt idx="218">
                  <c:v>1.0087419861721791E-2</c:v>
                </c:pt>
                <c:pt idx="219">
                  <c:v>1.0149913387683675E-2</c:v>
                </c:pt>
                <c:pt idx="220">
                  <c:v>1.022199711219085E-2</c:v>
                </c:pt>
                <c:pt idx="221">
                  <c:v>1.0263257427515216E-2</c:v>
                </c:pt>
                <c:pt idx="222">
                  <c:v>1.0307564146021519E-2</c:v>
                </c:pt>
                <c:pt idx="223">
                  <c:v>1.0354917268763364E-2</c:v>
                </c:pt>
                <c:pt idx="224">
                  <c:v>1.046007794599846E-2</c:v>
                </c:pt>
                <c:pt idx="225">
                  <c:v>1.0574793826237938E-2</c:v>
                </c:pt>
                <c:pt idx="226">
                  <c:v>1.0637378989122315E-2</c:v>
                </c:pt>
                <c:pt idx="227">
                  <c:v>1.0703010564508952E-2</c:v>
                </c:pt>
                <c:pt idx="228">
                  <c:v>1.0771688553937731E-2</c:v>
                </c:pt>
                <c:pt idx="229">
                  <c:v>1.0959109138732326E-2</c:v>
                </c:pt>
                <c:pt idx="230">
                  <c:v>1.1160774775416105E-2</c:v>
                </c:pt>
                <c:pt idx="231">
                  <c:v>1.1247731288243079E-2</c:v>
                </c:pt>
                <c:pt idx="232">
                  <c:v>1.1334903160894472E-2</c:v>
                </c:pt>
                <c:pt idx="233">
                  <c:v>1.1468802766336033E-2</c:v>
                </c:pt>
                <c:pt idx="234">
                  <c:v>1.1555515028662811E-2</c:v>
                </c:pt>
                <c:pt idx="235">
                  <c:v>1.157581799122398E-2</c:v>
                </c:pt>
                <c:pt idx="236">
                  <c:v>1.1582180944941234E-2</c:v>
                </c:pt>
                <c:pt idx="237">
                  <c:v>1.1574603889085155E-2</c:v>
                </c:pt>
                <c:pt idx="238">
                  <c:v>1.1513346235914048E-2</c:v>
                </c:pt>
                <c:pt idx="239">
                  <c:v>1.1404895611423216E-2</c:v>
                </c:pt>
                <c:pt idx="240">
                  <c:v>1.1327618552843255E-2</c:v>
                </c:pt>
                <c:pt idx="241">
                  <c:v>1.1236401513785577E-2</c:v>
                </c:pt>
                <c:pt idx="242">
                  <c:v>1.1131244504867244E-2</c:v>
                </c:pt>
                <c:pt idx="243">
                  <c:v>1.0874787952666056E-2</c:v>
                </c:pt>
                <c:pt idx="244">
                  <c:v>1.0571217034555103E-2</c:v>
                </c:pt>
                <c:pt idx="245">
                  <c:v>1.0396360388593706E-2</c:v>
                </c:pt>
                <c:pt idx="246">
                  <c:v>1.0207563868892544E-2</c:v>
                </c:pt>
                <c:pt idx="247">
                  <c:v>1.000482749717202E-2</c:v>
                </c:pt>
                <c:pt idx="248">
                  <c:v>9.5531386711903803E-3</c:v>
                </c:pt>
                <c:pt idx="249">
                  <c:v>9.0544839781570019E-3</c:v>
                </c:pt>
                <c:pt idx="250">
                  <c:v>8.7820487265277691E-3</c:v>
                </c:pt>
                <c:pt idx="251">
                  <c:v>8.4956737861063836E-3</c:v>
                </c:pt>
                <c:pt idx="252">
                  <c:v>8.1953591897976352E-3</c:v>
                </c:pt>
                <c:pt idx="253">
                  <c:v>7.5484206505508737E-3</c:v>
                </c:pt>
                <c:pt idx="254">
                  <c:v>6.8616319757630606E-3</c:v>
                </c:pt>
                <c:pt idx="255">
                  <c:v>6.5331817120528601E-3</c:v>
                </c:pt>
                <c:pt idx="256">
                  <c:v>6.2323539768904812E-3</c:v>
                </c:pt>
                <c:pt idx="257">
                  <c:v>5.9591487018728628E-3</c:v>
                </c:pt>
                <c:pt idx="258">
                  <c:v>5.5048957058334578E-3</c:v>
                </c:pt>
                <c:pt idx="259">
                  <c:v>5.1425510575797695E-3</c:v>
                </c:pt>
                <c:pt idx="260">
                  <c:v>5.0074572785774318E-3</c:v>
                </c:pt>
                <c:pt idx="261">
                  <c:v>4.8999856818121579E-3</c:v>
                </c:pt>
                <c:pt idx="262">
                  <c:v>4.8201362427269245E-3</c:v>
                </c:pt>
                <c:pt idx="263">
                  <c:v>4.7525730259797196E-3</c:v>
                </c:pt>
                <c:pt idx="264">
                  <c:v>4.7769597949232079E-3</c:v>
                </c:pt>
                <c:pt idx="265">
                  <c:v>4.8352209978685945E-3</c:v>
                </c:pt>
                <c:pt idx="266">
                  <c:v>4.9211043438246449E-3</c:v>
                </c:pt>
                <c:pt idx="267">
                  <c:v>5.034609852404559E-3</c:v>
                </c:pt>
                <c:pt idx="268">
                  <c:v>5.3537733818061675E-3</c:v>
                </c:pt>
                <c:pt idx="269">
                  <c:v>5.7648541208910054E-3</c:v>
                </c:pt>
                <c:pt idx="270">
                  <c:v>6.0164709538301775E-3</c:v>
                </c:pt>
                <c:pt idx="271">
                  <c:v>6.2957101980432029E-3</c:v>
                </c:pt>
                <c:pt idx="272">
                  <c:v>6.6025719168272268E-3</c:v>
                </c:pt>
                <c:pt idx="273">
                  <c:v>7.3085168374002292E-3</c:v>
                </c:pt>
                <c:pt idx="274">
                  <c:v>8.1062450251156992E-3</c:v>
                </c:pt>
                <c:pt idx="275">
                  <c:v>8.5437488197603884E-3</c:v>
                </c:pt>
                <c:pt idx="276">
                  <c:v>8.9715181991090187E-3</c:v>
                </c:pt>
                <c:pt idx="277">
                  <c:v>9.3820816442324872E-3</c:v>
                </c:pt>
                <c:pt idx="278">
                  <c:v>1.0146137037364557E-2</c:v>
                </c:pt>
                <c:pt idx="279">
                  <c:v>1.0852274958362829E-2</c:v>
                </c:pt>
                <c:pt idx="280">
                  <c:v>1.1176807910389108E-2</c:v>
                </c:pt>
                <c:pt idx="281">
                  <c:v>1.1484134616405184E-2</c:v>
                </c:pt>
                <c:pt idx="282">
                  <c:v>1.1774255032808156E-2</c:v>
                </c:pt>
                <c:pt idx="283">
                  <c:v>1.2297555616521313E-2</c:v>
                </c:pt>
                <c:pt idx="284">
                  <c:v>1.2762673019625081E-2</c:v>
                </c:pt>
                <c:pt idx="285">
                  <c:v>1.2966761421773221E-2</c:v>
                </c:pt>
                <c:pt idx="286">
                  <c:v>1.3153643324803621E-2</c:v>
                </c:pt>
                <c:pt idx="287">
                  <c:v>1.3323318702214149E-2</c:v>
                </c:pt>
                <c:pt idx="288">
                  <c:v>1.3605821384011786E-2</c:v>
                </c:pt>
                <c:pt idx="289">
                  <c:v>1.3829954512334375E-2</c:v>
                </c:pt>
                <c:pt idx="290">
                  <c:v>1.3913596950508866E-2</c:v>
                </c:pt>
                <c:pt idx="291">
                  <c:v>1.3980032755515071E-2</c:v>
                </c:pt>
                <c:pt idx="292">
                  <c:v>1.4029261918113711E-2</c:v>
                </c:pt>
                <c:pt idx="293">
                  <c:v>1.4070907143027464E-2</c:v>
                </c:pt>
                <c:pt idx="294">
                  <c:v>1.4054112040936539E-2</c:v>
                </c:pt>
                <c:pt idx="295">
                  <c:v>1.4017307935413337E-2</c:v>
                </c:pt>
                <c:pt idx="296">
                  <c:v>1.3963297182133516E-2</c:v>
                </c:pt>
                <c:pt idx="297">
                  <c:v>1.3895228310373264E-2</c:v>
                </c:pt>
                <c:pt idx="298">
                  <c:v>1.3758927121628741E-2</c:v>
                </c:pt>
                <c:pt idx="299">
                  <c:v>1.3627203680822708E-2</c:v>
                </c:pt>
                <c:pt idx="300">
                  <c:v>1.3564408755413204E-2</c:v>
                </c:pt>
                <c:pt idx="301">
                  <c:v>1.3503298321109192E-2</c:v>
                </c:pt>
                <c:pt idx="302">
                  <c:v>1.3443872376938115E-2</c:v>
                </c:pt>
                <c:pt idx="303">
                  <c:v>1.333112232021964E-2</c:v>
                </c:pt>
                <c:pt idx="304">
                  <c:v>1.3223013485860191E-2</c:v>
                </c:pt>
                <c:pt idx="305">
                  <c:v>1.3172009980764177E-2</c:v>
                </c:pt>
                <c:pt idx="306">
                  <c:v>1.312269096118146E-2</c:v>
                </c:pt>
                <c:pt idx="307">
                  <c:v>1.3075056426544718E-2</c:v>
                </c:pt>
                <c:pt idx="308">
                  <c:v>1.2985864281886974E-2</c:v>
                </c:pt>
                <c:pt idx="309">
                  <c:v>1.2901363124165899E-2</c:v>
                </c:pt>
                <c:pt idx="310">
                  <c:v>1.2862151004695566E-2</c:v>
                </c:pt>
                <c:pt idx="311">
                  <c:v>1.2824623366443078E-2</c:v>
                </c:pt>
                <c:pt idx="312">
                  <c:v>1.2788780209003203E-2</c:v>
                </c:pt>
                <c:pt idx="313">
                  <c:v>1.2693924936396428E-2</c:v>
                </c:pt>
                <c:pt idx="314">
                  <c:v>1.2609095334602527E-2</c:v>
                </c:pt>
                <c:pt idx="315">
                  <c:v>1.2585043530045636E-2</c:v>
                </c:pt>
                <c:pt idx="316">
                  <c:v>1.2533981971883656E-2</c:v>
                </c:pt>
                <c:pt idx="317">
                  <c:v>1.2490473210521325E-2</c:v>
                </c:pt>
                <c:pt idx="318">
                  <c:v>1.2479057548888672E-2</c:v>
                </c:pt>
                <c:pt idx="319">
                  <c:v>1.2471855645244112E-2</c:v>
                </c:pt>
                <c:pt idx="320">
                  <c:v>1.2471923834315909E-2</c:v>
                </c:pt>
                <c:pt idx="321">
                  <c:v>1.2485185608601679E-2</c:v>
                </c:pt>
                <c:pt idx="322">
                  <c:v>1.24990524944113E-2</c:v>
                </c:pt>
                <c:pt idx="323">
                  <c:v>1.2517133139019476E-2</c:v>
                </c:pt>
                <c:pt idx="324">
                  <c:v>1.2539427542912485E-2</c:v>
                </c:pt>
                <c:pt idx="325">
                  <c:v>1.2598497048728435E-2</c:v>
                </c:pt>
                <c:pt idx="326">
                  <c:v>1.2670742770054533E-2</c:v>
                </c:pt>
                <c:pt idx="327">
                  <c:v>1.2714105985365265E-2</c:v>
                </c:pt>
                <c:pt idx="328">
                  <c:v>1.2761682966849763E-2</c:v>
                </c:pt>
                <c:pt idx="329">
                  <c:v>1.2813473716291046E-2</c:v>
                </c:pt>
                <c:pt idx="330">
                  <c:v>1.2931559237647773E-2</c:v>
                </c:pt>
                <c:pt idx="331">
                  <c:v>1.3062774430013802E-2</c:v>
                </c:pt>
                <c:pt idx="332">
                  <c:v>1.3135634048415668E-2</c:v>
                </c:pt>
                <c:pt idx="333">
                  <c:v>1.321270744757963E-2</c:v>
                </c:pt>
                <c:pt idx="334">
                  <c:v>1.3293994630099171E-2</c:v>
                </c:pt>
                <c:pt idx="335">
                  <c:v>1.3471112096751227E-2</c:v>
                </c:pt>
                <c:pt idx="336">
                  <c:v>1.3661281253626312E-2</c:v>
                </c:pt>
                <c:pt idx="337">
                  <c:v>1.376363739871489E-2</c:v>
                </c:pt>
                <c:pt idx="338">
                  <c:v>1.3868257587704713E-2</c:v>
                </c:pt>
                <c:pt idx="339">
                  <c:v>1.3967342786108672E-2</c:v>
                </c:pt>
                <c:pt idx="340">
                  <c:v>1.4141111815727896E-2</c:v>
                </c:pt>
                <c:pt idx="341">
                  <c:v>1.4288835978073511E-2</c:v>
                </c:pt>
                <c:pt idx="342">
                  <c:v>1.4350497350973379E-2</c:v>
                </c:pt>
                <c:pt idx="343">
                  <c:v>1.4404673945610513E-2</c:v>
                </c:pt>
                <c:pt idx="344">
                  <c:v>1.4451365758499923E-2</c:v>
                </c:pt>
                <c:pt idx="345">
                  <c:v>1.4520377707287388E-2</c:v>
                </c:pt>
                <c:pt idx="346">
                  <c:v>1.4563285143142091E-2</c:v>
                </c:pt>
                <c:pt idx="347">
                  <c:v>1.4572553013982859E-2</c:v>
                </c:pt>
                <c:pt idx="348">
                  <c:v>1.4574336092701978E-2</c:v>
                </c:pt>
                <c:pt idx="349">
                  <c:v>1.4568634379542589E-2</c:v>
                </c:pt>
                <c:pt idx="350">
                  <c:v>1.4532860250895027E-2</c:v>
                </c:pt>
                <c:pt idx="351">
                  <c:v>1.4470979619466418E-2</c:v>
                </c:pt>
                <c:pt idx="352">
                  <c:v>1.4427853960287118E-2</c:v>
                </c:pt>
                <c:pt idx="353">
                  <c:v>1.4377243517901261E-2</c:v>
                </c:pt>
                <c:pt idx="354">
                  <c:v>1.4319148295631745E-2</c:v>
                </c:pt>
                <c:pt idx="355">
                  <c:v>1.417855933362633E-2</c:v>
                </c:pt>
                <c:pt idx="356">
                  <c:v>1.4011919685278373E-2</c:v>
                </c:pt>
                <c:pt idx="357">
                  <c:v>1.3916400625996195E-2</c:v>
                </c:pt>
                <c:pt idx="358">
                  <c:v>1.3815502222430665E-2</c:v>
                </c:pt>
                <c:pt idx="359">
                  <c:v>1.3717646105868564E-2</c:v>
                </c:pt>
                <c:pt idx="360">
                  <c:v>1.353959504609E-2</c:v>
                </c:pt>
                <c:pt idx="361">
                  <c:v>1.3377698508972857E-2</c:v>
                </c:pt>
                <c:pt idx="362">
                  <c:v>1.3305580809135353E-2</c:v>
                </c:pt>
                <c:pt idx="363">
                  <c:v>1.3238610782625448E-2</c:v>
                </c:pt>
                <c:pt idx="364">
                  <c:v>1.3176788426606523E-2</c:v>
                </c:pt>
                <c:pt idx="365">
                  <c:v>1.3070770642132542E-2</c:v>
                </c:pt>
                <c:pt idx="366">
                  <c:v>1.2980975658488658E-2</c:v>
                </c:pt>
                <c:pt idx="367">
                  <c:v>1.2944891620074728E-2</c:v>
                </c:pt>
                <c:pt idx="368">
                  <c:v>1.2913955239751695E-2</c:v>
                </c:pt>
                <c:pt idx="369">
                  <c:v>1.2888166516060728E-2</c:v>
                </c:pt>
                <c:pt idx="370">
                  <c:v>1.2854200579267932E-2</c:v>
                </c:pt>
                <c:pt idx="371">
                  <c:v>1.2836488170759885E-2</c:v>
                </c:pt>
                <c:pt idx="372">
                  <c:v>1.2836437718963811E-2</c:v>
                </c:pt>
                <c:pt idx="373">
                  <c:v>1.2841534920557951E-2</c:v>
                </c:pt>
                <c:pt idx="374">
                  <c:v>1.2851779775947536E-2</c:v>
                </c:pt>
                <c:pt idx="375">
                  <c:v>1.2889883510588026E-2</c:v>
                </c:pt>
                <c:pt idx="376">
                  <c:v>1.2944235746158439E-2</c:v>
                </c:pt>
                <c:pt idx="377">
                  <c:v>1.2980218880899175E-2</c:v>
                </c:pt>
                <c:pt idx="378">
                  <c:v>1.3021349675108596E-2</c:v>
                </c:pt>
                <c:pt idx="379">
                  <c:v>1.3067628130650766E-2</c:v>
                </c:pt>
                <c:pt idx="380">
                  <c:v>1.3177819658024561E-2</c:v>
                </c:pt>
                <c:pt idx="381">
                  <c:v>1.3303175776151477E-2</c:v>
                </c:pt>
                <c:pt idx="382">
                  <c:v>1.3368935578425001E-2</c:v>
                </c:pt>
                <c:pt idx="383">
                  <c:v>1.3433586059973246E-2</c:v>
                </c:pt>
                <c:pt idx="384">
                  <c:v>1.3497127220228888E-2</c:v>
                </c:pt>
                <c:pt idx="385">
                  <c:v>1.3621020072772291E-2</c:v>
                </c:pt>
                <c:pt idx="386">
                  <c:v>1.3740198637303136E-2</c:v>
                </c:pt>
                <c:pt idx="387">
                  <c:v>1.3798193182747998E-2</c:v>
                </c:pt>
                <c:pt idx="388">
                  <c:v>1.3855078403658405E-2</c:v>
                </c:pt>
                <c:pt idx="389">
                  <c:v>1.4019045551983078E-2</c:v>
                </c:pt>
                <c:pt idx="390">
                  <c:v>1.4173093884315424E-2</c:v>
                </c:pt>
                <c:pt idx="391">
                  <c:v>1.4222213819139462E-2</c:v>
                </c:pt>
                <c:pt idx="392">
                  <c:v>1.4270224425538824E-2</c:v>
                </c:pt>
                <c:pt idx="393">
                  <c:v>1.4363113038410685E-2</c:v>
                </c:pt>
                <c:pt idx="394">
                  <c:v>1.4451173557893382E-2</c:v>
                </c:pt>
                <c:pt idx="395">
                  <c:v>1.4493637515523572E-2</c:v>
                </c:pt>
                <c:pt idx="396">
                  <c:v>1.4534992142378744E-2</c:v>
                </c:pt>
                <c:pt idx="397">
                  <c:v>1.4575237437810529E-2</c:v>
                </c:pt>
                <c:pt idx="398">
                  <c:v>1.4671188495023746E-2</c:v>
                </c:pt>
                <c:pt idx="399">
                  <c:v>1.4759823933163663E-2</c:v>
                </c:pt>
                <c:pt idx="400">
                  <c:v>1.4793413233490371E-2</c:v>
                </c:pt>
                <c:pt idx="401">
                  <c:v>1.4825893200124396E-2</c:v>
                </c:pt>
                <c:pt idx="402">
                  <c:v>1.4887762558852826E-2</c:v>
                </c:pt>
                <c:pt idx="403">
                  <c:v>1.4944719724303557E-2</c:v>
                </c:pt>
                <c:pt idx="404">
                  <c:v>1.4971653018340803E-2</c:v>
                </c:pt>
                <c:pt idx="405">
                  <c:v>1.4997476977145485E-2</c:v>
                </c:pt>
                <c:pt idx="406">
                  <c:v>1.5022191600474466E-2</c:v>
                </c:pt>
                <c:pt idx="407">
                  <c:v>1.5068545102630376E-2</c:v>
                </c:pt>
                <c:pt idx="408">
                  <c:v>1.5109956733927454E-2</c:v>
                </c:pt>
                <c:pt idx="409">
                  <c:v>1.5129124676473982E-2</c:v>
                </c:pt>
                <c:pt idx="410">
                  <c:v>1.514718328216702E-2</c:v>
                </c:pt>
                <c:pt idx="411">
                  <c:v>1.5164132551006571E-2</c:v>
                </c:pt>
                <c:pt idx="412">
                  <c:v>1.5194965821414554E-2</c:v>
                </c:pt>
                <c:pt idx="413">
                  <c:v>1.5220836254669079E-2</c:v>
                </c:pt>
                <c:pt idx="414">
                  <c:v>1.5232238837052936E-2</c:v>
                </c:pt>
                <c:pt idx="415">
                  <c:v>1.5242532081691795E-2</c:v>
                </c:pt>
                <c:pt idx="416">
                  <c:v>1.5251715988504611E-2</c:v>
                </c:pt>
                <c:pt idx="417">
                  <c:v>1.5270087228483331E-2</c:v>
                </c:pt>
                <c:pt idx="418">
                  <c:v>1.5280995454124424E-2</c:v>
                </c:pt>
                <c:pt idx="419">
                  <c:v>1.528352333300842E-2</c:v>
                </c:pt>
                <c:pt idx="420">
                  <c:v>1.5284941873823232E-2</c:v>
                </c:pt>
                <c:pt idx="421">
                  <c:v>1.5284721179181414E-2</c:v>
                </c:pt>
                <c:pt idx="422">
                  <c:v>1.5279522655742284E-2</c:v>
                </c:pt>
                <c:pt idx="423">
                  <c:v>1.527539450580595E-2</c:v>
                </c:pt>
                <c:pt idx="424">
                  <c:v>1.5270157017962527E-2</c:v>
                </c:pt>
                <c:pt idx="425">
                  <c:v>1.526381019204992E-2</c:v>
                </c:pt>
                <c:pt idx="426">
                  <c:v>1.5248055697864398E-2</c:v>
                </c:pt>
                <c:pt idx="427">
                  <c:v>1.5227329509652776E-2</c:v>
                </c:pt>
                <c:pt idx="428">
                  <c:v>1.5215435994772042E-2</c:v>
                </c:pt>
                <c:pt idx="429">
                  <c:v>1.5202433142389449E-2</c:v>
                </c:pt>
                <c:pt idx="430">
                  <c:v>1.5188320952667089E-2</c:v>
                </c:pt>
                <c:pt idx="431">
                  <c:v>1.5157028150981635E-2</c:v>
                </c:pt>
                <c:pt idx="432">
                  <c:v>1.5120778822325098E-2</c:v>
                </c:pt>
                <c:pt idx="433">
                  <c:v>1.5101119947767971E-2</c:v>
                </c:pt>
                <c:pt idx="434">
                  <c:v>1.5080351736681541E-2</c:v>
                </c:pt>
                <c:pt idx="435">
                  <c:v>1.5058474189308946E-2</c:v>
                </c:pt>
                <c:pt idx="436">
                  <c:v>1.5011638660507774E-2</c:v>
                </c:pt>
                <c:pt idx="437">
                  <c:v>1.4959870641252371E-2</c:v>
                </c:pt>
                <c:pt idx="438">
                  <c:v>1.4932446415690803E-2</c:v>
                </c:pt>
                <c:pt idx="439">
                  <c:v>1.4903912855220858E-2</c:v>
                </c:pt>
                <c:pt idx="440">
                  <c:v>1.4874269960085673E-2</c:v>
                </c:pt>
                <c:pt idx="441">
                  <c:v>1.4811887421332106E-2</c:v>
                </c:pt>
                <c:pt idx="442">
                  <c:v>1.4744878444384879E-2</c:v>
                </c:pt>
                <c:pt idx="443">
                  <c:v>1.471132931634922E-2</c:v>
                </c:pt>
                <c:pt idx="444">
                  <c:v>1.4678311290913237E-2</c:v>
                </c:pt>
                <c:pt idx="445">
                  <c:v>1.4645824368239024E-2</c:v>
                </c:pt>
                <c:pt idx="446">
                  <c:v>1.4583203481639922E-2</c:v>
                </c:pt>
                <c:pt idx="447">
                  <c:v>1.4521187701026506E-2</c:v>
                </c:pt>
                <c:pt idx="448">
                  <c:v>1.4491356289486612E-2</c:v>
                </c:pt>
                <c:pt idx="449">
                  <c:v>1.4462055979735933E-2</c:v>
                </c:pt>
                <c:pt idx="450">
                  <c:v>1.4433286771693421E-2</c:v>
                </c:pt>
                <c:pt idx="451">
                  <c:v>1.4378085037725087E-2</c:v>
                </c:pt>
                <c:pt idx="452">
                  <c:v>1.4323520953849478E-2</c:v>
                </c:pt>
                <c:pt idx="453">
                  <c:v>1.4297407252402694E-2</c:v>
                </c:pt>
                <c:pt idx="454">
                  <c:v>1.4271824652015708E-2</c:v>
                </c:pt>
                <c:pt idx="455">
                  <c:v>1.4246773152364334E-2</c:v>
                </c:pt>
                <c:pt idx="456">
                  <c:v>1.4198992812550772E-2</c:v>
                </c:pt>
                <c:pt idx="457">
                  <c:v>1.4151878160628684E-2</c:v>
                </c:pt>
                <c:pt idx="458">
                  <c:v>1.4129482163682816E-2</c:v>
                </c:pt>
                <c:pt idx="459">
                  <c:v>1.4107617267067329E-2</c:v>
                </c:pt>
                <c:pt idx="460">
                  <c:v>1.4086283470620131E-2</c:v>
                </c:pt>
                <c:pt idx="461">
                  <c:v>1.4045926691274396E-2</c:v>
                </c:pt>
                <c:pt idx="462">
                  <c:v>1.4006259284407019E-2</c:v>
                </c:pt>
                <c:pt idx="463">
                  <c:v>1.3987580987342429E-2</c:v>
                </c:pt>
                <c:pt idx="464">
                  <c:v>1.3969433789959851E-2</c:v>
                </c:pt>
                <c:pt idx="465">
                  <c:v>1.3951817692016144E-2</c:v>
                </c:pt>
                <c:pt idx="466">
                  <c:v>1.3918886575586821E-2</c:v>
                </c:pt>
                <c:pt idx="467">
                  <c:v>1.388666429430585E-2</c:v>
                </c:pt>
                <c:pt idx="468">
                  <c:v>1.3871703693070225E-2</c:v>
                </c:pt>
                <c:pt idx="469">
                  <c:v>1.3857274190868241E-2</c:v>
                </c:pt>
                <c:pt idx="470">
                  <c:v>1.3843375787780943E-2</c:v>
                </c:pt>
                <c:pt idx="471">
                  <c:v>1.3817872384009519E-2</c:v>
                </c:pt>
                <c:pt idx="472">
                  <c:v>1.3793093164633508E-2</c:v>
                </c:pt>
                <c:pt idx="473">
                  <c:v>1.3781850255984995E-2</c:v>
                </c:pt>
                <c:pt idx="474">
                  <c:v>1.3771138445964892E-2</c:v>
                </c:pt>
                <c:pt idx="475">
                  <c:v>1.3760957734735291E-2</c:v>
                </c:pt>
                <c:pt idx="476">
                  <c:v>1.3742884051759498E-2</c:v>
                </c:pt>
                <c:pt idx="477">
                  <c:v>1.3725545875452605E-2</c:v>
                </c:pt>
                <c:pt idx="478">
                  <c:v>1.3718020656959817E-2</c:v>
                </c:pt>
                <c:pt idx="479">
                  <c:v>1.37110265368523E-2</c:v>
                </c:pt>
                <c:pt idx="480">
                  <c:v>1.3704563515211099E-2</c:v>
                </c:pt>
                <c:pt idx="481">
                  <c:v>1.3691831794752363E-2</c:v>
                </c:pt>
                <c:pt idx="482">
                  <c:v>1.368021488229787E-2</c:v>
                </c:pt>
                <c:pt idx="483">
                  <c:v>1.3676938450644105E-2</c:v>
                </c:pt>
                <c:pt idx="484">
                  <c:v>1.3674193117294564E-2</c:v>
                </c:pt>
                <c:pt idx="485">
                  <c:v>1.3670984789343848E-2</c:v>
                </c:pt>
                <c:pt idx="486">
                  <c:v>1.3668522766128177E-2</c:v>
                </c:pt>
                <c:pt idx="487">
                  <c:v>1.3668432923975571E-2</c:v>
                </c:pt>
                <c:pt idx="488">
                  <c:v>1.3668874179965096E-2</c:v>
                </c:pt>
                <c:pt idx="489">
                  <c:v>1.3669846534258845E-2</c:v>
                </c:pt>
                <c:pt idx="490">
                  <c:v>1.3674073813089901E-2</c:v>
                </c:pt>
                <c:pt idx="491">
                  <c:v>1.367904693382771E-2</c:v>
                </c:pt>
                <c:pt idx="492">
                  <c:v>1.3682674779318393E-2</c:v>
                </c:pt>
                <c:pt idx="493">
                  <c:v>1.3686833723194347E-2</c:v>
                </c:pt>
                <c:pt idx="494">
                  <c:v>1.3691523765374525E-2</c:v>
                </c:pt>
                <c:pt idx="495">
                  <c:v>1.3703188603824506E-2</c:v>
                </c:pt>
                <c:pt idx="496">
                  <c:v>1.3715594917542706E-2</c:v>
                </c:pt>
                <c:pt idx="497">
                  <c:v>1.3722940451649235E-2</c:v>
                </c:pt>
                <c:pt idx="498">
                  <c:v>1.3730817084141034E-2</c:v>
                </c:pt>
                <c:pt idx="499">
                  <c:v>1.3739224815180195E-2</c:v>
                </c:pt>
                <c:pt idx="500">
                  <c:v>1.3758329180296366E-2</c:v>
                </c:pt>
                <c:pt idx="501">
                  <c:v>1.3778166725134655E-2</c:v>
                </c:pt>
                <c:pt idx="502">
                  <c:v>1.3789229949234816E-2</c:v>
                </c:pt>
                <c:pt idx="503">
                  <c:v>1.3800824272206524E-2</c:v>
                </c:pt>
                <c:pt idx="504">
                  <c:v>1.3812949693887688E-2</c:v>
                </c:pt>
                <c:pt idx="505">
                  <c:v>1.3839495577841662E-2</c:v>
                </c:pt>
                <c:pt idx="506">
                  <c:v>1.3866670659058444E-2</c:v>
                </c:pt>
                <c:pt idx="507">
                  <c:v>1.3880901310077132E-2</c:v>
                </c:pt>
                <c:pt idx="508">
                  <c:v>1.3895112794704012E-2</c:v>
                </c:pt>
                <c:pt idx="509">
                  <c:v>1.3909305112858039E-2</c:v>
                </c:pt>
                <c:pt idx="510">
                  <c:v>1.3938158079584245E-2</c:v>
                </c:pt>
                <c:pt idx="511">
                  <c:v>1.3965882720745615E-2</c:v>
                </c:pt>
                <c:pt idx="512">
                  <c:v>1.3979979206616422E-2</c:v>
                </c:pt>
                <c:pt idx="513">
                  <c:v>1.3994056525933329E-2</c:v>
                </c:pt>
                <c:pt idx="514">
                  <c:v>1.4008114678777384E-2</c:v>
                </c:pt>
                <c:pt idx="515">
                  <c:v>1.4036706867424458E-2</c:v>
                </c:pt>
                <c:pt idx="516">
                  <c:v>1.406415562558716E-2</c:v>
                </c:pt>
                <c:pt idx="517">
                  <c:v>1.4078117946066948E-2</c:v>
                </c:pt>
                <c:pt idx="518">
                  <c:v>1.4175317527699294E-2</c:v>
                </c:pt>
                <c:pt idx="519">
                  <c:v>1.4271577950865089E-2</c:v>
                </c:pt>
                <c:pt idx="520">
                  <c:v>1.436689921475387E-2</c:v>
                </c:pt>
                <c:pt idx="521">
                  <c:v>1.4461281318636221E-2</c:v>
                </c:pt>
                <c:pt idx="522">
                  <c:v>1.4554724261782725E-2</c:v>
                </c:pt>
                <c:pt idx="523">
                  <c:v>1.4647228043463967E-2</c:v>
                </c:pt>
                <c:pt idx="524">
                  <c:v>1.4738792662950528E-2</c:v>
                </c:pt>
                <c:pt idx="525">
                  <c:v>1.4829418119512994E-2</c:v>
                </c:pt>
                <c:pt idx="526">
                  <c:v>1.4919104412502993E-2</c:v>
                </c:pt>
                <c:pt idx="527">
                  <c:v>1.5020453036019843E-2</c:v>
                </c:pt>
                <c:pt idx="528">
                  <c:v>1.5108126833313085E-2</c:v>
                </c:pt>
                <c:pt idx="529">
                  <c:v>1.519486146484561E-2</c:v>
                </c:pt>
                <c:pt idx="530">
                  <c:v>1.5280656930050096E-2</c:v>
                </c:pt>
                <c:pt idx="531">
                  <c:v>1.5365513228116079E-2</c:v>
                </c:pt>
                <c:pt idx="532">
                  <c:v>1.5449430358476235E-2</c:v>
                </c:pt>
                <c:pt idx="533">
                  <c:v>1.5532408320482194E-2</c:v>
                </c:pt>
                <c:pt idx="534">
                  <c:v>1.5614447113485586E-2</c:v>
                </c:pt>
                <c:pt idx="535">
                  <c:v>1.569554673683804E-2</c:v>
                </c:pt>
                <c:pt idx="536">
                  <c:v>1.5775707189972232E-2</c:v>
                </c:pt>
                <c:pt idx="537">
                  <c:v>1.5854928472158747E-2</c:v>
                </c:pt>
                <c:pt idx="538">
                  <c:v>1.5933210582830259E-2</c:v>
                </c:pt>
                <c:pt idx="539">
                  <c:v>1.6010553521419446E-2</c:v>
                </c:pt>
                <c:pt idx="540">
                  <c:v>1.6086957287277937E-2</c:v>
                </c:pt>
                <c:pt idx="541">
                  <c:v>1.6162421879919453E-2</c:v>
                </c:pt>
                <c:pt idx="542">
                  <c:v>1.6236947298695625E-2</c:v>
                </c:pt>
                <c:pt idx="543">
                  <c:v>1.6310533542958083E-2</c:v>
                </c:pt>
                <c:pt idx="544">
                  <c:v>1.6383180612220549E-2</c:v>
                </c:pt>
                <c:pt idx="545">
                  <c:v>1.6454888505915699E-2</c:v>
                </c:pt>
                <c:pt idx="546">
                  <c:v>1.6525657223476209E-2</c:v>
                </c:pt>
                <c:pt idx="547">
                  <c:v>1.6595486764334755E-2</c:v>
                </c:pt>
                <c:pt idx="548">
                  <c:v>1.6664377128005059E-2</c:v>
                </c:pt>
                <c:pt idx="549">
                  <c:v>1.6732328313919798E-2</c:v>
                </c:pt>
                <c:pt idx="550">
                  <c:v>1.6799340321592693E-2</c:v>
                </c:pt>
                <c:pt idx="551">
                  <c:v>1.6865413150375375E-2</c:v>
                </c:pt>
                <c:pt idx="552">
                  <c:v>1.6930546799943658E-2</c:v>
                </c:pt>
                <c:pt idx="553">
                  <c:v>1.6994741269730218E-2</c:v>
                </c:pt>
                <c:pt idx="554">
                  <c:v>1.7057996559167732E-2</c:v>
                </c:pt>
                <c:pt idx="555">
                  <c:v>1.7120312667850968E-2</c:v>
                </c:pt>
                <c:pt idx="556">
                  <c:v>1.7181689595293648E-2</c:v>
                </c:pt>
                <c:pt idx="557">
                  <c:v>1.7242127340928448E-2</c:v>
                </c:pt>
                <c:pt idx="558">
                  <c:v>1.7301625904431184E-2</c:v>
                </c:pt>
                <c:pt idx="559">
                  <c:v>1.7360185285153484E-2</c:v>
                </c:pt>
                <c:pt idx="560">
                  <c:v>1.7417805482852211E-2</c:v>
                </c:pt>
                <c:pt idx="561">
                  <c:v>1.747448649696004E-2</c:v>
                </c:pt>
                <c:pt idx="562">
                  <c:v>1.753022832707174E-2</c:v>
                </c:pt>
                <c:pt idx="563">
                  <c:v>1.7585030972782079E-2</c:v>
                </c:pt>
                <c:pt idx="564">
                  <c:v>1.7638894433604779E-2</c:v>
                </c:pt>
                <c:pt idx="565">
                  <c:v>1.769181870913461E-2</c:v>
                </c:pt>
                <c:pt idx="566">
                  <c:v>1.7743803799047386E-2</c:v>
                </c:pt>
                <c:pt idx="567">
                  <c:v>1.7794891036460037E-2</c:v>
                </c:pt>
                <c:pt idx="568">
                  <c:v>1.7845545969606968E-2</c:v>
                </c:pt>
                <c:pt idx="569">
                  <c:v>1.7895901301236972E-2</c:v>
                </c:pt>
                <c:pt idx="570">
                  <c:v>1.7945957031269E-2</c:v>
                </c:pt>
                <c:pt idx="571">
                  <c:v>1.7995713159378868E-2</c:v>
                </c:pt>
                <c:pt idx="572">
                  <c:v>1.8045169685728668E-2</c:v>
                </c:pt>
                <c:pt idx="573">
                  <c:v>1.8094326609994216E-2</c:v>
                </c:pt>
                <c:pt idx="574">
                  <c:v>1.8143183932175511E-2</c:v>
                </c:pt>
                <c:pt idx="575">
                  <c:v>1.8191741652029414E-2</c:v>
                </c:pt>
                <c:pt idx="576">
                  <c:v>1.8239999769636972E-2</c:v>
                </c:pt>
                <c:pt idx="577">
                  <c:v>1.8287958284674E-2</c:v>
                </c:pt>
                <c:pt idx="578">
                  <c:v>1.8335617197059451E-2</c:v>
                </c:pt>
                <c:pt idx="579">
                  <c:v>1.8389717665087124E-2</c:v>
                </c:pt>
                <c:pt idx="580">
                  <c:v>1.843673457146644E-2</c:v>
                </c:pt>
                <c:pt idx="581">
                  <c:v>1.8483451875032086E-2</c:v>
                </c:pt>
                <c:pt idx="582">
                  <c:v>1.8529869575378832E-2</c:v>
                </c:pt>
                <c:pt idx="583">
                  <c:v>1.8575987672506677E-2</c:v>
                </c:pt>
                <c:pt idx="584">
                  <c:v>1.8621806166334576E-2</c:v>
                </c:pt>
                <c:pt idx="585">
                  <c:v>1.8667325056781481E-2</c:v>
                </c:pt>
                <c:pt idx="586">
                  <c:v>1.8712544343604254E-2</c:v>
                </c:pt>
                <c:pt idx="587">
                  <c:v>1.8757464026802895E-2</c:v>
                </c:pt>
                <c:pt idx="588">
                  <c:v>1.8802084106296357E-2</c:v>
                </c:pt>
                <c:pt idx="589">
                  <c:v>1.8846404581922549E-2</c:v>
                </c:pt>
                <c:pt idx="590">
                  <c:v>1.8890425453438331E-2</c:v>
                </c:pt>
                <c:pt idx="591">
                  <c:v>1.8934146720924749E-2</c:v>
                </c:pt>
                <c:pt idx="592">
                  <c:v>1.8977568384219712E-2</c:v>
                </c:pt>
                <c:pt idx="593">
                  <c:v>1.9020690443161126E-2</c:v>
                </c:pt>
                <c:pt idx="594">
                  <c:v>1.9063512897748991E-2</c:v>
                </c:pt>
                <c:pt idx="595">
                  <c:v>1.9120126848863661E-2</c:v>
                </c:pt>
                <c:pt idx="596">
                  <c:v>1.9148258993215705E-2</c:v>
                </c:pt>
                <c:pt idx="597">
                  <c:v>1.9190182633932462E-2</c:v>
                </c:pt>
                <c:pt idx="598">
                  <c:v>1.9231806669809393E-2</c:v>
                </c:pt>
                <c:pt idx="599">
                  <c:v>1.9273131100684404E-2</c:v>
                </c:pt>
                <c:pt idx="600">
                  <c:v>1.9314155926557497E-2</c:v>
                </c:pt>
                <c:pt idx="601">
                  <c:v>1.9354881147347625E-2</c:v>
                </c:pt>
                <c:pt idx="602">
                  <c:v>1.9395306762811648E-2</c:v>
                </c:pt>
                <c:pt idx="603">
                  <c:v>1.9435432772949568E-2</c:v>
                </c:pt>
                <c:pt idx="604">
                  <c:v>1.9475259177680337E-2</c:v>
                </c:pt>
                <c:pt idx="605">
                  <c:v>1.951478597692291E-2</c:v>
                </c:pt>
                <c:pt idx="606">
                  <c:v>1.9554013170515194E-2</c:v>
                </c:pt>
                <c:pt idx="607">
                  <c:v>1.9592940758295097E-2</c:v>
                </c:pt>
                <c:pt idx="608">
                  <c:v>1.9631568740343663E-2</c:v>
                </c:pt>
                <c:pt idx="609">
                  <c:v>1.9669897116417756E-2</c:v>
                </c:pt>
                <c:pt idx="610">
                  <c:v>1.9707925886517375E-2</c:v>
                </c:pt>
                <c:pt idx="611">
                  <c:v>1.9745655050480426E-2</c:v>
                </c:pt>
                <c:pt idx="612">
                  <c:v>1.9783084608306911E-2</c:v>
                </c:pt>
                <c:pt idx="613">
                  <c:v>1.9820214559753691E-2</c:v>
                </c:pt>
                <c:pt idx="614">
                  <c:v>1.9857044904901811E-2</c:v>
                </c:pt>
                <c:pt idx="615">
                  <c:v>1.9893575643508132E-2</c:v>
                </c:pt>
                <c:pt idx="616">
                  <c:v>1.9929806775572656E-2</c:v>
                </c:pt>
                <c:pt idx="617">
                  <c:v>1.9965738301014335E-2</c:v>
                </c:pt>
                <c:pt idx="618">
                  <c:v>2.0001370219590031E-2</c:v>
                </c:pt>
                <c:pt idx="619">
                  <c:v>2.0036712124504863E-2</c:v>
                </c:pt>
                <c:pt idx="620">
                  <c:v>2.0071872063337493E-2</c:v>
                </c:pt>
                <c:pt idx="621">
                  <c:v>2.0106880834728225E-2</c:v>
                </c:pt>
                <c:pt idx="622">
                  <c:v>2.0141738438596013E-2</c:v>
                </c:pt>
                <c:pt idx="623">
                  <c:v>2.0176444874859811E-2</c:v>
                </c:pt>
                <c:pt idx="624">
                  <c:v>2.0211000143600666E-2</c:v>
                </c:pt>
                <c:pt idx="625">
                  <c:v>2.0245404244818577E-2</c:v>
                </c:pt>
                <c:pt idx="626">
                  <c:v>2.0279657178270405E-2</c:v>
                </c:pt>
                <c:pt idx="627">
                  <c:v>2.0313758944037197E-2</c:v>
                </c:pt>
                <c:pt idx="628">
                  <c:v>2.0347709542118952E-2</c:v>
                </c:pt>
                <c:pt idx="629">
                  <c:v>2.0381508972353579E-2</c:v>
                </c:pt>
                <c:pt idx="630">
                  <c:v>2.0415157234741077E-2</c:v>
                </c:pt>
                <c:pt idx="631">
                  <c:v>2.0459342834173354E-2</c:v>
                </c:pt>
                <c:pt idx="632">
                  <c:v>2.0492649306348424E-2</c:v>
                </c:pt>
                <c:pt idx="633">
                  <c:v>2.0525804599627055E-2</c:v>
                </c:pt>
                <c:pt idx="634">
                  <c:v>2.0558808713901183E-2</c:v>
                </c:pt>
                <c:pt idx="635">
                  <c:v>2.0591661649035736E-2</c:v>
                </c:pt>
                <c:pt idx="636">
                  <c:v>2.0624363404922651E-2</c:v>
                </c:pt>
                <c:pt idx="637">
                  <c:v>2.0656913981399832E-2</c:v>
                </c:pt>
                <c:pt idx="638">
                  <c:v>2.0689313378413253E-2</c:v>
                </c:pt>
                <c:pt idx="639">
                  <c:v>2.0721561595800818E-2</c:v>
                </c:pt>
                <c:pt idx="640">
                  <c:v>2.0753658633427451E-2</c:v>
                </c:pt>
                <c:pt idx="641">
                  <c:v>2.0785604491212105E-2</c:v>
                </c:pt>
                <c:pt idx="642">
                  <c:v>2.0817399168992688E-2</c:v>
                </c:pt>
                <c:pt idx="643">
                  <c:v>2.0849042666661138E-2</c:v>
                </c:pt>
                <c:pt idx="644">
                  <c:v>2.088053498413641E-2</c:v>
                </c:pt>
                <c:pt idx="645">
                  <c:v>2.0911876121283427E-2</c:v>
                </c:pt>
                <c:pt idx="646">
                  <c:v>2.0955184860120823E-2</c:v>
                </c:pt>
                <c:pt idx="647">
                  <c:v>2.0986155285717123E-2</c:v>
                </c:pt>
                <c:pt idx="648">
                  <c:v>2.1016974542736877E-2</c:v>
                </c:pt>
                <c:pt idx="649">
                  <c:v>2.1047642631017993E-2</c:v>
                </c:pt>
                <c:pt idx="650">
                  <c:v>2.1078159550722564E-2</c:v>
                </c:pt>
                <c:pt idx="651">
                  <c:v>2.1108525301769543E-2</c:v>
                </c:pt>
                <c:pt idx="652">
                  <c:v>2.1138739884077884E-2</c:v>
                </c:pt>
                <c:pt idx="653">
                  <c:v>2.1168803297566541E-2</c:v>
                </c:pt>
                <c:pt idx="654">
                  <c:v>2.119871554231656E-2</c:v>
                </c:pt>
                <c:pt idx="655">
                  <c:v>2.1228476618084802E-2</c:v>
                </c:pt>
                <c:pt idx="656">
                  <c:v>2.1258086525195452E-2</c:v>
                </c:pt>
                <c:pt idx="657">
                  <c:v>2.1287545263243279E-2</c:v>
                </c:pt>
                <c:pt idx="658">
                  <c:v>2.1316852832390376E-2</c:v>
                </c:pt>
                <c:pt idx="659">
                  <c:v>2.1346009232393603E-2</c:v>
                </c:pt>
                <c:pt idx="660">
                  <c:v>2.1375014463577147E-2</c:v>
                </c:pt>
                <c:pt idx="661">
                  <c:v>2.140386852561682E-2</c:v>
                </c:pt>
                <c:pt idx="662">
                  <c:v>2.1432571418512625E-2</c:v>
                </c:pt>
                <c:pt idx="663">
                  <c:v>2.1461123142345606E-2</c:v>
                </c:pt>
                <c:pt idx="664">
                  <c:v>2.1489523696953672E-2</c:v>
                </c:pt>
                <c:pt idx="665">
                  <c:v>2.1517773082417868E-2</c:v>
                </c:pt>
                <c:pt idx="666">
                  <c:v>2.1545871298576103E-2</c:v>
                </c:pt>
                <c:pt idx="667">
                  <c:v>2.1573818345509421E-2</c:v>
                </c:pt>
                <c:pt idx="668">
                  <c:v>2.1601614223055732E-2</c:v>
                </c:pt>
                <c:pt idx="669">
                  <c:v>2.1629258931377127E-2</c:v>
                </c:pt>
                <c:pt idx="670">
                  <c:v>2.1656752470230467E-2</c:v>
                </c:pt>
                <c:pt idx="671">
                  <c:v>2.1684059299768021E-2</c:v>
                </c:pt>
                <c:pt idx="672">
                  <c:v>2.1711102872425947E-2</c:v>
                </c:pt>
                <c:pt idx="673">
                  <c:v>2.1737880454189007E-2</c:v>
                </c:pt>
                <c:pt idx="674">
                  <c:v>2.1764392045138248E-2</c:v>
                </c:pt>
                <c:pt idx="675">
                  <c:v>2.1790637645111577E-2</c:v>
                </c:pt>
                <c:pt idx="676">
                  <c:v>2.1816617254108994E-2</c:v>
                </c:pt>
                <c:pt idx="677">
                  <c:v>2.1842330872049454E-2</c:v>
                </c:pt>
                <c:pt idx="678">
                  <c:v>2.1867778498851909E-2</c:v>
                </c:pt>
                <c:pt idx="679">
                  <c:v>2.1892960134516359E-2</c:v>
                </c:pt>
                <c:pt idx="680">
                  <c:v>2.1917875779042806E-2</c:v>
                </c:pt>
                <c:pt idx="681">
                  <c:v>2.1942525432188109E-2</c:v>
                </c:pt>
                <c:pt idx="682">
                  <c:v>2.1966909094033316E-2</c:v>
                </c:pt>
                <c:pt idx="683">
                  <c:v>2.1991026764497379E-2</c:v>
                </c:pt>
                <c:pt idx="684">
                  <c:v>2.2014878443499253E-2</c:v>
                </c:pt>
                <c:pt idx="685">
                  <c:v>2.2038464131119984E-2</c:v>
                </c:pt>
                <c:pt idx="686">
                  <c:v>2.2061783827116432E-2</c:v>
                </c:pt>
                <c:pt idx="687">
                  <c:v>2.2084837531488599E-2</c:v>
                </c:pt>
                <c:pt idx="688">
                  <c:v>2.210762524431753E-2</c:v>
                </c:pt>
                <c:pt idx="689">
                  <c:v>2.2130146965441133E-2</c:v>
                </c:pt>
                <c:pt idx="690">
                  <c:v>2.2152402694859408E-2</c:v>
                </c:pt>
                <c:pt idx="691">
                  <c:v>2.2174392432410261E-2</c:v>
                </c:pt>
                <c:pt idx="692">
                  <c:v>2.2196116178174741E-2</c:v>
                </c:pt>
                <c:pt idx="693">
                  <c:v>2.2217573931990753E-2</c:v>
                </c:pt>
                <c:pt idx="694">
                  <c:v>2.223876569402039E-2</c:v>
                </c:pt>
                <c:pt idx="695">
                  <c:v>2.2259691463939468E-2</c:v>
                </c:pt>
                <c:pt idx="696">
                  <c:v>2.2280351241910079E-2</c:v>
                </c:pt>
                <c:pt idx="697">
                  <c:v>2.230074502777013E-2</c:v>
                </c:pt>
                <c:pt idx="698">
                  <c:v>2.2320872821600668E-2</c:v>
                </c:pt>
                <c:pt idx="699">
                  <c:v>2.2340734623158554E-2</c:v>
                </c:pt>
                <c:pt idx="700">
                  <c:v>2.2360330432605879E-2</c:v>
                </c:pt>
                <c:pt idx="701">
                  <c:v>2.2379660249780553E-2</c:v>
                </c:pt>
                <c:pt idx="702">
                  <c:v>2.2398724074682574E-2</c:v>
                </c:pt>
                <c:pt idx="703">
                  <c:v>2.2417521907230897E-2</c:v>
                </c:pt>
                <c:pt idx="704">
                  <c:v>2.2436053747506568E-2</c:v>
                </c:pt>
                <c:pt idx="705">
                  <c:v>2.2454319595266448E-2</c:v>
                </c:pt>
                <c:pt idx="706">
                  <c:v>2.2472319450672629E-2</c:v>
                </c:pt>
                <c:pt idx="707">
                  <c:v>2.2490053313563019E-2</c:v>
                </c:pt>
                <c:pt idx="708">
                  <c:v>2.2507521183856571E-2</c:v>
                </c:pt>
                <c:pt idx="709">
                  <c:v>2.2524723061715379E-2</c:v>
                </c:pt>
                <c:pt idx="710">
                  <c:v>2.2541658946896304E-2</c:v>
                </c:pt>
                <c:pt idx="711">
                  <c:v>2.255832883948039E-2</c:v>
                </c:pt>
                <c:pt idx="712">
                  <c:v>2.2574732739305547E-2</c:v>
                </c:pt>
                <c:pt idx="713">
                  <c:v>2.2590870646533867E-2</c:v>
                </c:pt>
                <c:pt idx="714">
                  <c:v>2.2606742560922211E-2</c:v>
                </c:pt>
                <c:pt idx="715">
                  <c:v>2.2622348482551624E-2</c:v>
                </c:pt>
                <c:pt idx="716">
                  <c:v>2.2637688411422108E-2</c:v>
                </c:pt>
                <c:pt idx="717">
                  <c:v>2.2652762347452615E-2</c:v>
                </c:pt>
                <c:pt idx="718">
                  <c:v>2.26675702905621E-2</c:v>
                </c:pt>
                <c:pt idx="719">
                  <c:v>2.2682112240750563E-2</c:v>
                </c:pt>
                <c:pt idx="720">
                  <c:v>2.2696388198018003E-2</c:v>
                </c:pt>
                <c:pt idx="721">
                  <c:v>2.271039816236442E-2</c:v>
                </c:pt>
                <c:pt idx="722">
                  <c:v>2.2724142133627723E-2</c:v>
                </c:pt>
                <c:pt idx="723">
                  <c:v>2.2737667406932394E-2</c:v>
                </c:pt>
                <c:pt idx="724">
                  <c:v>2.2751139902980055E-2</c:v>
                </c:pt>
                <c:pt idx="725">
                  <c:v>2.2764574352904798E-2</c:v>
                </c:pt>
                <c:pt idx="726">
                  <c:v>2.2777970756706623E-2</c:v>
                </c:pt>
                <c:pt idx="727">
                  <c:v>2.2791329114385528E-2</c:v>
                </c:pt>
                <c:pt idx="728">
                  <c:v>2.2804649426022561E-2</c:v>
                </c:pt>
                <c:pt idx="729">
                  <c:v>2.2817931691455628E-2</c:v>
                </c:pt>
                <c:pt idx="730">
                  <c:v>2.2831175910846824E-2</c:v>
                </c:pt>
                <c:pt idx="731">
                  <c:v>2.28443820841151E-2</c:v>
                </c:pt>
                <c:pt idx="732">
                  <c:v>2.2857550211260458E-2</c:v>
                </c:pt>
                <c:pt idx="733">
                  <c:v>2.2870680292282897E-2</c:v>
                </c:pt>
                <c:pt idx="734">
                  <c:v>2.2883772327182417E-2</c:v>
                </c:pt>
                <c:pt idx="735">
                  <c:v>2.2898688065573491E-2</c:v>
                </c:pt>
                <c:pt idx="736">
                  <c:v>2.2911698573020445E-2</c:v>
                </c:pt>
                <c:pt idx="737">
                  <c:v>2.2924671034344479E-2</c:v>
                </c:pt>
                <c:pt idx="738">
                  <c:v>2.2937605449464549E-2</c:v>
                </c:pt>
                <c:pt idx="739">
                  <c:v>2.2950501818380653E-2</c:v>
                </c:pt>
                <c:pt idx="740">
                  <c:v>2.2963360141254885E-2</c:v>
                </c:pt>
                <c:pt idx="741">
                  <c:v>2.2976180417925152E-2</c:v>
                </c:pt>
                <c:pt idx="742">
                  <c:v>2.2988962648391453E-2</c:v>
                </c:pt>
                <c:pt idx="743">
                  <c:v>2.3001706832734836E-2</c:v>
                </c:pt>
                <c:pt idx="744">
                  <c:v>2.3014412970874254E-2</c:v>
                </c:pt>
                <c:pt idx="745">
                  <c:v>2.3027081062890753E-2</c:v>
                </c:pt>
                <c:pt idx="746">
                  <c:v>2.3039711108703287E-2</c:v>
                </c:pt>
                <c:pt idx="747">
                  <c:v>2.3052303108230809E-2</c:v>
                </c:pt>
                <c:pt idx="748">
                  <c:v>2.3064857061716459E-2</c:v>
                </c:pt>
                <c:pt idx="749">
                  <c:v>2.3077372968917098E-2</c:v>
                </c:pt>
                <c:pt idx="750">
                  <c:v>2.3089850829994818E-2</c:v>
                </c:pt>
                <c:pt idx="751">
                  <c:v>2.3102290644787526E-2</c:v>
                </c:pt>
                <c:pt idx="752">
                  <c:v>2.3114692413457316E-2</c:v>
                </c:pt>
                <c:pt idx="753">
                  <c:v>2.3127056135842095E-2</c:v>
                </c:pt>
                <c:pt idx="754">
                  <c:v>2.3139381812022908E-2</c:v>
                </c:pt>
                <c:pt idx="755">
                  <c:v>2.3151669441999756E-2</c:v>
                </c:pt>
                <c:pt idx="756">
                  <c:v>2.3163919025772639E-2</c:v>
                </c:pt>
                <c:pt idx="757">
                  <c:v>2.3176130563341557E-2</c:v>
                </c:pt>
                <c:pt idx="758">
                  <c:v>2.3188304054625464E-2</c:v>
                </c:pt>
                <c:pt idx="759">
                  <c:v>2.3200439499705405E-2</c:v>
                </c:pt>
                <c:pt idx="760">
                  <c:v>2.3212536898581382E-2</c:v>
                </c:pt>
                <c:pt idx="761">
                  <c:v>2.3224596251172347E-2</c:v>
                </c:pt>
                <c:pt idx="762">
                  <c:v>2.3236617557478301E-2</c:v>
                </c:pt>
                <c:pt idx="763">
                  <c:v>2.3248600817661336E-2</c:v>
                </c:pt>
                <c:pt idx="764">
                  <c:v>2.3260546031478313E-2</c:v>
                </c:pt>
                <c:pt idx="765">
                  <c:v>2.3272453199091325E-2</c:v>
                </c:pt>
                <c:pt idx="766">
                  <c:v>2.3284322320419326E-2</c:v>
                </c:pt>
                <c:pt idx="767">
                  <c:v>2.3296153395624408E-2</c:v>
                </c:pt>
                <c:pt idx="768">
                  <c:v>2.3307946424382386E-2</c:v>
                </c:pt>
                <c:pt idx="769">
                  <c:v>2.3319701406936399E-2</c:v>
                </c:pt>
                <c:pt idx="770">
                  <c:v>2.3331418343205401E-2</c:v>
                </c:pt>
                <c:pt idx="771">
                  <c:v>2.3343097233270438E-2</c:v>
                </c:pt>
                <c:pt idx="772">
                  <c:v>2.3354738076969417E-2</c:v>
                </c:pt>
                <c:pt idx="773">
                  <c:v>2.3366340874383384E-2</c:v>
                </c:pt>
                <c:pt idx="774">
                  <c:v>2.3377905625512341E-2</c:v>
                </c:pt>
                <c:pt idx="775">
                  <c:v>2.3389419420980495E-2</c:v>
                </c:pt>
                <c:pt idx="776">
                  <c:v>2.3400736860275106E-2</c:v>
                </c:pt>
                <c:pt idx="777">
                  <c:v>2.3411816497462823E-2</c:v>
                </c:pt>
                <c:pt idx="778">
                  <c:v>2.3422658332462598E-2</c:v>
                </c:pt>
                <c:pt idx="779">
                  <c:v>2.3433262365193386E-2</c:v>
                </c:pt>
                <c:pt idx="780">
                  <c:v>2.3443628595817279E-2</c:v>
                </c:pt>
                <c:pt idx="781">
                  <c:v>2.3453757024091137E-2</c:v>
                </c:pt>
                <c:pt idx="782">
                  <c:v>2.3463647650258102E-2</c:v>
                </c:pt>
                <c:pt idx="783">
                  <c:v>2.3473300474075032E-2</c:v>
                </c:pt>
                <c:pt idx="784">
                  <c:v>2.3482715495622974E-2</c:v>
                </c:pt>
                <c:pt idx="785">
                  <c:v>2.3491892714820883E-2</c:v>
                </c:pt>
                <c:pt idx="786">
                  <c:v>2.3500832131749805E-2</c:v>
                </c:pt>
                <c:pt idx="787">
                  <c:v>2.3509533746328692E-2</c:v>
                </c:pt>
                <c:pt idx="788">
                  <c:v>2.3517997558557546E-2</c:v>
                </c:pt>
                <c:pt idx="789">
                  <c:v>2.3526223568436366E-2</c:v>
                </c:pt>
                <c:pt idx="790">
                  <c:v>2.3534211775884106E-2</c:v>
                </c:pt>
                <c:pt idx="791">
                  <c:v>2.3541962180981812E-2</c:v>
                </c:pt>
                <c:pt idx="792">
                  <c:v>2.3549474783567392E-2</c:v>
                </c:pt>
                <c:pt idx="793">
                  <c:v>2.3556749583802938E-2</c:v>
                </c:pt>
                <c:pt idx="794">
                  <c:v>2.3563786581526358E-2</c:v>
                </c:pt>
                <c:pt idx="795">
                  <c:v>2.3570585776818698E-2</c:v>
                </c:pt>
                <c:pt idx="796">
                  <c:v>2.3577147169679957E-2</c:v>
                </c:pt>
                <c:pt idx="797">
                  <c:v>2.3583470759948044E-2</c:v>
                </c:pt>
                <c:pt idx="798">
                  <c:v>2.3589556547785051E-2</c:v>
                </c:pt>
                <c:pt idx="799">
                  <c:v>2.3595404533109932E-2</c:v>
                </c:pt>
                <c:pt idx="800">
                  <c:v>2.3601014715841639E-2</c:v>
                </c:pt>
                <c:pt idx="801">
                  <c:v>2.3606387096061221E-2</c:v>
                </c:pt>
                <c:pt idx="802">
                  <c:v>2.3611521673768676E-2</c:v>
                </c:pt>
                <c:pt idx="803">
                  <c:v>2.3616418448882959E-2</c:v>
                </c:pt>
                <c:pt idx="804">
                  <c:v>2.3621077421485115E-2</c:v>
                </c:pt>
                <c:pt idx="805">
                  <c:v>2.3625498591494098E-2</c:v>
                </c:pt>
                <c:pt idx="806">
                  <c:v>2.3629681958909909E-2</c:v>
                </c:pt>
                <c:pt idx="807">
                  <c:v>2.3633627523651501E-2</c:v>
                </c:pt>
                <c:pt idx="808">
                  <c:v>2.3637335285962013E-2</c:v>
                </c:pt>
                <c:pt idx="809">
                  <c:v>2.364080524551726E-2</c:v>
                </c:pt>
                <c:pt idx="810">
                  <c:v>2.3644037402560381E-2</c:v>
                </c:pt>
                <c:pt idx="811">
                  <c:v>2.3647031756929282E-2</c:v>
                </c:pt>
                <c:pt idx="812">
                  <c:v>2.3649788308705011E-2</c:v>
                </c:pt>
                <c:pt idx="813">
                  <c:v>2.3652307057806521E-2</c:v>
                </c:pt>
                <c:pt idx="814">
                  <c:v>2.3654588004314858E-2</c:v>
                </c:pt>
                <c:pt idx="815">
                  <c:v>2.3656631148148977E-2</c:v>
                </c:pt>
                <c:pt idx="816">
                  <c:v>2.3658436489308876E-2</c:v>
                </c:pt>
                <c:pt idx="817">
                  <c:v>2.3660004027956649E-2</c:v>
                </c:pt>
                <c:pt idx="818">
                  <c:v>2.3661333763849157E-2</c:v>
                </c:pt>
                <c:pt idx="819">
                  <c:v>2.3662425697067446E-2</c:v>
                </c:pt>
                <c:pt idx="820">
                  <c:v>2.3663279827692563E-2</c:v>
                </c:pt>
                <c:pt idx="821">
                  <c:v>2.3663896155562414E-2</c:v>
                </c:pt>
                <c:pt idx="822">
                  <c:v>2.3664274680839092E-2</c:v>
                </c:pt>
                <c:pt idx="823">
                  <c:v>2.3664415403441552E-2</c:v>
                </c:pt>
                <c:pt idx="824">
                  <c:v>2.3664318323450839E-2</c:v>
                </c:pt>
                <c:pt idx="825">
                  <c:v>2.3663983440704861E-2</c:v>
                </c:pt>
                <c:pt idx="826">
                  <c:v>2.366341075536571E-2</c:v>
                </c:pt>
                <c:pt idx="827">
                  <c:v>2.3662623402256333E-2</c:v>
                </c:pt>
                <c:pt idx="828">
                  <c:v>2.3661881953030983E-2</c:v>
                </c:pt>
                <c:pt idx="829">
                  <c:v>2.3661260682796836E-2</c:v>
                </c:pt>
                <c:pt idx="830">
                  <c:v>2.3660759591715985E-2</c:v>
                </c:pt>
                <c:pt idx="831">
                  <c:v>2.3660378679626337E-2</c:v>
                </c:pt>
                <c:pt idx="832">
                  <c:v>2.3660117946608938E-2</c:v>
                </c:pt>
                <c:pt idx="833">
                  <c:v>2.3659977392582743E-2</c:v>
                </c:pt>
                <c:pt idx="834">
                  <c:v>2.3659957017628797E-2</c:v>
                </c:pt>
                <c:pt idx="835">
                  <c:v>2.36600568217471E-2</c:v>
                </c:pt>
                <c:pt idx="836">
                  <c:v>2.3660276804937652E-2</c:v>
                </c:pt>
                <c:pt idx="837">
                  <c:v>2.3660616967119408E-2</c:v>
                </c:pt>
                <c:pt idx="838">
                  <c:v>2.3661077308292366E-2</c:v>
                </c:pt>
                <c:pt idx="839">
                  <c:v>2.3661657828618621E-2</c:v>
                </c:pt>
                <c:pt idx="840">
                  <c:v>2.3662358527855032E-2</c:v>
                </c:pt>
                <c:pt idx="841">
                  <c:v>2.3663179406244739E-2</c:v>
                </c:pt>
                <c:pt idx="842">
                  <c:v>2.3664120463706695E-2</c:v>
                </c:pt>
                <c:pt idx="843">
                  <c:v>2.3665181700159854E-2</c:v>
                </c:pt>
                <c:pt idx="844">
                  <c:v>2.3666363115685263E-2</c:v>
                </c:pt>
                <c:pt idx="845">
                  <c:v>2.3667664710282921E-2</c:v>
                </c:pt>
                <c:pt idx="846">
                  <c:v>2.3669086483871782E-2</c:v>
                </c:pt>
                <c:pt idx="847">
                  <c:v>2.3670628436532892E-2</c:v>
                </c:pt>
                <c:pt idx="848">
                  <c:v>2.3672290568266252E-2</c:v>
                </c:pt>
                <c:pt idx="849">
                  <c:v>2.3674072878990815E-2</c:v>
                </c:pt>
                <c:pt idx="850">
                  <c:v>2.3675975368868674E-2</c:v>
                </c:pt>
                <c:pt idx="851">
                  <c:v>2.3677998037818782E-2</c:v>
                </c:pt>
                <c:pt idx="852">
                  <c:v>2.3680140885760093E-2</c:v>
                </c:pt>
                <c:pt idx="853">
                  <c:v>2.3682403912773653E-2</c:v>
                </c:pt>
                <c:pt idx="854">
                  <c:v>2.3684787118859463E-2</c:v>
                </c:pt>
                <c:pt idx="855">
                  <c:v>2.3687290504098568E-2</c:v>
                </c:pt>
                <c:pt idx="856">
                  <c:v>2.3689914068328877E-2</c:v>
                </c:pt>
                <c:pt idx="857">
                  <c:v>2.3692657811631435E-2</c:v>
                </c:pt>
                <c:pt idx="858">
                  <c:v>2.3695521734006242E-2</c:v>
                </c:pt>
                <c:pt idx="859">
                  <c:v>2.3698505835453298E-2</c:v>
                </c:pt>
                <c:pt idx="860">
                  <c:v>2.3701610115972604E-2</c:v>
                </c:pt>
                <c:pt idx="861">
                  <c:v>2.3704834575645206E-2</c:v>
                </c:pt>
                <c:pt idx="862">
                  <c:v>2.3708179214309011E-2</c:v>
                </c:pt>
                <c:pt idx="863">
                  <c:v>2.3711644032207158E-2</c:v>
                </c:pt>
                <c:pt idx="864">
                  <c:v>2.3715229029096507E-2</c:v>
                </c:pt>
                <c:pt idx="865">
                  <c:v>2.3718934205058106E-2</c:v>
                </c:pt>
                <c:pt idx="866">
                  <c:v>2.3722759560173001E-2</c:v>
                </c:pt>
                <c:pt idx="867">
                  <c:v>2.3726705094441192E-2</c:v>
                </c:pt>
                <c:pt idx="868">
                  <c:v>2.3730770807781632E-2</c:v>
                </c:pt>
                <c:pt idx="869">
                  <c:v>2.3734956700194321E-2</c:v>
                </c:pt>
                <c:pt idx="870">
                  <c:v>2.3739262771760306E-2</c:v>
                </c:pt>
                <c:pt idx="871">
                  <c:v>2.3743689022479586E-2</c:v>
                </c:pt>
                <c:pt idx="872">
                  <c:v>2.3748235452271116E-2</c:v>
                </c:pt>
                <c:pt idx="873">
                  <c:v>2.3752902061215941E-2</c:v>
                </c:pt>
                <c:pt idx="874">
                  <c:v>2.3757688849314063E-2</c:v>
                </c:pt>
                <c:pt idx="875">
                  <c:v>2.3762595816565479E-2</c:v>
                </c:pt>
                <c:pt idx="876">
                  <c:v>2.3767622962889146E-2</c:v>
                </c:pt>
                <c:pt idx="877">
                  <c:v>2.3772770288447154E-2</c:v>
                </c:pt>
                <c:pt idx="878">
                  <c:v>2.3778037793077411E-2</c:v>
                </c:pt>
                <c:pt idx="879">
                  <c:v>2.3783424440927403E-2</c:v>
                </c:pt>
                <c:pt idx="880">
                  <c:v>2.3788901223912307E-2</c:v>
                </c:pt>
                <c:pt idx="881">
                  <c:v>2.3794454674004317E-2</c:v>
                </c:pt>
                <c:pt idx="882">
                  <c:v>2.3800084791203435E-2</c:v>
                </c:pt>
                <c:pt idx="883">
                  <c:v>2.3805791575509661E-2</c:v>
                </c:pt>
                <c:pt idx="884">
                  <c:v>2.3811575027085086E-2</c:v>
                </c:pt>
                <c:pt idx="885">
                  <c:v>2.3817435145605526E-2</c:v>
                </c:pt>
                <c:pt idx="886">
                  <c:v>2.3823371931395165E-2</c:v>
                </c:pt>
                <c:pt idx="887">
                  <c:v>2.3829385384210866E-2</c:v>
                </c:pt>
                <c:pt idx="888">
                  <c:v>2.383547550421472E-2</c:v>
                </c:pt>
                <c:pt idx="889">
                  <c:v>2.3841642291406728E-2</c:v>
                </c:pt>
                <c:pt idx="890">
                  <c:v>2.3847885745705844E-2</c:v>
                </c:pt>
                <c:pt idx="891">
                  <c:v>2.38584978404884E-2</c:v>
                </c:pt>
                <c:pt idx="892">
                  <c:v>2.386492832712676E-2</c:v>
                </c:pt>
                <c:pt idx="893">
                  <c:v>2.3871435491192122E-2</c:v>
                </c:pt>
                <c:pt idx="894">
                  <c:v>2.3878019332711501E-2</c:v>
                </c:pt>
                <c:pt idx="895">
                  <c:v>2.3884679851657879E-2</c:v>
                </c:pt>
                <c:pt idx="896">
                  <c:v>2.3891417048058271E-2</c:v>
                </c:pt>
                <c:pt idx="897">
                  <c:v>2.3898230921912681E-2</c:v>
                </c:pt>
                <c:pt idx="898">
                  <c:v>2.3905121473302152E-2</c:v>
                </c:pt>
                <c:pt idx="899">
                  <c:v>2.3912088702145638E-2</c:v>
                </c:pt>
                <c:pt idx="900">
                  <c:v>2.3919132608497172E-2</c:v>
                </c:pt>
                <c:pt idx="901">
                  <c:v>2.3926253192410783E-2</c:v>
                </c:pt>
                <c:pt idx="902">
                  <c:v>2.3933450453832442E-2</c:v>
                </c:pt>
                <c:pt idx="903">
                  <c:v>2.3940724392816175E-2</c:v>
                </c:pt>
                <c:pt idx="904">
                  <c:v>2.394807500936199E-2</c:v>
                </c:pt>
                <c:pt idx="905">
                  <c:v>2.3955502303469881E-2</c:v>
                </c:pt>
                <c:pt idx="906">
                  <c:v>2.396300627519388E-2</c:v>
                </c:pt>
                <c:pt idx="907">
                  <c:v>2.3972284251452258E-2</c:v>
                </c:pt>
                <c:pt idx="908">
                  <c:v>2.3979973429975043E-2</c:v>
                </c:pt>
                <c:pt idx="909">
                  <c:v>2.3987739275767028E-2</c:v>
                </c:pt>
                <c:pt idx="910">
                  <c:v>2.3995581788909259E-2</c:v>
                </c:pt>
                <c:pt idx="911">
                  <c:v>2.4003500969158598E-2</c:v>
                </c:pt>
                <c:pt idx="912">
                  <c:v>2.4011496816758182E-2</c:v>
                </c:pt>
                <c:pt idx="913">
                  <c:v>2.401956933154592E-2</c:v>
                </c:pt>
                <c:pt idx="914">
                  <c:v>2.4027718513683904E-2</c:v>
                </c:pt>
                <c:pt idx="915">
                  <c:v>2.4035944363091089E-2</c:v>
                </c:pt>
                <c:pt idx="916">
                  <c:v>2.4044246879686426E-2</c:v>
                </c:pt>
                <c:pt idx="917">
                  <c:v>2.4052626063550964E-2</c:v>
                </c:pt>
                <c:pt idx="918">
                  <c:v>2.4061081914765747E-2</c:v>
                </c:pt>
                <c:pt idx="919">
                  <c:v>2.4069614433249731E-2</c:v>
                </c:pt>
                <c:pt idx="920">
                  <c:v>2.407822361908396E-2</c:v>
                </c:pt>
                <c:pt idx="921">
                  <c:v>2.408690947218739E-2</c:v>
                </c:pt>
                <c:pt idx="922">
                  <c:v>2.4095671992560019E-2</c:v>
                </c:pt>
                <c:pt idx="923">
                  <c:v>2.4104511180363941E-2</c:v>
                </c:pt>
                <c:pt idx="924">
                  <c:v>2.4113427035356017E-2</c:v>
                </c:pt>
                <c:pt idx="925">
                  <c:v>2.4122419557698338E-2</c:v>
                </c:pt>
                <c:pt idx="926">
                  <c:v>2.4131488747390906E-2</c:v>
                </c:pt>
                <c:pt idx="927">
                  <c:v>2.4140634604352673E-2</c:v>
                </c:pt>
                <c:pt idx="928">
                  <c:v>2.4149857128745733E-2</c:v>
                </c:pt>
                <c:pt idx="929">
                  <c:v>2.4159156320489039E-2</c:v>
                </c:pt>
                <c:pt idx="930">
                  <c:v>2.4168532179582591E-2</c:v>
                </c:pt>
                <c:pt idx="931">
                  <c:v>2.4177907334789195E-2</c:v>
                </c:pt>
                <c:pt idx="932">
                  <c:v>2.418718065526293E-2</c:v>
                </c:pt>
                <c:pt idx="933">
                  <c:v>2.419635153185995E-2</c:v>
                </c:pt>
                <c:pt idx="934">
                  <c:v>2.4205419964418162E-2</c:v>
                </c:pt>
                <c:pt idx="935">
                  <c:v>2.421438595309966E-2</c:v>
                </c:pt>
                <c:pt idx="936">
                  <c:v>2.422324949774235E-2</c:v>
                </c:pt>
                <c:pt idx="937">
                  <c:v>2.4232010598508325E-2</c:v>
                </c:pt>
                <c:pt idx="938">
                  <c:v>2.4240669255235492E-2</c:v>
                </c:pt>
                <c:pt idx="939">
                  <c:v>2.4249225468004898E-2</c:v>
                </c:pt>
                <c:pt idx="940">
                  <c:v>2.425767923665445E-2</c:v>
                </c:pt>
                <c:pt idx="941">
                  <c:v>2.4266030561508334E-2</c:v>
                </c:pt>
                <c:pt idx="942">
                  <c:v>2.4274279442161317E-2</c:v>
                </c:pt>
                <c:pt idx="943">
                  <c:v>2.4282425878937586E-2</c:v>
                </c:pt>
                <c:pt idx="944">
                  <c:v>2.4290469871594E-2</c:v>
                </c:pt>
                <c:pt idx="945">
                  <c:v>2.4298411420292654E-2</c:v>
                </c:pt>
                <c:pt idx="946">
                  <c:v>2.4306250524871453E-2</c:v>
                </c:pt>
                <c:pt idx="947">
                  <c:v>2.4313987185492492E-2</c:v>
                </c:pt>
                <c:pt idx="948">
                  <c:v>2.4321621401993676E-2</c:v>
                </c:pt>
                <c:pt idx="949">
                  <c:v>2.4329153174537099E-2</c:v>
                </c:pt>
                <c:pt idx="950">
                  <c:v>2.4336582502960669E-2</c:v>
                </c:pt>
                <c:pt idx="951">
                  <c:v>2.4343909387264384E-2</c:v>
                </c:pt>
                <c:pt idx="952">
                  <c:v>2.4351133827529292E-2</c:v>
                </c:pt>
                <c:pt idx="953">
                  <c:v>2.4358255823755393E-2</c:v>
                </c:pt>
                <c:pt idx="954">
                  <c:v>2.4365275375861639E-2</c:v>
                </c:pt>
                <c:pt idx="955">
                  <c:v>2.4372192483848032E-2</c:v>
                </c:pt>
                <c:pt idx="956">
                  <c:v>2.4379007147714571E-2</c:v>
                </c:pt>
                <c:pt idx="957">
                  <c:v>2.4385719367542302E-2</c:v>
                </c:pt>
                <c:pt idx="958">
                  <c:v>2.4392329143169134E-2</c:v>
                </c:pt>
                <c:pt idx="959">
                  <c:v>2.4398836474757157E-2</c:v>
                </c:pt>
                <c:pt idx="960">
                  <c:v>2.4405241362225327E-2</c:v>
                </c:pt>
                <c:pt idx="961">
                  <c:v>2.4411543805573643E-2</c:v>
                </c:pt>
                <c:pt idx="962">
                  <c:v>2.4417743804802106E-2</c:v>
                </c:pt>
                <c:pt idx="963">
                  <c:v>2.4423841359829668E-2</c:v>
                </c:pt>
                <c:pt idx="964">
                  <c:v>2.4429836470737376E-2</c:v>
                </c:pt>
                <c:pt idx="965">
                  <c:v>2.4435729137444184E-2</c:v>
                </c:pt>
                <c:pt idx="966">
                  <c:v>2.4441519360112185E-2</c:v>
                </c:pt>
                <c:pt idx="967">
                  <c:v>2.4447207138579286E-2</c:v>
                </c:pt>
                <c:pt idx="968">
                  <c:v>2.4452792472845486E-2</c:v>
                </c:pt>
                <c:pt idx="969">
                  <c:v>2.4458275362991833E-2</c:v>
                </c:pt>
                <c:pt idx="970">
                  <c:v>2.4463655808937279E-2</c:v>
                </c:pt>
                <c:pt idx="971">
                  <c:v>2.4468933810681825E-2</c:v>
                </c:pt>
                <c:pt idx="972">
                  <c:v>2.4474109368306518E-2</c:v>
                </c:pt>
                <c:pt idx="973">
                  <c:v>2.4479182481649264E-2</c:v>
                </c:pt>
                <c:pt idx="974">
                  <c:v>2.4484153150872157E-2</c:v>
                </c:pt>
                <c:pt idx="975">
                  <c:v>2.4489021375894149E-2</c:v>
                </c:pt>
                <c:pt idx="976">
                  <c:v>2.4493787156796287E-2</c:v>
                </c:pt>
                <c:pt idx="977">
                  <c:v>2.4498450493335433E-2</c:v>
                </c:pt>
                <c:pt idx="978">
                  <c:v>2.4503011385754725E-2</c:v>
                </c:pt>
                <c:pt idx="979">
                  <c:v>2.4507469834054163E-2</c:v>
                </c:pt>
                <c:pt idx="980">
                  <c:v>2.4511825838071655E-2</c:v>
                </c:pt>
                <c:pt idx="981">
                  <c:v>2.45160793978072E-2</c:v>
                </c:pt>
                <c:pt idx="982">
                  <c:v>2.4520230513341845E-2</c:v>
                </c:pt>
                <c:pt idx="983">
                  <c:v>2.452427918467559E-2</c:v>
                </c:pt>
                <c:pt idx="984">
                  <c:v>2.4528225411808435E-2</c:v>
                </c:pt>
                <c:pt idx="985">
                  <c:v>2.453206919474038E-2</c:v>
                </c:pt>
                <c:pt idx="986">
                  <c:v>2.4535810533309332E-2</c:v>
                </c:pt>
                <c:pt idx="987">
                  <c:v>2.4539449427758431E-2</c:v>
                </c:pt>
                <c:pt idx="988">
                  <c:v>2.4542985877925583E-2</c:v>
                </c:pt>
                <c:pt idx="989">
                  <c:v>2.4546419883891835E-2</c:v>
                </c:pt>
                <c:pt idx="990">
                  <c:v>2.4549751445495094E-2</c:v>
                </c:pt>
                <c:pt idx="991">
                  <c:v>2.4552980562978499E-2</c:v>
                </c:pt>
                <c:pt idx="992">
                  <c:v>2.4556107236098912E-2</c:v>
                </c:pt>
                <c:pt idx="993">
                  <c:v>2.4559131465099471E-2</c:v>
                </c:pt>
                <c:pt idx="994">
                  <c:v>2.4562053249737037E-2</c:v>
                </c:pt>
                <c:pt idx="995">
                  <c:v>2.4564872590092657E-2</c:v>
                </c:pt>
                <c:pt idx="996">
                  <c:v>2.4567589486247376E-2</c:v>
                </c:pt>
                <c:pt idx="997">
                  <c:v>2.457020393812015E-2</c:v>
                </c:pt>
                <c:pt idx="998">
                  <c:v>2.4572715945792023E-2</c:v>
                </c:pt>
                <c:pt idx="999">
                  <c:v>2.457512550918195E-2</c:v>
                </c:pt>
                <c:pt idx="1000">
                  <c:v>2.4577432628127838E-2</c:v>
                </c:pt>
                <c:pt idx="1001">
                  <c:v>2.4579637303034918E-2</c:v>
                </c:pt>
                <c:pt idx="1002">
                  <c:v>2.4581739533579006E-2</c:v>
                </c:pt>
                <c:pt idx="1003">
                  <c:v>2.4583739319841147E-2</c:v>
                </c:pt>
                <c:pt idx="1004">
                  <c:v>2.4585636661821342E-2</c:v>
                </c:pt>
                <c:pt idx="1005">
                  <c:v>2.458743155951959E-2</c:v>
                </c:pt>
                <c:pt idx="1006">
                  <c:v>2.4589124012854846E-2</c:v>
                </c:pt>
                <c:pt idx="1007">
                  <c:v>2.4590714021989202E-2</c:v>
                </c:pt>
                <c:pt idx="1008">
                  <c:v>2.4592201586922657E-2</c:v>
                </c:pt>
                <c:pt idx="1009">
                  <c:v>2.4593586707412074E-2</c:v>
                </c:pt>
                <c:pt idx="1010">
                  <c:v>2.4594869383700591E-2</c:v>
                </c:pt>
                <c:pt idx="1011">
                  <c:v>2.4596049615707161E-2</c:v>
                </c:pt>
                <c:pt idx="1012">
                  <c:v>2.4597127403431784E-2</c:v>
                </c:pt>
                <c:pt idx="1013">
                  <c:v>2.4598102746874462E-2</c:v>
                </c:pt>
                <c:pt idx="1014">
                  <c:v>2.4598975646035193E-2</c:v>
                </c:pt>
                <c:pt idx="1015">
                  <c:v>2.4599746100832931E-2</c:v>
                </c:pt>
                <c:pt idx="1016">
                  <c:v>2.4600414111348723E-2</c:v>
                </c:pt>
                <c:pt idx="1017">
                  <c:v>2.4600979677582568E-2</c:v>
                </c:pt>
                <c:pt idx="1018">
                  <c:v>2.4601442799615514E-2</c:v>
                </c:pt>
                <c:pt idx="1019">
                  <c:v>2.4601803477285467E-2</c:v>
                </c:pt>
                <c:pt idx="1020">
                  <c:v>2.4602061710673473E-2</c:v>
                </c:pt>
                <c:pt idx="1021">
                  <c:v>2.4602217499698487E-2</c:v>
                </c:pt>
                <c:pt idx="1022">
                  <c:v>2.46022708445226E-2</c:v>
                </c:pt>
                <c:pt idx="1023">
                  <c:v>2.4602221745064767E-2</c:v>
                </c:pt>
                <c:pt idx="1024">
                  <c:v>2.4602070201243942E-2</c:v>
                </c:pt>
                <c:pt idx="1025">
                  <c:v>2.460181621314117E-2</c:v>
                </c:pt>
                <c:pt idx="1026">
                  <c:v>2.4601459780756452E-2</c:v>
                </c:pt>
                <c:pt idx="1027">
                  <c:v>2.4601000904089787E-2</c:v>
                </c:pt>
                <c:pt idx="1028">
                  <c:v>2.4600439583222222E-2</c:v>
                </c:pt>
                <c:pt idx="1029">
                  <c:v>2.4599775817991665E-2</c:v>
                </c:pt>
                <c:pt idx="1030">
                  <c:v>2.4599009608398115E-2</c:v>
                </c:pt>
                <c:pt idx="1031">
                  <c:v>2.4598140954522618E-2</c:v>
                </c:pt>
                <c:pt idx="1032">
                  <c:v>2.4597169856446222E-2</c:v>
                </c:pt>
                <c:pt idx="1033">
                  <c:v>2.4596096314006832E-2</c:v>
                </c:pt>
                <c:pt idx="1034">
                  <c:v>2.4594920327285497E-2</c:v>
                </c:pt>
                <c:pt idx="1035">
                  <c:v>2.4593657669023106E-2</c:v>
                </c:pt>
                <c:pt idx="1036">
                  <c:v>2.4592363672676365E-2</c:v>
                </c:pt>
                <c:pt idx="1037">
                  <c:v>2.4591043251270817E-2</c:v>
                </c:pt>
                <c:pt idx="1038">
                  <c:v>2.4589696404644368E-2</c:v>
                </c:pt>
                <c:pt idx="1039">
                  <c:v>2.4588323132959111E-2</c:v>
                </c:pt>
                <c:pt idx="1040">
                  <c:v>2.4586923435971908E-2</c:v>
                </c:pt>
                <c:pt idx="1041">
                  <c:v>2.4585497313925897E-2</c:v>
                </c:pt>
                <c:pt idx="1042">
                  <c:v>2.4584044766658986E-2</c:v>
                </c:pt>
                <c:pt idx="1043">
                  <c:v>2.458256579425222E-2</c:v>
                </c:pt>
                <c:pt idx="1044">
                  <c:v>2.4581060396624554E-2</c:v>
                </c:pt>
                <c:pt idx="1045">
                  <c:v>2.4579528573938081E-2</c:v>
                </c:pt>
                <c:pt idx="1046">
                  <c:v>2.4577970326030707E-2</c:v>
                </c:pt>
                <c:pt idx="1047">
                  <c:v>2.4576157113980202E-2</c:v>
                </c:pt>
                <c:pt idx="1048">
                  <c:v>2.4574542240738406E-2</c:v>
                </c:pt>
                <c:pt idx="1049">
                  <c:v>2.4572900942356757E-2</c:v>
                </c:pt>
                <c:pt idx="1050">
                  <c:v>2.4571233218754207E-2</c:v>
                </c:pt>
                <c:pt idx="1051">
                  <c:v>2.456953907009285E-2</c:v>
                </c:pt>
                <c:pt idx="1052">
                  <c:v>2.4567818496129545E-2</c:v>
                </c:pt>
                <c:pt idx="1053">
                  <c:v>2.4566071497107433E-2</c:v>
                </c:pt>
                <c:pt idx="1054">
                  <c:v>2.4564298072945467E-2</c:v>
                </c:pt>
                <c:pt idx="1055">
                  <c:v>2.4562498223562601E-2</c:v>
                </c:pt>
                <c:pt idx="1056">
                  <c:v>2.4560671949120927E-2</c:v>
                </c:pt>
                <c:pt idx="1057">
                  <c:v>2.4558819249458352E-2</c:v>
                </c:pt>
                <c:pt idx="1058">
                  <c:v>2.4556940124574878E-2</c:v>
                </c:pt>
                <c:pt idx="1059">
                  <c:v>2.4555034574632595E-2</c:v>
                </c:pt>
                <c:pt idx="1060">
                  <c:v>2.4553102599550458E-2</c:v>
                </c:pt>
                <c:pt idx="1061">
                  <c:v>2.4551144199328467E-2</c:v>
                </c:pt>
                <c:pt idx="1062">
                  <c:v>2.454915937380453E-2</c:v>
                </c:pt>
                <c:pt idx="1063">
                  <c:v>2.4547148123221785E-2</c:v>
                </c:pt>
                <c:pt idx="1064">
                  <c:v>2.4545110447499185E-2</c:v>
                </c:pt>
                <c:pt idx="1065">
                  <c:v>2.4543046346636732E-2</c:v>
                </c:pt>
                <c:pt idx="1066">
                  <c:v>2.4540955820553378E-2</c:v>
                </c:pt>
                <c:pt idx="1067">
                  <c:v>2.4538838869330171E-2</c:v>
                </c:pt>
                <c:pt idx="1068">
                  <c:v>2.4536695492967109E-2</c:v>
                </c:pt>
                <c:pt idx="1069">
                  <c:v>2.4534525691464193E-2</c:v>
                </c:pt>
                <c:pt idx="1070">
                  <c:v>2.4532329464821423E-2</c:v>
                </c:pt>
                <c:pt idx="1071">
                  <c:v>2.4530106813038799E-2</c:v>
                </c:pt>
                <c:pt idx="1072">
                  <c:v>2.4527857736035275E-2</c:v>
                </c:pt>
                <c:pt idx="1073">
                  <c:v>2.4525582233972942E-2</c:v>
                </c:pt>
                <c:pt idx="1074">
                  <c:v>2.452328030668971E-2</c:v>
                </c:pt>
                <c:pt idx="1075">
                  <c:v>2.4520951954266623E-2</c:v>
                </c:pt>
                <c:pt idx="1076">
                  <c:v>2.4518597176703683E-2</c:v>
                </c:pt>
                <c:pt idx="1077">
                  <c:v>2.4516215974000888E-2</c:v>
                </c:pt>
                <c:pt idx="1078">
                  <c:v>2.4513808346239285E-2</c:v>
                </c:pt>
                <c:pt idx="1079">
                  <c:v>2.4511374293256782E-2</c:v>
                </c:pt>
                <c:pt idx="1080">
                  <c:v>2.4508913815053379E-2</c:v>
                </c:pt>
                <c:pt idx="1081">
                  <c:v>2.4506426911791168E-2</c:v>
                </c:pt>
                <c:pt idx="1082">
                  <c:v>2.4503913583389103E-2</c:v>
                </c:pt>
                <c:pt idx="1083">
                  <c:v>2.4501373829847184E-2</c:v>
                </c:pt>
                <c:pt idx="1084">
                  <c:v>2.4498807651084364E-2</c:v>
                </c:pt>
                <c:pt idx="1085">
                  <c:v>2.4496215047262737E-2</c:v>
                </c:pt>
                <c:pt idx="1086">
                  <c:v>2.4493596018301256E-2</c:v>
                </c:pt>
                <c:pt idx="1087">
                  <c:v>2.4490950564118874E-2</c:v>
                </c:pt>
                <c:pt idx="1088">
                  <c:v>2.4488278684877685E-2</c:v>
                </c:pt>
                <c:pt idx="1089">
                  <c:v>2.4485580380415595E-2</c:v>
                </c:pt>
                <c:pt idx="1090">
                  <c:v>2.4482855650894697E-2</c:v>
                </c:pt>
                <c:pt idx="1091">
                  <c:v>2.4480104496152899E-2</c:v>
                </c:pt>
                <c:pt idx="1092">
                  <c:v>2.4477326916271247E-2</c:v>
                </c:pt>
                <c:pt idx="1093">
                  <c:v>2.4474522911330787E-2</c:v>
                </c:pt>
                <c:pt idx="1094">
                  <c:v>2.4471692481250473E-2</c:v>
                </c:pt>
                <c:pt idx="1095">
                  <c:v>2.4468835625949259E-2</c:v>
                </c:pt>
                <c:pt idx="1096">
                  <c:v>2.4465952345589237E-2</c:v>
                </c:pt>
                <c:pt idx="1097">
                  <c:v>2.4463042640089361E-2</c:v>
                </c:pt>
                <c:pt idx="1098">
                  <c:v>2.4460106509368584E-2</c:v>
                </c:pt>
                <c:pt idx="1099">
                  <c:v>2.4457143953670046E-2</c:v>
                </c:pt>
                <c:pt idx="1100">
                  <c:v>2.4454154972669562E-2</c:v>
                </c:pt>
                <c:pt idx="1101">
                  <c:v>2.4451139566610269E-2</c:v>
                </c:pt>
                <c:pt idx="1102">
                  <c:v>2.4448097735411123E-2</c:v>
                </c:pt>
                <c:pt idx="1103">
                  <c:v>2.4445029479072122E-2</c:v>
                </c:pt>
                <c:pt idx="1104">
                  <c:v>2.4441934797674314E-2</c:v>
                </c:pt>
                <c:pt idx="1105">
                  <c:v>2.4438813691055605E-2</c:v>
                </c:pt>
                <c:pt idx="1106">
                  <c:v>2.4435666159297043E-2</c:v>
                </c:pt>
                <c:pt idx="1107">
                  <c:v>2.4432492202479672E-2</c:v>
                </c:pt>
                <c:pt idx="1108">
                  <c:v>2.4429291820522447E-2</c:v>
                </c:pt>
                <c:pt idx="1109">
                  <c:v>2.4426065013425369E-2</c:v>
                </c:pt>
                <c:pt idx="1110">
                  <c:v>2.4422811781188436E-2</c:v>
                </c:pt>
                <c:pt idx="1111">
                  <c:v>2.4419532123811649E-2</c:v>
                </c:pt>
                <c:pt idx="1112">
                  <c:v>2.4416226041295008E-2</c:v>
                </c:pt>
                <c:pt idx="1113">
                  <c:v>2.441289353371956E-2</c:v>
                </c:pt>
                <c:pt idx="1114">
                  <c:v>2.4409534601004257E-2</c:v>
                </c:pt>
                <c:pt idx="1115">
                  <c:v>2.44061492431491E-2</c:v>
                </c:pt>
                <c:pt idx="1116">
                  <c:v>2.4402737460235135E-2</c:v>
                </c:pt>
                <c:pt idx="1117">
                  <c:v>2.4399299252100271E-2</c:v>
                </c:pt>
                <c:pt idx="1118">
                  <c:v>2.4395834618825551E-2</c:v>
                </c:pt>
                <c:pt idx="1119">
                  <c:v>2.4392343560492025E-2</c:v>
                </c:pt>
                <c:pt idx="1120">
                  <c:v>2.4388826077018644E-2</c:v>
                </c:pt>
                <c:pt idx="1121">
                  <c:v>2.4385282168405409E-2</c:v>
                </c:pt>
                <c:pt idx="1122">
                  <c:v>2.4381711834733366E-2</c:v>
                </c:pt>
                <c:pt idx="1123">
                  <c:v>2.4378115075921469E-2</c:v>
                </c:pt>
                <c:pt idx="1124">
                  <c:v>2.4374491891969718E-2</c:v>
                </c:pt>
                <c:pt idx="1125">
                  <c:v>2.4370842282878113E-2</c:v>
                </c:pt>
                <c:pt idx="1126">
                  <c:v>2.4367166248808747E-2</c:v>
                </c:pt>
                <c:pt idx="1127">
                  <c:v>2.4363463789437434E-2</c:v>
                </c:pt>
                <c:pt idx="1128">
                  <c:v>2.4359734905169406E-2</c:v>
                </c:pt>
                <c:pt idx="1129">
                  <c:v>2.4355979595599431E-2</c:v>
                </c:pt>
                <c:pt idx="1130">
                  <c:v>2.4352197860970648E-2</c:v>
                </c:pt>
                <c:pt idx="1131">
                  <c:v>2.4348389701283057E-2</c:v>
                </c:pt>
                <c:pt idx="1132">
                  <c:v>2.4344555116374567E-2</c:v>
                </c:pt>
                <c:pt idx="1133">
                  <c:v>2.4340694106407268E-2</c:v>
                </c:pt>
                <c:pt idx="1134">
                  <c:v>2.4336806671381161E-2</c:v>
                </c:pt>
                <c:pt idx="1135">
                  <c:v>2.4332892811296247E-2</c:v>
                </c:pt>
                <c:pt idx="1136">
                  <c:v>2.4328952525990433E-2</c:v>
                </c:pt>
                <c:pt idx="1137">
                  <c:v>2.4324985815544764E-2</c:v>
                </c:pt>
                <c:pt idx="1138">
                  <c:v>2.4320992680121334E-2</c:v>
                </c:pt>
                <c:pt idx="1139">
                  <c:v>2.431697311955805E-2</c:v>
                </c:pt>
                <c:pt idx="1140">
                  <c:v>2.4312927133854911E-2</c:v>
                </c:pt>
                <c:pt idx="1141">
                  <c:v>2.4308854723011919E-2</c:v>
                </c:pt>
                <c:pt idx="1142">
                  <c:v>2.4304755887110119E-2</c:v>
                </c:pt>
                <c:pt idx="1143">
                  <c:v>2.4300630626149511E-2</c:v>
                </c:pt>
                <c:pt idx="1144">
                  <c:v>2.4296478939968003E-2</c:v>
                </c:pt>
                <c:pt idx="1145">
                  <c:v>2.4292300828808733E-2</c:v>
                </c:pt>
                <c:pt idx="1146">
                  <c:v>2.4288096292590655E-2</c:v>
                </c:pt>
                <c:pt idx="1147">
                  <c:v>2.4283865331070631E-2</c:v>
                </c:pt>
                <c:pt idx="1148">
                  <c:v>2.4279607944653891E-2</c:v>
                </c:pt>
                <c:pt idx="1149">
                  <c:v>2.4275324133016252E-2</c:v>
                </c:pt>
                <c:pt idx="1150">
                  <c:v>2.427101389640085E-2</c:v>
                </c:pt>
                <c:pt idx="1151">
                  <c:v>2.4266055554317267E-2</c:v>
                </c:pt>
                <c:pt idx="1152">
                  <c:v>2.4261688692448491E-2</c:v>
                </c:pt>
                <c:pt idx="1153">
                  <c:v>2.4257295405520907E-2</c:v>
                </c:pt>
                <c:pt idx="1154">
                  <c:v>2.4252875693453468E-2</c:v>
                </c:pt>
                <c:pt idx="1155">
                  <c:v>2.4248429556327222E-2</c:v>
                </c:pt>
                <c:pt idx="1156">
                  <c:v>2.4243956994142168E-2</c:v>
                </c:pt>
                <c:pt idx="1157">
                  <c:v>2.4239458006736214E-2</c:v>
                </c:pt>
                <c:pt idx="1158">
                  <c:v>2.4234932594352498E-2</c:v>
                </c:pt>
                <c:pt idx="1159">
                  <c:v>2.4230380756828929E-2</c:v>
                </c:pt>
                <c:pt idx="1160">
                  <c:v>2.4225802494246551E-2</c:v>
                </c:pt>
                <c:pt idx="1161">
                  <c:v>2.4221197806605366E-2</c:v>
                </c:pt>
                <c:pt idx="1162">
                  <c:v>2.4216566693824326E-2</c:v>
                </c:pt>
                <c:pt idx="1163">
                  <c:v>2.4211909155984479E-2</c:v>
                </c:pt>
                <c:pt idx="1164">
                  <c:v>2.4207225193085824E-2</c:v>
                </c:pt>
                <c:pt idx="1165">
                  <c:v>2.4202514805128361E-2</c:v>
                </c:pt>
                <c:pt idx="1166">
                  <c:v>2.4197777992112091E-2</c:v>
                </c:pt>
                <c:pt idx="1167">
                  <c:v>2.4194855420190953E-2</c:v>
                </c:pt>
                <c:pt idx="1168">
                  <c:v>2.4188225090659987E-2</c:v>
                </c:pt>
                <c:pt idx="1169">
                  <c:v>2.4183409002386247E-2</c:v>
                </c:pt>
                <c:pt idx="1170">
                  <c:v>2.4178566488972653E-2</c:v>
                </c:pt>
                <c:pt idx="1171">
                  <c:v>2.4173697550581297E-2</c:v>
                </c:pt>
                <c:pt idx="1172">
                  <c:v>2.4168802187050087E-2</c:v>
                </c:pt>
                <c:pt idx="1173">
                  <c:v>2.4163880398460069E-2</c:v>
                </c:pt>
                <c:pt idx="1174">
                  <c:v>2.4158932184811244E-2</c:v>
                </c:pt>
                <c:pt idx="1175">
                  <c:v>2.4153957546022564E-2</c:v>
                </c:pt>
                <c:pt idx="1176">
                  <c:v>2.4148956482256123E-2</c:v>
                </c:pt>
                <c:pt idx="1177">
                  <c:v>2.4143928993430874E-2</c:v>
                </c:pt>
                <c:pt idx="1178">
                  <c:v>2.4138875079465771E-2</c:v>
                </c:pt>
                <c:pt idx="1179">
                  <c:v>2.4133794740441861E-2</c:v>
                </c:pt>
                <c:pt idx="1180">
                  <c:v>2.4128687976440188E-2</c:v>
                </c:pt>
                <c:pt idx="1181">
                  <c:v>2.4123554787298662E-2</c:v>
                </c:pt>
                <c:pt idx="1182">
                  <c:v>2.4118395173098328E-2</c:v>
                </c:pt>
                <c:pt idx="1183">
                  <c:v>2.4113209133839186E-2</c:v>
                </c:pt>
                <c:pt idx="1184">
                  <c:v>2.4107996669521237E-2</c:v>
                </c:pt>
                <c:pt idx="1185">
                  <c:v>2.4102757780144479E-2</c:v>
                </c:pt>
                <c:pt idx="1186">
                  <c:v>2.4097492465708914E-2</c:v>
                </c:pt>
                <c:pt idx="1187">
                  <c:v>2.4092200726376634E-2</c:v>
                </c:pt>
                <c:pt idx="1188">
                  <c:v>2.4086882561823453E-2</c:v>
                </c:pt>
                <c:pt idx="1189">
                  <c:v>2.4081537972211464E-2</c:v>
                </c:pt>
                <c:pt idx="1190">
                  <c:v>2.4076166957540668E-2</c:v>
                </c:pt>
                <c:pt idx="1191">
                  <c:v>2.4070769730962782E-2</c:v>
                </c:pt>
                <c:pt idx="1192">
                  <c:v>2.4065348691933997E-2</c:v>
                </c:pt>
                <c:pt idx="1193">
                  <c:v>2.4059904524484921E-2</c:v>
                </c:pt>
                <c:pt idx="1194">
                  <c:v>2.4054437228777648E-2</c:v>
                </c:pt>
                <c:pt idx="1195">
                  <c:v>2.4048946804650084E-2</c:v>
                </c:pt>
                <c:pt idx="1196">
                  <c:v>2.4043433252264323E-2</c:v>
                </c:pt>
                <c:pt idx="1197">
                  <c:v>2.4037896571458273E-2</c:v>
                </c:pt>
                <c:pt idx="1198">
                  <c:v>2.4032336762150885E-2</c:v>
                </c:pt>
                <c:pt idx="1199">
                  <c:v>2.4026753824585301E-2</c:v>
                </c:pt>
                <c:pt idx="1200">
                  <c:v>2.4021147758680472E-2</c:v>
                </c:pt>
                <c:pt idx="1201">
                  <c:v>2.4015518564355354E-2</c:v>
                </c:pt>
                <c:pt idx="1202">
                  <c:v>2.4009866241772038E-2</c:v>
                </c:pt>
                <c:pt idx="1203">
                  <c:v>2.4004143282032969E-2</c:v>
                </c:pt>
                <c:pt idx="1204">
                  <c:v>2.3998437344282163E-2</c:v>
                </c:pt>
                <c:pt idx="1205">
                  <c:v>2.399270827530146E-2</c:v>
                </c:pt>
                <c:pt idx="1206">
                  <c:v>2.3986956075144897E-2</c:v>
                </c:pt>
                <c:pt idx="1207">
                  <c:v>2.3981180743731421E-2</c:v>
                </c:pt>
                <c:pt idx="1208">
                  <c:v>2.3975382281142082E-2</c:v>
                </c:pt>
                <c:pt idx="1209">
                  <c:v>2.3969560687349865E-2</c:v>
                </c:pt>
                <c:pt idx="1210">
                  <c:v>2.3963715962354769E-2</c:v>
                </c:pt>
                <c:pt idx="1211">
                  <c:v>2.3957848106156792E-2</c:v>
                </c:pt>
                <c:pt idx="1212">
                  <c:v>2.3951957118755939E-2</c:v>
                </c:pt>
                <c:pt idx="1213">
                  <c:v>2.3946043000179221E-2</c:v>
                </c:pt>
                <c:pt idx="1214">
                  <c:v>2.3940105750399624E-2</c:v>
                </c:pt>
                <c:pt idx="1215">
                  <c:v>2.3934145369444163E-2</c:v>
                </c:pt>
                <c:pt idx="1216">
                  <c:v>2.3928161857312839E-2</c:v>
                </c:pt>
                <c:pt idx="1217">
                  <c:v>2.3922155214005651E-2</c:v>
                </c:pt>
                <c:pt idx="1218">
                  <c:v>2.3911967766047093E-2</c:v>
                </c:pt>
                <c:pt idx="1219">
                  <c:v>2.3905905741222755E-2</c:v>
                </c:pt>
                <c:pt idx="1220">
                  <c:v>2.3899820588140219E-2</c:v>
                </c:pt>
                <c:pt idx="1221">
                  <c:v>2.3893712306556347E-2</c:v>
                </c:pt>
                <c:pt idx="1222">
                  <c:v>2.3887580896795324E-2</c:v>
                </c:pt>
                <c:pt idx="1223">
                  <c:v>2.3881426358614011E-2</c:v>
                </c:pt>
                <c:pt idx="1224">
                  <c:v>2.3875248692093454E-2</c:v>
                </c:pt>
                <c:pt idx="1225">
                  <c:v>2.3869047897314699E-2</c:v>
                </c:pt>
                <c:pt idx="1226">
                  <c:v>2.3862823974034608E-2</c:v>
                </c:pt>
                <c:pt idx="1227">
                  <c:v>2.3856576922577366E-2</c:v>
                </c:pt>
                <c:pt idx="1228">
                  <c:v>2.3850306742861926E-2</c:v>
                </c:pt>
                <c:pt idx="1229">
                  <c:v>2.384401343464515E-2</c:v>
                </c:pt>
                <c:pt idx="1230">
                  <c:v>2.3837696998170177E-2</c:v>
                </c:pt>
                <c:pt idx="1231">
                  <c:v>2.3831357433437006E-2</c:v>
                </c:pt>
                <c:pt idx="1232">
                  <c:v>2.3824994740283545E-2</c:v>
                </c:pt>
                <c:pt idx="1233">
                  <c:v>2.3818608918871886E-2</c:v>
                </c:pt>
                <c:pt idx="1234">
                  <c:v>2.3812199969039938E-2</c:v>
                </c:pt>
                <c:pt idx="1235">
                  <c:v>2.3805767891030838E-2</c:v>
                </c:pt>
                <c:pt idx="1236">
                  <c:v>2.3799312684601448E-2</c:v>
                </c:pt>
                <c:pt idx="1237">
                  <c:v>2.3792834349832814E-2</c:v>
                </c:pt>
                <c:pt idx="1238">
                  <c:v>2.3786332886805983E-2</c:v>
                </c:pt>
                <c:pt idx="1239">
                  <c:v>2.3779808295520954E-2</c:v>
                </c:pt>
                <c:pt idx="1240">
                  <c:v>2.3773260575815636E-2</c:v>
                </c:pt>
                <c:pt idx="1241">
                  <c:v>2.3766689727852119E-2</c:v>
                </c:pt>
                <c:pt idx="1242">
                  <c:v>2.3760095751630406E-2</c:v>
                </c:pt>
                <c:pt idx="1243">
                  <c:v>2.3753478646988402E-2</c:v>
                </c:pt>
                <c:pt idx="1244">
                  <c:v>2.3746838414088201E-2</c:v>
                </c:pt>
                <c:pt idx="1245">
                  <c:v>2.3740175052929802E-2</c:v>
                </c:pt>
                <c:pt idx="1246">
                  <c:v>2.3733488563351113E-2</c:v>
                </c:pt>
                <c:pt idx="1247">
                  <c:v>2.3726778945514226E-2</c:v>
                </c:pt>
                <c:pt idx="1248">
                  <c:v>2.3720046199338096E-2</c:v>
                </c:pt>
                <c:pt idx="1249">
                  <c:v>2.3713290324984815E-2</c:v>
                </c:pt>
                <c:pt idx="1250">
                  <c:v>2.3706511322211243E-2</c:v>
                </c:pt>
                <c:pt idx="1251">
                  <c:v>2.3699709191260521E-2</c:v>
                </c:pt>
                <c:pt idx="1252">
                  <c:v>2.3692883931889508E-2</c:v>
                </c:pt>
                <c:pt idx="1253">
                  <c:v>2.3686035544260298E-2</c:v>
                </c:pt>
                <c:pt idx="1254">
                  <c:v>2.3679164028291844E-2</c:v>
                </c:pt>
                <c:pt idx="1255">
                  <c:v>2.3672269384065192E-2</c:v>
                </c:pt>
                <c:pt idx="1256">
                  <c:v>2.3665351611580343E-2</c:v>
                </c:pt>
                <c:pt idx="1257">
                  <c:v>2.365841071075625E-2</c:v>
                </c:pt>
                <c:pt idx="1258">
                  <c:v>2.365144668167396E-2</c:v>
                </c:pt>
                <c:pt idx="1259">
                  <c:v>2.3644459524252426E-2</c:v>
                </c:pt>
                <c:pt idx="1260">
                  <c:v>2.363744923865374E-2</c:v>
                </c:pt>
                <c:pt idx="1261">
                  <c:v>2.3630415824634765E-2</c:v>
                </c:pt>
                <c:pt idx="1262">
                  <c:v>2.3623359282357592E-2</c:v>
                </c:pt>
                <c:pt idx="1263">
                  <c:v>2.3616279611903268E-2</c:v>
                </c:pt>
                <c:pt idx="1264">
                  <c:v>2.36091768131097E-2</c:v>
                </c:pt>
                <c:pt idx="1265">
                  <c:v>2.3602050886057935E-2</c:v>
                </c:pt>
                <c:pt idx="1266">
                  <c:v>2.3594901830666926E-2</c:v>
                </c:pt>
                <c:pt idx="1267">
                  <c:v>2.3587729646936673E-2</c:v>
                </c:pt>
                <c:pt idx="1268">
                  <c:v>2.3580534335029268E-2</c:v>
                </c:pt>
                <c:pt idx="1269">
                  <c:v>2.357331589478262E-2</c:v>
                </c:pt>
                <c:pt idx="1270">
                  <c:v>2.3566074326358821E-2</c:v>
                </c:pt>
                <c:pt idx="1271">
                  <c:v>2.3558809629595778E-2</c:v>
                </c:pt>
                <c:pt idx="1272">
                  <c:v>2.3551521804574538E-2</c:v>
                </c:pt>
                <c:pt idx="1273">
                  <c:v>2.3544210851214054E-2</c:v>
                </c:pt>
                <c:pt idx="1274">
                  <c:v>2.3536876769757464E-2</c:v>
                </c:pt>
                <c:pt idx="1275">
                  <c:v>2.3529519559880585E-2</c:v>
                </c:pt>
                <c:pt idx="1276">
                  <c:v>2.3522139221745508E-2</c:v>
                </c:pt>
                <c:pt idx="1277">
                  <c:v>2.351473575543328E-2</c:v>
                </c:pt>
                <c:pt idx="1278">
                  <c:v>2.3507309160781809E-2</c:v>
                </c:pt>
                <c:pt idx="1279">
                  <c:v>2.3499859437872139E-2</c:v>
                </c:pt>
                <c:pt idx="1280">
                  <c:v>2.3492386586623226E-2</c:v>
                </c:pt>
                <c:pt idx="1281">
                  <c:v>2.3484890607359254E-2</c:v>
                </c:pt>
                <c:pt idx="1282">
                  <c:v>2.3477371499593946E-2</c:v>
                </c:pt>
                <c:pt idx="1283">
                  <c:v>2.346982926381358E-2</c:v>
                </c:pt>
                <c:pt idx="1284">
                  <c:v>2.3462263899612923E-2</c:v>
                </c:pt>
                <c:pt idx="1285">
                  <c:v>2.3454675407154069E-2</c:v>
                </c:pt>
                <c:pt idx="1286">
                  <c:v>2.3447063786437017E-2</c:v>
                </c:pt>
                <c:pt idx="1287">
                  <c:v>2.3439429037542814E-2</c:v>
                </c:pt>
                <c:pt idx="1288">
                  <c:v>2.3431771160309367E-2</c:v>
                </c:pt>
                <c:pt idx="1289">
                  <c:v>2.3424090154898769E-2</c:v>
                </c:pt>
                <c:pt idx="1290">
                  <c:v>2.3416386021148927E-2</c:v>
                </c:pt>
                <c:pt idx="1291">
                  <c:v>2.340865875930298E-2</c:v>
                </c:pt>
                <c:pt idx="1292">
                  <c:v>2.340090836911779E-2</c:v>
                </c:pt>
                <c:pt idx="1293">
                  <c:v>2.3393134850674402E-2</c:v>
                </c:pt>
                <c:pt idx="1294">
                  <c:v>2.3385338204134909E-2</c:v>
                </c:pt>
                <c:pt idx="1295">
                  <c:v>2.3377518429175126E-2</c:v>
                </c:pt>
                <c:pt idx="1296">
                  <c:v>2.3369675526038192E-2</c:v>
                </c:pt>
                <c:pt idx="1297">
                  <c:v>2.3361809494724106E-2</c:v>
                </c:pt>
                <c:pt idx="1298">
                  <c:v>2.3353920335070777E-2</c:v>
                </c:pt>
                <c:pt idx="1299">
                  <c:v>2.3346008047240296E-2</c:v>
                </c:pt>
                <c:pt idx="1300">
                  <c:v>2.3338072631232665E-2</c:v>
                </c:pt>
                <c:pt idx="1301">
                  <c:v>2.3330114086885789E-2</c:v>
                </c:pt>
                <c:pt idx="1302">
                  <c:v>2.3322132414361763E-2</c:v>
                </c:pt>
                <c:pt idx="1303">
                  <c:v>2.3314127613660585E-2</c:v>
                </c:pt>
                <c:pt idx="1304">
                  <c:v>2.3306099684701209E-2</c:v>
                </c:pt>
                <c:pt idx="1305">
                  <c:v>2.329804862740259E-2</c:v>
                </c:pt>
                <c:pt idx="1306">
                  <c:v>2.3289974442007866E-2</c:v>
                </c:pt>
                <c:pt idx="1307">
                  <c:v>2.3280718481323293E-2</c:v>
                </c:pt>
                <c:pt idx="1308">
                  <c:v>2.3272594735398444E-2</c:v>
                </c:pt>
                <c:pt idx="1309">
                  <c:v>2.3264447861296444E-2</c:v>
                </c:pt>
                <c:pt idx="1310">
                  <c:v>2.3256277859017294E-2</c:v>
                </c:pt>
                <c:pt idx="1311">
                  <c:v>2.3248084728479945E-2</c:v>
                </c:pt>
                <c:pt idx="1312">
                  <c:v>2.3239868469603353E-2</c:v>
                </c:pt>
                <c:pt idx="1313">
                  <c:v>2.3231629082792749E-2</c:v>
                </c:pt>
                <c:pt idx="1314">
                  <c:v>2.3223366567561854E-2</c:v>
                </c:pt>
                <c:pt idx="1315">
                  <c:v>2.3215080924234854E-2</c:v>
                </c:pt>
                <c:pt idx="1316">
                  <c:v>2.3206772152568611E-2</c:v>
                </c:pt>
                <c:pt idx="1317">
                  <c:v>2.3198440252887309E-2</c:v>
                </c:pt>
                <c:pt idx="1318">
                  <c:v>2.3190085224785717E-2</c:v>
                </c:pt>
                <c:pt idx="1319">
                  <c:v>2.318170706858802E-2</c:v>
                </c:pt>
                <c:pt idx="1320">
                  <c:v>2.3173305784213172E-2</c:v>
                </c:pt>
                <c:pt idx="1321">
                  <c:v>2.3164881371580126E-2</c:v>
                </c:pt>
                <c:pt idx="1322">
                  <c:v>2.3156433830850975E-2</c:v>
                </c:pt>
                <c:pt idx="1323">
                  <c:v>2.3147963161863627E-2</c:v>
                </c:pt>
                <c:pt idx="1324">
                  <c:v>2.3139469364618082E-2</c:v>
                </c:pt>
                <c:pt idx="1325">
                  <c:v>2.3130952439276431E-2</c:v>
                </c:pt>
                <c:pt idx="1326">
                  <c:v>2.3122412385757629E-2</c:v>
                </c:pt>
                <c:pt idx="1327">
                  <c:v>2.311384920398063E-2</c:v>
                </c:pt>
                <c:pt idx="1328">
                  <c:v>2.3105262894026479E-2</c:v>
                </c:pt>
                <c:pt idx="1329">
                  <c:v>2.3096653455976224E-2</c:v>
                </c:pt>
                <c:pt idx="1330">
                  <c:v>2.3088020889586724E-2</c:v>
                </c:pt>
                <c:pt idx="1331">
                  <c:v>2.307936519510112E-2</c:v>
                </c:pt>
                <c:pt idx="1332">
                  <c:v>2.3070686372438365E-2</c:v>
                </c:pt>
                <c:pt idx="1333">
                  <c:v>2.3061984421598458E-2</c:v>
                </c:pt>
                <c:pt idx="1334">
                  <c:v>2.30532593425814E-2</c:v>
                </c:pt>
                <c:pt idx="1335">
                  <c:v>2.3044511135387191E-2</c:v>
                </c:pt>
                <c:pt idx="1336">
                  <c:v>2.3035739800015831E-2</c:v>
                </c:pt>
                <c:pt idx="1337">
                  <c:v>2.3026945336467319E-2</c:v>
                </c:pt>
                <c:pt idx="1338">
                  <c:v>2.301812774466061E-2</c:v>
                </c:pt>
                <c:pt idx="1339">
                  <c:v>2.3009287024838843E-2</c:v>
                </c:pt>
                <c:pt idx="1340">
                  <c:v>2.3000423176758877E-2</c:v>
                </c:pt>
                <c:pt idx="1341">
                  <c:v>2.2991536200501761E-2</c:v>
                </c:pt>
                <c:pt idx="1342">
                  <c:v>2.298262609614854E-2</c:v>
                </c:pt>
                <c:pt idx="1343">
                  <c:v>2.2973692863618167E-2</c:v>
                </c:pt>
                <c:pt idx="1344">
                  <c:v>2.2964736502910643E-2</c:v>
                </c:pt>
                <c:pt idx="1345">
                  <c:v>2.2955757014025968E-2</c:v>
                </c:pt>
                <c:pt idx="1346">
                  <c:v>2.2946754396964142E-2</c:v>
                </c:pt>
                <c:pt idx="1347">
                  <c:v>2.2937728651806211E-2</c:v>
                </c:pt>
                <c:pt idx="1348">
                  <c:v>2.2928679778471128E-2</c:v>
                </c:pt>
                <c:pt idx="1349">
                  <c:v>2.2919607777039941E-2</c:v>
                </c:pt>
                <c:pt idx="1350">
                  <c:v>2.2910512647350556E-2</c:v>
                </c:pt>
                <c:pt idx="1351">
                  <c:v>2.2901394389565066E-2</c:v>
                </c:pt>
                <c:pt idx="1352">
                  <c:v>2.2892253003602425E-2</c:v>
                </c:pt>
                <c:pt idx="1353">
                  <c:v>2.2883088489543679E-2</c:v>
                </c:pt>
                <c:pt idx="1354">
                  <c:v>2.2873900847307782E-2</c:v>
                </c:pt>
                <c:pt idx="1355">
                  <c:v>2.286469007697578E-2</c:v>
                </c:pt>
                <c:pt idx="1356">
                  <c:v>2.285545617838558E-2</c:v>
                </c:pt>
                <c:pt idx="1357">
                  <c:v>2.2846199151861368E-2</c:v>
                </c:pt>
                <c:pt idx="1358">
                  <c:v>2.2836918996997913E-2</c:v>
                </c:pt>
                <c:pt idx="1359">
                  <c:v>2.2827615714119398E-2</c:v>
                </c:pt>
                <c:pt idx="1360">
                  <c:v>2.2818289303063732E-2</c:v>
                </c:pt>
                <c:pt idx="1361">
                  <c:v>2.2808939763911962E-2</c:v>
                </c:pt>
                <c:pt idx="1362">
                  <c:v>2.279956709658304E-2</c:v>
                </c:pt>
                <c:pt idx="1363">
                  <c:v>2.2790171301158013E-2</c:v>
                </c:pt>
                <c:pt idx="1364">
                  <c:v>2.2780752377555835E-2</c:v>
                </c:pt>
                <c:pt idx="1365">
                  <c:v>2.2771310325857552E-2</c:v>
                </c:pt>
                <c:pt idx="1366">
                  <c:v>2.2761845146144211E-2</c:v>
                </c:pt>
                <c:pt idx="1367">
                  <c:v>2.2752356838091625E-2</c:v>
                </c:pt>
                <c:pt idx="1368">
                  <c:v>2.2742845402105027E-2</c:v>
                </c:pt>
                <c:pt idx="1369">
                  <c:v>2.2733310837941278E-2</c:v>
                </c:pt>
                <c:pt idx="1370">
                  <c:v>2.2723753145681425E-2</c:v>
                </c:pt>
                <c:pt idx="1371">
                  <c:v>2.2714172325244419E-2</c:v>
                </c:pt>
                <c:pt idx="1372">
                  <c:v>2.2704568376792356E-2</c:v>
                </c:pt>
                <c:pt idx="1373">
                  <c:v>2.2694941300163141E-2</c:v>
                </c:pt>
                <c:pt idx="1374">
                  <c:v>2.2685291095437821E-2</c:v>
                </c:pt>
                <c:pt idx="1375">
                  <c:v>2.2675617762616396E-2</c:v>
                </c:pt>
                <c:pt idx="1376">
                  <c:v>2.2665921301698866E-2</c:v>
                </c:pt>
                <c:pt idx="1377">
                  <c:v>2.2656201712685231E-2</c:v>
                </c:pt>
                <c:pt idx="1378">
                  <c:v>2.2646458995494445E-2</c:v>
                </c:pt>
                <c:pt idx="1379">
                  <c:v>2.26366931502886E-2</c:v>
                </c:pt>
                <c:pt idx="1380">
                  <c:v>2.2626904176905605E-2</c:v>
                </c:pt>
                <c:pt idx="1381">
                  <c:v>2.261709207550755E-2</c:v>
                </c:pt>
                <c:pt idx="1382">
                  <c:v>2.260725684601339E-2</c:v>
                </c:pt>
                <c:pt idx="1383">
                  <c:v>2.2597398488423126E-2</c:v>
                </c:pt>
                <c:pt idx="1384">
                  <c:v>2.2587517002736757E-2</c:v>
                </c:pt>
                <c:pt idx="1385">
                  <c:v>2.2577612388873236E-2</c:v>
                </c:pt>
                <c:pt idx="1386">
                  <c:v>2.2567684647075703E-2</c:v>
                </c:pt>
                <c:pt idx="1387">
                  <c:v>2.2557733777101019E-2</c:v>
                </c:pt>
                <c:pt idx="1388">
                  <c:v>2.254775977903023E-2</c:v>
                </c:pt>
                <c:pt idx="1389">
                  <c:v>2.2537762652944382E-2</c:v>
                </c:pt>
                <c:pt idx="1390">
                  <c:v>2.2527742398762429E-2</c:v>
                </c:pt>
                <c:pt idx="1391">
                  <c:v>2.2517699016565418E-2</c:v>
                </c:pt>
                <c:pt idx="1392">
                  <c:v>2.2507632506191255E-2</c:v>
                </c:pt>
                <c:pt idx="1393">
                  <c:v>2.2497542867802034E-2</c:v>
                </c:pt>
                <c:pt idx="1394">
                  <c:v>2.2487430101235661E-2</c:v>
                </c:pt>
                <c:pt idx="1395">
                  <c:v>2.247729420665423E-2</c:v>
                </c:pt>
                <c:pt idx="1396">
                  <c:v>2.246713518405774E-2</c:v>
                </c:pt>
                <c:pt idx="1397">
                  <c:v>2.2456953033365146E-2</c:v>
                </c:pt>
                <c:pt idx="1398">
                  <c:v>2.2446747754657492E-2</c:v>
                </c:pt>
                <c:pt idx="1399">
                  <c:v>2.2436519347853734E-2</c:v>
                </c:pt>
                <c:pt idx="1400">
                  <c:v>2.2426267813034917E-2</c:v>
                </c:pt>
                <c:pt idx="1401">
                  <c:v>2.2415993150038949E-2</c:v>
                </c:pt>
                <c:pt idx="1402">
                  <c:v>2.2405695359108968E-2</c:v>
                </c:pt>
                <c:pt idx="1403">
                  <c:v>2.2395374440082882E-2</c:v>
                </c:pt>
                <c:pt idx="1404">
                  <c:v>2.2385030393041738E-2</c:v>
                </c:pt>
                <c:pt idx="1405">
                  <c:v>2.2374663217904489E-2</c:v>
                </c:pt>
                <c:pt idx="1406">
                  <c:v>2.2364272914752181E-2</c:v>
                </c:pt>
                <c:pt idx="1407">
                  <c:v>2.2353859483422722E-2</c:v>
                </c:pt>
                <c:pt idx="1408">
                  <c:v>2.2343422924159251E-2</c:v>
                </c:pt>
                <c:pt idx="1409">
                  <c:v>2.2332963236961767E-2</c:v>
                </c:pt>
                <c:pt idx="1410">
                  <c:v>2.2322480421506086E-2</c:v>
                </c:pt>
                <c:pt idx="1411">
                  <c:v>2.2311974478197438E-2</c:v>
                </c:pt>
                <c:pt idx="1412">
                  <c:v>2.2301445406792686E-2</c:v>
                </c:pt>
                <c:pt idx="1413">
                  <c:v>2.2290893207291829E-2</c:v>
                </c:pt>
                <c:pt idx="1414">
                  <c:v>2.2280317879775913E-2</c:v>
                </c:pt>
                <c:pt idx="1415">
                  <c:v>2.2269719424325984E-2</c:v>
                </c:pt>
                <c:pt idx="1416">
                  <c:v>2.2259097840779951E-2</c:v>
                </c:pt>
                <c:pt idx="1417">
                  <c:v>2.2248453129218859E-2</c:v>
                </c:pt>
                <c:pt idx="1418">
                  <c:v>2.2237785289723755E-2</c:v>
                </c:pt>
                <c:pt idx="1419">
                  <c:v>2.2227094322132546E-2</c:v>
                </c:pt>
                <c:pt idx="1420">
                  <c:v>2.2216380226445231E-2</c:v>
                </c:pt>
                <c:pt idx="1421">
                  <c:v>2.2205643002823905E-2</c:v>
                </c:pt>
                <c:pt idx="1422">
                  <c:v>2.2194882651106473E-2</c:v>
                </c:pt>
                <c:pt idx="1423">
                  <c:v>2.218409917145503E-2</c:v>
                </c:pt>
                <c:pt idx="1424">
                  <c:v>2.2173292563788527E-2</c:v>
                </c:pt>
                <c:pt idx="1425">
                  <c:v>2.2162462828106966E-2</c:v>
                </c:pt>
                <c:pt idx="1426">
                  <c:v>2.2151609964410346E-2</c:v>
                </c:pt>
                <c:pt idx="1427">
                  <c:v>2.2140733972779714E-2</c:v>
                </c:pt>
                <c:pt idx="1428">
                  <c:v>2.2129834853134023E-2</c:v>
                </c:pt>
                <c:pt idx="1429">
                  <c:v>2.2118912605392227E-2</c:v>
                </c:pt>
                <c:pt idx="1430">
                  <c:v>2.2107967229716419E-2</c:v>
                </c:pt>
                <c:pt idx="1431">
                  <c:v>2.2096998725944506E-2</c:v>
                </c:pt>
                <c:pt idx="1432">
                  <c:v>2.2086007094319626E-2</c:v>
                </c:pt>
                <c:pt idx="1433">
                  <c:v>2.2074992334598642E-2</c:v>
                </c:pt>
                <c:pt idx="1434">
                  <c:v>2.2063954446943645E-2</c:v>
                </c:pt>
                <c:pt idx="1435">
                  <c:v>2.205289343127359E-2</c:v>
                </c:pt>
                <c:pt idx="1436">
                  <c:v>2.2041809287669523E-2</c:v>
                </c:pt>
                <c:pt idx="1437">
                  <c:v>2.2030702016050396E-2</c:v>
                </c:pt>
                <c:pt idx="1438">
                  <c:v>2.2019571616497258E-2</c:v>
                </c:pt>
                <c:pt idx="1439">
                  <c:v>2.2008418088766968E-2</c:v>
                </c:pt>
                <c:pt idx="1440">
                  <c:v>2.1997241433345804E-2</c:v>
                </c:pt>
                <c:pt idx="1441">
                  <c:v>2.1986041649828536E-2</c:v>
                </c:pt>
                <c:pt idx="1442">
                  <c:v>2.1974818738296209E-2</c:v>
                </c:pt>
                <c:pt idx="1443">
                  <c:v>2.1963572698748823E-2</c:v>
                </c:pt>
                <c:pt idx="1444">
                  <c:v>2.1952303531348472E-2</c:v>
                </c:pt>
                <c:pt idx="1445">
                  <c:v>2.1941011235852015E-2</c:v>
                </c:pt>
                <c:pt idx="1446">
                  <c:v>2.1929695812502592E-2</c:v>
                </c:pt>
                <c:pt idx="1447">
                  <c:v>2.1918357261138111E-2</c:v>
                </c:pt>
                <c:pt idx="1448">
                  <c:v>2.1906995581920663E-2</c:v>
                </c:pt>
                <c:pt idx="1449">
                  <c:v>2.189561077460711E-2</c:v>
                </c:pt>
                <c:pt idx="1450">
                  <c:v>2.1884202839359546E-2</c:v>
                </c:pt>
                <c:pt idx="1451">
                  <c:v>2.1872776109317371E-2</c:v>
                </c:pt>
                <c:pt idx="1452">
                  <c:v>2.1861379389578328E-2</c:v>
                </c:pt>
                <c:pt idx="1453">
                  <c:v>2.1850026591574423E-2</c:v>
                </c:pt>
                <c:pt idx="1454">
                  <c:v>2.1838717715548794E-2</c:v>
                </c:pt>
                <c:pt idx="1455">
                  <c:v>2.1827452761420396E-2</c:v>
                </c:pt>
                <c:pt idx="1456">
                  <c:v>2.1816231729108182E-2</c:v>
                </c:pt>
                <c:pt idx="1457">
                  <c:v>2.1805054618693198E-2</c:v>
                </c:pt>
                <c:pt idx="1458">
                  <c:v>2.1793921430175445E-2</c:v>
                </c:pt>
                <c:pt idx="1459">
                  <c:v>2.1782832163473875E-2</c:v>
                </c:pt>
                <c:pt idx="1460">
                  <c:v>2.177178681858849E-2</c:v>
                </c:pt>
                <c:pt idx="1461">
                  <c:v>2.1760785395762428E-2</c:v>
                </c:pt>
                <c:pt idx="1462">
                  <c:v>2.1749827894590457E-2</c:v>
                </c:pt>
                <c:pt idx="1463">
                  <c:v>2.1737358818038066E-2</c:v>
                </c:pt>
                <c:pt idx="1464">
                  <c:v>2.1726495435182569E-2</c:v>
                </c:pt>
                <c:pt idx="1465">
                  <c:v>2.1715675974143256E-2</c:v>
                </c:pt>
                <c:pt idx="1466">
                  <c:v>2.1704900435001173E-2</c:v>
                </c:pt>
                <c:pt idx="1467">
                  <c:v>2.1694168817675274E-2</c:v>
                </c:pt>
                <c:pt idx="1468">
                  <c:v>2.1683481122084514E-2</c:v>
                </c:pt>
                <c:pt idx="1469">
                  <c:v>2.1672837348390983E-2</c:v>
                </c:pt>
                <c:pt idx="1470">
                  <c:v>2.1662237496594683E-2</c:v>
                </c:pt>
                <c:pt idx="1471">
                  <c:v>2.165168156653352E-2</c:v>
                </c:pt>
                <c:pt idx="1472">
                  <c:v>2.1641169558369588E-2</c:v>
                </c:pt>
                <c:pt idx="1473">
                  <c:v>2.1630701471859748E-2</c:v>
                </c:pt>
                <c:pt idx="1474">
                  <c:v>2.1620277307328184E-2</c:v>
                </c:pt>
                <c:pt idx="1475">
                  <c:v>2.1609897064450712E-2</c:v>
                </c:pt>
                <c:pt idx="1476">
                  <c:v>2.1599560743389423E-2</c:v>
                </c:pt>
                <c:pt idx="1477">
                  <c:v>2.1589268344225365E-2</c:v>
                </c:pt>
                <c:pt idx="1478">
                  <c:v>2.1578651683803241E-2</c:v>
                </c:pt>
                <c:pt idx="1479">
                  <c:v>2.1568815311183709E-2</c:v>
                </c:pt>
                <c:pt idx="1480">
                  <c:v>2.1558654677306111E-2</c:v>
                </c:pt>
                <c:pt idx="1481">
                  <c:v>2.1548537965244696E-2</c:v>
                </c:pt>
                <c:pt idx="1482">
                  <c:v>2.153846517491842E-2</c:v>
                </c:pt>
                <c:pt idx="1483">
                  <c:v>2.1528436306408327E-2</c:v>
                </c:pt>
                <c:pt idx="1484">
                  <c:v>2.1518451359633373E-2</c:v>
                </c:pt>
                <c:pt idx="1485">
                  <c:v>2.1508510334593556E-2</c:v>
                </c:pt>
                <c:pt idx="1486">
                  <c:v>2.1498613231450969E-2</c:v>
                </c:pt>
                <c:pt idx="1487">
                  <c:v>2.1488760049962474E-2</c:v>
                </c:pt>
                <c:pt idx="1488">
                  <c:v>2.1478950790290163E-2</c:v>
                </c:pt>
                <c:pt idx="1489">
                  <c:v>2.146918545235299E-2</c:v>
                </c:pt>
                <c:pt idx="1490">
                  <c:v>2.1459464036150955E-2</c:v>
                </c:pt>
                <c:pt idx="1491">
                  <c:v>2.1449786541684057E-2</c:v>
                </c:pt>
                <c:pt idx="1492">
                  <c:v>2.1440152968952297E-2</c:v>
                </c:pt>
                <c:pt idx="1493">
                  <c:v>2.1430563317955675E-2</c:v>
                </c:pt>
                <c:pt idx="1494">
                  <c:v>2.1421017588775237E-2</c:v>
                </c:pt>
                <c:pt idx="1495">
                  <c:v>2.1411515781167845E-2</c:v>
                </c:pt>
                <c:pt idx="1496">
                  <c:v>2.1402057895457682E-2</c:v>
                </c:pt>
                <c:pt idx="1497">
                  <c:v>2.1392643931320565E-2</c:v>
                </c:pt>
                <c:pt idx="1498">
                  <c:v>2.1383273888999632E-2</c:v>
                </c:pt>
                <c:pt idx="1499">
                  <c:v>2.1373947768413837E-2</c:v>
                </c:pt>
                <c:pt idx="1500">
                  <c:v>2.1364665569401087E-2</c:v>
                </c:pt>
                <c:pt idx="1501">
                  <c:v>2.1355427292285567E-2</c:v>
                </c:pt>
                <c:pt idx="1502">
                  <c:v>2.1346232936743093E-2</c:v>
                </c:pt>
                <c:pt idx="1503">
                  <c:v>2.1337082503016802E-2</c:v>
                </c:pt>
                <c:pt idx="1504">
                  <c:v>2.1327975990944603E-2</c:v>
                </c:pt>
                <c:pt idx="1505">
                  <c:v>2.1318913400526496E-2</c:v>
                </c:pt>
                <c:pt idx="1506">
                  <c:v>2.1309894731843526E-2</c:v>
                </c:pt>
                <c:pt idx="1507">
                  <c:v>2.1300919984895694E-2</c:v>
                </c:pt>
                <c:pt idx="1508">
                  <c:v>2.1291989159601954E-2</c:v>
                </c:pt>
                <c:pt idx="1509">
                  <c:v>2.1283102255962305E-2</c:v>
                </c:pt>
                <c:pt idx="1510">
                  <c:v>2.1274259273976748E-2</c:v>
                </c:pt>
                <c:pt idx="1511">
                  <c:v>2.1265460213726328E-2</c:v>
                </c:pt>
                <c:pt idx="1512">
                  <c:v>2.125670507513E-2</c:v>
                </c:pt>
                <c:pt idx="1513">
                  <c:v>2.1247993858106717E-2</c:v>
                </c:pt>
                <c:pt idx="1514">
                  <c:v>2.1239326562899619E-2</c:v>
                </c:pt>
                <c:pt idx="1515">
                  <c:v>2.1225795267207914E-2</c:v>
                </c:pt>
                <c:pt idx="1516">
                  <c:v>2.1217240913478097E-2</c:v>
                </c:pt>
                <c:pt idx="1517">
                  <c:v>2.1208730481159233E-2</c:v>
                </c:pt>
                <c:pt idx="1518">
                  <c:v>2.1200263970737598E-2</c:v>
                </c:pt>
                <c:pt idx="1519">
                  <c:v>2.1191841381807963E-2</c:v>
                </c:pt>
                <c:pt idx="1520">
                  <c:v>2.1183462714613466E-2</c:v>
                </c:pt>
                <c:pt idx="1521">
                  <c:v>2.117512796907306E-2</c:v>
                </c:pt>
                <c:pt idx="1522">
                  <c:v>2.1166837145024653E-2</c:v>
                </c:pt>
                <c:pt idx="1523">
                  <c:v>2.115859024279243E-2</c:v>
                </c:pt>
                <c:pt idx="1524">
                  <c:v>2.1150387262214299E-2</c:v>
                </c:pt>
                <c:pt idx="1525">
                  <c:v>2.1142228203128166E-2</c:v>
                </c:pt>
                <c:pt idx="1526">
                  <c:v>2.1134113065777171E-2</c:v>
                </c:pt>
                <c:pt idx="1527">
                  <c:v>2.1126041849999222E-2</c:v>
                </c:pt>
                <c:pt idx="1528">
                  <c:v>2.1118014555794318E-2</c:v>
                </c:pt>
                <c:pt idx="1529">
                  <c:v>2.1108894286926416E-2</c:v>
                </c:pt>
                <c:pt idx="1530">
                  <c:v>2.1100961110551708E-2</c:v>
                </c:pt>
                <c:pt idx="1531">
                  <c:v>2.1093071855831091E-2</c:v>
                </c:pt>
                <c:pt idx="1532">
                  <c:v>2.108522652268352E-2</c:v>
                </c:pt>
                <c:pt idx="1533">
                  <c:v>2.107742511119004E-2</c:v>
                </c:pt>
                <c:pt idx="1534">
                  <c:v>2.1069667621269605E-2</c:v>
                </c:pt>
                <c:pt idx="1535">
                  <c:v>2.1061954052922216E-2</c:v>
                </c:pt>
                <c:pt idx="1536">
                  <c:v>2.1054284406147872E-2</c:v>
                </c:pt>
                <c:pt idx="1537">
                  <c:v>2.1046658681027619E-2</c:v>
                </c:pt>
                <c:pt idx="1538">
                  <c:v>2.1039076877480412E-2</c:v>
                </c:pt>
                <c:pt idx="1539">
                  <c:v>2.1031538995506249E-2</c:v>
                </c:pt>
                <c:pt idx="1540">
                  <c:v>2.1024045035186179E-2</c:v>
                </c:pt>
                <c:pt idx="1541">
                  <c:v>2.1016594996439153E-2</c:v>
                </c:pt>
                <c:pt idx="1542">
                  <c:v>2.1009188879265173E-2</c:v>
                </c:pt>
                <c:pt idx="1543">
                  <c:v>2.1001826683745284E-2</c:v>
                </c:pt>
                <c:pt idx="1544">
                  <c:v>2.0994508409636348E-2</c:v>
                </c:pt>
                <c:pt idx="1545">
                  <c:v>2.0987234057262549E-2</c:v>
                </c:pt>
                <c:pt idx="1546">
                  <c:v>2.0980003626461796E-2</c:v>
                </c:pt>
                <c:pt idx="1547">
                  <c:v>2.0972817117071996E-2</c:v>
                </c:pt>
                <c:pt idx="1548">
                  <c:v>2.0965674529336287E-2</c:v>
                </c:pt>
                <c:pt idx="1549">
                  <c:v>2.0958575863254669E-2</c:v>
                </c:pt>
                <c:pt idx="1550">
                  <c:v>2.0951521118665051E-2</c:v>
                </c:pt>
                <c:pt idx="1551">
                  <c:v>2.0944510295648477E-2</c:v>
                </c:pt>
                <c:pt idx="1552">
                  <c:v>2.0937543394123903E-2</c:v>
                </c:pt>
                <c:pt idx="1553">
                  <c:v>2.093062041425342E-2</c:v>
                </c:pt>
                <c:pt idx="1554">
                  <c:v>2.0923741355955983E-2</c:v>
                </c:pt>
                <c:pt idx="1555">
                  <c:v>2.0916906219069498E-2</c:v>
                </c:pt>
                <c:pt idx="1556">
                  <c:v>2.0910115003837104E-2</c:v>
                </c:pt>
                <c:pt idx="1557">
                  <c:v>2.090336771009671E-2</c:v>
                </c:pt>
                <c:pt idx="1558">
                  <c:v>2.0896664338010407E-2</c:v>
                </c:pt>
                <c:pt idx="1559">
                  <c:v>2.0890004887335056E-2</c:v>
                </c:pt>
                <c:pt idx="1560">
                  <c:v>2.0883389358232751E-2</c:v>
                </c:pt>
                <c:pt idx="1561">
                  <c:v>2.0876817750703491E-2</c:v>
                </c:pt>
                <c:pt idx="1562">
                  <c:v>2.0870290064747277E-2</c:v>
                </c:pt>
                <c:pt idx="1563">
                  <c:v>2.0863806300283061E-2</c:v>
                </c:pt>
                <c:pt idx="1564">
                  <c:v>2.0857366457310844E-2</c:v>
                </c:pt>
                <c:pt idx="1565">
                  <c:v>2.0850970535911673E-2</c:v>
                </c:pt>
                <c:pt idx="1566">
                  <c:v>2.0844618535923454E-2</c:v>
                </c:pt>
                <c:pt idx="1567">
                  <c:v>2.0838310457589326E-2</c:v>
                </c:pt>
                <c:pt idx="1568">
                  <c:v>2.0832046300747198E-2</c:v>
                </c:pt>
                <c:pt idx="1569">
                  <c:v>2.0825826065478115E-2</c:v>
                </c:pt>
                <c:pt idx="1570">
                  <c:v>2.0819649751538938E-2</c:v>
                </c:pt>
                <c:pt idx="1571">
                  <c:v>2.0813517359415945E-2</c:v>
                </c:pt>
                <c:pt idx="1572">
                  <c:v>2.0807428888541812E-2</c:v>
                </c:pt>
                <c:pt idx="1573">
                  <c:v>2.0801384339321771E-2</c:v>
                </c:pt>
                <c:pt idx="1574">
                  <c:v>2.0795383711512683E-2</c:v>
                </c:pt>
                <c:pt idx="1575">
                  <c:v>2.0789427005195593E-2</c:v>
                </c:pt>
                <c:pt idx="1576">
                  <c:v>2.0783514220451549E-2</c:v>
                </c:pt>
                <c:pt idx="1577">
                  <c:v>2.0777645357199503E-2</c:v>
                </c:pt>
                <c:pt idx="1578">
                  <c:v>2.0771820415439457E-2</c:v>
                </c:pt>
                <c:pt idx="1579">
                  <c:v>2.076603939517141E-2</c:v>
                </c:pt>
                <c:pt idx="1580">
                  <c:v>2.0760302296395361E-2</c:v>
                </c:pt>
                <c:pt idx="1581">
                  <c:v>2.0754609119192358E-2</c:v>
                </c:pt>
                <c:pt idx="1582">
                  <c:v>2.0748959863400307E-2</c:v>
                </c:pt>
                <c:pt idx="1583">
                  <c:v>2.0743354529100255E-2</c:v>
                </c:pt>
                <c:pt idx="1584">
                  <c:v>2.0737793116292202E-2</c:v>
                </c:pt>
                <c:pt idx="1585">
                  <c:v>2.0732275624895102E-2</c:v>
                </c:pt>
                <c:pt idx="1586">
                  <c:v>2.0726802055071047E-2</c:v>
                </c:pt>
                <c:pt idx="1587">
                  <c:v>2.0721372406820038E-2</c:v>
                </c:pt>
                <c:pt idx="1588">
                  <c:v>2.0715986679898934E-2</c:v>
                </c:pt>
                <c:pt idx="1589">
                  <c:v>2.071064487446983E-2</c:v>
                </c:pt>
                <c:pt idx="1590">
                  <c:v>2.0705346990532725E-2</c:v>
                </c:pt>
                <c:pt idx="1591">
                  <c:v>2.0700093028087618E-2</c:v>
                </c:pt>
                <c:pt idx="1592">
                  <c:v>2.0694882987134511E-2</c:v>
                </c:pt>
                <c:pt idx="1593">
                  <c:v>2.0689716867592356E-2</c:v>
                </c:pt>
                <c:pt idx="1594">
                  <c:v>2.0684594669461154E-2</c:v>
                </c:pt>
                <c:pt idx="1595">
                  <c:v>2.0679516392902997E-2</c:v>
                </c:pt>
                <c:pt idx="1596">
                  <c:v>2.0674482037755793E-2</c:v>
                </c:pt>
                <c:pt idx="1597">
                  <c:v>2.0669491604181633E-2</c:v>
                </c:pt>
                <c:pt idx="1598">
                  <c:v>2.0664545091937381E-2</c:v>
                </c:pt>
                <c:pt idx="1599">
                  <c:v>2.0659642501185127E-2</c:v>
                </c:pt>
                <c:pt idx="1600">
                  <c:v>2.0654783832005918E-2</c:v>
                </c:pt>
                <c:pt idx="1601">
                  <c:v>2.0649969084156616E-2</c:v>
                </c:pt>
                <c:pt idx="1602">
                  <c:v>2.0645198257799313E-2</c:v>
                </c:pt>
                <c:pt idx="1603">
                  <c:v>2.0640471352771916E-2</c:v>
                </c:pt>
                <c:pt idx="1604">
                  <c:v>2.0635788369317565E-2</c:v>
                </c:pt>
                <c:pt idx="1605">
                  <c:v>2.0631149307355212E-2</c:v>
                </c:pt>
                <c:pt idx="1606">
                  <c:v>2.0626554166803812E-2</c:v>
                </c:pt>
                <c:pt idx="1607">
                  <c:v>2.0622002947663365E-2</c:v>
                </c:pt>
                <c:pt idx="1608">
                  <c:v>2.061749564993387E-2</c:v>
                </c:pt>
                <c:pt idx="1609">
                  <c:v>2.0613032273696374E-2</c:v>
                </c:pt>
                <c:pt idx="1610">
                  <c:v>2.0608612818869831E-2</c:v>
                </c:pt>
                <c:pt idx="1611">
                  <c:v>2.0604237285535287E-2</c:v>
                </c:pt>
                <c:pt idx="1612">
                  <c:v>2.059990567353065E-2</c:v>
                </c:pt>
                <c:pt idx="1613">
                  <c:v>2.0595617983099057E-2</c:v>
                </c:pt>
                <c:pt idx="1614">
                  <c:v>2.0591374213916325E-2</c:v>
                </c:pt>
                <c:pt idx="1615">
                  <c:v>2.0587174366306638E-2</c:v>
                </c:pt>
                <c:pt idx="1616">
                  <c:v>2.0583018440107903E-2</c:v>
                </c:pt>
                <c:pt idx="1617">
                  <c:v>2.0578906435401167E-2</c:v>
                </c:pt>
                <c:pt idx="1618">
                  <c:v>2.0574838352024338E-2</c:v>
                </c:pt>
                <c:pt idx="1619">
                  <c:v>2.0570242895230351E-2</c:v>
                </c:pt>
                <c:pt idx="1620">
                  <c:v>2.0566268929278486E-2</c:v>
                </c:pt>
                <c:pt idx="1621">
                  <c:v>2.0562338884656528E-2</c:v>
                </c:pt>
                <c:pt idx="1622">
                  <c:v>2.0558452761445523E-2</c:v>
                </c:pt>
                <c:pt idx="1623">
                  <c:v>2.0554610559726516E-2</c:v>
                </c:pt>
                <c:pt idx="1624">
                  <c:v>2.0550812279418462E-2</c:v>
                </c:pt>
                <c:pt idx="1625">
                  <c:v>2.0547057920440315E-2</c:v>
                </c:pt>
                <c:pt idx="1626">
                  <c:v>2.0543347482954166E-2</c:v>
                </c:pt>
                <c:pt idx="1627">
                  <c:v>2.0539680966960017E-2</c:v>
                </c:pt>
                <c:pt idx="1628">
                  <c:v>2.0536058372214727E-2</c:v>
                </c:pt>
                <c:pt idx="1629">
                  <c:v>2.0532479698961437E-2</c:v>
                </c:pt>
                <c:pt idx="1630">
                  <c:v>2.0528944947119099E-2</c:v>
                </c:pt>
                <c:pt idx="1631">
                  <c:v>2.0525454116687714E-2</c:v>
                </c:pt>
                <c:pt idx="1632">
                  <c:v>2.0522007207667281E-2</c:v>
                </c:pt>
                <c:pt idx="1633">
                  <c:v>2.0518604220057801E-2</c:v>
                </c:pt>
                <c:pt idx="1634">
                  <c:v>2.0515245153859274E-2</c:v>
                </c:pt>
                <c:pt idx="1635">
                  <c:v>2.0511930009071699E-2</c:v>
                </c:pt>
                <c:pt idx="1636">
                  <c:v>2.0508658785695077E-2</c:v>
                </c:pt>
                <c:pt idx="1637">
                  <c:v>2.0505431483648362E-2</c:v>
                </c:pt>
                <c:pt idx="1638">
                  <c:v>2.0502248103012599E-2</c:v>
                </c:pt>
                <c:pt idx="1639">
                  <c:v>2.0499108643787789E-2</c:v>
                </c:pt>
                <c:pt idx="1640">
                  <c:v>2.0496013106054978E-2</c:v>
                </c:pt>
                <c:pt idx="1641">
                  <c:v>2.0492961489571027E-2</c:v>
                </c:pt>
                <c:pt idx="1642">
                  <c:v>2.0489953794660121E-2</c:v>
                </c:pt>
                <c:pt idx="1643">
                  <c:v>2.0486990020998075E-2</c:v>
                </c:pt>
                <c:pt idx="1644">
                  <c:v>2.0484070168828028E-2</c:v>
                </c:pt>
                <c:pt idx="1645">
                  <c:v>2.0481194237906841E-2</c:v>
                </c:pt>
                <c:pt idx="1646">
                  <c:v>2.0478362228396607E-2</c:v>
                </c:pt>
                <c:pt idx="1647">
                  <c:v>2.0475574140378372E-2</c:v>
                </c:pt>
                <c:pt idx="1648">
                  <c:v>2.0472829973771089E-2</c:v>
                </c:pt>
                <c:pt idx="1649">
                  <c:v>2.0470129728493713E-2</c:v>
                </c:pt>
                <c:pt idx="1650">
                  <c:v>2.046747340462729E-2</c:v>
                </c:pt>
                <c:pt idx="1651">
                  <c:v>2.0464861002171819E-2</c:v>
                </c:pt>
                <c:pt idx="1652">
                  <c:v>2.0462292521046255E-2</c:v>
                </c:pt>
                <c:pt idx="1653">
                  <c:v>2.0459767961331643E-2</c:v>
                </c:pt>
                <c:pt idx="1654">
                  <c:v>2.0457287322946938E-2</c:v>
                </c:pt>
                <c:pt idx="1655">
                  <c:v>2.0454850606054231E-2</c:v>
                </c:pt>
                <c:pt idx="1656">
                  <c:v>2.0452457810491431E-2</c:v>
                </c:pt>
                <c:pt idx="1657">
                  <c:v>2.0450108936258538E-2</c:v>
                </c:pt>
                <c:pt idx="1658">
                  <c:v>2.0447803983517643E-2</c:v>
                </c:pt>
                <c:pt idx="1659">
                  <c:v>2.0445542952025608E-2</c:v>
                </c:pt>
                <c:pt idx="1660">
                  <c:v>2.0443325841944526E-2</c:v>
                </c:pt>
                <c:pt idx="1661">
                  <c:v>2.0441152653355443E-2</c:v>
                </c:pt>
                <c:pt idx="1662">
                  <c:v>2.043902338601522E-2</c:v>
                </c:pt>
                <c:pt idx="1663">
                  <c:v>2.043693804008595E-2</c:v>
                </c:pt>
                <c:pt idx="1664">
                  <c:v>2.0434896615567633E-2</c:v>
                </c:pt>
                <c:pt idx="1665">
                  <c:v>2.0432899112460268E-2</c:v>
                </c:pt>
                <c:pt idx="1666">
                  <c:v>2.0430945530601763E-2</c:v>
                </c:pt>
                <c:pt idx="1667">
                  <c:v>2.0429035870235257E-2</c:v>
                </c:pt>
                <c:pt idx="1668">
                  <c:v>2.0427170131117611E-2</c:v>
                </c:pt>
                <c:pt idx="1669">
                  <c:v>2.0425348313491964E-2</c:v>
                </c:pt>
                <c:pt idx="1670">
                  <c:v>2.042357041727727E-2</c:v>
                </c:pt>
                <c:pt idx="1671">
                  <c:v>2.0421836442311436E-2</c:v>
                </c:pt>
                <c:pt idx="1672">
                  <c:v>2.0420146388756555E-2</c:v>
                </c:pt>
                <c:pt idx="1673">
                  <c:v>2.041850025653158E-2</c:v>
                </c:pt>
                <c:pt idx="1674">
                  <c:v>2.0416898045717558E-2</c:v>
                </c:pt>
                <c:pt idx="1675">
                  <c:v>2.0415339756314488E-2</c:v>
                </c:pt>
                <c:pt idx="1676">
                  <c:v>2.0413825388160278E-2</c:v>
                </c:pt>
                <c:pt idx="1677">
                  <c:v>2.0412354941498068E-2</c:v>
                </c:pt>
                <c:pt idx="1678">
                  <c:v>2.0410928416084717E-2</c:v>
                </c:pt>
                <c:pt idx="1679">
                  <c:v>2.0409545812244412E-2</c:v>
                </c:pt>
                <c:pt idx="1680">
                  <c:v>2.040820712957192E-2</c:v>
                </c:pt>
                <c:pt idx="1681">
                  <c:v>2.0406912368391428E-2</c:v>
                </c:pt>
                <c:pt idx="1682">
                  <c:v>2.0405661528459795E-2</c:v>
                </c:pt>
                <c:pt idx="1683">
                  <c:v>2.0404454609939116E-2</c:v>
                </c:pt>
                <c:pt idx="1684">
                  <c:v>2.0403291612748342E-2</c:v>
                </c:pt>
                <c:pt idx="1685">
                  <c:v>2.0402172536968521E-2</c:v>
                </c:pt>
                <c:pt idx="1686">
                  <c:v>2.0401097382518607E-2</c:v>
                </c:pt>
                <c:pt idx="1687">
                  <c:v>2.0400066149479645E-2</c:v>
                </c:pt>
                <c:pt idx="1688">
                  <c:v>2.0399078837851636E-2</c:v>
                </c:pt>
                <c:pt idx="1689">
                  <c:v>2.0398135447553534E-2</c:v>
                </c:pt>
                <c:pt idx="1690">
                  <c:v>2.0397235978504291E-2</c:v>
                </c:pt>
                <c:pt idx="1691">
                  <c:v>2.0396380430866001E-2</c:v>
                </c:pt>
                <c:pt idx="1692">
                  <c:v>2.0395568804638664E-2</c:v>
                </c:pt>
                <c:pt idx="1693">
                  <c:v>2.039480109982228E-2</c:v>
                </c:pt>
                <c:pt idx="1694">
                  <c:v>2.0394077316173709E-2</c:v>
                </c:pt>
                <c:pt idx="1695">
                  <c:v>2.0393397454017137E-2</c:v>
                </c:pt>
                <c:pt idx="1696">
                  <c:v>2.0392761513271518E-2</c:v>
                </c:pt>
                <c:pt idx="1697">
                  <c:v>2.0392169493774759E-2</c:v>
                </c:pt>
                <c:pt idx="1698">
                  <c:v>2.0391621395688952E-2</c:v>
                </c:pt>
                <c:pt idx="1699">
                  <c:v>2.0391117219014099E-2</c:v>
                </c:pt>
                <c:pt idx="1700">
                  <c:v>2.0390656963669151E-2</c:v>
                </c:pt>
                <c:pt idx="1701">
                  <c:v>2.0390240629654111E-2</c:v>
                </c:pt>
                <c:pt idx="1702">
                  <c:v>2.038986821688793E-2</c:v>
                </c:pt>
                <c:pt idx="1703">
                  <c:v>2.0389539725613748E-2</c:v>
                </c:pt>
                <c:pt idx="1704">
                  <c:v>2.0389255155750519E-2</c:v>
                </c:pt>
                <c:pt idx="1705">
                  <c:v>2.0389014507136149E-2</c:v>
                </c:pt>
                <c:pt idx="1706">
                  <c:v>2.0388817780013779E-2</c:v>
                </c:pt>
                <c:pt idx="1707">
                  <c:v>2.0388664974140269E-2</c:v>
                </c:pt>
                <c:pt idx="1708">
                  <c:v>2.0388556089677712E-2</c:v>
                </c:pt>
                <c:pt idx="1709">
                  <c:v>2.0388491126464015E-2</c:v>
                </c:pt>
                <c:pt idx="1710">
                  <c:v>2.038847008466127E-2</c:v>
                </c:pt>
                <c:pt idx="1711">
                  <c:v>2.0388488066804822E-2</c:v>
                </c:pt>
                <c:pt idx="1712">
                  <c:v>2.038848991125608E-2</c:v>
                </c:pt>
                <c:pt idx="1713">
                  <c:v>2.0388459894712385E-2</c:v>
                </c:pt>
                <c:pt idx="1714">
                  <c:v>2.0388398016768505E-2</c:v>
                </c:pt>
                <c:pt idx="1715">
                  <c:v>2.0388304277829672E-2</c:v>
                </c:pt>
                <c:pt idx="1716">
                  <c:v>2.0388178677652746E-2</c:v>
                </c:pt>
                <c:pt idx="1717">
                  <c:v>2.0388021216480867E-2</c:v>
                </c:pt>
                <c:pt idx="1718">
                  <c:v>2.0387831894070896E-2</c:v>
                </c:pt>
                <c:pt idx="1719">
                  <c:v>2.0387610710503878E-2</c:v>
                </c:pt>
                <c:pt idx="1720">
                  <c:v>2.0387357665779815E-2</c:v>
                </c:pt>
                <c:pt idx="1721">
                  <c:v>2.0387072759817659E-2</c:v>
                </c:pt>
                <c:pt idx="1722">
                  <c:v>2.0386755992779504E-2</c:v>
                </c:pt>
                <c:pt idx="1723">
                  <c:v>2.0386354959653907E-2</c:v>
                </c:pt>
                <c:pt idx="1724">
                  <c:v>2.038596991874253E-2</c:v>
                </c:pt>
                <c:pt idx="1725">
                  <c:v>2.0385553016593061E-2</c:v>
                </c:pt>
                <c:pt idx="1726">
                  <c:v>2.0385104253286546E-2</c:v>
                </c:pt>
                <c:pt idx="1727">
                  <c:v>2.0384623628904031E-2</c:v>
                </c:pt>
                <c:pt idx="1728">
                  <c:v>2.0384111143364469E-2</c:v>
                </c:pt>
                <c:pt idx="1729">
                  <c:v>2.0383566796586816E-2</c:v>
                </c:pt>
                <c:pt idx="1730">
                  <c:v>2.0382990588814209E-2</c:v>
                </c:pt>
                <c:pt idx="1731">
                  <c:v>2.038238251980351E-2</c:v>
                </c:pt>
                <c:pt idx="1732">
                  <c:v>2.0381742589554719E-2</c:v>
                </c:pt>
                <c:pt idx="1733">
                  <c:v>2.0381070798229928E-2</c:v>
                </c:pt>
                <c:pt idx="1734">
                  <c:v>2.0380367145748091E-2</c:v>
                </c:pt>
                <c:pt idx="1735">
                  <c:v>2.0379631632190254E-2</c:v>
                </c:pt>
                <c:pt idx="1736">
                  <c:v>2.0378864257394325E-2</c:v>
                </c:pt>
                <c:pt idx="1737">
                  <c:v>2.0378065021441349E-2</c:v>
                </c:pt>
                <c:pt idx="1738">
                  <c:v>2.0377233924331328E-2</c:v>
                </c:pt>
                <c:pt idx="1739">
                  <c:v>2.0378393024071295E-2</c:v>
                </c:pt>
                <c:pt idx="1740">
                  <c:v>2.0375476146640148E-2</c:v>
                </c:pt>
                <c:pt idx="1741">
                  <c:v>2.0374549466058989E-2</c:v>
                </c:pt>
                <c:pt idx="1742">
                  <c:v>2.037359092440183E-2</c:v>
                </c:pt>
                <c:pt idx="1743">
                  <c:v>2.0372600521587625E-2</c:v>
                </c:pt>
                <c:pt idx="1744">
                  <c:v>2.0371578257616374E-2</c:v>
                </c:pt>
                <c:pt idx="1745">
                  <c:v>2.0370524132407031E-2</c:v>
                </c:pt>
                <c:pt idx="1746">
                  <c:v>2.0369438146202734E-2</c:v>
                </c:pt>
                <c:pt idx="1747">
                  <c:v>2.0368320298679299E-2</c:v>
                </c:pt>
                <c:pt idx="1748">
                  <c:v>2.0367170590079864E-2</c:v>
                </c:pt>
                <c:pt idx="1749">
                  <c:v>2.0365989020323383E-2</c:v>
                </c:pt>
                <c:pt idx="1750">
                  <c:v>2.0364775589409856E-2</c:v>
                </c:pt>
                <c:pt idx="1751">
                  <c:v>2.0363530297339283E-2</c:v>
                </c:pt>
                <c:pt idx="1752">
                  <c:v>2.036225314419271E-2</c:v>
                </c:pt>
                <c:pt idx="1753">
                  <c:v>2.0360944129889091E-2</c:v>
                </c:pt>
                <c:pt idx="1754">
                  <c:v>2.035960325434738E-2</c:v>
                </c:pt>
                <c:pt idx="1755">
                  <c:v>2.0358230517648623E-2</c:v>
                </c:pt>
                <c:pt idx="1756">
                  <c:v>2.0356825919954913E-2</c:v>
                </c:pt>
                <c:pt idx="1757">
                  <c:v>2.035538946102311E-2</c:v>
                </c:pt>
                <c:pt idx="1758">
                  <c:v>2.0353921140934261E-2</c:v>
                </c:pt>
                <c:pt idx="1759">
                  <c:v>2.0352420959688367E-2</c:v>
                </c:pt>
                <c:pt idx="1760">
                  <c:v>2.0350888917366472E-2</c:v>
                </c:pt>
                <c:pt idx="1761">
                  <c:v>2.0349325013887531E-2</c:v>
                </c:pt>
                <c:pt idx="1762">
                  <c:v>2.0347729249251545E-2</c:v>
                </c:pt>
                <c:pt idx="1763">
                  <c:v>2.0346101623377466E-2</c:v>
                </c:pt>
                <c:pt idx="1764">
                  <c:v>2.0344442136346341E-2</c:v>
                </c:pt>
                <c:pt idx="1765">
                  <c:v>2.0342750788320263E-2</c:v>
                </c:pt>
                <c:pt idx="1766">
                  <c:v>2.0341027579137139E-2</c:v>
                </c:pt>
                <c:pt idx="1767">
                  <c:v>2.0339272508715922E-2</c:v>
                </c:pt>
                <c:pt idx="1768">
                  <c:v>2.0337485577218706E-2</c:v>
                </c:pt>
                <c:pt idx="1769">
                  <c:v>2.033566678464549E-2</c:v>
                </c:pt>
                <c:pt idx="1770">
                  <c:v>2.0333816130834181E-2</c:v>
                </c:pt>
                <c:pt idx="1771">
                  <c:v>2.0331933615865827E-2</c:v>
                </c:pt>
                <c:pt idx="1772">
                  <c:v>2.0330019239821473E-2</c:v>
                </c:pt>
                <c:pt idx="1773">
                  <c:v>2.0328073002539027E-2</c:v>
                </c:pt>
                <c:pt idx="1774">
                  <c:v>2.0326094904180581E-2</c:v>
                </c:pt>
                <c:pt idx="1775">
                  <c:v>2.0324636252507803E-2</c:v>
                </c:pt>
                <c:pt idx="1776">
                  <c:v>2.0322585100274553E-2</c:v>
                </c:pt>
                <c:pt idx="1777">
                  <c:v>2.0320502083453301E-2</c:v>
                </c:pt>
                <c:pt idx="1778">
                  <c:v>2.0318387201881952E-2</c:v>
                </c:pt>
                <c:pt idx="1779">
                  <c:v>2.0316240455722594E-2</c:v>
                </c:pt>
                <c:pt idx="1780">
                  <c:v>2.0314061844867174E-2</c:v>
                </c:pt>
                <c:pt idx="1781">
                  <c:v>2.0311851369369714E-2</c:v>
                </c:pt>
                <c:pt idx="1782">
                  <c:v>2.0309609029230218E-2</c:v>
                </c:pt>
                <c:pt idx="1783">
                  <c:v>2.030733482444869E-2</c:v>
                </c:pt>
                <c:pt idx="1784">
                  <c:v>2.0305028754971092E-2</c:v>
                </c:pt>
                <c:pt idx="1785">
                  <c:v>2.0302690820905488E-2</c:v>
                </c:pt>
                <c:pt idx="1786">
                  <c:v>2.0300321022143818E-2</c:v>
                </c:pt>
                <c:pt idx="1787">
                  <c:v>2.0297919358713095E-2</c:v>
                </c:pt>
                <c:pt idx="1788">
                  <c:v>2.0295485830748399E-2</c:v>
                </c:pt>
                <c:pt idx="1789">
                  <c:v>2.0290826289093289E-2</c:v>
                </c:pt>
                <c:pt idx="1790">
                  <c:v>2.0288315654588551E-2</c:v>
                </c:pt>
                <c:pt idx="1791">
                  <c:v>2.0285773159007814E-2</c:v>
                </c:pt>
                <c:pt idx="1792">
                  <c:v>2.028319880227003E-2</c:v>
                </c:pt>
                <c:pt idx="1793">
                  <c:v>2.0280592584456247E-2</c:v>
                </c:pt>
                <c:pt idx="1794">
                  <c:v>2.0277954505485418E-2</c:v>
                </c:pt>
                <c:pt idx="1795">
                  <c:v>2.0275284565438589E-2</c:v>
                </c:pt>
                <c:pt idx="1796">
                  <c:v>2.0272582764234715E-2</c:v>
                </c:pt>
                <c:pt idx="1797">
                  <c:v>2.026984910195484E-2</c:v>
                </c:pt>
                <c:pt idx="1798">
                  <c:v>2.0267083578436873E-2</c:v>
                </c:pt>
                <c:pt idx="1799">
                  <c:v>2.0264286193842906E-2</c:v>
                </c:pt>
                <c:pt idx="1800">
                  <c:v>2.0261456948091894E-2</c:v>
                </c:pt>
                <c:pt idx="1801">
                  <c:v>2.0258595841345928E-2</c:v>
                </c:pt>
                <c:pt idx="1802">
                  <c:v>2.0255702873361869E-2</c:v>
                </c:pt>
                <c:pt idx="1803">
                  <c:v>2.0252778044301811E-2</c:v>
                </c:pt>
                <c:pt idx="1804">
                  <c:v>2.0249821354165753E-2</c:v>
                </c:pt>
                <c:pt idx="1805">
                  <c:v>2.0246832802791603E-2</c:v>
                </c:pt>
                <c:pt idx="1806">
                  <c:v>2.0243812390341454E-2</c:v>
                </c:pt>
                <c:pt idx="1807">
                  <c:v>2.024076011689635E-2</c:v>
                </c:pt>
                <c:pt idx="1808">
                  <c:v>2.0237675982213155E-2</c:v>
                </c:pt>
                <c:pt idx="1809">
                  <c:v>2.0234559986453959E-2</c:v>
                </c:pt>
                <c:pt idx="1810">
                  <c:v>2.0231412129537718E-2</c:v>
                </c:pt>
                <c:pt idx="1811">
                  <c:v>2.0228232411545477E-2</c:v>
                </c:pt>
                <c:pt idx="1812">
                  <c:v>2.022502083239619E-2</c:v>
                </c:pt>
                <c:pt idx="1813">
                  <c:v>2.0221777392089857E-2</c:v>
                </c:pt>
                <c:pt idx="1814">
                  <c:v>2.0218502090869617E-2</c:v>
                </c:pt>
                <c:pt idx="1815">
                  <c:v>2.021519492849233E-2</c:v>
                </c:pt>
                <c:pt idx="1816">
                  <c:v>2.0211855904957998E-2</c:v>
                </c:pt>
                <c:pt idx="1817">
                  <c:v>2.0208485020185574E-2</c:v>
                </c:pt>
                <c:pt idx="1818">
                  <c:v>2.0205082274418196E-2</c:v>
                </c:pt>
                <c:pt idx="1819">
                  <c:v>2.0201647667574818E-2</c:v>
                </c:pt>
                <c:pt idx="1820">
                  <c:v>2.0198181199574394E-2</c:v>
                </c:pt>
                <c:pt idx="1821">
                  <c:v>2.0194682870497971E-2</c:v>
                </c:pt>
                <c:pt idx="1822">
                  <c:v>2.0191152680345548E-2</c:v>
                </c:pt>
                <c:pt idx="1823">
                  <c:v>2.0187590628955032E-2</c:v>
                </c:pt>
                <c:pt idx="1824">
                  <c:v>2.0183996716569563E-2</c:v>
                </c:pt>
                <c:pt idx="1825">
                  <c:v>2.0180370943108095E-2</c:v>
                </c:pt>
                <c:pt idx="1826">
                  <c:v>2.017671330848958E-2</c:v>
                </c:pt>
                <c:pt idx="1827">
                  <c:v>2.0173023812795066E-2</c:v>
                </c:pt>
                <c:pt idx="1828">
                  <c:v>2.0169302456024552E-2</c:v>
                </c:pt>
                <c:pt idx="1829">
                  <c:v>2.0165549238096991E-2</c:v>
                </c:pt>
                <c:pt idx="1830">
                  <c:v>2.0161764159093432E-2</c:v>
                </c:pt>
                <c:pt idx="1831">
                  <c:v>2.0157947219013872E-2</c:v>
                </c:pt>
                <c:pt idx="1832">
                  <c:v>2.0154098417939359E-2</c:v>
                </c:pt>
                <c:pt idx="1833">
                  <c:v>2.0150217755626754E-2</c:v>
                </c:pt>
                <c:pt idx="1834">
                  <c:v>2.0146305232238149E-2</c:v>
                </c:pt>
                <c:pt idx="1835">
                  <c:v>2.0142360847773544E-2</c:v>
                </c:pt>
                <c:pt idx="1836">
                  <c:v>2.0138384602232939E-2</c:v>
                </c:pt>
                <c:pt idx="1837">
                  <c:v>2.0134376495616335E-2</c:v>
                </c:pt>
                <c:pt idx="1838">
                  <c:v>2.0130336527842685E-2</c:v>
                </c:pt>
                <c:pt idx="1839">
                  <c:v>2.0126264698993035E-2</c:v>
                </c:pt>
                <c:pt idx="1840">
                  <c:v>2.0122161009148432E-2</c:v>
                </c:pt>
                <c:pt idx="1841">
                  <c:v>2.0118025458146782E-2</c:v>
                </c:pt>
                <c:pt idx="1842">
                  <c:v>2.0113858046150179E-2</c:v>
                </c:pt>
                <c:pt idx="1843">
                  <c:v>2.0109658772915484E-2</c:v>
                </c:pt>
                <c:pt idx="1844">
                  <c:v>2.0105427638766882E-2</c:v>
                </c:pt>
                <c:pt idx="1845">
                  <c:v>2.0101164643461233E-2</c:v>
                </c:pt>
                <c:pt idx="1846">
                  <c:v>2.0096869786998539E-2</c:v>
                </c:pt>
                <c:pt idx="1847">
                  <c:v>2.0092543069621938E-2</c:v>
                </c:pt>
                <c:pt idx="1848">
                  <c:v>2.0088184491007244E-2</c:v>
                </c:pt>
                <c:pt idx="1849">
                  <c:v>2.008379405131655E-2</c:v>
                </c:pt>
                <c:pt idx="1850">
                  <c:v>2.007937175071195E-2</c:v>
                </c:pt>
                <c:pt idx="1851">
                  <c:v>2.0074917588869257E-2</c:v>
                </c:pt>
                <c:pt idx="1852">
                  <c:v>2.0070431566112656E-2</c:v>
                </c:pt>
                <c:pt idx="1853">
                  <c:v>2.006591368219901E-2</c:v>
                </c:pt>
                <c:pt idx="1854">
                  <c:v>2.0061363937128318E-2</c:v>
                </c:pt>
                <c:pt idx="1855">
                  <c:v>2.0056782331143719E-2</c:v>
                </c:pt>
                <c:pt idx="1856">
                  <c:v>2.0052168863921027E-2</c:v>
                </c:pt>
                <c:pt idx="1857">
                  <c:v>2.0047523535784428E-2</c:v>
                </c:pt>
                <c:pt idx="1858">
                  <c:v>2.004284634657183E-2</c:v>
                </c:pt>
                <c:pt idx="1859">
                  <c:v>2.0038137296283232E-2</c:v>
                </c:pt>
                <c:pt idx="1860">
                  <c:v>2.0033396384837587E-2</c:v>
                </c:pt>
                <c:pt idx="1861">
                  <c:v>2.0028623612478036E-2</c:v>
                </c:pt>
                <c:pt idx="1862">
                  <c:v>2.0023818978880392E-2</c:v>
                </c:pt>
                <c:pt idx="1863">
                  <c:v>2.0018982484287795E-2</c:v>
                </c:pt>
                <c:pt idx="1864">
                  <c:v>2.0014114128619198E-2</c:v>
                </c:pt>
                <c:pt idx="1865">
                  <c:v>2.0009213911955648E-2</c:v>
                </c:pt>
                <c:pt idx="1866">
                  <c:v>2.0004281834216098E-2</c:v>
                </c:pt>
                <c:pt idx="1867">
                  <c:v>1.9999317895481594E-2</c:v>
                </c:pt>
                <c:pt idx="1868">
                  <c:v>1.9994322095671091E-2</c:v>
                </c:pt>
                <c:pt idx="1869">
                  <c:v>1.9989294434784588E-2</c:v>
                </c:pt>
                <c:pt idx="1870">
                  <c:v>1.9984234912822085E-2</c:v>
                </c:pt>
                <c:pt idx="1871">
                  <c:v>1.9979143529864629E-2</c:v>
                </c:pt>
                <c:pt idx="1872">
                  <c:v>1.9974020285831173E-2</c:v>
                </c:pt>
                <c:pt idx="1873">
                  <c:v>1.9968865180721718E-2</c:v>
                </c:pt>
                <c:pt idx="1874">
                  <c:v>1.9963678214536262E-2</c:v>
                </c:pt>
                <c:pt idx="1875">
                  <c:v>1.9958459387355854E-2</c:v>
                </c:pt>
                <c:pt idx="1876">
                  <c:v>1.9953208699180491E-2</c:v>
                </c:pt>
                <c:pt idx="1877">
                  <c:v>1.9947926150010176E-2</c:v>
                </c:pt>
                <c:pt idx="1878">
                  <c:v>1.9942611739601768E-2</c:v>
                </c:pt>
                <c:pt idx="1879">
                  <c:v>1.9937265468360499E-2</c:v>
                </c:pt>
                <c:pt idx="1880">
                  <c:v>1.9931887335962184E-2</c:v>
                </c:pt>
                <c:pt idx="1881">
                  <c:v>1.9926477342568916E-2</c:v>
                </c:pt>
                <c:pt idx="1882">
                  <c:v>1.9921035488018601E-2</c:v>
                </c:pt>
                <c:pt idx="1883">
                  <c:v>1.991556177255438E-2</c:v>
                </c:pt>
                <c:pt idx="1884">
                  <c:v>1.9910056196095205E-2</c:v>
                </c:pt>
                <c:pt idx="1885">
                  <c:v>1.9904518758641077E-2</c:v>
                </c:pt>
                <c:pt idx="1886">
                  <c:v>1.9898949460029902E-2</c:v>
                </c:pt>
                <c:pt idx="1887">
                  <c:v>1.9893348300423774E-2</c:v>
                </c:pt>
                <c:pt idx="1888">
                  <c:v>1.9887715279822693E-2</c:v>
                </c:pt>
                <c:pt idx="1889">
                  <c:v>1.9882050398145612E-2</c:v>
                </c:pt>
                <c:pt idx="1890">
                  <c:v>1.9876353655554624E-2</c:v>
                </c:pt>
                <c:pt idx="1891">
                  <c:v>1.987062505180659E-2</c:v>
                </c:pt>
                <c:pt idx="1892">
                  <c:v>1.9864864587144648E-2</c:v>
                </c:pt>
                <c:pt idx="1893">
                  <c:v>1.9859072261406707E-2</c:v>
                </c:pt>
                <c:pt idx="1894">
                  <c:v>1.9853248074673813E-2</c:v>
                </c:pt>
                <c:pt idx="1895">
                  <c:v>1.9847392026945965E-2</c:v>
                </c:pt>
                <c:pt idx="1896">
                  <c:v>1.9841504118142117E-2</c:v>
                </c:pt>
                <c:pt idx="1897">
                  <c:v>1.9835584348343316E-2</c:v>
                </c:pt>
                <c:pt idx="1898">
                  <c:v>1.9829632717630608E-2</c:v>
                </c:pt>
                <c:pt idx="1899">
                  <c:v>1.9823649225841899E-2</c:v>
                </c:pt>
                <c:pt idx="1900">
                  <c:v>1.9817633873058238E-2</c:v>
                </c:pt>
                <c:pt idx="1901">
                  <c:v>1.9811586659360669E-2</c:v>
                </c:pt>
                <c:pt idx="1902">
                  <c:v>1.9805507584425008E-2</c:v>
                </c:pt>
                <c:pt idx="1903">
                  <c:v>1.9799396648656487E-2</c:v>
                </c:pt>
                <c:pt idx="1904">
                  <c:v>1.9793253851811965E-2</c:v>
                </c:pt>
                <c:pt idx="1905">
                  <c:v>1.9787079194053536E-2</c:v>
                </c:pt>
                <c:pt idx="1906">
                  <c:v>1.9780872675219108E-2</c:v>
                </c:pt>
                <c:pt idx="1907">
                  <c:v>1.9774634295389726E-2</c:v>
                </c:pt>
                <c:pt idx="1908">
                  <c:v>1.9768364054646437E-2</c:v>
                </c:pt>
                <c:pt idx="1909">
                  <c:v>1.9762061952827148E-2</c:v>
                </c:pt>
                <c:pt idx="1910">
                  <c:v>1.9755727990012906E-2</c:v>
                </c:pt>
                <c:pt idx="1911">
                  <c:v>1.9749362166284756E-2</c:v>
                </c:pt>
                <c:pt idx="1912">
                  <c:v>1.9742964481561653E-2</c:v>
                </c:pt>
                <c:pt idx="1913">
                  <c:v>1.9736534935843597E-2</c:v>
                </c:pt>
                <c:pt idx="1914">
                  <c:v>1.9730073529130587E-2</c:v>
                </c:pt>
                <c:pt idx="1915">
                  <c:v>1.9723580261422624E-2</c:v>
                </c:pt>
                <c:pt idx="1916">
                  <c:v>1.9717055132719707E-2</c:v>
                </c:pt>
                <c:pt idx="1917">
                  <c:v>1.9710498143021837E-2</c:v>
                </c:pt>
                <c:pt idx="1918">
                  <c:v>1.970390929241006E-2</c:v>
                </c:pt>
                <c:pt idx="1919">
                  <c:v>1.9697288580722283E-2</c:v>
                </c:pt>
                <c:pt idx="1920">
                  <c:v>1.9690636008201645E-2</c:v>
                </c:pt>
                <c:pt idx="1921">
                  <c:v>1.9683951574686054E-2</c:v>
                </c:pt>
                <c:pt idx="1922">
                  <c:v>1.9677235280094463E-2</c:v>
                </c:pt>
                <c:pt idx="1923">
                  <c:v>1.9670487124588965E-2</c:v>
                </c:pt>
                <c:pt idx="1924">
                  <c:v>1.9663707108088513E-2</c:v>
                </c:pt>
                <c:pt idx="1925">
                  <c:v>1.96568952307552E-2</c:v>
                </c:pt>
                <c:pt idx="1926">
                  <c:v>1.9650051492264842E-2</c:v>
                </c:pt>
                <c:pt idx="1927">
                  <c:v>1.9643175892860576E-2</c:v>
                </c:pt>
                <c:pt idx="1928">
                  <c:v>1.9636268432623449E-2</c:v>
                </c:pt>
                <c:pt idx="1929">
                  <c:v>1.9629329111229277E-2</c:v>
                </c:pt>
                <c:pt idx="1930">
                  <c:v>1.9622357929083289E-2</c:v>
                </c:pt>
                <c:pt idx="1931">
                  <c:v>1.961435185036331E-2</c:v>
                </c:pt>
                <c:pt idx="1932">
                  <c:v>1.960731239458724E-2</c:v>
                </c:pt>
                <c:pt idx="1933">
                  <c:v>1.9600241077978309E-2</c:v>
                </c:pt>
                <c:pt idx="1934">
                  <c:v>1.9593137900374424E-2</c:v>
                </c:pt>
                <c:pt idx="1935">
                  <c:v>1.9586002861775587E-2</c:v>
                </c:pt>
                <c:pt idx="1936">
                  <c:v>1.9578835962262842E-2</c:v>
                </c:pt>
                <c:pt idx="1937">
                  <c:v>1.9571637201917236E-2</c:v>
                </c:pt>
                <c:pt idx="1938">
                  <c:v>1.956440658049563E-2</c:v>
                </c:pt>
                <c:pt idx="1939">
                  <c:v>1.9557144098241164E-2</c:v>
                </c:pt>
                <c:pt idx="1940">
                  <c:v>1.9549849754910698E-2</c:v>
                </c:pt>
                <c:pt idx="1941">
                  <c:v>1.954252355074737E-2</c:v>
                </c:pt>
                <c:pt idx="1942">
                  <c:v>1.953516548558909E-2</c:v>
                </c:pt>
                <c:pt idx="1943">
                  <c:v>1.9527775559516902E-2</c:v>
                </c:pt>
                <c:pt idx="1944">
                  <c:v>1.9520353772611854E-2</c:v>
                </c:pt>
                <c:pt idx="1945">
                  <c:v>1.9512900124711852E-2</c:v>
                </c:pt>
                <c:pt idx="1946">
                  <c:v>1.9505414615897942E-2</c:v>
                </c:pt>
                <c:pt idx="1947">
                  <c:v>1.949789724608908E-2</c:v>
                </c:pt>
                <c:pt idx="1948">
                  <c:v>1.949034801536631E-2</c:v>
                </c:pt>
                <c:pt idx="1949">
                  <c:v>1.9482766923729633E-2</c:v>
                </c:pt>
                <c:pt idx="1950">
                  <c:v>1.9475153971341141E-2</c:v>
                </c:pt>
                <c:pt idx="1951">
                  <c:v>1.946750915787665E-2</c:v>
                </c:pt>
                <c:pt idx="1952">
                  <c:v>1.9459832483498252E-2</c:v>
                </c:pt>
                <c:pt idx="1953">
                  <c:v>1.9452123948286992E-2</c:v>
                </c:pt>
                <c:pt idx="1954">
                  <c:v>1.944438355208078E-2</c:v>
                </c:pt>
                <c:pt idx="1955">
                  <c:v>1.9436611295041706E-2</c:v>
                </c:pt>
                <c:pt idx="1956">
                  <c:v>1.9428807177088725E-2</c:v>
                </c:pt>
                <c:pt idx="1957">
                  <c:v>1.9420971198140791E-2</c:v>
                </c:pt>
                <c:pt idx="1958">
                  <c:v>1.9413103358359995E-2</c:v>
                </c:pt>
                <c:pt idx="1959">
                  <c:v>1.9405203657746339E-2</c:v>
                </c:pt>
                <c:pt idx="1960">
                  <c:v>1.939727209613773E-2</c:v>
                </c:pt>
                <c:pt idx="1961">
                  <c:v>1.9389308673696259E-2</c:v>
                </c:pt>
                <c:pt idx="1962">
                  <c:v>1.9381313390259836E-2</c:v>
                </c:pt>
                <c:pt idx="1963">
                  <c:v>1.9373286245990551E-2</c:v>
                </c:pt>
                <c:pt idx="1964">
                  <c:v>1.9365227240807359E-2</c:v>
                </c:pt>
                <c:pt idx="1965">
                  <c:v>1.9357136374872352E-2</c:v>
                </c:pt>
                <c:pt idx="1966">
                  <c:v>1.9349013647942392E-2</c:v>
                </c:pt>
                <c:pt idx="1967">
                  <c:v>1.9340859060098525E-2</c:v>
                </c:pt>
                <c:pt idx="1968">
                  <c:v>1.9332672611421797E-2</c:v>
                </c:pt>
                <c:pt idx="1969">
                  <c:v>1.9324454301912208E-2</c:v>
                </c:pt>
                <c:pt idx="1970">
                  <c:v>1.9316204131407666E-2</c:v>
                </c:pt>
                <c:pt idx="1971">
                  <c:v>1.9307924794372822E-2</c:v>
                </c:pt>
                <c:pt idx="1972">
                  <c:v>1.9299646637209733E-2</c:v>
                </c:pt>
                <c:pt idx="1973">
                  <c:v>1.9291378310231089E-2</c:v>
                </c:pt>
                <c:pt idx="1974">
                  <c:v>1.9283119813112704E-2</c:v>
                </c:pt>
                <c:pt idx="1975">
                  <c:v>1.9274871146097716E-2</c:v>
                </c:pt>
                <c:pt idx="1976">
                  <c:v>1.9266632309105081E-2</c:v>
                </c:pt>
                <c:pt idx="1977">
                  <c:v>1.925840330205375E-2</c:v>
                </c:pt>
                <c:pt idx="1978">
                  <c:v>1.9250184125105818E-2</c:v>
                </c:pt>
                <c:pt idx="1979">
                  <c:v>1.9241974778180237E-2</c:v>
                </c:pt>
                <c:pt idx="1980">
                  <c:v>1.9233775261358055E-2</c:v>
                </c:pt>
                <c:pt idx="1981">
                  <c:v>1.9225585574396131E-2</c:v>
                </c:pt>
                <c:pt idx="1982">
                  <c:v>1.9217405717456559E-2</c:v>
                </c:pt>
                <c:pt idx="1983">
                  <c:v>1.9209235690701432E-2</c:v>
                </c:pt>
                <c:pt idx="1984">
                  <c:v>1.9201075493887609E-2</c:v>
                </c:pt>
                <c:pt idx="1985">
                  <c:v>1.9192925127015092E-2</c:v>
                </c:pt>
                <c:pt idx="1986">
                  <c:v>1.9184784590164927E-2</c:v>
                </c:pt>
                <c:pt idx="1987">
                  <c:v>1.9176653883580252E-2</c:v>
                </c:pt>
                <c:pt idx="1988">
                  <c:v>1.9168533006693744E-2</c:v>
                </c:pt>
                <c:pt idx="1989">
                  <c:v>1.916042195999168E-2</c:v>
                </c:pt>
                <c:pt idx="1990">
                  <c:v>1.9152320743311968E-2</c:v>
                </c:pt>
                <c:pt idx="1991">
                  <c:v>1.9144229356573561E-2</c:v>
                </c:pt>
                <c:pt idx="1992">
                  <c:v>1.9136147799857506E-2</c:v>
                </c:pt>
                <c:pt idx="1993">
                  <c:v>1.9128076073244848E-2</c:v>
                </c:pt>
                <c:pt idx="1994">
                  <c:v>1.9120014176573497E-2</c:v>
                </c:pt>
                <c:pt idx="1995">
                  <c:v>1.9111962109924496E-2</c:v>
                </c:pt>
                <c:pt idx="1996">
                  <c:v>1.9103919873297848E-2</c:v>
                </c:pt>
                <c:pt idx="1997">
                  <c:v>1.9095887466693551E-2</c:v>
                </c:pt>
                <c:pt idx="1998">
                  <c:v>1.9087864890111605E-2</c:v>
                </c:pt>
                <c:pt idx="1999">
                  <c:v>1.9079852143470966E-2</c:v>
                </c:pt>
                <c:pt idx="2000">
                  <c:v>1.907184922701477E-2</c:v>
                </c:pt>
                <c:pt idx="2001">
                  <c:v>1.906385614049988E-2</c:v>
                </c:pt>
                <c:pt idx="2002">
                  <c:v>1.9055872883926295E-2</c:v>
                </c:pt>
                <c:pt idx="2003">
                  <c:v>1.9047899457212969E-2</c:v>
                </c:pt>
                <c:pt idx="2004">
                  <c:v>1.9039935860684087E-2</c:v>
                </c:pt>
                <c:pt idx="2005">
                  <c:v>1.9031982094258604E-2</c:v>
                </c:pt>
                <c:pt idx="2006">
                  <c:v>1.9024038157774426E-2</c:v>
                </c:pt>
                <c:pt idx="2007">
                  <c:v>1.9016104051231553E-2</c:v>
                </c:pt>
                <c:pt idx="2008">
                  <c:v>1.9008179774711031E-2</c:v>
                </c:pt>
                <c:pt idx="2009">
                  <c:v>1.9000265328212862E-2</c:v>
                </c:pt>
                <c:pt idx="2010">
                  <c:v>1.8992360711655998E-2</c:v>
                </c:pt>
                <c:pt idx="2011">
                  <c:v>1.8984465925202532E-2</c:v>
                </c:pt>
                <c:pt idx="2012">
                  <c:v>1.8976580968690371E-2</c:v>
                </c:pt>
                <c:pt idx="2013">
                  <c:v>1.8968705842200562E-2</c:v>
                </c:pt>
                <c:pt idx="2014">
                  <c:v>1.8960840545652058E-2</c:v>
                </c:pt>
                <c:pt idx="2015">
                  <c:v>1.8952985079206952E-2</c:v>
                </c:pt>
                <c:pt idx="2016">
                  <c:v>1.8945139442784198E-2</c:v>
                </c:pt>
                <c:pt idx="2017">
                  <c:v>1.8937303636221703E-2</c:v>
                </c:pt>
                <c:pt idx="2018">
                  <c:v>1.8929477659762606E-2</c:v>
                </c:pt>
                <c:pt idx="2019">
                  <c:v>1.8921661513244814E-2</c:v>
                </c:pt>
                <c:pt idx="2020">
                  <c:v>1.891385519683042E-2</c:v>
                </c:pt>
                <c:pt idx="2021">
                  <c:v>1.8906058710276286E-2</c:v>
                </c:pt>
                <c:pt idx="2022">
                  <c:v>1.8898272053744503E-2</c:v>
                </c:pt>
                <c:pt idx="2023">
                  <c:v>1.8890495227235071E-2</c:v>
                </c:pt>
                <c:pt idx="2024">
                  <c:v>1.8882728230747992E-2</c:v>
                </c:pt>
                <c:pt idx="2025">
                  <c:v>1.8874971064283264E-2</c:v>
                </c:pt>
                <c:pt idx="2026">
                  <c:v>1.8867223727678795E-2</c:v>
                </c:pt>
                <c:pt idx="2027">
                  <c:v>1.8859486221177724E-2</c:v>
                </c:pt>
                <c:pt idx="2028">
                  <c:v>1.8851758544617958E-2</c:v>
                </c:pt>
                <c:pt idx="2029">
                  <c:v>1.884404069816159E-2</c:v>
                </c:pt>
                <c:pt idx="2030">
                  <c:v>1.8836332681565482E-2</c:v>
                </c:pt>
                <c:pt idx="2031">
                  <c:v>1.8828634494991725E-2</c:v>
                </c:pt>
                <c:pt idx="2032">
                  <c:v>1.8820946138359274E-2</c:v>
                </c:pt>
                <c:pt idx="2033">
                  <c:v>1.8813267611911266E-2</c:v>
                </c:pt>
                <c:pt idx="2034">
                  <c:v>1.8805598915323518E-2</c:v>
                </c:pt>
                <c:pt idx="2035">
                  <c:v>1.8796846727379135E-2</c:v>
                </c:pt>
                <c:pt idx="2036">
                  <c:v>1.8789199095043951E-2</c:v>
                </c:pt>
                <c:pt idx="2037">
                  <c:v>1.8781561292650073E-2</c:v>
                </c:pt>
                <c:pt idx="2038">
                  <c:v>1.8773933320278546E-2</c:v>
                </c:pt>
                <c:pt idx="2039">
                  <c:v>1.8766315178010418E-2</c:v>
                </c:pt>
                <c:pt idx="2040">
                  <c:v>1.8758706865602548E-2</c:v>
                </c:pt>
                <c:pt idx="2041">
                  <c:v>1.875110838321703E-2</c:v>
                </c:pt>
                <c:pt idx="2042">
                  <c:v>1.8743519730853864E-2</c:v>
                </c:pt>
                <c:pt idx="2043">
                  <c:v>1.873594090826991E-2</c:v>
                </c:pt>
                <c:pt idx="2044">
                  <c:v>1.8728371915870401E-2</c:v>
                </c:pt>
                <c:pt idx="2045">
                  <c:v>1.8720812753493243E-2</c:v>
                </c:pt>
                <c:pt idx="2046">
                  <c:v>1.8713263420976345E-2</c:v>
                </c:pt>
                <c:pt idx="2047">
                  <c:v>1.8705723918400752E-2</c:v>
                </c:pt>
                <c:pt idx="2048">
                  <c:v>1.8698194246009603E-2</c:v>
                </c:pt>
                <c:pt idx="2049">
                  <c:v>1.8690674403397667E-2</c:v>
                </c:pt>
                <c:pt idx="2050">
                  <c:v>1.8682932999040558E-2</c:v>
                </c:pt>
                <c:pt idx="2051">
                  <c:v>1.867566420824085E-2</c:v>
                </c:pt>
                <c:pt idx="2052">
                  <c:v>1.8668173855614922E-2</c:v>
                </c:pt>
                <c:pt idx="2053">
                  <c:v>1.8660693333011347E-2</c:v>
                </c:pt>
                <c:pt idx="2054">
                  <c:v>1.8653222640430123E-2</c:v>
                </c:pt>
                <c:pt idx="2055">
                  <c:v>1.8645761777709158E-2</c:v>
                </c:pt>
                <c:pt idx="2056">
                  <c:v>1.8638310745010545E-2</c:v>
                </c:pt>
                <c:pt idx="2057">
                  <c:v>1.8630869542334283E-2</c:v>
                </c:pt>
                <c:pt idx="2058">
                  <c:v>1.862343816951828E-2</c:v>
                </c:pt>
                <c:pt idx="2059">
                  <c:v>1.861601662672463E-2</c:v>
                </c:pt>
                <c:pt idx="2060">
                  <c:v>1.860860491395333E-2</c:v>
                </c:pt>
                <c:pt idx="2061">
                  <c:v>1.8601203031123337E-2</c:v>
                </c:pt>
                <c:pt idx="2062">
                  <c:v>1.8593810978315695E-2</c:v>
                </c:pt>
                <c:pt idx="2063">
                  <c:v>1.8586428755449358E-2</c:v>
                </c:pt>
                <c:pt idx="2064">
                  <c:v>1.8579056362524327E-2</c:v>
                </c:pt>
                <c:pt idx="2065">
                  <c:v>1.8571693799540601E-2</c:v>
                </c:pt>
                <c:pt idx="2066">
                  <c:v>1.8564341066579226E-2</c:v>
                </c:pt>
                <c:pt idx="2067">
                  <c:v>1.8556998163478111E-2</c:v>
                </c:pt>
                <c:pt idx="2068">
                  <c:v>1.854966509056144E-2</c:v>
                </c:pt>
                <c:pt idx="2069">
                  <c:v>1.8542341847423982E-2</c:v>
                </c:pt>
                <c:pt idx="2070">
                  <c:v>1.8535028434389922E-2</c:v>
                </c:pt>
                <c:pt idx="2071">
                  <c:v>1.8527724851216121E-2</c:v>
                </c:pt>
                <c:pt idx="2072">
                  <c:v>1.8520431098064671E-2</c:v>
                </c:pt>
                <c:pt idx="2073">
                  <c:v>1.8513147174854527E-2</c:v>
                </c:pt>
                <c:pt idx="2074">
                  <c:v>1.8505873081504642E-2</c:v>
                </c:pt>
                <c:pt idx="2075">
                  <c:v>1.8498608818420248E-2</c:v>
                </c:pt>
                <c:pt idx="2076">
                  <c:v>1.849135438503402E-2</c:v>
                </c:pt>
                <c:pt idx="2077">
                  <c:v>1.848410978175119E-2</c:v>
                </c:pt>
                <c:pt idx="2078">
                  <c:v>1.8476875008409666E-2</c:v>
                </c:pt>
                <c:pt idx="2079">
                  <c:v>1.8469650065009446E-2</c:v>
                </c:pt>
                <c:pt idx="2080">
                  <c:v>1.8462434951469486E-2</c:v>
                </c:pt>
                <c:pt idx="2081">
                  <c:v>1.8455229667951878E-2</c:v>
                </c:pt>
                <c:pt idx="2082">
                  <c:v>1.8448034214456621E-2</c:v>
                </c:pt>
                <c:pt idx="2083">
                  <c:v>1.8440848590821624E-2</c:v>
                </c:pt>
                <c:pt idx="2084">
                  <c:v>1.8433672797208978E-2</c:v>
                </c:pt>
                <c:pt idx="2085">
                  <c:v>1.8426506833537637E-2</c:v>
                </c:pt>
                <c:pt idx="2086">
                  <c:v>1.8419350699888648E-2</c:v>
                </c:pt>
                <c:pt idx="2087">
                  <c:v>1.8411093069803378E-2</c:v>
                </c:pt>
                <c:pt idx="2088">
                  <c:v>1.8403958685058917E-2</c:v>
                </c:pt>
                <c:pt idx="2089">
                  <c:v>1.8396834131552502E-2</c:v>
                </c:pt>
                <c:pt idx="2090">
                  <c:v>1.8389719409284137E-2</c:v>
                </c:pt>
                <c:pt idx="2091">
                  <c:v>1.8382614518253813E-2</c:v>
                </c:pt>
                <c:pt idx="2092">
                  <c:v>1.837551945838049E-2</c:v>
                </c:pt>
                <c:pt idx="2093">
                  <c:v>1.8368434229772228E-2</c:v>
                </c:pt>
                <c:pt idx="2094">
                  <c:v>1.8361358832347983E-2</c:v>
                </c:pt>
                <c:pt idx="2095">
                  <c:v>1.8354293266161784E-2</c:v>
                </c:pt>
                <c:pt idx="2096">
                  <c:v>1.8347237531186614E-2</c:v>
                </c:pt>
                <c:pt idx="2097">
                  <c:v>1.8340191627395457E-2</c:v>
                </c:pt>
                <c:pt idx="2098">
                  <c:v>1.8333155554896379E-2</c:v>
                </c:pt>
                <c:pt idx="2099">
                  <c:v>1.8326129313527287E-2</c:v>
                </c:pt>
                <c:pt idx="2100">
                  <c:v>1.8319112903396238E-2</c:v>
                </c:pt>
                <c:pt idx="2101">
                  <c:v>1.8308188104182443E-2</c:v>
                </c:pt>
                <c:pt idx="2102">
                  <c:v>1.8301196271038878E-2</c:v>
                </c:pt>
                <c:pt idx="2103">
                  <c:v>1.8294214267917663E-2</c:v>
                </c:pt>
                <c:pt idx="2104">
                  <c:v>1.8287242094899847E-2</c:v>
                </c:pt>
                <c:pt idx="2105">
                  <c:v>1.8280279751661244E-2</c:v>
                </c:pt>
                <c:pt idx="2106">
                  <c:v>1.8273327238282899E-2</c:v>
                </c:pt>
                <c:pt idx="2107">
                  <c:v>1.8266384555088999E-2</c:v>
                </c:pt>
                <c:pt idx="2108">
                  <c:v>1.8259451701755358E-2</c:v>
                </c:pt>
                <c:pt idx="2109">
                  <c:v>1.825252867820093E-2</c:v>
                </c:pt>
                <c:pt idx="2110">
                  <c:v>1.8245615484668853E-2</c:v>
                </c:pt>
                <c:pt idx="2111">
                  <c:v>1.8238712121240175E-2</c:v>
                </c:pt>
                <c:pt idx="2112">
                  <c:v>1.8231818587590709E-2</c:v>
                </c:pt>
                <c:pt idx="2113">
                  <c:v>1.8224934883882549E-2</c:v>
                </c:pt>
                <c:pt idx="2114">
                  <c:v>1.821806101019674E-2</c:v>
                </c:pt>
                <c:pt idx="2115">
                  <c:v>1.821119696637119E-2</c:v>
                </c:pt>
                <c:pt idx="2116">
                  <c:v>1.8204342752486946E-2</c:v>
                </c:pt>
                <c:pt idx="2117">
                  <c:v>1.81974983687061E-2</c:v>
                </c:pt>
                <c:pt idx="2118">
                  <c:v>1.8190663814785513E-2</c:v>
                </c:pt>
                <c:pt idx="2119">
                  <c:v>1.8183839090725185E-2</c:v>
                </c:pt>
                <c:pt idx="2120">
                  <c:v>1.8177024196606162E-2</c:v>
                </c:pt>
                <c:pt idx="2121">
                  <c:v>1.8170219132428445E-2</c:v>
                </c:pt>
                <c:pt idx="2122">
                  <c:v>1.8163423898273079E-2</c:v>
                </c:pt>
                <c:pt idx="2123">
                  <c:v>1.8156638494059019E-2</c:v>
                </c:pt>
                <c:pt idx="2124">
                  <c:v>1.8149862919624171E-2</c:v>
                </c:pt>
                <c:pt idx="2125">
                  <c:v>1.8143097175292722E-2</c:v>
                </c:pt>
                <c:pt idx="2126">
                  <c:v>1.8136341260821531E-2</c:v>
                </c:pt>
                <c:pt idx="2127">
                  <c:v>1.8129595176291646E-2</c:v>
                </c:pt>
                <c:pt idx="2128">
                  <c:v>1.812285892162202E-2</c:v>
                </c:pt>
                <c:pt idx="2129">
                  <c:v>1.8116132497055792E-2</c:v>
                </c:pt>
                <c:pt idx="2130">
                  <c:v>1.8109415902349824E-2</c:v>
                </c:pt>
                <c:pt idx="2131">
                  <c:v>1.8102709137504114E-2</c:v>
                </c:pt>
                <c:pt idx="2132">
                  <c:v>1.8096012202680756E-2</c:v>
                </c:pt>
                <c:pt idx="2133">
                  <c:v>1.8089325097717657E-2</c:v>
                </c:pt>
                <c:pt idx="2134">
                  <c:v>1.8082647822776909E-2</c:v>
                </c:pt>
                <c:pt idx="2135">
                  <c:v>1.8075980377615375E-2</c:v>
                </c:pt>
                <c:pt idx="2136">
                  <c:v>1.8069322762476192E-2</c:v>
                </c:pt>
                <c:pt idx="2137">
                  <c:v>1.8062674977278315E-2</c:v>
                </c:pt>
                <c:pt idx="2138">
                  <c:v>1.8056037021940696E-2</c:v>
                </c:pt>
                <c:pt idx="2139">
                  <c:v>1.804940889662543E-2</c:v>
                </c:pt>
                <c:pt idx="2140">
                  <c:v>1.8042790601251468E-2</c:v>
                </c:pt>
                <c:pt idx="2141">
                  <c:v>1.8036182135737766E-2</c:v>
                </c:pt>
                <c:pt idx="2142">
                  <c:v>1.8029583500165369E-2</c:v>
                </c:pt>
                <c:pt idx="2143">
                  <c:v>1.8022994694534278E-2</c:v>
                </c:pt>
                <c:pt idx="2144">
                  <c:v>1.8016415718763445E-2</c:v>
                </c:pt>
                <c:pt idx="2145">
                  <c:v>1.8009846572933919E-2</c:v>
                </c:pt>
                <c:pt idx="2146">
                  <c:v>1.8003287257045697E-2</c:v>
                </c:pt>
                <c:pt idx="2147">
                  <c:v>1.7996737771179827E-2</c:v>
                </c:pt>
                <c:pt idx="2148">
                  <c:v>1.7990198115174216E-2</c:v>
                </c:pt>
                <c:pt idx="2149">
                  <c:v>1.7983668289028865E-2</c:v>
                </c:pt>
                <c:pt idx="2150">
                  <c:v>1.7977148292905865E-2</c:v>
                </c:pt>
                <c:pt idx="2151">
                  <c:v>1.7970638126562077E-2</c:v>
                </c:pt>
                <c:pt idx="2152">
                  <c:v>1.7964137790240642E-2</c:v>
                </c:pt>
                <c:pt idx="2153">
                  <c:v>1.7957647283860512E-2</c:v>
                </c:pt>
                <c:pt idx="2154">
                  <c:v>1.7951166607421687E-2</c:v>
                </c:pt>
                <c:pt idx="2155">
                  <c:v>1.7944695760762075E-2</c:v>
                </c:pt>
                <c:pt idx="2156">
                  <c:v>1.7938234744124815E-2</c:v>
                </c:pt>
                <c:pt idx="2157">
                  <c:v>1.7931783557347813E-2</c:v>
                </c:pt>
                <c:pt idx="2158">
                  <c:v>1.7925342200512118E-2</c:v>
                </c:pt>
                <c:pt idx="2159">
                  <c:v>1.7918910673617727E-2</c:v>
                </c:pt>
                <c:pt idx="2160">
                  <c:v>1.7912488976583596E-2</c:v>
                </c:pt>
                <c:pt idx="2161">
                  <c:v>1.7906077109571816E-2</c:v>
                </c:pt>
                <c:pt idx="2162">
                  <c:v>1.7899675072420296E-2</c:v>
                </c:pt>
                <c:pt idx="2163">
                  <c:v>1.7893282865129034E-2</c:v>
                </c:pt>
                <c:pt idx="2164">
                  <c:v>1.7886900487860125E-2</c:v>
                </c:pt>
                <c:pt idx="2165">
                  <c:v>1.7880527940451474E-2</c:v>
                </c:pt>
                <c:pt idx="2166">
                  <c:v>1.7874165222984129E-2</c:v>
                </c:pt>
                <c:pt idx="2167">
                  <c:v>1.7867812335377042E-2</c:v>
                </c:pt>
                <c:pt idx="2168">
                  <c:v>1.7861469277711262E-2</c:v>
                </c:pt>
                <c:pt idx="2169">
                  <c:v>1.7855136049986786E-2</c:v>
                </c:pt>
                <c:pt idx="2170">
                  <c:v>1.784881265212257E-2</c:v>
                </c:pt>
                <c:pt idx="2171">
                  <c:v>1.7842499084118613E-2</c:v>
                </c:pt>
                <c:pt idx="2172">
                  <c:v>1.7836195346137007E-2</c:v>
                </c:pt>
                <c:pt idx="2173">
                  <c:v>1.7829901438096707E-2</c:v>
                </c:pt>
                <c:pt idx="2174">
                  <c:v>1.782361735983562E-2</c:v>
                </c:pt>
                <c:pt idx="2175">
                  <c:v>1.7817343111515838E-2</c:v>
                </c:pt>
                <c:pt idx="2176">
                  <c:v>1.7811078693218407E-2</c:v>
                </c:pt>
                <c:pt idx="2177">
                  <c:v>1.780482410470019E-2</c:v>
                </c:pt>
                <c:pt idx="2178">
                  <c:v>1.7798579346042231E-2</c:v>
                </c:pt>
                <c:pt idx="2179">
                  <c:v>1.7792344417487671E-2</c:v>
                </c:pt>
                <c:pt idx="2180">
                  <c:v>1.778611931879337E-2</c:v>
                </c:pt>
                <c:pt idx="2181">
                  <c:v>1.7779904049878281E-2</c:v>
                </c:pt>
                <c:pt idx="2182">
                  <c:v>1.7773698610904498E-2</c:v>
                </c:pt>
                <c:pt idx="2183">
                  <c:v>1.776750300187202E-2</c:v>
                </c:pt>
                <c:pt idx="2184">
                  <c:v>1.7761317222780848E-2</c:v>
                </c:pt>
                <c:pt idx="2185">
                  <c:v>1.7755141273549935E-2</c:v>
                </c:pt>
                <c:pt idx="2186">
                  <c:v>1.7748975154179281E-2</c:v>
                </c:pt>
                <c:pt idx="2187">
                  <c:v>1.7742818864830978E-2</c:v>
                </c:pt>
                <c:pt idx="2188">
                  <c:v>1.7736672405261888E-2</c:v>
                </c:pt>
                <c:pt idx="2189">
                  <c:v>1.7730535775634104E-2</c:v>
                </c:pt>
                <c:pt idx="2190">
                  <c:v>1.7724408975947625E-2</c:v>
                </c:pt>
                <c:pt idx="2191">
                  <c:v>1.7717418955728315E-2</c:v>
                </c:pt>
                <c:pt idx="2192">
                  <c:v>1.7711313220132308E-2</c:v>
                </c:pt>
                <c:pt idx="2193">
                  <c:v>1.7705217314315513E-2</c:v>
                </c:pt>
                <c:pt idx="2194">
                  <c:v>1.7699131238440025E-2</c:v>
                </c:pt>
                <c:pt idx="2195">
                  <c:v>1.7693054992586887E-2</c:v>
                </c:pt>
                <c:pt idx="2196">
                  <c:v>1.7686988576512963E-2</c:v>
                </c:pt>
                <c:pt idx="2197">
                  <c:v>1.7680931990380344E-2</c:v>
                </c:pt>
                <c:pt idx="2198">
                  <c:v>1.7674885234107984E-2</c:v>
                </c:pt>
                <c:pt idx="2199">
                  <c:v>1.766884830777693E-2</c:v>
                </c:pt>
                <c:pt idx="2200">
                  <c:v>1.7662821211387181E-2</c:v>
                </c:pt>
                <c:pt idx="2201">
                  <c:v>1.7656803944776644E-2</c:v>
                </c:pt>
                <c:pt idx="2202">
                  <c:v>1.7650796508107414E-2</c:v>
                </c:pt>
                <c:pt idx="2203">
                  <c:v>1.7644798901379488E-2</c:v>
                </c:pt>
                <c:pt idx="2204">
                  <c:v>1.7638811124511822E-2</c:v>
                </c:pt>
                <c:pt idx="2205">
                  <c:v>1.7632833177504414E-2</c:v>
                </c:pt>
                <c:pt idx="2206">
                  <c:v>1.7626865060438313E-2</c:v>
                </c:pt>
                <c:pt idx="2207">
                  <c:v>1.7620906773313516E-2</c:v>
                </c:pt>
                <c:pt idx="2208">
                  <c:v>1.7614958315886886E-2</c:v>
                </c:pt>
                <c:pt idx="2209">
                  <c:v>1.7609019688563654E-2</c:v>
                </c:pt>
                <c:pt idx="2210">
                  <c:v>1.7603090891019635E-2</c:v>
                </c:pt>
                <c:pt idx="2211">
                  <c:v>1.7597171923416921E-2</c:v>
                </c:pt>
                <c:pt idx="2212">
                  <c:v>1.7591262785674466E-2</c:v>
                </c:pt>
                <c:pt idx="2213">
                  <c:v>1.7585363477873317E-2</c:v>
                </c:pt>
                <c:pt idx="2214">
                  <c:v>1.7579473999932427E-2</c:v>
                </c:pt>
                <c:pt idx="2215">
                  <c:v>1.7573594351770749E-2</c:v>
                </c:pt>
                <c:pt idx="2216">
                  <c:v>1.7567724533631424E-2</c:v>
                </c:pt>
                <c:pt idx="2217">
                  <c:v>1.7561864545433403E-2</c:v>
                </c:pt>
                <c:pt idx="2218">
                  <c:v>1.7556014387014596E-2</c:v>
                </c:pt>
                <c:pt idx="2219">
                  <c:v>1.7550174058456047E-2</c:v>
                </c:pt>
                <c:pt idx="2220">
                  <c:v>1.7544343559838804E-2</c:v>
                </c:pt>
                <c:pt idx="2221">
                  <c:v>1.7538522891162867E-2</c:v>
                </c:pt>
                <c:pt idx="2222">
                  <c:v>1.7532712052266142E-2</c:v>
                </c:pt>
                <c:pt idx="2223">
                  <c:v>1.7526911043310722E-2</c:v>
                </c:pt>
                <c:pt idx="2224">
                  <c:v>1.7521119864296608E-2</c:v>
                </c:pt>
                <c:pt idx="2225">
                  <c:v>1.7515338515061707E-2</c:v>
                </c:pt>
                <c:pt idx="2226">
                  <c:v>1.7509566995768111E-2</c:v>
                </c:pt>
                <c:pt idx="2227">
                  <c:v>1.7503805306334774E-2</c:v>
                </c:pt>
                <c:pt idx="2228">
                  <c:v>1.7498053446842743E-2</c:v>
                </c:pt>
                <c:pt idx="2229">
                  <c:v>1.7492311417129924E-2</c:v>
                </c:pt>
                <c:pt idx="2230">
                  <c:v>1.7486579217439457E-2</c:v>
                </c:pt>
                <c:pt idx="2231">
                  <c:v>1.7480856847528203E-2</c:v>
                </c:pt>
                <c:pt idx="2232">
                  <c:v>1.7475144307558255E-2</c:v>
                </c:pt>
                <c:pt idx="2233">
                  <c:v>1.7469441597448565E-2</c:v>
                </c:pt>
                <c:pt idx="2234">
                  <c:v>1.7463748717118088E-2</c:v>
                </c:pt>
                <c:pt idx="2235">
                  <c:v>1.7458065666809963E-2</c:v>
                </c:pt>
                <c:pt idx="2236">
                  <c:v>1.7452392446281051E-2</c:v>
                </c:pt>
                <c:pt idx="2237">
                  <c:v>1.7446729055612398E-2</c:v>
                </c:pt>
                <c:pt idx="2238">
                  <c:v>1.744107549488505E-2</c:v>
                </c:pt>
                <c:pt idx="2239">
                  <c:v>1.7435431764099008E-2</c:v>
                </c:pt>
                <c:pt idx="2240">
                  <c:v>1.7429797863092178E-2</c:v>
                </c:pt>
                <c:pt idx="2241">
                  <c:v>1.7424173792026654E-2</c:v>
                </c:pt>
                <c:pt idx="2242">
                  <c:v>1.7418559550821389E-2</c:v>
                </c:pt>
                <c:pt idx="2243">
                  <c:v>1.7412955139476383E-2</c:v>
                </c:pt>
                <c:pt idx="2244">
                  <c:v>1.7407360557991636E-2</c:v>
                </c:pt>
                <c:pt idx="2245">
                  <c:v>1.7401775806448194E-2</c:v>
                </c:pt>
                <c:pt idx="2246">
                  <c:v>1.7396200884765012E-2</c:v>
                </c:pt>
                <c:pt idx="2247">
                  <c:v>1.7390635792942089E-2</c:v>
                </c:pt>
                <c:pt idx="2248">
                  <c:v>1.7385080530898378E-2</c:v>
                </c:pt>
                <c:pt idx="2249">
                  <c:v>1.7379535098877019E-2</c:v>
                </c:pt>
                <c:pt idx="2250">
                  <c:v>1.7373999496634873E-2</c:v>
                </c:pt>
                <c:pt idx="2251">
                  <c:v>1.7368473724252986E-2</c:v>
                </c:pt>
                <c:pt idx="2252">
                  <c:v>1.7362957781812405E-2</c:v>
                </c:pt>
                <c:pt idx="2253">
                  <c:v>1.7357451669232082E-2</c:v>
                </c:pt>
                <c:pt idx="2254">
                  <c:v>1.7351955386512019E-2</c:v>
                </c:pt>
                <c:pt idx="2255">
                  <c:v>1.7346468933571169E-2</c:v>
                </c:pt>
                <c:pt idx="2256">
                  <c:v>1.734099231065267E-2</c:v>
                </c:pt>
                <c:pt idx="2257">
                  <c:v>1.733552551759443E-2</c:v>
                </c:pt>
                <c:pt idx="2258">
                  <c:v>1.7330068554234357E-2</c:v>
                </c:pt>
                <c:pt idx="2259">
                  <c:v>1.7324621420977682E-2</c:v>
                </c:pt>
                <c:pt idx="2260">
                  <c:v>1.7319184117419173E-2</c:v>
                </c:pt>
                <c:pt idx="2261">
                  <c:v>1.731375664380197E-2</c:v>
                </c:pt>
                <c:pt idx="2262">
                  <c:v>1.7308338999963979E-2</c:v>
                </c:pt>
                <c:pt idx="2263">
                  <c:v>1.7302931186067294E-2</c:v>
                </c:pt>
                <c:pt idx="2264">
                  <c:v>1.7297533202111914E-2</c:v>
                </c:pt>
                <c:pt idx="2265">
                  <c:v>1.7292145047935747E-2</c:v>
                </c:pt>
                <c:pt idx="2266">
                  <c:v>1.7286766723538793E-2</c:v>
                </c:pt>
                <c:pt idx="2267">
                  <c:v>1.7281398229245237E-2</c:v>
                </c:pt>
                <c:pt idx="2268">
                  <c:v>1.7276039564568801E-2</c:v>
                </c:pt>
                <c:pt idx="2269">
                  <c:v>1.7270690729914717E-2</c:v>
                </c:pt>
                <c:pt idx="2270">
                  <c:v>1.7265351725039846E-2</c:v>
                </c:pt>
                <c:pt idx="2271">
                  <c:v>1.726002255010628E-2</c:v>
                </c:pt>
                <c:pt idx="2272">
                  <c:v>1.7254703204951927E-2</c:v>
                </c:pt>
                <c:pt idx="2273">
                  <c:v>1.7249393689738879E-2</c:v>
                </c:pt>
                <c:pt idx="2274">
                  <c:v>1.7244094004305044E-2</c:v>
                </c:pt>
                <c:pt idx="2275">
                  <c:v>1.7238804148812514E-2</c:v>
                </c:pt>
                <c:pt idx="2276">
                  <c:v>1.7233524123180244E-2</c:v>
                </c:pt>
                <c:pt idx="2277">
                  <c:v>1.7228253927327186E-2</c:v>
                </c:pt>
                <c:pt idx="2278">
                  <c:v>1.7222993561415434E-2</c:v>
                </c:pt>
                <c:pt idx="2279">
                  <c:v>1.7217743025444987E-2</c:v>
                </c:pt>
                <c:pt idx="2280">
                  <c:v>1.721250231909166E-2</c:v>
                </c:pt>
                <c:pt idx="2281">
                  <c:v>1.7207271442760685E-2</c:v>
                </c:pt>
                <c:pt idx="2282">
                  <c:v>1.720205039628997E-2</c:v>
                </c:pt>
                <c:pt idx="2283">
                  <c:v>1.7196839179679513E-2</c:v>
                </c:pt>
                <c:pt idx="2284">
                  <c:v>1.7191637792848269E-2</c:v>
                </c:pt>
                <c:pt idx="2285">
                  <c:v>1.718644623595833E-2</c:v>
                </c:pt>
                <c:pt idx="2286">
                  <c:v>1.7181264508847605E-2</c:v>
                </c:pt>
                <c:pt idx="2287">
                  <c:v>1.7176092611678184E-2</c:v>
                </c:pt>
                <c:pt idx="2288">
                  <c:v>1.7170930544287977E-2</c:v>
                </c:pt>
                <c:pt idx="2289">
                  <c:v>1.7165778306839075E-2</c:v>
                </c:pt>
                <c:pt idx="2290">
                  <c:v>1.7160635899169385E-2</c:v>
                </c:pt>
                <c:pt idx="2291">
                  <c:v>1.7155503321359955E-2</c:v>
                </c:pt>
                <c:pt idx="2292">
                  <c:v>1.715038057349183E-2</c:v>
                </c:pt>
                <c:pt idx="2293">
                  <c:v>1.7145267655483964E-2</c:v>
                </c:pt>
                <c:pt idx="2294">
                  <c:v>1.7140164567255312E-2</c:v>
                </c:pt>
                <c:pt idx="2295">
                  <c:v>1.7135071308805871E-2</c:v>
                </c:pt>
                <c:pt idx="2296">
                  <c:v>1.7129987880297737E-2</c:v>
                </c:pt>
                <c:pt idx="2297">
                  <c:v>1.7124914281649861E-2</c:v>
                </c:pt>
                <c:pt idx="2298">
                  <c:v>1.7119850512862245E-2</c:v>
                </c:pt>
                <c:pt idx="2299">
                  <c:v>1.7114796573934887E-2</c:v>
                </c:pt>
                <c:pt idx="2300">
                  <c:v>1.7109752464867789E-2</c:v>
                </c:pt>
                <c:pt idx="2301">
                  <c:v>1.710471818566095E-2</c:v>
                </c:pt>
                <c:pt idx="2302">
                  <c:v>1.7099693736152277E-2</c:v>
                </c:pt>
                <c:pt idx="2303">
                  <c:v>1.709467911658491E-2</c:v>
                </c:pt>
                <c:pt idx="2304">
                  <c:v>1.7089674326958848E-2</c:v>
                </c:pt>
                <c:pt idx="2305">
                  <c:v>1.7084679367193045E-2</c:v>
                </c:pt>
                <c:pt idx="2306">
                  <c:v>1.7079694237125409E-2</c:v>
                </c:pt>
                <c:pt idx="2307">
                  <c:v>1.7074718936999078E-2</c:v>
                </c:pt>
                <c:pt idx="2308">
                  <c:v>1.7069753466733006E-2</c:v>
                </c:pt>
                <c:pt idx="2309">
                  <c:v>1.7064797826246147E-2</c:v>
                </c:pt>
                <c:pt idx="2310">
                  <c:v>1.7059852015619548E-2</c:v>
                </c:pt>
                <c:pt idx="2311">
                  <c:v>1.7054916034934253E-2</c:v>
                </c:pt>
                <c:pt idx="2312">
                  <c:v>1.7049989884028172E-2</c:v>
                </c:pt>
                <c:pt idx="2313">
                  <c:v>1.7045073562901303E-2</c:v>
                </c:pt>
                <c:pt idx="2314">
                  <c:v>1.7040167071715739E-2</c:v>
                </c:pt>
                <c:pt idx="2315">
                  <c:v>1.7035270410390435E-2</c:v>
                </c:pt>
                <c:pt idx="2316">
                  <c:v>1.7030383578844344E-2</c:v>
                </c:pt>
                <c:pt idx="2317">
                  <c:v>1.7025506577158511E-2</c:v>
                </c:pt>
                <c:pt idx="2318">
                  <c:v>1.7020639405413984E-2</c:v>
                </c:pt>
                <c:pt idx="2319">
                  <c:v>1.7015782063367624E-2</c:v>
                </c:pt>
                <c:pt idx="2320">
                  <c:v>1.7010934551181522E-2</c:v>
                </c:pt>
                <c:pt idx="2321">
                  <c:v>1.700609686885568E-2</c:v>
                </c:pt>
                <c:pt idx="2322">
                  <c:v>1.700126901655219E-2</c:v>
                </c:pt>
                <c:pt idx="2323">
                  <c:v>1.6996450993865819E-2</c:v>
                </c:pt>
                <c:pt idx="2324">
                  <c:v>1.6991642801039708E-2</c:v>
                </c:pt>
                <c:pt idx="2325">
                  <c:v>1.6986844438154902E-2</c:v>
                </c:pt>
                <c:pt idx="2326">
                  <c:v>1.6982055905130355E-2</c:v>
                </c:pt>
                <c:pt idx="2327">
                  <c:v>1.6977277201803975E-2</c:v>
                </c:pt>
                <c:pt idx="2328">
                  <c:v>1.69725083284189E-2</c:v>
                </c:pt>
                <c:pt idx="2329">
                  <c:v>1.6967749284894085E-2</c:v>
                </c:pt>
                <c:pt idx="2330">
                  <c:v>1.6963000071148482E-2</c:v>
                </c:pt>
                <c:pt idx="2331">
                  <c:v>1.6958260687263138E-2</c:v>
                </c:pt>
                <c:pt idx="2332">
                  <c:v>1.6953531133238053E-2</c:v>
                </c:pt>
                <c:pt idx="2333">
                  <c:v>1.6948811409073228E-2</c:v>
                </c:pt>
                <c:pt idx="2334">
                  <c:v>1.6944101514687615E-2</c:v>
                </c:pt>
                <c:pt idx="2335">
                  <c:v>1.6939401450162261E-2</c:v>
                </c:pt>
                <c:pt idx="2336">
                  <c:v>1.6934711215497167E-2</c:v>
                </c:pt>
                <c:pt idx="2337">
                  <c:v>1.6930030810611285E-2</c:v>
                </c:pt>
                <c:pt idx="2338">
                  <c:v>1.6925360235585662E-2</c:v>
                </c:pt>
                <c:pt idx="2339">
                  <c:v>1.6920699490420299E-2</c:v>
                </c:pt>
                <c:pt idx="2340">
                  <c:v>1.6916048575115195E-2</c:v>
                </c:pt>
                <c:pt idx="2341">
                  <c:v>1.6911407489589303E-2</c:v>
                </c:pt>
                <c:pt idx="2342">
                  <c:v>1.690677623392367E-2</c:v>
                </c:pt>
                <c:pt idx="2343">
                  <c:v>1.6902154808118297E-2</c:v>
                </c:pt>
                <c:pt idx="2344">
                  <c:v>1.6897543212092136E-2</c:v>
                </c:pt>
                <c:pt idx="2345">
                  <c:v>1.6892941446007281E-2</c:v>
                </c:pt>
                <c:pt idx="2346">
                  <c:v>1.6888349509539546E-2</c:v>
                </c:pt>
                <c:pt idx="2347">
                  <c:v>1.6882587540523557E-2</c:v>
                </c:pt>
                <c:pt idx="2348">
                  <c:v>1.6878019054121784E-2</c:v>
                </c:pt>
                <c:pt idx="2349">
                  <c:v>1.6873460398579843E-2</c:v>
                </c:pt>
                <c:pt idx="2350">
                  <c:v>1.6868911573924748E-2</c:v>
                </c:pt>
                <c:pt idx="2351">
                  <c:v>1.6864372580102465E-2</c:v>
                </c:pt>
                <c:pt idx="2352">
                  <c:v>1.6859843417112996E-2</c:v>
                </c:pt>
                <c:pt idx="2353">
                  <c:v>1.6855324084983359E-2</c:v>
                </c:pt>
                <c:pt idx="2354">
                  <c:v>1.6850814583713552E-2</c:v>
                </c:pt>
                <c:pt idx="2355">
                  <c:v>1.6846314913303573E-2</c:v>
                </c:pt>
                <c:pt idx="2356">
                  <c:v>1.6841825073726412E-2</c:v>
                </c:pt>
                <c:pt idx="2357">
                  <c:v>1.6837345065009078E-2</c:v>
                </c:pt>
                <c:pt idx="2358">
                  <c:v>1.6832874887151572E-2</c:v>
                </c:pt>
                <c:pt idx="2359">
                  <c:v>1.6828414540099867E-2</c:v>
                </c:pt>
                <c:pt idx="2360">
                  <c:v>1.6823964023907994E-2</c:v>
                </c:pt>
                <c:pt idx="2361">
                  <c:v>1.681684830631025E-2</c:v>
                </c:pt>
                <c:pt idx="2362">
                  <c:v>1.6812422072853828E-2</c:v>
                </c:pt>
                <c:pt idx="2363">
                  <c:v>1.6808005669257664E-2</c:v>
                </c:pt>
                <c:pt idx="2364">
                  <c:v>1.6803599095440713E-2</c:v>
                </c:pt>
                <c:pt idx="2365">
                  <c:v>1.6799202351402975E-2</c:v>
                </c:pt>
                <c:pt idx="2366">
                  <c:v>1.6794815437306543E-2</c:v>
                </c:pt>
                <c:pt idx="2367">
                  <c:v>1.6790438352989323E-2</c:v>
                </c:pt>
                <c:pt idx="2368">
                  <c:v>1.6786071098451316E-2</c:v>
                </c:pt>
                <c:pt idx="2369">
                  <c:v>1.6781713673773568E-2</c:v>
                </c:pt>
                <c:pt idx="2370">
                  <c:v>1.677736607895608E-2</c:v>
                </c:pt>
                <c:pt idx="2371">
                  <c:v>1.6773028313917804E-2</c:v>
                </c:pt>
                <c:pt idx="2372">
                  <c:v>1.6768700378658741E-2</c:v>
                </c:pt>
                <c:pt idx="2373">
                  <c:v>1.6764382273340983E-2</c:v>
                </c:pt>
                <c:pt idx="2374">
                  <c:v>1.6760073997721392E-2</c:v>
                </c:pt>
                <c:pt idx="2375">
                  <c:v>1.6755775552043106E-2</c:v>
                </c:pt>
                <c:pt idx="2376">
                  <c:v>1.6751486936062987E-2</c:v>
                </c:pt>
                <c:pt idx="2377">
                  <c:v>1.6747208150024173E-2</c:v>
                </c:pt>
                <c:pt idx="2378">
                  <c:v>1.6742939193764572E-2</c:v>
                </c:pt>
                <c:pt idx="2379">
                  <c:v>1.6738680067284184E-2</c:v>
                </c:pt>
                <c:pt idx="2380">
                  <c:v>1.6734430770664055E-2</c:v>
                </c:pt>
                <c:pt idx="2381">
                  <c:v>1.6730191303904185E-2</c:v>
                </c:pt>
                <c:pt idx="2382">
                  <c:v>1.6725961666923528E-2</c:v>
                </c:pt>
                <c:pt idx="2383">
                  <c:v>1.6721741859722083E-2</c:v>
                </c:pt>
                <c:pt idx="2384">
                  <c:v>1.6717531882461945E-2</c:v>
                </c:pt>
                <c:pt idx="2385">
                  <c:v>1.6713331734899972E-2</c:v>
                </c:pt>
                <c:pt idx="2386">
                  <c:v>1.6709141417198259E-2</c:v>
                </c:pt>
                <c:pt idx="2387">
                  <c:v>1.6704960929275758E-2</c:v>
                </c:pt>
                <c:pt idx="2388">
                  <c:v>1.6700790271294563E-2</c:v>
                </c:pt>
                <c:pt idx="2389">
                  <c:v>1.6696629443011535E-2</c:v>
                </c:pt>
                <c:pt idx="2390">
                  <c:v>1.6692478444507719E-2</c:v>
                </c:pt>
                <c:pt idx="2391">
                  <c:v>1.6688337275945209E-2</c:v>
                </c:pt>
                <c:pt idx="2392">
                  <c:v>1.6684205937161911E-2</c:v>
                </c:pt>
                <c:pt idx="2393">
                  <c:v>1.6680084428238873E-2</c:v>
                </c:pt>
                <c:pt idx="2394">
                  <c:v>1.6675972749014001E-2</c:v>
                </c:pt>
                <c:pt idx="2395">
                  <c:v>1.6671870899730434E-2</c:v>
                </c:pt>
                <c:pt idx="2396">
                  <c:v>1.6667778880226081E-2</c:v>
                </c:pt>
                <c:pt idx="2397">
                  <c:v>1.666369669050094E-2</c:v>
                </c:pt>
                <c:pt idx="2398">
                  <c:v>1.6659624330636058E-2</c:v>
                </c:pt>
                <c:pt idx="2399">
                  <c:v>1.6655561800469343E-2</c:v>
                </c:pt>
                <c:pt idx="2400">
                  <c:v>1.6651509100243933E-2</c:v>
                </c:pt>
                <c:pt idx="2401">
                  <c:v>1.664746622971669E-2</c:v>
                </c:pt>
                <c:pt idx="2402">
                  <c:v>1.6643433189211798E-2</c:v>
                </c:pt>
                <c:pt idx="2403">
                  <c:v>1.6639409978405073E-2</c:v>
                </c:pt>
                <c:pt idx="2404">
                  <c:v>1.6635396597377561E-2</c:v>
                </c:pt>
                <c:pt idx="2405">
                  <c:v>1.6631393046129261E-2</c:v>
                </c:pt>
                <c:pt idx="2406">
                  <c:v>1.6627399324822267E-2</c:v>
                </c:pt>
                <c:pt idx="2407">
                  <c:v>1.662341543321344E-2</c:v>
                </c:pt>
                <c:pt idx="2408">
                  <c:v>1.6619441371464871E-2</c:v>
                </c:pt>
                <c:pt idx="2409">
                  <c:v>1.6615477139495516E-2</c:v>
                </c:pt>
                <c:pt idx="2410">
                  <c:v>1.6611522737386419E-2</c:v>
                </c:pt>
                <c:pt idx="2411">
                  <c:v>1.6607578165137582E-2</c:v>
                </c:pt>
                <c:pt idx="2412">
                  <c:v>1.6603643422586911E-2</c:v>
                </c:pt>
                <c:pt idx="2413">
                  <c:v>1.6599718509896499E-2</c:v>
                </c:pt>
                <c:pt idx="2414">
                  <c:v>1.6595803426985301E-2</c:v>
                </c:pt>
                <c:pt idx="2415">
                  <c:v>1.6591898173934361E-2</c:v>
                </c:pt>
                <c:pt idx="2416">
                  <c:v>1.6588002750662634E-2</c:v>
                </c:pt>
                <c:pt idx="2417">
                  <c:v>1.658411715717012E-2</c:v>
                </c:pt>
                <c:pt idx="2418">
                  <c:v>1.6580241393618911E-2</c:v>
                </c:pt>
                <c:pt idx="2419">
                  <c:v>1.6576375459684822E-2</c:v>
                </c:pt>
                <c:pt idx="2420">
                  <c:v>1.6572519355692039E-2</c:v>
                </c:pt>
                <c:pt idx="2421">
                  <c:v>1.6568673081478469E-2</c:v>
                </c:pt>
                <c:pt idx="2422">
                  <c:v>1.6564836637044111E-2</c:v>
                </c:pt>
                <c:pt idx="2423">
                  <c:v>1.6561010022388967E-2</c:v>
                </c:pt>
                <c:pt idx="2424">
                  <c:v>1.6557193237675127E-2</c:v>
                </c:pt>
                <c:pt idx="2425">
                  <c:v>1.6553386282659455E-2</c:v>
                </c:pt>
                <c:pt idx="2426">
                  <c:v>1.6549589157422995E-2</c:v>
                </c:pt>
                <c:pt idx="2427">
                  <c:v>1.6545801862046794E-2</c:v>
                </c:pt>
                <c:pt idx="2428">
                  <c:v>1.6542024396530852E-2</c:v>
                </c:pt>
                <c:pt idx="2429">
                  <c:v>1.6538256760794123E-2</c:v>
                </c:pt>
                <c:pt idx="2430">
                  <c:v>1.6534498954755561E-2</c:v>
                </c:pt>
                <c:pt idx="2431">
                  <c:v>1.6530750978658304E-2</c:v>
                </c:pt>
                <c:pt idx="2432">
                  <c:v>1.652701283234026E-2</c:v>
                </c:pt>
                <c:pt idx="2433">
                  <c:v>1.6523284515720382E-2</c:v>
                </c:pt>
                <c:pt idx="2434">
                  <c:v>1.6519566028960764E-2</c:v>
                </c:pt>
                <c:pt idx="2435">
                  <c:v>1.6515857372061404E-2</c:v>
                </c:pt>
                <c:pt idx="2436">
                  <c:v>1.6512158544941258E-2</c:v>
                </c:pt>
                <c:pt idx="2437">
                  <c:v>1.6508469547600324E-2</c:v>
                </c:pt>
                <c:pt idx="2438">
                  <c:v>1.6504790380038603E-2</c:v>
                </c:pt>
                <c:pt idx="2439">
                  <c:v>1.6501121042337141E-2</c:v>
                </c:pt>
                <c:pt idx="2440">
                  <c:v>1.6497461534414892E-2</c:v>
                </c:pt>
                <c:pt idx="2441">
                  <c:v>1.6493811856271856E-2</c:v>
                </c:pt>
                <c:pt idx="2442">
                  <c:v>1.6490172007989079E-2</c:v>
                </c:pt>
                <c:pt idx="2443">
                  <c:v>1.6486541989485515E-2</c:v>
                </c:pt>
                <c:pt idx="2444">
                  <c:v>1.6482921800680117E-2</c:v>
                </c:pt>
                <c:pt idx="2445">
                  <c:v>1.6479311441816025E-2</c:v>
                </c:pt>
                <c:pt idx="2446">
                  <c:v>1.6475710912812191E-2</c:v>
                </c:pt>
                <c:pt idx="2447">
                  <c:v>1.6472120213425478E-2</c:v>
                </c:pt>
                <c:pt idx="2448">
                  <c:v>1.6468539343899025E-2</c:v>
                </c:pt>
                <c:pt idx="2449">
                  <c:v>1.646496830423283E-2</c:v>
                </c:pt>
                <c:pt idx="2450">
                  <c:v>1.6461407094345848E-2</c:v>
                </c:pt>
                <c:pt idx="2451">
                  <c:v>1.6457855714157033E-2</c:v>
                </c:pt>
                <c:pt idx="2452">
                  <c:v>1.6454314163828476E-2</c:v>
                </c:pt>
                <c:pt idx="2453">
                  <c:v>1.6450782443360179E-2</c:v>
                </c:pt>
                <c:pt idx="2454">
                  <c:v>1.6447260552671095E-2</c:v>
                </c:pt>
                <c:pt idx="2455">
                  <c:v>1.6443748491680177E-2</c:v>
                </c:pt>
                <c:pt idx="2456">
                  <c:v>1.6440246260549518E-2</c:v>
                </c:pt>
                <c:pt idx="2457">
                  <c:v>1.6436753859279118E-2</c:v>
                </c:pt>
                <c:pt idx="2458">
                  <c:v>1.6433271287787932E-2</c:v>
                </c:pt>
                <c:pt idx="2459">
                  <c:v>1.6429798545913865E-2</c:v>
                </c:pt>
                <c:pt idx="2460">
                  <c:v>1.642633563406215E-2</c:v>
                </c:pt>
                <c:pt idx="2461">
                  <c:v>1.6422882551989648E-2</c:v>
                </c:pt>
                <c:pt idx="2462">
                  <c:v>1.6419439299534266E-2</c:v>
                </c:pt>
                <c:pt idx="2463">
                  <c:v>1.641600587702019E-2</c:v>
                </c:pt>
                <c:pt idx="2464">
                  <c:v>1.6412582284285326E-2</c:v>
                </c:pt>
                <c:pt idx="2465">
                  <c:v>1.6409168521329676E-2</c:v>
                </c:pt>
                <c:pt idx="2466">
                  <c:v>1.6405764588153238E-2</c:v>
                </c:pt>
                <c:pt idx="2467">
                  <c:v>1.6402370484837059E-2</c:v>
                </c:pt>
                <c:pt idx="2468">
                  <c:v>1.6398986211219047E-2</c:v>
                </c:pt>
                <c:pt idx="2469">
                  <c:v>1.6395611767461293E-2</c:v>
                </c:pt>
                <c:pt idx="2470">
                  <c:v>1.6392247153482753E-2</c:v>
                </c:pt>
                <c:pt idx="2471">
                  <c:v>1.6388892369364472E-2</c:v>
                </c:pt>
                <c:pt idx="2472">
                  <c:v>1.6385547414863311E-2</c:v>
                </c:pt>
                <c:pt idx="2473">
                  <c:v>1.6382212290303455E-2</c:v>
                </c:pt>
                <c:pt idx="2474">
                  <c:v>1.6378886995441766E-2</c:v>
                </c:pt>
                <c:pt idx="2475">
                  <c:v>1.6375571530521382E-2</c:v>
                </c:pt>
                <c:pt idx="2476">
                  <c:v>1.6372265895299165E-2</c:v>
                </c:pt>
                <c:pt idx="2477">
                  <c:v>1.6368970089775114E-2</c:v>
                </c:pt>
                <c:pt idx="2478">
                  <c:v>1.6365684114192369E-2</c:v>
                </c:pt>
                <c:pt idx="2479">
                  <c:v>1.6362407968388837E-2</c:v>
                </c:pt>
                <c:pt idx="2480">
                  <c:v>1.6359141652283471E-2</c:v>
                </c:pt>
                <c:pt idx="2481">
                  <c:v>1.6355885166038364E-2</c:v>
                </c:pt>
                <c:pt idx="2482">
                  <c:v>1.6352638509491424E-2</c:v>
                </c:pt>
                <c:pt idx="2483">
                  <c:v>1.6349401682804743E-2</c:v>
                </c:pt>
                <c:pt idx="2484">
                  <c:v>1.6346174685978321E-2</c:v>
                </c:pt>
                <c:pt idx="2485">
                  <c:v>1.6342957518931112E-2</c:v>
                </c:pt>
                <c:pt idx="2486">
                  <c:v>1.6339750181582069E-2</c:v>
                </c:pt>
                <c:pt idx="2487">
                  <c:v>1.6336552674012239E-2</c:v>
                </c:pt>
                <c:pt idx="2488">
                  <c:v>1.6333364996302668E-2</c:v>
                </c:pt>
                <c:pt idx="2489">
                  <c:v>1.6330187148291264E-2</c:v>
                </c:pt>
                <c:pt idx="2490">
                  <c:v>1.6327019130221165E-2</c:v>
                </c:pt>
                <c:pt idx="2491">
                  <c:v>1.6323863296162644E-2</c:v>
                </c:pt>
                <c:pt idx="2492">
                  <c:v>1.6320727905623222E-2</c:v>
                </c:pt>
                <c:pt idx="2493">
                  <c:v>1.6317613691990696E-2</c:v>
                </c:pt>
                <c:pt idx="2494">
                  <c:v>1.6314520655102971E-2</c:v>
                </c:pt>
                <c:pt idx="2495">
                  <c:v>1.6311448795122141E-2</c:v>
                </c:pt>
                <c:pt idx="2496">
                  <c:v>1.6308398112129252E-2</c:v>
                </c:pt>
                <c:pt idx="2497">
                  <c:v>1.6305368605800119E-2</c:v>
                </c:pt>
                <c:pt idx="2498">
                  <c:v>1.6302360276377881E-2</c:v>
                </c:pt>
                <c:pt idx="2499">
                  <c:v>1.6299373123700445E-2</c:v>
                </c:pt>
                <c:pt idx="2500">
                  <c:v>1.629640714801095E-2</c:v>
                </c:pt>
                <c:pt idx="2501">
                  <c:v>1.6293462349147303E-2</c:v>
                </c:pt>
                <c:pt idx="2502">
                  <c:v>1.6290538727109505E-2</c:v>
                </c:pt>
                <c:pt idx="2503">
                  <c:v>1.6287223375572868E-2</c:v>
                </c:pt>
                <c:pt idx="2504">
                  <c:v>1.6284345132482336E-2</c:v>
                </c:pt>
                <c:pt idx="2505">
                  <c:v>1.6281488066217653E-2</c:v>
                </c:pt>
                <c:pt idx="2506">
                  <c:v>1.6278652176778818E-2</c:v>
                </c:pt>
                <c:pt idx="2507">
                  <c:v>1.6275837464165832E-2</c:v>
                </c:pt>
                <c:pt idx="2508">
                  <c:v>1.6273043928459741E-2</c:v>
                </c:pt>
                <c:pt idx="2509">
                  <c:v>1.6270271569579497E-2</c:v>
                </c:pt>
                <c:pt idx="2510">
                  <c:v>1.6267520387525103E-2</c:v>
                </c:pt>
                <c:pt idx="2511">
                  <c:v>1.6264790382296557E-2</c:v>
                </c:pt>
                <c:pt idx="2512">
                  <c:v>1.6262081553974905E-2</c:v>
                </c:pt>
                <c:pt idx="2513">
                  <c:v>1.6259393902479102E-2</c:v>
                </c:pt>
                <c:pt idx="2514">
                  <c:v>1.6256727427728102E-2</c:v>
                </c:pt>
                <c:pt idx="2515">
                  <c:v>1.6254082129883995E-2</c:v>
                </c:pt>
                <c:pt idx="2516">
                  <c:v>1.6251458008784692E-2</c:v>
                </c:pt>
                <c:pt idx="2517">
                  <c:v>1.6248855064673329E-2</c:v>
                </c:pt>
                <c:pt idx="2518">
                  <c:v>1.6246273297306768E-2</c:v>
                </c:pt>
                <c:pt idx="2519">
                  <c:v>1.6243712706766056E-2</c:v>
                </c:pt>
                <c:pt idx="2520">
                  <c:v>1.6241173293132238E-2</c:v>
                </c:pt>
                <c:pt idx="2521">
                  <c:v>1.6238655056243223E-2</c:v>
                </c:pt>
                <c:pt idx="2522">
                  <c:v>1.6236157996180056E-2</c:v>
                </c:pt>
                <c:pt idx="2523">
                  <c:v>1.623368211310483E-2</c:v>
                </c:pt>
                <c:pt idx="2524">
                  <c:v>1.6231227406774407E-2</c:v>
                </c:pt>
                <c:pt idx="2525">
                  <c:v>1.6228793877188785E-2</c:v>
                </c:pt>
                <c:pt idx="2526">
                  <c:v>1.6226381524510058E-2</c:v>
                </c:pt>
                <c:pt idx="2527">
                  <c:v>1.622399034865718E-2</c:v>
                </c:pt>
                <c:pt idx="2528">
                  <c:v>1.6221620349711197E-2</c:v>
                </c:pt>
                <c:pt idx="2529">
                  <c:v>1.6219271527510015E-2</c:v>
                </c:pt>
                <c:pt idx="2530">
                  <c:v>1.6216943882215729E-2</c:v>
                </c:pt>
                <c:pt idx="2531">
                  <c:v>1.6214637413666244E-2</c:v>
                </c:pt>
                <c:pt idx="2532">
                  <c:v>1.6212352121861562E-2</c:v>
                </c:pt>
                <c:pt idx="2533">
                  <c:v>1.6210088007044821E-2</c:v>
                </c:pt>
                <c:pt idx="2534">
                  <c:v>1.6207845069053928E-2</c:v>
                </c:pt>
                <c:pt idx="2535">
                  <c:v>1.6205623307888883E-2</c:v>
                </c:pt>
                <c:pt idx="2536">
                  <c:v>1.6203422723468641E-2</c:v>
                </c:pt>
                <c:pt idx="2537">
                  <c:v>1.6201243315955294E-2</c:v>
                </c:pt>
                <c:pt idx="2538">
                  <c:v>1.6199085085267795E-2</c:v>
                </c:pt>
                <c:pt idx="2539">
                  <c:v>1.6196948031406144E-2</c:v>
                </c:pt>
                <c:pt idx="2540">
                  <c:v>1.619483215420825E-2</c:v>
                </c:pt>
                <c:pt idx="2541">
                  <c:v>1.6192737454079342E-2</c:v>
                </c:pt>
                <c:pt idx="2542">
                  <c:v>1.6190663930614191E-2</c:v>
                </c:pt>
                <c:pt idx="2543">
                  <c:v>1.6188611584055934E-2</c:v>
                </c:pt>
                <c:pt idx="2544">
                  <c:v>1.618658041424248E-2</c:v>
                </c:pt>
                <c:pt idx="2545">
                  <c:v>1.618457042133592E-2</c:v>
                </c:pt>
                <c:pt idx="2546">
                  <c:v>1.6182581605255209E-2</c:v>
                </c:pt>
                <c:pt idx="2547">
                  <c:v>1.6180613965919299E-2</c:v>
                </c:pt>
                <c:pt idx="2548">
                  <c:v>1.6178667503571331E-2</c:v>
                </c:pt>
                <c:pt idx="2549">
                  <c:v>1.6176742217968165E-2</c:v>
                </c:pt>
                <c:pt idx="2550">
                  <c:v>1.6174838109109801E-2</c:v>
                </c:pt>
                <c:pt idx="2551">
                  <c:v>1.6172955177077286E-2</c:v>
                </c:pt>
                <c:pt idx="2552">
                  <c:v>1.6171093421870619E-2</c:v>
                </c:pt>
                <c:pt idx="2553">
                  <c:v>1.6169252843570847E-2</c:v>
                </c:pt>
                <c:pt idx="2554">
                  <c:v>1.6167433442015877E-2</c:v>
                </c:pt>
                <c:pt idx="2555">
                  <c:v>1.6165635217286756E-2</c:v>
                </c:pt>
                <c:pt idx="2556">
                  <c:v>1.6163858169464529E-2</c:v>
                </c:pt>
                <c:pt idx="2557">
                  <c:v>1.6162102298387104E-2</c:v>
                </c:pt>
                <c:pt idx="2558">
                  <c:v>1.6160367604216574E-2</c:v>
                </c:pt>
                <c:pt idx="2559">
                  <c:v>1.6158654086871893E-2</c:v>
                </c:pt>
                <c:pt idx="2560">
                  <c:v>1.6156961746190968E-2</c:v>
                </c:pt>
                <c:pt idx="2561">
                  <c:v>1.6155290582416937E-2</c:v>
                </c:pt>
                <c:pt idx="2562">
                  <c:v>1.6153640595468755E-2</c:v>
                </c:pt>
                <c:pt idx="2563">
                  <c:v>1.6152011785346421E-2</c:v>
                </c:pt>
                <c:pt idx="2564">
                  <c:v>1.6150404152130982E-2</c:v>
                </c:pt>
                <c:pt idx="2565">
                  <c:v>1.6148817695498252E-2</c:v>
                </c:pt>
                <c:pt idx="2566">
                  <c:v>1.614725241593451E-2</c:v>
                </c:pt>
                <c:pt idx="2567">
                  <c:v>1.6145708313034524E-2</c:v>
                </c:pt>
                <c:pt idx="2568">
                  <c:v>1.6144185386960386E-2</c:v>
                </c:pt>
                <c:pt idx="2569">
                  <c:v>1.6142683637712096E-2</c:v>
                </c:pt>
                <c:pt idx="2570">
                  <c:v>1.6141203065370702E-2</c:v>
                </c:pt>
                <c:pt idx="2571">
                  <c:v>1.6139743669774109E-2</c:v>
                </c:pt>
                <c:pt idx="2572">
                  <c:v>1.6138305451003365E-2</c:v>
                </c:pt>
                <c:pt idx="2573">
                  <c:v>1.613688840905847E-2</c:v>
                </c:pt>
                <c:pt idx="2574">
                  <c:v>1.6135492543939423E-2</c:v>
                </c:pt>
                <c:pt idx="2575">
                  <c:v>1.6134117855565178E-2</c:v>
                </c:pt>
                <c:pt idx="2576">
                  <c:v>1.6132764344097827E-2</c:v>
                </c:pt>
                <c:pt idx="2577">
                  <c:v>1.6131432009456326E-2</c:v>
                </c:pt>
                <c:pt idx="2578">
                  <c:v>1.6130120851640672E-2</c:v>
                </c:pt>
                <c:pt idx="2579">
                  <c:v>1.6128830870488775E-2</c:v>
                </c:pt>
                <c:pt idx="2580">
                  <c:v>1.6127562066243772E-2</c:v>
                </c:pt>
                <c:pt idx="2581">
                  <c:v>1.6126314438905665E-2</c:v>
                </c:pt>
                <c:pt idx="2582">
                  <c:v>1.6125087988231313E-2</c:v>
                </c:pt>
                <c:pt idx="2583">
                  <c:v>1.6123882714382809E-2</c:v>
                </c:pt>
                <c:pt idx="2584">
                  <c:v>1.6122698617522246E-2</c:v>
                </c:pt>
                <c:pt idx="2585">
                  <c:v>1.6121535697244394E-2</c:v>
                </c:pt>
                <c:pt idx="2586">
                  <c:v>1.6120393953873435E-2</c:v>
                </c:pt>
                <c:pt idx="2587">
                  <c:v>1.6119273387409372E-2</c:v>
                </c:pt>
                <c:pt idx="2588">
                  <c:v>1.6118173997690111E-2</c:v>
                </c:pt>
                <c:pt idx="2589">
                  <c:v>1.6117095784796698E-2</c:v>
                </c:pt>
                <c:pt idx="2590">
                  <c:v>1.6116038748648087E-2</c:v>
                </c:pt>
                <c:pt idx="2591">
                  <c:v>1.6115002889325325E-2</c:v>
                </c:pt>
                <c:pt idx="2592">
                  <c:v>1.6113988206909458E-2</c:v>
                </c:pt>
                <c:pt idx="2593">
                  <c:v>1.6112994701238392E-2</c:v>
                </c:pt>
                <c:pt idx="2594">
                  <c:v>1.6112022372393175E-2</c:v>
                </c:pt>
                <c:pt idx="2595">
                  <c:v>1.6111071220373807E-2</c:v>
                </c:pt>
                <c:pt idx="2596">
                  <c:v>1.6110141245180287E-2</c:v>
                </c:pt>
                <c:pt idx="2597">
                  <c:v>1.610923244673157E-2</c:v>
                </c:pt>
                <c:pt idx="2598">
                  <c:v>1.61083448251087E-2</c:v>
                </c:pt>
                <c:pt idx="2599">
                  <c:v>1.6107478380392726E-2</c:v>
                </c:pt>
                <c:pt idx="2600">
                  <c:v>1.6106633112421553E-2</c:v>
                </c:pt>
                <c:pt idx="2601">
                  <c:v>1.6105809021195183E-2</c:v>
                </c:pt>
                <c:pt idx="2602">
                  <c:v>1.6105006106794661E-2</c:v>
                </c:pt>
                <c:pt idx="2603">
                  <c:v>1.6104224369382081E-2</c:v>
                </c:pt>
                <c:pt idx="2604">
                  <c:v>1.610346380855221E-2</c:v>
                </c:pt>
                <c:pt idx="2605">
                  <c:v>1.6102724424629233E-2</c:v>
                </c:pt>
                <c:pt idx="2606">
                  <c:v>1.6102006217613152E-2</c:v>
                </c:pt>
                <c:pt idx="2607">
                  <c:v>1.6101211340167065E-2</c:v>
                </c:pt>
                <c:pt idx="2608">
                  <c:v>1.6100538512017204E-2</c:v>
                </c:pt>
                <c:pt idx="2609">
                  <c:v>1.6099886860612145E-2</c:v>
                </c:pt>
                <c:pt idx="2610">
                  <c:v>1.6099256385951888E-2</c:v>
                </c:pt>
                <c:pt idx="2611">
                  <c:v>1.6098647088198526E-2</c:v>
                </c:pt>
                <c:pt idx="2612">
                  <c:v>1.6098058967271012E-2</c:v>
                </c:pt>
                <c:pt idx="2613">
                  <c:v>1.6097492023007254E-2</c:v>
                </c:pt>
                <c:pt idx="2614">
                  <c:v>1.6096946255650391E-2</c:v>
                </c:pt>
                <c:pt idx="2615">
                  <c:v>1.6096421665200422E-2</c:v>
                </c:pt>
                <c:pt idx="2616">
                  <c:v>1.6095918251333163E-2</c:v>
                </c:pt>
                <c:pt idx="2617">
                  <c:v>1.6095436014372799E-2</c:v>
                </c:pt>
                <c:pt idx="2618">
                  <c:v>1.609497495431933E-2</c:v>
                </c:pt>
                <c:pt idx="2619">
                  <c:v>1.6094535071010663E-2</c:v>
                </c:pt>
                <c:pt idx="2620">
                  <c:v>1.6094116364446798E-2</c:v>
                </c:pt>
                <c:pt idx="2621">
                  <c:v>1.6093718834708781E-2</c:v>
                </c:pt>
                <c:pt idx="2622">
                  <c:v>1.6094658473001733E-2</c:v>
                </c:pt>
                <c:pt idx="2623">
                  <c:v>1.609298730579134E-2</c:v>
                </c:pt>
                <c:pt idx="2624">
                  <c:v>1.6092653306530869E-2</c:v>
                </c:pt>
                <c:pt idx="2625">
                  <c:v>1.60923404840152E-2</c:v>
                </c:pt>
                <c:pt idx="2626">
                  <c:v>1.6092048838406425E-2</c:v>
                </c:pt>
                <c:pt idx="2627">
                  <c:v>1.6091778369542453E-2</c:v>
                </c:pt>
                <c:pt idx="2628">
                  <c:v>1.609152907750433E-2</c:v>
                </c:pt>
                <c:pt idx="2629">
                  <c:v>1.6091300962292054E-2</c:v>
                </c:pt>
                <c:pt idx="2630">
                  <c:v>1.6091094023905628E-2</c:v>
                </c:pt>
                <c:pt idx="2631">
                  <c:v>1.6090908262264003E-2</c:v>
                </c:pt>
                <c:pt idx="2632">
                  <c:v>1.6090743677367181E-2</c:v>
                </c:pt>
                <c:pt idx="2633">
                  <c:v>1.6090600269458299E-2</c:v>
                </c:pt>
                <c:pt idx="2634">
                  <c:v>1.609047803829422E-2</c:v>
                </c:pt>
                <c:pt idx="2635">
                  <c:v>1.6090376983874943E-2</c:v>
                </c:pt>
                <c:pt idx="2636">
                  <c:v>1.6090297106362561E-2</c:v>
                </c:pt>
                <c:pt idx="2637">
                  <c:v>1.6090238405594981E-2</c:v>
                </c:pt>
                <c:pt idx="2638">
                  <c:v>1.6090200881653249E-2</c:v>
                </c:pt>
                <c:pt idx="2639">
                  <c:v>1.6090184534375274E-2</c:v>
                </c:pt>
                <c:pt idx="2640">
                  <c:v>1.6090189364085239E-2</c:v>
                </c:pt>
                <c:pt idx="2641">
                  <c:v>1.6090215370621053E-2</c:v>
                </c:pt>
                <c:pt idx="2642">
                  <c:v>1.6090262553901669E-2</c:v>
                </c:pt>
                <c:pt idx="2643">
                  <c:v>1.6090330914008133E-2</c:v>
                </c:pt>
                <c:pt idx="2644">
                  <c:v>1.60904204508594E-2</c:v>
                </c:pt>
                <c:pt idx="2645">
                  <c:v>1.6090531164617561E-2</c:v>
                </c:pt>
                <c:pt idx="2646">
                  <c:v>1.6090663055039478E-2</c:v>
                </c:pt>
                <c:pt idx="2647">
                  <c:v>1.6090816122449336E-2</c:v>
                </c:pt>
                <c:pt idx="2648">
                  <c:v>1.6090990366603997E-2</c:v>
                </c:pt>
                <c:pt idx="2649">
                  <c:v>1.6091185787503459E-2</c:v>
                </c:pt>
                <c:pt idx="2650">
                  <c:v>1.609140238522877E-2</c:v>
                </c:pt>
                <c:pt idx="2651">
                  <c:v>1.6091640159860976E-2</c:v>
                </c:pt>
                <c:pt idx="2652">
                  <c:v>1.6091899111156938E-2</c:v>
                </c:pt>
                <c:pt idx="2653">
                  <c:v>1.6092179239359794E-2</c:v>
                </c:pt>
                <c:pt idx="2654">
                  <c:v>1.6092480544388499E-2</c:v>
                </c:pt>
                <c:pt idx="2655">
                  <c:v>1.609280302608096E-2</c:v>
                </c:pt>
                <c:pt idx="2656">
                  <c:v>1.6093146684761361E-2</c:v>
                </c:pt>
                <c:pt idx="2657">
                  <c:v>1.6093511520105519E-2</c:v>
                </c:pt>
                <c:pt idx="2658">
                  <c:v>1.6093897532437618E-2</c:v>
                </c:pt>
                <c:pt idx="2659">
                  <c:v>1.6095134777909248E-2</c:v>
                </c:pt>
                <c:pt idx="2660">
                  <c:v>1.6095569232602951E-2</c:v>
                </c:pt>
                <c:pt idx="2661">
                  <c:v>1.6096024865932534E-2</c:v>
                </c:pt>
                <c:pt idx="2662">
                  <c:v>1.6096501677979047E-2</c:v>
                </c:pt>
                <c:pt idx="2663">
                  <c:v>1.6096999668661443E-2</c:v>
                </c:pt>
                <c:pt idx="2664">
                  <c:v>1.6097518838060765E-2</c:v>
                </c:pt>
                <c:pt idx="2665">
                  <c:v>1.609805918609597E-2</c:v>
                </c:pt>
                <c:pt idx="2666">
                  <c:v>1.6098620712875121E-2</c:v>
                </c:pt>
                <c:pt idx="2667">
                  <c:v>1.6099203418290152E-2</c:v>
                </c:pt>
                <c:pt idx="2668">
                  <c:v>1.6099807302395096E-2</c:v>
                </c:pt>
                <c:pt idx="2669">
                  <c:v>1.6100432365189953E-2</c:v>
                </c:pt>
                <c:pt idx="2670">
                  <c:v>1.6101078606647706E-2</c:v>
                </c:pt>
                <c:pt idx="2671">
                  <c:v>1.6101746026795372E-2</c:v>
                </c:pt>
                <c:pt idx="2672">
                  <c:v>1.6102025725047708E-2</c:v>
                </c:pt>
                <c:pt idx="2673">
                  <c:v>1.6102744515678058E-2</c:v>
                </c:pt>
                <c:pt idx="2674">
                  <c:v>1.6103484483215302E-2</c:v>
                </c:pt>
                <c:pt idx="2675">
                  <c:v>1.6104245627497349E-2</c:v>
                </c:pt>
                <c:pt idx="2676">
                  <c:v>1.6105027948605244E-2</c:v>
                </c:pt>
                <c:pt idx="2677">
                  <c:v>1.6105831446457941E-2</c:v>
                </c:pt>
                <c:pt idx="2678">
                  <c:v>1.6106656121217533E-2</c:v>
                </c:pt>
                <c:pt idx="2679">
                  <c:v>1.6107501972721927E-2</c:v>
                </c:pt>
                <c:pt idx="2680">
                  <c:v>1.6108369001133216E-2</c:v>
                </c:pt>
                <c:pt idx="2681">
                  <c:v>1.6109257206208261E-2</c:v>
                </c:pt>
                <c:pt idx="2682">
                  <c:v>1.61101665881902E-2</c:v>
                </c:pt>
                <c:pt idx="2683">
                  <c:v>1.6111097146997988E-2</c:v>
                </c:pt>
                <c:pt idx="2684">
                  <c:v>1.6112048882550578E-2</c:v>
                </c:pt>
                <c:pt idx="2685">
                  <c:v>1.6113021794929017E-2</c:v>
                </c:pt>
                <c:pt idx="2686">
                  <c:v>1.6114015884133304E-2</c:v>
                </c:pt>
                <c:pt idx="2687">
                  <c:v>1.6115031150244485E-2</c:v>
                </c:pt>
                <c:pt idx="2688">
                  <c:v>1.6116067593100469E-2</c:v>
                </c:pt>
                <c:pt idx="2689">
                  <c:v>1.6117125212701255E-2</c:v>
                </c:pt>
                <c:pt idx="2690">
                  <c:v>1.6118204009208936E-2</c:v>
                </c:pt>
                <c:pt idx="2691">
                  <c:v>1.6119303982461419E-2</c:v>
                </c:pt>
                <c:pt idx="2692">
                  <c:v>1.6120425132539751E-2</c:v>
                </c:pt>
                <c:pt idx="2693">
                  <c:v>1.6121567459524977E-2</c:v>
                </c:pt>
                <c:pt idx="2694">
                  <c:v>1.6122730963173959E-2</c:v>
                </c:pt>
                <c:pt idx="2695">
                  <c:v>1.6123915643729836E-2</c:v>
                </c:pt>
                <c:pt idx="2696">
                  <c:v>1.6125121501030515E-2</c:v>
                </c:pt>
                <c:pt idx="2697">
                  <c:v>1.6126348535157042E-2</c:v>
                </c:pt>
                <c:pt idx="2698">
                  <c:v>1.6127596746190465E-2</c:v>
                </c:pt>
                <c:pt idx="2699">
                  <c:v>1.6128866134049735E-2</c:v>
                </c:pt>
                <c:pt idx="2700">
                  <c:v>1.6130156698572762E-2</c:v>
                </c:pt>
                <c:pt idx="2701">
                  <c:v>1.6131468440083729E-2</c:v>
                </c:pt>
                <c:pt idx="2702">
                  <c:v>1.6132801358339499E-2</c:v>
                </c:pt>
                <c:pt idx="2703">
                  <c:v>1.6134155453340071E-2</c:v>
                </c:pt>
                <c:pt idx="2704">
                  <c:v>1.6135530725166491E-2</c:v>
                </c:pt>
                <c:pt idx="2705">
                  <c:v>1.6136927173899807E-2</c:v>
                </c:pt>
                <c:pt idx="2706">
                  <c:v>1.6138344799377924E-2</c:v>
                </c:pt>
                <c:pt idx="2707">
                  <c:v>1.6139783601762936E-2</c:v>
                </c:pt>
                <c:pt idx="2708">
                  <c:v>1.6141243580811704E-2</c:v>
                </c:pt>
                <c:pt idx="2709">
                  <c:v>1.6142724736848413E-2</c:v>
                </c:pt>
                <c:pt idx="2710">
                  <c:v>1.6144227069629924E-2</c:v>
                </c:pt>
                <c:pt idx="2711">
                  <c:v>1.6145750579156237E-2</c:v>
                </c:pt>
                <c:pt idx="2712">
                  <c:v>1.6147295265670492E-2</c:v>
                </c:pt>
                <c:pt idx="2713">
                  <c:v>1.6148861128848502E-2</c:v>
                </c:pt>
                <c:pt idx="2714">
                  <c:v>1.615044816885236E-2</c:v>
                </c:pt>
                <c:pt idx="2715">
                  <c:v>1.6152056385763114E-2</c:v>
                </c:pt>
                <c:pt idx="2716">
                  <c:v>1.6153685779418669E-2</c:v>
                </c:pt>
                <c:pt idx="2717">
                  <c:v>1.615533634998112E-2</c:v>
                </c:pt>
                <c:pt idx="2718">
                  <c:v>1.6157008097288372E-2</c:v>
                </c:pt>
                <c:pt idx="2719">
                  <c:v>1.6158701021421473E-2</c:v>
                </c:pt>
                <c:pt idx="2720">
                  <c:v>1.6160415122461469E-2</c:v>
                </c:pt>
                <c:pt idx="2721">
                  <c:v>1.6162150400165221E-2</c:v>
                </c:pt>
                <c:pt idx="2722">
                  <c:v>1.6163906854775867E-2</c:v>
                </c:pt>
                <c:pt idx="2723">
                  <c:v>1.6165684486293408E-2</c:v>
                </c:pt>
                <c:pt idx="2724">
                  <c:v>1.6167483294474705E-2</c:v>
                </c:pt>
                <c:pt idx="2725">
                  <c:v>1.6169303279562897E-2</c:v>
                </c:pt>
                <c:pt idx="2726">
                  <c:v>1.617114444139589E-2</c:v>
                </c:pt>
                <c:pt idx="2727">
                  <c:v>1.6173006780216825E-2</c:v>
                </c:pt>
                <c:pt idx="2728">
                  <c:v>1.6174890295701516E-2</c:v>
                </c:pt>
                <c:pt idx="2729">
                  <c:v>1.6176794988093102E-2</c:v>
                </c:pt>
                <c:pt idx="2730">
                  <c:v>1.6178720857310536E-2</c:v>
                </c:pt>
                <c:pt idx="2731">
                  <c:v>1.6180667903353818E-2</c:v>
                </c:pt>
                <c:pt idx="2732">
                  <c:v>1.6182636126141903E-2</c:v>
                </c:pt>
                <c:pt idx="2733">
                  <c:v>1.6184625525836882E-2</c:v>
                </c:pt>
                <c:pt idx="2734">
                  <c:v>1.6186636102276664E-2</c:v>
                </c:pt>
                <c:pt idx="2735">
                  <c:v>1.618866785562334E-2</c:v>
                </c:pt>
                <c:pt idx="2736">
                  <c:v>1.6190720785714818E-2</c:v>
                </c:pt>
                <c:pt idx="2737">
                  <c:v>1.6192794892713192E-2</c:v>
                </c:pt>
                <c:pt idx="2738">
                  <c:v>1.6194890176537413E-2</c:v>
                </c:pt>
                <c:pt idx="2739">
                  <c:v>1.6197006637106437E-2</c:v>
                </c:pt>
                <c:pt idx="2740">
                  <c:v>1.6199144274501309E-2</c:v>
                </c:pt>
                <c:pt idx="2741">
                  <c:v>1.6201303088884123E-2</c:v>
                </c:pt>
                <c:pt idx="2742">
                  <c:v>1.6203483079930692E-2</c:v>
                </c:pt>
                <c:pt idx="2743">
                  <c:v>1.6205684247803109E-2</c:v>
                </c:pt>
                <c:pt idx="2744">
                  <c:v>1.6207906592663468E-2</c:v>
                </c:pt>
                <c:pt idx="2745">
                  <c:v>1.6210150114187583E-2</c:v>
                </c:pt>
                <c:pt idx="2746">
                  <c:v>1.6212414812699638E-2</c:v>
                </c:pt>
                <c:pt idx="2747">
                  <c:v>1.621470068787545E-2</c:v>
                </c:pt>
                <c:pt idx="2748">
                  <c:v>1.6217007739958156E-2</c:v>
                </c:pt>
                <c:pt idx="2749">
                  <c:v>1.6219335968947757E-2</c:v>
                </c:pt>
                <c:pt idx="2750">
                  <c:v>1.6221685374601114E-2</c:v>
                </c:pt>
                <c:pt idx="2751">
                  <c:v>1.6224055957161365E-2</c:v>
                </c:pt>
                <c:pt idx="2752">
                  <c:v>1.6226447716628511E-2</c:v>
                </c:pt>
                <c:pt idx="2753">
                  <c:v>1.622886065284046E-2</c:v>
                </c:pt>
                <c:pt idx="2754">
                  <c:v>1.6231294765797211E-2</c:v>
                </c:pt>
                <c:pt idx="2755">
                  <c:v>1.6233750055660856E-2</c:v>
                </c:pt>
                <c:pt idx="2756">
                  <c:v>1.6236226522512442E-2</c:v>
                </c:pt>
                <c:pt idx="2757">
                  <c:v>1.6238724166027785E-2</c:v>
                </c:pt>
                <c:pt idx="2758">
                  <c:v>1.6241242986450022E-2</c:v>
                </c:pt>
                <c:pt idx="2759">
                  <c:v>1.6243782983698107E-2</c:v>
                </c:pt>
                <c:pt idx="2760">
                  <c:v>1.6246344157772041E-2</c:v>
                </c:pt>
                <c:pt idx="2761">
                  <c:v>1.6248926508671824E-2</c:v>
                </c:pt>
                <c:pt idx="2762">
                  <c:v>1.6251530036478501E-2</c:v>
                </c:pt>
                <c:pt idx="2763">
                  <c:v>1.625453142752864E-2</c:v>
                </c:pt>
                <c:pt idx="2764">
                  <c:v>1.6257180334282584E-2</c:v>
                </c:pt>
                <c:pt idx="2765">
                  <c:v>1.625985041778133E-2</c:v>
                </c:pt>
                <c:pt idx="2766">
                  <c:v>1.6262541678024878E-2</c:v>
                </c:pt>
                <c:pt idx="2767">
                  <c:v>1.6265254115256367E-2</c:v>
                </c:pt>
                <c:pt idx="2768">
                  <c:v>1.6267987729313704E-2</c:v>
                </c:pt>
                <c:pt idx="2769">
                  <c:v>1.627074252019689E-2</c:v>
                </c:pt>
                <c:pt idx="2770">
                  <c:v>1.6273518487905925E-2</c:v>
                </c:pt>
                <c:pt idx="2771">
                  <c:v>1.6276315632440808E-2</c:v>
                </c:pt>
                <c:pt idx="2772">
                  <c:v>1.6279133953882585E-2</c:v>
                </c:pt>
                <c:pt idx="2773">
                  <c:v>1.6281973452150211E-2</c:v>
                </c:pt>
                <c:pt idx="2774">
                  <c:v>1.628483412716264E-2</c:v>
                </c:pt>
                <c:pt idx="2775">
                  <c:v>1.6287715979163009E-2</c:v>
                </c:pt>
                <c:pt idx="2776">
                  <c:v>1.6290619007827134E-2</c:v>
                </c:pt>
                <c:pt idx="2777">
                  <c:v>1.62935432134792E-2</c:v>
                </c:pt>
                <c:pt idx="2778">
                  <c:v>1.6296488595876069E-2</c:v>
                </c:pt>
                <c:pt idx="2779">
                  <c:v>1.6299455155260878E-2</c:v>
                </c:pt>
                <c:pt idx="2780">
                  <c:v>1.6302442891309443E-2</c:v>
                </c:pt>
                <c:pt idx="2781">
                  <c:v>1.6305451804264903E-2</c:v>
                </c:pt>
                <c:pt idx="2782">
                  <c:v>1.6308481894127258E-2</c:v>
                </c:pt>
                <c:pt idx="2783">
                  <c:v>1.6311533160896508E-2</c:v>
                </c:pt>
                <c:pt idx="2784">
                  <c:v>1.6314605604329513E-2</c:v>
                </c:pt>
                <c:pt idx="2785">
                  <c:v>1.6317699224669413E-2</c:v>
                </c:pt>
                <c:pt idx="2786">
                  <c:v>1.6320814021997254E-2</c:v>
                </c:pt>
                <c:pt idx="2787">
                  <c:v>1.6323949996069897E-2</c:v>
                </c:pt>
                <c:pt idx="2788">
                  <c:v>1.6327107146887343E-2</c:v>
                </c:pt>
                <c:pt idx="2789">
                  <c:v>1.6330285474773776E-2</c:v>
                </c:pt>
                <c:pt idx="2790">
                  <c:v>1.6333484979323964E-2</c:v>
                </c:pt>
                <c:pt idx="2791">
                  <c:v>1.6336705660862094E-2</c:v>
                </c:pt>
                <c:pt idx="2792">
                  <c:v>1.633994751906398E-2</c:v>
                </c:pt>
                <c:pt idx="2793">
                  <c:v>1.6343210554334853E-2</c:v>
                </c:pt>
                <c:pt idx="2794">
                  <c:v>1.6346494766350528E-2</c:v>
                </c:pt>
                <c:pt idx="2795">
                  <c:v>1.6349800155192051E-2</c:v>
                </c:pt>
                <c:pt idx="2796">
                  <c:v>1.6353126720859423E-2</c:v>
                </c:pt>
                <c:pt idx="2797">
                  <c:v>1.6356474463514736E-2</c:v>
                </c:pt>
                <c:pt idx="2798">
                  <c:v>1.6359843382995898E-2</c:v>
                </c:pt>
                <c:pt idx="2799">
                  <c:v>1.6363233479221861E-2</c:v>
                </c:pt>
                <c:pt idx="2800">
                  <c:v>1.6366644752435766E-2</c:v>
                </c:pt>
                <c:pt idx="2801">
                  <c:v>1.6370077202475519E-2</c:v>
                </c:pt>
                <c:pt idx="2802">
                  <c:v>1.6373530829341121E-2</c:v>
                </c:pt>
                <c:pt idx="2803">
                  <c:v>1.6377005632951525E-2</c:v>
                </c:pt>
                <c:pt idx="2804">
                  <c:v>1.6380501613630916E-2</c:v>
                </c:pt>
                <c:pt idx="2805">
                  <c:v>1.6384018771136155E-2</c:v>
                </c:pt>
                <c:pt idx="2806">
                  <c:v>1.6387557105305151E-2</c:v>
                </c:pt>
                <c:pt idx="2807">
                  <c:v>1.6391116616462087E-2</c:v>
                </c:pt>
                <c:pt idx="2808">
                  <c:v>1.6394697304606964E-2</c:v>
                </c:pt>
                <c:pt idx="2809">
                  <c:v>1.6398299169415598E-2</c:v>
                </c:pt>
                <c:pt idx="2810">
                  <c:v>1.6401922211131126E-2</c:v>
                </c:pt>
                <c:pt idx="2811">
                  <c:v>1.6405566429834595E-2</c:v>
                </c:pt>
                <c:pt idx="2812">
                  <c:v>1.6409231825282866E-2</c:v>
                </c:pt>
                <c:pt idx="2813">
                  <c:v>1.6412918397638032E-2</c:v>
                </c:pt>
                <c:pt idx="2814">
                  <c:v>1.6416626146819047E-2</c:v>
                </c:pt>
                <c:pt idx="2815">
                  <c:v>1.6420355072906956E-2</c:v>
                </c:pt>
                <c:pt idx="2816">
                  <c:v>1.6424105175820713E-2</c:v>
                </c:pt>
                <c:pt idx="2817">
                  <c:v>1.6427876455641366E-2</c:v>
                </c:pt>
                <c:pt idx="2818">
                  <c:v>1.6431668912287867E-2</c:v>
                </c:pt>
                <c:pt idx="2819">
                  <c:v>1.6435482545841262E-2</c:v>
                </c:pt>
                <c:pt idx="2820">
                  <c:v>1.6439317356220506E-2</c:v>
                </c:pt>
                <c:pt idx="2821">
                  <c:v>1.6443173343506645E-2</c:v>
                </c:pt>
                <c:pt idx="2822">
                  <c:v>1.6447050507618632E-2</c:v>
                </c:pt>
                <c:pt idx="2823">
                  <c:v>1.6450948848637514E-2</c:v>
                </c:pt>
                <c:pt idx="2824">
                  <c:v>1.6454868366482245E-2</c:v>
                </c:pt>
                <c:pt idx="2825">
                  <c:v>1.645880906123387E-2</c:v>
                </c:pt>
                <c:pt idx="2826">
                  <c:v>1.646277093289239E-2</c:v>
                </c:pt>
                <c:pt idx="2827">
                  <c:v>1.6466753981457805E-2</c:v>
                </c:pt>
                <c:pt idx="2828">
                  <c:v>1.6470758206849068E-2</c:v>
                </c:pt>
                <c:pt idx="2829">
                  <c:v>1.6474783609147226E-2</c:v>
                </c:pt>
                <c:pt idx="2830">
                  <c:v>1.6478830188190186E-2</c:v>
                </c:pt>
                <c:pt idx="2831">
                  <c:v>1.6482897944221087E-2</c:v>
                </c:pt>
                <c:pt idx="2832">
                  <c:v>1.6486986877077836E-2</c:v>
                </c:pt>
                <c:pt idx="2833">
                  <c:v>1.649109698684148E-2</c:v>
                </c:pt>
                <c:pt idx="2834">
                  <c:v>1.6495228273512019E-2</c:v>
                </c:pt>
                <c:pt idx="2835">
                  <c:v>1.6499380737008407E-2</c:v>
                </c:pt>
                <c:pt idx="2836">
                  <c:v>1.6503554377411689E-2</c:v>
                </c:pt>
                <c:pt idx="2837">
                  <c:v>1.6507749194721866E-2</c:v>
                </c:pt>
                <c:pt idx="2838">
                  <c:v>1.6511965188857891E-2</c:v>
                </c:pt>
                <c:pt idx="2839">
                  <c:v>1.6516202359819765E-2</c:v>
                </c:pt>
                <c:pt idx="2840">
                  <c:v>1.652046070776958E-2</c:v>
                </c:pt>
                <c:pt idx="2841">
                  <c:v>1.6524740232626289E-2</c:v>
                </c:pt>
                <c:pt idx="2842">
                  <c:v>1.6529040934308847E-2</c:v>
                </c:pt>
                <c:pt idx="2843">
                  <c:v>1.6533362812817254E-2</c:v>
                </c:pt>
                <c:pt idx="2844">
                  <c:v>1.6537705868394648E-2</c:v>
                </c:pt>
                <c:pt idx="2845">
                  <c:v>1.6542070100716844E-2</c:v>
                </c:pt>
                <c:pt idx="2846">
                  <c:v>1.6546455509864888E-2</c:v>
                </c:pt>
                <c:pt idx="2847">
                  <c:v>1.655086209608192E-2</c:v>
                </c:pt>
                <c:pt idx="2848">
                  <c:v>1.6555289859043754E-2</c:v>
                </c:pt>
                <c:pt idx="2849">
                  <c:v>1.6559738798993529E-2</c:v>
                </c:pt>
                <c:pt idx="2850">
                  <c:v>1.6564208915688106E-2</c:v>
                </c:pt>
                <c:pt idx="2851">
                  <c:v>1.656870020945167E-2</c:v>
                </c:pt>
                <c:pt idx="2852">
                  <c:v>1.6573212679960037E-2</c:v>
                </c:pt>
                <c:pt idx="2853">
                  <c:v>1.6577746327456344E-2</c:v>
                </c:pt>
                <c:pt idx="2854">
                  <c:v>1.6582301151859546E-2</c:v>
                </c:pt>
                <c:pt idx="2855">
                  <c:v>1.6586877153088597E-2</c:v>
                </c:pt>
                <c:pt idx="2856">
                  <c:v>1.6591474331224543E-2</c:v>
                </c:pt>
                <c:pt idx="2857">
                  <c:v>1.6596092686267383E-2</c:v>
                </c:pt>
                <c:pt idx="2858">
                  <c:v>1.6600732218298164E-2</c:v>
                </c:pt>
                <c:pt idx="2859">
                  <c:v>1.6605392927073748E-2</c:v>
                </c:pt>
                <c:pt idx="2860">
                  <c:v>1.6610074812837272E-2</c:v>
                </c:pt>
                <c:pt idx="2861">
                  <c:v>1.6614777875426645E-2</c:v>
                </c:pt>
                <c:pt idx="2862">
                  <c:v>1.6619502115085005E-2</c:v>
                </c:pt>
                <c:pt idx="2863">
                  <c:v>1.6624247531407121E-2</c:v>
                </c:pt>
                <c:pt idx="2864">
                  <c:v>1.6629014124717179E-2</c:v>
                </c:pt>
                <c:pt idx="2865">
                  <c:v>1.6633801895015177E-2</c:v>
                </c:pt>
                <c:pt idx="2866">
                  <c:v>1.663861084222007E-2</c:v>
                </c:pt>
                <c:pt idx="2867">
                  <c:v>1.6643440966250811E-2</c:v>
                </c:pt>
                <c:pt idx="2868">
                  <c:v>1.6648292267107401E-2</c:v>
                </c:pt>
                <c:pt idx="2869">
                  <c:v>1.6653164745032978E-2</c:v>
                </c:pt>
                <c:pt idx="2870">
                  <c:v>1.6658058399784403E-2</c:v>
                </c:pt>
                <c:pt idx="2871">
                  <c:v>1.6662973231442724E-2</c:v>
                </c:pt>
                <c:pt idx="2872">
                  <c:v>1.6667909240007939E-2</c:v>
                </c:pt>
                <c:pt idx="2873">
                  <c:v>1.6672866425561095E-2</c:v>
                </c:pt>
                <c:pt idx="2874">
                  <c:v>1.6677844787940099E-2</c:v>
                </c:pt>
                <c:pt idx="2875">
                  <c:v>1.6682844327225999E-2</c:v>
                </c:pt>
                <c:pt idx="2876">
                  <c:v>1.6687865043418793E-2</c:v>
                </c:pt>
                <c:pt idx="2877">
                  <c:v>1.6692906936680574E-2</c:v>
                </c:pt>
                <c:pt idx="2878">
                  <c:v>1.6697970006606111E-2</c:v>
                </c:pt>
                <c:pt idx="2879">
                  <c:v>1.6703054253600635E-2</c:v>
                </c:pt>
                <c:pt idx="2880">
                  <c:v>1.6708159677502055E-2</c:v>
                </c:pt>
                <c:pt idx="2881">
                  <c:v>1.6713286278310369E-2</c:v>
                </c:pt>
                <c:pt idx="2882">
                  <c:v>1.6718434055944531E-2</c:v>
                </c:pt>
                <c:pt idx="2883">
                  <c:v>1.6723603010728727E-2</c:v>
                </c:pt>
                <c:pt idx="2884">
                  <c:v>1.6728793142257725E-2</c:v>
                </c:pt>
                <c:pt idx="2885">
                  <c:v>1.6734004450693618E-2</c:v>
                </c:pt>
                <c:pt idx="2886">
                  <c:v>1.6739236936036406E-2</c:v>
                </c:pt>
                <c:pt idx="2887">
                  <c:v>1.6744490598367134E-2</c:v>
                </c:pt>
                <c:pt idx="2888">
                  <c:v>1.6749765437604758E-2</c:v>
                </c:pt>
                <c:pt idx="2889">
                  <c:v>1.6755061453749276E-2</c:v>
                </c:pt>
                <c:pt idx="2890">
                  <c:v>1.6760378646800689E-2</c:v>
                </c:pt>
                <c:pt idx="2891">
                  <c:v>1.6765717016840043E-2</c:v>
                </c:pt>
                <c:pt idx="2892">
                  <c:v>1.6771076563867338E-2</c:v>
                </c:pt>
                <c:pt idx="2893">
                  <c:v>1.6776457287558388E-2</c:v>
                </c:pt>
                <c:pt idx="2894">
                  <c:v>1.6781859188480519E-2</c:v>
                </c:pt>
                <c:pt idx="2895">
                  <c:v>1.6787282266147452E-2</c:v>
                </c:pt>
                <c:pt idx="2896">
                  <c:v>1.6792726520802326E-2</c:v>
                </c:pt>
                <c:pt idx="2897">
                  <c:v>1.6798191952364094E-2</c:v>
                </c:pt>
                <c:pt idx="2898">
                  <c:v>1.6803678560913804E-2</c:v>
                </c:pt>
                <c:pt idx="2899">
                  <c:v>1.6809186346289362E-2</c:v>
                </c:pt>
                <c:pt idx="2900">
                  <c:v>1.6814715308652861E-2</c:v>
                </c:pt>
                <c:pt idx="2901">
                  <c:v>1.6820265448004301E-2</c:v>
                </c:pt>
                <c:pt idx="2902">
                  <c:v>1.6825836764262636E-2</c:v>
                </c:pt>
                <c:pt idx="2903">
                  <c:v>1.6831429257427866E-2</c:v>
                </c:pt>
                <c:pt idx="2904">
                  <c:v>1.683704292749999E-2</c:v>
                </c:pt>
                <c:pt idx="2905">
                  <c:v>1.6842677774641102E-2</c:v>
                </c:pt>
                <c:pt idx="2906">
                  <c:v>1.6848333798689108E-2</c:v>
                </c:pt>
                <c:pt idx="2907">
                  <c:v>1.6854010999481916E-2</c:v>
                </c:pt>
                <c:pt idx="2908">
                  <c:v>1.6859709377343712E-2</c:v>
                </c:pt>
                <c:pt idx="2909">
                  <c:v>1.6865428932274495E-2</c:v>
                </c:pt>
                <c:pt idx="2910">
                  <c:v>1.6871169664031127E-2</c:v>
                </c:pt>
                <c:pt idx="2911">
                  <c:v>1.6876931572694653E-2</c:v>
                </c:pt>
                <c:pt idx="2912">
                  <c:v>1.6882714658346121E-2</c:v>
                </c:pt>
                <c:pt idx="2913">
                  <c:v>1.6888518920985529E-2</c:v>
                </c:pt>
                <c:pt idx="2914">
                  <c:v>1.6894344360531832E-2</c:v>
                </c:pt>
                <c:pt idx="2915">
                  <c:v>1.690019097698503E-2</c:v>
                </c:pt>
                <c:pt idx="2916">
                  <c:v>1.6906058770507215E-2</c:v>
                </c:pt>
                <c:pt idx="2917">
                  <c:v>1.6911947740855249E-2</c:v>
                </c:pt>
                <c:pt idx="2918">
                  <c:v>1.6917857888191223E-2</c:v>
                </c:pt>
                <c:pt idx="2919">
                  <c:v>1.692463827329016E-2</c:v>
                </c:pt>
                <c:pt idx="2920">
                  <c:v>1.693059379981654E-2</c:v>
                </c:pt>
                <c:pt idx="2921">
                  <c:v>1.6936570503330861E-2</c:v>
                </c:pt>
                <c:pt idx="2922">
                  <c:v>1.6942568383752077E-2</c:v>
                </c:pt>
                <c:pt idx="2923">
                  <c:v>1.6948587441161234E-2</c:v>
                </c:pt>
                <c:pt idx="2924">
                  <c:v>1.6954627675477285E-2</c:v>
                </c:pt>
                <c:pt idx="2925">
                  <c:v>1.6960689086862324E-2</c:v>
                </c:pt>
                <c:pt idx="2926">
                  <c:v>1.6966771675154257E-2</c:v>
                </c:pt>
                <c:pt idx="2927">
                  <c:v>1.6972875440353086E-2</c:v>
                </c:pt>
                <c:pt idx="2928">
                  <c:v>1.6979000382620901E-2</c:v>
                </c:pt>
                <c:pt idx="2929">
                  <c:v>1.6985146501714565E-2</c:v>
                </c:pt>
                <c:pt idx="2930">
                  <c:v>1.699131379779617E-2</c:v>
                </c:pt>
                <c:pt idx="2931">
                  <c:v>1.6997502270946763E-2</c:v>
                </c:pt>
                <c:pt idx="2932">
                  <c:v>1.7003711921085296E-2</c:v>
                </c:pt>
                <c:pt idx="2933">
                  <c:v>1.7013313127304031E-2</c:v>
                </c:pt>
                <c:pt idx="2934">
                  <c:v>1.7016194752083047E-2</c:v>
                </c:pt>
                <c:pt idx="2935">
                  <c:v>1.7022467933023311E-2</c:v>
                </c:pt>
                <c:pt idx="2936">
                  <c:v>1.7028762290951516E-2</c:v>
                </c:pt>
                <c:pt idx="2937">
                  <c:v>1.7035077825867662E-2</c:v>
                </c:pt>
                <c:pt idx="2938">
                  <c:v>1.7041414537690702E-2</c:v>
                </c:pt>
                <c:pt idx="2939">
                  <c:v>1.704777242658273E-2</c:v>
                </c:pt>
                <c:pt idx="2940">
                  <c:v>1.7054151492543745E-2</c:v>
                </c:pt>
                <c:pt idx="2941">
                  <c:v>1.7060551735249563E-2</c:v>
                </c:pt>
                <c:pt idx="2942">
                  <c:v>1.7066973155024368E-2</c:v>
                </c:pt>
                <c:pt idx="2943">
                  <c:v>1.7073415751787113E-2</c:v>
                </c:pt>
                <c:pt idx="2944">
                  <c:v>1.7079879525618846E-2</c:v>
                </c:pt>
                <c:pt idx="2945">
                  <c:v>1.7086364476276428E-2</c:v>
                </c:pt>
                <c:pt idx="2946">
                  <c:v>1.7092870604002997E-2</c:v>
                </c:pt>
                <c:pt idx="2947">
                  <c:v>1.7099397908717506E-2</c:v>
                </c:pt>
                <c:pt idx="2948">
                  <c:v>1.7105946390338911E-2</c:v>
                </c:pt>
                <c:pt idx="2949">
                  <c:v>1.7112516049110349E-2</c:v>
                </c:pt>
                <c:pt idx="2950">
                  <c:v>1.7119106884707636E-2</c:v>
                </c:pt>
                <c:pt idx="2951">
                  <c:v>1.7125718897373909E-2</c:v>
                </c:pt>
                <c:pt idx="2952">
                  <c:v>1.7132352086947078E-2</c:v>
                </c:pt>
                <c:pt idx="2953">
                  <c:v>1.7139006453589234E-2</c:v>
                </c:pt>
                <c:pt idx="2954">
                  <c:v>1.7145681997219331E-2</c:v>
                </c:pt>
                <c:pt idx="2955">
                  <c:v>1.7152378717837369E-2</c:v>
                </c:pt>
                <c:pt idx="2956">
                  <c:v>1.7159096615362301E-2</c:v>
                </c:pt>
                <c:pt idx="2957">
                  <c:v>1.7165835690037268E-2</c:v>
                </c:pt>
                <c:pt idx="2958">
                  <c:v>1.7172595941538082E-2</c:v>
                </c:pt>
                <c:pt idx="2959">
                  <c:v>1.7179377370107884E-2</c:v>
                </c:pt>
                <c:pt idx="2960">
                  <c:v>1.7186179975665627E-2</c:v>
                </c:pt>
                <c:pt idx="2961">
                  <c:v>1.7193003758292358E-2</c:v>
                </c:pt>
                <c:pt idx="2962">
                  <c:v>1.7199848717907029E-2</c:v>
                </c:pt>
                <c:pt idx="2963">
                  <c:v>1.7206714854347549E-2</c:v>
                </c:pt>
                <c:pt idx="2964">
                  <c:v>1.7213602168019149E-2</c:v>
                </c:pt>
                <c:pt idx="2965">
                  <c:v>1.7220510658597643E-2</c:v>
                </c:pt>
                <c:pt idx="2966">
                  <c:v>1.7227440326245125E-2</c:v>
                </c:pt>
                <c:pt idx="2967">
                  <c:v>1.7234391170718455E-2</c:v>
                </c:pt>
                <c:pt idx="2968">
                  <c:v>1.7241363192341819E-2</c:v>
                </c:pt>
                <c:pt idx="2969">
                  <c:v>1.724835639103417E-2</c:v>
                </c:pt>
                <c:pt idx="2970">
                  <c:v>1.7255370766552369E-2</c:v>
                </c:pt>
                <c:pt idx="2971">
                  <c:v>1.7266436143079655E-2</c:v>
                </c:pt>
                <c:pt idx="2972">
                  <c:v>1.7273504973837062E-2</c:v>
                </c:pt>
                <c:pt idx="2973">
                  <c:v>1.7280594981663455E-2</c:v>
                </c:pt>
                <c:pt idx="2974">
                  <c:v>1.7287706166558836E-2</c:v>
                </c:pt>
                <c:pt idx="2975">
                  <c:v>1.7294838528361112E-2</c:v>
                </c:pt>
                <c:pt idx="2976">
                  <c:v>1.7301992067232375E-2</c:v>
                </c:pt>
                <c:pt idx="2977">
                  <c:v>1.7309166783091579E-2</c:v>
                </c:pt>
                <c:pt idx="2978">
                  <c:v>1.7316362676100816E-2</c:v>
                </c:pt>
                <c:pt idx="2979">
                  <c:v>1.7323579745854856E-2</c:v>
                </c:pt>
                <c:pt idx="2980">
                  <c:v>1.7330817992921022E-2</c:v>
                </c:pt>
                <c:pt idx="2981">
                  <c:v>1.7338077416894082E-2</c:v>
                </c:pt>
                <c:pt idx="2982">
                  <c:v>1.734535801793613E-2</c:v>
                </c:pt>
                <c:pt idx="2983">
                  <c:v>1.7352659795885073E-2</c:v>
                </c:pt>
                <c:pt idx="2984">
                  <c:v>1.7361030616097617E-2</c:v>
                </c:pt>
                <c:pt idx="2985">
                  <c:v>1.7368377773480104E-2</c:v>
                </c:pt>
                <c:pt idx="2986">
                  <c:v>1.7375746107931578E-2</c:v>
                </c:pt>
                <c:pt idx="2987">
                  <c:v>1.7383135619370993E-2</c:v>
                </c:pt>
                <c:pt idx="2988">
                  <c:v>1.7390546307798349E-2</c:v>
                </c:pt>
                <c:pt idx="2989">
                  <c:v>1.7397978173294693E-2</c:v>
                </c:pt>
                <c:pt idx="2990">
                  <c:v>1.740543121594107E-2</c:v>
                </c:pt>
                <c:pt idx="2991">
                  <c:v>1.7412905435494341E-2</c:v>
                </c:pt>
                <c:pt idx="2992">
                  <c:v>1.7420400832035554E-2</c:v>
                </c:pt>
                <c:pt idx="2993">
                  <c:v>1.74279174057268E-2</c:v>
                </c:pt>
                <c:pt idx="2994">
                  <c:v>1.7435455156405988E-2</c:v>
                </c:pt>
                <c:pt idx="2995">
                  <c:v>1.7443014084073116E-2</c:v>
                </c:pt>
                <c:pt idx="2996">
                  <c:v>1.7450594188971325E-2</c:v>
                </c:pt>
                <c:pt idx="2997">
                  <c:v>1.7458195470857474E-2</c:v>
                </c:pt>
                <c:pt idx="2998">
                  <c:v>1.7465817929731564E-2</c:v>
                </c:pt>
                <c:pt idx="2999">
                  <c:v>1.7473461565512549E-2</c:v>
                </c:pt>
                <c:pt idx="3000">
                  <c:v>1.748112637860566E-2</c:v>
                </c:pt>
                <c:pt idx="3001">
                  <c:v>1.7488812368605666E-2</c:v>
                </c:pt>
                <c:pt idx="3002">
                  <c:v>1.7496519535593613E-2</c:v>
                </c:pt>
                <c:pt idx="3003">
                  <c:v>1.750424787981264E-2</c:v>
                </c:pt>
                <c:pt idx="3004">
                  <c:v>1.7511997401019608E-2</c:v>
                </c:pt>
                <c:pt idx="3005">
                  <c:v>1.7519768099295563E-2</c:v>
                </c:pt>
                <c:pt idx="3006">
                  <c:v>1.7527559974478413E-2</c:v>
                </c:pt>
                <c:pt idx="3007">
                  <c:v>1.7535373026892342E-2</c:v>
                </c:pt>
                <c:pt idx="3008">
                  <c:v>1.7543207256375259E-2</c:v>
                </c:pt>
                <c:pt idx="3009">
                  <c:v>1.7551062662846117E-2</c:v>
                </c:pt>
                <c:pt idx="3010">
                  <c:v>1.7558939246304917E-2</c:v>
                </c:pt>
                <c:pt idx="3011">
                  <c:v>1.7566825770252148E-2</c:v>
                </c:pt>
                <c:pt idx="3012">
                  <c:v>1.7574698032080116E-2</c:v>
                </c:pt>
                <c:pt idx="3013">
                  <c:v>1.7582555167592329E-2</c:v>
                </c:pt>
                <c:pt idx="3014">
                  <c:v>1.7590397176788786E-2</c:v>
                </c:pt>
                <c:pt idx="3015">
                  <c:v>1.7598224059669487E-2</c:v>
                </c:pt>
                <c:pt idx="3016">
                  <c:v>1.760603581631548E-2</c:v>
                </c:pt>
                <c:pt idx="3017">
                  <c:v>1.7613832446483624E-2</c:v>
                </c:pt>
                <c:pt idx="3018">
                  <c:v>1.7621613950417059E-2</c:v>
                </c:pt>
                <c:pt idx="3019">
                  <c:v>1.7629380328034738E-2</c:v>
                </c:pt>
                <c:pt idx="3020">
                  <c:v>1.7637131579255616E-2</c:v>
                </c:pt>
                <c:pt idx="3021">
                  <c:v>1.7644867704079692E-2</c:v>
                </c:pt>
                <c:pt idx="3022">
                  <c:v>1.7652588702669059E-2</c:v>
                </c:pt>
                <c:pt idx="3023">
                  <c:v>1.766029457494267E-2</c:v>
                </c:pt>
                <c:pt idx="3024">
                  <c:v>1.7667985320657387E-2</c:v>
                </c:pt>
                <c:pt idx="3025">
                  <c:v>1.7675660940218441E-2</c:v>
                </c:pt>
                <c:pt idx="3026">
                  <c:v>1.7683321433463739E-2</c:v>
                </c:pt>
                <c:pt idx="3027">
                  <c:v>1.7690966800312236E-2</c:v>
                </c:pt>
                <c:pt idx="3028">
                  <c:v>1.769859704076393E-2</c:v>
                </c:pt>
                <c:pt idx="3029">
                  <c:v>1.7706212154980916E-2</c:v>
                </c:pt>
                <c:pt idx="3030">
                  <c:v>1.7713812142720053E-2</c:v>
                </c:pt>
                <c:pt idx="3031">
                  <c:v>1.7721397004224482E-2</c:v>
                </c:pt>
                <c:pt idx="3032">
                  <c:v>1.7728966739332108E-2</c:v>
                </c:pt>
                <c:pt idx="3033">
                  <c:v>1.7736521348123979E-2</c:v>
                </c:pt>
                <c:pt idx="3034">
                  <c:v>1.7744060830600095E-2</c:v>
                </c:pt>
                <c:pt idx="3035">
                  <c:v>1.7751585186598362E-2</c:v>
                </c:pt>
                <c:pt idx="3036">
                  <c:v>1.775909441636192E-2</c:v>
                </c:pt>
                <c:pt idx="3037">
                  <c:v>1.7766588519728677E-2</c:v>
                </c:pt>
                <c:pt idx="3038">
                  <c:v>1.7774067496779677E-2</c:v>
                </c:pt>
                <c:pt idx="3039">
                  <c:v>1.778153134735283E-2</c:v>
                </c:pt>
                <c:pt idx="3040">
                  <c:v>1.7788980071691274E-2</c:v>
                </c:pt>
                <c:pt idx="3041">
                  <c:v>1.7796413669632916E-2</c:v>
                </c:pt>
                <c:pt idx="3042">
                  <c:v>1.7803832141177756E-2</c:v>
                </c:pt>
                <c:pt idx="3043">
                  <c:v>1.781123548640684E-2</c:v>
                </c:pt>
                <c:pt idx="3044">
                  <c:v>1.7818623705320169E-2</c:v>
                </c:pt>
                <c:pt idx="3045">
                  <c:v>1.7825996797917742E-2</c:v>
                </c:pt>
                <c:pt idx="3046">
                  <c:v>1.7833354763956422E-2</c:v>
                </c:pt>
                <c:pt idx="3047">
                  <c:v>1.7840697603922484E-2</c:v>
                </c:pt>
                <c:pt idx="3048">
                  <c:v>1.7848025317248606E-2</c:v>
                </c:pt>
                <c:pt idx="3049">
                  <c:v>1.7855337904258972E-2</c:v>
                </c:pt>
                <c:pt idx="3050">
                  <c:v>1.7862635365034629E-2</c:v>
                </c:pt>
                <c:pt idx="3051">
                  <c:v>1.7869917699332438E-2</c:v>
                </c:pt>
                <c:pt idx="3052">
                  <c:v>1.7877184907395538E-2</c:v>
                </c:pt>
                <c:pt idx="3053">
                  <c:v>1.7884436988899743E-2</c:v>
                </c:pt>
                <c:pt idx="3054">
                  <c:v>1.7891673944250286E-2</c:v>
                </c:pt>
                <c:pt idx="3055">
                  <c:v>1.789889577312298E-2</c:v>
                </c:pt>
                <c:pt idx="3056">
                  <c:v>1.7906102475598873E-2</c:v>
                </c:pt>
                <c:pt idx="3057">
                  <c:v>1.791329405175901E-2</c:v>
                </c:pt>
                <c:pt idx="3058">
                  <c:v>1.7920470501522345E-2</c:v>
                </c:pt>
                <c:pt idx="3059">
                  <c:v>1.7927631824969925E-2</c:v>
                </c:pt>
                <c:pt idx="3060">
                  <c:v>1.7934778021858611E-2</c:v>
                </c:pt>
                <c:pt idx="3061">
                  <c:v>1.7941909092512587E-2</c:v>
                </c:pt>
                <c:pt idx="3062">
                  <c:v>1.7949025036850808E-2</c:v>
                </c:pt>
                <c:pt idx="3063">
                  <c:v>1.795612585471118E-2</c:v>
                </c:pt>
                <c:pt idx="3064">
                  <c:v>1.7963211546174751E-2</c:v>
                </c:pt>
                <c:pt idx="3065">
                  <c:v>1.7970282111403613E-2</c:v>
                </c:pt>
                <c:pt idx="3066">
                  <c:v>1.7977337550235672E-2</c:v>
                </c:pt>
                <c:pt idx="3067">
                  <c:v>1.7984377862589884E-2</c:v>
                </c:pt>
                <c:pt idx="3068">
                  <c:v>1.7991403048547294E-2</c:v>
                </c:pt>
                <c:pt idx="3069">
                  <c:v>1.7998413108269995E-2</c:v>
                </c:pt>
                <c:pt idx="3070">
                  <c:v>1.8005408041514848E-2</c:v>
                </c:pt>
                <c:pt idx="3071">
                  <c:v>1.8012387848281852E-2</c:v>
                </c:pt>
                <c:pt idx="3072">
                  <c:v>1.8019352528814148E-2</c:v>
                </c:pt>
                <c:pt idx="3073">
                  <c:v>1.8026302082868595E-2</c:v>
                </c:pt>
                <c:pt idx="3074">
                  <c:v>1.8033236510607287E-2</c:v>
                </c:pt>
                <c:pt idx="3075">
                  <c:v>1.8041143048771469E-2</c:v>
                </c:pt>
                <c:pt idx="3076">
                  <c:v>1.8048045062698526E-2</c:v>
                </c:pt>
                <c:pt idx="3077">
                  <c:v>1.8054931950309827E-2</c:v>
                </c:pt>
                <c:pt idx="3078">
                  <c:v>1.8061803711686419E-2</c:v>
                </c:pt>
                <c:pt idx="3079">
                  <c:v>1.8068660346504117E-2</c:v>
                </c:pt>
                <c:pt idx="3080">
                  <c:v>1.8075501854925013E-2</c:v>
                </c:pt>
                <c:pt idx="3081">
                  <c:v>1.8082328237030154E-2</c:v>
                </c:pt>
                <c:pt idx="3082">
                  <c:v>1.8089139492819539E-2</c:v>
                </c:pt>
                <c:pt idx="3083">
                  <c:v>1.8095935621968984E-2</c:v>
                </c:pt>
                <c:pt idx="3084">
                  <c:v>1.8102716624802673E-2</c:v>
                </c:pt>
                <c:pt idx="3085">
                  <c:v>1.8109482501482699E-2</c:v>
                </c:pt>
                <c:pt idx="3086">
                  <c:v>1.8116233251522784E-2</c:v>
                </c:pt>
                <c:pt idx="3087">
                  <c:v>1.8122968875166068E-2</c:v>
                </c:pt>
                <c:pt idx="3088">
                  <c:v>1.8129689372574642E-2</c:v>
                </c:pt>
                <c:pt idx="3089">
                  <c:v>1.8136394743505369E-2</c:v>
                </c:pt>
                <c:pt idx="3090">
                  <c:v>1.8143084988039293E-2</c:v>
                </c:pt>
                <c:pt idx="3091">
                  <c:v>1.8149760106095369E-2</c:v>
                </c:pt>
                <c:pt idx="3092">
                  <c:v>1.815642009783569E-2</c:v>
                </c:pt>
                <c:pt idx="3093">
                  <c:v>1.8163064963098163E-2</c:v>
                </c:pt>
                <c:pt idx="3094">
                  <c:v>1.8169694701963834E-2</c:v>
                </c:pt>
                <c:pt idx="3095">
                  <c:v>1.817630931451375E-2</c:v>
                </c:pt>
                <c:pt idx="3096">
                  <c:v>1.8182908800666864E-2</c:v>
                </c:pt>
                <c:pt idx="3097">
                  <c:v>1.8189493160423176E-2</c:v>
                </c:pt>
                <c:pt idx="3098">
                  <c:v>1.819606239370164E-2</c:v>
                </c:pt>
                <c:pt idx="3099">
                  <c:v>1.8202616500583302E-2</c:v>
                </c:pt>
                <c:pt idx="3100">
                  <c:v>1.8209155481068162E-2</c:v>
                </c:pt>
                <c:pt idx="3101">
                  <c:v>1.8215679335156221E-2</c:v>
                </c:pt>
                <c:pt idx="3102">
                  <c:v>1.8222188062766431E-2</c:v>
                </c:pt>
                <c:pt idx="3103">
                  <c:v>1.8228681664060886E-2</c:v>
                </c:pt>
                <c:pt idx="3104">
                  <c:v>1.8235160138958539E-2</c:v>
                </c:pt>
                <c:pt idx="3105">
                  <c:v>1.8241623487378344E-2</c:v>
                </c:pt>
                <c:pt idx="3106">
                  <c:v>1.8248071709401348E-2</c:v>
                </c:pt>
                <c:pt idx="3107">
                  <c:v>1.8254504804946503E-2</c:v>
                </c:pt>
                <c:pt idx="3108">
                  <c:v>1.8260922774256949E-2</c:v>
                </c:pt>
                <c:pt idx="3109">
                  <c:v>1.8267325616927454E-2</c:v>
                </c:pt>
                <c:pt idx="3110">
                  <c:v>1.8273713333363251E-2</c:v>
                </c:pt>
                <c:pt idx="3111">
                  <c:v>1.8280085923240152E-2</c:v>
                </c:pt>
                <c:pt idx="3112">
                  <c:v>1.8286443386720252E-2</c:v>
                </c:pt>
                <c:pt idx="3113">
                  <c:v>1.8292785723965643E-2</c:v>
                </c:pt>
                <c:pt idx="3114">
                  <c:v>1.829911293465214E-2</c:v>
                </c:pt>
                <c:pt idx="3115">
                  <c:v>1.8305425018860788E-2</c:v>
                </c:pt>
                <c:pt idx="3116">
                  <c:v>1.8311721976753681E-2</c:v>
                </c:pt>
                <c:pt idx="3117">
                  <c:v>1.8318003808168726E-2</c:v>
                </c:pt>
                <c:pt idx="3118">
                  <c:v>1.8324270513268015E-2</c:v>
                </c:pt>
                <c:pt idx="3119">
                  <c:v>1.8330522091889456E-2</c:v>
                </c:pt>
                <c:pt idx="3120">
                  <c:v>1.8336758544033049E-2</c:v>
                </c:pt>
                <c:pt idx="3121">
                  <c:v>1.8342979869779841E-2</c:v>
                </c:pt>
                <c:pt idx="3122">
                  <c:v>1.834918606912983E-2</c:v>
                </c:pt>
                <c:pt idx="3123">
                  <c:v>1.8355377142001972E-2</c:v>
                </c:pt>
                <c:pt idx="3124">
                  <c:v>1.8361553088396265E-2</c:v>
                </c:pt>
                <c:pt idx="3125">
                  <c:v>1.8367713908555849E-2</c:v>
                </c:pt>
                <c:pt idx="3126">
                  <c:v>1.8373859602237586E-2</c:v>
                </c:pt>
                <c:pt idx="3127">
                  <c:v>1.8379990169279381E-2</c:v>
                </c:pt>
                <c:pt idx="3128">
                  <c:v>1.8386105610086467E-2</c:v>
                </c:pt>
                <c:pt idx="3129">
                  <c:v>1.8392205924334659E-2</c:v>
                </c:pt>
                <c:pt idx="3130">
                  <c:v>1.8398291112267096E-2</c:v>
                </c:pt>
                <c:pt idx="3131">
                  <c:v>1.8404361173721684E-2</c:v>
                </c:pt>
                <c:pt idx="3132">
                  <c:v>1.8410416108860517E-2</c:v>
                </c:pt>
                <c:pt idx="3133">
                  <c:v>1.8416455917521501E-2</c:v>
                </c:pt>
                <c:pt idx="3134">
                  <c:v>1.8422480599623592E-2</c:v>
                </c:pt>
                <c:pt idx="3135">
                  <c:v>1.842849015532888E-2</c:v>
                </c:pt>
                <c:pt idx="3136">
                  <c:v>1.8434484584718414E-2</c:v>
                </c:pt>
                <c:pt idx="3137">
                  <c:v>1.8440463887630099E-2</c:v>
                </c:pt>
                <c:pt idx="3138">
                  <c:v>1.8446428063982889E-2</c:v>
                </c:pt>
                <c:pt idx="3139">
                  <c:v>1.8452377113938878E-2</c:v>
                </c:pt>
                <c:pt idx="3140">
                  <c:v>1.8458311037579112E-2</c:v>
                </c:pt>
                <c:pt idx="3141">
                  <c:v>1.8464229834660451E-2</c:v>
                </c:pt>
                <c:pt idx="3142">
                  <c:v>1.8470133505344988E-2</c:v>
                </c:pt>
                <c:pt idx="3143">
                  <c:v>1.8476022049551677E-2</c:v>
                </c:pt>
                <c:pt idx="3144">
                  <c:v>1.8481895467361564E-2</c:v>
                </c:pt>
                <c:pt idx="3145">
                  <c:v>1.8487753758612557E-2</c:v>
                </c:pt>
                <c:pt idx="3146">
                  <c:v>1.8493596923628841E-2</c:v>
                </c:pt>
                <c:pt idx="3147">
                  <c:v>1.8499424962005184E-2</c:v>
                </c:pt>
                <c:pt idx="3148">
                  <c:v>1.8505237874146818E-2</c:v>
                </c:pt>
                <c:pt idx="3149">
                  <c:v>1.8511035659648511E-2</c:v>
                </c:pt>
                <c:pt idx="3150">
                  <c:v>1.8516818318915496E-2</c:v>
                </c:pt>
                <c:pt idx="3151">
                  <c:v>1.8522585851542539E-2</c:v>
                </c:pt>
                <c:pt idx="3152">
                  <c:v>1.8528338257691734E-2</c:v>
                </c:pt>
                <c:pt idx="3153">
                  <c:v>1.8534075537525174E-2</c:v>
                </c:pt>
                <c:pt idx="3154">
                  <c:v>1.8539797690961812E-2</c:v>
                </c:pt>
                <c:pt idx="3155">
                  <c:v>1.8545504717839556E-2</c:v>
                </c:pt>
                <c:pt idx="3156">
                  <c:v>1.8551196618158405E-2</c:v>
                </c:pt>
                <c:pt idx="3157">
                  <c:v>1.8556873392242546E-2</c:v>
                </c:pt>
                <c:pt idx="3158">
                  <c:v>1.8562535039767791E-2</c:v>
                </c:pt>
                <c:pt idx="3159">
                  <c:v>1.8568181560815189E-2</c:v>
                </c:pt>
                <c:pt idx="3160">
                  <c:v>1.8573812955546831E-2</c:v>
                </c:pt>
                <c:pt idx="3161">
                  <c:v>1.8579429223719579E-2</c:v>
                </c:pt>
                <c:pt idx="3162">
                  <c:v>1.8585030365576571E-2</c:v>
                </c:pt>
                <c:pt idx="3163">
                  <c:v>1.8590616380631531E-2</c:v>
                </c:pt>
                <c:pt idx="3164">
                  <c:v>1.8596187269613873E-2</c:v>
                </c:pt>
                <c:pt idx="3165">
                  <c:v>1.8601743032037321E-2</c:v>
                </c:pt>
                <c:pt idx="3166">
                  <c:v>1.8607283667901875E-2</c:v>
                </c:pt>
                <c:pt idx="3167">
                  <c:v>1.8612809177207534E-2</c:v>
                </c:pt>
                <c:pt idx="3168">
                  <c:v>1.8618319560278485E-2</c:v>
                </c:pt>
                <c:pt idx="3169">
                  <c:v>1.8623814816871587E-2</c:v>
                </c:pt>
                <c:pt idx="3170">
                  <c:v>1.8629294946824748E-2</c:v>
                </c:pt>
                <c:pt idx="3171">
                  <c:v>1.86347599505432E-2</c:v>
                </c:pt>
                <c:pt idx="3172">
                  <c:v>1.8640209827702758E-2</c:v>
                </c:pt>
                <c:pt idx="3173">
                  <c:v>1.8645644578384468E-2</c:v>
                </c:pt>
                <c:pt idx="3174">
                  <c:v>1.8651064202507284E-2</c:v>
                </c:pt>
                <c:pt idx="3175">
                  <c:v>1.865646870039539E-2</c:v>
                </c:pt>
                <c:pt idx="3176">
                  <c:v>1.8661858071724602E-2</c:v>
                </c:pt>
                <c:pt idx="3177">
                  <c:v>1.8667232316494919E-2</c:v>
                </c:pt>
                <c:pt idx="3178">
                  <c:v>1.8672591434949481E-2</c:v>
                </c:pt>
                <c:pt idx="3179">
                  <c:v>1.8678697619379792E-2</c:v>
                </c:pt>
                <c:pt idx="3180">
                  <c:v>1.8684024323941673E-2</c:v>
                </c:pt>
                <c:pt idx="3181">
                  <c:v>1.8689335901944659E-2</c:v>
                </c:pt>
                <c:pt idx="3182">
                  <c:v>1.8694632353550844E-2</c:v>
                </c:pt>
                <c:pt idx="3183">
                  <c:v>1.8699913678679181E-2</c:v>
                </c:pt>
                <c:pt idx="3184">
                  <c:v>1.870517987732967E-2</c:v>
                </c:pt>
                <c:pt idx="3185">
                  <c:v>1.8710430949583357E-2</c:v>
                </c:pt>
                <c:pt idx="3186">
                  <c:v>1.8715666895278149E-2</c:v>
                </c:pt>
                <c:pt idx="3187">
                  <c:v>1.872088771457614E-2</c:v>
                </c:pt>
                <c:pt idx="3188">
                  <c:v>1.8726093407315236E-2</c:v>
                </c:pt>
                <c:pt idx="3189">
                  <c:v>1.8731283973576485E-2</c:v>
                </c:pt>
                <c:pt idx="3190">
                  <c:v>1.8736459413359885E-2</c:v>
                </c:pt>
                <c:pt idx="3191">
                  <c:v>1.8741619726746483E-2</c:v>
                </c:pt>
                <c:pt idx="3192">
                  <c:v>1.8746764913655234E-2</c:v>
                </c:pt>
                <c:pt idx="3193">
                  <c:v>1.8751894974086136E-2</c:v>
                </c:pt>
                <c:pt idx="3194">
                  <c:v>1.8760396440011817E-2</c:v>
                </c:pt>
                <c:pt idx="3195">
                  <c:v>1.876210971543335E-2</c:v>
                </c:pt>
                <c:pt idx="3196">
                  <c:v>1.8767194396349662E-2</c:v>
                </c:pt>
                <c:pt idx="3197">
                  <c:v>1.8772263950788126E-2</c:v>
                </c:pt>
                <c:pt idx="3198">
                  <c:v>1.8777318378910834E-2</c:v>
                </c:pt>
                <c:pt idx="3199">
                  <c:v>1.8782357680474648E-2</c:v>
                </c:pt>
                <c:pt idx="3200">
                  <c:v>1.8787381855398522E-2</c:v>
                </c:pt>
                <c:pt idx="3201">
                  <c:v>1.8792390904087686E-2</c:v>
                </c:pt>
                <c:pt idx="3202">
                  <c:v>1.8797384826136909E-2</c:v>
                </c:pt>
                <c:pt idx="3203">
                  <c:v>1.8802363621870377E-2</c:v>
                </c:pt>
                <c:pt idx="3204">
                  <c:v>1.8807327290963904E-2</c:v>
                </c:pt>
                <c:pt idx="3205">
                  <c:v>1.8812275833741676E-2</c:v>
                </c:pt>
                <c:pt idx="3206">
                  <c:v>1.8817209249798461E-2</c:v>
                </c:pt>
                <c:pt idx="3207">
                  <c:v>1.882212753953949E-2</c:v>
                </c:pt>
                <c:pt idx="3208">
                  <c:v>1.8827030702721625E-2</c:v>
                </c:pt>
                <c:pt idx="3209">
                  <c:v>1.8831918739425912E-2</c:v>
                </c:pt>
                <c:pt idx="3210">
                  <c:v>1.8836791649652351E-2</c:v>
                </c:pt>
                <c:pt idx="3211">
                  <c:v>1.8841649433400942E-2</c:v>
                </c:pt>
                <c:pt idx="3212">
                  <c:v>1.8846492090671685E-2</c:v>
                </c:pt>
                <c:pt idx="3213">
                  <c:v>1.885131962146458E-2</c:v>
                </c:pt>
                <c:pt idx="3214">
                  <c:v>1.8856132025779626E-2</c:v>
                </c:pt>
                <c:pt idx="3215">
                  <c:v>1.8860929303535778E-2</c:v>
                </c:pt>
                <c:pt idx="3216">
                  <c:v>1.8865711454814083E-2</c:v>
                </c:pt>
                <c:pt idx="3217">
                  <c:v>1.8870478479857677E-2</c:v>
                </c:pt>
                <c:pt idx="3218">
                  <c:v>1.8875230378099239E-2</c:v>
                </c:pt>
                <c:pt idx="3219">
                  <c:v>1.8879967149862953E-2</c:v>
                </c:pt>
                <c:pt idx="3220">
                  <c:v>1.8884688795310911E-2</c:v>
                </c:pt>
                <c:pt idx="3221">
                  <c:v>1.8889395314199975E-2</c:v>
                </c:pt>
                <c:pt idx="3222">
                  <c:v>1.8894086706530144E-2</c:v>
                </c:pt>
                <c:pt idx="3223">
                  <c:v>1.8898762972220373E-2</c:v>
                </c:pt>
                <c:pt idx="3224">
                  <c:v>1.8903424111675893E-2</c:v>
                </c:pt>
                <c:pt idx="3225">
                  <c:v>1.8908070124653564E-2</c:v>
                </c:pt>
                <c:pt idx="3226">
                  <c:v>1.8912701010991295E-2</c:v>
                </c:pt>
                <c:pt idx="3227">
                  <c:v>1.8917316770851178E-2</c:v>
                </c:pt>
                <c:pt idx="3228">
                  <c:v>1.8921917404233213E-2</c:v>
                </c:pt>
                <c:pt idx="3229">
                  <c:v>1.8926502911218446E-2</c:v>
                </c:pt>
                <c:pt idx="3230">
                  <c:v>1.8931073291563738E-2</c:v>
                </c:pt>
                <c:pt idx="3231">
                  <c:v>1.8937909667890999E-2</c:v>
                </c:pt>
                <c:pt idx="3232">
                  <c:v>1.8942445944177454E-2</c:v>
                </c:pt>
                <c:pt idx="3233">
                  <c:v>1.8946967092500214E-2</c:v>
                </c:pt>
                <c:pt idx="3234">
                  <c:v>1.8951473112832261E-2</c:v>
                </c:pt>
                <c:pt idx="3235">
                  <c:v>1.8955964005254643E-2</c:v>
                </c:pt>
                <c:pt idx="3236">
                  <c:v>1.8960439769686314E-2</c:v>
                </c:pt>
                <c:pt idx="3237">
                  <c:v>1.89649004061813E-2</c:v>
                </c:pt>
                <c:pt idx="3238">
                  <c:v>1.8969345914658563E-2</c:v>
                </c:pt>
                <c:pt idx="3239">
                  <c:v>1.8973776295226157E-2</c:v>
                </c:pt>
                <c:pt idx="3240">
                  <c:v>1.8978191547803041E-2</c:v>
                </c:pt>
                <c:pt idx="3241">
                  <c:v>1.898259167241623E-2</c:v>
                </c:pt>
                <c:pt idx="3242">
                  <c:v>1.8986976669038706E-2</c:v>
                </c:pt>
                <c:pt idx="3243">
                  <c:v>1.8991346537697483E-2</c:v>
                </c:pt>
                <c:pt idx="3244">
                  <c:v>1.8996574366066943E-2</c:v>
                </c:pt>
                <c:pt idx="3245">
                  <c:v>1.9000907044397497E-2</c:v>
                </c:pt>
                <c:pt idx="3246">
                  <c:v>1.9005224596088111E-2</c:v>
                </c:pt>
                <c:pt idx="3247">
                  <c:v>1.900952702121983E-2</c:v>
                </c:pt>
                <c:pt idx="3248">
                  <c:v>1.9013814319954747E-2</c:v>
                </c:pt>
                <c:pt idx="3249">
                  <c:v>1.9018086492211816E-2</c:v>
                </c:pt>
                <c:pt idx="3250">
                  <c:v>1.9022343537909991E-2</c:v>
                </c:pt>
                <c:pt idx="3251">
                  <c:v>1.9026585457130318E-2</c:v>
                </c:pt>
                <c:pt idx="3252">
                  <c:v>1.9030812249791751E-2</c:v>
                </c:pt>
                <c:pt idx="3253">
                  <c:v>1.9035023915975335E-2</c:v>
                </c:pt>
                <c:pt idx="3254">
                  <c:v>1.9039220455518979E-2</c:v>
                </c:pt>
                <c:pt idx="3255">
                  <c:v>1.9043401868665821E-2</c:v>
                </c:pt>
                <c:pt idx="3256">
                  <c:v>1.9047568155334815E-2</c:v>
                </c:pt>
                <c:pt idx="3257">
                  <c:v>1.9051719315525961E-2</c:v>
                </c:pt>
                <c:pt idx="3258">
                  <c:v>1.9055855349158213E-2</c:v>
                </c:pt>
                <c:pt idx="3259">
                  <c:v>1.905997625623157E-2</c:v>
                </c:pt>
                <c:pt idx="3260">
                  <c:v>1.9064082036827079E-2</c:v>
                </c:pt>
                <c:pt idx="3261">
                  <c:v>1.9068172691025786E-2</c:v>
                </c:pt>
                <c:pt idx="3262">
                  <c:v>1.9072248218422461E-2</c:v>
                </c:pt>
                <c:pt idx="3263">
                  <c:v>1.9076308619584426E-2</c:v>
                </c:pt>
                <c:pt idx="3264">
                  <c:v>1.9080353894187496E-2</c:v>
                </c:pt>
                <c:pt idx="3265">
                  <c:v>1.9084384041988534E-2</c:v>
                </c:pt>
                <c:pt idx="3266">
                  <c:v>1.9088399063554862E-2</c:v>
                </c:pt>
                <c:pt idx="3267">
                  <c:v>1.9092398958481249E-2</c:v>
                </c:pt>
                <c:pt idx="3268">
                  <c:v>1.9096383727010835E-2</c:v>
                </c:pt>
                <c:pt idx="3269">
                  <c:v>1.910035336890048E-2</c:v>
                </c:pt>
                <c:pt idx="3270">
                  <c:v>1.9104307884393323E-2</c:v>
                </c:pt>
                <c:pt idx="3271">
                  <c:v>1.9108247273327272E-2</c:v>
                </c:pt>
                <c:pt idx="3272">
                  <c:v>1.9112171535702327E-2</c:v>
                </c:pt>
                <c:pt idx="3273">
                  <c:v>1.9116080671437441E-2</c:v>
                </c:pt>
                <c:pt idx="3274">
                  <c:v>1.9119974680937846E-2</c:v>
                </c:pt>
                <c:pt idx="3275">
                  <c:v>1.9123853563717264E-2</c:v>
                </c:pt>
                <c:pt idx="3276">
                  <c:v>1.9127717319937787E-2</c:v>
                </c:pt>
                <c:pt idx="3277">
                  <c:v>1.9131565949761509E-2</c:v>
                </c:pt>
                <c:pt idx="3278">
                  <c:v>1.9135399453026336E-2</c:v>
                </c:pt>
                <c:pt idx="3279">
                  <c:v>1.9139217829813315E-2</c:v>
                </c:pt>
                <c:pt idx="3280">
                  <c:v>1.9143021079960354E-2</c:v>
                </c:pt>
                <c:pt idx="3281">
                  <c:v>1.9146809203791637E-2</c:v>
                </c:pt>
                <c:pt idx="3282">
                  <c:v>1.9150582200901933E-2</c:v>
                </c:pt>
                <c:pt idx="3283">
                  <c:v>1.9154340071453335E-2</c:v>
                </c:pt>
                <c:pt idx="3284">
                  <c:v>1.9158082815607935E-2</c:v>
                </c:pt>
                <c:pt idx="3285">
                  <c:v>1.9161810433122595E-2</c:v>
                </c:pt>
                <c:pt idx="3286">
                  <c:v>1.9165522924240452E-2</c:v>
                </c:pt>
                <c:pt idx="3287">
                  <c:v>1.9169220288718369E-2</c:v>
                </c:pt>
                <c:pt idx="3288">
                  <c:v>1.9172902526799485E-2</c:v>
                </c:pt>
                <c:pt idx="3289">
                  <c:v>1.9176569638240659E-2</c:v>
                </c:pt>
                <c:pt idx="3290">
                  <c:v>1.9180221623285032E-2</c:v>
                </c:pt>
                <c:pt idx="3291">
                  <c:v>1.9183858481608418E-2</c:v>
                </c:pt>
                <c:pt idx="3292">
                  <c:v>1.9187480213453956E-2</c:v>
                </c:pt>
                <c:pt idx="3293">
                  <c:v>1.9191086818902692E-2</c:v>
                </c:pt>
                <c:pt idx="3294">
                  <c:v>1.9194678297711487E-2</c:v>
                </c:pt>
                <c:pt idx="3295">
                  <c:v>1.9198254650042434E-2</c:v>
                </c:pt>
                <c:pt idx="3296">
                  <c:v>1.9201815875814487E-2</c:v>
                </c:pt>
                <c:pt idx="3297">
                  <c:v>1.9205361975027646E-2</c:v>
                </c:pt>
                <c:pt idx="3298">
                  <c:v>1.920889294768191E-2</c:v>
                </c:pt>
                <c:pt idx="3299">
                  <c:v>1.9212408793939373E-2</c:v>
                </c:pt>
                <c:pt idx="3300">
                  <c:v>1.9215909513556895E-2</c:v>
                </c:pt>
                <c:pt idx="3301">
                  <c:v>1.9219395106615522E-2</c:v>
                </c:pt>
                <c:pt idx="3302">
                  <c:v>1.9222865573196302E-2</c:v>
                </c:pt>
                <c:pt idx="3303">
                  <c:v>1.9226320913299233E-2</c:v>
                </c:pt>
                <c:pt idx="3304">
                  <c:v>1.9229761126924316E-2</c:v>
                </c:pt>
                <c:pt idx="3305">
                  <c:v>1.9233186213747366E-2</c:v>
                </c:pt>
                <c:pt idx="3306">
                  <c:v>1.9236596174254661E-2</c:v>
                </c:pt>
                <c:pt idx="3307">
                  <c:v>1.9239991008122015E-2</c:v>
                </c:pt>
                <c:pt idx="3308">
                  <c:v>1.9243370715511521E-2</c:v>
                </c:pt>
                <c:pt idx="3309">
                  <c:v>1.9246735296261086E-2</c:v>
                </c:pt>
                <c:pt idx="3310">
                  <c:v>1.9250084750613849E-2</c:v>
                </c:pt>
                <c:pt idx="3311">
                  <c:v>1.9253419078326672E-2</c:v>
                </c:pt>
                <c:pt idx="3312">
                  <c:v>1.9256738279480601E-2</c:v>
                </c:pt>
                <c:pt idx="3313">
                  <c:v>1.9260042354237727E-2</c:v>
                </c:pt>
                <c:pt idx="3314">
                  <c:v>1.9263331302517006E-2</c:v>
                </c:pt>
                <c:pt idx="3315">
                  <c:v>1.9266605124075298E-2</c:v>
                </c:pt>
                <c:pt idx="3316">
                  <c:v>1.9269863819074695E-2</c:v>
                </c:pt>
                <c:pt idx="3317">
                  <c:v>1.9273107387596244E-2</c:v>
                </c:pt>
                <c:pt idx="3318">
                  <c:v>1.9276335829639946E-2</c:v>
                </c:pt>
                <c:pt idx="3319">
                  <c:v>1.927954914496266E-2</c:v>
                </c:pt>
                <c:pt idx="3320">
                  <c:v>1.9282747333888572E-2</c:v>
                </c:pt>
                <c:pt idx="3321">
                  <c:v>1.9285930396336637E-2</c:v>
                </c:pt>
                <c:pt idx="3322">
                  <c:v>1.9289098332144761E-2</c:v>
                </c:pt>
                <c:pt idx="3323">
                  <c:v>1.929225114139399E-2</c:v>
                </c:pt>
                <c:pt idx="3324">
                  <c:v>1.9295388824084325E-2</c:v>
                </c:pt>
                <c:pt idx="3325">
                  <c:v>1.9298511380377859E-2</c:v>
                </c:pt>
                <c:pt idx="3326">
                  <c:v>1.9301618810031451E-2</c:v>
                </c:pt>
                <c:pt idx="3327">
                  <c:v>1.9304711113045103E-2</c:v>
                </c:pt>
                <c:pt idx="3328">
                  <c:v>1.9307788289661953E-2</c:v>
                </c:pt>
                <c:pt idx="3329">
                  <c:v>1.9310850339719909E-2</c:v>
                </c:pt>
                <c:pt idx="3330">
                  <c:v>1.9313897263137925E-2</c:v>
                </c:pt>
                <c:pt idx="3331">
                  <c:v>1.9316929060078092E-2</c:v>
                </c:pt>
                <c:pt idx="3332">
                  <c:v>1.9319945730540411E-2</c:v>
                </c:pt>
                <c:pt idx="3333">
                  <c:v>1.9322947274281743E-2</c:v>
                </c:pt>
                <c:pt idx="3334">
                  <c:v>1.9325933691626274E-2</c:v>
                </c:pt>
                <c:pt idx="3335">
                  <c:v>1.932890498241191E-2</c:v>
                </c:pt>
                <c:pt idx="3336">
                  <c:v>1.9331861146557605E-2</c:v>
                </c:pt>
                <c:pt idx="3337">
                  <c:v>1.9334802184306499E-2</c:v>
                </c:pt>
                <c:pt idx="3338">
                  <c:v>1.9337728095334406E-2</c:v>
                </c:pt>
                <c:pt idx="3339">
                  <c:v>1.9340638879884464E-2</c:v>
                </c:pt>
                <c:pt idx="3340">
                  <c:v>1.9343534537875628E-2</c:v>
                </c:pt>
                <c:pt idx="3341">
                  <c:v>1.9346415069226852E-2</c:v>
                </c:pt>
                <c:pt idx="3342">
                  <c:v>1.9349280474181274E-2</c:v>
                </c:pt>
                <c:pt idx="3343">
                  <c:v>1.9352130752657848E-2</c:v>
                </c:pt>
                <c:pt idx="3344">
                  <c:v>1.9354965904413435E-2</c:v>
                </c:pt>
                <c:pt idx="3345">
                  <c:v>1.9357785929610127E-2</c:v>
                </c:pt>
                <c:pt idx="3346">
                  <c:v>1.9360590828328972E-2</c:v>
                </c:pt>
                <c:pt idx="3347">
                  <c:v>1.9363380600488922E-2</c:v>
                </c:pt>
                <c:pt idx="3348">
                  <c:v>1.9366155246008931E-2</c:v>
                </c:pt>
                <c:pt idx="3349">
                  <c:v>1.9368914765132139E-2</c:v>
                </c:pt>
                <c:pt idx="3350">
                  <c:v>1.9371659157696453E-2</c:v>
                </c:pt>
                <c:pt idx="3351">
                  <c:v>1.9374388423620825E-2</c:v>
                </c:pt>
                <c:pt idx="3352">
                  <c:v>1.9377102562986304E-2</c:v>
                </c:pt>
                <c:pt idx="3353">
                  <c:v>1.937980157595498E-2</c:v>
                </c:pt>
                <c:pt idx="3354">
                  <c:v>1.938248546220267E-2</c:v>
                </c:pt>
                <c:pt idx="3355">
                  <c:v>1.9385154221891465E-2</c:v>
                </c:pt>
                <c:pt idx="3356">
                  <c:v>1.9387807855021366E-2</c:v>
                </c:pt>
                <c:pt idx="3357">
                  <c:v>1.9390446361754465E-2</c:v>
                </c:pt>
                <c:pt idx="3358">
                  <c:v>1.9393069741847624E-2</c:v>
                </c:pt>
                <c:pt idx="3359">
                  <c:v>1.9395677995300842E-2</c:v>
                </c:pt>
                <c:pt idx="3360">
                  <c:v>1.9398271122114119E-2</c:v>
                </c:pt>
                <c:pt idx="3361">
                  <c:v>1.9400849122611641E-2</c:v>
                </c:pt>
                <c:pt idx="3362">
                  <c:v>1.9403411996469222E-2</c:v>
                </c:pt>
                <c:pt idx="3363">
                  <c:v>1.9405959743686862E-2</c:v>
                </c:pt>
                <c:pt idx="3364">
                  <c:v>1.9408492364507701E-2</c:v>
                </c:pt>
                <c:pt idx="3365">
                  <c:v>1.9411009858769646E-2</c:v>
                </c:pt>
                <c:pt idx="3366">
                  <c:v>1.9413512226229557E-2</c:v>
                </c:pt>
                <c:pt idx="3367">
                  <c:v>1.9415999467373712E-2</c:v>
                </c:pt>
                <c:pt idx="3368">
                  <c:v>1.9418471581877927E-2</c:v>
                </c:pt>
                <c:pt idx="3369">
                  <c:v>1.9420928569823248E-2</c:v>
                </c:pt>
                <c:pt idx="3370">
                  <c:v>1.9423370431290721E-2</c:v>
                </c:pt>
                <c:pt idx="3371">
                  <c:v>1.9425797166118253E-2</c:v>
                </c:pt>
                <c:pt idx="3372">
                  <c:v>1.9428208774305844E-2</c:v>
                </c:pt>
                <c:pt idx="3373">
                  <c:v>1.9430605256096634E-2</c:v>
                </c:pt>
                <c:pt idx="3374">
                  <c:v>1.9432986611247483E-2</c:v>
                </c:pt>
                <c:pt idx="3375">
                  <c:v>1.9435352839758391E-2</c:v>
                </c:pt>
                <c:pt idx="3376">
                  <c:v>1.9437703941872497E-2</c:v>
                </c:pt>
                <c:pt idx="3377">
                  <c:v>1.9440039917184571E-2</c:v>
                </c:pt>
                <c:pt idx="3378">
                  <c:v>1.9442360766099842E-2</c:v>
                </c:pt>
                <c:pt idx="3379">
                  <c:v>1.9444666488618312E-2</c:v>
                </c:pt>
                <c:pt idx="3380">
                  <c:v>1.9446957084415795E-2</c:v>
                </c:pt>
                <c:pt idx="3381">
                  <c:v>1.9449232553573337E-2</c:v>
                </c:pt>
                <c:pt idx="3382">
                  <c:v>1.9451492896253031E-2</c:v>
                </c:pt>
                <c:pt idx="3383">
                  <c:v>1.9453738112373831E-2</c:v>
                </c:pt>
                <c:pt idx="3384">
                  <c:v>1.9455968201935736E-2</c:v>
                </c:pt>
                <c:pt idx="3385">
                  <c:v>1.9458183164857701E-2</c:v>
                </c:pt>
                <c:pt idx="3386">
                  <c:v>1.9460383001301818E-2</c:v>
                </c:pt>
                <c:pt idx="3387">
                  <c:v>1.9462878577731768E-2</c:v>
                </c:pt>
                <c:pt idx="3388">
                  <c:v>1.9465046000040065E-2</c:v>
                </c:pt>
                <c:pt idx="3389">
                  <c:v>1.946719829595156E-2</c:v>
                </c:pt>
                <c:pt idx="3390">
                  <c:v>1.9469335465061022E-2</c:v>
                </c:pt>
                <c:pt idx="3391">
                  <c:v>1.9471457507773682E-2</c:v>
                </c:pt>
                <c:pt idx="3392">
                  <c:v>1.9473564423846401E-2</c:v>
                </c:pt>
                <c:pt idx="3393">
                  <c:v>1.9475656213360226E-2</c:v>
                </c:pt>
                <c:pt idx="3394">
                  <c:v>1.9477732876315157E-2</c:v>
                </c:pt>
                <c:pt idx="3395">
                  <c:v>1.947979441279224E-2</c:v>
                </c:pt>
                <c:pt idx="3396">
                  <c:v>1.9481840822467289E-2</c:v>
                </c:pt>
                <c:pt idx="3397">
                  <c:v>1.9483872105745537E-2</c:v>
                </c:pt>
                <c:pt idx="3398">
                  <c:v>1.948588826246489E-2</c:v>
                </c:pt>
                <c:pt idx="3399">
                  <c:v>1.9487889292706395E-2</c:v>
                </c:pt>
                <c:pt idx="3400">
                  <c:v>1.9489875196145867E-2</c:v>
                </c:pt>
                <c:pt idx="3401">
                  <c:v>1.9491845973107491E-2</c:v>
                </c:pt>
                <c:pt idx="3402">
                  <c:v>1.9493801623672313E-2</c:v>
                </c:pt>
                <c:pt idx="3403">
                  <c:v>1.9495742147435102E-2</c:v>
                </c:pt>
                <c:pt idx="3404">
                  <c:v>1.9497667544801089E-2</c:v>
                </c:pt>
                <c:pt idx="3405">
                  <c:v>1.9499577815527136E-2</c:v>
                </c:pt>
                <c:pt idx="3406">
                  <c:v>1.9501472959613242E-2</c:v>
                </c:pt>
                <c:pt idx="3407">
                  <c:v>1.95033529772215E-2</c:v>
                </c:pt>
                <c:pt idx="3408">
                  <c:v>1.9505217868189817E-2</c:v>
                </c:pt>
                <c:pt idx="3409">
                  <c:v>1.9507067632680286E-2</c:v>
                </c:pt>
                <c:pt idx="3410">
                  <c:v>1.9508902270611861E-2</c:v>
                </c:pt>
                <c:pt idx="3411">
                  <c:v>1.9510721781903495E-2</c:v>
                </c:pt>
                <c:pt idx="3412">
                  <c:v>1.9512526166636235E-2</c:v>
                </c:pt>
                <c:pt idx="3413">
                  <c:v>1.951431542481008E-2</c:v>
                </c:pt>
                <c:pt idx="3414">
                  <c:v>1.9516089556425031E-2</c:v>
                </c:pt>
                <c:pt idx="3415">
                  <c:v>1.9517848561481088E-2</c:v>
                </c:pt>
                <c:pt idx="3416">
                  <c:v>1.9519592440059297E-2</c:v>
                </c:pt>
                <c:pt idx="3417">
                  <c:v>1.9521321191916519E-2</c:v>
                </c:pt>
                <c:pt idx="3418">
                  <c:v>1.95230348171338E-2</c:v>
                </c:pt>
                <c:pt idx="3419">
                  <c:v>1.9524733315873233E-2</c:v>
                </c:pt>
                <c:pt idx="3420">
                  <c:v>1.9526416688134818E-2</c:v>
                </c:pt>
                <c:pt idx="3421">
                  <c:v>1.9528084933675416E-2</c:v>
                </c:pt>
                <c:pt idx="3422">
                  <c:v>1.952973805265712E-2</c:v>
                </c:pt>
                <c:pt idx="3423">
                  <c:v>1.9531376045323068E-2</c:v>
                </c:pt>
                <c:pt idx="3424">
                  <c:v>1.9532998911105937E-2</c:v>
                </c:pt>
                <c:pt idx="3425">
                  <c:v>1.9534606650410957E-2</c:v>
                </c:pt>
                <c:pt idx="3426">
                  <c:v>1.9536199263157084E-2</c:v>
                </c:pt>
                <c:pt idx="3427">
                  <c:v>1.9537776749425362E-2</c:v>
                </c:pt>
                <c:pt idx="3428">
                  <c:v>1.9539339108972653E-2</c:v>
                </c:pt>
                <c:pt idx="3429">
                  <c:v>1.9540886341880004E-2</c:v>
                </c:pt>
                <c:pt idx="3430">
                  <c:v>1.9542418448390553E-2</c:v>
                </c:pt>
                <c:pt idx="3431">
                  <c:v>1.9543935428342207E-2</c:v>
                </c:pt>
                <c:pt idx="3432">
                  <c:v>1.9545437281653921E-2</c:v>
                </c:pt>
                <c:pt idx="3433">
                  <c:v>1.9546924008325695E-2</c:v>
                </c:pt>
                <c:pt idx="3434">
                  <c:v>1.954839560851962E-2</c:v>
                </c:pt>
                <c:pt idx="3435">
                  <c:v>1.9549852082073604E-2</c:v>
                </c:pt>
                <c:pt idx="3436">
                  <c:v>1.9551293429068695E-2</c:v>
                </c:pt>
                <c:pt idx="3437">
                  <c:v>1.955271964950489E-2</c:v>
                </c:pt>
                <c:pt idx="3438">
                  <c:v>1.9554130743301146E-2</c:v>
                </c:pt>
                <c:pt idx="3439">
                  <c:v>1.9555526710700599E-2</c:v>
                </c:pt>
                <c:pt idx="3440">
                  <c:v>1.9556907551298019E-2</c:v>
                </c:pt>
                <c:pt idx="3441">
                  <c:v>1.9558273265498638E-2</c:v>
                </c:pt>
                <c:pt idx="3442">
                  <c:v>1.9559623853059316E-2</c:v>
                </c:pt>
                <c:pt idx="3443">
                  <c:v>1.9560959314142146E-2</c:v>
                </c:pt>
                <c:pt idx="3444">
                  <c:v>1.9562279648503988E-2</c:v>
                </c:pt>
                <c:pt idx="3445">
                  <c:v>1.9563584856306937E-2</c:v>
                </c:pt>
                <c:pt idx="3446">
                  <c:v>1.9564874937550991E-2</c:v>
                </c:pt>
                <c:pt idx="3447">
                  <c:v>1.9566149892236151E-2</c:v>
                </c:pt>
                <c:pt idx="3448">
                  <c:v>1.9567409720200324E-2</c:v>
                </c:pt>
                <c:pt idx="3449">
                  <c:v>1.9568654421929788E-2</c:v>
                </c:pt>
                <c:pt idx="3450">
                  <c:v>1.9569883996857218E-2</c:v>
                </c:pt>
                <c:pt idx="3451">
                  <c:v>1.9571098445144708E-2</c:v>
                </c:pt>
                <c:pt idx="3452">
                  <c:v>1.9572297767035396E-2</c:v>
                </c:pt>
                <c:pt idx="3453">
                  <c:v>1.9573481962205097E-2</c:v>
                </c:pt>
                <c:pt idx="3454">
                  <c:v>1.9574651030815904E-2</c:v>
                </c:pt>
                <c:pt idx="3455">
                  <c:v>1.9575804972867816E-2</c:v>
                </c:pt>
                <c:pt idx="3456">
                  <c:v>1.9576943788360834E-2</c:v>
                </c:pt>
                <c:pt idx="3457">
                  <c:v>1.9578067477294958E-2</c:v>
                </c:pt>
                <c:pt idx="3458">
                  <c:v>1.9579176039508095E-2</c:v>
                </c:pt>
                <c:pt idx="3459">
                  <c:v>1.9580269475405476E-2</c:v>
                </c:pt>
                <c:pt idx="3460">
                  <c:v>1.9581347784581871E-2</c:v>
                </c:pt>
                <c:pt idx="3461">
                  <c:v>1.9582410967118324E-2</c:v>
                </c:pt>
                <c:pt idx="3462">
                  <c:v>1.9583459023095884E-2</c:v>
                </c:pt>
                <c:pt idx="3463">
                  <c:v>1.9584491952676641E-2</c:v>
                </c:pt>
                <c:pt idx="3464">
                  <c:v>1.9585509755455366E-2</c:v>
                </c:pt>
                <c:pt idx="3465">
                  <c:v>1.9586512431675196E-2</c:v>
                </c:pt>
                <c:pt idx="3466">
                  <c:v>1.9587499981255085E-2</c:v>
                </c:pt>
                <c:pt idx="3467">
                  <c:v>1.9588472404600266E-2</c:v>
                </c:pt>
                <c:pt idx="3468">
                  <c:v>1.9589429701062366E-2</c:v>
                </c:pt>
                <c:pt idx="3469">
                  <c:v>1.9590371870965573E-2</c:v>
                </c:pt>
                <c:pt idx="3470">
                  <c:v>1.9591298914390931E-2</c:v>
                </c:pt>
                <c:pt idx="3471">
                  <c:v>1.9592210831257395E-2</c:v>
                </c:pt>
                <c:pt idx="3472">
                  <c:v>1.9593107621402872E-2</c:v>
                </c:pt>
                <c:pt idx="3473">
                  <c:v>1.9593989284989455E-2</c:v>
                </c:pt>
                <c:pt idx="3474">
                  <c:v>1.9594855822098189E-2</c:v>
                </c:pt>
                <c:pt idx="3475">
                  <c:v>1.9595707232566983E-2</c:v>
                </c:pt>
                <c:pt idx="3476">
                  <c:v>1.9596543516476883E-2</c:v>
                </c:pt>
                <c:pt idx="3477">
                  <c:v>1.9597364673827888E-2</c:v>
                </c:pt>
                <c:pt idx="3478">
                  <c:v>1.9598170704538953E-2</c:v>
                </c:pt>
                <c:pt idx="3479">
                  <c:v>1.959896160877217E-2</c:v>
                </c:pt>
                <c:pt idx="3480">
                  <c:v>1.9599737386284399E-2</c:v>
                </c:pt>
                <c:pt idx="3481">
                  <c:v>1.9600498037318781E-2</c:v>
                </c:pt>
                <c:pt idx="3482">
                  <c:v>1.9601243561794268E-2</c:v>
                </c:pt>
                <c:pt idx="3483">
                  <c:v>1.9601973959629815E-2</c:v>
                </c:pt>
                <c:pt idx="3484">
                  <c:v>1.9602689230825421E-2</c:v>
                </c:pt>
                <c:pt idx="3485">
                  <c:v>1.9603389375462132E-2</c:v>
                </c:pt>
                <c:pt idx="3486">
                  <c:v>1.9604074393620996E-2</c:v>
                </c:pt>
                <c:pt idx="3487">
                  <c:v>1.9604744285058873E-2</c:v>
                </c:pt>
                <c:pt idx="3488">
                  <c:v>1.9605399049937855E-2</c:v>
                </c:pt>
                <c:pt idx="3489">
                  <c:v>1.9606038688420035E-2</c:v>
                </c:pt>
                <c:pt idx="3490">
                  <c:v>1.9606663200181229E-2</c:v>
                </c:pt>
                <c:pt idx="3491">
                  <c:v>1.9607358405533404E-2</c:v>
                </c:pt>
                <c:pt idx="3492">
                  <c:v>1.9607950503158778E-2</c:v>
                </c:pt>
                <c:pt idx="3493">
                  <c:v>1.9608527474225257E-2</c:v>
                </c:pt>
                <c:pt idx="3494">
                  <c:v>1.9609089318732842E-2</c:v>
                </c:pt>
                <c:pt idx="3495">
                  <c:v>1.9609636036681533E-2</c:v>
                </c:pt>
                <c:pt idx="3496">
                  <c:v>1.9610167627990283E-2</c:v>
                </c:pt>
                <c:pt idx="3497">
                  <c:v>1.9610684092821185E-2</c:v>
                </c:pt>
                <c:pt idx="3498">
                  <c:v>1.96111854309311E-2</c:v>
                </c:pt>
                <c:pt idx="3499">
                  <c:v>1.9611671642401074E-2</c:v>
                </c:pt>
                <c:pt idx="3500">
                  <c:v>1.9612142727555293E-2</c:v>
                </c:pt>
                <c:pt idx="3501">
                  <c:v>1.9612598685988525E-2</c:v>
                </c:pt>
                <c:pt idx="3502">
                  <c:v>1.9613039517781816E-2</c:v>
                </c:pt>
                <c:pt idx="3503">
                  <c:v>1.9613465222935167E-2</c:v>
                </c:pt>
                <c:pt idx="3504">
                  <c:v>1.9613875801853808E-2</c:v>
                </c:pt>
                <c:pt idx="3505">
                  <c:v>1.9616489342847432E-2</c:v>
                </c:pt>
                <c:pt idx="3506">
                  <c:v>1.9614651579447084E-2</c:v>
                </c:pt>
                <c:pt idx="3507">
                  <c:v>1.9615016778283811E-2</c:v>
                </c:pt>
                <c:pt idx="3508">
                  <c:v>1.9615366850723737E-2</c:v>
                </c:pt>
                <c:pt idx="3509">
                  <c:v>1.9615701796523721E-2</c:v>
                </c:pt>
                <c:pt idx="3510">
                  <c:v>1.9616021615602719E-2</c:v>
                </c:pt>
                <c:pt idx="3511">
                  <c:v>1.9616326308203869E-2</c:v>
                </c:pt>
                <c:pt idx="3512">
                  <c:v>1.961661587432717E-2</c:v>
                </c:pt>
                <c:pt idx="3513">
                  <c:v>1.9616890313810531E-2</c:v>
                </c:pt>
                <c:pt idx="3514">
                  <c:v>1.9617149626572905E-2</c:v>
                </c:pt>
                <c:pt idx="3515">
                  <c:v>1.9617393812776385E-2</c:v>
                </c:pt>
                <c:pt idx="3516">
                  <c:v>1.961762287242097E-2</c:v>
                </c:pt>
                <c:pt idx="3517">
                  <c:v>1.9617836805587707E-2</c:v>
                </c:pt>
                <c:pt idx="3518">
                  <c:v>1.9618035612114504E-2</c:v>
                </c:pt>
                <c:pt idx="3519">
                  <c:v>1.9618219292163452E-2</c:v>
                </c:pt>
                <c:pt idx="3520">
                  <c:v>1.9618387845410368E-2</c:v>
                </c:pt>
                <c:pt idx="3521">
                  <c:v>1.9618541272179435E-2</c:v>
                </c:pt>
                <c:pt idx="3522">
                  <c:v>1.9618679572389608E-2</c:v>
                </c:pt>
                <c:pt idx="3523">
                  <c:v>1.961880274595984E-2</c:v>
                </c:pt>
                <c:pt idx="3524">
                  <c:v>1.9618910793052224E-2</c:v>
                </c:pt>
                <c:pt idx="3525">
                  <c:v>1.9619003713423622E-2</c:v>
                </c:pt>
                <c:pt idx="3526">
                  <c:v>1.9619081507317171E-2</c:v>
                </c:pt>
                <c:pt idx="3527">
                  <c:v>1.961914417457078E-2</c:v>
                </c:pt>
                <c:pt idx="3528">
                  <c:v>1.9619191715184447E-2</c:v>
                </c:pt>
                <c:pt idx="3529">
                  <c:v>1.9619224129401314E-2</c:v>
                </c:pt>
                <c:pt idx="3530">
                  <c:v>1.9619241416897193E-2</c:v>
                </c:pt>
                <c:pt idx="3531">
                  <c:v>1.9619244555333371E-2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022784"/>
        <c:axId val="530797312"/>
      </c:lineChart>
      <c:dateAx>
        <c:axId val="172022784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79731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30797312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7202278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54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8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BP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GBPLibor"/>
      <sheetName val="Deposits"/>
      <sheetName val="FRA"/>
      <sheetName val="IMMFra"/>
      <sheetName val="IMMFra6M "/>
      <sheetName val="OIS"/>
      <sheetName val="MPC OIS"/>
      <sheetName val="Futures3M"/>
      <sheetName val="FuturesHWConvAdj"/>
      <sheetName val="BasisSwap1MxM"/>
      <sheetName val="BasisSwap3M6M"/>
      <sheetName val="BasisSwapxM12M"/>
      <sheetName val="Swaps1M"/>
      <sheetName val="Swap3MAnnual"/>
      <sheetName val="Swap3MSemiAnnual"/>
      <sheetName val="Swap6M"/>
      <sheetName val="SwapsIMMDated"/>
      <sheetName val="LiborSwapIsda"/>
    </sheetNames>
    <definedNames>
      <definedName name="TriggerCounter" refersTo="='General Settings'!$D$7"/>
    </definedNames>
    <sheetDataSet>
      <sheetData sheetId="0">
        <row r="7">
          <cell r="D7">
            <v>1189</v>
          </cell>
        </row>
      </sheetData>
      <sheetData sheetId="1"/>
      <sheetData sheetId="2">
        <row r="7">
          <cell r="D7" t="str">
            <v>D</v>
          </cell>
        </row>
      </sheetData>
      <sheetData sheetId="3">
        <row r="7">
          <cell r="D7" t="str">
            <v>6F</v>
          </cell>
        </row>
      </sheetData>
      <sheetData sheetId="4">
        <row r="7">
          <cell r="D7" t="str">
            <v>M6</v>
          </cell>
        </row>
      </sheetData>
      <sheetData sheetId="5">
        <row r="7">
          <cell r="D7" t="str">
            <v>Z5</v>
          </cell>
        </row>
      </sheetData>
      <sheetData sheetId="6"/>
      <sheetData sheetId="7">
        <row r="7">
          <cell r="D7" t="str">
            <v>OIS</v>
          </cell>
        </row>
      </sheetData>
      <sheetData sheetId="8">
        <row r="7">
          <cell r="D7" t="str">
            <v>Z5</v>
          </cell>
        </row>
      </sheetData>
      <sheetData sheetId="9"/>
      <sheetData sheetId="10">
        <row r="7">
          <cell r="D7" t="str">
            <v>6L</v>
          </cell>
        </row>
      </sheetData>
      <sheetData sheetId="11">
        <row r="7">
          <cell r="D7" t="str">
            <v>6L</v>
          </cell>
        </row>
      </sheetData>
      <sheetData sheetId="12">
        <row r="7">
          <cell r="D7" t="str">
            <v>12L</v>
          </cell>
        </row>
      </sheetData>
      <sheetData sheetId="13">
        <row r="7">
          <cell r="D7" t="str">
            <v>X1S</v>
          </cell>
        </row>
      </sheetData>
      <sheetData sheetId="14">
        <row r="7">
          <cell r="D7" t="str">
            <v>3L</v>
          </cell>
        </row>
      </sheetData>
      <sheetData sheetId="15">
        <row r="7">
          <cell r="D7" t="str">
            <v>3L</v>
          </cell>
        </row>
      </sheetData>
      <sheetData sheetId="16">
        <row r="7">
          <cell r="D7" t="str">
            <v>6L</v>
          </cell>
        </row>
      </sheetData>
      <sheetData sheetId="17">
        <row r="7">
          <cell r="D7">
            <v>12</v>
          </cell>
        </row>
      </sheetData>
      <sheetData sheetId="18">
        <row r="7">
          <cell r="D7" t="str">
            <v>GBP6M#0000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3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Sep 23 2015 09:48:15</v>
      </c>
    </row>
    <row r="2" spans="2:14" ht="19.5" x14ac:dyDescent="0.35">
      <c r="B2" s="2" t="s">
        <v>19</v>
      </c>
      <c r="C2" s="3"/>
      <c r="D2" s="3"/>
      <c r="E2" s="4"/>
      <c r="G2" s="34" t="s">
        <v>144</v>
      </c>
      <c r="H2" s="35"/>
      <c r="I2" s="35"/>
      <c r="J2" s="35"/>
      <c r="K2" s="35"/>
      <c r="L2" s="35"/>
      <c r="M2" s="35"/>
      <c r="N2" s="36"/>
    </row>
    <row r="3" spans="2:14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customHeight="1" x14ac:dyDescent="0.2">
      <c r="B4" s="6"/>
      <c r="C4" s="26" t="s">
        <v>2</v>
      </c>
      <c r="D4" s="9">
        <v>42278.654768518521</v>
      </c>
      <c r="E4" s="8"/>
      <c r="G4" s="6"/>
      <c r="H4" s="134" t="s">
        <v>145</v>
      </c>
      <c r="I4" s="37" t="str">
        <f>Currency&amp;"ON"</f>
        <v>GBPON</v>
      </c>
      <c r="J4" s="37" t="str">
        <f>Currency&amp;"1M"</f>
        <v>GBP1M</v>
      </c>
      <c r="K4" s="37" t="str">
        <f>Currency&amp;"3M"</f>
        <v>GBP3M</v>
      </c>
      <c r="L4" s="37" t="str">
        <f>Currency&amp;"6M"</f>
        <v>GBP6M</v>
      </c>
      <c r="M4" s="37" t="str">
        <f>Currency&amp;"1Y"</f>
        <v>GBP1Y</v>
      </c>
      <c r="N4" s="8"/>
    </row>
    <row r="5" spans="2:14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 ca="1">COUNTA(_xll.ohPack(_xll.ohFilter(CheckON,FlagON)))</f>
        <v>33</v>
      </c>
      <c r="J5" s="23">
        <f ca="1">COUNTA(_xll.ohPack(_xll.ohFilter(Check1M,Flag1M)))</f>
        <v>11</v>
      </c>
      <c r="K5" s="23">
        <f ca="1">COUNTA(_xll.ohPack(_xll.ohFilter(Check3M,Flag3M)))</f>
        <v>64</v>
      </c>
      <c r="L5" s="23">
        <f ca="1">COUNTA(_xll.ohPack(_xll.ohFilter(Check6M,Flag6M)))</f>
        <v>27</v>
      </c>
      <c r="M5" s="23">
        <f ca="1">COUNTA(_xll.ohPack(_xll.ohFilter(Check1Y,Flag1Y)))</f>
        <v>8</v>
      </c>
      <c r="N5" s="8"/>
    </row>
    <row r="6" spans="2:14" s="1" customFormat="1" ht="11.25" customHeight="1" x14ac:dyDescent="0.2">
      <c r="B6" s="6"/>
      <c r="C6" s="27" t="s">
        <v>20</v>
      </c>
      <c r="D6" s="21">
        <f>_xll.qlSettingsEvaluationDate(Trigger)</f>
        <v>42278</v>
      </c>
      <c r="E6" s="8"/>
      <c r="G6" s="6"/>
      <c r="H6" s="29" t="s">
        <v>24</v>
      </c>
      <c r="I6" s="17">
        <f ca="1">COUNTIF(CheckON,TRUE)</f>
        <v>33</v>
      </c>
      <c r="J6" s="17">
        <f ca="1">COUNTIF(Check1M,"=TRUE")</f>
        <v>11</v>
      </c>
      <c r="K6" s="17">
        <f ca="1">COUNTIF(Check3M,TRUE)</f>
        <v>47</v>
      </c>
      <c r="L6" s="17">
        <f ca="1">COUNTIF(Check6M,TRUE)</f>
        <v>27</v>
      </c>
      <c r="M6" s="17">
        <f ca="1">COUNTIF(Check1Y,TRUE)</f>
        <v>8</v>
      </c>
      <c r="N6" s="8"/>
    </row>
    <row r="7" spans="2:14" s="1" customFormat="1" ht="11.25" customHeight="1" x14ac:dyDescent="0.2">
      <c r="B7" s="6"/>
      <c r="C7" s="28" t="s">
        <v>21</v>
      </c>
      <c r="D7" s="10">
        <f ca="1">[1]!TriggerCounter</f>
        <v>1189</v>
      </c>
      <c r="E7" s="8"/>
      <c r="G7" s="24"/>
      <c r="H7" s="26" t="s">
        <v>25</v>
      </c>
      <c r="I7" s="108">
        <f ca="1">I5-I6</f>
        <v>0</v>
      </c>
      <c r="J7" s="108">
        <f ca="1">J5-J6</f>
        <v>0</v>
      </c>
      <c r="K7" s="108">
        <f ca="1">K5-K6</f>
        <v>17</v>
      </c>
      <c r="L7" s="108">
        <f ca="1">L5-L6</f>
        <v>0</v>
      </c>
      <c r="M7" s="108">
        <f ca="1">M5-M6</f>
        <v>0</v>
      </c>
      <c r="N7" s="25"/>
    </row>
    <row r="8" spans="2:14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1.25" customHeight="1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3"/>
      <c r="N10" s="14"/>
    </row>
    <row r="11" spans="2:14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customHeight="1" x14ac:dyDescent="0.2">
      <c r="B12" s="6"/>
      <c r="C12" s="27" t="s">
        <v>5</v>
      </c>
      <c r="D12" s="15" t="s">
        <v>152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15" t="s">
        <v>33</v>
      </c>
      <c r="N12" s="8"/>
    </row>
    <row r="13" spans="2:14" s="1" customFormat="1" ht="11.25" customHeight="1" x14ac:dyDescent="0.2">
      <c r="B13" s="6"/>
      <c r="C13" s="29" t="s">
        <v>22</v>
      </c>
      <c r="D13" s="17">
        <v>0</v>
      </c>
      <c r="E13" s="8" t="s">
        <v>27</v>
      </c>
      <c r="G13" s="6"/>
      <c r="H13" s="32" t="s">
        <v>7</v>
      </c>
      <c r="I13" s="22" t="s">
        <v>154</v>
      </c>
      <c r="J13" s="22" t="s">
        <v>155</v>
      </c>
      <c r="K13" s="22" t="s">
        <v>155</v>
      </c>
      <c r="L13" s="22" t="s">
        <v>155</v>
      </c>
      <c r="M13" s="22" t="s">
        <v>155</v>
      </c>
      <c r="N13" s="8"/>
    </row>
    <row r="14" spans="2:14" s="1" customFormat="1" ht="11.25" customHeight="1" x14ac:dyDescent="0.2">
      <c r="B14" s="6"/>
      <c r="C14" s="29" t="s">
        <v>23</v>
      </c>
      <c r="D14" s="16" t="s">
        <v>153</v>
      </c>
      <c r="E14" s="8" t="s">
        <v>27</v>
      </c>
      <c r="G14" s="6"/>
      <c r="H14" s="46"/>
      <c r="I14" s="46"/>
      <c r="J14" s="46"/>
      <c r="K14" s="46"/>
      <c r="L14" s="46"/>
      <c r="M14" s="46"/>
      <c r="N14" s="8"/>
    </row>
    <row r="15" spans="2:14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Sonia</v>
      </c>
      <c r="J15" s="47" t="str">
        <f>PROPER(Currency)&amp;J13&amp;J12</f>
        <v>GbpLibor1M</v>
      </c>
      <c r="K15" s="47" t="str">
        <f>PROPER(Currency)&amp;K13&amp;K12</f>
        <v>GbpLibor3M</v>
      </c>
      <c r="L15" s="47" t="str">
        <f>PROPER(Currency)&amp;L13&amp;L12</f>
        <v>GbpLibor6M</v>
      </c>
      <c r="M15" s="47" t="str">
        <f>PROPER(Currency)&amp;M13&amp;M12</f>
        <v>GbpLibor1Y</v>
      </c>
      <c r="N15" s="8"/>
    </row>
    <row r="16" spans="2:14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0</v>
      </c>
      <c r="K16" s="23">
        <f>_xll.qlInterestRateIndexFixingDays(Index3M,Trigger)</f>
        <v>0</v>
      </c>
      <c r="L16" s="23">
        <f>_xll.qlInterestRateIndexFixingDays(Index6M,Trigger)</f>
        <v>0</v>
      </c>
      <c r="M16" s="23">
        <f>_xll.qlInterestRateIndexFixingDays(Index1Y,Trigger)</f>
        <v>0</v>
      </c>
      <c r="N16" s="8"/>
    </row>
    <row r="17" spans="1:14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Actual/365 (Fixed)</v>
      </c>
      <c r="J19" s="22" t="str">
        <f>_xll.qlInterestRateIndexDayCounter(Index1M,Trigger)</f>
        <v>Actual/365 (Fixed)</v>
      </c>
      <c r="K19" s="22" t="str">
        <f>_xll.qlInterestRateIndexDayCounter(Index3M,Trigger)</f>
        <v>Actual/365 (Fixed)</v>
      </c>
      <c r="L19" s="22" t="str">
        <f>_xll.qlInterestRateIndexDayCounter(Index6M,Trigger)</f>
        <v>Actual/365 (Fixed)</v>
      </c>
      <c r="M19" s="22" t="str">
        <f>_xll.qlInterestRateIndexDayCounter(Index1Y,Trigger)</f>
        <v>Actual/365 (Fixed)</v>
      </c>
      <c r="N19" s="8"/>
    </row>
    <row r="20" spans="1:14" s="1" customFormat="1" ht="16.5" x14ac:dyDescent="0.3">
      <c r="B20" s="2" t="s">
        <v>133</v>
      </c>
      <c r="C20" s="3"/>
      <c r="D20" s="3"/>
      <c r="E20" s="14"/>
      <c r="G20" s="6"/>
      <c r="H20" s="45"/>
      <c r="I20" s="45"/>
      <c r="J20" s="45"/>
      <c r="K20" s="45"/>
      <c r="L20" s="45"/>
      <c r="M20" s="45"/>
      <c r="N20" s="8"/>
    </row>
    <row r="21" spans="1:14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/>
      <c r="J21" s="47" t="str">
        <f>_xll.qlIborIndex(,J13,"1D",J16,Currency,Calendar,J17,J18,J19,J4,Permanent,Trigger,ObjectOverwrite)</f>
        <v>obj_003f7#0000</v>
      </c>
      <c r="K21" s="47" t="str">
        <f>_xll.qlIborIndex(,K13,"1D",K16,Currency,Calendar,K17,K18,K19,K4,Permanent,Trigger,ObjectOverwrite)</f>
        <v>obj_003f8#0000</v>
      </c>
      <c r="L21" s="47" t="str">
        <f>_xll.qlIborIndex(,L13,"1D",L16,Currency,Calendar,L17,L18,L19,L4,Permanent,Trigger,ObjectOverwrite)</f>
        <v>obj_003f6#0000</v>
      </c>
      <c r="M21" s="47" t="str">
        <f>_xll.qlIborIndex(,M13,"1D",M16,Currency,Calendar,M17,M18,M19,M4,Permanent,Trigger,ObjectOverwrite)</f>
        <v>obj_003f5#0000</v>
      </c>
      <c r="N21" s="8"/>
    </row>
    <row r="22" spans="1:14" ht="11.25" customHeight="1" x14ac:dyDescent="0.25">
      <c r="B22" s="6"/>
      <c r="C22" s="27" t="s">
        <v>157</v>
      </c>
      <c r="D22" s="201">
        <v>4</v>
      </c>
      <c r="E22" s="8"/>
      <c r="G22" s="6"/>
      <c r="H22" s="27" t="s">
        <v>34</v>
      </c>
      <c r="I22" s="45"/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23">
        <f>_xll.qlInterestRateIndexFixingDays(ONIndex1Y,Trigger)</f>
        <v>0</v>
      </c>
      <c r="N22" s="8"/>
    </row>
    <row r="23" spans="1:14" ht="11.25" customHeight="1" x14ac:dyDescent="0.25">
      <c r="B23" s="6"/>
      <c r="C23" s="32" t="s">
        <v>53</v>
      </c>
      <c r="D23" s="202">
        <v>4</v>
      </c>
      <c r="E23" s="8"/>
      <c r="G23" s="6"/>
      <c r="H23" s="29" t="s">
        <v>35</v>
      </c>
      <c r="I23" s="45"/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16" t="str">
        <f>_xll.qlIborIndexBusinessDayConv(ONIndex1Y,Trigger)</f>
        <v>Modified Following</v>
      </c>
      <c r="N23" s="8"/>
    </row>
    <row r="24" spans="1:14" ht="11.25" customHeight="1" x14ac:dyDescent="0.25">
      <c r="B24" s="6"/>
      <c r="C24" s="27" t="s">
        <v>134</v>
      </c>
      <c r="D24" s="203">
        <v>10</v>
      </c>
      <c r="E24" s="8"/>
      <c r="G24" s="6"/>
      <c r="H24" s="29" t="s">
        <v>36</v>
      </c>
      <c r="I24" s="45"/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16" t="b">
        <f>_xll.qlIborIndexEndOfMonth(ONIndex1Y,Trigger)</f>
        <v>1</v>
      </c>
      <c r="N24" s="8"/>
    </row>
    <row r="25" spans="1:14" ht="11.25" customHeight="1" x14ac:dyDescent="0.25">
      <c r="B25" s="6"/>
      <c r="C25" s="27" t="s">
        <v>147</v>
      </c>
      <c r="D25" s="203">
        <v>5</v>
      </c>
      <c r="E25" s="8"/>
      <c r="G25" s="6"/>
      <c r="H25" s="32" t="s">
        <v>37</v>
      </c>
      <c r="I25" s="45"/>
      <c r="J25" s="22" t="str">
        <f>_xll.qlInterestRateIndexDayCounter(ONIndex1M,Trigger)</f>
        <v>Actual/365 (Fixed)</v>
      </c>
      <c r="K25" s="22" t="str">
        <f>_xll.qlInterestRateIndexDayCounter(ONIndex3M,Trigger)</f>
        <v>Actual/365 (Fixed)</v>
      </c>
      <c r="L25" s="22" t="str">
        <f>_xll.qlInterestRateIndexDayCounter(ONIndex6M,Trigger)</f>
        <v>Actual/365 (Fixed)</v>
      </c>
      <c r="M25" s="22" t="str">
        <f>_xll.qlInterestRateIndexDayCounter(ONIndex1Y,Trigger)</f>
        <v>Actual/365 (Fixed)</v>
      </c>
      <c r="N25" s="8"/>
    </row>
    <row r="26" spans="1:14" ht="11.25" customHeight="1" thickBot="1" x14ac:dyDescent="0.3">
      <c r="B26" s="6"/>
      <c r="C26" s="29" t="s">
        <v>148</v>
      </c>
      <c r="D26" s="204">
        <v>1</v>
      </c>
      <c r="E26" s="8"/>
      <c r="G26" s="11"/>
      <c r="H26" s="12"/>
      <c r="I26" s="12"/>
      <c r="J26" s="12"/>
      <c r="K26" s="12"/>
      <c r="L26" s="12"/>
      <c r="M26" s="12"/>
      <c r="N26" s="13"/>
    </row>
    <row r="27" spans="1:14" ht="11.25" customHeight="1" x14ac:dyDescent="0.25">
      <c r="B27" s="6"/>
      <c r="C27" s="29" t="s">
        <v>159</v>
      </c>
      <c r="D27" s="205">
        <v>3</v>
      </c>
      <c r="E27" s="8"/>
    </row>
    <row r="28" spans="1:14" ht="11.25" customHeight="1" x14ac:dyDescent="0.25">
      <c r="B28" s="6"/>
      <c r="C28" s="29" t="s">
        <v>160</v>
      </c>
      <c r="D28" s="204">
        <v>4</v>
      </c>
      <c r="E28" s="8"/>
    </row>
    <row r="29" spans="1:14" ht="11.25" customHeight="1" x14ac:dyDescent="0.25">
      <c r="B29" s="6"/>
      <c r="C29" s="32" t="s">
        <v>135</v>
      </c>
      <c r="D29" s="206">
        <v>2</v>
      </c>
      <c r="E29" s="8"/>
    </row>
    <row r="30" spans="1:14" ht="11.25" customHeight="1" x14ac:dyDescent="0.25">
      <c r="B30" s="6"/>
      <c r="C30" s="27" t="s">
        <v>142</v>
      </c>
      <c r="D30" s="201">
        <v>5</v>
      </c>
      <c r="E30" s="8"/>
    </row>
    <row r="31" spans="1:14" ht="11.25" customHeight="1" x14ac:dyDescent="0.25">
      <c r="B31" s="6"/>
      <c r="C31" s="29" t="s">
        <v>151</v>
      </c>
      <c r="D31" s="204">
        <v>3</v>
      </c>
      <c r="E31" s="8"/>
    </row>
    <row r="32" spans="1:14" ht="11.25" customHeight="1" x14ac:dyDescent="0.25">
      <c r="B32" s="6"/>
      <c r="C32" s="26" t="s">
        <v>143</v>
      </c>
      <c r="D32" s="207">
        <v>10</v>
      </c>
      <c r="E32" s="8"/>
    </row>
    <row r="33" spans="2:5" ht="11.25" customHeight="1" thickBot="1" x14ac:dyDescent="0.3">
      <c r="B33" s="11"/>
      <c r="C33" s="12"/>
      <c r="D33" s="12"/>
      <c r="E33" s="13"/>
    </row>
  </sheetData>
  <conditionalFormatting sqref="I7:M7">
    <cfRule type="cellIs" dxfId="9" priority="1" operator="notEqual">
      <formula>0</formula>
    </cfRule>
    <cfRule type="cellIs" dxfId="8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pageSetup paperSize="9" orientation="portrait" r:id="rId1"/>
  <ignoredErrors>
    <ignoredError sqref="I16:M20 I25:J25 I23 I24 I22:J22 K22:M25 J23:J24 I4:M4 I2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7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3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0" style="62" hidden="1" customWidth="1" outlineLevel="1"/>
    <col min="30" max="30" width="19.28515625" style="62" hidden="1" customWidth="1" outlineLevel="1"/>
    <col min="31" max="31" width="9.140625" style="62" collapsed="1"/>
    <col min="32" max="16384" width="9.140625" style="62"/>
  </cols>
  <sheetData>
    <row r="1" spans="1:26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6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1"/>
      <c r="X2" s="62"/>
    </row>
    <row r="3" spans="1:26" ht="12" hidden="1" outlineLevel="1" x14ac:dyDescent="0.25">
      <c r="A3" s="198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42277</v>
      </c>
      <c r="E3" s="73">
        <f t="shared" ref="E3:E9" si="0">EDATE(SettlementDate,$B3)</f>
        <v>42644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4.5110344305143713E-3</v>
      </c>
      <c r="H3" s="53">
        <f>IF(G3&gt;=0,ROUNDDOWN(G3*10,2)/10,ROUNDUP(G3*10,2)/10)</f>
        <v>4.0000000000000001E-3</v>
      </c>
      <c r="I3" s="82">
        <f>MAX(_xll.ohPack(Data!$F$4:INDEX(FwdON,MATCH(E3+1,SettlementDates,1),1)))</f>
        <v>6.3303220013736601E-3</v>
      </c>
      <c r="J3" s="53">
        <f t="shared" ref="J3:J9" si="2">IF(I3-G3&gt;1%,(QUOTIENT(I3*10000,50)+1)*0.5%,(QUOTIENT(I3*10000,10)+1)*0.1%)</f>
        <v>7.0000000000000001E-3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1"/>
      <c r="X3" s="62"/>
    </row>
    <row r="4" spans="1:26" ht="12" hidden="1" customHeight="1" outlineLevel="1" x14ac:dyDescent="0.25">
      <c r="A4" s="199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43009</v>
      </c>
      <c r="F4" s="77">
        <f t="shared" si="1"/>
        <v>3</v>
      </c>
      <c r="G4" s="83">
        <f>MIN(_xll.ohPack(Data!$F$4:INDEX(FwdON,MATCH(E4+1,SettlementDates,1),1)))</f>
        <v>4.5110344305143713E-3</v>
      </c>
      <c r="H4" s="54">
        <f t="shared" ref="H4:H9" si="4">IF(G4&gt;=0,ROUNDDOWN(G4*10,2)/10,ROUNDUP(G4*10,2)/10)</f>
        <v>4.0000000000000001E-3</v>
      </c>
      <c r="I4" s="83">
        <f>MAX(_xll.ohPack(Data!$F$4:INDEX(FwdON,MATCH(E4+1,SettlementDates,1),1)))</f>
        <v>1.0019343709898321E-2</v>
      </c>
      <c r="J4" s="54">
        <f t="shared" si="2"/>
        <v>1.0999999999999999E-2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1"/>
      <c r="X4" s="62"/>
      <c r="Z4" s="64"/>
    </row>
    <row r="5" spans="1:26" ht="12" hidden="1" outlineLevel="1" x14ac:dyDescent="0.25">
      <c r="A5" s="199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44105</v>
      </c>
      <c r="F5" s="77">
        <f t="shared" si="1"/>
        <v>6</v>
      </c>
      <c r="G5" s="83">
        <f>MIN(_xll.ohPack(Data!$F$4:INDEX(FwdON,MATCH(E5+1,SettlementDates,1),1)))</f>
        <v>4.5110344305143713E-3</v>
      </c>
      <c r="H5" s="54">
        <f t="shared" si="4"/>
        <v>4.0000000000000001E-3</v>
      </c>
      <c r="I5" s="83">
        <f>MAX(_xll.ohPack(Data!$F$4:INDEX(FwdON,MATCH(E5+1,SettlementDates,1),1)))</f>
        <v>1.6971261583431652E-2</v>
      </c>
      <c r="J5" s="54">
        <f t="shared" si="2"/>
        <v>0.02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1"/>
      <c r="X5" s="62"/>
    </row>
    <row r="6" spans="1:26" ht="12" hidden="1" outlineLevel="1" x14ac:dyDescent="0.25">
      <c r="A6" s="199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45931</v>
      </c>
      <c r="F6" s="77">
        <f t="shared" si="1"/>
        <v>6</v>
      </c>
      <c r="G6" s="83">
        <f>MIN(_xll.ohPack(Data!$F$4:INDEX(FwdON,MATCH(E6+1,SettlementDates,1),1)))</f>
        <v>4.5110344305143713E-3</v>
      </c>
      <c r="H6" s="54">
        <f t="shared" si="4"/>
        <v>4.0000000000000001E-3</v>
      </c>
      <c r="I6" s="83">
        <f>MAX(_xll.ohPack(Data!$F$4:INDEX(FwdON,MATCH(E6+1,SettlementDates,1),1)))</f>
        <v>2.0876121519143309E-2</v>
      </c>
      <c r="J6" s="54">
        <f t="shared" si="2"/>
        <v>2.5000000000000001E-2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1"/>
      <c r="X6" s="62"/>
    </row>
    <row r="7" spans="1:26" ht="12" hidden="1" outlineLevel="1" x14ac:dyDescent="0.25">
      <c r="A7" s="199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49583</v>
      </c>
      <c r="F7" s="77">
        <f t="shared" si="1"/>
        <v>12</v>
      </c>
      <c r="G7" s="83">
        <f>MIN(_xll.ohPack(Data!$F$4:INDEX(FwdON,MATCH(E7+1,SettlementDates,1),1)))</f>
        <v>4.5110344305143713E-3</v>
      </c>
      <c r="H7" s="54">
        <f t="shared" si="4"/>
        <v>4.0000000000000001E-3</v>
      </c>
      <c r="I7" s="83">
        <f>MAX(_xll.ohPack(Data!$F$4:INDEX(FwdON,MATCH(E7+1,SettlementDates,1),1)))</f>
        <v>2.2534769811061173E-2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1"/>
      <c r="X7" s="62"/>
    </row>
    <row r="8" spans="1:26" ht="12" hidden="1" outlineLevel="1" x14ac:dyDescent="0.25">
      <c r="A8" s="199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53236</v>
      </c>
      <c r="F8" s="77">
        <f t="shared" si="1"/>
        <v>36</v>
      </c>
      <c r="G8" s="83">
        <f>MIN(_xll.ohPack(Data!$F$4:INDEX(FwdON,MATCH(E8+1,SettlementDates,1),1)))</f>
        <v>4.5110344305143713E-3</v>
      </c>
      <c r="H8" s="54">
        <f t="shared" si="4"/>
        <v>4.0000000000000001E-3</v>
      </c>
      <c r="I8" s="83">
        <f>MAX(_xll.ohPack(Data!$F$4:INDEX(FwdON,MATCH(E8+1,SettlementDates,1),1)))</f>
        <v>2.2534769811061173E-2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1"/>
      <c r="X8" s="62"/>
    </row>
    <row r="9" spans="1:26" ht="12" hidden="1" outlineLevel="1" x14ac:dyDescent="0.25">
      <c r="A9" s="200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64193</v>
      </c>
      <c r="F9" s="77">
        <f t="shared" si="1"/>
        <v>60</v>
      </c>
      <c r="G9" s="84">
        <f>MIN(_xll.ohPack(Data!$F$4:INDEX(FwdON,MATCH(E9+1,SettlementDates,1),1)))</f>
        <v>4.5110344305143713E-3</v>
      </c>
      <c r="H9" s="55">
        <f t="shared" si="4"/>
        <v>4.0000000000000001E-3</v>
      </c>
      <c r="I9" s="84">
        <f>MAX(_xll.ohPack(Data!$F$4:INDEX(FwdON,MATCH(E9+1,SettlementDates,1),1)))</f>
        <v>2.2534769811061173E-2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1"/>
      <c r="X9" s="62"/>
    </row>
    <row r="10" spans="1:26" ht="12" hidden="1" customHeight="1" outlineLevel="1" x14ac:dyDescent="0.25">
      <c r="A10" s="198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1"/>
      <c r="X10" s="62"/>
    </row>
    <row r="11" spans="1:26" ht="12" hidden="1" outlineLevel="1" x14ac:dyDescent="0.25">
      <c r="A11" s="199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1"/>
      <c r="X11" s="62"/>
    </row>
    <row r="12" spans="1:26" ht="12" hidden="1" outlineLevel="1" x14ac:dyDescent="0.25">
      <c r="A12" s="199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1"/>
      <c r="X12" s="62"/>
    </row>
    <row r="13" spans="1:26" ht="12" hidden="1" outlineLevel="1" x14ac:dyDescent="0.25">
      <c r="A13" s="199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1"/>
      <c r="X13" s="62"/>
    </row>
    <row r="14" spans="1:26" ht="12" hidden="1" outlineLevel="1" x14ac:dyDescent="0.25">
      <c r="A14" s="199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1"/>
      <c r="X14" s="62"/>
    </row>
    <row r="15" spans="1:26" ht="12" hidden="1" outlineLevel="1" x14ac:dyDescent="0.25">
      <c r="A15" s="199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1"/>
      <c r="X15" s="62"/>
    </row>
    <row r="16" spans="1:26" ht="12" hidden="1" outlineLevel="1" x14ac:dyDescent="0.25">
      <c r="A16" s="200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1"/>
      <c r="X16" s="62"/>
    </row>
    <row r="17" spans="3:30" collapsed="1" x14ac:dyDescent="0.2">
      <c r="P17" s="63"/>
      <c r="Q17" s="63"/>
      <c r="S17" s="63"/>
      <c r="T17" s="63"/>
      <c r="U17" s="63"/>
      <c r="V17" s="63"/>
      <c r="Y17" s="63"/>
    </row>
    <row r="18" spans="3:30" x14ac:dyDescent="0.2">
      <c r="C18" s="62"/>
      <c r="M18" s="109" t="s">
        <v>146</v>
      </c>
      <c r="P18" s="63"/>
      <c r="Q18" s="63"/>
      <c r="S18" s="63"/>
      <c r="T18" s="63"/>
      <c r="V18" s="63"/>
      <c r="Y18" s="63"/>
      <c r="AA18" s="61"/>
    </row>
    <row r="19" spans="3:30" x14ac:dyDescent="0.2">
      <c r="M19" s="101"/>
      <c r="P19" s="63"/>
      <c r="Q19" s="63"/>
      <c r="S19" s="63"/>
      <c r="T19" s="63"/>
      <c r="V19" s="63"/>
      <c r="Y19" s="63"/>
      <c r="AA19" s="85"/>
    </row>
    <row r="20" spans="3:30" x14ac:dyDescent="0.2">
      <c r="P20" s="63"/>
      <c r="Q20" s="63"/>
      <c r="S20" s="63"/>
      <c r="T20" s="63"/>
      <c r="U20" s="63"/>
      <c r="V20" s="63"/>
      <c r="Y20" s="63"/>
    </row>
    <row r="21" spans="3:30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0" hidden="1" outlineLevel="1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  <c r="AA22" s="104" t="s">
        <v>103</v>
      </c>
      <c r="AC22" s="103" t="s">
        <v>100</v>
      </c>
      <c r="AD22" s="104" t="s">
        <v>111</v>
      </c>
    </row>
    <row r="23" spans="3:30" hidden="1" outlineLevel="1" x14ac:dyDescent="0.2">
      <c r="J23" s="62"/>
      <c r="K23" s="62"/>
      <c r="L23" s="62"/>
      <c r="M23" s="52" t="s">
        <v>156</v>
      </c>
      <c r="N23" s="52" t="s">
        <v>53</v>
      </c>
      <c r="O23" s="52" t="e">
        <f ca="1">qlMPCNextCode(SettlementDate,Trigger)</f>
        <v>#NAME?</v>
      </c>
      <c r="P23" s="52" t="e">
        <f t="shared" ref="P23:P33" ca="1" si="5">Currency&amp;M23&amp;N23&amp;O23&amp;QuoteSuffix</f>
        <v>#NAME?</v>
      </c>
      <c r="Q23" s="136"/>
      <c r="R23" s="128" t="e">
        <f ca="1">_xll.qlCalendarAdvance(Calendar,S23,"-2D","f",,Trigger)</f>
        <v>#NUM!</v>
      </c>
      <c r="S23" s="128" t="e">
        <f t="shared" ref="S23:S33" ca="1" si="6">qlMPCdate(O23,,Trigger)</f>
        <v>#NAME?</v>
      </c>
      <c r="T23" s="128" t="e">
        <f t="shared" ref="T23:T33" ca="1" si="7">qlMPCNextDate(S23,Trigger)</f>
        <v>#NAME?</v>
      </c>
      <c r="U23" s="127" t="e">
        <f ca="1">_xll.qlOvernightIndexedSwapFairRate(AA23,_xll.ohTrigger(Trigger,TriggerON,InterestRatesTrigger))</f>
        <v>#VALUE!</v>
      </c>
      <c r="V23" s="127" t="e">
        <f ca="1">_xll.qlQuoteValue(P23,_xll.ohTrigger(Trigger,TriggerON,InterestRatesTrigger))</f>
        <v>#VALUE!</v>
      </c>
      <c r="W23" s="127" t="b">
        <f t="shared" ref="W23:W33" ca="1" si="8">NOT(ISERROR(V23))</f>
        <v>0</v>
      </c>
      <c r="X23" s="192" t="e">
        <f ca="1">(U23-V23)*10000</f>
        <v>#VALUE!</v>
      </c>
      <c r="Y23" s="50" t="e">
        <f ca="1">ABS(X23/10000)&lt;=ABS('General Settings'!$D$22)</f>
        <v>#VALUE!</v>
      </c>
      <c r="AA23" s="52" t="e">
        <f ca="1">_xll.qlMakeDatedOIS(,S23,T23,IndexON,,DayCountConv,,Permanent,Trigger,ObjectOverwrite)</f>
        <v>#NUM!</v>
      </c>
      <c r="AC23" s="68" t="s">
        <v>101</v>
      </c>
      <c r="AD23" s="51" t="s">
        <v>158</v>
      </c>
    </row>
    <row r="24" spans="3:30" hidden="1" outlineLevel="1" x14ac:dyDescent="0.2">
      <c r="M24" s="50" t="s">
        <v>156</v>
      </c>
      <c r="N24" s="50" t="s">
        <v>53</v>
      </c>
      <c r="O24" s="50" t="e">
        <f t="shared" ref="O24:O33" ca="1" si="9">qlMPCNextCode(S23,Trigger)</f>
        <v>#NAME?</v>
      </c>
      <c r="P24" s="50" t="e">
        <f t="shared" ca="1" si="5"/>
        <v>#NAME?</v>
      </c>
      <c r="Q24" s="137"/>
      <c r="R24" s="120" t="e">
        <f ca="1">_xll.qlCalendarAdvance(Calendar,S24,"-2D","f",,Trigger)</f>
        <v>#NUM!</v>
      </c>
      <c r="S24" s="120" t="e">
        <f t="shared" ca="1" si="6"/>
        <v>#NAME?</v>
      </c>
      <c r="T24" s="120" t="e">
        <f t="shared" ca="1" si="7"/>
        <v>#NAME?</v>
      </c>
      <c r="U24" s="125" t="e">
        <f ca="1">_xll.qlOvernightIndexedSwapFairRate(AA24,_xll.ohTrigger(Trigger,TriggerON,InterestRatesTrigger))</f>
        <v>#VALUE!</v>
      </c>
      <c r="V24" s="125" t="e">
        <f ca="1">_xll.qlQuoteValue(P24,_xll.ohTrigger(Trigger,TriggerON,InterestRatesTrigger))</f>
        <v>#VALUE!</v>
      </c>
      <c r="W24" s="125" t="b">
        <f t="shared" ca="1" si="8"/>
        <v>0</v>
      </c>
      <c r="X24" s="193" t="e">
        <f t="shared" ref="X24:X69" ca="1" si="10">(U24-V24)*10000</f>
        <v>#VALUE!</v>
      </c>
      <c r="Y24" s="50" t="e">
        <f ca="1">ABS(X24/10000)&lt;=ABS('General Settings'!$D$22)</f>
        <v>#VALUE!</v>
      </c>
      <c r="AA24" s="50" t="e">
        <f ca="1">_xll.qlMakeDatedOIS(,S24,T24,IndexON,,DayCountConv,,Permanent,Trigger,ObjectOverwrite)</f>
        <v>#NUM!</v>
      </c>
    </row>
    <row r="25" spans="3:30" hidden="1" outlineLevel="1" x14ac:dyDescent="0.2">
      <c r="M25" s="50" t="s">
        <v>156</v>
      </c>
      <c r="N25" s="50" t="s">
        <v>53</v>
      </c>
      <c r="O25" s="50" t="e">
        <f t="shared" ca="1" si="9"/>
        <v>#NAME?</v>
      </c>
      <c r="P25" s="50" t="e">
        <f t="shared" ca="1" si="5"/>
        <v>#NAME?</v>
      </c>
      <c r="Q25" s="137"/>
      <c r="R25" s="120" t="e">
        <f ca="1">_xll.qlCalendarAdvance(Calendar,S25,"-2D","f",,Trigger)</f>
        <v>#NUM!</v>
      </c>
      <c r="S25" s="120" t="e">
        <f t="shared" ca="1" si="6"/>
        <v>#NAME?</v>
      </c>
      <c r="T25" s="120" t="e">
        <f t="shared" ca="1" si="7"/>
        <v>#NAME?</v>
      </c>
      <c r="U25" s="125" t="e">
        <f ca="1">_xll.qlOvernightIndexedSwapFairRate(AA25,_xll.ohTrigger(Trigger,TriggerON,InterestRatesTrigger))</f>
        <v>#VALUE!</v>
      </c>
      <c r="V25" s="125" t="e">
        <f ca="1">_xll.qlQuoteValue(P25,_xll.ohTrigger(Trigger,TriggerON,InterestRatesTrigger))</f>
        <v>#VALUE!</v>
      </c>
      <c r="W25" s="125" t="b">
        <f t="shared" ca="1" si="8"/>
        <v>0</v>
      </c>
      <c r="X25" s="193" t="e">
        <f t="shared" ca="1" si="10"/>
        <v>#VALUE!</v>
      </c>
      <c r="Y25" s="50" t="e">
        <f ca="1">ABS(X25/10000)&lt;=ABS('General Settings'!$D$22)</f>
        <v>#VALUE!</v>
      </c>
      <c r="AA25" s="50" t="e">
        <f ca="1">_xll.qlMakeDatedOIS(,S25,T25,IndexON,,DayCountConv,,Permanent,Trigger,ObjectOverwrite)</f>
        <v>#NUM!</v>
      </c>
    </row>
    <row r="26" spans="3:30" hidden="1" outlineLevel="1" x14ac:dyDescent="0.2">
      <c r="M26" s="50" t="s">
        <v>156</v>
      </c>
      <c r="N26" s="50" t="s">
        <v>53</v>
      </c>
      <c r="O26" s="50" t="e">
        <f t="shared" ca="1" si="9"/>
        <v>#NAME?</v>
      </c>
      <c r="P26" s="50" t="e">
        <f t="shared" ca="1" si="5"/>
        <v>#NAME?</v>
      </c>
      <c r="Q26" s="137"/>
      <c r="R26" s="120" t="e">
        <f ca="1">_xll.qlCalendarAdvance(Calendar,S26,"-2D","f",,Trigger)</f>
        <v>#NUM!</v>
      </c>
      <c r="S26" s="120" t="e">
        <f t="shared" ca="1" si="6"/>
        <v>#NAME?</v>
      </c>
      <c r="T26" s="120" t="e">
        <f t="shared" ca="1" si="7"/>
        <v>#NAME?</v>
      </c>
      <c r="U26" s="125" t="e">
        <f ca="1">_xll.qlOvernightIndexedSwapFairRate(AA26,_xll.ohTrigger(Trigger,TriggerON,InterestRatesTrigger))</f>
        <v>#VALUE!</v>
      </c>
      <c r="V26" s="125" t="e">
        <f ca="1">_xll.qlQuoteValue(P26,_xll.ohTrigger(Trigger,TriggerON,InterestRatesTrigger))</f>
        <v>#VALUE!</v>
      </c>
      <c r="W26" s="125" t="b">
        <f t="shared" ca="1" si="8"/>
        <v>0</v>
      </c>
      <c r="X26" s="193" t="e">
        <f t="shared" ca="1" si="10"/>
        <v>#VALUE!</v>
      </c>
      <c r="Y26" s="50" t="e">
        <f ca="1">ABS(X26/10000)&lt;=ABS('General Settings'!$D$22)</f>
        <v>#VALUE!</v>
      </c>
      <c r="AA26" s="50" t="e">
        <f ca="1">_xll.qlMakeDatedOIS(,S26,T26,IndexON,,DayCountConv,,Permanent,Trigger,ObjectOverwrite)</f>
        <v>#NUM!</v>
      </c>
    </row>
    <row r="27" spans="3:30" hidden="1" outlineLevel="1" x14ac:dyDescent="0.2">
      <c r="M27" s="50" t="s">
        <v>156</v>
      </c>
      <c r="N27" s="50" t="s">
        <v>53</v>
      </c>
      <c r="O27" s="50" t="e">
        <f t="shared" ca="1" si="9"/>
        <v>#NAME?</v>
      </c>
      <c r="P27" s="50" t="e">
        <f t="shared" ca="1" si="5"/>
        <v>#NAME?</v>
      </c>
      <c r="Q27" s="137"/>
      <c r="R27" s="120" t="e">
        <f ca="1">_xll.qlCalendarAdvance(Calendar,S27,"-2D","f",,Trigger)</f>
        <v>#NUM!</v>
      </c>
      <c r="S27" s="120" t="e">
        <f t="shared" ca="1" si="6"/>
        <v>#NAME?</v>
      </c>
      <c r="T27" s="120" t="e">
        <f t="shared" ca="1" si="7"/>
        <v>#NAME?</v>
      </c>
      <c r="U27" s="125" t="e">
        <f ca="1">_xll.qlOvernightIndexedSwapFairRate(AA27,_xll.ohTrigger(Trigger,TriggerON,InterestRatesTrigger))</f>
        <v>#VALUE!</v>
      </c>
      <c r="V27" s="125" t="e">
        <f ca="1">_xll.qlQuoteValue(P27,_xll.ohTrigger(Trigger,TriggerON,InterestRatesTrigger))</f>
        <v>#VALUE!</v>
      </c>
      <c r="W27" s="125" t="b">
        <f t="shared" ca="1" si="8"/>
        <v>0</v>
      </c>
      <c r="X27" s="193" t="e">
        <f t="shared" ca="1" si="10"/>
        <v>#VALUE!</v>
      </c>
      <c r="Y27" s="50" t="e">
        <f ca="1">ABS(X27/10000)&lt;=ABS('General Settings'!$D$22)</f>
        <v>#VALUE!</v>
      </c>
      <c r="AA27" s="50" t="e">
        <f ca="1">_xll.qlMakeDatedOIS(,S27,T27,IndexON,,DayCountConv,,Permanent,Trigger,ObjectOverwrite)</f>
        <v>#NUM!</v>
      </c>
    </row>
    <row r="28" spans="3:30" hidden="1" outlineLevel="1" x14ac:dyDescent="0.2">
      <c r="M28" s="50" t="s">
        <v>156</v>
      </c>
      <c r="N28" s="50" t="s">
        <v>53</v>
      </c>
      <c r="O28" s="50" t="e">
        <f t="shared" ca="1" si="9"/>
        <v>#NAME?</v>
      </c>
      <c r="P28" s="50" t="e">
        <f t="shared" ca="1" si="5"/>
        <v>#NAME?</v>
      </c>
      <c r="Q28" s="137"/>
      <c r="R28" s="120" t="e">
        <f ca="1">_xll.qlCalendarAdvance(Calendar,S28,"-2D","f",,Trigger)</f>
        <v>#NUM!</v>
      </c>
      <c r="S28" s="120" t="e">
        <f t="shared" ca="1" si="6"/>
        <v>#NAME?</v>
      </c>
      <c r="T28" s="120" t="e">
        <f t="shared" ca="1" si="7"/>
        <v>#NAME?</v>
      </c>
      <c r="U28" s="125" t="e">
        <f ca="1">_xll.qlOvernightIndexedSwapFairRate(AA28,_xll.ohTrigger(Trigger,TriggerON,InterestRatesTrigger))</f>
        <v>#VALUE!</v>
      </c>
      <c r="V28" s="125" t="e">
        <f ca="1">_xll.qlQuoteValue(P28,_xll.ohTrigger(Trigger,TriggerON,InterestRatesTrigger))</f>
        <v>#VALUE!</v>
      </c>
      <c r="W28" s="125" t="b">
        <f t="shared" ca="1" si="8"/>
        <v>0</v>
      </c>
      <c r="X28" s="193" t="e">
        <f t="shared" ca="1" si="10"/>
        <v>#VALUE!</v>
      </c>
      <c r="Y28" s="50" t="e">
        <f ca="1">ABS(X28/10000)&lt;=ABS('General Settings'!$D$22)</f>
        <v>#VALUE!</v>
      </c>
      <c r="AA28" s="50" t="e">
        <f ca="1">_xll.qlMakeDatedOIS(,S28,T28,IndexON,,DayCountConv,,Permanent,Trigger,ObjectOverwrite)</f>
        <v>#NUM!</v>
      </c>
    </row>
    <row r="29" spans="3:30" hidden="1" outlineLevel="1" x14ac:dyDescent="0.2">
      <c r="M29" s="50" t="s">
        <v>156</v>
      </c>
      <c r="N29" s="50" t="s">
        <v>53</v>
      </c>
      <c r="O29" s="50" t="e">
        <f t="shared" ca="1" si="9"/>
        <v>#NAME?</v>
      </c>
      <c r="P29" s="50" t="e">
        <f t="shared" ca="1" si="5"/>
        <v>#NAME?</v>
      </c>
      <c r="Q29" s="137"/>
      <c r="R29" s="120" t="e">
        <f ca="1">_xll.qlCalendarAdvance(Calendar,S29,"-2D","f",,Trigger)</f>
        <v>#NUM!</v>
      </c>
      <c r="S29" s="120" t="e">
        <f t="shared" ca="1" si="6"/>
        <v>#NAME?</v>
      </c>
      <c r="T29" s="120" t="e">
        <f t="shared" ca="1" si="7"/>
        <v>#NAME?</v>
      </c>
      <c r="U29" s="125" t="e">
        <f ca="1">_xll.qlOvernightIndexedSwapFairRate(AA29,_xll.ohTrigger(Trigger,TriggerON,InterestRatesTrigger))</f>
        <v>#VALUE!</v>
      </c>
      <c r="V29" s="125" t="e">
        <f ca="1">_xll.qlQuoteValue(P29,_xll.ohTrigger(Trigger,TriggerON,InterestRatesTrigger))</f>
        <v>#VALUE!</v>
      </c>
      <c r="W29" s="125" t="b">
        <f t="shared" ca="1" si="8"/>
        <v>0</v>
      </c>
      <c r="X29" s="193" t="e">
        <f t="shared" ca="1" si="10"/>
        <v>#VALUE!</v>
      </c>
      <c r="Y29" s="50" t="e">
        <f ca="1">ABS(X29/10000)&lt;=ABS('General Settings'!$D$22)</f>
        <v>#VALUE!</v>
      </c>
      <c r="AA29" s="50" t="e">
        <f ca="1">_xll.qlMakeDatedOIS(,S29,T29,IndexON,,DayCountConv,,Permanent,Trigger,ObjectOverwrite)</f>
        <v>#NUM!</v>
      </c>
    </row>
    <row r="30" spans="3:30" hidden="1" outlineLevel="1" x14ac:dyDescent="0.2">
      <c r="M30" s="50" t="s">
        <v>156</v>
      </c>
      <c r="N30" s="50" t="s">
        <v>53</v>
      </c>
      <c r="O30" s="50" t="e">
        <f t="shared" ca="1" si="9"/>
        <v>#NAME?</v>
      </c>
      <c r="P30" s="50" t="e">
        <f t="shared" ca="1" si="5"/>
        <v>#NAME?</v>
      </c>
      <c r="Q30" s="137"/>
      <c r="R30" s="120" t="e">
        <f ca="1">_xll.qlCalendarAdvance(Calendar,S30,"-2D","f",,Trigger)</f>
        <v>#NUM!</v>
      </c>
      <c r="S30" s="120" t="e">
        <f t="shared" ca="1" si="6"/>
        <v>#NAME?</v>
      </c>
      <c r="T30" s="120" t="e">
        <f t="shared" ca="1" si="7"/>
        <v>#NAME?</v>
      </c>
      <c r="U30" s="125" t="e">
        <f ca="1">_xll.qlOvernightIndexedSwapFairRate(AA30,_xll.ohTrigger(Trigger,TriggerON,InterestRatesTrigger))</f>
        <v>#VALUE!</v>
      </c>
      <c r="V30" s="125" t="e">
        <f ca="1">_xll.qlQuoteValue(P30,_xll.ohTrigger(Trigger,TriggerON,InterestRatesTrigger))</f>
        <v>#VALUE!</v>
      </c>
      <c r="W30" s="125" t="b">
        <f t="shared" ca="1" si="8"/>
        <v>0</v>
      </c>
      <c r="X30" s="193" t="e">
        <f t="shared" ca="1" si="10"/>
        <v>#VALUE!</v>
      </c>
      <c r="Y30" s="50" t="e">
        <f ca="1">ABS(X30/10000)&lt;=ABS('General Settings'!$D$22)</f>
        <v>#VALUE!</v>
      </c>
      <c r="AA30" s="50" t="e">
        <f ca="1">_xll.qlMakeDatedOIS(,S30,T30,IndexON,,DayCountConv,,Permanent,Trigger,ObjectOverwrite)</f>
        <v>#NUM!</v>
      </c>
    </row>
    <row r="31" spans="3:30" hidden="1" outlineLevel="1" x14ac:dyDescent="0.2">
      <c r="M31" s="50" t="s">
        <v>156</v>
      </c>
      <c r="N31" s="50" t="s">
        <v>53</v>
      </c>
      <c r="O31" s="50" t="e">
        <f t="shared" ca="1" si="9"/>
        <v>#NAME?</v>
      </c>
      <c r="P31" s="50" t="e">
        <f t="shared" ca="1" si="5"/>
        <v>#NAME?</v>
      </c>
      <c r="Q31" s="137"/>
      <c r="R31" s="120" t="e">
        <f ca="1">_xll.qlCalendarAdvance(Calendar,S31,"-2D","f",,Trigger)</f>
        <v>#NUM!</v>
      </c>
      <c r="S31" s="120" t="e">
        <f t="shared" ca="1" si="6"/>
        <v>#NAME?</v>
      </c>
      <c r="T31" s="120" t="e">
        <f t="shared" ca="1" si="7"/>
        <v>#NAME?</v>
      </c>
      <c r="U31" s="125" t="e">
        <f ca="1">_xll.qlOvernightIndexedSwapFairRate(AA31,_xll.ohTrigger(Trigger,TriggerON,InterestRatesTrigger))</f>
        <v>#VALUE!</v>
      </c>
      <c r="V31" s="125" t="e">
        <f ca="1">_xll.qlQuoteValue(P31,_xll.ohTrigger(Trigger,TriggerON,InterestRatesTrigger))</f>
        <v>#VALUE!</v>
      </c>
      <c r="W31" s="125" t="b">
        <f t="shared" ca="1" si="8"/>
        <v>0</v>
      </c>
      <c r="X31" s="193" t="e">
        <f t="shared" ca="1" si="10"/>
        <v>#VALUE!</v>
      </c>
      <c r="Y31" s="50" t="e">
        <f ca="1">ABS(X31/10000)&lt;=ABS('General Settings'!$D$22)</f>
        <v>#VALUE!</v>
      </c>
      <c r="AA31" s="50" t="e">
        <f ca="1">_xll.qlMakeDatedOIS(,S31,T31,IndexON,,DayCountConv,,Permanent,Trigger,ObjectOverwrite)</f>
        <v>#NUM!</v>
      </c>
    </row>
    <row r="32" spans="3:30" hidden="1" outlineLevel="1" x14ac:dyDescent="0.2">
      <c r="M32" s="94" t="s">
        <v>156</v>
      </c>
      <c r="N32" s="94" t="s">
        <v>53</v>
      </c>
      <c r="O32" s="94" t="e">
        <f t="shared" ca="1" si="9"/>
        <v>#NAME?</v>
      </c>
      <c r="P32" s="94" t="e">
        <f t="shared" ca="1" si="5"/>
        <v>#NAME?</v>
      </c>
      <c r="Q32" s="137"/>
      <c r="R32" s="106" t="e">
        <f ca="1">_xll.qlCalendarAdvance(Calendar,S32,"-2D","f",,Trigger)</f>
        <v>#NUM!</v>
      </c>
      <c r="S32" s="106" t="e">
        <f t="shared" ca="1" si="6"/>
        <v>#NAME?</v>
      </c>
      <c r="T32" s="106" t="e">
        <f t="shared" ca="1" si="7"/>
        <v>#NAME?</v>
      </c>
      <c r="U32" s="97" t="e">
        <f ca="1">_xll.qlOvernightIndexedSwapFairRate(AA32,_xll.ohTrigger(Trigger,TriggerON,InterestRatesTrigger))</f>
        <v>#VALUE!</v>
      </c>
      <c r="V32" s="97" t="e">
        <f ca="1">_xll.qlQuoteValue(P32,_xll.ohTrigger(Trigger,TriggerON,InterestRatesTrigger))</f>
        <v>#VALUE!</v>
      </c>
      <c r="W32" s="97" t="b">
        <f t="shared" ca="1" si="8"/>
        <v>0</v>
      </c>
      <c r="X32" s="164" t="e">
        <f t="shared" ca="1" si="10"/>
        <v>#VALUE!</v>
      </c>
      <c r="Y32" s="50" t="e">
        <f ca="1">ABS(X32/10000)&lt;=ABS('General Settings'!$D$22)</f>
        <v>#VALUE!</v>
      </c>
      <c r="AA32" s="50" t="e">
        <f ca="1">_xll.qlMakeDatedOIS(,S32,T32,IndexON,,DayCountConv,,Permanent,Trigger,ObjectOverwrite)</f>
        <v>#NUM!</v>
      </c>
    </row>
    <row r="33" spans="13:27" hidden="1" outlineLevel="1" x14ac:dyDescent="0.2">
      <c r="M33" s="94" t="s">
        <v>156</v>
      </c>
      <c r="N33" s="94" t="s">
        <v>53</v>
      </c>
      <c r="O33" s="94" t="e">
        <f t="shared" ca="1" si="9"/>
        <v>#NAME?</v>
      </c>
      <c r="P33" s="94" t="e">
        <f t="shared" ca="1" si="5"/>
        <v>#NAME?</v>
      </c>
      <c r="Q33" s="137"/>
      <c r="R33" s="106" t="e">
        <f ca="1">_xll.qlCalendarAdvance(Calendar,S33,"-2D","f",,Trigger)</f>
        <v>#NUM!</v>
      </c>
      <c r="S33" s="106" t="e">
        <f t="shared" ca="1" si="6"/>
        <v>#NAME?</v>
      </c>
      <c r="T33" s="106" t="e">
        <f t="shared" ca="1" si="7"/>
        <v>#NAME?</v>
      </c>
      <c r="U33" s="97" t="e">
        <f ca="1">_xll.qlOvernightIndexedSwapFairRate(AA33,_xll.ohTrigger(Trigger,TriggerON,InterestRatesTrigger))</f>
        <v>#VALUE!</v>
      </c>
      <c r="V33" s="97" t="e">
        <f ca="1">_xll.qlQuoteValue(P33,_xll.ohTrigger(Trigger,TriggerON,InterestRatesTrigger))</f>
        <v>#VALUE!</v>
      </c>
      <c r="W33" s="97" t="b">
        <f t="shared" ca="1" si="8"/>
        <v>0</v>
      </c>
      <c r="X33" s="164" t="e">
        <f t="shared" ca="1" si="10"/>
        <v>#VALUE!</v>
      </c>
      <c r="Y33" s="50" t="e">
        <f ca="1">ABS(X33/10000)&lt;=ABS('General Settings'!$D$22)</f>
        <v>#VALUE!</v>
      </c>
      <c r="AA33" s="50" t="e">
        <f ca="1">_xll.qlMakeDatedOIS(,S33,T33,IndexON,,DayCountConv,,Permanent,Trigger,ObjectOverwrite)</f>
        <v>#NUM!</v>
      </c>
    </row>
    <row r="34" spans="13:27" collapsed="1" x14ac:dyDescent="0.2">
      <c r="M34" s="117" t="s">
        <v>53</v>
      </c>
      <c r="N34" s="117"/>
      <c r="O34" s="117" t="s">
        <v>60</v>
      </c>
      <c r="P34" s="117" t="str">
        <f t="shared" ref="P34:P69" si="11">Currency&amp;O34&amp;M34&amp;QuoteSuffix</f>
        <v>GBPSWOIS_Quote</v>
      </c>
      <c r="Q34" s="136"/>
      <c r="R34" s="118">
        <f t="shared" ref="R34:R65" si="12">EvaluationDate</f>
        <v>42278</v>
      </c>
      <c r="S34" s="118">
        <f>_xll.qlSwapStartDate(AA34)</f>
        <v>42278</v>
      </c>
      <c r="T34" s="118">
        <f>_xll.qlSwapMaturityDate(AA34)</f>
        <v>42285</v>
      </c>
      <c r="U34" s="119">
        <f ca="1">_xll.qlOvernightIndexedSwapFairRate(AA34,_xll.ohTrigger(Trigger,TriggerON,InterestRatesTrigger))</f>
        <v>4.6124999871883466E-3</v>
      </c>
      <c r="V34" s="119">
        <f ca="1">_xll.qlQuoteValue(P34,_xll.ohTrigger(Trigger,TriggerON,InterestRatesTrigger))</f>
        <v>4.6125000000000003E-3</v>
      </c>
      <c r="W34" s="119" t="b">
        <f t="shared" ref="W34" ca="1" si="13">NOT(ISERROR(V34))</f>
        <v>1</v>
      </c>
      <c r="X34" s="162">
        <f t="shared" ca="1" si="10"/>
        <v>-1.2811653647692989E-7</v>
      </c>
      <c r="Y34" s="52" t="b">
        <f ca="1">ABS(X34)&lt;=ABS('General Settings'!$D$23)</f>
        <v>1</v>
      </c>
      <c r="AA34" s="52" t="str">
        <f>_xll.qlMakeOIS(,SettlementDays,IF(O34="SW","1W",O34),IndexON,,FwdStart,DayCountConv,,Permanent,Trigger,ObjectOverwrite)</f>
        <v>obj_00375#0001</v>
      </c>
    </row>
    <row r="35" spans="13:27" x14ac:dyDescent="0.2">
      <c r="M35" s="110" t="s">
        <v>53</v>
      </c>
      <c r="N35" s="110"/>
      <c r="O35" s="110" t="s">
        <v>61</v>
      </c>
      <c r="P35" s="110" t="str">
        <f t="shared" si="11"/>
        <v>GBP2WOIS_Quote</v>
      </c>
      <c r="Q35" s="137"/>
      <c r="R35" s="111">
        <f t="shared" si="12"/>
        <v>42278</v>
      </c>
      <c r="S35" s="111">
        <f>_xll.qlSwapStartDate(AA35)</f>
        <v>42278</v>
      </c>
      <c r="T35" s="111">
        <f>_xll.qlSwapMaturityDate(AA35)</f>
        <v>42292</v>
      </c>
      <c r="U35" s="112">
        <f ca="1">_xll.qlOvernightIndexedSwapFairRate(AA35,_xll.ohTrigger(Trigger,TriggerON,InterestRatesTrigger))</f>
        <v>4.6124999999994469E-3</v>
      </c>
      <c r="V35" s="112">
        <f ca="1">_xll.qlQuoteValue(P35,_xll.ohTrigger(Trigger,TriggerON,InterestRatesTrigger))</f>
        <v>4.6125000000000003E-3</v>
      </c>
      <c r="W35" s="112" t="b">
        <f t="shared" ref="W35:W65" ca="1" si="14">NOT(ISERROR(V35))</f>
        <v>1</v>
      </c>
      <c r="X35" s="163">
        <f t="shared" ca="1" si="10"/>
        <v>-5.5337678883660146E-12</v>
      </c>
      <c r="Y35" s="50" t="b">
        <f ca="1">ABS(X35)&lt;=ABS('General Settings'!$D$23)</f>
        <v>1</v>
      </c>
      <c r="AA35" s="50" t="str">
        <f>_xll.qlMakeOIS(,SettlementDays,IF(O35="SW","1W",O35),IndexON,,FwdStart,DayCountConv,,Permanent,Trigger,ObjectOverwrite)</f>
        <v>obj_00388#0001</v>
      </c>
    </row>
    <row r="36" spans="13:27" x14ac:dyDescent="0.2">
      <c r="M36" s="50" t="s">
        <v>53</v>
      </c>
      <c r="N36" s="50"/>
      <c r="O36" s="50" t="s">
        <v>62</v>
      </c>
      <c r="P36" s="50" t="str">
        <f t="shared" si="11"/>
        <v>GBP3WOIS_Quote</v>
      </c>
      <c r="Q36" s="137"/>
      <c r="R36" s="120">
        <f t="shared" si="12"/>
        <v>42278</v>
      </c>
      <c r="S36" s="120">
        <f>_xll.qlSwapStartDate(AA36)</f>
        <v>42278</v>
      </c>
      <c r="T36" s="120">
        <f>_xll.qlSwapMaturityDate(AA36)</f>
        <v>42299</v>
      </c>
      <c r="U36" s="125">
        <f ca="1">_xll.qlOvernightIndexedSwapFairRate(AA36,_xll.ohTrigger(Trigger,TriggerON,InterestRatesTrigger))</f>
        <v>4.6155172537807954E-3</v>
      </c>
      <c r="V36" s="125" t="e">
        <f ca="1">_xll.qlQuoteValue(P36,_xll.ohTrigger(Trigger,TriggerON,InterestRatesTrigger))</f>
        <v>#NUM!</v>
      </c>
      <c r="W36" s="125" t="b">
        <f t="shared" ca="1" si="14"/>
        <v>0</v>
      </c>
      <c r="X36" s="193" t="e">
        <f t="shared" ca="1" si="10"/>
        <v>#NUM!</v>
      </c>
      <c r="Y36" s="50" t="e">
        <f ca="1">ABS(X36)&lt;=ABS('General Settings'!$D$23)</f>
        <v>#NUM!</v>
      </c>
      <c r="AA36" s="50" t="str">
        <f>_xll.qlMakeOIS(,SettlementDays,IF(O36="SW","1W",O36),IndexON,,FwdStart,DayCountConv,,Permanent,Trigger,ObjectOverwrite)</f>
        <v>obj_00393#0001</v>
      </c>
    </row>
    <row r="37" spans="13:27" x14ac:dyDescent="0.2">
      <c r="M37" s="110" t="s">
        <v>53</v>
      </c>
      <c r="N37" s="110"/>
      <c r="O37" s="110" t="s">
        <v>30</v>
      </c>
      <c r="P37" s="110" t="str">
        <f t="shared" si="11"/>
        <v>GBP1MOIS_Quote</v>
      </c>
      <c r="Q37" s="137"/>
      <c r="R37" s="111">
        <f t="shared" si="12"/>
        <v>42278</v>
      </c>
      <c r="S37" s="111">
        <f>_xll.qlSwapStartDate(AA37)</f>
        <v>42278</v>
      </c>
      <c r="T37" s="111">
        <f>_xll.qlSwapMaturityDate(AA37)</f>
        <v>42310</v>
      </c>
      <c r="U37" s="112">
        <f ca="1">_xll.qlOvernightIndexedSwapFairRate(AA37,_xll.ohTrigger(Trigger,TriggerON,InterestRatesTrigger))</f>
        <v>4.6124999999976385E-3</v>
      </c>
      <c r="V37" s="112">
        <f ca="1">_xll.qlQuoteValue(P37,_xll.ohTrigger(Trigger,TriggerON,InterestRatesTrigger))</f>
        <v>4.6125000000000003E-3</v>
      </c>
      <c r="W37" s="112" t="b">
        <f t="shared" ca="1" si="14"/>
        <v>1</v>
      </c>
      <c r="X37" s="163">
        <f t="shared" ca="1" si="10"/>
        <v>-2.3618260125424229E-11</v>
      </c>
      <c r="Y37" s="50" t="b">
        <f ca="1">ABS(X37)&lt;=ABS('General Settings'!$D$23)</f>
        <v>1</v>
      </c>
      <c r="AA37" s="50" t="str">
        <f>_xll.qlMakeOIS(,SettlementDays,IF(O37="SW","1W",O37),IndexON,,FwdStart,DayCountConv,,Permanent,Trigger,ObjectOverwrite)</f>
        <v>obj_0038b#0001</v>
      </c>
    </row>
    <row r="38" spans="13:27" x14ac:dyDescent="0.2">
      <c r="M38" s="110" t="s">
        <v>53</v>
      </c>
      <c r="N38" s="110"/>
      <c r="O38" s="110" t="s">
        <v>63</v>
      </c>
      <c r="P38" s="110" t="str">
        <f t="shared" si="11"/>
        <v>GBP2MOIS_Quote</v>
      </c>
      <c r="Q38" s="137"/>
      <c r="R38" s="111">
        <f t="shared" si="12"/>
        <v>42278</v>
      </c>
      <c r="S38" s="111">
        <f>_xll.qlSwapStartDate(AA38)</f>
        <v>42278</v>
      </c>
      <c r="T38" s="111">
        <f>_xll.qlSwapMaturityDate(AA38)</f>
        <v>42339</v>
      </c>
      <c r="U38" s="112">
        <f ca="1">_xll.qlOvernightIndexedSwapFairRate(AA38,_xll.ohTrigger(Trigger,TriggerON,InterestRatesTrigger))</f>
        <v>4.6249999978315842E-3</v>
      </c>
      <c r="V38" s="112">
        <f ca="1">_xll.qlQuoteValue(P38,_xll.ohTrigger(Trigger,TriggerON,InterestRatesTrigger))</f>
        <v>4.6250000000000006E-3</v>
      </c>
      <c r="W38" s="112" t="b">
        <f t="shared" ca="1" si="14"/>
        <v>1</v>
      </c>
      <c r="X38" s="163">
        <f t="shared" ca="1" si="10"/>
        <v>-2.1684164880353407E-8</v>
      </c>
      <c r="Y38" s="50" t="b">
        <f ca="1">ABS(X38)&lt;=ABS('General Settings'!$D$23)</f>
        <v>1</v>
      </c>
      <c r="AA38" s="50" t="str">
        <f>_xll.qlMakeOIS(,SettlementDays,IF(O38="SW","1W",O38),IndexON,,FwdStart,DayCountConv,,Permanent,Trigger,ObjectOverwrite)</f>
        <v>obj_00380#0001</v>
      </c>
    </row>
    <row r="39" spans="13:27" x14ac:dyDescent="0.2">
      <c r="M39" s="110" t="s">
        <v>53</v>
      </c>
      <c r="N39" s="110"/>
      <c r="O39" s="110" t="s">
        <v>31</v>
      </c>
      <c r="P39" s="110" t="str">
        <f t="shared" si="11"/>
        <v>GBP3MOIS_Quote</v>
      </c>
      <c r="Q39" s="137"/>
      <c r="R39" s="111">
        <f t="shared" si="12"/>
        <v>42278</v>
      </c>
      <c r="S39" s="111">
        <f>_xll.qlSwapStartDate(AA39)</f>
        <v>42278</v>
      </c>
      <c r="T39" s="111">
        <f>_xll.qlSwapMaturityDate(AA39)</f>
        <v>42373</v>
      </c>
      <c r="U39" s="112">
        <f ca="1">_xll.qlOvernightIndexedSwapFairRate(AA39,_xll.ohTrigger(Trigger,TriggerON,InterestRatesTrigger))</f>
        <v>4.6125000000001191E-3</v>
      </c>
      <c r="V39" s="112">
        <f ca="1">_xll.qlQuoteValue(P39,_xll.ohTrigger(Trigger,TriggerON,InterestRatesTrigger))</f>
        <v>4.6125000000000003E-3</v>
      </c>
      <c r="W39" s="112" t="b">
        <f t="shared" ca="1" si="14"/>
        <v>1</v>
      </c>
      <c r="X39" s="163">
        <f t="shared" ca="1" si="10"/>
        <v>1.1882855810441129E-12</v>
      </c>
      <c r="Y39" s="50" t="b">
        <f ca="1">ABS(X39)&lt;=ABS('General Settings'!$D$23)</f>
        <v>1</v>
      </c>
      <c r="AA39" s="50" t="str">
        <f>_xll.qlMakeOIS(,SettlementDays,IF(O39="SW","1W",O39),IndexON,,FwdStart,DayCountConv,,Permanent,Trigger,ObjectOverwrite)</f>
        <v>obj_0037a#0001</v>
      </c>
    </row>
    <row r="40" spans="13:27" x14ac:dyDescent="0.2">
      <c r="M40" s="110" t="s">
        <v>53</v>
      </c>
      <c r="N40" s="110"/>
      <c r="O40" s="110" t="s">
        <v>64</v>
      </c>
      <c r="P40" s="110" t="str">
        <f t="shared" si="11"/>
        <v>GBP4MOIS_Quote</v>
      </c>
      <c r="Q40" s="137"/>
      <c r="R40" s="111">
        <f t="shared" si="12"/>
        <v>42278</v>
      </c>
      <c r="S40" s="111">
        <f>_xll.qlSwapStartDate(AA40)</f>
        <v>42278</v>
      </c>
      <c r="T40" s="111">
        <f>_xll.qlSwapMaturityDate(AA40)</f>
        <v>42401</v>
      </c>
      <c r="U40" s="112">
        <f ca="1">_xll.qlOvernightIndexedSwapFairRate(AA40,_xll.ohTrigger(Trigger,TriggerON,InterestRatesTrigger))</f>
        <v>4.6250000002477322E-3</v>
      </c>
      <c r="V40" s="112">
        <f ca="1">_xll.qlQuoteValue(P40,_xll.ohTrigger(Trigger,TriggerON,InterestRatesTrigger))</f>
        <v>4.6250000000000006E-3</v>
      </c>
      <c r="W40" s="112" t="b">
        <f t="shared" ca="1" si="14"/>
        <v>1</v>
      </c>
      <c r="X40" s="163">
        <f t="shared" ca="1" si="10"/>
        <v>2.4773152279555788E-9</v>
      </c>
      <c r="Y40" s="50" t="b">
        <f ca="1">ABS(X40)&lt;=ABS('General Settings'!$D$23)</f>
        <v>1</v>
      </c>
      <c r="AA40" s="50" t="str">
        <f>_xll.qlMakeOIS(,SettlementDays,IF(O40="SW","1W",O40),IndexON,,FwdStart,DayCountConv,,Permanent,Trigger,ObjectOverwrite)</f>
        <v>obj_00389#0001</v>
      </c>
    </row>
    <row r="41" spans="13:27" x14ac:dyDescent="0.2">
      <c r="M41" s="110" t="s">
        <v>53</v>
      </c>
      <c r="N41" s="110"/>
      <c r="O41" s="110" t="s">
        <v>65</v>
      </c>
      <c r="P41" s="110" t="str">
        <f t="shared" si="11"/>
        <v>GBP5MOIS_Quote</v>
      </c>
      <c r="Q41" s="137"/>
      <c r="R41" s="111">
        <f t="shared" si="12"/>
        <v>42278</v>
      </c>
      <c r="S41" s="111">
        <f>_xll.qlSwapStartDate(AA41)</f>
        <v>42278</v>
      </c>
      <c r="T41" s="111">
        <f>_xll.qlSwapMaturityDate(AA41)</f>
        <v>42430</v>
      </c>
      <c r="U41" s="112">
        <f ca="1">_xll.qlOvernightIndexedSwapFairRate(AA41,_xll.ohTrigger(Trigger,TriggerON,InterestRatesTrigger))</f>
        <v>4.6999999999994191E-3</v>
      </c>
      <c r="V41" s="112">
        <f ca="1">_xll.qlQuoteValue(P41,_xll.ohTrigger(Trigger,TriggerON,InterestRatesTrigger))</f>
        <v>4.7000000000000002E-3</v>
      </c>
      <c r="W41" s="112" t="b">
        <f t="shared" ca="1" si="14"/>
        <v>1</v>
      </c>
      <c r="X41" s="163">
        <f t="shared" ca="1" si="10"/>
        <v>-5.8113236445223038E-12</v>
      </c>
      <c r="Y41" s="50" t="b">
        <f ca="1">ABS(X41)&lt;=ABS('General Settings'!$D$23)</f>
        <v>1</v>
      </c>
      <c r="AA41" s="50" t="str">
        <f>_xll.qlMakeOIS(,SettlementDays,IF(O41="SW","1W",O41),IndexON,,FwdStart,DayCountConv,,Permanent,Trigger,ObjectOverwrite)</f>
        <v>obj_0038f#0001</v>
      </c>
    </row>
    <row r="42" spans="13:27" x14ac:dyDescent="0.2">
      <c r="M42" s="110" t="s">
        <v>53</v>
      </c>
      <c r="N42" s="110"/>
      <c r="O42" s="110" t="s">
        <v>32</v>
      </c>
      <c r="P42" s="110" t="str">
        <f t="shared" si="11"/>
        <v>GBP6MOIS_Quote</v>
      </c>
      <c r="Q42" s="137"/>
      <c r="R42" s="111">
        <f t="shared" si="12"/>
        <v>42278</v>
      </c>
      <c r="S42" s="111">
        <f>_xll.qlSwapStartDate(AA42)</f>
        <v>42278</v>
      </c>
      <c r="T42" s="111">
        <f>_xll.qlSwapMaturityDate(AA42)</f>
        <v>42461</v>
      </c>
      <c r="U42" s="112">
        <f ca="1">_xll.qlOvernightIndexedSwapFairRate(AA42,_xll.ohTrigger(Trigger,TriggerON,InterestRatesTrigger))</f>
        <v>4.7624999999997036E-3</v>
      </c>
      <c r="V42" s="112">
        <f ca="1">_xll.qlQuoteValue(P42,_xll.ohTrigger(Trigger,TriggerON,InterestRatesTrigger))</f>
        <v>4.7625000000000002E-3</v>
      </c>
      <c r="W42" s="112" t="b">
        <f t="shared" ca="1" si="14"/>
        <v>1</v>
      </c>
      <c r="X42" s="163">
        <f t="shared" ca="1" si="10"/>
        <v>-2.9663771439203401E-12</v>
      </c>
      <c r="Y42" s="50" t="b">
        <f ca="1">ABS(X42)&lt;=ABS('General Settings'!$D$23)</f>
        <v>1</v>
      </c>
      <c r="AA42" s="50" t="str">
        <f>_xll.qlMakeOIS(,SettlementDays,IF(O42="SW","1W",O42),IndexON,,FwdStart,DayCountConv,,Permanent,Trigger,ObjectOverwrite)</f>
        <v>obj_00392#0001</v>
      </c>
    </row>
    <row r="43" spans="13:27" x14ac:dyDescent="0.2">
      <c r="M43" s="110" t="s">
        <v>53</v>
      </c>
      <c r="N43" s="110"/>
      <c r="O43" s="110" t="s">
        <v>66</v>
      </c>
      <c r="P43" s="110" t="str">
        <f t="shared" si="11"/>
        <v>GBP7MOIS_Quote</v>
      </c>
      <c r="Q43" s="137"/>
      <c r="R43" s="111">
        <f t="shared" si="12"/>
        <v>42278</v>
      </c>
      <c r="S43" s="111">
        <f>_xll.qlSwapStartDate(AA43)</f>
        <v>42278</v>
      </c>
      <c r="T43" s="111">
        <f>_xll.qlSwapMaturityDate(AA43)</f>
        <v>42493</v>
      </c>
      <c r="U43" s="112">
        <f ca="1">_xll.qlOvernightIndexedSwapFairRate(AA43,_xll.ohTrigger(Trigger,TriggerON,InterestRatesTrigger))</f>
        <v>4.8000000000002927E-3</v>
      </c>
      <c r="V43" s="112">
        <f ca="1">_xll.qlQuoteValue(P43,_xll.ohTrigger(Trigger,TriggerON,InterestRatesTrigger))</f>
        <v>4.7999999999999996E-3</v>
      </c>
      <c r="W43" s="112" t="b">
        <f t="shared" ca="1" si="14"/>
        <v>1</v>
      </c>
      <c r="X43" s="163">
        <f t="shared" ca="1" si="10"/>
        <v>2.931682674400804E-12</v>
      </c>
      <c r="Y43" s="50" t="b">
        <f ca="1">ABS(X43)&lt;=ABS('General Settings'!$D$23)</f>
        <v>1</v>
      </c>
      <c r="AA43" s="50" t="str">
        <f>_xll.qlMakeOIS(,SettlementDays,IF(O43="SW","1W",O43),IndexON,,FwdStart,DayCountConv,,Permanent,Trigger,ObjectOverwrite)</f>
        <v>obj_00390#0001</v>
      </c>
    </row>
    <row r="44" spans="13:27" x14ac:dyDescent="0.2">
      <c r="M44" s="110" t="s">
        <v>53</v>
      </c>
      <c r="N44" s="110"/>
      <c r="O44" s="110" t="s">
        <v>67</v>
      </c>
      <c r="P44" s="110" t="str">
        <f t="shared" si="11"/>
        <v>GBP8MOIS_Quote</v>
      </c>
      <c r="Q44" s="137"/>
      <c r="R44" s="111">
        <f t="shared" si="12"/>
        <v>42278</v>
      </c>
      <c r="S44" s="111">
        <f>_xll.qlSwapStartDate(AA44)</f>
        <v>42278</v>
      </c>
      <c r="T44" s="111">
        <f>_xll.qlSwapMaturityDate(AA44)</f>
        <v>42522</v>
      </c>
      <c r="U44" s="112">
        <f ca="1">_xll.qlOvernightIndexedSwapFairRate(AA44,_xll.ohTrigger(Trigger,TriggerON,InterestRatesTrigger))</f>
        <v>4.8749999999998734E-3</v>
      </c>
      <c r="V44" s="112">
        <f ca="1">_xll.qlQuoteValue(P44,_xll.ohTrigger(Trigger,TriggerON,InterestRatesTrigger))</f>
        <v>4.8750000000000009E-3</v>
      </c>
      <c r="W44" s="112" t="b">
        <f t="shared" ca="1" si="14"/>
        <v>1</v>
      </c>
      <c r="X44" s="163">
        <f t="shared" ca="1" si="10"/>
        <v>-1.2750217548429532E-12</v>
      </c>
      <c r="Y44" s="50" t="b">
        <f ca="1">ABS(X44)&lt;=ABS('General Settings'!$D$23)</f>
        <v>1</v>
      </c>
      <c r="AA44" s="50" t="str">
        <f>_xll.qlMakeOIS(,SettlementDays,IF(O44="SW","1W",O44),IndexON,,FwdStart,DayCountConv,,Permanent,Trigger,ObjectOverwrite)</f>
        <v>obj_00376#0001</v>
      </c>
    </row>
    <row r="45" spans="13:27" x14ac:dyDescent="0.2">
      <c r="M45" s="110" t="s">
        <v>53</v>
      </c>
      <c r="N45" s="110"/>
      <c r="O45" s="110" t="s">
        <v>68</v>
      </c>
      <c r="P45" s="110" t="str">
        <f t="shared" si="11"/>
        <v>GBP9MOIS_Quote</v>
      </c>
      <c r="Q45" s="137"/>
      <c r="R45" s="111">
        <f t="shared" si="12"/>
        <v>42278</v>
      </c>
      <c r="S45" s="111">
        <f>_xll.qlSwapStartDate(AA45)</f>
        <v>42278</v>
      </c>
      <c r="T45" s="111">
        <f>_xll.qlSwapMaturityDate(AA45)</f>
        <v>42552</v>
      </c>
      <c r="U45" s="112">
        <f ca="1">_xll.qlOvernightIndexedSwapFairRate(AA45,_xll.ohTrigger(Trigger,TriggerON,InterestRatesTrigger))</f>
        <v>4.9499999999996682E-3</v>
      </c>
      <c r="V45" s="112">
        <f ca="1">_xll.qlQuoteValue(P45,_xll.ohTrigger(Trigger,TriggerON,InterestRatesTrigger))</f>
        <v>4.9499999999999995E-3</v>
      </c>
      <c r="W45" s="112" t="b">
        <f t="shared" ca="1" si="14"/>
        <v>1</v>
      </c>
      <c r="X45" s="163">
        <f t="shared" ca="1" si="10"/>
        <v>-3.3133218391157016E-12</v>
      </c>
      <c r="Y45" s="50" t="b">
        <f ca="1">ABS(X45)&lt;=ABS('General Settings'!$D$23)</f>
        <v>1</v>
      </c>
      <c r="AA45" s="50" t="str">
        <f>_xll.qlMakeOIS(,SettlementDays,IF(O45="SW","1W",O45),IndexON,,FwdStart,DayCountConv,,Permanent,Trigger,ObjectOverwrite)</f>
        <v>obj_00397#0001</v>
      </c>
    </row>
    <row r="46" spans="13:27" x14ac:dyDescent="0.2">
      <c r="M46" s="110" t="s">
        <v>53</v>
      </c>
      <c r="N46" s="110"/>
      <c r="O46" s="110" t="s">
        <v>69</v>
      </c>
      <c r="P46" s="110" t="str">
        <f t="shared" si="11"/>
        <v>GBP10MOIS_Quote</v>
      </c>
      <c r="Q46" s="137"/>
      <c r="R46" s="111">
        <f t="shared" si="12"/>
        <v>42278</v>
      </c>
      <c r="S46" s="111">
        <f>_xll.qlSwapStartDate(AA46)</f>
        <v>42278</v>
      </c>
      <c r="T46" s="111">
        <f>_xll.qlSwapMaturityDate(AA46)</f>
        <v>42583</v>
      </c>
      <c r="U46" s="112">
        <f ca="1">_xll.qlOvernightIndexedSwapFairRate(AA46,_xll.ohTrigger(Trigger,TriggerON,InterestRatesTrigger))</f>
        <v>5.0124999999998712E-3</v>
      </c>
      <c r="V46" s="112">
        <f ca="1">_xll.qlQuoteValue(P46,_xll.ohTrigger(Trigger,TriggerON,InterestRatesTrigger))</f>
        <v>5.0124999999999996E-3</v>
      </c>
      <c r="W46" s="112" t="b">
        <f t="shared" ca="1" si="14"/>
        <v>1</v>
      </c>
      <c r="X46" s="163">
        <f t="shared" ca="1" si="10"/>
        <v>-1.2836953722228372E-12</v>
      </c>
      <c r="Y46" s="50" t="b">
        <f ca="1">ABS(X46)&lt;=ABS('General Settings'!$D$23)</f>
        <v>1</v>
      </c>
      <c r="AA46" s="50" t="str">
        <f>_xll.qlMakeOIS(,SettlementDays,IF(O46="SW","1W",O46),IndexON,,FwdStart,DayCountConv,,Permanent,Trigger,ObjectOverwrite)</f>
        <v>obj_00377#0001</v>
      </c>
    </row>
    <row r="47" spans="13:27" x14ac:dyDescent="0.2">
      <c r="M47" s="110" t="s">
        <v>53</v>
      </c>
      <c r="N47" s="110"/>
      <c r="O47" s="110" t="s">
        <v>70</v>
      </c>
      <c r="P47" s="110" t="str">
        <f t="shared" si="11"/>
        <v>GBP11MOIS_Quote</v>
      </c>
      <c r="Q47" s="137"/>
      <c r="R47" s="111">
        <f t="shared" si="12"/>
        <v>42278</v>
      </c>
      <c r="S47" s="111">
        <f>_xll.qlSwapStartDate(AA47)</f>
        <v>42278</v>
      </c>
      <c r="T47" s="111">
        <f>_xll.qlSwapMaturityDate(AA47)</f>
        <v>42614</v>
      </c>
      <c r="U47" s="112">
        <f ca="1">_xll.qlOvernightIndexedSwapFairRate(AA47,_xll.ohTrigger(Trigger,TriggerON,InterestRatesTrigger))</f>
        <v>5.1125000000001638E-3</v>
      </c>
      <c r="V47" s="112">
        <f ca="1">_xll.qlQuoteValue(P47,_xll.ohTrigger(Trigger,TriggerON,InterestRatesTrigger))</f>
        <v>5.1124999999999999E-3</v>
      </c>
      <c r="W47" s="112" t="b">
        <f t="shared" ca="1" si="14"/>
        <v>1</v>
      </c>
      <c r="X47" s="163">
        <f t="shared" ca="1" si="10"/>
        <v>1.6393136847980827E-12</v>
      </c>
      <c r="Y47" s="50" t="b">
        <f ca="1">ABS(X47)&lt;=ABS('General Settings'!$D$23)</f>
        <v>1</v>
      </c>
      <c r="AA47" s="50" t="str">
        <f>_xll.qlMakeOIS(,SettlementDays,IF(O47="SW","1W",O47),IndexON,,FwdStart,DayCountConv,,Permanent,Trigger,ObjectOverwrite)</f>
        <v>obj_00379#0001</v>
      </c>
    </row>
    <row r="48" spans="13:27" x14ac:dyDescent="0.2">
      <c r="M48" s="110" t="s">
        <v>53</v>
      </c>
      <c r="N48" s="110"/>
      <c r="O48" s="110" t="s">
        <v>33</v>
      </c>
      <c r="P48" s="110" t="str">
        <f t="shared" si="11"/>
        <v>GBP1YOIS_Quote</v>
      </c>
      <c r="Q48" s="137"/>
      <c r="R48" s="111">
        <f t="shared" si="12"/>
        <v>42278</v>
      </c>
      <c r="S48" s="111">
        <f>_xll.qlSwapStartDate(AA48)</f>
        <v>42278</v>
      </c>
      <c r="T48" s="111">
        <f>_xll.qlSwapMaturityDate(AA48)</f>
        <v>42646</v>
      </c>
      <c r="U48" s="112">
        <f ca="1">_xll.qlOvernightIndexedSwapFairRate(AA48,_xll.ohTrigger(Trigger,TriggerON,InterestRatesTrigger))</f>
        <v>5.2124999999998969E-3</v>
      </c>
      <c r="V48" s="112">
        <f ca="1">_xll.qlQuoteValue(P48,_xll.ohTrigger(Trigger,TriggerON,InterestRatesTrigger))</f>
        <v>5.2125000000000001E-3</v>
      </c>
      <c r="W48" s="112" t="b">
        <f t="shared" ca="1" si="14"/>
        <v>1</v>
      </c>
      <c r="X48" s="163">
        <f t="shared" ca="1" si="10"/>
        <v>-1.0321604682062002E-12</v>
      </c>
      <c r="Y48" s="50" t="b">
        <f ca="1">ABS(X48)&lt;=ABS('General Settings'!$D$23)</f>
        <v>1</v>
      </c>
      <c r="AA48" s="50" t="str">
        <f>_xll.qlMakeOIS(,SettlementDays,IF(O48="SW","1W",O48),IndexON,,FwdStart,DayCountConv,,Permanent,Trigger,ObjectOverwrite)</f>
        <v>obj_00383#0001</v>
      </c>
    </row>
    <row r="49" spans="13:27" x14ac:dyDescent="0.2">
      <c r="M49" s="110" t="s">
        <v>53</v>
      </c>
      <c r="N49" s="110"/>
      <c r="O49" s="110" t="s">
        <v>73</v>
      </c>
      <c r="P49" s="110" t="str">
        <f t="shared" si="11"/>
        <v>GBP15MOIS_Quote</v>
      </c>
      <c r="Q49" s="137"/>
      <c r="R49" s="111">
        <f t="shared" si="12"/>
        <v>42278</v>
      </c>
      <c r="S49" s="111">
        <f>_xll.qlSwapStartDate(AA49)</f>
        <v>42278</v>
      </c>
      <c r="T49" s="111">
        <f>_xll.qlSwapMaturityDate(AA49)</f>
        <v>42738</v>
      </c>
      <c r="U49" s="112">
        <f ca="1">_xll.qlOvernightIndexedSwapFairRate(AA49,_xll.ohTrigger(Trigger,TriggerON,InterestRatesTrigger))</f>
        <v>5.5125000000000746E-3</v>
      </c>
      <c r="V49" s="112">
        <f ca="1">_xll.qlQuoteValue(P49,_xll.ohTrigger(Trigger,TriggerON,InterestRatesTrigger))</f>
        <v>5.5125E-3</v>
      </c>
      <c r="W49" s="112" t="b">
        <f t="shared" ca="1" si="14"/>
        <v>1</v>
      </c>
      <c r="X49" s="163">
        <f t="shared" ca="1" si="10"/>
        <v>7.4593109467002705E-13</v>
      </c>
      <c r="Y49" s="50" t="b">
        <f ca="1">ABS(X49)&lt;=ABS('General Settings'!$D$23)</f>
        <v>1</v>
      </c>
      <c r="AA49" s="50" t="str">
        <f>_xll.qlMakeOIS(,SettlementDays,IF(O49="SW","1W",O49),IndexON,,FwdStart,DayCountConv,,Permanent,Trigger,ObjectOverwrite)</f>
        <v>obj_0038e#0001</v>
      </c>
    </row>
    <row r="50" spans="13:27" x14ac:dyDescent="0.2">
      <c r="M50" s="110" t="s">
        <v>53</v>
      </c>
      <c r="N50" s="110"/>
      <c r="O50" s="110" t="s">
        <v>76</v>
      </c>
      <c r="P50" s="110" t="str">
        <f t="shared" si="11"/>
        <v>GBP18MOIS_Quote</v>
      </c>
      <c r="Q50" s="137"/>
      <c r="R50" s="111">
        <f t="shared" si="12"/>
        <v>42278</v>
      </c>
      <c r="S50" s="111">
        <f>_xll.qlSwapStartDate(AA50)</f>
        <v>42278</v>
      </c>
      <c r="T50" s="111">
        <f>_xll.qlSwapMaturityDate(AA50)</f>
        <v>42828</v>
      </c>
      <c r="U50" s="112">
        <f ca="1">_xll.qlOvernightIndexedSwapFairRate(AA50,_xll.ohTrigger(Trigger,TriggerON,InterestRatesTrigger))</f>
        <v>5.8750000000001223E-3</v>
      </c>
      <c r="V50" s="112">
        <f ca="1">_xll.qlQuoteValue(P50,_xll.ohTrigger(Trigger,TriggerON,InterestRatesTrigger))</f>
        <v>5.875E-3</v>
      </c>
      <c r="W50" s="112" t="b">
        <f t="shared" ca="1" si="14"/>
        <v>1</v>
      </c>
      <c r="X50" s="163">
        <f t="shared" ca="1" si="10"/>
        <v>1.222980050563649E-12</v>
      </c>
      <c r="Y50" s="50" t="b">
        <f ca="1">ABS(X50)&lt;=ABS('General Settings'!$D$23)</f>
        <v>1</v>
      </c>
      <c r="AA50" s="50" t="str">
        <f>_xll.qlMakeOIS(,SettlementDays,IF(O50="SW","1W",O50),IndexON,,FwdStart,DayCountConv,,Permanent,Trigger,ObjectOverwrite)</f>
        <v>obj_0037c#0001</v>
      </c>
    </row>
    <row r="51" spans="13:27" x14ac:dyDescent="0.2">
      <c r="M51" s="94" t="s">
        <v>53</v>
      </c>
      <c r="N51" s="94"/>
      <c r="O51" s="94" t="s">
        <v>79</v>
      </c>
      <c r="P51" s="94" t="str">
        <f t="shared" si="11"/>
        <v>GBP21MOIS_Quote</v>
      </c>
      <c r="Q51" s="137"/>
      <c r="R51" s="106">
        <f t="shared" si="12"/>
        <v>42278</v>
      </c>
      <c r="S51" s="106">
        <f>_xll.qlSwapStartDate(AA51)</f>
        <v>42278</v>
      </c>
      <c r="T51" s="106">
        <f>_xll.qlSwapMaturityDate(AA51)</f>
        <v>42919</v>
      </c>
      <c r="U51" s="97">
        <f ca="1">_xll.qlOvernightIndexedSwapFairRate(AA51,_xll.ohTrigger(Trigger,TriggerON,InterestRatesTrigger))</f>
        <v>6.2785732482590626E-3</v>
      </c>
      <c r="V51" s="97" t="e">
        <f ca="1">_xll.qlQuoteValue(P51,_xll.ohTrigger(Trigger,TriggerON,InterestRatesTrigger))</f>
        <v>#NUM!</v>
      </c>
      <c r="W51" s="97" t="b">
        <f t="shared" ca="1" si="14"/>
        <v>0</v>
      </c>
      <c r="X51" s="164" t="e">
        <f t="shared" ca="1" si="10"/>
        <v>#NUM!</v>
      </c>
      <c r="Y51" s="50" t="e">
        <f ca="1">ABS(X51)&lt;=ABS('General Settings'!$D$23)</f>
        <v>#NUM!</v>
      </c>
      <c r="AA51" s="50" t="str">
        <f>_xll.qlMakeOIS(,SettlementDays,IF(O51="SW","1W",O51),IndexON,,FwdStart,DayCountConv,,Permanent,Trigger,ObjectOverwrite)</f>
        <v>obj_00381#0001</v>
      </c>
    </row>
    <row r="52" spans="13:27" x14ac:dyDescent="0.2">
      <c r="M52" s="110" t="s">
        <v>53</v>
      </c>
      <c r="N52" s="110"/>
      <c r="O52" s="110" t="s">
        <v>82</v>
      </c>
      <c r="P52" s="110" t="str">
        <f t="shared" si="11"/>
        <v>GBP2YOIS_Quote</v>
      </c>
      <c r="Q52" s="137"/>
      <c r="R52" s="111">
        <f t="shared" si="12"/>
        <v>42278</v>
      </c>
      <c r="S52" s="111">
        <f>_xll.qlSwapStartDate(AA52)</f>
        <v>42278</v>
      </c>
      <c r="T52" s="111">
        <f>_xll.qlSwapMaturityDate(AA52)</f>
        <v>43010</v>
      </c>
      <c r="U52" s="112">
        <f ca="1">_xll.qlOvernightIndexedSwapFairRate(AA52,_xll.ohTrigger(Trigger,TriggerON,InterestRatesTrigger))</f>
        <v>6.6875000000015681E-3</v>
      </c>
      <c r="V52" s="112">
        <f ca="1">_xll.qlQuoteValue(P52,_xll.ohTrigger(Trigger,TriggerON,InterestRatesTrigger))</f>
        <v>6.6874999999999999E-3</v>
      </c>
      <c r="W52" s="112" t="b">
        <f t="shared" ca="1" si="14"/>
        <v>1</v>
      </c>
      <c r="X52" s="163">
        <f t="shared" ca="1" si="10"/>
        <v>1.5681900222830336E-11</v>
      </c>
      <c r="Y52" s="50" t="b">
        <f ca="1">ABS(X52)&lt;=ABS('General Settings'!$D$23)</f>
        <v>1</v>
      </c>
      <c r="AA52" s="50" t="str">
        <f>_xll.qlMakeOIS(,SettlementDays,IF(O52="SW","1W",O52),IndexON,,FwdStart,DayCountConv,,Permanent,Trigger,ObjectOverwrite)</f>
        <v>obj_00394#0001</v>
      </c>
    </row>
    <row r="53" spans="13:27" x14ac:dyDescent="0.2">
      <c r="M53" s="110" t="s">
        <v>53</v>
      </c>
      <c r="N53" s="110"/>
      <c r="O53" s="110" t="s">
        <v>83</v>
      </c>
      <c r="P53" s="110" t="str">
        <f t="shared" si="11"/>
        <v>GBP3YOIS_Quote</v>
      </c>
      <c r="Q53" s="137"/>
      <c r="R53" s="111">
        <f t="shared" si="12"/>
        <v>42278</v>
      </c>
      <c r="S53" s="111">
        <f>_xll.qlSwapStartDate(AA53)</f>
        <v>42278</v>
      </c>
      <c r="T53" s="111">
        <f>_xll.qlSwapMaturityDate(AA53)</f>
        <v>43374</v>
      </c>
      <c r="U53" s="112">
        <f ca="1">_xll.qlOvernightIndexedSwapFairRate(AA53,_xll.ohTrigger(Trigger,TriggerON,InterestRatesTrigger))</f>
        <v>8.2125000000001034E-3</v>
      </c>
      <c r="V53" s="112">
        <f ca="1">_xll.qlQuoteValue(P53,_xll.ohTrigger(Trigger,TriggerON,InterestRatesTrigger))</f>
        <v>8.212500000000001E-3</v>
      </c>
      <c r="W53" s="112" t="b">
        <f t="shared" ca="1" si="14"/>
        <v>1</v>
      </c>
      <c r="X53" s="163">
        <f t="shared" ca="1" si="10"/>
        <v>1.0234868508263162E-12</v>
      </c>
      <c r="Y53" s="50" t="b">
        <f ca="1">ABS(X53)&lt;=ABS('General Settings'!$D$23)</f>
        <v>1</v>
      </c>
      <c r="AA53" s="50" t="str">
        <f>_xll.qlMakeOIS(,SettlementDays,IF(O53="SW","1W",O53),IndexON,,FwdStart,DayCountConv,,Permanent,Trigger,ObjectOverwrite)</f>
        <v>obj_00386#0001</v>
      </c>
    </row>
    <row r="54" spans="13:27" x14ac:dyDescent="0.2">
      <c r="M54" s="110" t="s">
        <v>53</v>
      </c>
      <c r="N54" s="110"/>
      <c r="O54" s="110" t="s">
        <v>84</v>
      </c>
      <c r="P54" s="110" t="str">
        <f t="shared" si="11"/>
        <v>GBP4YOIS_Quote</v>
      </c>
      <c r="Q54" s="137"/>
      <c r="R54" s="111">
        <f t="shared" si="12"/>
        <v>42278</v>
      </c>
      <c r="S54" s="111">
        <f>_xll.qlSwapStartDate(AA54)</f>
        <v>42278</v>
      </c>
      <c r="T54" s="111">
        <f>_xll.qlSwapMaturityDate(AA54)</f>
        <v>43739</v>
      </c>
      <c r="U54" s="112">
        <f ca="1">_xll.qlOvernightIndexedSwapFairRate(AA54,_xll.ohTrigger(Trigger,TriggerON,InterestRatesTrigger))</f>
        <v>9.6249999999999513E-3</v>
      </c>
      <c r="V54" s="112">
        <f ca="1">_xll.qlQuoteValue(P54,_xll.ohTrigger(Trigger,TriggerON,InterestRatesTrigger))</f>
        <v>9.6249999999999999E-3</v>
      </c>
      <c r="W54" s="112" t="b">
        <f t="shared" ca="1" si="14"/>
        <v>1</v>
      </c>
      <c r="X54" s="163">
        <f t="shared" ca="1" si="10"/>
        <v>-4.8572257327350599E-13</v>
      </c>
      <c r="Y54" s="50" t="b">
        <f ca="1">ABS(X54)&lt;=ABS('General Settings'!$D$23)</f>
        <v>1</v>
      </c>
      <c r="AA54" s="50" t="str">
        <f>_xll.qlMakeOIS(,SettlementDays,IF(O54="SW","1W",O54),IndexON,,FwdStart,DayCountConv,,Permanent,Trigger,ObjectOverwrite)</f>
        <v>obj_0037f#0001</v>
      </c>
    </row>
    <row r="55" spans="13:27" x14ac:dyDescent="0.2">
      <c r="M55" s="110" t="s">
        <v>53</v>
      </c>
      <c r="N55" s="110"/>
      <c r="O55" s="110" t="s">
        <v>85</v>
      </c>
      <c r="P55" s="110" t="str">
        <f t="shared" si="11"/>
        <v>GBP5YOIS_Quote</v>
      </c>
      <c r="Q55" s="137"/>
      <c r="R55" s="111">
        <f t="shared" si="12"/>
        <v>42278</v>
      </c>
      <c r="S55" s="111">
        <f>_xll.qlSwapStartDate(AA55)</f>
        <v>42278</v>
      </c>
      <c r="T55" s="111">
        <f>_xll.qlSwapMaturityDate(AA55)</f>
        <v>44105</v>
      </c>
      <c r="U55" s="112">
        <f ca="1">_xll.qlOvernightIndexedSwapFairRate(AA55,_xll.ohTrigger(Trigger,TriggerON,InterestRatesTrigger))</f>
        <v>1.0900000000000099E-2</v>
      </c>
      <c r="V55" s="112">
        <f ca="1">_xll.qlQuoteValue(P55,_xll.ohTrigger(Trigger,TriggerON,InterestRatesTrigger))</f>
        <v>1.0899999999999998E-2</v>
      </c>
      <c r="W55" s="112" t="b">
        <f t="shared" ca="1" si="14"/>
        <v>1</v>
      </c>
      <c r="X55" s="163">
        <f t="shared" ca="1" si="10"/>
        <v>1.0061396160665481E-12</v>
      </c>
      <c r="Y55" s="50" t="b">
        <f ca="1">ABS(X55)&lt;=ABS('General Settings'!$D$23)</f>
        <v>1</v>
      </c>
      <c r="AA55" s="50" t="str">
        <f>_xll.qlMakeOIS(,SettlementDays,IF(O55="SW","1W",O55),IndexON,,FwdStart,DayCountConv,,Permanent,Trigger,ObjectOverwrite)</f>
        <v>obj_0037b#0001</v>
      </c>
    </row>
    <row r="56" spans="13:27" x14ac:dyDescent="0.2">
      <c r="M56" s="110" t="s">
        <v>53</v>
      </c>
      <c r="N56" s="110"/>
      <c r="O56" s="110" t="s">
        <v>86</v>
      </c>
      <c r="P56" s="110" t="str">
        <f t="shared" si="11"/>
        <v>GBP6YOIS_Quote</v>
      </c>
      <c r="Q56" s="137"/>
      <c r="R56" s="111">
        <f t="shared" si="12"/>
        <v>42278</v>
      </c>
      <c r="S56" s="111">
        <f>_xll.qlSwapStartDate(AA56)</f>
        <v>42278</v>
      </c>
      <c r="T56" s="111">
        <f>_xll.qlSwapMaturityDate(AA56)</f>
        <v>44470</v>
      </c>
      <c r="U56" s="112">
        <f ca="1">_xll.qlOvernightIndexedSwapFairRate(AA56,_xll.ohTrigger(Trigger,TriggerON,InterestRatesTrigger))</f>
        <v>1.2000000000000028E-2</v>
      </c>
      <c r="V56" s="112">
        <f ca="1">_xll.qlQuoteValue(P56,_xll.ohTrigger(Trigger,TriggerON,InterestRatesTrigger))</f>
        <v>1.2000000000000002E-2</v>
      </c>
      <c r="W56" s="112" t="b">
        <f t="shared" ca="1" si="14"/>
        <v>1</v>
      </c>
      <c r="X56" s="163">
        <f t="shared" ca="1" si="10"/>
        <v>2.6020852139652106E-13</v>
      </c>
      <c r="Y56" s="50" t="b">
        <f ca="1">ABS(X56)&lt;=ABS('General Settings'!$D$23)</f>
        <v>1</v>
      </c>
      <c r="AA56" s="50" t="str">
        <f>_xll.qlMakeOIS(,SettlementDays,IF(O56="SW","1W",O56),IndexON,,FwdStart,DayCountConv,,Permanent,Trigger,ObjectOverwrite)</f>
        <v>obj_00385#0001</v>
      </c>
    </row>
    <row r="57" spans="13:27" x14ac:dyDescent="0.2">
      <c r="M57" s="110" t="s">
        <v>53</v>
      </c>
      <c r="N57" s="110"/>
      <c r="O57" s="110" t="s">
        <v>87</v>
      </c>
      <c r="P57" s="110" t="str">
        <f t="shared" si="11"/>
        <v>GBP7YOIS_Quote</v>
      </c>
      <c r="Q57" s="137"/>
      <c r="R57" s="111">
        <f t="shared" si="12"/>
        <v>42278</v>
      </c>
      <c r="S57" s="111">
        <f>_xll.qlSwapStartDate(AA57)</f>
        <v>42278</v>
      </c>
      <c r="T57" s="111">
        <f>_xll.qlSwapMaturityDate(AA57)</f>
        <v>44837</v>
      </c>
      <c r="U57" s="112">
        <f ca="1">_xll.qlOvernightIndexedSwapFairRate(AA57,_xll.ohTrigger(Trigger,TriggerON,InterestRatesTrigger))</f>
        <v>1.2887499999999986E-2</v>
      </c>
      <c r="V57" s="112">
        <f ca="1">_xll.qlQuoteValue(P57,_xll.ohTrigger(Trigger,TriggerON,InterestRatesTrigger))</f>
        <v>1.2887499999999998E-2</v>
      </c>
      <c r="W57" s="112" t="b">
        <f t="shared" ca="1" si="14"/>
        <v>1</v>
      </c>
      <c r="X57" s="163">
        <f t="shared" ca="1" si="10"/>
        <v>-1.214306433183765E-13</v>
      </c>
      <c r="Y57" s="50" t="b">
        <f ca="1">ABS(X57)&lt;=ABS('General Settings'!$D$23)</f>
        <v>1</v>
      </c>
      <c r="AA57" s="50" t="str">
        <f>_xll.qlMakeOIS(,SettlementDays,IF(O57="SW","1W",O57),IndexON,,FwdStart,DayCountConv,,Permanent,Trigger,ObjectOverwrite)</f>
        <v>obj_00396#0001</v>
      </c>
    </row>
    <row r="58" spans="13:27" x14ac:dyDescent="0.2">
      <c r="M58" s="110" t="s">
        <v>53</v>
      </c>
      <c r="N58" s="110"/>
      <c r="O58" s="110" t="s">
        <v>88</v>
      </c>
      <c r="P58" s="110" t="str">
        <f t="shared" si="11"/>
        <v>GBP8YOIS_Quote</v>
      </c>
      <c r="Q58" s="137"/>
      <c r="R58" s="111">
        <f t="shared" si="12"/>
        <v>42278</v>
      </c>
      <c r="S58" s="111">
        <f>_xll.qlSwapStartDate(AA58)</f>
        <v>42278</v>
      </c>
      <c r="T58" s="111">
        <f>_xll.qlSwapMaturityDate(AA58)</f>
        <v>45201</v>
      </c>
      <c r="U58" s="112">
        <f ca="1">_xll.qlOvernightIndexedSwapFairRate(AA58,_xll.ohTrigger(Trigger,TriggerON,InterestRatesTrigger))</f>
        <v>1.3662500000013582E-2</v>
      </c>
      <c r="V58" s="112">
        <f ca="1">_xll.qlQuoteValue(P58,_xll.ohTrigger(Trigger,TriggerON,InterestRatesTrigger))</f>
        <v>1.3662499999999999E-2</v>
      </c>
      <c r="W58" s="112" t="b">
        <f t="shared" ca="1" si="14"/>
        <v>1</v>
      </c>
      <c r="X58" s="163">
        <f t="shared" ca="1" si="10"/>
        <v>1.35828848168984E-10</v>
      </c>
      <c r="Y58" s="50" t="b">
        <f ca="1">ABS(X58)&lt;=ABS('General Settings'!$D$23)</f>
        <v>1</v>
      </c>
      <c r="AA58" s="50" t="str">
        <f>_xll.qlMakeOIS(,SettlementDays,IF(O58="SW","1W",O58),IndexON,,FwdStart,DayCountConv,,Permanent,Trigger,ObjectOverwrite)</f>
        <v>obj_0038c#0001</v>
      </c>
    </row>
    <row r="59" spans="13:27" x14ac:dyDescent="0.2">
      <c r="M59" s="110" t="s">
        <v>53</v>
      </c>
      <c r="N59" s="110"/>
      <c r="O59" s="110" t="s">
        <v>89</v>
      </c>
      <c r="P59" s="110" t="str">
        <f t="shared" si="11"/>
        <v>GBP9YOIS_Quote</v>
      </c>
      <c r="Q59" s="137"/>
      <c r="R59" s="111">
        <f t="shared" si="12"/>
        <v>42278</v>
      </c>
      <c r="S59" s="111">
        <f>_xll.qlSwapStartDate(AA59)</f>
        <v>42278</v>
      </c>
      <c r="T59" s="111">
        <f>_xll.qlSwapMaturityDate(AA59)</f>
        <v>45566</v>
      </c>
      <c r="U59" s="112">
        <f ca="1">_xll.qlOvernightIndexedSwapFairRate(AA59,_xll.ohTrigger(Trigger,TriggerON,InterestRatesTrigger))</f>
        <v>1.4325000000000013E-2</v>
      </c>
      <c r="V59" s="112">
        <f ca="1">_xll.qlQuoteValue(P59,_xll.ohTrigger(Trigger,TriggerON,InterestRatesTrigger))</f>
        <v>1.4325000000000001E-2</v>
      </c>
      <c r="W59" s="112" t="b">
        <f t="shared" ca="1" si="14"/>
        <v>1</v>
      </c>
      <c r="X59" s="163">
        <f t="shared" ca="1" si="10"/>
        <v>1.214306433183765E-13</v>
      </c>
      <c r="Y59" s="50" t="b">
        <f ca="1">ABS(X59)&lt;=ABS('General Settings'!$D$23)</f>
        <v>1</v>
      </c>
      <c r="AA59" s="50" t="str">
        <f>_xll.qlMakeOIS(,SettlementDays,IF(O59="SW","1W",O59),IndexON,,FwdStart,DayCountConv,,Permanent,Trigger,ObjectOverwrite)</f>
        <v>obj_00378#0001</v>
      </c>
    </row>
    <row r="60" spans="13:27" x14ac:dyDescent="0.2">
      <c r="M60" s="110" t="s">
        <v>53</v>
      </c>
      <c r="N60" s="110"/>
      <c r="O60" s="110" t="s">
        <v>90</v>
      </c>
      <c r="P60" s="110" t="str">
        <f t="shared" si="11"/>
        <v>GBP10YOIS_Quote</v>
      </c>
      <c r="Q60" s="137"/>
      <c r="R60" s="111">
        <f t="shared" si="12"/>
        <v>42278</v>
      </c>
      <c r="S60" s="111">
        <f>_xll.qlSwapStartDate(AA60)</f>
        <v>42278</v>
      </c>
      <c r="T60" s="111">
        <f>_xll.qlSwapMaturityDate(AA60)</f>
        <v>45931</v>
      </c>
      <c r="U60" s="112">
        <f ca="1">_xll.qlOvernightIndexedSwapFairRate(AA60,_xll.ohTrigger(Trigger,TriggerON,InterestRatesTrigger))</f>
        <v>1.4900000000000036E-2</v>
      </c>
      <c r="V60" s="112">
        <f ca="1">_xll.qlQuoteValue(P60,_xll.ohTrigger(Trigger,TriggerON,InterestRatesTrigger))</f>
        <v>1.4900000000000002E-2</v>
      </c>
      <c r="W60" s="112" t="b">
        <f t="shared" ca="1" si="14"/>
        <v>1</v>
      </c>
      <c r="X60" s="163">
        <f t="shared" ca="1" si="10"/>
        <v>3.4694469519536142E-13</v>
      </c>
      <c r="Y60" s="50" t="b">
        <f ca="1">ABS(X60)&lt;=ABS('General Settings'!$D$23)</f>
        <v>1</v>
      </c>
      <c r="AA60" s="50" t="str">
        <f>_xll.qlMakeOIS(,SettlementDays,IF(O60="SW","1W",O60),IndexON,,FwdStart,DayCountConv,,Permanent,Trigger,ObjectOverwrite)</f>
        <v>obj_0037e#0001</v>
      </c>
    </row>
    <row r="61" spans="13:27" x14ac:dyDescent="0.2">
      <c r="M61" s="94" t="s">
        <v>53</v>
      </c>
      <c r="N61" s="94"/>
      <c r="O61" s="94" t="s">
        <v>116</v>
      </c>
      <c r="P61" s="94" t="str">
        <f t="shared" si="11"/>
        <v>GBP11YOIS_Quote</v>
      </c>
      <c r="Q61" s="137"/>
      <c r="R61" s="106">
        <f t="shared" si="12"/>
        <v>42278</v>
      </c>
      <c r="S61" s="106">
        <f>_xll.qlSwapStartDate(AA61)</f>
        <v>42278</v>
      </c>
      <c r="T61" s="106">
        <f>_xll.qlSwapMaturityDate(AA61)</f>
        <v>46296</v>
      </c>
      <c r="U61" s="97">
        <f ca="1">_xll.qlOvernightIndexedSwapFairRate(AA61,_xll.ohTrigger(Trigger,TriggerON,InterestRatesTrigger))</f>
        <v>1.5457024619961943E-2</v>
      </c>
      <c r="V61" s="97" t="e">
        <f ca="1">_xll.qlQuoteValue(P61,_xll.ohTrigger(Trigger,TriggerON,InterestRatesTrigger))</f>
        <v>#NUM!</v>
      </c>
      <c r="W61" s="97" t="b">
        <f t="shared" ca="1" si="14"/>
        <v>0</v>
      </c>
      <c r="X61" s="164" t="e">
        <f t="shared" ca="1" si="10"/>
        <v>#NUM!</v>
      </c>
      <c r="Y61" s="50" t="e">
        <f ca="1">ABS(X61)&lt;=ABS('General Settings'!$D$23)</f>
        <v>#NUM!</v>
      </c>
      <c r="AA61" s="50" t="str">
        <f>_xll.qlMakeOIS(,SettlementDays,IF(O61="SW","1W",O61),IndexON,,FwdStart,DayCountConv,,Permanent,Trigger,ObjectOverwrite)</f>
        <v>obj_0038d#0001</v>
      </c>
    </row>
    <row r="62" spans="13:27" x14ac:dyDescent="0.2">
      <c r="M62" s="110" t="s">
        <v>53</v>
      </c>
      <c r="N62" s="110"/>
      <c r="O62" s="110" t="s">
        <v>91</v>
      </c>
      <c r="P62" s="110" t="str">
        <f t="shared" si="11"/>
        <v>GBP12YOIS_Quote</v>
      </c>
      <c r="Q62" s="137"/>
      <c r="R62" s="111">
        <f t="shared" si="12"/>
        <v>42278</v>
      </c>
      <c r="S62" s="111">
        <f>_xll.qlSwapStartDate(AA62)</f>
        <v>42278</v>
      </c>
      <c r="T62" s="111">
        <f>_xll.qlSwapMaturityDate(AA62)</f>
        <v>46661</v>
      </c>
      <c r="U62" s="112">
        <f ca="1">_xll.qlOvernightIndexedSwapFairRate(AA62,_xll.ohTrigger(Trigger,TriggerON,InterestRatesTrigger))</f>
        <v>1.5975000000009832E-2</v>
      </c>
      <c r="V62" s="112">
        <f ca="1">_xll.qlQuoteValue(P62,_xll.ohTrigger(Trigger,TriggerON,InterestRatesTrigger))</f>
        <v>1.5975000000000003E-2</v>
      </c>
      <c r="W62" s="112" t="b">
        <f t="shared" ca="1" si="14"/>
        <v>1</v>
      </c>
      <c r="X62" s="163">
        <f t="shared" ca="1" si="10"/>
        <v>9.828943214884589E-11</v>
      </c>
      <c r="Y62" s="50" t="b">
        <f ca="1">ABS(X62)&lt;=ABS('General Settings'!$D$23)</f>
        <v>1</v>
      </c>
      <c r="AA62" s="50" t="str">
        <f>_xll.qlMakeOIS(,SettlementDays,IF(O62="SW","1W",O62),IndexON,,FwdStart,DayCountConv,,Permanent,Trigger,ObjectOverwrite)</f>
        <v>obj_00387#0001</v>
      </c>
    </row>
    <row r="63" spans="13:27" x14ac:dyDescent="0.2">
      <c r="M63" s="110" t="s">
        <v>53</v>
      </c>
      <c r="N63" s="110"/>
      <c r="O63" s="110" t="s">
        <v>92</v>
      </c>
      <c r="P63" s="110" t="str">
        <f t="shared" si="11"/>
        <v>GBP15YOIS_Quote</v>
      </c>
      <c r="Q63" s="137"/>
      <c r="R63" s="111">
        <f t="shared" si="12"/>
        <v>42278</v>
      </c>
      <c r="S63" s="111">
        <f>_xll.qlSwapStartDate(AA63)</f>
        <v>42278</v>
      </c>
      <c r="T63" s="111">
        <f>_xll.qlSwapMaturityDate(AA63)</f>
        <v>47757</v>
      </c>
      <c r="U63" s="112">
        <f ca="1">_xll.qlOvernightIndexedSwapFairRate(AA63,_xll.ohTrigger(Trigger,TriggerON,InterestRatesTrigger))</f>
        <v>1.7150000000024122E-2</v>
      </c>
      <c r="V63" s="112">
        <f ca="1">_xll.qlQuoteValue(P63,_xll.ohTrigger(Trigger,TriggerON,InterestRatesTrigger))</f>
        <v>1.7149999999999999E-2</v>
      </c>
      <c r="W63" s="112" t="b">
        <f t="shared" ca="1" si="14"/>
        <v>1</v>
      </c>
      <c r="X63" s="163">
        <f t="shared" ca="1" si="10"/>
        <v>2.4123064656933479E-10</v>
      </c>
      <c r="Y63" s="50" t="b">
        <f ca="1">ABS(X63)&lt;=ABS('General Settings'!$D$23)</f>
        <v>1</v>
      </c>
      <c r="AA63" s="50" t="str">
        <f>_xll.qlMakeOIS(,SettlementDays,IF(O63="SW","1W",O63),IndexON,,FwdStart,DayCountConv,,Permanent,Trigger,ObjectOverwrite)</f>
        <v>obj_00382#0001</v>
      </c>
    </row>
    <row r="64" spans="13:27" x14ac:dyDescent="0.2">
      <c r="M64" s="110" t="s">
        <v>53</v>
      </c>
      <c r="N64" s="110"/>
      <c r="O64" s="110" t="s">
        <v>93</v>
      </c>
      <c r="P64" s="110" t="str">
        <f t="shared" si="11"/>
        <v>GBP20YOIS_Quote</v>
      </c>
      <c r="Q64" s="137"/>
      <c r="R64" s="111">
        <f t="shared" si="12"/>
        <v>42278</v>
      </c>
      <c r="S64" s="111">
        <f>_xll.qlSwapStartDate(AA64)</f>
        <v>42278</v>
      </c>
      <c r="T64" s="111">
        <f>_xll.qlSwapMaturityDate(AA64)</f>
        <v>49583</v>
      </c>
      <c r="U64" s="112">
        <f ca="1">_xll.qlOvernightIndexedSwapFairRate(AA64,_xll.ohTrigger(Trigger,TriggerON,InterestRatesTrigger))</f>
        <v>1.8137499999957351E-2</v>
      </c>
      <c r="V64" s="112">
        <f ca="1">_xll.qlQuoteValue(P64,_xll.ohTrigger(Trigger,TriggerON,InterestRatesTrigger))</f>
        <v>1.8137500000000001E-2</v>
      </c>
      <c r="W64" s="112" t="b">
        <f t="shared" ca="1" si="14"/>
        <v>1</v>
      </c>
      <c r="X64" s="163">
        <f t="shared" ca="1" si="10"/>
        <v>-4.2649911380365779E-10</v>
      </c>
      <c r="Y64" s="50" t="b">
        <f ca="1">ABS(X64)&lt;=ABS('General Settings'!$D$23)</f>
        <v>1</v>
      </c>
      <c r="AA64" s="50" t="str">
        <f>_xll.qlMakeOIS(,SettlementDays,IF(O64="SW","1W",O64),IndexON,,FwdStart,DayCountConv,,Permanent,Trigger,ObjectOverwrite)</f>
        <v>obj_00384#0001</v>
      </c>
    </row>
    <row r="65" spans="10:27" x14ac:dyDescent="0.2">
      <c r="M65" s="110" t="s">
        <v>53</v>
      </c>
      <c r="N65" s="110"/>
      <c r="O65" s="110" t="s">
        <v>94</v>
      </c>
      <c r="P65" s="110" t="str">
        <f t="shared" si="11"/>
        <v>GBP25YOIS_Quote</v>
      </c>
      <c r="Q65" s="137"/>
      <c r="R65" s="111">
        <f t="shared" si="12"/>
        <v>42278</v>
      </c>
      <c r="S65" s="111">
        <f>_xll.qlSwapStartDate(AA65)</f>
        <v>42278</v>
      </c>
      <c r="T65" s="111">
        <f>_xll.qlSwapMaturityDate(AA65)</f>
        <v>51410</v>
      </c>
      <c r="U65" s="112">
        <f ca="1">_xll.qlOvernightIndexedSwapFairRate(AA65,_xll.ohTrigger(Trigger,TriggerON,InterestRatesTrigger))</f>
        <v>1.8400000000027249E-2</v>
      </c>
      <c r="V65" s="112">
        <f ca="1">_xll.qlQuoteValue(P65,_xll.ohTrigger(Trigger,TriggerON,InterestRatesTrigger))</f>
        <v>1.84E-2</v>
      </c>
      <c r="W65" s="112" t="b">
        <f t="shared" ca="1" si="14"/>
        <v>1</v>
      </c>
      <c r="X65" s="163">
        <f t="shared" ca="1" si="10"/>
        <v>2.7249036360643686E-10</v>
      </c>
      <c r="Y65" s="50" t="b">
        <f ca="1">ABS(X65)&lt;=ABS('General Settings'!$D$23)</f>
        <v>1</v>
      </c>
      <c r="AA65" s="50" t="str">
        <f>_xll.qlMakeOIS(,SettlementDays,IF(O65="SW","1W",O65),IndexON,,FwdStart,DayCountConv,,Permanent,Trigger,ObjectOverwrite)</f>
        <v>obj_0037d#0001</v>
      </c>
    </row>
    <row r="66" spans="10:27" x14ac:dyDescent="0.2">
      <c r="M66" s="110" t="s">
        <v>53</v>
      </c>
      <c r="N66" s="110"/>
      <c r="O66" s="110" t="s">
        <v>96</v>
      </c>
      <c r="P66" s="110" t="str">
        <f t="shared" si="11"/>
        <v>GBP30YOIS_Quote</v>
      </c>
      <c r="Q66" s="137"/>
      <c r="R66" s="111">
        <f t="shared" ref="R66:R69" si="15">EvaluationDate</f>
        <v>42278</v>
      </c>
      <c r="S66" s="111">
        <f>_xll.qlSwapStartDate(AA66)</f>
        <v>42278</v>
      </c>
      <c r="T66" s="111">
        <f>_xll.qlSwapMaturityDate(AA66)</f>
        <v>53237</v>
      </c>
      <c r="U66" s="112">
        <f ca="1">_xll.qlOvernightIndexedSwapFairRate(AA66,_xll.ohTrigger(Trigger,TriggerON,InterestRatesTrigger))</f>
        <v>1.848749999998885E-2</v>
      </c>
      <c r="V66" s="112">
        <f ca="1">_xll.qlQuoteValue(P66,_xll.ohTrigger(Trigger,TriggerON,InterestRatesTrigger))</f>
        <v>1.84875E-2</v>
      </c>
      <c r="W66" s="112" t="b">
        <f t="shared" ref="W66:W69" ca="1" si="16">NOT(ISERROR(V66))</f>
        <v>1</v>
      </c>
      <c r="X66" s="163">
        <f t="shared" ca="1" si="10"/>
        <v>-1.1150802503578916E-10</v>
      </c>
      <c r="Y66" s="50" t="b">
        <f ca="1">ABS(X66)&lt;=ABS('General Settings'!$D$23)</f>
        <v>1</v>
      </c>
      <c r="AA66" s="50" t="str">
        <f>_xll.qlMakeOIS(,SettlementDays,IF(O66="SW","1W",O66),IndexON,,FwdStart,DayCountConv,,Permanent,Trigger,ObjectOverwrite)</f>
        <v>obj_0038a#0001</v>
      </c>
    </row>
    <row r="67" spans="10:27" x14ac:dyDescent="0.2">
      <c r="M67" s="110" t="s">
        <v>53</v>
      </c>
      <c r="N67" s="110"/>
      <c r="O67" s="110" t="s">
        <v>98</v>
      </c>
      <c r="P67" s="110" t="str">
        <f t="shared" si="11"/>
        <v>GBP40YOIS_Quote</v>
      </c>
      <c r="Q67" s="137"/>
      <c r="R67" s="111">
        <f t="shared" si="15"/>
        <v>42278</v>
      </c>
      <c r="S67" s="111">
        <f>_xll.qlSwapStartDate(AA67)</f>
        <v>42278</v>
      </c>
      <c r="T67" s="111">
        <f>_xll.qlSwapMaturityDate(AA67)</f>
        <v>56888</v>
      </c>
      <c r="U67" s="112">
        <f ca="1">_xll.qlOvernightIndexedSwapFairRate(AA67,_xll.ohTrigger(Trigger,TriggerON,InterestRatesTrigger))</f>
        <v>1.8162499999985853E-2</v>
      </c>
      <c r="V67" s="112">
        <f ca="1">_xll.qlQuoteValue(P67,_xll.ohTrigger(Trigger,TriggerON,InterestRatesTrigger))</f>
        <v>1.8162500000000002E-2</v>
      </c>
      <c r="W67" s="112" t="b">
        <f t="shared" ca="1" si="16"/>
        <v>1</v>
      </c>
      <c r="X67" s="163">
        <f t="shared" ca="1" si="10"/>
        <v>-1.4148404670066839E-10</v>
      </c>
      <c r="Y67" s="50" t="b">
        <f ca="1">ABS(X67)&lt;=ABS('General Settings'!$D$23)</f>
        <v>1</v>
      </c>
      <c r="AA67" s="50" t="str">
        <f>_xll.qlMakeOIS(,SettlementDays,IF(O67="SW","1W",O67),IndexON,,FwdStart,DayCountConv,,Permanent,Trigger,ObjectOverwrite)</f>
        <v>obj_00398#0001</v>
      </c>
    </row>
    <row r="68" spans="10:27" x14ac:dyDescent="0.2">
      <c r="M68" s="110" t="s">
        <v>53</v>
      </c>
      <c r="N68" s="110"/>
      <c r="O68" s="110" t="s">
        <v>99</v>
      </c>
      <c r="P68" s="110" t="str">
        <f t="shared" si="11"/>
        <v>GBP50YOIS_Quote</v>
      </c>
      <c r="Q68" s="137"/>
      <c r="R68" s="111">
        <f t="shared" si="15"/>
        <v>42278</v>
      </c>
      <c r="S68" s="111">
        <f>_xll.qlSwapStartDate(AA68)</f>
        <v>42278</v>
      </c>
      <c r="T68" s="111">
        <f>_xll.qlSwapMaturityDate(AA68)</f>
        <v>60541</v>
      </c>
      <c r="U68" s="112">
        <f ca="1">_xll.qlOvernightIndexedSwapFairRate(AA68,_xll.ohTrigger(Trigger,TriggerON,InterestRatesTrigger))</f>
        <v>1.7825000000002506E-2</v>
      </c>
      <c r="V68" s="112">
        <f ca="1">_xll.qlQuoteValue(P68,_xll.ohTrigger(Trigger,TriggerON,InterestRatesTrigger))</f>
        <v>1.7825000000000001E-2</v>
      </c>
      <c r="W68" s="112" t="b">
        <f t="shared" ca="1" si="16"/>
        <v>1</v>
      </c>
      <c r="X68" s="163">
        <f t="shared" ca="1" si="10"/>
        <v>2.5049406993105094E-11</v>
      </c>
      <c r="Y68" s="50" t="b">
        <f ca="1">ABS(X68)&lt;=ABS('General Settings'!$D$23)</f>
        <v>1</v>
      </c>
      <c r="AA68" s="50" t="str">
        <f>_xll.qlMakeOIS(,SettlementDays,IF(O68="SW","1W",O68),IndexON,,FwdStart,DayCountConv,,Permanent,Trigger,ObjectOverwrite)</f>
        <v>obj_00395#0001</v>
      </c>
    </row>
    <row r="69" spans="10:27" x14ac:dyDescent="0.2">
      <c r="M69" s="114" t="s">
        <v>53</v>
      </c>
      <c r="N69" s="114"/>
      <c r="O69" s="114" t="s">
        <v>130</v>
      </c>
      <c r="P69" s="114" t="str">
        <f t="shared" si="11"/>
        <v>GBP60YOIS_Quote</v>
      </c>
      <c r="Q69" s="138"/>
      <c r="R69" s="115">
        <f t="shared" si="15"/>
        <v>42278</v>
      </c>
      <c r="S69" s="115">
        <f>_xll.qlSwapStartDate(AA69)</f>
        <v>42278</v>
      </c>
      <c r="T69" s="115">
        <f>_xll.qlSwapMaturityDate(AA69)</f>
        <v>64193</v>
      </c>
      <c r="U69" s="116">
        <f ca="1">_xll.qlOvernightIndexedSwapFairRate(AA69,_xll.ohTrigger(Trigger,TriggerON,InterestRatesTrigger))</f>
        <v>1.7850000000009511E-2</v>
      </c>
      <c r="V69" s="116">
        <f ca="1">_xll.qlQuoteValue(P69,_xll.ohTrigger(Trigger,TriggerON,InterestRatesTrigger))</f>
        <v>1.7850000000000001E-2</v>
      </c>
      <c r="W69" s="116" t="b">
        <f t="shared" ca="1" si="16"/>
        <v>1</v>
      </c>
      <c r="X69" s="165">
        <f t="shared" ca="1" si="10"/>
        <v>9.5097540953048565E-11</v>
      </c>
      <c r="Y69" s="51" t="b">
        <f ca="1">ABS(X69)&lt;=ABS('General Settings'!$D$23)</f>
        <v>1</v>
      </c>
      <c r="AA69" s="51" t="str">
        <f>_xll.qlMakeOIS(,SettlementDays,IF(O69="SW","1W",O69),IndexON,,FwdStart,DayCountConv,,Permanent,Trigger,ObjectOverwrite)</f>
        <v>obj_00391#0001</v>
      </c>
    </row>
    <row r="70" spans="10:27" x14ac:dyDescent="0.2">
      <c r="W70" s="62"/>
      <c r="X70" s="62"/>
    </row>
    <row r="71" spans="10:27" x14ac:dyDescent="0.2">
      <c r="J71" s="62"/>
      <c r="K71" s="62"/>
      <c r="L71" s="62"/>
      <c r="W71" s="62"/>
      <c r="X71" s="62"/>
    </row>
    <row r="72" spans="10:27" x14ac:dyDescent="0.2">
      <c r="W72" s="62"/>
      <c r="X72" s="62"/>
    </row>
    <row r="73" spans="10:27" x14ac:dyDescent="0.2">
      <c r="W73" s="62"/>
      <c r="X73" s="62"/>
    </row>
    <row r="74" spans="10:27" x14ac:dyDescent="0.2">
      <c r="W74" s="62"/>
      <c r="X74" s="62"/>
    </row>
    <row r="75" spans="10:27" x14ac:dyDescent="0.2">
      <c r="W75" s="62"/>
      <c r="X75" s="62"/>
    </row>
    <row r="76" spans="10:27" x14ac:dyDescent="0.2">
      <c r="W76" s="62"/>
      <c r="X76" s="62"/>
    </row>
    <row r="77" spans="10:27" x14ac:dyDescent="0.2">
      <c r="W77" s="62"/>
      <c r="X77" s="62"/>
    </row>
    <row r="78" spans="10:27" x14ac:dyDescent="0.2">
      <c r="W78" s="62"/>
      <c r="X78" s="62"/>
    </row>
    <row r="79" spans="10:27" x14ac:dyDescent="0.2">
      <c r="W79" s="62"/>
      <c r="X79" s="62"/>
    </row>
    <row r="80" spans="10:27" x14ac:dyDescent="0.2">
      <c r="W80" s="62"/>
      <c r="X80" s="62"/>
    </row>
    <row r="81" spans="23:24" x14ac:dyDescent="0.2">
      <c r="W81" s="62"/>
      <c r="X81" s="62"/>
    </row>
    <row r="82" spans="23:24" x14ac:dyDescent="0.2">
      <c r="W82" s="62"/>
      <c r="X82" s="62"/>
    </row>
    <row r="83" spans="23:24" x14ac:dyDescent="0.2">
      <c r="W83" s="62"/>
      <c r="X83" s="62"/>
    </row>
    <row r="84" spans="23:24" x14ac:dyDescent="0.2">
      <c r="W84" s="62"/>
      <c r="X84" s="62"/>
    </row>
    <row r="85" spans="23:24" x14ac:dyDescent="0.2">
      <c r="W85" s="62"/>
      <c r="X85" s="62"/>
    </row>
    <row r="86" spans="23:24" x14ac:dyDescent="0.2">
      <c r="W86" s="62"/>
      <c r="X86" s="62"/>
    </row>
    <row r="87" spans="23:24" x14ac:dyDescent="0.2">
      <c r="W87" s="62"/>
      <c r="X87" s="62"/>
    </row>
    <row r="88" spans="23:24" x14ac:dyDescent="0.2">
      <c r="W88" s="62"/>
      <c r="X88" s="62"/>
    </row>
    <row r="89" spans="23:24" x14ac:dyDescent="0.2">
      <c r="W89" s="62"/>
      <c r="X89" s="62"/>
    </row>
    <row r="90" spans="23:24" x14ac:dyDescent="0.2">
      <c r="W90" s="62"/>
      <c r="X90" s="62"/>
    </row>
    <row r="91" spans="23:24" x14ac:dyDescent="0.2">
      <c r="W91" s="62"/>
      <c r="X91" s="62"/>
    </row>
    <row r="92" spans="23:24" x14ac:dyDescent="0.2">
      <c r="W92" s="62"/>
      <c r="X92" s="62"/>
    </row>
    <row r="93" spans="23:24" x14ac:dyDescent="0.2">
      <c r="W93" s="62"/>
      <c r="X93" s="62"/>
    </row>
    <row r="94" spans="23:24" x14ac:dyDescent="0.2">
      <c r="W94" s="62"/>
      <c r="X94" s="62"/>
    </row>
    <row r="95" spans="23:24" x14ac:dyDescent="0.2">
      <c r="W95" s="62"/>
      <c r="X95" s="62"/>
    </row>
    <row r="96" spans="23:24" x14ac:dyDescent="0.2">
      <c r="W96" s="62"/>
      <c r="X96" s="62"/>
    </row>
    <row r="97" spans="23:24" x14ac:dyDescent="0.2">
      <c r="W97" s="62"/>
      <c r="X97" s="62"/>
    </row>
    <row r="98" spans="23:24" x14ac:dyDescent="0.2">
      <c r="W98" s="62"/>
      <c r="X98" s="62"/>
    </row>
    <row r="99" spans="23:24" x14ac:dyDescent="0.2">
      <c r="W99" s="62"/>
      <c r="X99" s="62"/>
    </row>
    <row r="100" spans="23:24" x14ac:dyDescent="0.2">
      <c r="W100" s="62"/>
      <c r="X100" s="62"/>
    </row>
    <row r="101" spans="23:24" x14ac:dyDescent="0.2">
      <c r="W101" s="62"/>
      <c r="X101" s="62"/>
    </row>
    <row r="102" spans="23:24" x14ac:dyDescent="0.2">
      <c r="W102" s="62"/>
      <c r="X102" s="62"/>
    </row>
    <row r="103" spans="23:24" x14ac:dyDescent="0.2">
      <c r="W103" s="62"/>
      <c r="X103" s="62"/>
    </row>
    <row r="104" spans="23:24" x14ac:dyDescent="0.2">
      <c r="W104" s="62"/>
      <c r="X104" s="62"/>
    </row>
    <row r="105" spans="23:24" x14ac:dyDescent="0.2">
      <c r="W105" s="62"/>
      <c r="X105" s="62"/>
    </row>
    <row r="106" spans="23:24" x14ac:dyDescent="0.2">
      <c r="W106" s="62"/>
      <c r="X106" s="62"/>
    </row>
    <row r="107" spans="23:24" x14ac:dyDescent="0.2">
      <c r="W107" s="62"/>
      <c r="X107" s="62"/>
    </row>
    <row r="108" spans="23:24" x14ac:dyDescent="0.2">
      <c r="W108" s="62"/>
      <c r="X108" s="62"/>
    </row>
    <row r="109" spans="23:24" x14ac:dyDescent="0.2">
      <c r="W109" s="62"/>
      <c r="X109" s="62"/>
    </row>
    <row r="110" spans="23:24" x14ac:dyDescent="0.2">
      <c r="W110" s="62"/>
      <c r="X110" s="62"/>
    </row>
    <row r="111" spans="23:24" x14ac:dyDescent="0.2">
      <c r="W111" s="62"/>
      <c r="X111" s="62"/>
    </row>
    <row r="112" spans="23:24" x14ac:dyDescent="0.2">
      <c r="W112" s="62"/>
      <c r="X112" s="62"/>
    </row>
    <row r="113" spans="23:24" x14ac:dyDescent="0.2">
      <c r="W113" s="62"/>
      <c r="X113" s="62"/>
    </row>
    <row r="114" spans="23:24" x14ac:dyDescent="0.2">
      <c r="W114" s="62"/>
      <c r="X114" s="62"/>
    </row>
    <row r="115" spans="23:24" x14ac:dyDescent="0.2">
      <c r="W115" s="62"/>
      <c r="X115" s="62"/>
    </row>
    <row r="116" spans="23:24" x14ac:dyDescent="0.2">
      <c r="W116" s="62"/>
      <c r="X116" s="62"/>
    </row>
    <row r="117" spans="23:24" x14ac:dyDescent="0.2">
      <c r="W117" s="62"/>
      <c r="X117" s="62"/>
    </row>
    <row r="118" spans="23:24" x14ac:dyDescent="0.2">
      <c r="W118" s="62"/>
      <c r="X118" s="62"/>
    </row>
    <row r="119" spans="23:24" x14ac:dyDescent="0.2">
      <c r="W119" s="62"/>
      <c r="X119" s="62"/>
    </row>
    <row r="120" spans="23:24" x14ac:dyDescent="0.2">
      <c r="W120" s="62"/>
      <c r="X120" s="62"/>
    </row>
    <row r="121" spans="23:24" x14ac:dyDescent="0.2">
      <c r="W121" s="62"/>
      <c r="X121" s="62"/>
    </row>
    <row r="122" spans="23:24" x14ac:dyDescent="0.2">
      <c r="W122" s="62"/>
      <c r="X122" s="62"/>
    </row>
    <row r="123" spans="23:24" x14ac:dyDescent="0.2">
      <c r="W123" s="62"/>
      <c r="X123" s="62"/>
    </row>
    <row r="124" spans="23:24" x14ac:dyDescent="0.2">
      <c r="W124" s="62"/>
      <c r="X124" s="62"/>
    </row>
    <row r="125" spans="23:24" x14ac:dyDescent="0.2">
      <c r="W125" s="62"/>
      <c r="X125" s="62"/>
    </row>
    <row r="126" spans="23:24" x14ac:dyDescent="0.2">
      <c r="W126" s="62"/>
      <c r="X126" s="62"/>
    </row>
    <row r="127" spans="23:24" x14ac:dyDescent="0.2">
      <c r="W127" s="62"/>
      <c r="X127" s="62"/>
    </row>
    <row r="128" spans="23:24" x14ac:dyDescent="0.2">
      <c r="W128" s="62"/>
      <c r="X128" s="62"/>
    </row>
    <row r="129" spans="23:24" x14ac:dyDescent="0.2">
      <c r="W129" s="62"/>
      <c r="X129" s="62"/>
    </row>
    <row r="130" spans="23:24" x14ac:dyDescent="0.2">
      <c r="W130" s="62"/>
      <c r="X130" s="62"/>
    </row>
    <row r="131" spans="23:24" x14ac:dyDescent="0.2">
      <c r="W131" s="62"/>
      <c r="X131" s="62"/>
    </row>
    <row r="132" spans="23:24" x14ac:dyDescent="0.2">
      <c r="W132" s="62"/>
      <c r="X132" s="62"/>
    </row>
    <row r="133" spans="23:24" x14ac:dyDescent="0.2">
      <c r="W133" s="62"/>
      <c r="X133" s="62"/>
    </row>
    <row r="134" spans="23:24" x14ac:dyDescent="0.2">
      <c r="W134" s="62"/>
      <c r="X134" s="62"/>
    </row>
    <row r="135" spans="23:24" x14ac:dyDescent="0.2">
      <c r="W135" s="62"/>
      <c r="X135" s="62"/>
    </row>
    <row r="136" spans="23:24" x14ac:dyDescent="0.2">
      <c r="W136" s="62"/>
      <c r="X136" s="62"/>
    </row>
    <row r="137" spans="23:24" x14ac:dyDescent="0.2">
      <c r="W137" s="62"/>
      <c r="X137" s="62"/>
    </row>
    <row r="138" spans="23:24" x14ac:dyDescent="0.2">
      <c r="W138" s="62"/>
      <c r="X138" s="62"/>
    </row>
    <row r="139" spans="23:24" x14ac:dyDescent="0.2">
      <c r="W139" s="62"/>
      <c r="X139" s="62"/>
    </row>
    <row r="140" spans="23:24" x14ac:dyDescent="0.2">
      <c r="W140" s="62"/>
      <c r="X140" s="62"/>
    </row>
    <row r="141" spans="23:24" x14ac:dyDescent="0.2">
      <c r="W141" s="62"/>
      <c r="X141" s="62"/>
    </row>
    <row r="142" spans="23:24" x14ac:dyDescent="0.2">
      <c r="W142" s="62"/>
      <c r="X142" s="62"/>
    </row>
    <row r="143" spans="23:24" x14ac:dyDescent="0.2">
      <c r="W143" s="62"/>
      <c r="X143" s="62"/>
    </row>
    <row r="144" spans="23:24" x14ac:dyDescent="0.2">
      <c r="W144" s="62"/>
      <c r="X144" s="62"/>
    </row>
    <row r="145" spans="23:24" x14ac:dyDescent="0.2">
      <c r="W145" s="62"/>
      <c r="X145" s="62"/>
    </row>
    <row r="146" spans="23:24" x14ac:dyDescent="0.2">
      <c r="W146" s="62"/>
      <c r="X146" s="62"/>
    </row>
    <row r="147" spans="23:24" x14ac:dyDescent="0.2">
      <c r="W147" s="62"/>
      <c r="X147" s="62"/>
    </row>
    <row r="148" spans="23:24" x14ac:dyDescent="0.2">
      <c r="W148" s="62"/>
      <c r="X148" s="62"/>
    </row>
    <row r="149" spans="23:24" x14ac:dyDescent="0.2">
      <c r="W149" s="62"/>
      <c r="X149" s="62"/>
    </row>
    <row r="150" spans="23:24" x14ac:dyDescent="0.2">
      <c r="W150" s="62"/>
      <c r="X150" s="62"/>
    </row>
    <row r="151" spans="23:24" x14ac:dyDescent="0.2">
      <c r="W151" s="62"/>
      <c r="X151" s="62"/>
    </row>
    <row r="152" spans="23:24" x14ac:dyDescent="0.2">
      <c r="W152" s="62"/>
      <c r="X152" s="62"/>
    </row>
    <row r="153" spans="23:24" x14ac:dyDescent="0.2">
      <c r="W153" s="62"/>
      <c r="X153" s="62"/>
    </row>
    <row r="154" spans="23:24" x14ac:dyDescent="0.2">
      <c r="W154" s="62"/>
      <c r="X154" s="62"/>
    </row>
    <row r="155" spans="23:24" x14ac:dyDescent="0.2">
      <c r="W155" s="62"/>
      <c r="X155" s="62"/>
    </row>
    <row r="156" spans="23:24" x14ac:dyDescent="0.2">
      <c r="W156" s="62"/>
      <c r="X156" s="62"/>
    </row>
    <row r="157" spans="23:24" x14ac:dyDescent="0.2">
      <c r="W157" s="62"/>
      <c r="X157" s="62"/>
    </row>
    <row r="158" spans="23:24" x14ac:dyDescent="0.2">
      <c r="W158" s="62"/>
      <c r="X158" s="62"/>
    </row>
    <row r="159" spans="23:24" x14ac:dyDescent="0.2">
      <c r="W159" s="62"/>
      <c r="X159" s="62"/>
    </row>
    <row r="160" spans="23:24" x14ac:dyDescent="0.2">
      <c r="W160" s="62"/>
      <c r="X160" s="62"/>
    </row>
    <row r="161" spans="23:24" x14ac:dyDescent="0.2">
      <c r="W161" s="62"/>
      <c r="X161" s="62"/>
    </row>
    <row r="162" spans="23:24" x14ac:dyDescent="0.2">
      <c r="W162" s="62"/>
      <c r="X162" s="62"/>
    </row>
    <row r="163" spans="23:24" x14ac:dyDescent="0.2">
      <c r="W163" s="62"/>
      <c r="X163" s="62"/>
    </row>
    <row r="164" spans="23:24" x14ac:dyDescent="0.2">
      <c r="W164" s="62"/>
      <c r="X164" s="62"/>
    </row>
    <row r="165" spans="23:24" x14ac:dyDescent="0.2">
      <c r="W165" s="62"/>
      <c r="X165" s="62"/>
    </row>
    <row r="166" spans="23:24" x14ac:dyDescent="0.2">
      <c r="W166" s="62"/>
      <c r="X166" s="62"/>
    </row>
    <row r="167" spans="23:24" x14ac:dyDescent="0.2">
      <c r="W167" s="62"/>
      <c r="X167" s="62"/>
    </row>
    <row r="168" spans="23:24" x14ac:dyDescent="0.2">
      <c r="W168" s="62"/>
      <c r="X168" s="62"/>
    </row>
    <row r="169" spans="23:24" x14ac:dyDescent="0.2">
      <c r="W169" s="62"/>
      <c r="X169" s="62"/>
    </row>
    <row r="170" spans="23:24" x14ac:dyDescent="0.2">
      <c r="W170" s="62"/>
      <c r="X170" s="62"/>
    </row>
    <row r="171" spans="23:24" x14ac:dyDescent="0.2">
      <c r="W171" s="62"/>
      <c r="X171" s="62"/>
    </row>
    <row r="172" spans="23:24" x14ac:dyDescent="0.2">
      <c r="W172" s="62"/>
      <c r="X172" s="62"/>
    </row>
    <row r="173" spans="23:24" x14ac:dyDescent="0.2">
      <c r="W173" s="62"/>
      <c r="X173" s="62"/>
    </row>
    <row r="174" spans="23:24" x14ac:dyDescent="0.2">
      <c r="W174" s="62"/>
      <c r="X174" s="62"/>
    </row>
    <row r="175" spans="23:24" x14ac:dyDescent="0.2">
      <c r="W175" s="62"/>
      <c r="X175" s="62"/>
    </row>
    <row r="176" spans="23:24" x14ac:dyDescent="0.2">
      <c r="W176" s="62"/>
      <c r="X176" s="62"/>
    </row>
    <row r="177" spans="23:24" x14ac:dyDescent="0.2">
      <c r="W177" s="62"/>
      <c r="X177" s="62"/>
    </row>
    <row r="178" spans="23:24" x14ac:dyDescent="0.2">
      <c r="W178" s="62"/>
      <c r="X178" s="62"/>
    </row>
    <row r="179" spans="23:24" x14ac:dyDescent="0.2">
      <c r="W179" s="62"/>
      <c r="X179" s="62"/>
    </row>
    <row r="180" spans="23:24" x14ac:dyDescent="0.2">
      <c r="W180" s="62"/>
      <c r="X180" s="62"/>
    </row>
    <row r="181" spans="23:24" x14ac:dyDescent="0.2">
      <c r="W181" s="62"/>
      <c r="X181" s="62"/>
    </row>
    <row r="182" spans="23:24" x14ac:dyDescent="0.2">
      <c r="W182" s="62"/>
      <c r="X182" s="62"/>
    </row>
    <row r="183" spans="23:24" x14ac:dyDescent="0.2">
      <c r="W183" s="62"/>
      <c r="X183" s="62"/>
    </row>
    <row r="184" spans="23:24" x14ac:dyDescent="0.2">
      <c r="W184" s="62"/>
      <c r="X184" s="62"/>
    </row>
    <row r="185" spans="23:24" x14ac:dyDescent="0.2">
      <c r="W185" s="62"/>
      <c r="X185" s="62"/>
    </row>
    <row r="186" spans="23:24" x14ac:dyDescent="0.2">
      <c r="W186" s="62"/>
      <c r="X186" s="62"/>
    </row>
    <row r="187" spans="23:24" x14ac:dyDescent="0.2">
      <c r="W187" s="62"/>
      <c r="X187" s="62"/>
    </row>
    <row r="188" spans="23:24" x14ac:dyDescent="0.2">
      <c r="W188" s="62"/>
      <c r="X188" s="62"/>
    </row>
    <row r="189" spans="23:24" x14ac:dyDescent="0.2">
      <c r="W189" s="62"/>
      <c r="X189" s="62"/>
    </row>
    <row r="190" spans="23:24" x14ac:dyDescent="0.2">
      <c r="W190" s="62"/>
      <c r="X190" s="62"/>
    </row>
    <row r="191" spans="23:24" x14ac:dyDescent="0.2">
      <c r="W191" s="62"/>
      <c r="X191" s="62"/>
    </row>
    <row r="192" spans="23:24" x14ac:dyDescent="0.2">
      <c r="W192" s="62"/>
      <c r="X192" s="62"/>
    </row>
    <row r="193" spans="23:24" x14ac:dyDescent="0.2">
      <c r="W193" s="62"/>
      <c r="X193" s="62"/>
    </row>
    <row r="194" spans="23:24" x14ac:dyDescent="0.2">
      <c r="W194" s="62"/>
      <c r="X194" s="62"/>
    </row>
    <row r="195" spans="23:24" x14ac:dyDescent="0.2">
      <c r="W195" s="62"/>
      <c r="X195" s="62"/>
    </row>
    <row r="196" spans="23:24" x14ac:dyDescent="0.2">
      <c r="W196" s="62"/>
      <c r="X196" s="62"/>
    </row>
    <row r="197" spans="23:24" x14ac:dyDescent="0.2">
      <c r="W197" s="62"/>
      <c r="X197" s="62"/>
    </row>
    <row r="198" spans="23:24" x14ac:dyDescent="0.2">
      <c r="W198" s="62"/>
      <c r="X198" s="62"/>
    </row>
    <row r="199" spans="23:24" x14ac:dyDescent="0.2">
      <c r="W199" s="62"/>
      <c r="X199" s="62"/>
    </row>
    <row r="200" spans="23:24" x14ac:dyDescent="0.2">
      <c r="W200" s="62"/>
      <c r="X200" s="62"/>
    </row>
    <row r="201" spans="23:24" x14ac:dyDescent="0.2">
      <c r="W201" s="62"/>
      <c r="X201" s="62"/>
    </row>
    <row r="202" spans="23:24" x14ac:dyDescent="0.2">
      <c r="W202" s="62"/>
      <c r="X202" s="62"/>
    </row>
    <row r="203" spans="23:24" x14ac:dyDescent="0.2">
      <c r="W203" s="62"/>
      <c r="X203" s="62"/>
    </row>
    <row r="204" spans="23:24" x14ac:dyDescent="0.2">
      <c r="W204" s="62"/>
      <c r="X204" s="62"/>
    </row>
    <row r="205" spans="23:24" x14ac:dyDescent="0.2">
      <c r="W205" s="62"/>
      <c r="X205" s="62"/>
    </row>
    <row r="206" spans="23:24" x14ac:dyDescent="0.2">
      <c r="W206" s="62"/>
      <c r="X206" s="62"/>
    </row>
    <row r="207" spans="23:24" x14ac:dyDescent="0.2">
      <c r="W207" s="62"/>
      <c r="X207" s="62"/>
    </row>
    <row r="208" spans="23:24" x14ac:dyDescent="0.2">
      <c r="W208" s="62"/>
      <c r="X208" s="62"/>
    </row>
    <row r="209" spans="23:24" x14ac:dyDescent="0.2">
      <c r="W209" s="62"/>
      <c r="X209" s="62"/>
    </row>
    <row r="210" spans="23:24" x14ac:dyDescent="0.2">
      <c r="W210" s="62"/>
      <c r="X210" s="62"/>
    </row>
    <row r="211" spans="23:24" x14ac:dyDescent="0.2">
      <c r="W211" s="62"/>
      <c r="X211" s="62"/>
    </row>
    <row r="212" spans="23:24" x14ac:dyDescent="0.2">
      <c r="W212" s="62"/>
      <c r="X212" s="62"/>
    </row>
    <row r="213" spans="23:24" x14ac:dyDescent="0.2">
      <c r="W213" s="62"/>
      <c r="X213" s="62"/>
    </row>
    <row r="214" spans="23:24" x14ac:dyDescent="0.2">
      <c r="W214" s="62"/>
      <c r="X214" s="62"/>
    </row>
    <row r="215" spans="23:24" x14ac:dyDescent="0.2">
      <c r="W215" s="62"/>
      <c r="X215" s="62"/>
    </row>
    <row r="216" spans="23:24" x14ac:dyDescent="0.2">
      <c r="W216" s="62"/>
      <c r="X216" s="62"/>
    </row>
    <row r="217" spans="23:24" x14ac:dyDescent="0.2">
      <c r="W217" s="62"/>
      <c r="X217" s="62"/>
    </row>
    <row r="218" spans="23:24" x14ac:dyDescent="0.2">
      <c r="W218" s="62"/>
      <c r="X218" s="62"/>
    </row>
    <row r="219" spans="23:24" x14ac:dyDescent="0.2">
      <c r="W219" s="62"/>
      <c r="X219" s="62"/>
    </row>
    <row r="220" spans="23:24" x14ac:dyDescent="0.2">
      <c r="W220" s="62"/>
      <c r="X220" s="62"/>
    </row>
    <row r="221" spans="23:24" x14ac:dyDescent="0.2">
      <c r="W221" s="62"/>
      <c r="X221" s="62"/>
    </row>
    <row r="222" spans="23:24" x14ac:dyDescent="0.2">
      <c r="W222" s="62"/>
      <c r="X222" s="62"/>
    </row>
    <row r="223" spans="23:24" x14ac:dyDescent="0.2">
      <c r="W223" s="62"/>
      <c r="X223" s="62"/>
    </row>
    <row r="224" spans="23:24" x14ac:dyDescent="0.2">
      <c r="W224" s="62"/>
      <c r="X224" s="62"/>
    </row>
    <row r="225" spans="23:24" x14ac:dyDescent="0.2">
      <c r="W225" s="62"/>
      <c r="X225" s="62"/>
    </row>
    <row r="226" spans="23:24" x14ac:dyDescent="0.2">
      <c r="W226" s="62"/>
      <c r="X226" s="62"/>
    </row>
    <row r="227" spans="23:24" x14ac:dyDescent="0.2">
      <c r="W227" s="62"/>
      <c r="X227" s="62"/>
    </row>
    <row r="228" spans="23:24" x14ac:dyDescent="0.2">
      <c r="W228" s="62"/>
      <c r="X228" s="62"/>
    </row>
    <row r="229" spans="23:24" x14ac:dyDescent="0.2">
      <c r="W229" s="62"/>
      <c r="X229" s="62"/>
    </row>
    <row r="230" spans="23:24" x14ac:dyDescent="0.2">
      <c r="W230" s="62"/>
      <c r="X230" s="62"/>
    </row>
    <row r="231" spans="23:24" x14ac:dyDescent="0.2">
      <c r="W231" s="62"/>
      <c r="X231" s="62"/>
    </row>
    <row r="232" spans="23:24" x14ac:dyDescent="0.2">
      <c r="W232" s="62"/>
      <c r="X232" s="62"/>
    </row>
    <row r="233" spans="23:24" x14ac:dyDescent="0.2">
      <c r="W233" s="62"/>
      <c r="X233" s="62"/>
    </row>
    <row r="234" spans="23:24" x14ac:dyDescent="0.2">
      <c r="W234" s="62"/>
      <c r="X234" s="62"/>
    </row>
    <row r="235" spans="23:24" x14ac:dyDescent="0.2">
      <c r="W235" s="62"/>
      <c r="X235" s="62"/>
    </row>
    <row r="236" spans="23:24" x14ac:dyDescent="0.2">
      <c r="W236" s="62"/>
      <c r="X236" s="62"/>
    </row>
    <row r="237" spans="23:24" x14ac:dyDescent="0.2">
      <c r="W237" s="62"/>
      <c r="X237" s="62"/>
    </row>
    <row r="238" spans="23:24" x14ac:dyDescent="0.2">
      <c r="W238" s="62"/>
      <c r="X238" s="62"/>
    </row>
    <row r="239" spans="23:24" x14ac:dyDescent="0.2">
      <c r="W239" s="62"/>
      <c r="X239" s="62"/>
    </row>
    <row r="240" spans="23:24" x14ac:dyDescent="0.2">
      <c r="W240" s="62"/>
      <c r="X240" s="62"/>
    </row>
    <row r="241" spans="23:24" x14ac:dyDescent="0.2">
      <c r="W241" s="62"/>
      <c r="X241" s="62"/>
    </row>
    <row r="242" spans="23:24" x14ac:dyDescent="0.2">
      <c r="W242" s="62"/>
      <c r="X242" s="62"/>
    </row>
    <row r="243" spans="23:24" x14ac:dyDescent="0.2">
      <c r="W243" s="62"/>
      <c r="X243" s="62"/>
    </row>
    <row r="244" spans="23:24" x14ac:dyDescent="0.2">
      <c r="W244" s="62"/>
      <c r="X244" s="62"/>
    </row>
    <row r="245" spans="23:24" x14ac:dyDescent="0.2">
      <c r="W245" s="62"/>
      <c r="X245" s="62"/>
    </row>
    <row r="246" spans="23:24" x14ac:dyDescent="0.2">
      <c r="W246" s="62"/>
      <c r="X246" s="62"/>
    </row>
    <row r="247" spans="23:24" x14ac:dyDescent="0.2">
      <c r="W247" s="62"/>
      <c r="X247" s="62"/>
    </row>
    <row r="248" spans="23:24" x14ac:dyDescent="0.2">
      <c r="W248" s="62"/>
      <c r="X248" s="62"/>
    </row>
    <row r="249" spans="23:24" x14ac:dyDescent="0.2">
      <c r="W249" s="62"/>
      <c r="X249" s="62"/>
    </row>
    <row r="250" spans="23:24" x14ac:dyDescent="0.2">
      <c r="W250" s="62"/>
      <c r="X250" s="62"/>
    </row>
    <row r="251" spans="23:24" x14ac:dyDescent="0.2">
      <c r="W251" s="62"/>
      <c r="X251" s="62"/>
    </row>
    <row r="252" spans="23:24" x14ac:dyDescent="0.2">
      <c r="W252" s="62"/>
      <c r="X252" s="62"/>
    </row>
    <row r="253" spans="23:24" x14ac:dyDescent="0.2">
      <c r="W253" s="62"/>
      <c r="X253" s="62"/>
    </row>
    <row r="254" spans="23:24" x14ac:dyDescent="0.2">
      <c r="W254" s="62"/>
      <c r="X254" s="62"/>
    </row>
    <row r="255" spans="23:24" x14ac:dyDescent="0.2">
      <c r="W255" s="62"/>
      <c r="X255" s="62"/>
    </row>
    <row r="256" spans="23:24" x14ac:dyDescent="0.2">
      <c r="W256" s="62"/>
      <c r="X256" s="62"/>
    </row>
    <row r="257" spans="23:24" x14ac:dyDescent="0.2">
      <c r="W257" s="62"/>
      <c r="X257" s="62"/>
    </row>
    <row r="258" spans="23:24" x14ac:dyDescent="0.2">
      <c r="W258" s="62"/>
      <c r="X258" s="62"/>
    </row>
    <row r="259" spans="23:24" x14ac:dyDescent="0.2">
      <c r="W259" s="62"/>
      <c r="X259" s="62"/>
    </row>
    <row r="260" spans="23:24" x14ac:dyDescent="0.2">
      <c r="W260" s="62"/>
      <c r="X260" s="62"/>
    </row>
    <row r="261" spans="23:24" x14ac:dyDescent="0.2">
      <c r="W261" s="62"/>
      <c r="X261" s="62"/>
    </row>
    <row r="262" spans="23:24" x14ac:dyDescent="0.2">
      <c r="W262" s="62"/>
      <c r="X262" s="62"/>
    </row>
    <row r="263" spans="23:24" x14ac:dyDescent="0.2">
      <c r="W263" s="62"/>
      <c r="X263" s="62"/>
    </row>
    <row r="264" spans="23:24" x14ac:dyDescent="0.2">
      <c r="W264" s="62"/>
      <c r="X264" s="62"/>
    </row>
    <row r="265" spans="23:24" x14ac:dyDescent="0.2">
      <c r="W265" s="62"/>
      <c r="X265" s="62"/>
    </row>
    <row r="266" spans="23:24" x14ac:dyDescent="0.2">
      <c r="W266" s="62"/>
      <c r="X266" s="62"/>
    </row>
    <row r="267" spans="23:24" x14ac:dyDescent="0.2">
      <c r="W267" s="62"/>
      <c r="X267" s="62"/>
    </row>
    <row r="268" spans="23:24" x14ac:dyDescent="0.2">
      <c r="W268" s="62"/>
      <c r="X268" s="62"/>
    </row>
    <row r="269" spans="23:24" x14ac:dyDescent="0.2">
      <c r="W269" s="62"/>
      <c r="X269" s="62"/>
    </row>
    <row r="270" spans="23:24" x14ac:dyDescent="0.2">
      <c r="W270" s="62"/>
      <c r="X270" s="62"/>
    </row>
    <row r="271" spans="23:24" x14ac:dyDescent="0.2">
      <c r="W271" s="62"/>
      <c r="X271" s="62"/>
    </row>
    <row r="272" spans="23:24" x14ac:dyDescent="0.2">
      <c r="W272" s="62"/>
      <c r="X272" s="62"/>
    </row>
    <row r="273" spans="23:24" x14ac:dyDescent="0.2">
      <c r="W273" s="62"/>
      <c r="X273" s="62"/>
    </row>
    <row r="274" spans="23:24" x14ac:dyDescent="0.2">
      <c r="W274" s="62"/>
      <c r="X274" s="62"/>
    </row>
    <row r="275" spans="23:24" x14ac:dyDescent="0.2">
      <c r="W275" s="62"/>
      <c r="X275" s="62"/>
    </row>
    <row r="276" spans="23:24" x14ac:dyDescent="0.2">
      <c r="W276" s="62"/>
      <c r="X276" s="62"/>
    </row>
    <row r="277" spans="23:24" x14ac:dyDescent="0.2">
      <c r="W277" s="62"/>
      <c r="X277" s="62"/>
    </row>
    <row r="278" spans="23:24" x14ac:dyDescent="0.2">
      <c r="W278" s="62"/>
      <c r="X278" s="62"/>
    </row>
    <row r="279" spans="23:24" x14ac:dyDescent="0.2">
      <c r="W279" s="62"/>
      <c r="X279" s="62"/>
    </row>
    <row r="280" spans="23:24" x14ac:dyDescent="0.2">
      <c r="W280" s="62"/>
      <c r="X280" s="62"/>
    </row>
    <row r="281" spans="23:24" x14ac:dyDescent="0.2">
      <c r="W281" s="62"/>
      <c r="X281" s="62"/>
    </row>
    <row r="282" spans="23:24" x14ac:dyDescent="0.2">
      <c r="W282" s="62"/>
      <c r="X282" s="62"/>
    </row>
    <row r="283" spans="23:24" x14ac:dyDescent="0.2">
      <c r="W283" s="62"/>
      <c r="X283" s="62"/>
    </row>
    <row r="284" spans="23:24" x14ac:dyDescent="0.2">
      <c r="W284" s="62"/>
      <c r="X284" s="62"/>
    </row>
    <row r="285" spans="23:24" x14ac:dyDescent="0.2">
      <c r="W285" s="62"/>
      <c r="X285" s="62"/>
    </row>
    <row r="286" spans="23:24" x14ac:dyDescent="0.2">
      <c r="W286" s="62"/>
      <c r="X286" s="62"/>
    </row>
    <row r="287" spans="23:24" x14ac:dyDescent="0.2">
      <c r="W287" s="62"/>
      <c r="X287" s="62"/>
    </row>
    <row r="288" spans="23:24" x14ac:dyDescent="0.2">
      <c r="W288" s="62"/>
      <c r="X288" s="62"/>
    </row>
    <row r="289" spans="23:24" x14ac:dyDescent="0.2">
      <c r="W289" s="62"/>
      <c r="X289" s="62"/>
    </row>
    <row r="290" spans="23:24" x14ac:dyDescent="0.2">
      <c r="W290" s="62"/>
      <c r="X290" s="62"/>
    </row>
    <row r="291" spans="23:24" x14ac:dyDescent="0.2">
      <c r="W291" s="62"/>
      <c r="X291" s="62"/>
    </row>
    <row r="292" spans="23:24" x14ac:dyDescent="0.2">
      <c r="W292" s="62"/>
      <c r="X292" s="62"/>
    </row>
    <row r="293" spans="23:24" x14ac:dyDescent="0.2">
      <c r="W293" s="62"/>
      <c r="X293" s="62"/>
    </row>
    <row r="294" spans="23:24" x14ac:dyDescent="0.2">
      <c r="W294" s="62"/>
      <c r="X294" s="62"/>
    </row>
    <row r="295" spans="23:24" x14ac:dyDescent="0.2">
      <c r="W295" s="62"/>
      <c r="X295" s="62"/>
    </row>
    <row r="296" spans="23:24" x14ac:dyDescent="0.2">
      <c r="W296" s="62"/>
      <c r="X296" s="62"/>
    </row>
    <row r="297" spans="23:24" x14ac:dyDescent="0.2">
      <c r="W297" s="62"/>
      <c r="X297" s="62"/>
    </row>
    <row r="298" spans="23:24" x14ac:dyDescent="0.2">
      <c r="W298" s="62"/>
      <c r="X298" s="62"/>
    </row>
    <row r="299" spans="23:24" x14ac:dyDescent="0.2">
      <c r="W299" s="62"/>
      <c r="X299" s="62"/>
    </row>
    <row r="300" spans="23:24" x14ac:dyDescent="0.2">
      <c r="W300" s="62"/>
      <c r="X300" s="62"/>
    </row>
    <row r="301" spans="23:24" x14ac:dyDescent="0.2">
      <c r="W301" s="62"/>
      <c r="X301" s="62"/>
    </row>
    <row r="302" spans="23:24" x14ac:dyDescent="0.2">
      <c r="W302" s="62"/>
      <c r="X302" s="62"/>
    </row>
    <row r="303" spans="23:24" x14ac:dyDescent="0.2">
      <c r="W303" s="62"/>
      <c r="X303" s="62"/>
    </row>
    <row r="304" spans="23:24" x14ac:dyDescent="0.2">
      <c r="W304" s="62"/>
      <c r="X304" s="62"/>
    </row>
    <row r="305" spans="23:24" x14ac:dyDescent="0.2">
      <c r="W305" s="62"/>
      <c r="X305" s="62"/>
    </row>
    <row r="306" spans="23:24" x14ac:dyDescent="0.2">
      <c r="W306" s="62"/>
      <c r="X306" s="62"/>
    </row>
    <row r="307" spans="23:24" x14ac:dyDescent="0.2">
      <c r="W307" s="62"/>
      <c r="X307" s="62"/>
    </row>
    <row r="308" spans="23:24" x14ac:dyDescent="0.2">
      <c r="W308" s="62"/>
      <c r="X308" s="62"/>
    </row>
    <row r="309" spans="23:24" x14ac:dyDescent="0.2">
      <c r="W309" s="62"/>
      <c r="X309" s="62"/>
    </row>
    <row r="310" spans="23:24" x14ac:dyDescent="0.2">
      <c r="W310" s="62"/>
      <c r="X310" s="62"/>
    </row>
    <row r="311" spans="23:24" x14ac:dyDescent="0.2">
      <c r="W311" s="62"/>
      <c r="X311" s="62"/>
    </row>
    <row r="312" spans="23:24" x14ac:dyDescent="0.2">
      <c r="W312" s="62"/>
      <c r="X312" s="62"/>
    </row>
    <row r="313" spans="23:24" x14ac:dyDescent="0.2">
      <c r="W313" s="62"/>
      <c r="X313" s="62"/>
    </row>
    <row r="314" spans="23:24" x14ac:dyDescent="0.2">
      <c r="W314" s="62"/>
      <c r="X314" s="62"/>
    </row>
    <row r="315" spans="23:24" x14ac:dyDescent="0.2">
      <c r="W315" s="62"/>
      <c r="X315" s="62"/>
    </row>
    <row r="316" spans="23:24" x14ac:dyDescent="0.2">
      <c r="W316" s="62"/>
      <c r="X316" s="62"/>
    </row>
    <row r="317" spans="23:24" x14ac:dyDescent="0.2">
      <c r="W317" s="62"/>
      <c r="X317" s="62"/>
    </row>
    <row r="318" spans="23:24" x14ac:dyDescent="0.2">
      <c r="W318" s="62"/>
      <c r="X318" s="62"/>
    </row>
    <row r="319" spans="23:24" x14ac:dyDescent="0.2">
      <c r="W319" s="62"/>
      <c r="X319" s="62"/>
    </row>
    <row r="320" spans="23:24" x14ac:dyDescent="0.2">
      <c r="W320" s="62"/>
      <c r="X320" s="62"/>
    </row>
    <row r="321" spans="23:24" x14ac:dyDescent="0.2">
      <c r="W321" s="62"/>
      <c r="X321" s="62"/>
    </row>
    <row r="322" spans="23:24" x14ac:dyDescent="0.2">
      <c r="W322" s="62"/>
      <c r="X322" s="62"/>
    </row>
    <row r="323" spans="23:24" x14ac:dyDescent="0.2">
      <c r="W323" s="62"/>
      <c r="X323" s="62"/>
    </row>
    <row r="324" spans="23:24" x14ac:dyDescent="0.2">
      <c r="W324" s="62"/>
      <c r="X324" s="62"/>
    </row>
    <row r="325" spans="23:24" x14ac:dyDescent="0.2">
      <c r="W325" s="62"/>
      <c r="X325" s="62"/>
    </row>
    <row r="326" spans="23:24" x14ac:dyDescent="0.2">
      <c r="W326" s="62"/>
      <c r="X326" s="62"/>
    </row>
    <row r="327" spans="23:24" x14ac:dyDescent="0.2">
      <c r="W327" s="62"/>
      <c r="X327" s="62"/>
    </row>
    <row r="328" spans="23:24" x14ac:dyDescent="0.2">
      <c r="W328" s="62"/>
      <c r="X328" s="62"/>
    </row>
    <row r="329" spans="23:24" x14ac:dyDescent="0.2">
      <c r="W329" s="62"/>
      <c r="X329" s="62"/>
    </row>
    <row r="330" spans="23:24" x14ac:dyDescent="0.2">
      <c r="W330" s="62"/>
      <c r="X330" s="62"/>
    </row>
    <row r="331" spans="23:24" x14ac:dyDescent="0.2">
      <c r="W331" s="62"/>
      <c r="X331" s="62"/>
    </row>
    <row r="332" spans="23:24" x14ac:dyDescent="0.2">
      <c r="W332" s="62"/>
      <c r="X332" s="62"/>
    </row>
    <row r="333" spans="23:24" x14ac:dyDescent="0.2">
      <c r="W333" s="62"/>
      <c r="X333" s="62"/>
    </row>
    <row r="334" spans="23:24" x14ac:dyDescent="0.2">
      <c r="W334" s="62"/>
      <c r="X334" s="62"/>
    </row>
    <row r="335" spans="23:24" x14ac:dyDescent="0.2">
      <c r="W335" s="62"/>
      <c r="X335" s="62"/>
    </row>
    <row r="336" spans="23:24" x14ac:dyDescent="0.2">
      <c r="W336" s="62"/>
      <c r="X336" s="62"/>
    </row>
    <row r="337" spans="23:24" x14ac:dyDescent="0.2">
      <c r="W337" s="62"/>
      <c r="X337" s="62"/>
    </row>
    <row r="338" spans="23:24" x14ac:dyDescent="0.2">
      <c r="W338" s="62"/>
      <c r="X338" s="62"/>
    </row>
    <row r="339" spans="23:24" x14ac:dyDescent="0.2">
      <c r="W339" s="62"/>
      <c r="X339" s="62"/>
    </row>
    <row r="340" spans="23:24" x14ac:dyDescent="0.2">
      <c r="W340" s="62"/>
      <c r="X340" s="62"/>
    </row>
    <row r="341" spans="23:24" x14ac:dyDescent="0.2">
      <c r="W341" s="62"/>
      <c r="X341" s="62"/>
    </row>
    <row r="342" spans="23:24" x14ac:dyDescent="0.2">
      <c r="W342" s="62"/>
      <c r="X342" s="62"/>
    </row>
    <row r="343" spans="23:24" x14ac:dyDescent="0.2">
      <c r="W343" s="62"/>
      <c r="X343" s="62"/>
    </row>
    <row r="344" spans="23:24" x14ac:dyDescent="0.2">
      <c r="W344" s="62"/>
      <c r="X344" s="62"/>
    </row>
    <row r="345" spans="23:24" x14ac:dyDescent="0.2">
      <c r="W345" s="62"/>
      <c r="X345" s="62"/>
    </row>
    <row r="346" spans="23:24" x14ac:dyDescent="0.2">
      <c r="W346" s="62"/>
      <c r="X346" s="62"/>
    </row>
    <row r="347" spans="23:24" x14ac:dyDescent="0.2">
      <c r="W347" s="62"/>
      <c r="X347" s="62"/>
    </row>
    <row r="348" spans="23:24" x14ac:dyDescent="0.2">
      <c r="W348" s="62"/>
      <c r="X348" s="62"/>
    </row>
    <row r="349" spans="23:24" x14ac:dyDescent="0.2">
      <c r="W349" s="62"/>
      <c r="X349" s="62"/>
    </row>
    <row r="350" spans="23:24" x14ac:dyDescent="0.2">
      <c r="W350" s="62"/>
      <c r="X350" s="62"/>
    </row>
    <row r="351" spans="23:24" x14ac:dyDescent="0.2">
      <c r="W351" s="62"/>
      <c r="X351" s="62"/>
    </row>
    <row r="352" spans="23:24" x14ac:dyDescent="0.2">
      <c r="W352" s="62"/>
      <c r="X352" s="62"/>
    </row>
    <row r="353" spans="23:24" x14ac:dyDescent="0.2">
      <c r="W353" s="62"/>
      <c r="X353" s="62"/>
    </row>
    <row r="354" spans="23:24" x14ac:dyDescent="0.2">
      <c r="W354" s="62"/>
      <c r="X354" s="62"/>
    </row>
    <row r="355" spans="23:24" x14ac:dyDescent="0.2">
      <c r="W355" s="62"/>
      <c r="X355" s="62"/>
    </row>
    <row r="356" spans="23:24" x14ac:dyDescent="0.2">
      <c r="W356" s="62"/>
      <c r="X356" s="62"/>
    </row>
    <row r="357" spans="23:24" x14ac:dyDescent="0.2">
      <c r="W357" s="62"/>
      <c r="X357" s="62"/>
    </row>
    <row r="358" spans="23:24" x14ac:dyDescent="0.2">
      <c r="W358" s="62"/>
      <c r="X358" s="62"/>
    </row>
    <row r="359" spans="23:24" x14ac:dyDescent="0.2">
      <c r="W359" s="62"/>
      <c r="X359" s="62"/>
    </row>
    <row r="360" spans="23:24" x14ac:dyDescent="0.2">
      <c r="W360" s="62"/>
      <c r="X360" s="62"/>
    </row>
    <row r="361" spans="23:24" x14ac:dyDescent="0.2">
      <c r="W361" s="62"/>
      <c r="X361" s="62"/>
    </row>
    <row r="362" spans="23:24" x14ac:dyDescent="0.2">
      <c r="W362" s="62"/>
      <c r="X362" s="62"/>
    </row>
    <row r="363" spans="23:24" x14ac:dyDescent="0.2">
      <c r="W363" s="62"/>
      <c r="X363" s="62"/>
    </row>
    <row r="364" spans="23:24" x14ac:dyDescent="0.2">
      <c r="W364" s="62"/>
      <c r="X364" s="62"/>
    </row>
    <row r="365" spans="23:24" x14ac:dyDescent="0.2">
      <c r="W365" s="62"/>
      <c r="X365" s="62"/>
    </row>
    <row r="366" spans="23:24" x14ac:dyDescent="0.2">
      <c r="W366" s="62"/>
      <c r="X366" s="62"/>
    </row>
    <row r="367" spans="23:24" x14ac:dyDescent="0.2">
      <c r="W367" s="62"/>
      <c r="X367" s="62"/>
    </row>
    <row r="368" spans="23:24" x14ac:dyDescent="0.2">
      <c r="W368" s="62"/>
      <c r="X368" s="62"/>
    </row>
    <row r="369" spans="23:24" x14ac:dyDescent="0.2">
      <c r="W369" s="62"/>
      <c r="X369" s="62"/>
    </row>
    <row r="370" spans="23:24" x14ac:dyDescent="0.2">
      <c r="W370" s="62"/>
      <c r="X370" s="62"/>
    </row>
    <row r="371" spans="23:24" x14ac:dyDescent="0.2">
      <c r="W371" s="62"/>
      <c r="X371" s="62"/>
    </row>
    <row r="372" spans="23:24" x14ac:dyDescent="0.2">
      <c r="W372" s="62"/>
      <c r="X372" s="62"/>
    </row>
    <row r="373" spans="23:24" x14ac:dyDescent="0.2">
      <c r="W373" s="62"/>
      <c r="X373" s="62"/>
    </row>
    <row r="374" spans="23:24" x14ac:dyDescent="0.2">
      <c r="W374" s="62"/>
      <c r="X374" s="62"/>
    </row>
    <row r="375" spans="23:24" x14ac:dyDescent="0.2">
      <c r="W375" s="62"/>
      <c r="X375" s="62"/>
    </row>
    <row r="376" spans="23:24" x14ac:dyDescent="0.2">
      <c r="W376" s="62"/>
      <c r="X376" s="62"/>
    </row>
    <row r="377" spans="23:24" x14ac:dyDescent="0.2">
      <c r="W377" s="62"/>
      <c r="X377" s="62"/>
    </row>
    <row r="378" spans="23:24" x14ac:dyDescent="0.2">
      <c r="W378" s="62"/>
      <c r="X378" s="62"/>
    </row>
    <row r="379" spans="23:24" x14ac:dyDescent="0.2">
      <c r="W379" s="62"/>
      <c r="X379" s="62"/>
    </row>
    <row r="380" spans="23:24" x14ac:dyDescent="0.2">
      <c r="W380" s="62"/>
      <c r="X380" s="62"/>
    </row>
    <row r="381" spans="23:24" x14ac:dyDescent="0.2">
      <c r="W381" s="62"/>
      <c r="X381" s="62"/>
    </row>
    <row r="382" spans="23:24" x14ac:dyDescent="0.2">
      <c r="W382" s="62"/>
      <c r="X382" s="62"/>
    </row>
    <row r="383" spans="23:24" x14ac:dyDescent="0.2">
      <c r="W383" s="62"/>
      <c r="X383" s="62"/>
    </row>
    <row r="384" spans="23:24" x14ac:dyDescent="0.2">
      <c r="W384" s="62"/>
      <c r="X384" s="62"/>
    </row>
    <row r="385" spans="23:24" x14ac:dyDescent="0.2">
      <c r="W385" s="62"/>
      <c r="X385" s="62"/>
    </row>
    <row r="386" spans="23:24" x14ac:dyDescent="0.2">
      <c r="W386" s="62"/>
      <c r="X386" s="62"/>
    </row>
    <row r="387" spans="23:24" x14ac:dyDescent="0.2">
      <c r="W387" s="62"/>
      <c r="X387" s="62"/>
    </row>
    <row r="388" spans="23:24" x14ac:dyDescent="0.2">
      <c r="W388" s="62"/>
      <c r="X388" s="62"/>
    </row>
    <row r="389" spans="23:24" x14ac:dyDescent="0.2">
      <c r="W389" s="62"/>
      <c r="X389" s="62"/>
    </row>
    <row r="390" spans="23:24" x14ac:dyDescent="0.2">
      <c r="W390" s="62"/>
      <c r="X390" s="62"/>
    </row>
    <row r="391" spans="23:24" x14ac:dyDescent="0.2">
      <c r="W391" s="62"/>
      <c r="X391" s="62"/>
    </row>
    <row r="392" spans="23:24" x14ac:dyDescent="0.2">
      <c r="W392" s="62"/>
      <c r="X392" s="62"/>
    </row>
    <row r="393" spans="23:24" x14ac:dyDescent="0.2">
      <c r="W393" s="62"/>
      <c r="X393" s="62"/>
    </row>
    <row r="394" spans="23:24" x14ac:dyDescent="0.2">
      <c r="W394" s="62"/>
      <c r="X394" s="62"/>
    </row>
    <row r="395" spans="23:24" x14ac:dyDescent="0.2">
      <c r="W395" s="62"/>
      <c r="X395" s="62"/>
    </row>
    <row r="396" spans="23:24" x14ac:dyDescent="0.2">
      <c r="W396" s="62"/>
      <c r="X396" s="62"/>
    </row>
    <row r="397" spans="23:24" x14ac:dyDescent="0.2">
      <c r="W397" s="62"/>
      <c r="X397" s="62"/>
    </row>
    <row r="398" spans="23:24" x14ac:dyDescent="0.2">
      <c r="W398" s="62"/>
      <c r="X398" s="62"/>
    </row>
    <row r="399" spans="23:24" x14ac:dyDescent="0.2">
      <c r="W399" s="62"/>
      <c r="X399" s="62"/>
    </row>
    <row r="400" spans="23:24" x14ac:dyDescent="0.2">
      <c r="W400" s="62"/>
      <c r="X400" s="62"/>
    </row>
    <row r="401" spans="23:24" x14ac:dyDescent="0.2">
      <c r="W401" s="62"/>
      <c r="X401" s="62"/>
    </row>
    <row r="402" spans="23:24" x14ac:dyDescent="0.2">
      <c r="W402" s="62"/>
      <c r="X402" s="62"/>
    </row>
    <row r="403" spans="23:24" x14ac:dyDescent="0.2">
      <c r="W403" s="62"/>
      <c r="X403" s="62"/>
    </row>
    <row r="404" spans="23:24" x14ac:dyDescent="0.2">
      <c r="W404" s="62"/>
      <c r="X404" s="62"/>
    </row>
    <row r="405" spans="23:24" x14ac:dyDescent="0.2">
      <c r="W405" s="62"/>
      <c r="X405" s="62"/>
    </row>
    <row r="406" spans="23:24" x14ac:dyDescent="0.2">
      <c r="W406" s="62"/>
      <c r="X406" s="62"/>
    </row>
    <row r="407" spans="23:24" x14ac:dyDescent="0.2">
      <c r="W407" s="62"/>
      <c r="X407" s="62"/>
    </row>
    <row r="408" spans="23:24" x14ac:dyDescent="0.2">
      <c r="W408" s="62"/>
      <c r="X408" s="62"/>
    </row>
    <row r="409" spans="23:24" x14ac:dyDescent="0.2">
      <c r="W409" s="62"/>
      <c r="X409" s="62"/>
    </row>
    <row r="410" spans="23:24" x14ac:dyDescent="0.2">
      <c r="W410" s="62"/>
      <c r="X410" s="62"/>
    </row>
    <row r="411" spans="23:24" x14ac:dyDescent="0.2">
      <c r="W411" s="62"/>
      <c r="X411" s="62"/>
    </row>
    <row r="412" spans="23:24" x14ac:dyDescent="0.2">
      <c r="W412" s="62"/>
      <c r="X412" s="62"/>
    </row>
    <row r="413" spans="23:24" x14ac:dyDescent="0.2">
      <c r="W413" s="62"/>
      <c r="X413" s="62"/>
    </row>
    <row r="414" spans="23:24" x14ac:dyDescent="0.2">
      <c r="W414" s="62"/>
      <c r="X414" s="62"/>
    </row>
    <row r="415" spans="23:24" x14ac:dyDescent="0.2">
      <c r="W415" s="62"/>
      <c r="X415" s="62"/>
    </row>
    <row r="416" spans="23:24" x14ac:dyDescent="0.2">
      <c r="W416" s="62"/>
      <c r="X416" s="62"/>
    </row>
    <row r="417" spans="23:24" x14ac:dyDescent="0.2">
      <c r="W417" s="62"/>
      <c r="X417" s="62"/>
    </row>
    <row r="418" spans="23:24" x14ac:dyDescent="0.2">
      <c r="W418" s="62"/>
      <c r="X418" s="62"/>
    </row>
    <row r="419" spans="23:24" x14ac:dyDescent="0.2">
      <c r="W419" s="62"/>
      <c r="X419" s="62"/>
    </row>
    <row r="420" spans="23:24" x14ac:dyDescent="0.2">
      <c r="W420" s="62"/>
      <c r="X420" s="62"/>
    </row>
    <row r="421" spans="23:24" x14ac:dyDescent="0.2">
      <c r="W421" s="62"/>
      <c r="X421" s="62"/>
    </row>
    <row r="422" spans="23:24" x14ac:dyDescent="0.2">
      <c r="W422" s="62"/>
      <c r="X422" s="62"/>
    </row>
    <row r="423" spans="23:24" x14ac:dyDescent="0.2">
      <c r="W423" s="62"/>
      <c r="X423" s="62"/>
    </row>
    <row r="424" spans="23:24" x14ac:dyDescent="0.2">
      <c r="W424" s="62"/>
      <c r="X424" s="62"/>
    </row>
    <row r="425" spans="23:24" x14ac:dyDescent="0.2">
      <c r="W425" s="62"/>
      <c r="X425" s="62"/>
    </row>
    <row r="426" spans="23:24" x14ac:dyDescent="0.2">
      <c r="W426" s="62"/>
      <c r="X426" s="62"/>
    </row>
    <row r="427" spans="23:24" x14ac:dyDescent="0.2">
      <c r="W427" s="62"/>
      <c r="X427" s="62"/>
    </row>
    <row r="428" spans="23:24" x14ac:dyDescent="0.2">
      <c r="W428" s="62"/>
      <c r="X428" s="62"/>
    </row>
    <row r="429" spans="23:24" x14ac:dyDescent="0.2">
      <c r="W429" s="62"/>
      <c r="X429" s="62"/>
    </row>
    <row r="430" spans="23:24" x14ac:dyDescent="0.2">
      <c r="W430" s="62"/>
      <c r="X430" s="62"/>
    </row>
    <row r="431" spans="23:24" x14ac:dyDescent="0.2">
      <c r="W431" s="62"/>
      <c r="X431" s="62"/>
    </row>
    <row r="432" spans="23:24" x14ac:dyDescent="0.2">
      <c r="W432" s="62"/>
      <c r="X432" s="62"/>
    </row>
    <row r="433" spans="23:24" x14ac:dyDescent="0.2">
      <c r="W433" s="62"/>
      <c r="X433" s="62"/>
    </row>
    <row r="434" spans="23:24" x14ac:dyDescent="0.2">
      <c r="W434" s="62"/>
      <c r="X434" s="62"/>
    </row>
    <row r="435" spans="23:24" x14ac:dyDescent="0.2">
      <c r="W435" s="62"/>
      <c r="X435" s="62"/>
    </row>
    <row r="436" spans="23:24" x14ac:dyDescent="0.2">
      <c r="W436" s="62"/>
      <c r="X436" s="62"/>
    </row>
    <row r="437" spans="23:24" x14ac:dyDescent="0.2">
      <c r="W437" s="62"/>
      <c r="X437" s="62"/>
    </row>
    <row r="438" spans="23:24" x14ac:dyDescent="0.2">
      <c r="W438" s="62"/>
      <c r="X438" s="62"/>
    </row>
    <row r="439" spans="23:24" x14ac:dyDescent="0.2">
      <c r="W439" s="62"/>
      <c r="X439" s="62"/>
    </row>
    <row r="440" spans="23:24" x14ac:dyDescent="0.2">
      <c r="W440" s="62"/>
      <c r="X440" s="62"/>
    </row>
    <row r="441" spans="23:24" x14ac:dyDescent="0.2">
      <c r="W441" s="62"/>
      <c r="X441" s="62"/>
    </row>
    <row r="442" spans="23:24" x14ac:dyDescent="0.2">
      <c r="W442" s="62"/>
      <c r="X442" s="62"/>
    </row>
    <row r="443" spans="23:24" x14ac:dyDescent="0.2">
      <c r="W443" s="62"/>
      <c r="X443" s="62"/>
    </row>
    <row r="444" spans="23:24" x14ac:dyDescent="0.2">
      <c r="W444" s="62"/>
      <c r="X444" s="62"/>
    </row>
    <row r="445" spans="23:24" x14ac:dyDescent="0.2">
      <c r="W445" s="62"/>
      <c r="X445" s="62"/>
    </row>
    <row r="446" spans="23:24" x14ac:dyDescent="0.2">
      <c r="W446" s="62"/>
      <c r="X446" s="62"/>
    </row>
    <row r="447" spans="23:24" x14ac:dyDescent="0.2">
      <c r="W447" s="62"/>
      <c r="X447" s="62"/>
    </row>
    <row r="448" spans="23:24" x14ac:dyDescent="0.2">
      <c r="W448" s="62"/>
      <c r="X448" s="62"/>
    </row>
    <row r="449" spans="23:24" x14ac:dyDescent="0.2">
      <c r="W449" s="62"/>
      <c r="X449" s="62"/>
    </row>
    <row r="450" spans="23:24" x14ac:dyDescent="0.2">
      <c r="W450" s="62"/>
      <c r="X450" s="62"/>
    </row>
    <row r="451" spans="23:24" x14ac:dyDescent="0.2">
      <c r="W451" s="62"/>
      <c r="X451" s="62"/>
    </row>
    <row r="452" spans="23:24" x14ac:dyDescent="0.2">
      <c r="W452" s="62"/>
      <c r="X452" s="62"/>
    </row>
    <row r="453" spans="23:24" x14ac:dyDescent="0.2">
      <c r="W453" s="62"/>
      <c r="X453" s="62"/>
    </row>
    <row r="454" spans="23:24" x14ac:dyDescent="0.2">
      <c r="W454" s="62"/>
      <c r="X454" s="62"/>
    </row>
    <row r="455" spans="23:24" x14ac:dyDescent="0.2">
      <c r="W455" s="62"/>
      <c r="X455" s="62"/>
    </row>
    <row r="456" spans="23:24" x14ac:dyDescent="0.2">
      <c r="W456" s="62"/>
      <c r="X456" s="62"/>
    </row>
    <row r="457" spans="23:24" x14ac:dyDescent="0.2">
      <c r="W457" s="62"/>
      <c r="X457" s="62"/>
    </row>
    <row r="458" spans="23:24" x14ac:dyDescent="0.2">
      <c r="W458" s="62"/>
      <c r="X458" s="62"/>
    </row>
    <row r="459" spans="23:24" x14ac:dyDescent="0.2">
      <c r="W459" s="62"/>
      <c r="X459" s="62"/>
    </row>
    <row r="460" spans="23:24" x14ac:dyDescent="0.2">
      <c r="W460" s="62"/>
      <c r="X460" s="62"/>
    </row>
    <row r="461" spans="23:24" x14ac:dyDescent="0.2">
      <c r="W461" s="62"/>
      <c r="X461" s="62"/>
    </row>
    <row r="462" spans="23:24" x14ac:dyDescent="0.2">
      <c r="W462" s="62"/>
      <c r="X462" s="62"/>
    </row>
    <row r="463" spans="23:24" x14ac:dyDescent="0.2">
      <c r="W463" s="62"/>
      <c r="X463" s="62"/>
    </row>
    <row r="464" spans="23:24" x14ac:dyDescent="0.2">
      <c r="W464" s="62"/>
      <c r="X464" s="62"/>
    </row>
    <row r="465" spans="23:24" x14ac:dyDescent="0.2">
      <c r="W465" s="62"/>
      <c r="X465" s="62"/>
    </row>
    <row r="466" spans="23:24" x14ac:dyDescent="0.2">
      <c r="W466" s="62"/>
      <c r="X466" s="62"/>
    </row>
    <row r="467" spans="23:24" x14ac:dyDescent="0.2">
      <c r="W467" s="62"/>
      <c r="X467" s="62"/>
    </row>
    <row r="468" spans="23:24" x14ac:dyDescent="0.2">
      <c r="W468" s="62"/>
      <c r="X468" s="62"/>
    </row>
    <row r="469" spans="23:24" x14ac:dyDescent="0.2">
      <c r="W469" s="62"/>
      <c r="X469" s="62"/>
    </row>
    <row r="470" spans="23:24" x14ac:dyDescent="0.2">
      <c r="W470" s="62"/>
      <c r="X470" s="62"/>
    </row>
    <row r="471" spans="23:24" x14ac:dyDescent="0.2">
      <c r="W471" s="62"/>
      <c r="X471" s="62"/>
    </row>
    <row r="472" spans="23:24" x14ac:dyDescent="0.2">
      <c r="W472" s="62"/>
      <c r="X472" s="62"/>
    </row>
    <row r="473" spans="23:24" x14ac:dyDescent="0.2">
      <c r="W473" s="62"/>
      <c r="X473" s="62"/>
    </row>
    <row r="474" spans="23:24" x14ac:dyDescent="0.2">
      <c r="W474" s="62"/>
      <c r="X474" s="62"/>
    </row>
    <row r="475" spans="23:24" x14ac:dyDescent="0.2">
      <c r="W475" s="62"/>
      <c r="X475" s="62"/>
    </row>
    <row r="476" spans="23:24" x14ac:dyDescent="0.2">
      <c r="W476" s="62"/>
      <c r="X476" s="62"/>
    </row>
    <row r="477" spans="23:24" x14ac:dyDescent="0.2">
      <c r="W477" s="62"/>
      <c r="X477" s="62"/>
    </row>
    <row r="478" spans="23:24" x14ac:dyDescent="0.2">
      <c r="W478" s="62"/>
      <c r="X478" s="62"/>
    </row>
    <row r="479" spans="23:24" x14ac:dyDescent="0.2">
      <c r="W479" s="62"/>
      <c r="X479" s="62"/>
    </row>
    <row r="480" spans="23:24" x14ac:dyDescent="0.2">
      <c r="W480" s="62"/>
      <c r="X480" s="62"/>
    </row>
    <row r="481" spans="23:24" x14ac:dyDescent="0.2">
      <c r="W481" s="62"/>
      <c r="X481" s="62"/>
    </row>
    <row r="482" spans="23:24" x14ac:dyDescent="0.2">
      <c r="W482" s="62"/>
      <c r="X482" s="62"/>
    </row>
    <row r="483" spans="23:24" x14ac:dyDescent="0.2">
      <c r="W483" s="62"/>
      <c r="X483" s="62"/>
    </row>
    <row r="484" spans="23:24" x14ac:dyDescent="0.2">
      <c r="W484" s="62"/>
      <c r="X484" s="62"/>
    </row>
    <row r="485" spans="23:24" x14ac:dyDescent="0.2">
      <c r="W485" s="62"/>
      <c r="X485" s="62"/>
    </row>
    <row r="486" spans="23:24" x14ac:dyDescent="0.2">
      <c r="W486" s="62"/>
      <c r="X486" s="62"/>
    </row>
    <row r="487" spans="23:24" x14ac:dyDescent="0.2">
      <c r="W487" s="62"/>
      <c r="X487" s="62"/>
    </row>
    <row r="488" spans="23:24" x14ac:dyDescent="0.2">
      <c r="W488" s="62"/>
      <c r="X488" s="62"/>
    </row>
    <row r="489" spans="23:24" x14ac:dyDescent="0.2">
      <c r="W489" s="62"/>
      <c r="X489" s="62"/>
    </row>
    <row r="490" spans="23:24" x14ac:dyDescent="0.2">
      <c r="W490" s="62"/>
      <c r="X490" s="62"/>
    </row>
    <row r="491" spans="23:24" x14ac:dyDescent="0.2">
      <c r="W491" s="62"/>
      <c r="X491" s="62"/>
    </row>
    <row r="492" spans="23:24" x14ac:dyDescent="0.2">
      <c r="W492" s="62"/>
      <c r="X492" s="62"/>
    </row>
    <row r="493" spans="23:24" x14ac:dyDescent="0.2">
      <c r="W493" s="62"/>
      <c r="X493" s="62"/>
    </row>
    <row r="494" spans="23:24" x14ac:dyDescent="0.2">
      <c r="W494" s="62"/>
      <c r="X494" s="62"/>
    </row>
    <row r="495" spans="23:24" x14ac:dyDescent="0.2">
      <c r="W495" s="62"/>
      <c r="X495" s="62"/>
    </row>
    <row r="496" spans="23:24" x14ac:dyDescent="0.2">
      <c r="W496" s="62"/>
      <c r="X496" s="62"/>
    </row>
    <row r="497" spans="23:24" x14ac:dyDescent="0.2">
      <c r="W497" s="62"/>
      <c r="X497" s="62"/>
    </row>
    <row r="498" spans="23:24" x14ac:dyDescent="0.2">
      <c r="W498" s="62"/>
      <c r="X498" s="62"/>
    </row>
    <row r="499" spans="23:24" x14ac:dyDescent="0.2">
      <c r="W499" s="62"/>
      <c r="X499" s="62"/>
    </row>
    <row r="500" spans="23:24" x14ac:dyDescent="0.2">
      <c r="W500" s="62"/>
      <c r="X500" s="62"/>
    </row>
    <row r="501" spans="23:24" x14ac:dyDescent="0.2">
      <c r="W501" s="62"/>
      <c r="X501" s="62"/>
    </row>
    <row r="502" spans="23:24" x14ac:dyDescent="0.2">
      <c r="W502" s="62"/>
      <c r="X502" s="62"/>
    </row>
    <row r="503" spans="23:24" x14ac:dyDescent="0.2">
      <c r="W503" s="62"/>
      <c r="X503" s="62"/>
    </row>
    <row r="504" spans="23:24" x14ac:dyDescent="0.2">
      <c r="W504" s="62"/>
      <c r="X504" s="62"/>
    </row>
    <row r="505" spans="23:24" x14ac:dyDescent="0.2">
      <c r="W505" s="62"/>
      <c r="X505" s="62"/>
    </row>
    <row r="506" spans="23:24" x14ac:dyDescent="0.2">
      <c r="W506" s="62"/>
      <c r="X506" s="62"/>
    </row>
    <row r="507" spans="23:24" x14ac:dyDescent="0.2">
      <c r="W507" s="62"/>
      <c r="X507" s="62"/>
    </row>
    <row r="508" spans="23:24" x14ac:dyDescent="0.2">
      <c r="W508" s="62"/>
      <c r="X508" s="62"/>
    </row>
    <row r="509" spans="23:24" x14ac:dyDescent="0.2">
      <c r="W509" s="62"/>
      <c r="X509" s="62"/>
    </row>
    <row r="510" spans="23:24" x14ac:dyDescent="0.2">
      <c r="W510" s="62"/>
      <c r="X510" s="62"/>
    </row>
    <row r="511" spans="23:24" x14ac:dyDescent="0.2">
      <c r="W511" s="62"/>
      <c r="X511" s="62"/>
    </row>
    <row r="512" spans="23:24" x14ac:dyDescent="0.2">
      <c r="W512" s="62"/>
      <c r="X512" s="62"/>
    </row>
    <row r="513" spans="23:24" x14ac:dyDescent="0.2">
      <c r="W513" s="62"/>
      <c r="X513" s="62"/>
    </row>
    <row r="514" spans="23:24" x14ac:dyDescent="0.2">
      <c r="W514" s="62"/>
      <c r="X514" s="62"/>
    </row>
    <row r="515" spans="23:24" x14ac:dyDescent="0.2">
      <c r="W515" s="62"/>
      <c r="X515" s="62"/>
    </row>
    <row r="516" spans="23:24" x14ac:dyDescent="0.2">
      <c r="W516" s="62"/>
      <c r="X516" s="62"/>
    </row>
    <row r="517" spans="23:24" x14ac:dyDescent="0.2">
      <c r="W517" s="62"/>
      <c r="X517" s="62"/>
    </row>
    <row r="518" spans="23:24" x14ac:dyDescent="0.2">
      <c r="W518" s="62"/>
      <c r="X518" s="62"/>
    </row>
    <row r="519" spans="23:24" x14ac:dyDescent="0.2">
      <c r="W519" s="62"/>
      <c r="X519" s="62"/>
    </row>
    <row r="520" spans="23:24" x14ac:dyDescent="0.2">
      <c r="W520" s="62"/>
      <c r="X520" s="62"/>
    </row>
    <row r="521" spans="23:24" x14ac:dyDescent="0.2">
      <c r="W521" s="62"/>
      <c r="X521" s="62"/>
    </row>
    <row r="522" spans="23:24" x14ac:dyDescent="0.2">
      <c r="W522" s="62"/>
      <c r="X522" s="62"/>
    </row>
    <row r="523" spans="23:24" x14ac:dyDescent="0.2">
      <c r="W523" s="62"/>
      <c r="X523" s="62"/>
    </row>
    <row r="524" spans="23:24" x14ac:dyDescent="0.2">
      <c r="W524" s="62"/>
      <c r="X524" s="62"/>
    </row>
    <row r="525" spans="23:24" x14ac:dyDescent="0.2">
      <c r="W525" s="62"/>
      <c r="X525" s="62"/>
    </row>
    <row r="526" spans="23:24" x14ac:dyDescent="0.2">
      <c r="W526" s="62"/>
      <c r="X526" s="62"/>
    </row>
    <row r="527" spans="23:24" x14ac:dyDescent="0.2">
      <c r="W527" s="62"/>
      <c r="X527" s="62"/>
    </row>
    <row r="528" spans="23:24" x14ac:dyDescent="0.2">
      <c r="W528" s="62"/>
      <c r="X528" s="62"/>
    </row>
    <row r="529" spans="23:24" x14ac:dyDescent="0.2">
      <c r="W529" s="62"/>
      <c r="X529" s="62"/>
    </row>
    <row r="530" spans="23:24" x14ac:dyDescent="0.2">
      <c r="W530" s="62"/>
      <c r="X530" s="62"/>
    </row>
    <row r="531" spans="23:24" x14ac:dyDescent="0.2">
      <c r="W531" s="62"/>
      <c r="X531" s="62"/>
    </row>
    <row r="532" spans="23:24" x14ac:dyDescent="0.2">
      <c r="W532" s="62"/>
      <c r="X532" s="62"/>
    </row>
    <row r="533" spans="23:24" x14ac:dyDescent="0.2">
      <c r="W533" s="62"/>
      <c r="X533" s="62"/>
    </row>
    <row r="534" spans="23:24" x14ac:dyDescent="0.2">
      <c r="W534" s="62"/>
      <c r="X534" s="62"/>
    </row>
    <row r="535" spans="23:24" x14ac:dyDescent="0.2">
      <c r="W535" s="62"/>
      <c r="X535" s="62"/>
    </row>
    <row r="536" spans="23:24" x14ac:dyDescent="0.2">
      <c r="W536" s="62"/>
      <c r="X536" s="62"/>
    </row>
    <row r="537" spans="23:24" x14ac:dyDescent="0.2">
      <c r="W537" s="62"/>
      <c r="X537" s="62"/>
    </row>
    <row r="538" spans="23:24" x14ac:dyDescent="0.2">
      <c r="W538" s="62"/>
      <c r="X538" s="62"/>
    </row>
    <row r="539" spans="23:24" x14ac:dyDescent="0.2">
      <c r="W539" s="62"/>
      <c r="X539" s="62"/>
    </row>
    <row r="540" spans="23:24" x14ac:dyDescent="0.2">
      <c r="W540" s="62"/>
      <c r="X540" s="62"/>
    </row>
    <row r="541" spans="23:24" x14ac:dyDescent="0.2">
      <c r="W541" s="62"/>
      <c r="X541" s="62"/>
    </row>
    <row r="542" spans="23:24" x14ac:dyDescent="0.2">
      <c r="W542" s="62"/>
      <c r="X542" s="62"/>
    </row>
    <row r="543" spans="23:24" x14ac:dyDescent="0.2">
      <c r="W543" s="62"/>
      <c r="X543" s="62"/>
    </row>
    <row r="544" spans="23:24" x14ac:dyDescent="0.2">
      <c r="W544" s="62"/>
      <c r="X544" s="62"/>
    </row>
    <row r="545" spans="23:24" x14ac:dyDescent="0.2">
      <c r="W545" s="62"/>
      <c r="X545" s="62"/>
    </row>
    <row r="546" spans="23:24" x14ac:dyDescent="0.2">
      <c r="W546" s="62"/>
      <c r="X546" s="62"/>
    </row>
    <row r="547" spans="23:24" x14ac:dyDescent="0.2">
      <c r="W547" s="62"/>
      <c r="X547" s="62"/>
    </row>
    <row r="548" spans="23:24" x14ac:dyDescent="0.2">
      <c r="W548" s="62"/>
      <c r="X548" s="62"/>
    </row>
    <row r="549" spans="23:24" x14ac:dyDescent="0.2">
      <c r="W549" s="62"/>
      <c r="X549" s="62"/>
    </row>
    <row r="550" spans="23:24" x14ac:dyDescent="0.2">
      <c r="W550" s="62"/>
      <c r="X550" s="62"/>
    </row>
    <row r="551" spans="23:24" x14ac:dyDescent="0.2">
      <c r="W551" s="62"/>
      <c r="X551" s="62"/>
    </row>
    <row r="552" spans="23:24" x14ac:dyDescent="0.2">
      <c r="W552" s="62"/>
      <c r="X552" s="62"/>
    </row>
    <row r="553" spans="23:24" x14ac:dyDescent="0.2">
      <c r="W553" s="62"/>
      <c r="X553" s="62"/>
    </row>
    <row r="554" spans="23:24" x14ac:dyDescent="0.2">
      <c r="W554" s="62"/>
      <c r="X554" s="62"/>
    </row>
    <row r="555" spans="23:24" x14ac:dyDescent="0.2">
      <c r="W555" s="62"/>
      <c r="X555" s="62"/>
    </row>
    <row r="556" spans="23:24" x14ac:dyDescent="0.2">
      <c r="W556" s="62"/>
      <c r="X556" s="62"/>
    </row>
    <row r="557" spans="23:24" x14ac:dyDescent="0.2">
      <c r="W557" s="62"/>
      <c r="X557" s="62"/>
    </row>
    <row r="558" spans="23:24" x14ac:dyDescent="0.2">
      <c r="W558" s="62"/>
      <c r="X558" s="62"/>
    </row>
    <row r="559" spans="23:24" x14ac:dyDescent="0.2">
      <c r="W559" s="62"/>
      <c r="X559" s="62"/>
    </row>
    <row r="560" spans="23:24" x14ac:dyDescent="0.2">
      <c r="W560" s="62"/>
      <c r="X560" s="62"/>
    </row>
    <row r="561" spans="23:24" x14ac:dyDescent="0.2">
      <c r="W561" s="62"/>
      <c r="X561" s="62"/>
    </row>
    <row r="562" spans="23:24" x14ac:dyDescent="0.2">
      <c r="W562" s="62"/>
      <c r="X562" s="62"/>
    </row>
    <row r="563" spans="23:24" x14ac:dyDescent="0.2">
      <c r="W563" s="62"/>
      <c r="X563" s="62"/>
    </row>
    <row r="564" spans="23:24" x14ac:dyDescent="0.2">
      <c r="W564" s="62"/>
      <c r="X564" s="62"/>
    </row>
    <row r="565" spans="23:24" x14ac:dyDescent="0.2">
      <c r="W565" s="62"/>
      <c r="X565" s="62"/>
    </row>
    <row r="566" spans="23:24" x14ac:dyDescent="0.2">
      <c r="W566" s="62"/>
      <c r="X566" s="62"/>
    </row>
    <row r="567" spans="23:24" x14ac:dyDescent="0.2">
      <c r="W567" s="62"/>
      <c r="X567" s="62"/>
    </row>
    <row r="568" spans="23:24" x14ac:dyDescent="0.2">
      <c r="W568" s="62"/>
      <c r="X568" s="62"/>
    </row>
    <row r="569" spans="23:24" x14ac:dyDescent="0.2">
      <c r="W569" s="62"/>
      <c r="X569" s="62"/>
    </row>
    <row r="570" spans="23:24" x14ac:dyDescent="0.2">
      <c r="W570" s="62"/>
      <c r="X570" s="62"/>
    </row>
    <row r="571" spans="23:24" x14ac:dyDescent="0.2">
      <c r="W571" s="62"/>
      <c r="X571" s="62"/>
    </row>
    <row r="572" spans="23:24" x14ac:dyDescent="0.2">
      <c r="W572" s="62"/>
      <c r="X572" s="62"/>
    </row>
    <row r="573" spans="23:24" x14ac:dyDescent="0.2">
      <c r="W573" s="62"/>
      <c r="X573" s="62"/>
    </row>
    <row r="574" spans="23:24" x14ac:dyDescent="0.2">
      <c r="W574" s="62"/>
      <c r="X574" s="62"/>
    </row>
    <row r="575" spans="23:24" x14ac:dyDescent="0.2">
      <c r="W575" s="62"/>
      <c r="X575" s="62"/>
    </row>
    <row r="576" spans="23:24" x14ac:dyDescent="0.2">
      <c r="W576" s="62"/>
      <c r="X576" s="62"/>
    </row>
    <row r="577" spans="23:24" x14ac:dyDescent="0.2">
      <c r="W577" s="62"/>
      <c r="X577" s="62"/>
    </row>
    <row r="578" spans="23:24" x14ac:dyDescent="0.2">
      <c r="W578" s="62"/>
      <c r="X578" s="62"/>
    </row>
    <row r="579" spans="23:24" x14ac:dyDescent="0.2">
      <c r="W579" s="62"/>
      <c r="X579" s="62"/>
    </row>
    <row r="580" spans="23:24" x14ac:dyDescent="0.2">
      <c r="W580" s="62"/>
      <c r="X580" s="62"/>
    </row>
    <row r="581" spans="23:24" x14ac:dyDescent="0.2">
      <c r="W581" s="62"/>
      <c r="X581" s="62"/>
    </row>
    <row r="582" spans="23:24" x14ac:dyDescent="0.2">
      <c r="W582" s="62"/>
      <c r="X582" s="62"/>
    </row>
    <row r="583" spans="23:24" x14ac:dyDescent="0.2">
      <c r="W583" s="62"/>
      <c r="X583" s="62"/>
    </row>
    <row r="584" spans="23:24" x14ac:dyDescent="0.2">
      <c r="W584" s="62"/>
      <c r="X584" s="62"/>
    </row>
    <row r="585" spans="23:24" x14ac:dyDescent="0.2">
      <c r="W585" s="62"/>
      <c r="X585" s="62"/>
    </row>
    <row r="586" spans="23:24" x14ac:dyDescent="0.2">
      <c r="W586" s="62"/>
      <c r="X586" s="62"/>
    </row>
    <row r="587" spans="23:24" x14ac:dyDescent="0.2">
      <c r="W587" s="62"/>
      <c r="X587" s="62"/>
    </row>
    <row r="588" spans="23:24" x14ac:dyDescent="0.2">
      <c r="W588" s="62"/>
      <c r="X588" s="62"/>
    </row>
    <row r="589" spans="23:24" x14ac:dyDescent="0.2">
      <c r="W589" s="62"/>
      <c r="X589" s="62"/>
    </row>
    <row r="590" spans="23:24" x14ac:dyDescent="0.2">
      <c r="W590" s="62"/>
      <c r="X590" s="62"/>
    </row>
    <row r="591" spans="23:24" x14ac:dyDescent="0.2">
      <c r="W591" s="62"/>
      <c r="X591" s="62"/>
    </row>
    <row r="592" spans="23:24" x14ac:dyDescent="0.2">
      <c r="W592" s="62"/>
      <c r="X592" s="62"/>
    </row>
    <row r="593" spans="23:24" x14ac:dyDescent="0.2">
      <c r="W593" s="62"/>
      <c r="X593" s="62"/>
    </row>
    <row r="594" spans="23:24" x14ac:dyDescent="0.2">
      <c r="W594" s="62"/>
      <c r="X594" s="62"/>
    </row>
    <row r="595" spans="23:24" x14ac:dyDescent="0.2">
      <c r="W595" s="62"/>
      <c r="X595" s="62"/>
    </row>
    <row r="596" spans="23:24" x14ac:dyDescent="0.2">
      <c r="W596" s="62"/>
      <c r="X596" s="62"/>
    </row>
    <row r="597" spans="23:24" x14ac:dyDescent="0.2">
      <c r="W597" s="62"/>
      <c r="X597" s="62"/>
    </row>
    <row r="598" spans="23:24" x14ac:dyDescent="0.2">
      <c r="W598" s="62"/>
      <c r="X598" s="62"/>
    </row>
    <row r="599" spans="23:24" x14ac:dyDescent="0.2">
      <c r="W599" s="62"/>
      <c r="X599" s="62"/>
    </row>
    <row r="600" spans="23:24" x14ac:dyDescent="0.2">
      <c r="W600" s="62"/>
      <c r="X600" s="62"/>
    </row>
    <row r="601" spans="23:24" x14ac:dyDescent="0.2">
      <c r="W601" s="62"/>
      <c r="X601" s="62"/>
    </row>
    <row r="602" spans="23:24" x14ac:dyDescent="0.2">
      <c r="W602" s="62"/>
      <c r="X602" s="62"/>
    </row>
    <row r="603" spans="23:24" x14ac:dyDescent="0.2">
      <c r="W603" s="62"/>
      <c r="X603" s="62"/>
    </row>
    <row r="604" spans="23:24" x14ac:dyDescent="0.2">
      <c r="W604" s="62"/>
      <c r="X604" s="62"/>
    </row>
    <row r="605" spans="23:24" x14ac:dyDescent="0.2">
      <c r="W605" s="62"/>
      <c r="X605" s="62"/>
    </row>
    <row r="606" spans="23:24" x14ac:dyDescent="0.2">
      <c r="W606" s="62"/>
      <c r="X606" s="62"/>
    </row>
    <row r="607" spans="23:24" x14ac:dyDescent="0.2">
      <c r="W607" s="62"/>
      <c r="X607" s="62"/>
    </row>
    <row r="608" spans="23:24" x14ac:dyDescent="0.2">
      <c r="W608" s="62"/>
      <c r="X608" s="62"/>
    </row>
    <row r="609" spans="23:24" x14ac:dyDescent="0.2">
      <c r="W609" s="62"/>
      <c r="X609" s="62"/>
    </row>
    <row r="610" spans="23:24" x14ac:dyDescent="0.2">
      <c r="W610" s="62"/>
      <c r="X610" s="62"/>
    </row>
    <row r="611" spans="23:24" x14ac:dyDescent="0.2">
      <c r="W611" s="62"/>
      <c r="X611" s="62"/>
    </row>
    <row r="612" spans="23:24" x14ac:dyDescent="0.2">
      <c r="W612" s="62"/>
      <c r="X612" s="62"/>
    </row>
    <row r="613" spans="23:24" x14ac:dyDescent="0.2">
      <c r="W613" s="62"/>
      <c r="X613" s="62"/>
    </row>
    <row r="614" spans="23:24" x14ac:dyDescent="0.2">
      <c r="W614" s="62"/>
      <c r="X614" s="62"/>
    </row>
    <row r="615" spans="23:24" x14ac:dyDescent="0.2">
      <c r="W615" s="62"/>
      <c r="X615" s="62"/>
    </row>
    <row r="616" spans="23:24" x14ac:dyDescent="0.2">
      <c r="W616" s="62"/>
      <c r="X616" s="62"/>
    </row>
    <row r="617" spans="23:24" x14ac:dyDescent="0.2">
      <c r="W617" s="62"/>
      <c r="X617" s="62"/>
    </row>
    <row r="618" spans="23:24" x14ac:dyDescent="0.2">
      <c r="W618" s="62"/>
      <c r="X618" s="62"/>
    </row>
    <row r="619" spans="23:24" x14ac:dyDescent="0.2">
      <c r="W619" s="62"/>
      <c r="X619" s="62"/>
    </row>
    <row r="620" spans="23:24" x14ac:dyDescent="0.2">
      <c r="W620" s="62"/>
      <c r="X620" s="62"/>
    </row>
    <row r="621" spans="23:24" x14ac:dyDescent="0.2">
      <c r="W621" s="62"/>
      <c r="X621" s="62"/>
    </row>
    <row r="622" spans="23:24" x14ac:dyDescent="0.2">
      <c r="W622" s="62"/>
      <c r="X622" s="62"/>
    </row>
    <row r="623" spans="23:24" x14ac:dyDescent="0.2">
      <c r="W623" s="62"/>
      <c r="X623" s="62"/>
    </row>
    <row r="624" spans="23:24" x14ac:dyDescent="0.2">
      <c r="W624" s="62"/>
      <c r="X624" s="62"/>
    </row>
    <row r="625" spans="23:24" x14ac:dyDescent="0.2">
      <c r="W625" s="62"/>
      <c r="X625" s="62"/>
    </row>
    <row r="626" spans="23:24" x14ac:dyDescent="0.2">
      <c r="W626" s="62"/>
      <c r="X626" s="62"/>
    </row>
    <row r="627" spans="23:24" x14ac:dyDescent="0.2">
      <c r="W627" s="62"/>
      <c r="X627" s="62"/>
    </row>
    <row r="628" spans="23:24" x14ac:dyDescent="0.2">
      <c r="W628" s="62"/>
      <c r="X628" s="62"/>
    </row>
    <row r="629" spans="23:24" x14ac:dyDescent="0.2">
      <c r="W629" s="62"/>
      <c r="X629" s="62"/>
    </row>
    <row r="630" spans="23:24" x14ac:dyDescent="0.2">
      <c r="W630" s="62"/>
      <c r="X630" s="62"/>
    </row>
    <row r="631" spans="23:24" x14ac:dyDescent="0.2">
      <c r="W631" s="62"/>
      <c r="X631" s="62"/>
    </row>
    <row r="632" spans="23:24" x14ac:dyDescent="0.2">
      <c r="W632" s="62"/>
      <c r="X632" s="62"/>
    </row>
    <row r="633" spans="23:24" x14ac:dyDescent="0.2">
      <c r="W633" s="62"/>
      <c r="X633" s="62"/>
    </row>
    <row r="634" spans="23:24" x14ac:dyDescent="0.2">
      <c r="W634" s="62"/>
      <c r="X634" s="62"/>
    </row>
    <row r="635" spans="23:24" x14ac:dyDescent="0.2">
      <c r="W635" s="62"/>
      <c r="X635" s="62"/>
    </row>
    <row r="636" spans="23:24" x14ac:dyDescent="0.2">
      <c r="W636" s="62"/>
      <c r="X636" s="62"/>
    </row>
    <row r="637" spans="23:24" x14ac:dyDescent="0.2">
      <c r="W637" s="62"/>
      <c r="X637" s="62"/>
    </row>
    <row r="638" spans="23:24" x14ac:dyDescent="0.2">
      <c r="W638" s="62"/>
      <c r="X638" s="62"/>
    </row>
    <row r="639" spans="23:24" x14ac:dyDescent="0.2">
      <c r="W639" s="62"/>
      <c r="X639" s="62"/>
    </row>
    <row r="640" spans="23:24" x14ac:dyDescent="0.2">
      <c r="W640" s="62"/>
      <c r="X640" s="62"/>
    </row>
    <row r="641" spans="23:24" x14ac:dyDescent="0.2">
      <c r="W641" s="62"/>
      <c r="X641" s="62"/>
    </row>
    <row r="642" spans="23:24" x14ac:dyDescent="0.2">
      <c r="W642" s="62"/>
      <c r="X642" s="62"/>
    </row>
    <row r="643" spans="23:24" x14ac:dyDescent="0.2">
      <c r="W643" s="62"/>
      <c r="X643" s="62"/>
    </row>
    <row r="644" spans="23:24" x14ac:dyDescent="0.2">
      <c r="W644" s="62"/>
      <c r="X644" s="62"/>
    </row>
    <row r="645" spans="23:24" x14ac:dyDescent="0.2">
      <c r="W645" s="62"/>
      <c r="X645" s="62"/>
    </row>
    <row r="646" spans="23:24" x14ac:dyDescent="0.2">
      <c r="W646" s="62"/>
      <c r="X646" s="62"/>
    </row>
    <row r="647" spans="23:24" x14ac:dyDescent="0.2">
      <c r="W647" s="62"/>
      <c r="X647" s="62"/>
    </row>
    <row r="648" spans="23:24" x14ac:dyDescent="0.2">
      <c r="W648" s="62"/>
      <c r="X648" s="62"/>
    </row>
    <row r="649" spans="23:24" x14ac:dyDescent="0.2">
      <c r="W649" s="62"/>
      <c r="X649" s="62"/>
    </row>
    <row r="650" spans="23:24" x14ac:dyDescent="0.2">
      <c r="W650" s="62"/>
      <c r="X650" s="62"/>
    </row>
    <row r="651" spans="23:24" x14ac:dyDescent="0.2">
      <c r="W651" s="62"/>
      <c r="X651" s="62"/>
    </row>
    <row r="652" spans="23:24" x14ac:dyDescent="0.2">
      <c r="W652" s="62"/>
      <c r="X652" s="62"/>
    </row>
    <row r="653" spans="23:24" x14ac:dyDescent="0.2">
      <c r="W653" s="62"/>
      <c r="X653" s="62"/>
    </row>
    <row r="654" spans="23:24" x14ac:dyDescent="0.2">
      <c r="W654" s="62"/>
      <c r="X654" s="62"/>
    </row>
    <row r="655" spans="23:24" x14ac:dyDescent="0.2">
      <c r="W655" s="62"/>
      <c r="X655" s="62"/>
    </row>
    <row r="656" spans="23:24" x14ac:dyDescent="0.2">
      <c r="W656" s="62"/>
      <c r="X656" s="62"/>
    </row>
    <row r="657" spans="23:24" x14ac:dyDescent="0.2">
      <c r="W657" s="62"/>
      <c r="X657" s="62"/>
    </row>
    <row r="658" spans="23:24" x14ac:dyDescent="0.2">
      <c r="W658" s="62"/>
      <c r="X658" s="62"/>
    </row>
    <row r="659" spans="23:24" x14ac:dyDescent="0.2">
      <c r="W659" s="62"/>
      <c r="X659" s="62"/>
    </row>
    <row r="660" spans="23:24" x14ac:dyDescent="0.2">
      <c r="W660" s="62"/>
      <c r="X660" s="62"/>
    </row>
    <row r="661" spans="23:24" x14ac:dyDescent="0.2">
      <c r="W661" s="62"/>
      <c r="X661" s="62"/>
    </row>
    <row r="662" spans="23:24" x14ac:dyDescent="0.2">
      <c r="W662" s="62"/>
      <c r="X662" s="62"/>
    </row>
    <row r="663" spans="23:24" x14ac:dyDescent="0.2">
      <c r="W663" s="62"/>
      <c r="X663" s="62"/>
    </row>
    <row r="664" spans="23:24" x14ac:dyDescent="0.2">
      <c r="W664" s="62"/>
      <c r="X664" s="62"/>
    </row>
    <row r="665" spans="23:24" x14ac:dyDescent="0.2">
      <c r="W665" s="62"/>
      <c r="X665" s="62"/>
    </row>
    <row r="666" spans="23:24" x14ac:dyDescent="0.2">
      <c r="W666" s="62"/>
      <c r="X666" s="62"/>
    </row>
    <row r="667" spans="23:24" x14ac:dyDescent="0.2">
      <c r="W667" s="62"/>
      <c r="X667" s="62"/>
    </row>
    <row r="668" spans="23:24" x14ac:dyDescent="0.2">
      <c r="W668" s="62"/>
      <c r="X668" s="62"/>
    </row>
    <row r="669" spans="23:24" x14ac:dyDescent="0.2">
      <c r="W669" s="62"/>
      <c r="X669" s="62"/>
    </row>
    <row r="670" spans="23:24" x14ac:dyDescent="0.2">
      <c r="W670" s="62"/>
      <c r="X670" s="62"/>
    </row>
    <row r="671" spans="23:24" x14ac:dyDescent="0.2">
      <c r="W671" s="62"/>
      <c r="X671" s="62"/>
    </row>
    <row r="672" spans="23:24" x14ac:dyDescent="0.2">
      <c r="W672" s="62"/>
      <c r="X672" s="62"/>
    </row>
    <row r="673" spans="23:24" x14ac:dyDescent="0.2">
      <c r="W673" s="62"/>
      <c r="X673" s="62"/>
    </row>
    <row r="674" spans="23:24" x14ac:dyDescent="0.2">
      <c r="W674" s="62"/>
      <c r="X674" s="62"/>
    </row>
    <row r="675" spans="23:24" x14ac:dyDescent="0.2">
      <c r="W675" s="62"/>
      <c r="X675" s="62"/>
    </row>
    <row r="676" spans="23:24" x14ac:dyDescent="0.2">
      <c r="W676" s="62"/>
      <c r="X676" s="62"/>
    </row>
    <row r="677" spans="23:24" x14ac:dyDescent="0.2">
      <c r="W677" s="62"/>
      <c r="X677" s="62"/>
    </row>
    <row r="678" spans="23:24" x14ac:dyDescent="0.2">
      <c r="W678" s="62"/>
      <c r="X678" s="62"/>
    </row>
    <row r="679" spans="23:24" x14ac:dyDescent="0.2">
      <c r="W679" s="62"/>
      <c r="X679" s="62"/>
    </row>
    <row r="680" spans="23:24" x14ac:dyDescent="0.2">
      <c r="W680" s="62"/>
      <c r="X680" s="62"/>
    </row>
    <row r="681" spans="23:24" x14ac:dyDescent="0.2">
      <c r="W681" s="62"/>
      <c r="X681" s="62"/>
    </row>
    <row r="682" spans="23:24" x14ac:dyDescent="0.2">
      <c r="W682" s="62"/>
      <c r="X682" s="62"/>
    </row>
    <row r="683" spans="23:24" x14ac:dyDescent="0.2">
      <c r="W683" s="62"/>
      <c r="X683" s="62"/>
    </row>
    <row r="684" spans="23:24" x14ac:dyDescent="0.2">
      <c r="W684" s="62"/>
      <c r="X684" s="62"/>
    </row>
    <row r="685" spans="23:24" x14ac:dyDescent="0.2">
      <c r="W685" s="62"/>
      <c r="X685" s="62"/>
    </row>
    <row r="686" spans="23:24" x14ac:dyDescent="0.2">
      <c r="W686" s="62"/>
      <c r="X686" s="62"/>
    </row>
    <row r="687" spans="23:24" x14ac:dyDescent="0.2">
      <c r="W687" s="62"/>
      <c r="X687" s="62"/>
    </row>
    <row r="688" spans="23:24" x14ac:dyDescent="0.2">
      <c r="W688" s="62"/>
      <c r="X688" s="62"/>
    </row>
    <row r="689" spans="23:24" x14ac:dyDescent="0.2">
      <c r="W689" s="62"/>
      <c r="X689" s="62"/>
    </row>
    <row r="690" spans="23:24" x14ac:dyDescent="0.2">
      <c r="W690" s="62"/>
      <c r="X690" s="62"/>
    </row>
    <row r="691" spans="23:24" x14ac:dyDescent="0.2">
      <c r="W691" s="62"/>
      <c r="X691" s="62"/>
    </row>
    <row r="692" spans="23:24" x14ac:dyDescent="0.2">
      <c r="W692" s="62"/>
      <c r="X692" s="62"/>
    </row>
    <row r="693" spans="23:24" x14ac:dyDescent="0.2">
      <c r="W693" s="62"/>
      <c r="X693" s="62"/>
    </row>
    <row r="694" spans="23:24" x14ac:dyDescent="0.2">
      <c r="W694" s="62"/>
      <c r="X694" s="62"/>
    </row>
    <row r="695" spans="23:24" x14ac:dyDescent="0.2">
      <c r="W695" s="62"/>
      <c r="X695" s="62"/>
    </row>
    <row r="696" spans="23:24" x14ac:dyDescent="0.2">
      <c r="W696" s="62"/>
      <c r="X696" s="62"/>
    </row>
    <row r="697" spans="23:24" x14ac:dyDescent="0.2">
      <c r="W697" s="62"/>
      <c r="X697" s="62"/>
    </row>
    <row r="698" spans="23:24" x14ac:dyDescent="0.2">
      <c r="W698" s="62"/>
      <c r="X698" s="62"/>
    </row>
    <row r="699" spans="23:24" x14ac:dyDescent="0.2">
      <c r="W699" s="62"/>
      <c r="X699" s="62"/>
    </row>
    <row r="700" spans="23:24" x14ac:dyDescent="0.2">
      <c r="W700" s="62"/>
      <c r="X700" s="62"/>
    </row>
    <row r="701" spans="23:24" x14ac:dyDescent="0.2">
      <c r="W701" s="62"/>
      <c r="X701" s="62"/>
    </row>
    <row r="702" spans="23:24" x14ac:dyDescent="0.2">
      <c r="W702" s="62"/>
      <c r="X702" s="62"/>
    </row>
    <row r="703" spans="23:24" x14ac:dyDescent="0.2">
      <c r="W703" s="62"/>
      <c r="X703" s="62"/>
    </row>
    <row r="704" spans="23:24" x14ac:dyDescent="0.2">
      <c r="W704" s="62"/>
      <c r="X704" s="62"/>
    </row>
    <row r="705" spans="23:24" x14ac:dyDescent="0.2">
      <c r="W705" s="62"/>
      <c r="X705" s="62"/>
    </row>
    <row r="706" spans="23:24" x14ac:dyDescent="0.2">
      <c r="W706" s="62"/>
      <c r="X706" s="62"/>
    </row>
    <row r="707" spans="23:24" x14ac:dyDescent="0.2">
      <c r="W707" s="62"/>
      <c r="X707" s="62"/>
    </row>
    <row r="708" spans="23:24" x14ac:dyDescent="0.2">
      <c r="W708" s="62"/>
      <c r="X708" s="62"/>
    </row>
    <row r="709" spans="23:24" x14ac:dyDescent="0.2">
      <c r="W709" s="62"/>
      <c r="X709" s="62"/>
    </row>
    <row r="710" spans="23:24" x14ac:dyDescent="0.2">
      <c r="W710" s="62"/>
      <c r="X710" s="62"/>
    </row>
    <row r="711" spans="23:24" x14ac:dyDescent="0.2">
      <c r="W711" s="62"/>
      <c r="X711" s="62"/>
    </row>
    <row r="712" spans="23:24" x14ac:dyDescent="0.2">
      <c r="W712" s="62"/>
      <c r="X712" s="62"/>
    </row>
    <row r="713" spans="23:24" x14ac:dyDescent="0.2">
      <c r="W713" s="62"/>
      <c r="X713" s="62"/>
    </row>
    <row r="714" spans="23:24" x14ac:dyDescent="0.2">
      <c r="W714" s="62"/>
      <c r="X714" s="62"/>
    </row>
    <row r="715" spans="23:24" x14ac:dyDescent="0.2">
      <c r="W715" s="62"/>
      <c r="X715" s="62"/>
    </row>
    <row r="716" spans="23:24" x14ac:dyDescent="0.2">
      <c r="W716" s="62"/>
      <c r="X716" s="62"/>
    </row>
    <row r="717" spans="23:24" x14ac:dyDescent="0.2">
      <c r="W717" s="62"/>
      <c r="X717" s="62"/>
    </row>
    <row r="718" spans="23:24" x14ac:dyDescent="0.2">
      <c r="W718" s="62"/>
      <c r="X718" s="62"/>
    </row>
    <row r="719" spans="23:24" x14ac:dyDescent="0.2">
      <c r="W719" s="62"/>
      <c r="X719" s="62"/>
    </row>
    <row r="720" spans="23:24" x14ac:dyDescent="0.2">
      <c r="W720" s="62"/>
      <c r="X720" s="62"/>
    </row>
    <row r="721" spans="23:24" x14ac:dyDescent="0.2">
      <c r="W721" s="62"/>
      <c r="X721" s="62"/>
    </row>
    <row r="722" spans="23:24" x14ac:dyDescent="0.2">
      <c r="W722" s="62"/>
      <c r="X722" s="62"/>
    </row>
    <row r="723" spans="23:24" x14ac:dyDescent="0.2">
      <c r="W723" s="62"/>
      <c r="X723" s="62"/>
    </row>
    <row r="724" spans="23:24" x14ac:dyDescent="0.2">
      <c r="W724" s="62"/>
      <c r="X724" s="62"/>
    </row>
    <row r="725" spans="23:24" x14ac:dyDescent="0.2">
      <c r="W725" s="62"/>
      <c r="X725" s="62"/>
    </row>
    <row r="726" spans="23:24" x14ac:dyDescent="0.2">
      <c r="W726" s="62"/>
      <c r="X726" s="62"/>
    </row>
    <row r="727" spans="23:24" x14ac:dyDescent="0.2">
      <c r="W727" s="62"/>
      <c r="X727" s="62"/>
    </row>
    <row r="728" spans="23:24" x14ac:dyDescent="0.2">
      <c r="W728" s="62"/>
      <c r="X728" s="62"/>
    </row>
    <row r="729" spans="23:24" x14ac:dyDescent="0.2">
      <c r="W729" s="62"/>
      <c r="X729" s="62"/>
    </row>
    <row r="730" spans="23:24" x14ac:dyDescent="0.2">
      <c r="W730" s="62"/>
      <c r="X730" s="62"/>
    </row>
    <row r="731" spans="23:24" x14ac:dyDescent="0.2">
      <c r="W731" s="62"/>
      <c r="X731" s="62"/>
    </row>
    <row r="732" spans="23:24" x14ac:dyDescent="0.2">
      <c r="W732" s="62"/>
      <c r="X732" s="62"/>
    </row>
    <row r="733" spans="23:24" x14ac:dyDescent="0.2">
      <c r="W733" s="62"/>
      <c r="X733" s="62"/>
    </row>
    <row r="734" spans="23:24" x14ac:dyDescent="0.2">
      <c r="W734" s="62"/>
      <c r="X734" s="62"/>
    </row>
    <row r="735" spans="23:24" x14ac:dyDescent="0.2">
      <c r="W735" s="62"/>
      <c r="X735" s="62"/>
    </row>
    <row r="736" spans="23:24" x14ac:dyDescent="0.2">
      <c r="W736" s="62"/>
      <c r="X736" s="62"/>
    </row>
    <row r="737" spans="23:24" x14ac:dyDescent="0.2">
      <c r="W737" s="62"/>
      <c r="X737" s="62"/>
    </row>
    <row r="738" spans="23:24" x14ac:dyDescent="0.2">
      <c r="W738" s="62"/>
      <c r="X738" s="62"/>
    </row>
    <row r="739" spans="23:24" x14ac:dyDescent="0.2">
      <c r="W739" s="62"/>
      <c r="X739" s="62"/>
    </row>
    <row r="740" spans="23:24" x14ac:dyDescent="0.2">
      <c r="W740" s="62"/>
      <c r="X740" s="62"/>
    </row>
    <row r="741" spans="23:24" x14ac:dyDescent="0.2">
      <c r="W741" s="62"/>
      <c r="X741" s="62"/>
    </row>
    <row r="742" spans="23:24" x14ac:dyDescent="0.2">
      <c r="W742" s="62"/>
      <c r="X742" s="62"/>
    </row>
    <row r="743" spans="23:24" x14ac:dyDescent="0.2">
      <c r="W743" s="62"/>
      <c r="X743" s="62"/>
    </row>
    <row r="744" spans="23:24" x14ac:dyDescent="0.2">
      <c r="W744" s="62"/>
      <c r="X744" s="62"/>
    </row>
    <row r="745" spans="23:24" x14ac:dyDescent="0.2">
      <c r="W745" s="62"/>
      <c r="X745" s="62"/>
    </row>
    <row r="746" spans="23:24" x14ac:dyDescent="0.2">
      <c r="W746" s="62"/>
      <c r="X746" s="62"/>
    </row>
    <row r="747" spans="23:24" x14ac:dyDescent="0.2">
      <c r="W747" s="62"/>
      <c r="X747" s="62"/>
    </row>
    <row r="748" spans="23:24" x14ac:dyDescent="0.2">
      <c r="W748" s="62"/>
      <c r="X748" s="62"/>
    </row>
    <row r="749" spans="23:24" x14ac:dyDescent="0.2">
      <c r="W749" s="62"/>
      <c r="X749" s="62"/>
    </row>
    <row r="750" spans="23:24" x14ac:dyDescent="0.2">
      <c r="W750" s="62"/>
      <c r="X750" s="62"/>
    </row>
    <row r="751" spans="23:24" x14ac:dyDescent="0.2">
      <c r="W751" s="62"/>
      <c r="X751" s="62"/>
    </row>
    <row r="752" spans="23:24" x14ac:dyDescent="0.2">
      <c r="W752" s="62"/>
      <c r="X752" s="62"/>
    </row>
    <row r="753" spans="23:24" x14ac:dyDescent="0.2">
      <c r="W753" s="62"/>
      <c r="X753" s="62"/>
    </row>
    <row r="754" spans="23:24" x14ac:dyDescent="0.2">
      <c r="W754" s="62"/>
      <c r="X754" s="62"/>
    </row>
    <row r="755" spans="23:24" x14ac:dyDescent="0.2">
      <c r="W755" s="62"/>
      <c r="X755" s="62"/>
    </row>
    <row r="756" spans="23:24" x14ac:dyDescent="0.2">
      <c r="W756" s="62"/>
      <c r="X756" s="62"/>
    </row>
    <row r="757" spans="23:24" x14ac:dyDescent="0.2">
      <c r="W757" s="62"/>
      <c r="X757" s="62"/>
    </row>
    <row r="758" spans="23:24" x14ac:dyDescent="0.2">
      <c r="W758" s="62"/>
      <c r="X758" s="62"/>
    </row>
    <row r="759" spans="23:24" x14ac:dyDescent="0.2">
      <c r="W759" s="62"/>
      <c r="X759" s="62"/>
    </row>
    <row r="760" spans="23:24" x14ac:dyDescent="0.2">
      <c r="W760" s="62"/>
      <c r="X760" s="62"/>
    </row>
    <row r="761" spans="23:24" x14ac:dyDescent="0.2">
      <c r="W761" s="62"/>
      <c r="X761" s="62"/>
    </row>
    <row r="762" spans="23:24" x14ac:dyDescent="0.2">
      <c r="W762" s="62"/>
      <c r="X762" s="62"/>
    </row>
    <row r="763" spans="23:24" x14ac:dyDescent="0.2">
      <c r="W763" s="62"/>
      <c r="X763" s="62"/>
    </row>
    <row r="764" spans="23:24" x14ac:dyDescent="0.2">
      <c r="W764" s="62"/>
      <c r="X764" s="62"/>
    </row>
    <row r="765" spans="23:24" x14ac:dyDescent="0.2">
      <c r="W765" s="62"/>
      <c r="X765" s="62"/>
    </row>
    <row r="766" spans="23:24" x14ac:dyDescent="0.2">
      <c r="W766" s="62"/>
      <c r="X766" s="62"/>
    </row>
    <row r="767" spans="23:24" x14ac:dyDescent="0.2">
      <c r="W767" s="62"/>
      <c r="X767" s="62"/>
    </row>
    <row r="768" spans="23:24" x14ac:dyDescent="0.2">
      <c r="W768" s="62"/>
      <c r="X768" s="62"/>
    </row>
    <row r="769" spans="23:24" x14ac:dyDescent="0.2">
      <c r="W769" s="62"/>
      <c r="X769" s="62"/>
    </row>
    <row r="770" spans="23:24" x14ac:dyDescent="0.2">
      <c r="W770" s="62"/>
      <c r="X770" s="62"/>
    </row>
    <row r="771" spans="23:24" x14ac:dyDescent="0.2">
      <c r="W771" s="62"/>
      <c r="X771" s="62"/>
    </row>
    <row r="772" spans="23:24" x14ac:dyDescent="0.2">
      <c r="W772" s="62"/>
      <c r="X772" s="62"/>
    </row>
    <row r="773" spans="23:24" x14ac:dyDescent="0.2">
      <c r="W773" s="62"/>
      <c r="X773" s="62"/>
    </row>
    <row r="774" spans="23:24" x14ac:dyDescent="0.2">
      <c r="W774" s="62"/>
      <c r="X774" s="62"/>
    </row>
    <row r="775" spans="23:24" x14ac:dyDescent="0.2">
      <c r="W775" s="62"/>
      <c r="X775" s="62"/>
    </row>
    <row r="776" spans="23:24" x14ac:dyDescent="0.2">
      <c r="W776" s="62"/>
      <c r="X776" s="62"/>
    </row>
    <row r="777" spans="23:24" x14ac:dyDescent="0.2">
      <c r="W777" s="62"/>
      <c r="X777" s="62"/>
    </row>
    <row r="778" spans="23:24" x14ac:dyDescent="0.2">
      <c r="W778" s="62"/>
      <c r="X778" s="62"/>
    </row>
    <row r="779" spans="23:24" x14ac:dyDescent="0.2">
      <c r="W779" s="62"/>
      <c r="X779" s="62"/>
    </row>
    <row r="780" spans="23:24" x14ac:dyDescent="0.2">
      <c r="W780" s="62"/>
      <c r="X780" s="62"/>
    </row>
    <row r="781" spans="23:24" x14ac:dyDescent="0.2">
      <c r="W781" s="62"/>
      <c r="X781" s="62"/>
    </row>
    <row r="782" spans="23:24" x14ac:dyDescent="0.2">
      <c r="W782" s="62"/>
      <c r="X782" s="62"/>
    </row>
    <row r="783" spans="23:24" x14ac:dyDescent="0.2">
      <c r="W783" s="62"/>
      <c r="X783" s="62"/>
    </row>
    <row r="784" spans="23:24" x14ac:dyDescent="0.2">
      <c r="W784" s="62"/>
      <c r="X784" s="62"/>
    </row>
    <row r="785" spans="23:24" x14ac:dyDescent="0.2">
      <c r="W785" s="62"/>
      <c r="X785" s="62"/>
    </row>
    <row r="786" spans="23:24" x14ac:dyDescent="0.2">
      <c r="W786" s="62"/>
      <c r="X786" s="62"/>
    </row>
    <row r="787" spans="23:24" x14ac:dyDescent="0.2">
      <c r="W787" s="62"/>
      <c r="X787" s="62"/>
    </row>
    <row r="788" spans="23:24" x14ac:dyDescent="0.2">
      <c r="W788" s="62"/>
      <c r="X788" s="62"/>
    </row>
    <row r="789" spans="23:24" x14ac:dyDescent="0.2">
      <c r="W789" s="62"/>
      <c r="X789" s="62"/>
    </row>
    <row r="790" spans="23:24" x14ac:dyDescent="0.2">
      <c r="W790" s="62"/>
      <c r="X790" s="62"/>
    </row>
    <row r="791" spans="23:24" x14ac:dyDescent="0.2">
      <c r="W791" s="62"/>
      <c r="X791" s="62"/>
    </row>
    <row r="792" spans="23:24" x14ac:dyDescent="0.2">
      <c r="W792" s="62"/>
      <c r="X792" s="62"/>
    </row>
    <row r="793" spans="23:24" x14ac:dyDescent="0.2">
      <c r="W793" s="62"/>
      <c r="X793" s="62"/>
    </row>
    <row r="794" spans="23:24" x14ac:dyDescent="0.2">
      <c r="W794" s="62"/>
      <c r="X794" s="62"/>
    </row>
    <row r="795" spans="23:24" x14ac:dyDescent="0.2">
      <c r="W795" s="62"/>
      <c r="X795" s="62"/>
    </row>
    <row r="796" spans="23:24" x14ac:dyDescent="0.2">
      <c r="W796" s="62"/>
      <c r="X796" s="62"/>
    </row>
    <row r="797" spans="23:24" x14ac:dyDescent="0.2">
      <c r="W797" s="62"/>
      <c r="X797" s="62"/>
    </row>
    <row r="798" spans="23:24" x14ac:dyDescent="0.2">
      <c r="W798" s="62"/>
      <c r="X798" s="62"/>
    </row>
    <row r="799" spans="23:24" x14ac:dyDescent="0.2">
      <c r="W799" s="62"/>
      <c r="X799" s="62"/>
    </row>
    <row r="800" spans="23:24" x14ac:dyDescent="0.2">
      <c r="W800" s="62"/>
      <c r="X800" s="62"/>
    </row>
    <row r="801" spans="23:24" x14ac:dyDescent="0.2">
      <c r="W801" s="62"/>
      <c r="X801" s="62"/>
    </row>
    <row r="802" spans="23:24" x14ac:dyDescent="0.2">
      <c r="W802" s="62"/>
      <c r="X802" s="62"/>
    </row>
    <row r="803" spans="23:24" x14ac:dyDescent="0.2">
      <c r="W803" s="62"/>
      <c r="X803" s="62"/>
    </row>
    <row r="804" spans="23:24" x14ac:dyDescent="0.2">
      <c r="W804" s="62"/>
      <c r="X804" s="62"/>
    </row>
    <row r="805" spans="23:24" x14ac:dyDescent="0.2">
      <c r="W805" s="62"/>
      <c r="X805" s="62"/>
    </row>
    <row r="806" spans="23:24" x14ac:dyDescent="0.2">
      <c r="W806" s="62"/>
      <c r="X806" s="62"/>
    </row>
    <row r="807" spans="23:24" x14ac:dyDescent="0.2">
      <c r="W807" s="62"/>
      <c r="X807" s="62"/>
    </row>
    <row r="808" spans="23:24" x14ac:dyDescent="0.2">
      <c r="W808" s="62"/>
      <c r="X808" s="62"/>
    </row>
    <row r="809" spans="23:24" x14ac:dyDescent="0.2">
      <c r="W809" s="62"/>
      <c r="X809" s="62"/>
    </row>
    <row r="810" spans="23:24" x14ac:dyDescent="0.2">
      <c r="W810" s="62"/>
      <c r="X810" s="62"/>
    </row>
    <row r="811" spans="23:24" x14ac:dyDescent="0.2">
      <c r="W811" s="62"/>
      <c r="X811" s="62"/>
    </row>
    <row r="812" spans="23:24" x14ac:dyDescent="0.2">
      <c r="W812" s="62"/>
      <c r="X812" s="62"/>
    </row>
    <row r="813" spans="23:24" x14ac:dyDescent="0.2">
      <c r="W813" s="62"/>
      <c r="X813" s="62"/>
    </row>
    <row r="814" spans="23:24" x14ac:dyDescent="0.2">
      <c r="W814" s="62"/>
      <c r="X814" s="62"/>
    </row>
    <row r="815" spans="23:24" x14ac:dyDescent="0.2">
      <c r="W815" s="62"/>
      <c r="X815" s="62"/>
    </row>
    <row r="816" spans="23:24" x14ac:dyDescent="0.2">
      <c r="W816" s="62"/>
      <c r="X816" s="62"/>
    </row>
    <row r="817" spans="23:24" x14ac:dyDescent="0.2">
      <c r="W817" s="62"/>
      <c r="X817" s="62"/>
    </row>
    <row r="818" spans="23:24" x14ac:dyDescent="0.2">
      <c r="W818" s="62"/>
      <c r="X818" s="62"/>
    </row>
    <row r="819" spans="23:24" x14ac:dyDescent="0.2">
      <c r="W819" s="62"/>
      <c r="X819" s="62"/>
    </row>
    <row r="820" spans="23:24" x14ac:dyDescent="0.2">
      <c r="W820" s="62"/>
      <c r="X820" s="62"/>
    </row>
    <row r="821" spans="23:24" x14ac:dyDescent="0.2">
      <c r="W821" s="62"/>
      <c r="X821" s="62"/>
    </row>
    <row r="822" spans="23:24" x14ac:dyDescent="0.2">
      <c r="W822" s="62"/>
      <c r="X822" s="62"/>
    </row>
    <row r="823" spans="23:24" x14ac:dyDescent="0.2">
      <c r="W823" s="62"/>
      <c r="X823" s="62"/>
    </row>
    <row r="824" spans="23:24" x14ac:dyDescent="0.2">
      <c r="W824" s="62"/>
      <c r="X824" s="62"/>
    </row>
    <row r="825" spans="23:24" x14ac:dyDescent="0.2">
      <c r="W825" s="62"/>
      <c r="X825" s="62"/>
    </row>
    <row r="826" spans="23:24" x14ac:dyDescent="0.2">
      <c r="W826" s="62"/>
      <c r="X826" s="62"/>
    </row>
    <row r="827" spans="23:24" x14ac:dyDescent="0.2">
      <c r="W827" s="62"/>
      <c r="X827" s="62"/>
    </row>
    <row r="828" spans="23:24" x14ac:dyDescent="0.2">
      <c r="W828" s="62"/>
      <c r="X828" s="62"/>
    </row>
    <row r="829" spans="23:24" x14ac:dyDescent="0.2">
      <c r="W829" s="62"/>
      <c r="X829" s="62"/>
    </row>
    <row r="830" spans="23:24" x14ac:dyDescent="0.2">
      <c r="W830" s="62"/>
      <c r="X830" s="62"/>
    </row>
    <row r="831" spans="23:24" x14ac:dyDescent="0.2">
      <c r="W831" s="62"/>
      <c r="X831" s="62"/>
    </row>
    <row r="832" spans="23:24" x14ac:dyDescent="0.2">
      <c r="W832" s="62"/>
      <c r="X832" s="62"/>
    </row>
    <row r="833" spans="23:24" x14ac:dyDescent="0.2">
      <c r="W833" s="62"/>
      <c r="X833" s="62"/>
    </row>
    <row r="834" spans="23:24" x14ac:dyDescent="0.2">
      <c r="W834" s="62"/>
      <c r="X834" s="62"/>
    </row>
    <row r="835" spans="23:24" x14ac:dyDescent="0.2">
      <c r="W835" s="62"/>
      <c r="X835" s="62"/>
    </row>
    <row r="836" spans="23:24" x14ac:dyDescent="0.2">
      <c r="W836" s="62"/>
      <c r="X836" s="62"/>
    </row>
    <row r="837" spans="23:24" x14ac:dyDescent="0.2">
      <c r="W837" s="62"/>
      <c r="X837" s="62"/>
    </row>
    <row r="838" spans="23:24" x14ac:dyDescent="0.2">
      <c r="W838" s="62"/>
      <c r="X838" s="62"/>
    </row>
    <row r="839" spans="23:24" x14ac:dyDescent="0.2">
      <c r="W839" s="62"/>
      <c r="X839" s="62"/>
    </row>
    <row r="840" spans="23:24" x14ac:dyDescent="0.2">
      <c r="W840" s="62"/>
      <c r="X840" s="62"/>
    </row>
    <row r="841" spans="23:24" x14ac:dyDescent="0.2">
      <c r="W841" s="62"/>
      <c r="X841" s="62"/>
    </row>
    <row r="842" spans="23:24" x14ac:dyDescent="0.2">
      <c r="W842" s="62"/>
      <c r="X842" s="62"/>
    </row>
    <row r="843" spans="23:24" x14ac:dyDescent="0.2">
      <c r="W843" s="62"/>
      <c r="X843" s="62"/>
    </row>
    <row r="844" spans="23:24" x14ac:dyDescent="0.2">
      <c r="W844" s="62"/>
      <c r="X844" s="62"/>
    </row>
    <row r="845" spans="23:24" x14ac:dyDescent="0.2">
      <c r="W845" s="62"/>
      <c r="X845" s="62"/>
    </row>
    <row r="846" spans="23:24" x14ac:dyDescent="0.2">
      <c r="W846" s="62"/>
      <c r="X846" s="62"/>
    </row>
    <row r="847" spans="23:24" x14ac:dyDescent="0.2">
      <c r="W847" s="62"/>
      <c r="X847" s="62"/>
    </row>
    <row r="848" spans="23:24" x14ac:dyDescent="0.2">
      <c r="W848" s="62"/>
      <c r="X848" s="62"/>
    </row>
    <row r="849" spans="23:24" x14ac:dyDescent="0.2">
      <c r="W849" s="62"/>
      <c r="X849" s="62"/>
    </row>
    <row r="850" spans="23:24" x14ac:dyDescent="0.2">
      <c r="W850" s="62"/>
      <c r="X850" s="62"/>
    </row>
    <row r="851" spans="23:24" x14ac:dyDescent="0.2">
      <c r="W851" s="62"/>
      <c r="X851" s="62"/>
    </row>
    <row r="852" spans="23:24" x14ac:dyDescent="0.2">
      <c r="W852" s="62"/>
      <c r="X852" s="62"/>
    </row>
    <row r="853" spans="23:24" x14ac:dyDescent="0.2">
      <c r="W853" s="62"/>
      <c r="X853" s="62"/>
    </row>
    <row r="854" spans="23:24" x14ac:dyDescent="0.2">
      <c r="W854" s="62"/>
      <c r="X854" s="62"/>
    </row>
    <row r="855" spans="23:24" x14ac:dyDescent="0.2">
      <c r="W855" s="62"/>
      <c r="X855" s="62"/>
    </row>
    <row r="856" spans="23:24" x14ac:dyDescent="0.2">
      <c r="W856" s="62"/>
      <c r="X856" s="62"/>
    </row>
    <row r="857" spans="23:24" x14ac:dyDescent="0.2">
      <c r="W857" s="62"/>
      <c r="X857" s="62"/>
    </row>
    <row r="858" spans="23:24" x14ac:dyDescent="0.2">
      <c r="W858" s="62"/>
      <c r="X858" s="62"/>
    </row>
    <row r="859" spans="23:24" x14ac:dyDescent="0.2">
      <c r="W859" s="62"/>
      <c r="X859" s="62"/>
    </row>
    <row r="860" spans="23:24" x14ac:dyDescent="0.2">
      <c r="W860" s="62"/>
      <c r="X860" s="62"/>
    </row>
    <row r="861" spans="23:24" x14ac:dyDescent="0.2">
      <c r="W861" s="62"/>
      <c r="X861" s="62"/>
    </row>
    <row r="862" spans="23:24" x14ac:dyDescent="0.2">
      <c r="W862" s="62"/>
      <c r="X862" s="62"/>
    </row>
    <row r="863" spans="23:24" x14ac:dyDescent="0.2">
      <c r="W863" s="62"/>
      <c r="X863" s="62"/>
    </row>
    <row r="864" spans="23:24" x14ac:dyDescent="0.2">
      <c r="W864" s="62"/>
      <c r="X864" s="62"/>
    </row>
    <row r="865" spans="23:24" x14ac:dyDescent="0.2">
      <c r="W865" s="62"/>
      <c r="X865" s="62"/>
    </row>
    <row r="866" spans="23:24" x14ac:dyDescent="0.2">
      <c r="W866" s="62"/>
      <c r="X866" s="62"/>
    </row>
    <row r="867" spans="23:24" x14ac:dyDescent="0.2">
      <c r="W867" s="62"/>
      <c r="X867" s="62"/>
    </row>
    <row r="868" spans="23:24" x14ac:dyDescent="0.2">
      <c r="W868" s="62"/>
      <c r="X868" s="62"/>
    </row>
    <row r="869" spans="23:24" x14ac:dyDescent="0.2">
      <c r="W869" s="62"/>
      <c r="X869" s="62"/>
    </row>
    <row r="870" spans="23:24" x14ac:dyDescent="0.2">
      <c r="W870" s="62"/>
      <c r="X870" s="62"/>
    </row>
    <row r="871" spans="23:24" x14ac:dyDescent="0.2">
      <c r="W871" s="62"/>
      <c r="X871" s="62"/>
    </row>
    <row r="872" spans="23:24" x14ac:dyDescent="0.2">
      <c r="W872" s="62"/>
      <c r="X872" s="62"/>
    </row>
    <row r="873" spans="23:24" x14ac:dyDescent="0.2">
      <c r="W873" s="62"/>
      <c r="X873" s="62"/>
    </row>
    <row r="874" spans="23:24" x14ac:dyDescent="0.2">
      <c r="W874" s="62"/>
      <c r="X874" s="62"/>
    </row>
    <row r="875" spans="23:24" x14ac:dyDescent="0.2">
      <c r="W875" s="62"/>
      <c r="X875" s="62"/>
    </row>
    <row r="876" spans="23:24" x14ac:dyDescent="0.2">
      <c r="W876" s="62"/>
      <c r="X876" s="62"/>
    </row>
    <row r="877" spans="23:24" x14ac:dyDescent="0.2">
      <c r="W877" s="62"/>
      <c r="X877" s="62"/>
    </row>
    <row r="878" spans="23:24" x14ac:dyDescent="0.2">
      <c r="W878" s="62"/>
      <c r="X878" s="62"/>
    </row>
    <row r="879" spans="23:24" x14ac:dyDescent="0.2">
      <c r="W879" s="62"/>
      <c r="X879" s="62"/>
    </row>
    <row r="880" spans="23:24" x14ac:dyDescent="0.2">
      <c r="W880" s="62"/>
      <c r="X880" s="62"/>
    </row>
    <row r="881" spans="23:24" x14ac:dyDescent="0.2">
      <c r="W881" s="62"/>
      <c r="X881" s="62"/>
    </row>
    <row r="882" spans="23:24" x14ac:dyDescent="0.2">
      <c r="W882" s="62"/>
      <c r="X882" s="62"/>
    </row>
    <row r="883" spans="23:24" x14ac:dyDescent="0.2">
      <c r="W883" s="62"/>
      <c r="X883" s="62"/>
    </row>
    <row r="884" spans="23:24" x14ac:dyDescent="0.2">
      <c r="W884" s="62"/>
      <c r="X884" s="62"/>
    </row>
    <row r="885" spans="23:24" x14ac:dyDescent="0.2">
      <c r="W885" s="62"/>
      <c r="X885" s="62"/>
    </row>
    <row r="886" spans="23:24" x14ac:dyDescent="0.2">
      <c r="W886" s="62"/>
      <c r="X886" s="62"/>
    </row>
    <row r="887" spans="23:24" x14ac:dyDescent="0.2">
      <c r="W887" s="62"/>
      <c r="X887" s="62"/>
    </row>
    <row r="888" spans="23:24" x14ac:dyDescent="0.2">
      <c r="W888" s="62"/>
      <c r="X888" s="62"/>
    </row>
    <row r="889" spans="23:24" x14ac:dyDescent="0.2">
      <c r="W889" s="62"/>
      <c r="X889" s="62"/>
    </row>
    <row r="890" spans="23:24" x14ac:dyDescent="0.2">
      <c r="W890" s="62"/>
      <c r="X890" s="62"/>
    </row>
    <row r="891" spans="23:24" x14ac:dyDescent="0.2">
      <c r="W891" s="62"/>
      <c r="X891" s="62"/>
    </row>
    <row r="892" spans="23:24" x14ac:dyDescent="0.2">
      <c r="W892" s="62"/>
      <c r="X892" s="62"/>
    </row>
    <row r="893" spans="23:24" x14ac:dyDescent="0.2">
      <c r="W893" s="62"/>
      <c r="X893" s="62"/>
    </row>
    <row r="894" spans="23:24" x14ac:dyDescent="0.2">
      <c r="W894" s="62"/>
      <c r="X894" s="62"/>
    </row>
    <row r="895" spans="23:24" x14ac:dyDescent="0.2">
      <c r="W895" s="62"/>
      <c r="X895" s="62"/>
    </row>
    <row r="896" spans="23:24" x14ac:dyDescent="0.2">
      <c r="W896" s="62"/>
      <c r="X896" s="62"/>
    </row>
    <row r="897" spans="23:24" x14ac:dyDescent="0.2">
      <c r="W897" s="62"/>
      <c r="X897" s="62"/>
    </row>
    <row r="898" spans="23:24" x14ac:dyDescent="0.2">
      <c r="W898" s="62"/>
      <c r="X898" s="62"/>
    </row>
    <row r="899" spans="23:24" x14ac:dyDescent="0.2">
      <c r="W899" s="62"/>
      <c r="X899" s="62"/>
    </row>
    <row r="900" spans="23:24" x14ac:dyDescent="0.2">
      <c r="W900" s="62"/>
      <c r="X900" s="62"/>
    </row>
    <row r="901" spans="23:24" x14ac:dyDescent="0.2">
      <c r="W901" s="62"/>
      <c r="X901" s="62"/>
    </row>
    <row r="902" spans="23:24" x14ac:dyDescent="0.2">
      <c r="W902" s="62"/>
      <c r="X902" s="62"/>
    </row>
    <row r="903" spans="23:24" x14ac:dyDescent="0.2">
      <c r="W903" s="62"/>
      <c r="X903" s="62"/>
    </row>
    <row r="904" spans="23:24" x14ac:dyDescent="0.2">
      <c r="W904" s="62"/>
      <c r="X904" s="62"/>
    </row>
    <row r="905" spans="23:24" x14ac:dyDescent="0.2">
      <c r="W905" s="62"/>
      <c r="X905" s="62"/>
    </row>
    <row r="906" spans="23:24" x14ac:dyDescent="0.2">
      <c r="W906" s="62"/>
      <c r="X906" s="62"/>
    </row>
    <row r="907" spans="23:24" x14ac:dyDescent="0.2">
      <c r="W907" s="62"/>
      <c r="X907" s="62"/>
    </row>
    <row r="908" spans="23:24" x14ac:dyDescent="0.2">
      <c r="W908" s="62"/>
      <c r="X908" s="62"/>
    </row>
    <row r="909" spans="23:24" x14ac:dyDescent="0.2">
      <c r="W909" s="62"/>
      <c r="X909" s="62"/>
    </row>
    <row r="910" spans="23:24" x14ac:dyDescent="0.2">
      <c r="W910" s="62"/>
      <c r="X910" s="62"/>
    </row>
    <row r="911" spans="23:24" x14ac:dyDescent="0.2">
      <c r="W911" s="62"/>
      <c r="X911" s="62"/>
    </row>
    <row r="912" spans="23:24" x14ac:dyDescent="0.2">
      <c r="W912" s="62"/>
      <c r="X912" s="62"/>
    </row>
    <row r="913" spans="23:24" x14ac:dyDescent="0.2">
      <c r="W913" s="62"/>
      <c r="X913" s="62"/>
    </row>
    <row r="914" spans="23:24" x14ac:dyDescent="0.2">
      <c r="W914" s="62"/>
      <c r="X914" s="62"/>
    </row>
    <row r="915" spans="23:24" x14ac:dyDescent="0.2">
      <c r="W915" s="62"/>
      <c r="X915" s="62"/>
    </row>
    <row r="916" spans="23:24" x14ac:dyDescent="0.2">
      <c r="W916" s="62"/>
      <c r="X916" s="62"/>
    </row>
    <row r="917" spans="23:24" x14ac:dyDescent="0.2">
      <c r="W917" s="62"/>
      <c r="X917" s="62"/>
    </row>
    <row r="918" spans="23:24" x14ac:dyDescent="0.2">
      <c r="W918" s="62"/>
      <c r="X918" s="62"/>
    </row>
    <row r="919" spans="23:24" x14ac:dyDescent="0.2">
      <c r="W919" s="62"/>
      <c r="X919" s="62"/>
    </row>
    <row r="920" spans="23:24" x14ac:dyDescent="0.2">
      <c r="W920" s="62"/>
      <c r="X920" s="62"/>
    </row>
    <row r="921" spans="23:24" x14ac:dyDescent="0.2">
      <c r="W921" s="62"/>
      <c r="X921" s="62"/>
    </row>
    <row r="922" spans="23:24" x14ac:dyDescent="0.2">
      <c r="W922" s="62"/>
      <c r="X922" s="62"/>
    </row>
    <row r="923" spans="23:24" x14ac:dyDescent="0.2">
      <c r="W923" s="62"/>
      <c r="X923" s="62"/>
    </row>
    <row r="924" spans="23:24" x14ac:dyDescent="0.2">
      <c r="W924" s="62"/>
      <c r="X924" s="62"/>
    </row>
    <row r="925" spans="23:24" x14ac:dyDescent="0.2">
      <c r="W925" s="62"/>
      <c r="X925" s="62"/>
    </row>
    <row r="926" spans="23:24" x14ac:dyDescent="0.2">
      <c r="W926" s="62"/>
      <c r="X926" s="62"/>
    </row>
    <row r="927" spans="23:24" x14ac:dyDescent="0.2">
      <c r="W927" s="62"/>
      <c r="X927" s="62"/>
    </row>
    <row r="928" spans="23:24" x14ac:dyDescent="0.2">
      <c r="W928" s="62"/>
      <c r="X928" s="62"/>
    </row>
    <row r="929" spans="23:24" x14ac:dyDescent="0.2">
      <c r="W929" s="62"/>
      <c r="X929" s="62"/>
    </row>
    <row r="930" spans="23:24" x14ac:dyDescent="0.2">
      <c r="W930" s="62"/>
      <c r="X930" s="62"/>
    </row>
    <row r="931" spans="23:24" x14ac:dyDescent="0.2">
      <c r="W931" s="62"/>
      <c r="X931" s="62"/>
    </row>
    <row r="932" spans="23:24" x14ac:dyDescent="0.2">
      <c r="W932" s="62"/>
      <c r="X932" s="62"/>
    </row>
    <row r="933" spans="23:24" x14ac:dyDescent="0.2">
      <c r="W933" s="62"/>
      <c r="X933" s="62"/>
    </row>
    <row r="934" spans="23:24" x14ac:dyDescent="0.2">
      <c r="W934" s="62"/>
      <c r="X934" s="62"/>
    </row>
    <row r="935" spans="23:24" x14ac:dyDescent="0.2">
      <c r="W935" s="62"/>
      <c r="X935" s="62"/>
    </row>
    <row r="936" spans="23:24" x14ac:dyDescent="0.2">
      <c r="W936" s="62"/>
      <c r="X936" s="62"/>
    </row>
    <row r="937" spans="23:24" x14ac:dyDescent="0.2">
      <c r="W937" s="62"/>
      <c r="X937" s="62"/>
    </row>
    <row r="938" spans="23:24" x14ac:dyDescent="0.2">
      <c r="W938" s="62"/>
      <c r="X938" s="62"/>
    </row>
    <row r="939" spans="23:24" x14ac:dyDescent="0.2">
      <c r="W939" s="62"/>
      <c r="X939" s="62"/>
    </row>
    <row r="940" spans="23:24" x14ac:dyDescent="0.2">
      <c r="W940" s="62"/>
      <c r="X940" s="62"/>
    </row>
    <row r="941" spans="23:24" x14ac:dyDescent="0.2">
      <c r="W941" s="62"/>
      <c r="X941" s="62"/>
    </row>
    <row r="942" spans="23:24" x14ac:dyDescent="0.2">
      <c r="W942" s="62"/>
      <c r="X942" s="62"/>
    </row>
    <row r="943" spans="23:24" x14ac:dyDescent="0.2">
      <c r="W943" s="62"/>
      <c r="X943" s="62"/>
    </row>
    <row r="944" spans="23:24" x14ac:dyDescent="0.2">
      <c r="W944" s="62"/>
      <c r="X944" s="62"/>
    </row>
    <row r="945" spans="23:24" x14ac:dyDescent="0.2">
      <c r="W945" s="62"/>
      <c r="X945" s="62"/>
    </row>
    <row r="946" spans="23:24" x14ac:dyDescent="0.2">
      <c r="W946" s="62"/>
      <c r="X946" s="62"/>
    </row>
    <row r="947" spans="23:24" x14ac:dyDescent="0.2">
      <c r="W947" s="62"/>
      <c r="X947" s="62"/>
    </row>
    <row r="948" spans="23:24" x14ac:dyDescent="0.2">
      <c r="W948" s="62"/>
      <c r="X948" s="62"/>
    </row>
    <row r="949" spans="23:24" x14ac:dyDescent="0.2">
      <c r="W949" s="62"/>
      <c r="X949" s="62"/>
    </row>
    <row r="950" spans="23:24" x14ac:dyDescent="0.2">
      <c r="W950" s="62"/>
      <c r="X950" s="62"/>
    </row>
    <row r="951" spans="23:24" x14ac:dyDescent="0.2">
      <c r="W951" s="62"/>
      <c r="X951" s="62"/>
    </row>
    <row r="952" spans="23:24" x14ac:dyDescent="0.2">
      <c r="W952" s="62"/>
      <c r="X952" s="62"/>
    </row>
    <row r="953" spans="23:24" x14ac:dyDescent="0.2">
      <c r="W953" s="62"/>
      <c r="X953" s="62"/>
    </row>
    <row r="954" spans="23:24" x14ac:dyDescent="0.2">
      <c r="W954" s="62"/>
      <c r="X954" s="62"/>
    </row>
    <row r="955" spans="23:24" x14ac:dyDescent="0.2">
      <c r="W955" s="62"/>
      <c r="X955" s="62"/>
    </row>
    <row r="956" spans="23:24" x14ac:dyDescent="0.2">
      <c r="W956" s="62"/>
      <c r="X956" s="62"/>
    </row>
    <row r="957" spans="23:24" x14ac:dyDescent="0.2">
      <c r="W957" s="62"/>
      <c r="X957" s="62"/>
    </row>
    <row r="958" spans="23:24" x14ac:dyDescent="0.2">
      <c r="W958" s="62"/>
      <c r="X958" s="62"/>
    </row>
    <row r="959" spans="23:24" x14ac:dyDescent="0.2">
      <c r="W959" s="62"/>
      <c r="X959" s="62"/>
    </row>
    <row r="960" spans="23:24" x14ac:dyDescent="0.2">
      <c r="W960" s="62"/>
      <c r="X960" s="62"/>
    </row>
    <row r="961" spans="23:24" x14ac:dyDescent="0.2">
      <c r="W961" s="62"/>
      <c r="X961" s="62"/>
    </row>
    <row r="962" spans="23:24" x14ac:dyDescent="0.2">
      <c r="W962" s="62"/>
      <c r="X962" s="62"/>
    </row>
    <row r="963" spans="23:24" x14ac:dyDescent="0.2">
      <c r="W963" s="62"/>
      <c r="X963" s="62"/>
    </row>
    <row r="964" spans="23:24" x14ac:dyDescent="0.2">
      <c r="W964" s="62"/>
      <c r="X964" s="62"/>
    </row>
    <row r="965" spans="23:24" x14ac:dyDescent="0.2">
      <c r="W965" s="62"/>
      <c r="X965" s="62"/>
    </row>
    <row r="966" spans="23:24" x14ac:dyDescent="0.2">
      <c r="W966" s="62"/>
      <c r="X966" s="62"/>
    </row>
    <row r="967" spans="23:24" x14ac:dyDescent="0.2">
      <c r="W967" s="62"/>
      <c r="X967" s="62"/>
    </row>
    <row r="968" spans="23:24" x14ac:dyDescent="0.2">
      <c r="W968" s="62"/>
      <c r="X968" s="62"/>
    </row>
    <row r="969" spans="23:24" x14ac:dyDescent="0.2">
      <c r="W969" s="62"/>
      <c r="X969" s="62"/>
    </row>
    <row r="970" spans="23:24" x14ac:dyDescent="0.2">
      <c r="W970" s="62"/>
      <c r="X970" s="62"/>
    </row>
    <row r="971" spans="23:24" x14ac:dyDescent="0.2">
      <c r="W971" s="62"/>
      <c r="X971" s="62"/>
    </row>
    <row r="972" spans="23:24" x14ac:dyDescent="0.2">
      <c r="W972" s="62"/>
      <c r="X972" s="62"/>
    </row>
    <row r="973" spans="23:24" x14ac:dyDescent="0.2">
      <c r="W973" s="62"/>
      <c r="X973" s="62"/>
    </row>
    <row r="974" spans="23:24" x14ac:dyDescent="0.2">
      <c r="W974" s="62"/>
      <c r="X974" s="62"/>
    </row>
    <row r="975" spans="23:24" x14ac:dyDescent="0.2">
      <c r="W975" s="62"/>
      <c r="X975" s="62"/>
    </row>
    <row r="976" spans="23:24" x14ac:dyDescent="0.2">
      <c r="W976" s="62"/>
      <c r="X976" s="62"/>
    </row>
    <row r="977" spans="23:24" x14ac:dyDescent="0.2">
      <c r="W977" s="62"/>
      <c r="X977" s="62"/>
    </row>
    <row r="978" spans="23:24" x14ac:dyDescent="0.2">
      <c r="W978" s="62"/>
      <c r="X978" s="62"/>
    </row>
    <row r="979" spans="23:24" x14ac:dyDescent="0.2">
      <c r="W979" s="62"/>
      <c r="X979" s="62"/>
    </row>
    <row r="980" spans="23:24" x14ac:dyDescent="0.2">
      <c r="W980" s="62"/>
      <c r="X980" s="62"/>
    </row>
    <row r="981" spans="23:24" x14ac:dyDescent="0.2">
      <c r="W981" s="62"/>
      <c r="X981" s="62"/>
    </row>
    <row r="982" spans="23:24" x14ac:dyDescent="0.2">
      <c r="W982" s="62"/>
      <c r="X982" s="62"/>
    </row>
    <row r="983" spans="23:24" x14ac:dyDescent="0.2">
      <c r="W983" s="62"/>
      <c r="X983" s="62"/>
    </row>
    <row r="984" spans="23:24" x14ac:dyDescent="0.2">
      <c r="W984" s="62"/>
      <c r="X984" s="62"/>
    </row>
    <row r="985" spans="23:24" x14ac:dyDescent="0.2">
      <c r="W985" s="62"/>
      <c r="X985" s="62"/>
    </row>
    <row r="986" spans="23:24" x14ac:dyDescent="0.2">
      <c r="W986" s="62"/>
      <c r="X986" s="62"/>
    </row>
    <row r="987" spans="23:24" x14ac:dyDescent="0.2">
      <c r="W987" s="62"/>
      <c r="X987" s="62"/>
    </row>
    <row r="988" spans="23:24" x14ac:dyDescent="0.2">
      <c r="W988" s="62"/>
      <c r="X988" s="62"/>
    </row>
    <row r="989" spans="23:24" x14ac:dyDescent="0.2">
      <c r="W989" s="62"/>
      <c r="X989" s="62"/>
    </row>
    <row r="990" spans="23:24" x14ac:dyDescent="0.2">
      <c r="W990" s="62"/>
      <c r="X990" s="62"/>
    </row>
    <row r="991" spans="23:24" x14ac:dyDescent="0.2">
      <c r="W991" s="62"/>
      <c r="X991" s="62"/>
    </row>
    <row r="992" spans="23:24" x14ac:dyDescent="0.2">
      <c r="W992" s="62"/>
      <c r="X992" s="62"/>
    </row>
    <row r="993" spans="23:24" x14ac:dyDescent="0.2">
      <c r="W993" s="62"/>
      <c r="X993" s="62"/>
    </row>
    <row r="994" spans="23:24" x14ac:dyDescent="0.2">
      <c r="W994" s="62"/>
      <c r="X994" s="62"/>
    </row>
    <row r="995" spans="23:24" x14ac:dyDescent="0.2">
      <c r="W995" s="62"/>
      <c r="X995" s="62"/>
    </row>
    <row r="996" spans="23:24" x14ac:dyDescent="0.2">
      <c r="W996" s="62"/>
      <c r="X996" s="62"/>
    </row>
    <row r="997" spans="23:24" x14ac:dyDescent="0.2">
      <c r="W997" s="62"/>
      <c r="X997" s="62"/>
    </row>
    <row r="998" spans="23:24" x14ac:dyDescent="0.2">
      <c r="W998" s="62"/>
      <c r="X998" s="62"/>
    </row>
    <row r="999" spans="23:24" x14ac:dyDescent="0.2">
      <c r="W999" s="62"/>
      <c r="X999" s="62"/>
    </row>
    <row r="1000" spans="23:24" x14ac:dyDescent="0.2">
      <c r="W1000" s="62"/>
      <c r="X1000" s="62"/>
    </row>
    <row r="1001" spans="23:24" x14ac:dyDescent="0.2">
      <c r="W1001" s="62"/>
      <c r="X1001" s="62"/>
    </row>
    <row r="1002" spans="23:24" x14ac:dyDescent="0.2">
      <c r="W1002" s="62"/>
      <c r="X1002" s="62"/>
    </row>
    <row r="1003" spans="23:24" x14ac:dyDescent="0.2">
      <c r="W1003" s="62"/>
      <c r="X1003" s="62"/>
    </row>
    <row r="1004" spans="23:24" x14ac:dyDescent="0.2">
      <c r="W1004" s="62"/>
      <c r="X1004" s="62"/>
    </row>
    <row r="1005" spans="23:24" x14ac:dyDescent="0.2">
      <c r="W1005" s="62"/>
      <c r="X1005" s="62"/>
    </row>
    <row r="1006" spans="23:24" x14ac:dyDescent="0.2">
      <c r="W1006" s="62"/>
      <c r="X1006" s="62"/>
    </row>
    <row r="1007" spans="23:24" x14ac:dyDescent="0.2">
      <c r="W1007" s="62"/>
      <c r="X1007" s="62"/>
    </row>
    <row r="1008" spans="23:24" x14ac:dyDescent="0.2">
      <c r="W1008" s="62"/>
      <c r="X1008" s="62"/>
    </row>
    <row r="1009" spans="23:24" x14ac:dyDescent="0.2">
      <c r="W1009" s="62"/>
      <c r="X1009" s="62"/>
    </row>
    <row r="1010" spans="23:24" x14ac:dyDescent="0.2">
      <c r="W1010" s="62"/>
      <c r="X1010" s="62"/>
    </row>
    <row r="1011" spans="23:24" x14ac:dyDescent="0.2">
      <c r="W1011" s="62"/>
      <c r="X1011" s="62"/>
    </row>
    <row r="1012" spans="23:24" x14ac:dyDescent="0.2">
      <c r="W1012" s="62"/>
      <c r="X1012" s="62"/>
    </row>
    <row r="1013" spans="23:24" x14ac:dyDescent="0.2">
      <c r="W1013" s="62"/>
      <c r="X1013" s="62"/>
    </row>
    <row r="1014" spans="23:24" x14ac:dyDescent="0.2">
      <c r="W1014" s="62"/>
      <c r="X1014" s="62"/>
    </row>
    <row r="1015" spans="23:24" x14ac:dyDescent="0.2">
      <c r="W1015" s="62"/>
      <c r="X1015" s="62"/>
    </row>
    <row r="1016" spans="23:24" x14ac:dyDescent="0.2">
      <c r="W1016" s="62"/>
      <c r="X1016" s="62"/>
    </row>
    <row r="1017" spans="23:24" x14ac:dyDescent="0.2">
      <c r="W1017" s="62"/>
      <c r="X1017" s="62"/>
    </row>
    <row r="1018" spans="23:24" x14ac:dyDescent="0.2">
      <c r="W1018" s="62"/>
      <c r="X1018" s="62"/>
    </row>
    <row r="1019" spans="23:24" x14ac:dyDescent="0.2">
      <c r="W1019" s="62"/>
      <c r="X1019" s="62"/>
    </row>
    <row r="1020" spans="23:24" x14ac:dyDescent="0.2">
      <c r="W1020" s="62"/>
      <c r="X1020" s="62"/>
    </row>
    <row r="1021" spans="23:24" x14ac:dyDescent="0.2">
      <c r="W1021" s="62"/>
      <c r="X1021" s="62"/>
    </row>
    <row r="1022" spans="23:24" x14ac:dyDescent="0.2">
      <c r="W1022" s="62"/>
      <c r="X1022" s="62"/>
    </row>
    <row r="1023" spans="23:24" x14ac:dyDescent="0.2">
      <c r="W1023" s="62"/>
      <c r="X1023" s="62"/>
    </row>
    <row r="1024" spans="23:24" x14ac:dyDescent="0.2">
      <c r="W1024" s="62"/>
      <c r="X1024" s="62"/>
    </row>
    <row r="1025" spans="23:24" x14ac:dyDescent="0.2">
      <c r="W1025" s="62"/>
      <c r="X1025" s="62"/>
    </row>
    <row r="1026" spans="23:24" x14ac:dyDescent="0.2">
      <c r="W1026" s="62"/>
      <c r="X1026" s="62"/>
    </row>
    <row r="1027" spans="23:24" x14ac:dyDescent="0.2">
      <c r="W1027" s="62"/>
      <c r="X1027" s="62"/>
    </row>
    <row r="1028" spans="23:24" x14ac:dyDescent="0.2">
      <c r="W1028" s="62"/>
      <c r="X1028" s="62"/>
    </row>
    <row r="1029" spans="23:24" x14ac:dyDescent="0.2">
      <c r="W1029" s="62"/>
      <c r="X1029" s="62"/>
    </row>
    <row r="1030" spans="23:24" x14ac:dyDescent="0.2">
      <c r="W1030" s="62"/>
      <c r="X1030" s="62"/>
    </row>
    <row r="1031" spans="23:24" x14ac:dyDescent="0.2">
      <c r="W1031" s="62"/>
      <c r="X1031" s="62"/>
    </row>
    <row r="1032" spans="23:24" x14ac:dyDescent="0.2">
      <c r="W1032" s="62"/>
      <c r="X1032" s="62"/>
    </row>
    <row r="1033" spans="23:24" x14ac:dyDescent="0.2">
      <c r="W1033" s="62"/>
      <c r="X1033" s="62"/>
    </row>
    <row r="1034" spans="23:24" x14ac:dyDescent="0.2">
      <c r="W1034" s="62"/>
      <c r="X1034" s="62"/>
    </row>
    <row r="1035" spans="23:24" x14ac:dyDescent="0.2">
      <c r="W1035" s="62"/>
      <c r="X1035" s="62"/>
    </row>
    <row r="1036" spans="23:24" x14ac:dyDescent="0.2">
      <c r="W1036" s="62"/>
      <c r="X1036" s="62"/>
    </row>
    <row r="1037" spans="23:24" x14ac:dyDescent="0.2">
      <c r="W1037" s="62"/>
      <c r="X1037" s="62"/>
    </row>
    <row r="1038" spans="23:24" x14ac:dyDescent="0.2">
      <c r="W1038" s="62"/>
      <c r="X1038" s="62"/>
    </row>
    <row r="1039" spans="23:24" x14ac:dyDescent="0.2">
      <c r="W1039" s="62"/>
      <c r="X1039" s="62"/>
    </row>
    <row r="1040" spans="23:24" x14ac:dyDescent="0.2">
      <c r="W1040" s="62"/>
      <c r="X1040" s="62"/>
    </row>
    <row r="1041" spans="23:24" x14ac:dyDescent="0.2">
      <c r="W1041" s="62"/>
      <c r="X1041" s="62"/>
    </row>
    <row r="1042" spans="23:24" x14ac:dyDescent="0.2">
      <c r="W1042" s="62"/>
      <c r="X1042" s="62"/>
    </row>
    <row r="1043" spans="23:24" x14ac:dyDescent="0.2">
      <c r="W1043" s="62"/>
      <c r="X1043" s="62"/>
    </row>
    <row r="1044" spans="23:24" x14ac:dyDescent="0.2">
      <c r="W1044" s="62"/>
      <c r="X1044" s="62"/>
    </row>
    <row r="1045" spans="23:24" x14ac:dyDescent="0.2">
      <c r="W1045" s="62"/>
      <c r="X1045" s="62"/>
    </row>
    <row r="1046" spans="23:24" x14ac:dyDescent="0.2">
      <c r="W1046" s="62"/>
      <c r="X1046" s="62"/>
    </row>
    <row r="1047" spans="23:24" x14ac:dyDescent="0.2">
      <c r="W1047" s="62"/>
      <c r="X1047" s="62"/>
    </row>
    <row r="1048" spans="23:24" x14ac:dyDescent="0.2">
      <c r="W1048" s="62"/>
      <c r="X1048" s="62"/>
    </row>
    <row r="1049" spans="23:24" x14ac:dyDescent="0.2">
      <c r="W1049" s="62"/>
      <c r="X1049" s="62"/>
    </row>
    <row r="1050" spans="23:24" x14ac:dyDescent="0.2">
      <c r="W1050" s="62"/>
      <c r="X1050" s="62"/>
    </row>
    <row r="1051" spans="23:24" x14ac:dyDescent="0.2">
      <c r="W1051" s="62"/>
      <c r="X1051" s="62"/>
    </row>
    <row r="1052" spans="23:24" x14ac:dyDescent="0.2">
      <c r="W1052" s="62"/>
      <c r="X1052" s="62"/>
    </row>
    <row r="1053" spans="23:24" x14ac:dyDescent="0.2">
      <c r="W1053" s="62"/>
      <c r="X1053" s="62"/>
    </row>
    <row r="1054" spans="23:24" x14ac:dyDescent="0.2">
      <c r="W1054" s="62"/>
      <c r="X1054" s="62"/>
    </row>
    <row r="1055" spans="23:24" x14ac:dyDescent="0.2">
      <c r="W1055" s="62"/>
      <c r="X1055" s="62"/>
    </row>
    <row r="1056" spans="23:24" x14ac:dyDescent="0.2">
      <c r="W1056" s="62"/>
      <c r="X1056" s="62"/>
    </row>
    <row r="1057" spans="23:24" x14ac:dyDescent="0.2">
      <c r="W1057" s="62"/>
      <c r="X1057" s="62"/>
    </row>
    <row r="1058" spans="23:24" x14ac:dyDescent="0.2">
      <c r="W1058" s="62"/>
      <c r="X1058" s="62"/>
    </row>
    <row r="1059" spans="23:24" x14ac:dyDescent="0.2">
      <c r="W1059" s="62"/>
      <c r="X1059" s="62"/>
    </row>
    <row r="1060" spans="23:24" x14ac:dyDescent="0.2">
      <c r="W1060" s="62"/>
      <c r="X1060" s="62"/>
    </row>
    <row r="1061" spans="23:24" x14ac:dyDescent="0.2">
      <c r="W1061" s="62"/>
      <c r="X1061" s="62"/>
    </row>
    <row r="1062" spans="23:24" x14ac:dyDescent="0.2">
      <c r="W1062" s="62"/>
      <c r="X1062" s="62"/>
    </row>
    <row r="1063" spans="23:24" x14ac:dyDescent="0.2">
      <c r="W1063" s="62"/>
      <c r="X1063" s="62"/>
    </row>
    <row r="1064" spans="23:24" x14ac:dyDescent="0.2">
      <c r="W1064" s="62"/>
      <c r="X1064" s="62"/>
    </row>
    <row r="1065" spans="23:24" x14ac:dyDescent="0.2">
      <c r="W1065" s="62"/>
      <c r="X1065" s="62"/>
    </row>
    <row r="1066" spans="23:24" x14ac:dyDescent="0.2">
      <c r="W1066" s="62"/>
      <c r="X1066" s="62"/>
    </row>
    <row r="1067" spans="23:24" x14ac:dyDescent="0.2">
      <c r="W1067" s="62"/>
      <c r="X1067" s="62"/>
    </row>
    <row r="1068" spans="23:24" x14ac:dyDescent="0.2">
      <c r="W1068" s="62"/>
      <c r="X1068" s="62"/>
    </row>
    <row r="1069" spans="23:24" x14ac:dyDescent="0.2">
      <c r="W1069" s="62"/>
      <c r="X1069" s="62"/>
    </row>
    <row r="1070" spans="23:24" x14ac:dyDescent="0.2">
      <c r="W1070" s="62"/>
      <c r="X1070" s="62"/>
    </row>
    <row r="1071" spans="23:24" x14ac:dyDescent="0.2">
      <c r="W1071" s="62"/>
      <c r="X1071" s="62"/>
    </row>
    <row r="1072" spans="23:24" x14ac:dyDescent="0.2">
      <c r="W1072" s="62"/>
      <c r="X1072" s="62"/>
    </row>
    <row r="1073" spans="23:24" x14ac:dyDescent="0.2">
      <c r="W1073" s="62"/>
      <c r="X1073" s="62"/>
    </row>
    <row r="1074" spans="23:24" x14ac:dyDescent="0.2">
      <c r="W1074" s="62"/>
      <c r="X1074" s="62"/>
    </row>
    <row r="1075" spans="23:24" x14ac:dyDescent="0.2">
      <c r="W1075" s="62"/>
      <c r="X1075" s="62"/>
    </row>
    <row r="1076" spans="23:24" x14ac:dyDescent="0.2">
      <c r="W1076" s="62"/>
      <c r="X1076" s="62"/>
    </row>
    <row r="1077" spans="23:24" x14ac:dyDescent="0.2">
      <c r="W1077" s="62"/>
      <c r="X1077" s="62"/>
    </row>
    <row r="1078" spans="23:24" x14ac:dyDescent="0.2">
      <c r="W1078" s="62"/>
      <c r="X1078" s="62"/>
    </row>
    <row r="1079" spans="23:24" x14ac:dyDescent="0.2">
      <c r="W1079" s="62"/>
      <c r="X1079" s="62"/>
    </row>
    <row r="1080" spans="23:24" x14ac:dyDescent="0.2">
      <c r="W1080" s="62"/>
      <c r="X1080" s="62"/>
    </row>
    <row r="1081" spans="23:24" x14ac:dyDescent="0.2">
      <c r="W1081" s="62"/>
      <c r="X1081" s="62"/>
    </row>
    <row r="1082" spans="23:24" x14ac:dyDescent="0.2">
      <c r="W1082" s="62"/>
      <c r="X1082" s="62"/>
    </row>
    <row r="1083" spans="23:24" x14ac:dyDescent="0.2">
      <c r="W1083" s="62"/>
      <c r="X1083" s="62"/>
    </row>
    <row r="1084" spans="23:24" x14ac:dyDescent="0.2">
      <c r="W1084" s="62"/>
      <c r="X1084" s="62"/>
    </row>
    <row r="1085" spans="23:24" x14ac:dyDescent="0.2">
      <c r="W1085" s="62"/>
      <c r="X1085" s="62"/>
    </row>
    <row r="1086" spans="23:24" x14ac:dyDescent="0.2">
      <c r="W1086" s="62"/>
      <c r="X1086" s="62"/>
    </row>
    <row r="1087" spans="23:24" x14ac:dyDescent="0.2">
      <c r="W1087" s="62"/>
      <c r="X1087" s="62"/>
    </row>
    <row r="1088" spans="23:24" x14ac:dyDescent="0.2">
      <c r="W1088" s="62"/>
      <c r="X1088" s="62"/>
    </row>
    <row r="1089" spans="23:24" x14ac:dyDescent="0.2">
      <c r="W1089" s="62"/>
      <c r="X1089" s="62"/>
    </row>
    <row r="1090" spans="23:24" x14ac:dyDescent="0.2">
      <c r="W1090" s="62"/>
      <c r="X1090" s="62"/>
    </row>
    <row r="1091" spans="23:24" x14ac:dyDescent="0.2">
      <c r="W1091" s="62"/>
      <c r="X1091" s="62"/>
    </row>
    <row r="1092" spans="23:24" x14ac:dyDescent="0.2">
      <c r="W1092" s="62"/>
      <c r="X1092" s="62"/>
    </row>
    <row r="1093" spans="23:24" x14ac:dyDescent="0.2">
      <c r="W1093" s="62"/>
      <c r="X1093" s="62"/>
    </row>
    <row r="1094" spans="23:24" x14ac:dyDescent="0.2">
      <c r="W1094" s="62"/>
      <c r="X1094" s="62"/>
    </row>
    <row r="1095" spans="23:24" x14ac:dyDescent="0.2">
      <c r="W1095" s="62"/>
      <c r="X1095" s="62"/>
    </row>
    <row r="1096" spans="23:24" x14ac:dyDescent="0.2">
      <c r="W1096" s="62"/>
      <c r="X1096" s="62"/>
    </row>
    <row r="1097" spans="23:24" x14ac:dyDescent="0.2">
      <c r="W1097" s="62"/>
      <c r="X1097" s="62"/>
    </row>
    <row r="1098" spans="23:24" x14ac:dyDescent="0.2">
      <c r="W1098" s="62"/>
      <c r="X1098" s="62"/>
    </row>
    <row r="1099" spans="23:24" x14ac:dyDescent="0.2">
      <c r="W1099" s="62"/>
      <c r="X1099" s="62"/>
    </row>
    <row r="1100" spans="23:24" x14ac:dyDescent="0.2">
      <c r="W1100" s="62"/>
      <c r="X1100" s="62"/>
    </row>
    <row r="1101" spans="23:24" x14ac:dyDescent="0.2">
      <c r="W1101" s="62"/>
      <c r="X1101" s="62"/>
    </row>
    <row r="1102" spans="23:24" x14ac:dyDescent="0.2">
      <c r="W1102" s="62"/>
      <c r="X1102" s="62"/>
    </row>
    <row r="1103" spans="23:24" x14ac:dyDescent="0.2">
      <c r="W1103" s="62"/>
      <c r="X1103" s="62"/>
    </row>
    <row r="1104" spans="23:24" x14ac:dyDescent="0.2">
      <c r="W1104" s="62"/>
      <c r="X1104" s="62"/>
    </row>
    <row r="1105" spans="23:24" x14ac:dyDescent="0.2">
      <c r="W1105" s="62"/>
      <c r="X1105" s="62"/>
    </row>
    <row r="1106" spans="23:24" x14ac:dyDescent="0.2">
      <c r="W1106" s="62"/>
      <c r="X1106" s="62"/>
    </row>
    <row r="1107" spans="23:24" x14ac:dyDescent="0.2">
      <c r="W1107" s="62"/>
      <c r="X1107" s="62"/>
    </row>
    <row r="1108" spans="23:24" x14ac:dyDescent="0.2">
      <c r="W1108" s="62"/>
      <c r="X1108" s="62"/>
    </row>
    <row r="1109" spans="23:24" x14ac:dyDescent="0.2">
      <c r="W1109" s="62"/>
      <c r="X1109" s="62"/>
    </row>
    <row r="1110" spans="23:24" x14ac:dyDescent="0.2">
      <c r="W1110" s="62"/>
      <c r="X1110" s="62"/>
    </row>
    <row r="1111" spans="23:24" x14ac:dyDescent="0.2">
      <c r="W1111" s="62"/>
      <c r="X1111" s="62"/>
    </row>
    <row r="1112" spans="23:24" x14ac:dyDescent="0.2">
      <c r="W1112" s="62"/>
      <c r="X1112" s="62"/>
    </row>
    <row r="1113" spans="23:24" x14ac:dyDescent="0.2">
      <c r="W1113" s="62"/>
      <c r="X1113" s="62"/>
    </row>
    <row r="1114" spans="23:24" x14ac:dyDescent="0.2">
      <c r="W1114" s="62"/>
      <c r="X1114" s="62"/>
    </row>
    <row r="1115" spans="23:24" x14ac:dyDescent="0.2">
      <c r="W1115" s="62"/>
      <c r="X1115" s="62"/>
    </row>
    <row r="1116" spans="23:24" x14ac:dyDescent="0.2">
      <c r="W1116" s="62"/>
      <c r="X1116" s="62"/>
    </row>
    <row r="1117" spans="23:24" x14ac:dyDescent="0.2">
      <c r="W1117" s="62"/>
      <c r="X1117" s="62"/>
    </row>
    <row r="1118" spans="23:24" x14ac:dyDescent="0.2">
      <c r="W1118" s="62"/>
      <c r="X1118" s="62"/>
    </row>
    <row r="1119" spans="23:24" x14ac:dyDescent="0.2">
      <c r="W1119" s="62"/>
      <c r="X1119" s="62"/>
    </row>
    <row r="1120" spans="23:24" x14ac:dyDescent="0.2">
      <c r="W1120" s="62"/>
      <c r="X1120" s="62"/>
    </row>
    <row r="1121" spans="23:24" x14ac:dyDescent="0.2">
      <c r="W1121" s="62"/>
      <c r="X1121" s="62"/>
    </row>
    <row r="1122" spans="23:24" x14ac:dyDescent="0.2">
      <c r="W1122" s="62"/>
      <c r="X1122" s="62"/>
    </row>
    <row r="1123" spans="23:24" x14ac:dyDescent="0.2">
      <c r="W1123" s="62"/>
      <c r="X1123" s="62"/>
    </row>
    <row r="1124" spans="23:24" x14ac:dyDescent="0.2">
      <c r="W1124" s="62"/>
      <c r="X1124" s="62"/>
    </row>
    <row r="1125" spans="23:24" x14ac:dyDescent="0.2">
      <c r="W1125" s="62"/>
      <c r="X1125" s="62"/>
    </row>
    <row r="1126" spans="23:24" x14ac:dyDescent="0.2">
      <c r="W1126" s="62"/>
      <c r="X1126" s="62"/>
    </row>
    <row r="1127" spans="23:24" x14ac:dyDescent="0.2">
      <c r="W1127" s="62"/>
      <c r="X1127" s="62"/>
    </row>
    <row r="1128" spans="23:24" x14ac:dyDescent="0.2">
      <c r="W1128" s="62"/>
      <c r="X1128" s="62"/>
    </row>
    <row r="1129" spans="23:24" x14ac:dyDescent="0.2">
      <c r="W1129" s="62"/>
      <c r="X1129" s="62"/>
    </row>
    <row r="1130" spans="23:24" x14ac:dyDescent="0.2">
      <c r="W1130" s="62"/>
      <c r="X1130" s="62"/>
    </row>
    <row r="1131" spans="23:24" x14ac:dyDescent="0.2">
      <c r="W1131" s="62"/>
      <c r="X1131" s="62"/>
    </row>
    <row r="1132" spans="23:24" x14ac:dyDescent="0.2">
      <c r="W1132" s="62"/>
      <c r="X1132" s="62"/>
    </row>
    <row r="1133" spans="23:24" x14ac:dyDescent="0.2">
      <c r="W1133" s="62"/>
      <c r="X1133" s="62"/>
    </row>
    <row r="1134" spans="23:24" x14ac:dyDescent="0.2">
      <c r="W1134" s="62"/>
      <c r="X1134" s="62"/>
    </row>
    <row r="1135" spans="23:24" x14ac:dyDescent="0.2">
      <c r="W1135" s="62"/>
      <c r="X1135" s="62"/>
    </row>
    <row r="1136" spans="23:24" x14ac:dyDescent="0.2">
      <c r="W1136" s="62"/>
      <c r="X1136" s="62"/>
    </row>
    <row r="1137" spans="23:24" x14ac:dyDescent="0.2">
      <c r="W1137" s="62"/>
      <c r="X1137" s="62"/>
    </row>
    <row r="1138" spans="23:24" x14ac:dyDescent="0.2">
      <c r="W1138" s="62"/>
      <c r="X1138" s="62"/>
    </row>
    <row r="1139" spans="23:24" x14ac:dyDescent="0.2">
      <c r="W1139" s="62"/>
      <c r="X1139" s="62"/>
    </row>
    <row r="1140" spans="23:24" x14ac:dyDescent="0.2">
      <c r="W1140" s="62"/>
      <c r="X1140" s="62"/>
    </row>
    <row r="1141" spans="23:24" x14ac:dyDescent="0.2">
      <c r="W1141" s="62"/>
      <c r="X1141" s="62"/>
    </row>
    <row r="1142" spans="23:24" x14ac:dyDescent="0.2">
      <c r="W1142" s="62"/>
      <c r="X1142" s="62"/>
    </row>
    <row r="1143" spans="23:24" x14ac:dyDescent="0.2">
      <c r="W1143" s="62"/>
      <c r="X1143" s="62"/>
    </row>
    <row r="1144" spans="23:24" x14ac:dyDescent="0.2">
      <c r="W1144" s="62"/>
      <c r="X1144" s="62"/>
    </row>
    <row r="1145" spans="23:24" x14ac:dyDescent="0.2">
      <c r="W1145" s="62"/>
      <c r="X1145" s="62"/>
    </row>
    <row r="1146" spans="23:24" x14ac:dyDescent="0.2">
      <c r="W1146" s="62"/>
      <c r="X1146" s="62"/>
    </row>
    <row r="1147" spans="23:24" x14ac:dyDescent="0.2">
      <c r="W1147" s="62"/>
      <c r="X1147" s="62"/>
    </row>
    <row r="1148" spans="23:24" x14ac:dyDescent="0.2">
      <c r="W1148" s="62"/>
      <c r="X1148" s="62"/>
    </row>
    <row r="1149" spans="23:24" x14ac:dyDescent="0.2">
      <c r="W1149" s="62"/>
      <c r="X1149" s="62"/>
    </row>
    <row r="1150" spans="23:24" x14ac:dyDescent="0.2">
      <c r="W1150" s="62"/>
      <c r="X1150" s="62"/>
    </row>
    <row r="1151" spans="23:24" x14ac:dyDescent="0.2">
      <c r="W1151" s="62"/>
      <c r="X1151" s="62"/>
    </row>
    <row r="1152" spans="23:24" x14ac:dyDescent="0.2">
      <c r="W1152" s="62"/>
      <c r="X1152" s="62"/>
    </row>
    <row r="1153" spans="23:24" x14ac:dyDescent="0.2">
      <c r="W1153" s="62"/>
      <c r="X1153" s="62"/>
    </row>
    <row r="1154" spans="23:24" x14ac:dyDescent="0.2">
      <c r="W1154" s="62"/>
      <c r="X1154" s="62"/>
    </row>
    <row r="1155" spans="23:24" x14ac:dyDescent="0.2">
      <c r="W1155" s="62"/>
      <c r="X1155" s="62"/>
    </row>
    <row r="1156" spans="23:24" x14ac:dyDescent="0.2">
      <c r="W1156" s="62"/>
      <c r="X1156" s="62"/>
    </row>
    <row r="1157" spans="23:24" x14ac:dyDescent="0.2">
      <c r="W1157" s="62"/>
      <c r="X1157" s="62"/>
    </row>
    <row r="1158" spans="23:24" x14ac:dyDescent="0.2">
      <c r="W1158" s="62"/>
      <c r="X1158" s="62"/>
    </row>
    <row r="1159" spans="23:24" x14ac:dyDescent="0.2">
      <c r="W1159" s="62"/>
      <c r="X1159" s="62"/>
    </row>
    <row r="1160" spans="23:24" x14ac:dyDescent="0.2">
      <c r="W1160" s="62"/>
      <c r="X1160" s="62"/>
    </row>
    <row r="1161" spans="23:24" x14ac:dyDescent="0.2">
      <c r="W1161" s="62"/>
      <c r="X1161" s="62"/>
    </row>
    <row r="1162" spans="23:24" x14ac:dyDescent="0.2">
      <c r="W1162" s="62"/>
      <c r="X1162" s="62"/>
    </row>
    <row r="1163" spans="23:24" x14ac:dyDescent="0.2">
      <c r="W1163" s="62"/>
      <c r="X1163" s="62"/>
    </row>
    <row r="1164" spans="23:24" x14ac:dyDescent="0.2">
      <c r="W1164" s="62"/>
      <c r="X1164" s="62"/>
    </row>
    <row r="1165" spans="23:24" x14ac:dyDescent="0.2">
      <c r="W1165" s="62"/>
      <c r="X1165" s="62"/>
    </row>
    <row r="1166" spans="23:24" x14ac:dyDescent="0.2">
      <c r="W1166" s="62"/>
      <c r="X1166" s="62"/>
    </row>
    <row r="1167" spans="23:24" x14ac:dyDescent="0.2">
      <c r="W1167" s="62"/>
      <c r="X1167" s="62"/>
    </row>
    <row r="1168" spans="23:24" x14ac:dyDescent="0.2">
      <c r="W1168" s="62"/>
      <c r="X1168" s="62"/>
    </row>
    <row r="1169" spans="23:24" x14ac:dyDescent="0.2">
      <c r="W1169" s="62"/>
      <c r="X1169" s="62"/>
    </row>
    <row r="1170" spans="23:24" x14ac:dyDescent="0.2">
      <c r="W1170" s="62"/>
      <c r="X1170" s="62"/>
    </row>
    <row r="1171" spans="23:24" x14ac:dyDescent="0.2">
      <c r="W1171" s="62"/>
      <c r="X1171" s="62"/>
    </row>
    <row r="1172" spans="23:24" x14ac:dyDescent="0.2">
      <c r="W1172" s="62"/>
      <c r="X1172" s="62"/>
    </row>
    <row r="1173" spans="23:24" x14ac:dyDescent="0.2">
      <c r="W1173" s="62"/>
      <c r="X1173" s="62"/>
    </row>
    <row r="1174" spans="23:24" x14ac:dyDescent="0.2">
      <c r="W1174" s="62"/>
      <c r="X1174" s="62"/>
    </row>
    <row r="1175" spans="23:24" x14ac:dyDescent="0.2">
      <c r="W1175" s="62"/>
      <c r="X1175" s="62"/>
    </row>
    <row r="1176" spans="23:24" x14ac:dyDescent="0.2">
      <c r="W1176" s="62"/>
      <c r="X1176" s="62"/>
    </row>
    <row r="1177" spans="23:24" x14ac:dyDescent="0.2">
      <c r="W1177" s="62"/>
      <c r="X1177" s="62"/>
    </row>
    <row r="1178" spans="23:24" x14ac:dyDescent="0.2">
      <c r="W1178" s="62"/>
      <c r="X1178" s="62"/>
    </row>
    <row r="1179" spans="23:24" x14ac:dyDescent="0.2">
      <c r="W1179" s="62"/>
      <c r="X1179" s="62"/>
    </row>
    <row r="1180" spans="23:24" x14ac:dyDescent="0.2">
      <c r="W1180" s="62"/>
      <c r="X1180" s="62"/>
    </row>
    <row r="1181" spans="23:24" x14ac:dyDescent="0.2">
      <c r="W1181" s="62"/>
      <c r="X1181" s="62"/>
    </row>
    <row r="1182" spans="23:24" x14ac:dyDescent="0.2">
      <c r="W1182" s="62"/>
      <c r="X1182" s="62"/>
    </row>
    <row r="1183" spans="23:24" x14ac:dyDescent="0.2">
      <c r="W1183" s="62"/>
      <c r="X1183" s="62"/>
    </row>
    <row r="1184" spans="23:24" x14ac:dyDescent="0.2">
      <c r="W1184" s="62"/>
      <c r="X1184" s="62"/>
    </row>
    <row r="1185" spans="23:24" x14ac:dyDescent="0.2">
      <c r="W1185" s="62"/>
      <c r="X1185" s="62"/>
    </row>
    <row r="1186" spans="23:24" x14ac:dyDescent="0.2">
      <c r="W1186" s="62"/>
      <c r="X1186" s="62"/>
    </row>
    <row r="1187" spans="23:24" x14ac:dyDescent="0.2">
      <c r="W1187" s="62"/>
      <c r="X1187" s="62"/>
    </row>
    <row r="1188" spans="23:24" x14ac:dyDescent="0.2">
      <c r="W1188" s="62"/>
      <c r="X1188" s="62"/>
    </row>
    <row r="1189" spans="23:24" x14ac:dyDescent="0.2">
      <c r="W1189" s="62"/>
      <c r="X1189" s="62"/>
    </row>
    <row r="1190" spans="23:24" x14ac:dyDescent="0.2">
      <c r="W1190" s="62"/>
      <c r="X1190" s="62"/>
    </row>
    <row r="1191" spans="23:24" x14ac:dyDescent="0.2">
      <c r="W1191" s="62"/>
      <c r="X1191" s="62"/>
    </row>
    <row r="1192" spans="23:24" x14ac:dyDescent="0.2">
      <c r="W1192" s="62"/>
      <c r="X1192" s="62"/>
    </row>
    <row r="1193" spans="23:24" x14ac:dyDescent="0.2">
      <c r="W1193" s="62"/>
      <c r="X1193" s="62"/>
    </row>
    <row r="1194" spans="23:24" x14ac:dyDescent="0.2">
      <c r="W1194" s="62"/>
      <c r="X1194" s="62"/>
    </row>
    <row r="1195" spans="23:24" x14ac:dyDescent="0.2">
      <c r="W1195" s="62"/>
      <c r="X1195" s="62"/>
    </row>
    <row r="1196" spans="23:24" x14ac:dyDescent="0.2">
      <c r="W1196" s="62"/>
      <c r="X1196" s="62"/>
    </row>
    <row r="1197" spans="23:24" x14ac:dyDescent="0.2">
      <c r="W1197" s="62"/>
      <c r="X1197" s="62"/>
    </row>
    <row r="1198" spans="23:24" x14ac:dyDescent="0.2">
      <c r="W1198" s="62"/>
      <c r="X1198" s="62"/>
    </row>
    <row r="1199" spans="23:24" x14ac:dyDescent="0.2">
      <c r="W1199" s="62"/>
      <c r="X1199" s="62"/>
    </row>
    <row r="1200" spans="23:24" x14ac:dyDescent="0.2">
      <c r="W1200" s="62"/>
      <c r="X1200" s="62"/>
    </row>
    <row r="1201" spans="23:24" x14ac:dyDescent="0.2">
      <c r="W1201" s="62"/>
      <c r="X1201" s="62"/>
    </row>
    <row r="1202" spans="23:24" x14ac:dyDescent="0.2">
      <c r="W1202" s="62"/>
      <c r="X1202" s="62"/>
    </row>
    <row r="1203" spans="23:24" x14ac:dyDescent="0.2">
      <c r="W1203" s="62"/>
      <c r="X1203" s="62"/>
    </row>
    <row r="1204" spans="23:24" x14ac:dyDescent="0.2">
      <c r="W1204" s="62"/>
      <c r="X1204" s="62"/>
    </row>
    <row r="1205" spans="23:24" x14ac:dyDescent="0.2">
      <c r="W1205" s="62"/>
      <c r="X1205" s="62"/>
    </row>
    <row r="1206" spans="23:24" x14ac:dyDescent="0.2">
      <c r="W1206" s="62"/>
      <c r="X1206" s="62"/>
    </row>
    <row r="1207" spans="23:24" x14ac:dyDescent="0.2">
      <c r="W1207" s="62"/>
      <c r="X1207" s="62"/>
    </row>
    <row r="1208" spans="23:24" x14ac:dyDescent="0.2">
      <c r="W1208" s="62"/>
      <c r="X1208" s="62"/>
    </row>
    <row r="1209" spans="23:24" x14ac:dyDescent="0.2">
      <c r="W1209" s="62"/>
      <c r="X1209" s="62"/>
    </row>
    <row r="1210" spans="23:24" x14ac:dyDescent="0.2">
      <c r="W1210" s="62"/>
      <c r="X1210" s="62"/>
    </row>
    <row r="1211" spans="23:24" x14ac:dyDescent="0.2">
      <c r="W1211" s="62"/>
      <c r="X1211" s="62"/>
    </row>
    <row r="1212" spans="23:24" x14ac:dyDescent="0.2">
      <c r="W1212" s="62"/>
      <c r="X1212" s="62"/>
    </row>
    <row r="1213" spans="23:24" x14ac:dyDescent="0.2">
      <c r="W1213" s="62"/>
      <c r="X1213" s="62"/>
    </row>
    <row r="1214" spans="23:24" x14ac:dyDescent="0.2">
      <c r="W1214" s="62"/>
      <c r="X1214" s="62"/>
    </row>
    <row r="1215" spans="23:24" x14ac:dyDescent="0.2">
      <c r="W1215" s="62"/>
      <c r="X1215" s="62"/>
    </row>
    <row r="1216" spans="23:24" x14ac:dyDescent="0.2">
      <c r="W1216" s="62"/>
      <c r="X1216" s="62"/>
    </row>
    <row r="1217" spans="23:24" x14ac:dyDescent="0.2">
      <c r="W1217" s="62"/>
      <c r="X1217" s="62"/>
    </row>
    <row r="1218" spans="23:24" x14ac:dyDescent="0.2">
      <c r="W1218" s="62"/>
      <c r="X1218" s="62"/>
    </row>
    <row r="1219" spans="23:24" x14ac:dyDescent="0.2">
      <c r="W1219" s="62"/>
      <c r="X1219" s="62"/>
    </row>
    <row r="1220" spans="23:24" x14ac:dyDescent="0.2">
      <c r="W1220" s="62"/>
      <c r="X1220" s="62"/>
    </row>
    <row r="1221" spans="23:24" x14ac:dyDescent="0.2">
      <c r="W1221" s="62"/>
      <c r="X1221" s="62"/>
    </row>
    <row r="1222" spans="23:24" x14ac:dyDescent="0.2">
      <c r="W1222" s="62"/>
      <c r="X1222" s="62"/>
    </row>
    <row r="1223" spans="23:24" x14ac:dyDescent="0.2">
      <c r="W1223" s="62"/>
      <c r="X1223" s="62"/>
    </row>
    <row r="1224" spans="23:24" x14ac:dyDescent="0.2">
      <c r="W1224" s="62"/>
      <c r="X1224" s="62"/>
    </row>
    <row r="1225" spans="23:24" x14ac:dyDescent="0.2">
      <c r="W1225" s="62"/>
      <c r="X1225" s="62"/>
    </row>
    <row r="1226" spans="23:24" x14ac:dyDescent="0.2">
      <c r="W1226" s="62"/>
      <c r="X1226" s="62"/>
    </row>
    <row r="1227" spans="23:24" x14ac:dyDescent="0.2">
      <c r="W1227" s="62"/>
      <c r="X1227" s="62"/>
    </row>
    <row r="1228" spans="23:24" x14ac:dyDescent="0.2">
      <c r="W1228" s="62"/>
      <c r="X1228" s="62"/>
    </row>
    <row r="1229" spans="23:24" x14ac:dyDescent="0.2">
      <c r="W1229" s="62"/>
      <c r="X1229" s="62"/>
    </row>
    <row r="1230" spans="23:24" x14ac:dyDescent="0.2">
      <c r="W1230" s="62"/>
      <c r="X1230" s="62"/>
    </row>
    <row r="1231" spans="23:24" x14ac:dyDescent="0.2">
      <c r="W1231" s="62"/>
      <c r="X1231" s="62"/>
    </row>
    <row r="1232" spans="23:24" x14ac:dyDescent="0.2">
      <c r="W1232" s="62"/>
      <c r="X1232" s="62"/>
    </row>
    <row r="1233" spans="23:24" x14ac:dyDescent="0.2">
      <c r="W1233" s="62"/>
      <c r="X1233" s="62"/>
    </row>
    <row r="1234" spans="23:24" x14ac:dyDescent="0.2">
      <c r="W1234" s="62"/>
      <c r="X1234" s="62"/>
    </row>
    <row r="1235" spans="23:24" x14ac:dyDescent="0.2">
      <c r="W1235" s="62"/>
      <c r="X1235" s="62"/>
    </row>
    <row r="1236" spans="23:24" x14ac:dyDescent="0.2">
      <c r="W1236" s="62"/>
      <c r="X1236" s="62"/>
    </row>
    <row r="1237" spans="23:24" x14ac:dyDescent="0.2">
      <c r="W1237" s="62"/>
      <c r="X1237" s="62"/>
    </row>
    <row r="1238" spans="23:24" x14ac:dyDescent="0.2">
      <c r="W1238" s="62"/>
      <c r="X1238" s="62"/>
    </row>
    <row r="1239" spans="23:24" x14ac:dyDescent="0.2">
      <c r="W1239" s="62"/>
      <c r="X1239" s="62"/>
    </row>
    <row r="1240" spans="23:24" x14ac:dyDescent="0.2">
      <c r="W1240" s="62"/>
      <c r="X1240" s="62"/>
    </row>
    <row r="1241" spans="23:24" x14ac:dyDescent="0.2">
      <c r="W1241" s="62"/>
      <c r="X1241" s="62"/>
    </row>
    <row r="1242" spans="23:24" x14ac:dyDescent="0.2">
      <c r="W1242" s="62"/>
      <c r="X1242" s="62"/>
    </row>
    <row r="1243" spans="23:24" x14ac:dyDescent="0.2">
      <c r="W1243" s="62"/>
      <c r="X1243" s="62"/>
    </row>
    <row r="1244" spans="23:24" x14ac:dyDescent="0.2">
      <c r="W1244" s="62"/>
      <c r="X1244" s="62"/>
    </row>
    <row r="1245" spans="23:24" x14ac:dyDescent="0.2">
      <c r="W1245" s="62"/>
      <c r="X1245" s="62"/>
    </row>
    <row r="1246" spans="23:24" x14ac:dyDescent="0.2">
      <c r="W1246" s="62"/>
      <c r="X1246" s="62"/>
    </row>
    <row r="1247" spans="23:24" x14ac:dyDescent="0.2">
      <c r="W1247" s="62"/>
      <c r="X1247" s="62"/>
    </row>
    <row r="1248" spans="23:24" x14ac:dyDescent="0.2">
      <c r="W1248" s="62"/>
      <c r="X1248" s="62"/>
    </row>
    <row r="1249" spans="23:24" x14ac:dyDescent="0.2">
      <c r="W1249" s="62"/>
      <c r="X1249" s="62"/>
    </row>
    <row r="1250" spans="23:24" x14ac:dyDescent="0.2">
      <c r="W1250" s="62"/>
      <c r="X1250" s="62"/>
    </row>
    <row r="1251" spans="23:24" x14ac:dyDescent="0.2">
      <c r="W1251" s="62"/>
      <c r="X1251" s="62"/>
    </row>
    <row r="1252" spans="23:24" x14ac:dyDescent="0.2">
      <c r="W1252" s="62"/>
      <c r="X1252" s="62"/>
    </row>
    <row r="1253" spans="23:24" x14ac:dyDescent="0.2">
      <c r="W1253" s="62"/>
      <c r="X1253" s="62"/>
    </row>
    <row r="1254" spans="23:24" x14ac:dyDescent="0.2">
      <c r="W1254" s="62"/>
      <c r="X1254" s="62"/>
    </row>
    <row r="1255" spans="23:24" x14ac:dyDescent="0.2">
      <c r="W1255" s="62"/>
      <c r="X1255" s="62"/>
    </row>
    <row r="1256" spans="23:24" x14ac:dyDescent="0.2">
      <c r="W1256" s="62"/>
      <c r="X1256" s="62"/>
    </row>
    <row r="1257" spans="23:24" x14ac:dyDescent="0.2">
      <c r="W1257" s="62"/>
      <c r="X1257" s="62"/>
    </row>
    <row r="1258" spans="23:24" x14ac:dyDescent="0.2">
      <c r="W1258" s="62"/>
      <c r="X1258" s="62"/>
    </row>
    <row r="1259" spans="23:24" x14ac:dyDescent="0.2">
      <c r="W1259" s="62"/>
      <c r="X1259" s="62"/>
    </row>
    <row r="1260" spans="23:24" x14ac:dyDescent="0.2">
      <c r="W1260" s="62"/>
      <c r="X1260" s="62"/>
    </row>
    <row r="1261" spans="23:24" x14ac:dyDescent="0.2">
      <c r="W1261" s="62"/>
      <c r="X1261" s="62"/>
    </row>
    <row r="1262" spans="23:24" x14ac:dyDescent="0.2">
      <c r="W1262" s="62"/>
      <c r="X1262" s="62"/>
    </row>
    <row r="1263" spans="23:24" x14ac:dyDescent="0.2">
      <c r="W1263" s="62"/>
      <c r="X1263" s="62"/>
    </row>
    <row r="1264" spans="23:24" x14ac:dyDescent="0.2">
      <c r="W1264" s="62"/>
      <c r="X1264" s="62"/>
    </row>
    <row r="1265" spans="23:24" x14ac:dyDescent="0.2">
      <c r="W1265" s="62"/>
      <c r="X1265" s="62"/>
    </row>
    <row r="1266" spans="23:24" x14ac:dyDescent="0.2">
      <c r="W1266" s="62"/>
      <c r="X1266" s="62"/>
    </row>
    <row r="1267" spans="23:24" x14ac:dyDescent="0.2">
      <c r="W1267" s="62"/>
      <c r="X1267" s="62"/>
    </row>
    <row r="1268" spans="23:24" x14ac:dyDescent="0.2">
      <c r="W1268" s="62"/>
      <c r="X1268" s="62"/>
    </row>
    <row r="1269" spans="23:24" x14ac:dyDescent="0.2">
      <c r="W1269" s="62"/>
      <c r="X1269" s="62"/>
    </row>
    <row r="1270" spans="23:24" x14ac:dyDescent="0.2">
      <c r="W1270" s="62"/>
      <c r="X1270" s="62"/>
    </row>
    <row r="1271" spans="23:24" x14ac:dyDescent="0.2">
      <c r="W1271" s="62"/>
      <c r="X1271" s="62"/>
    </row>
    <row r="1272" spans="23:24" x14ac:dyDescent="0.2">
      <c r="W1272" s="62"/>
      <c r="X1272" s="62"/>
    </row>
    <row r="1273" spans="23:24" x14ac:dyDescent="0.2">
      <c r="W1273" s="62"/>
      <c r="X1273" s="62"/>
    </row>
    <row r="1274" spans="23:24" x14ac:dyDescent="0.2">
      <c r="W1274" s="62"/>
      <c r="X1274" s="62"/>
    </row>
    <row r="1275" spans="23:24" x14ac:dyDescent="0.2">
      <c r="W1275" s="62"/>
      <c r="X1275" s="62"/>
    </row>
    <row r="1276" spans="23:24" x14ac:dyDescent="0.2">
      <c r="W1276" s="62"/>
      <c r="X1276" s="62"/>
    </row>
    <row r="1277" spans="23:24" x14ac:dyDescent="0.2">
      <c r="W1277" s="62"/>
      <c r="X1277" s="62"/>
    </row>
    <row r="1278" spans="23:24" x14ac:dyDescent="0.2">
      <c r="W1278" s="62"/>
      <c r="X1278" s="62"/>
    </row>
    <row r="1279" spans="23:24" x14ac:dyDescent="0.2">
      <c r="W1279" s="62"/>
      <c r="X1279" s="62"/>
    </row>
    <row r="1280" spans="23:24" x14ac:dyDescent="0.2">
      <c r="W1280" s="62"/>
      <c r="X1280" s="62"/>
    </row>
    <row r="1281" spans="23:24" x14ac:dyDescent="0.2">
      <c r="W1281" s="62"/>
      <c r="X1281" s="62"/>
    </row>
    <row r="1282" spans="23:24" x14ac:dyDescent="0.2">
      <c r="W1282" s="62"/>
      <c r="X1282" s="62"/>
    </row>
    <row r="1283" spans="23:24" x14ac:dyDescent="0.2">
      <c r="W1283" s="62"/>
      <c r="X1283" s="62"/>
    </row>
    <row r="1284" spans="23:24" x14ac:dyDescent="0.2">
      <c r="W1284" s="62"/>
      <c r="X1284" s="62"/>
    </row>
    <row r="1285" spans="23:24" x14ac:dyDescent="0.2">
      <c r="W1285" s="62"/>
      <c r="X1285" s="62"/>
    </row>
    <row r="1286" spans="23:24" x14ac:dyDescent="0.2">
      <c r="W1286" s="62"/>
      <c r="X1286" s="62"/>
    </row>
    <row r="1287" spans="23:24" x14ac:dyDescent="0.2">
      <c r="W1287" s="62"/>
      <c r="X1287" s="62"/>
    </row>
    <row r="1288" spans="23:24" x14ac:dyDescent="0.2">
      <c r="W1288" s="62"/>
      <c r="X1288" s="62"/>
    </row>
    <row r="1289" spans="23:24" x14ac:dyDescent="0.2">
      <c r="W1289" s="62"/>
      <c r="X1289" s="62"/>
    </row>
    <row r="1290" spans="23:24" x14ac:dyDescent="0.2">
      <c r="W1290" s="62"/>
      <c r="X1290" s="62"/>
    </row>
    <row r="1291" spans="23:24" x14ac:dyDescent="0.2">
      <c r="W1291" s="62"/>
      <c r="X1291" s="62"/>
    </row>
    <row r="1292" spans="23:24" x14ac:dyDescent="0.2">
      <c r="W1292" s="62"/>
      <c r="X1292" s="62"/>
    </row>
    <row r="1293" spans="23:24" x14ac:dyDescent="0.2">
      <c r="W1293" s="62"/>
      <c r="X1293" s="62"/>
    </row>
    <row r="1294" spans="23:24" x14ac:dyDescent="0.2">
      <c r="W1294" s="62"/>
      <c r="X1294" s="62"/>
    </row>
    <row r="1295" spans="23:24" x14ac:dyDescent="0.2">
      <c r="W1295" s="62"/>
      <c r="X1295" s="62"/>
    </row>
    <row r="1296" spans="23:24" x14ac:dyDescent="0.2">
      <c r="W1296" s="62"/>
      <c r="X1296" s="62"/>
    </row>
    <row r="1297" spans="23:24" x14ac:dyDescent="0.2">
      <c r="W1297" s="62"/>
      <c r="X1297" s="62"/>
    </row>
    <row r="1298" spans="23:24" x14ac:dyDescent="0.2">
      <c r="W1298" s="62"/>
      <c r="X1298" s="62"/>
    </row>
    <row r="1299" spans="23:24" x14ac:dyDescent="0.2">
      <c r="W1299" s="62"/>
      <c r="X1299" s="62"/>
    </row>
    <row r="1300" spans="23:24" x14ac:dyDescent="0.2">
      <c r="W1300" s="62"/>
      <c r="X1300" s="62"/>
    </row>
    <row r="1301" spans="23:24" x14ac:dyDescent="0.2">
      <c r="W1301" s="62"/>
      <c r="X1301" s="62"/>
    </row>
    <row r="1302" spans="23:24" x14ac:dyDescent="0.2">
      <c r="W1302" s="62"/>
      <c r="X1302" s="62"/>
    </row>
    <row r="1303" spans="23:24" x14ac:dyDescent="0.2">
      <c r="W1303" s="62"/>
      <c r="X1303" s="62"/>
    </row>
    <row r="1304" spans="23:24" x14ac:dyDescent="0.2">
      <c r="W1304" s="62"/>
      <c r="X1304" s="62"/>
    </row>
    <row r="1305" spans="23:24" x14ac:dyDescent="0.2">
      <c r="W1305" s="62"/>
      <c r="X1305" s="62"/>
    </row>
    <row r="1306" spans="23:24" x14ac:dyDescent="0.2">
      <c r="W1306" s="62"/>
      <c r="X1306" s="62"/>
    </row>
    <row r="1307" spans="23:24" x14ac:dyDescent="0.2">
      <c r="W1307" s="62"/>
      <c r="X1307" s="62"/>
    </row>
    <row r="1308" spans="23:24" x14ac:dyDescent="0.2">
      <c r="W1308" s="62"/>
      <c r="X1308" s="62"/>
    </row>
    <row r="1309" spans="23:24" x14ac:dyDescent="0.2">
      <c r="W1309" s="62"/>
      <c r="X1309" s="62"/>
    </row>
    <row r="1310" spans="23:24" x14ac:dyDescent="0.2">
      <c r="W1310" s="62"/>
      <c r="X1310" s="62"/>
    </row>
    <row r="1311" spans="23:24" x14ac:dyDescent="0.2">
      <c r="W1311" s="62"/>
      <c r="X1311" s="62"/>
    </row>
    <row r="1312" spans="23:24" x14ac:dyDescent="0.2">
      <c r="W1312" s="62"/>
      <c r="X1312" s="62"/>
    </row>
    <row r="1313" spans="23:24" x14ac:dyDescent="0.2">
      <c r="W1313" s="62"/>
      <c r="X1313" s="62"/>
    </row>
    <row r="1314" spans="23:24" x14ac:dyDescent="0.2">
      <c r="W1314" s="62"/>
      <c r="X1314" s="62"/>
    </row>
    <row r="1315" spans="23:24" x14ac:dyDescent="0.2">
      <c r="W1315" s="62"/>
      <c r="X1315" s="62"/>
    </row>
    <row r="1316" spans="23:24" x14ac:dyDescent="0.2">
      <c r="W1316" s="62"/>
      <c r="X1316" s="62"/>
    </row>
    <row r="1317" spans="23:24" x14ac:dyDescent="0.2">
      <c r="W1317" s="62"/>
      <c r="X1317" s="62"/>
    </row>
    <row r="1318" spans="23:24" x14ac:dyDescent="0.2">
      <c r="W1318" s="62"/>
      <c r="X1318" s="62"/>
    </row>
    <row r="1319" spans="23:24" x14ac:dyDescent="0.2">
      <c r="W1319" s="62"/>
      <c r="X1319" s="62"/>
    </row>
    <row r="1320" spans="23:24" x14ac:dyDescent="0.2">
      <c r="W1320" s="62"/>
      <c r="X1320" s="62"/>
    </row>
    <row r="1321" spans="23:24" x14ac:dyDescent="0.2">
      <c r="W1321" s="62"/>
      <c r="X1321" s="62"/>
    </row>
    <row r="1322" spans="23:24" x14ac:dyDescent="0.2">
      <c r="W1322" s="62"/>
      <c r="X1322" s="62"/>
    </row>
    <row r="1323" spans="23:24" x14ac:dyDescent="0.2">
      <c r="W1323" s="62"/>
      <c r="X1323" s="62"/>
    </row>
    <row r="1324" spans="23:24" x14ac:dyDescent="0.2">
      <c r="W1324" s="62"/>
      <c r="X1324" s="62"/>
    </row>
    <row r="1325" spans="23:24" x14ac:dyDescent="0.2">
      <c r="W1325" s="62"/>
      <c r="X1325" s="62"/>
    </row>
    <row r="1326" spans="23:24" x14ac:dyDescent="0.2">
      <c r="W1326" s="62"/>
      <c r="X1326" s="62"/>
    </row>
    <row r="1327" spans="23:24" x14ac:dyDescent="0.2">
      <c r="W1327" s="62"/>
      <c r="X1327" s="62"/>
    </row>
    <row r="1328" spans="23:24" x14ac:dyDescent="0.2">
      <c r="W1328" s="62"/>
      <c r="X1328" s="62"/>
    </row>
    <row r="1329" spans="23:24" x14ac:dyDescent="0.2">
      <c r="W1329" s="62"/>
      <c r="X1329" s="62"/>
    </row>
    <row r="1330" spans="23:24" x14ac:dyDescent="0.2">
      <c r="W1330" s="62"/>
      <c r="X1330" s="62"/>
    </row>
    <row r="1331" spans="23:24" x14ac:dyDescent="0.2">
      <c r="W1331" s="62"/>
      <c r="X1331" s="62"/>
    </row>
    <row r="1332" spans="23:24" x14ac:dyDescent="0.2">
      <c r="W1332" s="62"/>
      <c r="X1332" s="62"/>
    </row>
    <row r="1333" spans="23:24" x14ac:dyDescent="0.2">
      <c r="W1333" s="62"/>
      <c r="X1333" s="62"/>
    </row>
    <row r="1334" spans="23:24" x14ac:dyDescent="0.2">
      <c r="W1334" s="62"/>
      <c r="X1334" s="62"/>
    </row>
    <row r="1335" spans="23:24" x14ac:dyDescent="0.2">
      <c r="W1335" s="62"/>
      <c r="X1335" s="62"/>
    </row>
    <row r="1336" spans="23:24" x14ac:dyDescent="0.2">
      <c r="W1336" s="62"/>
      <c r="X1336" s="62"/>
    </row>
    <row r="1337" spans="23:24" x14ac:dyDescent="0.2">
      <c r="W1337" s="62"/>
      <c r="X1337" s="62"/>
    </row>
    <row r="1338" spans="23:24" x14ac:dyDescent="0.2">
      <c r="W1338" s="62"/>
      <c r="X1338" s="62"/>
    </row>
    <row r="1339" spans="23:24" x14ac:dyDescent="0.2">
      <c r="W1339" s="62"/>
      <c r="X1339" s="62"/>
    </row>
    <row r="1340" spans="23:24" x14ac:dyDescent="0.2">
      <c r="W1340" s="62"/>
      <c r="X1340" s="62"/>
    </row>
    <row r="1341" spans="23:24" x14ac:dyDescent="0.2">
      <c r="W1341" s="62"/>
      <c r="X1341" s="62"/>
    </row>
    <row r="1342" spans="23:24" x14ac:dyDescent="0.2">
      <c r="W1342" s="62"/>
      <c r="X1342" s="62"/>
    </row>
    <row r="1343" spans="23:24" x14ac:dyDescent="0.2">
      <c r="W1343" s="62"/>
      <c r="X1343" s="62"/>
    </row>
    <row r="1344" spans="23:24" x14ac:dyDescent="0.2">
      <c r="W1344" s="62"/>
      <c r="X1344" s="62"/>
    </row>
    <row r="1345" spans="23:24" x14ac:dyDescent="0.2">
      <c r="W1345" s="62"/>
      <c r="X1345" s="62"/>
    </row>
    <row r="1346" spans="23:24" x14ac:dyDescent="0.2">
      <c r="W1346" s="62"/>
      <c r="X1346" s="62"/>
    </row>
    <row r="1347" spans="23:24" x14ac:dyDescent="0.2">
      <c r="W1347" s="62"/>
      <c r="X1347" s="62"/>
    </row>
    <row r="1348" spans="23:24" x14ac:dyDescent="0.2">
      <c r="W1348" s="62"/>
      <c r="X1348" s="62"/>
    </row>
    <row r="1349" spans="23:24" x14ac:dyDescent="0.2">
      <c r="W1349" s="62"/>
      <c r="X1349" s="62"/>
    </row>
    <row r="1350" spans="23:24" x14ac:dyDescent="0.2">
      <c r="W1350" s="62"/>
      <c r="X1350" s="62"/>
    </row>
    <row r="1351" spans="23:24" x14ac:dyDescent="0.2">
      <c r="W1351" s="62"/>
      <c r="X1351" s="62"/>
    </row>
    <row r="1352" spans="23:24" x14ac:dyDescent="0.2">
      <c r="W1352" s="62"/>
      <c r="X1352" s="62"/>
    </row>
    <row r="1353" spans="23:24" x14ac:dyDescent="0.2">
      <c r="W1353" s="62"/>
      <c r="X1353" s="62"/>
    </row>
    <row r="1354" spans="23:24" x14ac:dyDescent="0.2">
      <c r="W1354" s="62"/>
      <c r="X1354" s="62"/>
    </row>
    <row r="1355" spans="23:24" x14ac:dyDescent="0.2">
      <c r="W1355" s="62"/>
      <c r="X1355" s="62"/>
    </row>
    <row r="1356" spans="23:24" x14ac:dyDescent="0.2">
      <c r="W1356" s="62"/>
      <c r="X1356" s="62"/>
    </row>
    <row r="1357" spans="23:24" x14ac:dyDescent="0.2">
      <c r="W1357" s="62"/>
      <c r="X1357" s="62"/>
    </row>
    <row r="1358" spans="23:24" x14ac:dyDescent="0.2">
      <c r="W1358" s="62"/>
      <c r="X1358" s="62"/>
    </row>
    <row r="1359" spans="23:24" x14ac:dyDescent="0.2">
      <c r="W1359" s="62"/>
      <c r="X1359" s="62"/>
    </row>
    <row r="1360" spans="23:24" x14ac:dyDescent="0.2">
      <c r="W1360" s="62"/>
      <c r="X1360" s="62"/>
    </row>
    <row r="1361" spans="23:24" x14ac:dyDescent="0.2">
      <c r="W1361" s="62"/>
      <c r="X1361" s="62"/>
    </row>
    <row r="1362" spans="23:24" x14ac:dyDescent="0.2">
      <c r="W1362" s="62"/>
      <c r="X1362" s="62"/>
    </row>
    <row r="1363" spans="23:24" x14ac:dyDescent="0.2">
      <c r="W1363" s="62"/>
      <c r="X1363" s="62"/>
    </row>
    <row r="1364" spans="23:24" x14ac:dyDescent="0.2">
      <c r="W1364" s="62"/>
      <c r="X1364" s="62"/>
    </row>
    <row r="1365" spans="23:24" x14ac:dyDescent="0.2">
      <c r="W1365" s="62"/>
      <c r="X1365" s="62"/>
    </row>
    <row r="1366" spans="23:24" x14ac:dyDescent="0.2">
      <c r="W1366" s="62"/>
      <c r="X1366" s="62"/>
    </row>
    <row r="1367" spans="23:24" x14ac:dyDescent="0.2">
      <c r="W1367" s="62"/>
      <c r="X1367" s="62"/>
    </row>
    <row r="1368" spans="23:24" x14ac:dyDescent="0.2">
      <c r="W1368" s="62"/>
      <c r="X1368" s="62"/>
    </row>
    <row r="1369" spans="23:24" x14ac:dyDescent="0.2">
      <c r="W1369" s="62"/>
      <c r="X1369" s="62"/>
    </row>
    <row r="1370" spans="23:24" x14ac:dyDescent="0.2">
      <c r="W1370" s="62"/>
      <c r="X1370" s="62"/>
    </row>
    <row r="1371" spans="23:24" x14ac:dyDescent="0.2">
      <c r="W1371" s="62"/>
      <c r="X1371" s="62"/>
    </row>
    <row r="1372" spans="23:24" x14ac:dyDescent="0.2">
      <c r="W1372" s="62"/>
      <c r="X1372" s="62"/>
    </row>
    <row r="1373" spans="23:24" x14ac:dyDescent="0.2">
      <c r="W1373" s="62"/>
      <c r="X1373" s="62"/>
    </row>
    <row r="1374" spans="23:24" x14ac:dyDescent="0.2">
      <c r="W1374" s="62"/>
      <c r="X1374" s="62"/>
    </row>
    <row r="1375" spans="23:24" x14ac:dyDescent="0.2">
      <c r="W1375" s="62"/>
      <c r="X1375" s="62"/>
    </row>
    <row r="1376" spans="23:24" x14ac:dyDescent="0.2">
      <c r="W1376" s="62"/>
      <c r="X1376" s="62"/>
    </row>
    <row r="1377" spans="23:24" x14ac:dyDescent="0.2">
      <c r="W1377" s="62"/>
      <c r="X1377" s="62"/>
    </row>
    <row r="1378" spans="23:24" x14ac:dyDescent="0.2">
      <c r="W1378" s="62"/>
      <c r="X1378" s="62"/>
    </row>
    <row r="1379" spans="23:24" x14ac:dyDescent="0.2">
      <c r="W1379" s="62"/>
      <c r="X1379" s="62"/>
    </row>
    <row r="1380" spans="23:24" x14ac:dyDescent="0.2">
      <c r="W1380" s="62"/>
      <c r="X1380" s="62"/>
    </row>
    <row r="1381" spans="23:24" x14ac:dyDescent="0.2">
      <c r="W1381" s="62"/>
      <c r="X1381" s="62"/>
    </row>
    <row r="1382" spans="23:24" x14ac:dyDescent="0.2">
      <c r="W1382" s="62"/>
      <c r="X1382" s="62"/>
    </row>
    <row r="1383" spans="23:24" x14ac:dyDescent="0.2">
      <c r="W1383" s="62"/>
      <c r="X1383" s="62"/>
    </row>
    <row r="1384" spans="23:24" x14ac:dyDescent="0.2">
      <c r="W1384" s="62"/>
      <c r="X1384" s="62"/>
    </row>
    <row r="1385" spans="23:24" x14ac:dyDescent="0.2">
      <c r="W1385" s="62"/>
      <c r="X1385" s="62"/>
    </row>
    <row r="1386" spans="23:24" x14ac:dyDescent="0.2">
      <c r="W1386" s="62"/>
      <c r="X1386" s="62"/>
    </row>
    <row r="1387" spans="23:24" x14ac:dyDescent="0.2">
      <c r="W1387" s="62"/>
      <c r="X1387" s="62"/>
    </row>
    <row r="1388" spans="23:24" x14ac:dyDescent="0.2">
      <c r="W1388" s="62"/>
      <c r="X1388" s="62"/>
    </row>
    <row r="1389" spans="23:24" x14ac:dyDescent="0.2">
      <c r="W1389" s="62"/>
      <c r="X1389" s="62"/>
    </row>
    <row r="1390" spans="23:24" x14ac:dyDescent="0.2">
      <c r="W1390" s="62"/>
      <c r="X1390" s="62"/>
    </row>
    <row r="1391" spans="23:24" x14ac:dyDescent="0.2">
      <c r="W1391" s="62"/>
      <c r="X1391" s="62"/>
    </row>
    <row r="1392" spans="23:24" x14ac:dyDescent="0.2">
      <c r="W1392" s="62"/>
      <c r="X1392" s="62"/>
    </row>
    <row r="1393" spans="23:24" x14ac:dyDescent="0.2">
      <c r="W1393" s="62"/>
      <c r="X1393" s="62"/>
    </row>
    <row r="1394" spans="23:24" x14ac:dyDescent="0.2">
      <c r="W1394" s="62"/>
      <c r="X1394" s="62"/>
    </row>
    <row r="1395" spans="23:24" x14ac:dyDescent="0.2">
      <c r="W1395" s="62"/>
      <c r="X1395" s="62"/>
    </row>
    <row r="1396" spans="23:24" x14ac:dyDescent="0.2">
      <c r="W1396" s="62"/>
      <c r="X1396" s="62"/>
    </row>
    <row r="1397" spans="23:24" x14ac:dyDescent="0.2">
      <c r="W1397" s="62"/>
      <c r="X1397" s="62"/>
    </row>
    <row r="1398" spans="23:24" x14ac:dyDescent="0.2">
      <c r="W1398" s="62"/>
      <c r="X1398" s="62"/>
    </row>
    <row r="1399" spans="23:24" x14ac:dyDescent="0.2">
      <c r="W1399" s="62"/>
      <c r="X1399" s="62"/>
    </row>
    <row r="1400" spans="23:24" x14ac:dyDescent="0.2">
      <c r="W1400" s="62"/>
      <c r="X1400" s="62"/>
    </row>
    <row r="1401" spans="23:24" x14ac:dyDescent="0.2">
      <c r="W1401" s="62"/>
      <c r="X1401" s="62"/>
    </row>
    <row r="1402" spans="23:24" x14ac:dyDescent="0.2">
      <c r="W1402" s="62"/>
      <c r="X1402" s="62"/>
    </row>
    <row r="1403" spans="23:24" x14ac:dyDescent="0.2">
      <c r="W1403" s="62"/>
      <c r="X1403" s="62"/>
    </row>
    <row r="1404" spans="23:24" x14ac:dyDescent="0.2">
      <c r="W1404" s="62"/>
      <c r="X1404" s="62"/>
    </row>
    <row r="1405" spans="23:24" x14ac:dyDescent="0.2">
      <c r="W1405" s="62"/>
      <c r="X1405" s="62"/>
    </row>
    <row r="1406" spans="23:24" x14ac:dyDescent="0.2">
      <c r="W1406" s="62"/>
      <c r="X1406" s="62"/>
    </row>
    <row r="1407" spans="23:24" x14ac:dyDescent="0.2">
      <c r="W1407" s="62"/>
      <c r="X1407" s="62"/>
    </row>
    <row r="1408" spans="23:24" x14ac:dyDescent="0.2">
      <c r="W1408" s="62"/>
      <c r="X1408" s="62"/>
    </row>
    <row r="1409" spans="23:24" x14ac:dyDescent="0.2">
      <c r="W1409" s="62"/>
      <c r="X1409" s="62"/>
    </row>
    <row r="1410" spans="23:24" x14ac:dyDescent="0.2">
      <c r="W1410" s="62"/>
      <c r="X1410" s="62"/>
    </row>
    <row r="1411" spans="23:24" x14ac:dyDescent="0.2">
      <c r="W1411" s="62"/>
      <c r="X1411" s="62"/>
    </row>
    <row r="1412" spans="23:24" x14ac:dyDescent="0.2">
      <c r="W1412" s="62"/>
      <c r="X1412" s="62"/>
    </row>
    <row r="1413" spans="23:24" x14ac:dyDescent="0.2">
      <c r="W1413" s="62"/>
      <c r="X1413" s="62"/>
    </row>
    <row r="1414" spans="23:24" x14ac:dyDescent="0.2">
      <c r="W1414" s="62"/>
      <c r="X1414" s="62"/>
    </row>
    <row r="1415" spans="23:24" x14ac:dyDescent="0.2">
      <c r="W1415" s="62"/>
      <c r="X1415" s="62"/>
    </row>
    <row r="1416" spans="23:24" x14ac:dyDescent="0.2">
      <c r="W1416" s="62"/>
      <c r="X1416" s="62"/>
    </row>
    <row r="1417" spans="23:24" x14ac:dyDescent="0.2">
      <c r="W1417" s="62"/>
      <c r="X1417" s="62"/>
    </row>
    <row r="1418" spans="23:24" x14ac:dyDescent="0.2">
      <c r="W1418" s="62"/>
      <c r="X1418" s="62"/>
    </row>
    <row r="1419" spans="23:24" x14ac:dyDescent="0.2">
      <c r="W1419" s="62"/>
      <c r="X1419" s="62"/>
    </row>
    <row r="1420" spans="23:24" x14ac:dyDescent="0.2">
      <c r="W1420" s="62"/>
      <c r="X1420" s="62"/>
    </row>
    <row r="1421" spans="23:24" x14ac:dyDescent="0.2">
      <c r="W1421" s="62"/>
      <c r="X1421" s="62"/>
    </row>
    <row r="1422" spans="23:24" x14ac:dyDescent="0.2">
      <c r="W1422" s="62"/>
      <c r="X1422" s="62"/>
    </row>
    <row r="1423" spans="23:24" x14ac:dyDescent="0.2">
      <c r="W1423" s="62"/>
      <c r="X1423" s="62"/>
    </row>
    <row r="1424" spans="23:24" x14ac:dyDescent="0.2">
      <c r="W1424" s="62"/>
      <c r="X1424" s="62"/>
    </row>
    <row r="1425" spans="23:24" x14ac:dyDescent="0.2">
      <c r="W1425" s="62"/>
      <c r="X1425" s="62"/>
    </row>
    <row r="1426" spans="23:24" x14ac:dyDescent="0.2">
      <c r="W1426" s="62"/>
      <c r="X1426" s="62"/>
    </row>
    <row r="1427" spans="23:24" x14ac:dyDescent="0.2">
      <c r="W1427" s="62"/>
      <c r="X1427" s="62"/>
    </row>
    <row r="1428" spans="23:24" x14ac:dyDescent="0.2">
      <c r="W1428" s="62"/>
      <c r="X1428" s="62"/>
    </row>
    <row r="1429" spans="23:24" x14ac:dyDescent="0.2">
      <c r="W1429" s="62"/>
      <c r="X1429" s="62"/>
    </row>
    <row r="1430" spans="23:24" x14ac:dyDescent="0.2">
      <c r="W1430" s="62"/>
      <c r="X1430" s="62"/>
    </row>
    <row r="1431" spans="23:24" x14ac:dyDescent="0.2">
      <c r="W1431" s="62"/>
      <c r="X1431" s="62"/>
    </row>
    <row r="1432" spans="23:24" x14ac:dyDescent="0.2">
      <c r="W1432" s="62"/>
      <c r="X1432" s="62"/>
    </row>
    <row r="1433" spans="23:24" x14ac:dyDescent="0.2">
      <c r="W1433" s="62"/>
      <c r="X1433" s="62"/>
    </row>
    <row r="1434" spans="23:24" x14ac:dyDescent="0.2">
      <c r="W1434" s="62"/>
      <c r="X1434" s="62"/>
    </row>
    <row r="1435" spans="23:24" x14ac:dyDescent="0.2">
      <c r="W1435" s="62"/>
      <c r="X1435" s="62"/>
    </row>
    <row r="1436" spans="23:24" x14ac:dyDescent="0.2">
      <c r="W1436" s="62"/>
      <c r="X1436" s="62"/>
    </row>
    <row r="1437" spans="23:24" x14ac:dyDescent="0.2">
      <c r="W1437" s="62"/>
      <c r="X1437" s="62"/>
    </row>
    <row r="1438" spans="23:24" x14ac:dyDescent="0.2">
      <c r="W1438" s="62"/>
      <c r="X1438" s="62"/>
    </row>
    <row r="1439" spans="23:24" x14ac:dyDescent="0.2">
      <c r="W1439" s="62"/>
      <c r="X1439" s="62"/>
    </row>
    <row r="1440" spans="23:24" x14ac:dyDescent="0.2">
      <c r="W1440" s="62"/>
      <c r="X1440" s="62"/>
    </row>
    <row r="1441" spans="23:24" x14ac:dyDescent="0.2">
      <c r="W1441" s="62"/>
      <c r="X1441" s="62"/>
    </row>
    <row r="1442" spans="23:24" x14ac:dyDescent="0.2">
      <c r="W1442" s="62"/>
      <c r="X1442" s="62"/>
    </row>
    <row r="1443" spans="23:24" x14ac:dyDescent="0.2">
      <c r="W1443" s="62"/>
      <c r="X1443" s="62"/>
    </row>
    <row r="1444" spans="23:24" x14ac:dyDescent="0.2">
      <c r="W1444" s="62"/>
      <c r="X1444" s="62"/>
    </row>
    <row r="1445" spans="23:24" x14ac:dyDescent="0.2">
      <c r="W1445" s="62"/>
      <c r="X1445" s="62"/>
    </row>
    <row r="1446" spans="23:24" x14ac:dyDescent="0.2">
      <c r="W1446" s="62"/>
      <c r="X1446" s="62"/>
    </row>
    <row r="1447" spans="23:24" x14ac:dyDescent="0.2">
      <c r="W1447" s="62"/>
      <c r="X1447" s="62"/>
    </row>
    <row r="1448" spans="23:24" x14ac:dyDescent="0.2">
      <c r="W1448" s="62"/>
      <c r="X1448" s="62"/>
    </row>
    <row r="1449" spans="23:24" x14ac:dyDescent="0.2">
      <c r="W1449" s="62"/>
      <c r="X1449" s="62"/>
    </row>
    <row r="1450" spans="23:24" x14ac:dyDescent="0.2">
      <c r="W1450" s="62"/>
      <c r="X1450" s="62"/>
    </row>
    <row r="1451" spans="23:24" x14ac:dyDescent="0.2">
      <c r="W1451" s="62"/>
      <c r="X1451" s="62"/>
    </row>
    <row r="1452" spans="23:24" x14ac:dyDescent="0.2">
      <c r="W1452" s="62"/>
      <c r="X1452" s="62"/>
    </row>
    <row r="1453" spans="23:24" x14ac:dyDescent="0.2">
      <c r="W1453" s="62"/>
      <c r="X1453" s="62"/>
    </row>
    <row r="1454" spans="23:24" x14ac:dyDescent="0.2">
      <c r="W1454" s="62"/>
      <c r="X1454" s="62"/>
    </row>
    <row r="1455" spans="23:24" x14ac:dyDescent="0.2">
      <c r="W1455" s="62"/>
      <c r="X1455" s="62"/>
    </row>
    <row r="1456" spans="23:24" x14ac:dyDescent="0.2">
      <c r="W1456" s="62"/>
      <c r="X1456" s="62"/>
    </row>
    <row r="1457" spans="23:24" x14ac:dyDescent="0.2">
      <c r="W1457" s="62"/>
      <c r="X1457" s="62"/>
    </row>
    <row r="1458" spans="23:24" x14ac:dyDescent="0.2">
      <c r="W1458" s="62"/>
      <c r="X1458" s="62"/>
    </row>
    <row r="1459" spans="23:24" x14ac:dyDescent="0.2">
      <c r="W1459" s="62"/>
      <c r="X1459" s="62"/>
    </row>
    <row r="1460" spans="23:24" x14ac:dyDescent="0.2">
      <c r="W1460" s="62"/>
      <c r="X1460" s="62"/>
    </row>
    <row r="1461" spans="23:24" x14ac:dyDescent="0.2">
      <c r="W1461" s="62"/>
      <c r="X1461" s="62"/>
    </row>
    <row r="1462" spans="23:24" x14ac:dyDescent="0.2">
      <c r="W1462" s="62"/>
      <c r="X1462" s="62"/>
    </row>
    <row r="1463" spans="23:24" x14ac:dyDescent="0.2">
      <c r="W1463" s="62"/>
      <c r="X1463" s="62"/>
    </row>
    <row r="1464" spans="23:24" x14ac:dyDescent="0.2">
      <c r="W1464" s="62"/>
      <c r="X1464" s="62"/>
    </row>
    <row r="1465" spans="23:24" x14ac:dyDescent="0.2">
      <c r="W1465" s="62"/>
      <c r="X1465" s="62"/>
    </row>
    <row r="1466" spans="23:24" x14ac:dyDescent="0.2">
      <c r="W1466" s="62"/>
      <c r="X1466" s="62"/>
    </row>
    <row r="1467" spans="23:24" x14ac:dyDescent="0.2">
      <c r="W1467" s="62"/>
      <c r="X1467" s="62"/>
    </row>
    <row r="1468" spans="23:24" x14ac:dyDescent="0.2">
      <c r="W1468" s="62"/>
      <c r="X1468" s="62"/>
    </row>
    <row r="1469" spans="23:24" x14ac:dyDescent="0.2">
      <c r="W1469" s="62"/>
      <c r="X1469" s="62"/>
    </row>
    <row r="1470" spans="23:24" x14ac:dyDescent="0.2">
      <c r="W1470" s="62"/>
      <c r="X1470" s="62"/>
    </row>
    <row r="1471" spans="23:24" x14ac:dyDescent="0.2">
      <c r="W1471" s="62"/>
      <c r="X1471" s="62"/>
    </row>
    <row r="1472" spans="23:24" x14ac:dyDescent="0.2">
      <c r="W1472" s="62"/>
      <c r="X1472" s="62"/>
    </row>
    <row r="1473" spans="23:24" x14ac:dyDescent="0.2">
      <c r="W1473" s="62"/>
      <c r="X1473" s="62"/>
    </row>
    <row r="1474" spans="23:24" x14ac:dyDescent="0.2">
      <c r="W1474" s="62"/>
      <c r="X1474" s="62"/>
    </row>
    <row r="1475" spans="23:24" x14ac:dyDescent="0.2">
      <c r="W1475" s="62"/>
      <c r="X1475" s="62"/>
    </row>
    <row r="1476" spans="23:24" x14ac:dyDescent="0.2">
      <c r="W1476" s="62"/>
      <c r="X1476" s="62"/>
    </row>
    <row r="1477" spans="23:24" x14ac:dyDescent="0.2">
      <c r="W1477" s="62"/>
      <c r="X1477" s="62"/>
    </row>
    <row r="1478" spans="23:24" x14ac:dyDescent="0.2">
      <c r="W1478" s="62"/>
      <c r="X1478" s="62"/>
    </row>
    <row r="1479" spans="23:24" x14ac:dyDescent="0.2">
      <c r="W1479" s="62"/>
      <c r="X1479" s="62"/>
    </row>
    <row r="1480" spans="23:24" x14ac:dyDescent="0.2">
      <c r="W1480" s="62"/>
      <c r="X1480" s="62"/>
    </row>
    <row r="1481" spans="23:24" x14ac:dyDescent="0.2">
      <c r="W1481" s="62"/>
      <c r="X1481" s="62"/>
    </row>
    <row r="1482" spans="23:24" x14ac:dyDescent="0.2">
      <c r="W1482" s="62"/>
      <c r="X1482" s="62"/>
    </row>
    <row r="1483" spans="23:24" x14ac:dyDescent="0.2">
      <c r="W1483" s="62"/>
      <c r="X1483" s="62"/>
    </row>
    <row r="1484" spans="23:24" x14ac:dyDescent="0.2">
      <c r="W1484" s="62"/>
      <c r="X1484" s="62"/>
    </row>
    <row r="1485" spans="23:24" x14ac:dyDescent="0.2">
      <c r="W1485" s="62"/>
      <c r="X1485" s="62"/>
    </row>
    <row r="1486" spans="23:24" x14ac:dyDescent="0.2">
      <c r="W1486" s="62"/>
      <c r="X1486" s="62"/>
    </row>
    <row r="1487" spans="23:24" x14ac:dyDescent="0.2">
      <c r="W1487" s="62"/>
      <c r="X1487" s="62"/>
    </row>
    <row r="1488" spans="23:24" x14ac:dyDescent="0.2">
      <c r="W1488" s="62"/>
      <c r="X1488" s="62"/>
    </row>
    <row r="1489" spans="23:24" x14ac:dyDescent="0.2">
      <c r="W1489" s="62"/>
      <c r="X1489" s="62"/>
    </row>
    <row r="1490" spans="23:24" x14ac:dyDescent="0.2">
      <c r="W1490" s="62"/>
      <c r="X1490" s="62"/>
    </row>
    <row r="1491" spans="23:24" x14ac:dyDescent="0.2">
      <c r="W1491" s="62"/>
      <c r="X1491" s="62"/>
    </row>
    <row r="1492" spans="23:24" x14ac:dyDescent="0.2">
      <c r="W1492" s="62"/>
      <c r="X1492" s="62"/>
    </row>
    <row r="1493" spans="23:24" x14ac:dyDescent="0.2">
      <c r="W1493" s="62"/>
      <c r="X1493" s="62"/>
    </row>
    <row r="1494" spans="23:24" x14ac:dyDescent="0.2">
      <c r="W1494" s="62"/>
      <c r="X1494" s="62"/>
    </row>
    <row r="1495" spans="23:24" x14ac:dyDescent="0.2">
      <c r="W1495" s="62"/>
      <c r="X1495" s="62"/>
    </row>
    <row r="1496" spans="23:24" x14ac:dyDescent="0.2">
      <c r="W1496" s="62"/>
      <c r="X1496" s="62"/>
    </row>
    <row r="1497" spans="23:24" x14ac:dyDescent="0.2">
      <c r="W1497" s="62"/>
      <c r="X1497" s="62"/>
    </row>
    <row r="1498" spans="23:24" x14ac:dyDescent="0.2">
      <c r="W1498" s="62"/>
      <c r="X1498" s="62"/>
    </row>
    <row r="1499" spans="23:24" x14ac:dyDescent="0.2">
      <c r="W1499" s="62"/>
      <c r="X1499" s="62"/>
    </row>
    <row r="1500" spans="23:24" x14ac:dyDescent="0.2">
      <c r="W1500" s="62"/>
      <c r="X1500" s="62"/>
    </row>
    <row r="1501" spans="23:24" x14ac:dyDescent="0.2">
      <c r="W1501" s="62"/>
      <c r="X1501" s="62"/>
    </row>
    <row r="1502" spans="23:24" x14ac:dyDescent="0.2">
      <c r="W1502" s="62"/>
      <c r="X1502" s="62"/>
    </row>
    <row r="1503" spans="23:24" x14ac:dyDescent="0.2">
      <c r="W1503" s="62"/>
      <c r="X1503" s="62"/>
    </row>
    <row r="1504" spans="23:24" x14ac:dyDescent="0.2">
      <c r="W1504" s="62"/>
      <c r="X1504" s="62"/>
    </row>
    <row r="1505" spans="23:24" x14ac:dyDescent="0.2">
      <c r="W1505" s="62"/>
      <c r="X1505" s="62"/>
    </row>
    <row r="1506" spans="23:24" x14ac:dyDescent="0.2">
      <c r="W1506" s="62"/>
      <c r="X1506" s="62"/>
    </row>
    <row r="1507" spans="23:24" x14ac:dyDescent="0.2">
      <c r="W1507" s="62"/>
      <c r="X1507" s="62"/>
    </row>
    <row r="1508" spans="23:24" x14ac:dyDescent="0.2">
      <c r="W1508" s="62"/>
      <c r="X1508" s="62"/>
    </row>
    <row r="1509" spans="23:24" x14ac:dyDescent="0.2">
      <c r="W1509" s="62"/>
      <c r="X1509" s="62"/>
    </row>
    <row r="1510" spans="23:24" x14ac:dyDescent="0.2">
      <c r="W1510" s="62"/>
      <c r="X1510" s="62"/>
    </row>
    <row r="1511" spans="23:24" x14ac:dyDescent="0.2">
      <c r="W1511" s="62"/>
      <c r="X1511" s="62"/>
    </row>
    <row r="1512" spans="23:24" x14ac:dyDescent="0.2">
      <c r="W1512" s="62"/>
      <c r="X1512" s="62"/>
    </row>
    <row r="1513" spans="23:24" x14ac:dyDescent="0.2">
      <c r="W1513" s="62"/>
      <c r="X1513" s="62"/>
    </row>
    <row r="1514" spans="23:24" x14ac:dyDescent="0.2">
      <c r="W1514" s="62"/>
      <c r="X1514" s="62"/>
    </row>
    <row r="1515" spans="23:24" x14ac:dyDescent="0.2">
      <c r="W1515" s="62"/>
      <c r="X1515" s="62"/>
    </row>
    <row r="1516" spans="23:24" x14ac:dyDescent="0.2">
      <c r="W1516" s="62"/>
      <c r="X1516" s="62"/>
    </row>
    <row r="1517" spans="23:24" x14ac:dyDescent="0.2">
      <c r="W1517" s="62"/>
      <c r="X1517" s="62"/>
    </row>
    <row r="1518" spans="23:24" x14ac:dyDescent="0.2">
      <c r="W1518" s="62"/>
      <c r="X1518" s="62"/>
    </row>
    <row r="1519" spans="23:24" x14ac:dyDescent="0.2">
      <c r="W1519" s="62"/>
      <c r="X1519" s="62"/>
    </row>
    <row r="1520" spans="23:24" x14ac:dyDescent="0.2">
      <c r="W1520" s="62"/>
      <c r="X1520" s="62"/>
    </row>
    <row r="1521" spans="23:24" x14ac:dyDescent="0.2">
      <c r="W1521" s="62"/>
      <c r="X1521" s="62"/>
    </row>
    <row r="1522" spans="23:24" x14ac:dyDescent="0.2">
      <c r="W1522" s="62"/>
      <c r="X1522" s="62"/>
    </row>
    <row r="1523" spans="23:24" x14ac:dyDescent="0.2">
      <c r="W1523" s="62"/>
      <c r="X1523" s="62"/>
    </row>
    <row r="1524" spans="23:24" x14ac:dyDescent="0.2">
      <c r="W1524" s="62"/>
      <c r="X1524" s="62"/>
    </row>
    <row r="1525" spans="23:24" x14ac:dyDescent="0.2">
      <c r="W1525" s="62"/>
      <c r="X1525" s="62"/>
    </row>
    <row r="1526" spans="23:24" x14ac:dyDescent="0.2">
      <c r="W1526" s="62"/>
      <c r="X1526" s="62"/>
    </row>
    <row r="1527" spans="23:24" x14ac:dyDescent="0.2">
      <c r="W1527" s="62"/>
      <c r="X1527" s="62"/>
    </row>
    <row r="1528" spans="23:24" x14ac:dyDescent="0.2">
      <c r="W1528" s="62"/>
      <c r="X1528" s="62"/>
    </row>
    <row r="1529" spans="23:24" x14ac:dyDescent="0.2">
      <c r="W1529" s="62"/>
      <c r="X1529" s="62"/>
    </row>
    <row r="1530" spans="23:24" x14ac:dyDescent="0.2">
      <c r="W1530" s="62"/>
      <c r="X1530" s="62"/>
    </row>
    <row r="1531" spans="23:24" x14ac:dyDescent="0.2">
      <c r="W1531" s="62"/>
      <c r="X1531" s="62"/>
    </row>
    <row r="1532" spans="23:24" x14ac:dyDescent="0.2">
      <c r="W1532" s="62"/>
      <c r="X1532" s="62"/>
    </row>
    <row r="1533" spans="23:24" x14ac:dyDescent="0.2">
      <c r="W1533" s="62"/>
      <c r="X1533" s="62"/>
    </row>
    <row r="1534" spans="23:24" x14ac:dyDescent="0.2">
      <c r="W1534" s="62"/>
      <c r="X1534" s="62"/>
    </row>
    <row r="1535" spans="23:24" x14ac:dyDescent="0.2">
      <c r="W1535" s="62"/>
      <c r="X1535" s="62"/>
    </row>
    <row r="1536" spans="23:24" x14ac:dyDescent="0.2">
      <c r="W1536" s="62"/>
      <c r="X1536" s="62"/>
    </row>
    <row r="1537" spans="23:24" x14ac:dyDescent="0.2">
      <c r="W1537" s="62"/>
      <c r="X1537" s="62"/>
    </row>
    <row r="1538" spans="23:24" x14ac:dyDescent="0.2">
      <c r="W1538" s="62"/>
      <c r="X1538" s="62"/>
    </row>
    <row r="1539" spans="23:24" x14ac:dyDescent="0.2">
      <c r="W1539" s="62"/>
      <c r="X1539" s="62"/>
    </row>
    <row r="1540" spans="23:24" x14ac:dyDescent="0.2">
      <c r="W1540" s="62"/>
      <c r="X1540" s="62"/>
    </row>
    <row r="1541" spans="23:24" x14ac:dyDescent="0.2">
      <c r="W1541" s="62"/>
      <c r="X1541" s="62"/>
    </row>
    <row r="1542" spans="23:24" x14ac:dyDescent="0.2">
      <c r="W1542" s="62"/>
      <c r="X1542" s="62"/>
    </row>
    <row r="1543" spans="23:24" x14ac:dyDescent="0.2">
      <c r="W1543" s="62"/>
      <c r="X1543" s="62"/>
    </row>
    <row r="1544" spans="23:24" x14ac:dyDescent="0.2">
      <c r="W1544" s="62"/>
      <c r="X1544" s="62"/>
    </row>
    <row r="1545" spans="23:24" x14ac:dyDescent="0.2">
      <c r="W1545" s="62"/>
      <c r="X1545" s="62"/>
    </row>
    <row r="1546" spans="23:24" x14ac:dyDescent="0.2">
      <c r="W1546" s="62"/>
      <c r="X1546" s="62"/>
    </row>
    <row r="1547" spans="23:24" x14ac:dyDescent="0.2">
      <c r="W1547" s="62"/>
      <c r="X1547" s="62"/>
    </row>
    <row r="1548" spans="23:24" x14ac:dyDescent="0.2">
      <c r="W1548" s="62"/>
      <c r="X1548" s="62"/>
    </row>
    <row r="1549" spans="23:24" x14ac:dyDescent="0.2">
      <c r="W1549" s="62"/>
      <c r="X1549" s="62"/>
    </row>
    <row r="1550" spans="23:24" x14ac:dyDescent="0.2">
      <c r="W1550" s="62"/>
      <c r="X1550" s="62"/>
    </row>
    <row r="1551" spans="23:24" x14ac:dyDescent="0.2">
      <c r="W1551" s="62"/>
      <c r="X1551" s="62"/>
    </row>
    <row r="1552" spans="23:24" x14ac:dyDescent="0.2">
      <c r="W1552" s="62"/>
      <c r="X1552" s="62"/>
    </row>
    <row r="1553" spans="23:24" x14ac:dyDescent="0.2">
      <c r="W1553" s="62"/>
      <c r="X1553" s="62"/>
    </row>
    <row r="1554" spans="23:24" x14ac:dyDescent="0.2">
      <c r="W1554" s="62"/>
      <c r="X1554" s="62"/>
    </row>
    <row r="1555" spans="23:24" x14ac:dyDescent="0.2">
      <c r="W1555" s="62"/>
      <c r="X1555" s="62"/>
    </row>
    <row r="1556" spans="23:24" x14ac:dyDescent="0.2">
      <c r="W1556" s="62"/>
      <c r="X1556" s="62"/>
    </row>
    <row r="1557" spans="23:24" x14ac:dyDescent="0.2">
      <c r="W1557" s="62"/>
      <c r="X1557" s="62"/>
    </row>
    <row r="1558" spans="23:24" x14ac:dyDescent="0.2">
      <c r="W1558" s="62"/>
      <c r="X1558" s="62"/>
    </row>
    <row r="1559" spans="23:24" x14ac:dyDescent="0.2">
      <c r="W1559" s="62"/>
      <c r="X1559" s="62"/>
    </row>
    <row r="1560" spans="23:24" x14ac:dyDescent="0.2">
      <c r="W1560" s="62"/>
      <c r="X1560" s="62"/>
    </row>
    <row r="1561" spans="23:24" x14ac:dyDescent="0.2">
      <c r="W1561" s="62"/>
      <c r="X1561" s="62"/>
    </row>
    <row r="1562" spans="23:24" x14ac:dyDescent="0.2">
      <c r="W1562" s="62"/>
      <c r="X1562" s="62"/>
    </row>
    <row r="1563" spans="23:24" x14ac:dyDescent="0.2">
      <c r="W1563" s="62"/>
      <c r="X1563" s="62"/>
    </row>
    <row r="1564" spans="23:24" x14ac:dyDescent="0.2">
      <c r="W1564" s="62"/>
      <c r="X1564" s="62"/>
    </row>
    <row r="1565" spans="23:24" x14ac:dyDescent="0.2">
      <c r="W1565" s="62"/>
      <c r="X1565" s="62"/>
    </row>
    <row r="1566" spans="23:24" x14ac:dyDescent="0.2">
      <c r="W1566" s="62"/>
      <c r="X1566" s="62"/>
    </row>
    <row r="1567" spans="23:24" x14ac:dyDescent="0.2">
      <c r="W1567" s="62"/>
      <c r="X1567" s="62"/>
    </row>
    <row r="1568" spans="23:24" x14ac:dyDescent="0.2">
      <c r="W1568" s="62"/>
      <c r="X1568" s="62"/>
    </row>
    <row r="1569" spans="23:24" x14ac:dyDescent="0.2">
      <c r="W1569" s="62"/>
      <c r="X1569" s="62"/>
    </row>
    <row r="1570" spans="23:24" x14ac:dyDescent="0.2">
      <c r="W1570" s="62"/>
      <c r="X1570" s="62"/>
    </row>
    <row r="1571" spans="23:24" x14ac:dyDescent="0.2">
      <c r="W1571" s="62"/>
      <c r="X1571" s="62"/>
    </row>
    <row r="1572" spans="23:24" x14ac:dyDescent="0.2">
      <c r="W1572" s="62"/>
      <c r="X1572" s="62"/>
    </row>
    <row r="1573" spans="23:24" x14ac:dyDescent="0.2">
      <c r="W1573" s="62"/>
      <c r="X1573" s="62"/>
    </row>
    <row r="1574" spans="23:24" x14ac:dyDescent="0.2">
      <c r="W1574" s="62"/>
      <c r="X1574" s="62"/>
    </row>
    <row r="1575" spans="23:24" x14ac:dyDescent="0.2">
      <c r="W1575" s="62"/>
      <c r="X1575" s="62"/>
    </row>
    <row r="1576" spans="23:24" x14ac:dyDescent="0.2">
      <c r="W1576" s="62"/>
      <c r="X1576" s="62"/>
    </row>
    <row r="1577" spans="23:24" x14ac:dyDescent="0.2">
      <c r="W1577" s="62"/>
      <c r="X1577" s="62"/>
    </row>
    <row r="1578" spans="23:24" x14ac:dyDescent="0.2">
      <c r="W1578" s="62"/>
      <c r="X1578" s="62"/>
    </row>
    <row r="1579" spans="23:24" x14ac:dyDescent="0.2">
      <c r="W1579" s="62"/>
      <c r="X1579" s="62"/>
    </row>
    <row r="1580" spans="23:24" x14ac:dyDescent="0.2">
      <c r="W1580" s="62"/>
      <c r="X1580" s="62"/>
    </row>
    <row r="1581" spans="23:24" x14ac:dyDescent="0.2">
      <c r="W1581" s="62"/>
      <c r="X1581" s="62"/>
    </row>
    <row r="1582" spans="23:24" x14ac:dyDescent="0.2">
      <c r="W1582" s="62"/>
      <c r="X1582" s="62"/>
    </row>
    <row r="1583" spans="23:24" x14ac:dyDescent="0.2">
      <c r="W1583" s="62"/>
      <c r="X1583" s="62"/>
    </row>
    <row r="1584" spans="23:24" x14ac:dyDescent="0.2">
      <c r="W1584" s="62"/>
      <c r="X1584" s="62"/>
    </row>
    <row r="1585" spans="23:24" x14ac:dyDescent="0.2">
      <c r="W1585" s="62"/>
      <c r="X1585" s="62"/>
    </row>
    <row r="1586" spans="23:24" x14ac:dyDescent="0.2">
      <c r="W1586" s="62"/>
      <c r="X1586" s="62"/>
    </row>
    <row r="1587" spans="23:24" x14ac:dyDescent="0.2">
      <c r="W1587" s="62"/>
      <c r="X1587" s="62"/>
    </row>
    <row r="1588" spans="23:24" x14ac:dyDescent="0.2">
      <c r="W1588" s="62"/>
      <c r="X1588" s="62"/>
    </row>
    <row r="1589" spans="23:24" x14ac:dyDescent="0.2">
      <c r="W1589" s="62"/>
      <c r="X1589" s="62"/>
    </row>
    <row r="1590" spans="23:24" x14ac:dyDescent="0.2">
      <c r="W1590" s="62"/>
      <c r="X1590" s="62"/>
    </row>
    <row r="1591" spans="23:24" x14ac:dyDescent="0.2">
      <c r="W1591" s="62"/>
      <c r="X1591" s="62"/>
    </row>
    <row r="1592" spans="23:24" x14ac:dyDescent="0.2">
      <c r="W1592" s="62"/>
      <c r="X1592" s="62"/>
    </row>
    <row r="1593" spans="23:24" x14ac:dyDescent="0.2">
      <c r="W1593" s="62"/>
      <c r="X1593" s="62"/>
    </row>
    <row r="1594" spans="23:24" x14ac:dyDescent="0.2">
      <c r="W1594" s="62"/>
      <c r="X1594" s="62"/>
    </row>
    <row r="1595" spans="23:24" x14ac:dyDescent="0.2">
      <c r="W1595" s="62"/>
      <c r="X1595" s="62"/>
    </row>
    <row r="1596" spans="23:24" x14ac:dyDescent="0.2">
      <c r="W1596" s="62"/>
      <c r="X1596" s="62"/>
    </row>
    <row r="1597" spans="23:24" x14ac:dyDescent="0.2">
      <c r="W1597" s="62"/>
      <c r="X1597" s="62"/>
    </row>
    <row r="1598" spans="23:24" x14ac:dyDescent="0.2">
      <c r="W1598" s="62"/>
      <c r="X1598" s="62"/>
    </row>
    <row r="1599" spans="23:24" x14ac:dyDescent="0.2">
      <c r="W1599" s="62"/>
      <c r="X1599" s="62"/>
    </row>
    <row r="1600" spans="23:24" x14ac:dyDescent="0.2">
      <c r="W1600" s="62"/>
      <c r="X1600" s="62"/>
    </row>
    <row r="1601" spans="23:24" x14ac:dyDescent="0.2">
      <c r="W1601" s="62"/>
      <c r="X1601" s="62"/>
    </row>
    <row r="1602" spans="23:24" x14ac:dyDescent="0.2">
      <c r="W1602" s="62"/>
      <c r="X1602" s="62"/>
    </row>
    <row r="1603" spans="23:24" x14ac:dyDescent="0.2">
      <c r="W1603" s="62"/>
      <c r="X1603" s="62"/>
    </row>
    <row r="1604" spans="23:24" x14ac:dyDescent="0.2">
      <c r="W1604" s="62"/>
      <c r="X1604" s="62"/>
    </row>
    <row r="1605" spans="23:24" x14ac:dyDescent="0.2">
      <c r="W1605" s="62"/>
      <c r="X1605" s="62"/>
    </row>
    <row r="1606" spans="23:24" x14ac:dyDescent="0.2">
      <c r="W1606" s="62"/>
      <c r="X1606" s="62"/>
    </row>
    <row r="1607" spans="23:24" x14ac:dyDescent="0.2">
      <c r="W1607" s="62"/>
      <c r="X1607" s="62"/>
    </row>
    <row r="1608" spans="23:24" x14ac:dyDescent="0.2">
      <c r="W1608" s="62"/>
      <c r="X1608" s="62"/>
    </row>
    <row r="1609" spans="23:24" x14ac:dyDescent="0.2">
      <c r="W1609" s="62"/>
      <c r="X1609" s="62"/>
    </row>
    <row r="1610" spans="23:24" x14ac:dyDescent="0.2">
      <c r="W1610" s="62"/>
      <c r="X1610" s="62"/>
    </row>
    <row r="1611" spans="23:24" x14ac:dyDescent="0.2">
      <c r="W1611" s="62"/>
      <c r="X1611" s="62"/>
    </row>
    <row r="1612" spans="23:24" x14ac:dyDescent="0.2">
      <c r="W1612" s="62"/>
      <c r="X1612" s="62"/>
    </row>
    <row r="1613" spans="23:24" x14ac:dyDescent="0.2">
      <c r="W1613" s="62"/>
      <c r="X1613" s="62"/>
    </row>
    <row r="1614" spans="23:24" x14ac:dyDescent="0.2">
      <c r="W1614" s="62"/>
      <c r="X1614" s="62"/>
    </row>
    <row r="1615" spans="23:24" x14ac:dyDescent="0.2">
      <c r="W1615" s="62"/>
      <c r="X1615" s="62"/>
    </row>
    <row r="1616" spans="23:24" x14ac:dyDescent="0.2">
      <c r="W1616" s="62"/>
      <c r="X1616" s="62"/>
    </row>
    <row r="1617" spans="23:24" x14ac:dyDescent="0.2">
      <c r="W1617" s="62"/>
      <c r="X1617" s="62"/>
    </row>
    <row r="1618" spans="23:24" x14ac:dyDescent="0.2">
      <c r="W1618" s="62"/>
      <c r="X1618" s="62"/>
    </row>
    <row r="1619" spans="23:24" x14ac:dyDescent="0.2">
      <c r="W1619" s="62"/>
      <c r="X1619" s="62"/>
    </row>
    <row r="1620" spans="23:24" x14ac:dyDescent="0.2">
      <c r="W1620" s="62"/>
      <c r="X1620" s="62"/>
    </row>
    <row r="1621" spans="23:24" x14ac:dyDescent="0.2">
      <c r="W1621" s="62"/>
      <c r="X1621" s="62"/>
    </row>
    <row r="1622" spans="23:24" x14ac:dyDescent="0.2">
      <c r="W1622" s="62"/>
      <c r="X1622" s="62"/>
    </row>
    <row r="1623" spans="23:24" x14ac:dyDescent="0.2">
      <c r="W1623" s="62"/>
      <c r="X1623" s="62"/>
    </row>
    <row r="1624" spans="23:24" x14ac:dyDescent="0.2">
      <c r="W1624" s="62"/>
      <c r="X1624" s="62"/>
    </row>
    <row r="1625" spans="23:24" x14ac:dyDescent="0.2">
      <c r="W1625" s="62"/>
      <c r="X1625" s="62"/>
    </row>
    <row r="1626" spans="23:24" x14ac:dyDescent="0.2">
      <c r="W1626" s="62"/>
      <c r="X1626" s="62"/>
    </row>
    <row r="1627" spans="23:24" x14ac:dyDescent="0.2">
      <c r="W1627" s="62"/>
      <c r="X1627" s="62"/>
    </row>
    <row r="1628" spans="23:24" x14ac:dyDescent="0.2">
      <c r="W1628" s="62"/>
      <c r="X1628" s="62"/>
    </row>
    <row r="1629" spans="23:24" x14ac:dyDescent="0.2">
      <c r="W1629" s="62"/>
      <c r="X1629" s="62"/>
    </row>
    <row r="1630" spans="23:24" x14ac:dyDescent="0.2">
      <c r="W1630" s="62"/>
      <c r="X1630" s="62"/>
    </row>
    <row r="1631" spans="23:24" x14ac:dyDescent="0.2">
      <c r="W1631" s="62"/>
      <c r="X1631" s="62"/>
    </row>
    <row r="1632" spans="23:24" x14ac:dyDescent="0.2">
      <c r="W1632" s="62"/>
      <c r="X1632" s="62"/>
    </row>
    <row r="1633" spans="23:24" x14ac:dyDescent="0.2">
      <c r="W1633" s="62"/>
      <c r="X1633" s="62"/>
    </row>
    <row r="1634" spans="23:24" x14ac:dyDescent="0.2">
      <c r="W1634" s="62"/>
      <c r="X1634" s="62"/>
    </row>
    <row r="1635" spans="23:24" x14ac:dyDescent="0.2">
      <c r="W1635" s="62"/>
      <c r="X1635" s="62"/>
    </row>
    <row r="1636" spans="23:24" x14ac:dyDescent="0.2">
      <c r="W1636" s="62"/>
      <c r="X1636" s="62"/>
    </row>
    <row r="1637" spans="23:24" x14ac:dyDescent="0.2">
      <c r="W1637" s="62"/>
      <c r="X1637" s="62"/>
    </row>
    <row r="1638" spans="23:24" x14ac:dyDescent="0.2">
      <c r="W1638" s="62"/>
      <c r="X1638" s="62"/>
    </row>
    <row r="1639" spans="23:24" x14ac:dyDescent="0.2">
      <c r="W1639" s="62"/>
      <c r="X1639" s="62"/>
    </row>
    <row r="1640" spans="23:24" x14ac:dyDescent="0.2">
      <c r="W1640" s="62"/>
      <c r="X1640" s="62"/>
    </row>
    <row r="1641" spans="23:24" x14ac:dyDescent="0.2">
      <c r="W1641" s="62"/>
      <c r="X1641" s="62"/>
    </row>
    <row r="1642" spans="23:24" x14ac:dyDescent="0.2">
      <c r="W1642" s="62"/>
      <c r="X1642" s="62"/>
    </row>
    <row r="1643" spans="23:24" x14ac:dyDescent="0.2">
      <c r="W1643" s="62"/>
      <c r="X1643" s="62"/>
    </row>
    <row r="1644" spans="23:24" x14ac:dyDescent="0.2">
      <c r="W1644" s="62"/>
      <c r="X1644" s="62"/>
    </row>
    <row r="1645" spans="23:24" x14ac:dyDescent="0.2">
      <c r="W1645" s="62"/>
      <c r="X1645" s="62"/>
    </row>
    <row r="1646" spans="23:24" x14ac:dyDescent="0.2">
      <c r="W1646" s="62"/>
      <c r="X1646" s="62"/>
    </row>
    <row r="1647" spans="23:24" x14ac:dyDescent="0.2">
      <c r="W1647" s="62"/>
      <c r="X1647" s="62"/>
    </row>
    <row r="1648" spans="23:24" x14ac:dyDescent="0.2">
      <c r="W1648" s="62"/>
      <c r="X1648" s="62"/>
    </row>
    <row r="1649" spans="23:24" x14ac:dyDescent="0.2">
      <c r="W1649" s="62"/>
      <c r="X1649" s="62"/>
    </row>
    <row r="1650" spans="23:24" x14ac:dyDescent="0.2">
      <c r="W1650" s="62"/>
      <c r="X1650" s="62"/>
    </row>
    <row r="1651" spans="23:24" x14ac:dyDescent="0.2">
      <c r="W1651" s="62"/>
      <c r="X1651" s="62"/>
    </row>
    <row r="1652" spans="23:24" x14ac:dyDescent="0.2">
      <c r="W1652" s="62"/>
      <c r="X1652" s="62"/>
    </row>
    <row r="1653" spans="23:24" x14ac:dyDescent="0.2">
      <c r="W1653" s="62"/>
      <c r="X1653" s="62"/>
    </row>
    <row r="1654" spans="23:24" x14ac:dyDescent="0.2">
      <c r="W1654" s="62"/>
      <c r="X1654" s="62"/>
    </row>
    <row r="1655" spans="23:24" x14ac:dyDescent="0.2">
      <c r="W1655" s="62"/>
      <c r="X1655" s="62"/>
    </row>
    <row r="1656" spans="23:24" x14ac:dyDescent="0.2">
      <c r="W1656" s="62"/>
      <c r="X1656" s="62"/>
    </row>
    <row r="1657" spans="23:24" x14ac:dyDescent="0.2">
      <c r="W1657" s="62"/>
      <c r="X1657" s="62"/>
    </row>
    <row r="1658" spans="23:24" x14ac:dyDescent="0.2">
      <c r="W1658" s="62"/>
      <c r="X1658" s="62"/>
    </row>
    <row r="1659" spans="23:24" x14ac:dyDescent="0.2">
      <c r="W1659" s="62"/>
      <c r="X1659" s="62"/>
    </row>
    <row r="1660" spans="23:24" x14ac:dyDescent="0.2">
      <c r="W1660" s="62"/>
      <c r="X1660" s="62"/>
    </row>
    <row r="1661" spans="23:24" x14ac:dyDescent="0.2">
      <c r="W1661" s="62"/>
      <c r="X1661" s="62"/>
    </row>
    <row r="1662" spans="23:24" x14ac:dyDescent="0.2">
      <c r="W1662" s="62"/>
      <c r="X1662" s="62"/>
    </row>
    <row r="1663" spans="23:24" x14ac:dyDescent="0.2">
      <c r="W1663" s="62"/>
      <c r="X1663" s="62"/>
    </row>
    <row r="1664" spans="23:24" x14ac:dyDescent="0.2">
      <c r="W1664" s="62"/>
      <c r="X1664" s="62"/>
    </row>
    <row r="1665" spans="23:24" x14ac:dyDescent="0.2">
      <c r="W1665" s="62"/>
      <c r="X1665" s="62"/>
    </row>
    <row r="1666" spans="23:24" x14ac:dyDescent="0.2">
      <c r="W1666" s="62"/>
      <c r="X1666" s="62"/>
    </row>
    <row r="1667" spans="23:24" x14ac:dyDescent="0.2">
      <c r="W1667" s="62"/>
      <c r="X1667" s="62"/>
    </row>
    <row r="1668" spans="23:24" x14ac:dyDescent="0.2">
      <c r="W1668" s="62"/>
      <c r="X1668" s="62"/>
    </row>
    <row r="1669" spans="23:24" x14ac:dyDescent="0.2">
      <c r="W1669" s="62"/>
      <c r="X1669" s="62"/>
    </row>
    <row r="1670" spans="23:24" x14ac:dyDescent="0.2">
      <c r="W1670" s="62"/>
      <c r="X1670" s="62"/>
    </row>
    <row r="1671" spans="23:24" x14ac:dyDescent="0.2">
      <c r="W1671" s="62"/>
      <c r="X1671" s="62"/>
    </row>
    <row r="1672" spans="23:24" x14ac:dyDescent="0.2">
      <c r="W1672" s="62"/>
      <c r="X1672" s="62"/>
    </row>
    <row r="1673" spans="23:24" x14ac:dyDescent="0.2">
      <c r="W1673" s="62"/>
      <c r="X1673" s="62"/>
    </row>
    <row r="1674" spans="23:24" x14ac:dyDescent="0.2">
      <c r="W1674" s="62"/>
      <c r="X1674" s="62"/>
    </row>
    <row r="1675" spans="23:24" x14ac:dyDescent="0.2">
      <c r="W1675" s="62"/>
      <c r="X1675" s="62"/>
    </row>
    <row r="1676" spans="23:24" x14ac:dyDescent="0.2">
      <c r="W1676" s="62"/>
      <c r="X1676" s="62"/>
    </row>
    <row r="1677" spans="23:24" x14ac:dyDescent="0.2">
      <c r="W1677" s="62"/>
      <c r="X1677" s="62"/>
    </row>
    <row r="1678" spans="23:24" x14ac:dyDescent="0.2">
      <c r="W1678" s="62"/>
      <c r="X1678" s="62"/>
    </row>
    <row r="1679" spans="23:24" x14ac:dyDescent="0.2">
      <c r="W1679" s="62"/>
      <c r="X1679" s="62"/>
    </row>
    <row r="1680" spans="23:24" x14ac:dyDescent="0.2">
      <c r="W1680" s="62"/>
      <c r="X1680" s="62"/>
    </row>
    <row r="1681" spans="23:24" x14ac:dyDescent="0.2">
      <c r="W1681" s="62"/>
      <c r="X1681" s="62"/>
    </row>
    <row r="1682" spans="23:24" x14ac:dyDescent="0.2">
      <c r="W1682" s="62"/>
      <c r="X1682" s="62"/>
    </row>
    <row r="1683" spans="23:24" x14ac:dyDescent="0.2">
      <c r="W1683" s="62"/>
      <c r="X1683" s="62"/>
    </row>
    <row r="1684" spans="23:24" x14ac:dyDescent="0.2">
      <c r="W1684" s="62"/>
      <c r="X1684" s="62"/>
    </row>
    <row r="1685" spans="23:24" x14ac:dyDescent="0.2">
      <c r="W1685" s="62"/>
      <c r="X1685" s="62"/>
    </row>
    <row r="1686" spans="23:24" x14ac:dyDescent="0.2">
      <c r="W1686" s="62"/>
      <c r="X1686" s="62"/>
    </row>
    <row r="1687" spans="23:24" x14ac:dyDescent="0.2">
      <c r="W1687" s="62"/>
      <c r="X1687" s="62"/>
    </row>
    <row r="1688" spans="23:24" x14ac:dyDescent="0.2">
      <c r="W1688" s="62"/>
      <c r="X1688" s="62"/>
    </row>
    <row r="1689" spans="23:24" x14ac:dyDescent="0.2">
      <c r="W1689" s="62"/>
      <c r="X1689" s="62"/>
    </row>
    <row r="1690" spans="23:24" x14ac:dyDescent="0.2">
      <c r="W1690" s="62"/>
      <c r="X1690" s="62"/>
    </row>
    <row r="1691" spans="23:24" x14ac:dyDescent="0.2">
      <c r="W1691" s="62"/>
      <c r="X1691" s="62"/>
    </row>
    <row r="1692" spans="23:24" x14ac:dyDescent="0.2">
      <c r="W1692" s="62"/>
      <c r="X1692" s="62"/>
    </row>
    <row r="1693" spans="23:24" x14ac:dyDescent="0.2">
      <c r="W1693" s="62"/>
      <c r="X1693" s="62"/>
    </row>
    <row r="1694" spans="23:24" x14ac:dyDescent="0.2">
      <c r="W1694" s="62"/>
      <c r="X1694" s="62"/>
    </row>
    <row r="1695" spans="23:24" x14ac:dyDescent="0.2">
      <c r="W1695" s="62"/>
      <c r="X1695" s="62"/>
    </row>
    <row r="1696" spans="23:24" x14ac:dyDescent="0.2">
      <c r="W1696" s="62"/>
      <c r="X1696" s="62"/>
    </row>
    <row r="1697" spans="23:24" x14ac:dyDescent="0.2">
      <c r="W1697" s="62"/>
      <c r="X1697" s="62"/>
    </row>
    <row r="1698" spans="23:24" x14ac:dyDescent="0.2">
      <c r="W1698" s="62"/>
      <c r="X1698" s="62"/>
    </row>
    <row r="1699" spans="23:24" x14ac:dyDescent="0.2">
      <c r="W1699" s="62"/>
      <c r="X1699" s="62"/>
    </row>
    <row r="1700" spans="23:24" x14ac:dyDescent="0.2">
      <c r="W1700" s="62"/>
      <c r="X1700" s="62"/>
    </row>
    <row r="1701" spans="23:24" x14ac:dyDescent="0.2">
      <c r="W1701" s="62"/>
      <c r="X1701" s="62"/>
    </row>
    <row r="1702" spans="23:24" x14ac:dyDescent="0.2">
      <c r="W1702" s="62"/>
      <c r="X1702" s="62"/>
    </row>
    <row r="1703" spans="23:24" x14ac:dyDescent="0.2">
      <c r="W1703" s="62"/>
      <c r="X1703" s="62"/>
    </row>
    <row r="1704" spans="23:24" x14ac:dyDescent="0.2">
      <c r="W1704" s="62"/>
      <c r="X1704" s="62"/>
    </row>
    <row r="1705" spans="23:24" x14ac:dyDescent="0.2">
      <c r="W1705" s="62"/>
      <c r="X1705" s="62"/>
    </row>
    <row r="1706" spans="23:24" x14ac:dyDescent="0.2">
      <c r="W1706" s="62"/>
      <c r="X1706" s="62"/>
    </row>
    <row r="1707" spans="23:24" x14ac:dyDescent="0.2">
      <c r="W1707" s="62"/>
      <c r="X1707" s="62"/>
    </row>
    <row r="1708" spans="23:24" x14ac:dyDescent="0.2">
      <c r="W1708" s="62"/>
      <c r="X1708" s="62"/>
    </row>
    <row r="1709" spans="23:24" x14ac:dyDescent="0.2">
      <c r="W1709" s="62"/>
      <c r="X1709" s="62"/>
    </row>
    <row r="1710" spans="23:24" x14ac:dyDescent="0.2">
      <c r="W1710" s="62"/>
      <c r="X1710" s="62"/>
    </row>
    <row r="1711" spans="23:24" x14ac:dyDescent="0.2">
      <c r="W1711" s="62"/>
      <c r="X1711" s="62"/>
    </row>
    <row r="1712" spans="23:24" x14ac:dyDescent="0.2">
      <c r="W1712" s="62"/>
      <c r="X1712" s="62"/>
    </row>
    <row r="1713" spans="23:24" x14ac:dyDescent="0.2">
      <c r="W1713" s="62"/>
      <c r="X1713" s="62"/>
    </row>
    <row r="1714" spans="23:24" x14ac:dyDescent="0.2">
      <c r="W1714" s="62"/>
      <c r="X1714" s="62"/>
    </row>
    <row r="1715" spans="23:24" x14ac:dyDescent="0.2">
      <c r="W1715" s="62"/>
      <c r="X1715" s="62"/>
    </row>
    <row r="1716" spans="23:24" x14ac:dyDescent="0.2">
      <c r="W1716" s="62"/>
      <c r="X1716" s="62"/>
    </row>
    <row r="1717" spans="23:24" x14ac:dyDescent="0.2">
      <c r="W1717" s="62"/>
      <c r="X1717" s="62"/>
    </row>
    <row r="1718" spans="23:24" x14ac:dyDescent="0.2">
      <c r="W1718" s="62"/>
      <c r="X1718" s="62"/>
    </row>
    <row r="1719" spans="23:24" x14ac:dyDescent="0.2">
      <c r="W1719" s="62"/>
      <c r="X1719" s="62"/>
    </row>
    <row r="1720" spans="23:24" x14ac:dyDescent="0.2">
      <c r="W1720" s="62"/>
      <c r="X1720" s="62"/>
    </row>
    <row r="1721" spans="23:24" x14ac:dyDescent="0.2">
      <c r="W1721" s="62"/>
      <c r="X1721" s="62"/>
    </row>
    <row r="1722" spans="23:24" x14ac:dyDescent="0.2">
      <c r="W1722" s="62"/>
      <c r="X1722" s="62"/>
    </row>
    <row r="1723" spans="23:24" x14ac:dyDescent="0.2">
      <c r="W1723" s="62"/>
      <c r="X1723" s="62"/>
    </row>
    <row r="1724" spans="23:24" x14ac:dyDescent="0.2">
      <c r="W1724" s="62"/>
      <c r="X1724" s="62"/>
    </row>
    <row r="1725" spans="23:24" x14ac:dyDescent="0.2">
      <c r="W1725" s="62"/>
      <c r="X1725" s="62"/>
    </row>
    <row r="1726" spans="23:24" x14ac:dyDescent="0.2">
      <c r="W1726" s="62"/>
      <c r="X1726" s="62"/>
    </row>
    <row r="1727" spans="23:24" x14ac:dyDescent="0.2">
      <c r="W1727" s="62"/>
      <c r="X1727" s="62"/>
    </row>
    <row r="1728" spans="23:24" x14ac:dyDescent="0.2">
      <c r="W1728" s="62"/>
      <c r="X1728" s="62"/>
    </row>
    <row r="1729" spans="23:24" x14ac:dyDescent="0.2">
      <c r="W1729" s="62"/>
      <c r="X1729" s="62"/>
    </row>
    <row r="1730" spans="23:24" x14ac:dyDescent="0.2">
      <c r="W1730" s="62"/>
      <c r="X1730" s="62"/>
    </row>
    <row r="1731" spans="23:24" x14ac:dyDescent="0.2">
      <c r="W1731" s="62"/>
      <c r="X1731" s="62"/>
    </row>
    <row r="1732" spans="23:24" x14ac:dyDescent="0.2">
      <c r="W1732" s="62"/>
      <c r="X1732" s="62"/>
    </row>
    <row r="1733" spans="23:24" x14ac:dyDescent="0.2">
      <c r="W1733" s="62"/>
      <c r="X1733" s="62"/>
    </row>
    <row r="1734" spans="23:24" x14ac:dyDescent="0.2">
      <c r="W1734" s="62"/>
      <c r="X1734" s="62"/>
    </row>
    <row r="1735" spans="23:24" x14ac:dyDescent="0.2">
      <c r="W1735" s="62"/>
      <c r="X1735" s="62"/>
    </row>
    <row r="1736" spans="23:24" x14ac:dyDescent="0.2">
      <c r="W1736" s="62"/>
      <c r="X1736" s="62"/>
    </row>
    <row r="1737" spans="23:24" x14ac:dyDescent="0.2">
      <c r="W1737" s="62"/>
      <c r="X1737" s="62"/>
    </row>
    <row r="1738" spans="23:24" x14ac:dyDescent="0.2">
      <c r="W1738" s="62"/>
      <c r="X1738" s="62"/>
    </row>
    <row r="1739" spans="23:24" x14ac:dyDescent="0.2">
      <c r="W1739" s="62"/>
      <c r="X1739" s="62"/>
    </row>
    <row r="1740" spans="23:24" x14ac:dyDescent="0.2">
      <c r="W1740" s="62"/>
      <c r="X1740" s="62"/>
    </row>
    <row r="1741" spans="23:24" x14ac:dyDescent="0.2">
      <c r="W1741" s="62"/>
      <c r="X1741" s="62"/>
    </row>
    <row r="1742" spans="23:24" x14ac:dyDescent="0.2">
      <c r="W1742" s="62"/>
      <c r="X1742" s="62"/>
    </row>
    <row r="1743" spans="23:24" x14ac:dyDescent="0.2">
      <c r="W1743" s="62"/>
      <c r="X1743" s="62"/>
    </row>
    <row r="1744" spans="23:24" x14ac:dyDescent="0.2">
      <c r="W1744" s="62"/>
      <c r="X1744" s="62"/>
    </row>
    <row r="1745" spans="23:24" x14ac:dyDescent="0.2">
      <c r="W1745" s="62"/>
      <c r="X1745" s="62"/>
    </row>
    <row r="1746" spans="23:24" x14ac:dyDescent="0.2">
      <c r="W1746" s="62"/>
      <c r="X1746" s="62"/>
    </row>
    <row r="1747" spans="23:24" x14ac:dyDescent="0.2">
      <c r="W1747" s="62"/>
      <c r="X1747" s="62"/>
    </row>
    <row r="1748" spans="23:24" x14ac:dyDescent="0.2">
      <c r="W1748" s="62"/>
      <c r="X1748" s="62"/>
    </row>
    <row r="1749" spans="23:24" x14ac:dyDescent="0.2">
      <c r="W1749" s="62"/>
      <c r="X1749" s="62"/>
    </row>
    <row r="1750" spans="23:24" x14ac:dyDescent="0.2">
      <c r="W1750" s="62"/>
      <c r="X1750" s="62"/>
    </row>
    <row r="1751" spans="23:24" x14ac:dyDescent="0.2">
      <c r="W1751" s="62"/>
      <c r="X1751" s="62"/>
    </row>
    <row r="1752" spans="23:24" x14ac:dyDescent="0.2">
      <c r="W1752" s="62"/>
      <c r="X1752" s="62"/>
    </row>
    <row r="1753" spans="23:24" x14ac:dyDescent="0.2">
      <c r="W1753" s="62"/>
      <c r="X1753" s="62"/>
    </row>
    <row r="1754" spans="23:24" x14ac:dyDescent="0.2">
      <c r="W1754" s="62"/>
      <c r="X1754" s="62"/>
    </row>
    <row r="1755" spans="23:24" x14ac:dyDescent="0.2">
      <c r="W1755" s="62"/>
      <c r="X1755" s="62"/>
    </row>
    <row r="1756" spans="23:24" x14ac:dyDescent="0.2">
      <c r="W1756" s="62"/>
      <c r="X1756" s="62"/>
    </row>
    <row r="1757" spans="23:24" x14ac:dyDescent="0.2">
      <c r="W1757" s="62"/>
      <c r="X1757" s="62"/>
    </row>
    <row r="1758" spans="23:24" x14ac:dyDescent="0.2">
      <c r="W1758" s="62"/>
      <c r="X1758" s="62"/>
    </row>
    <row r="1759" spans="23:24" x14ac:dyDescent="0.2">
      <c r="W1759" s="62"/>
      <c r="X1759" s="62"/>
    </row>
    <row r="1760" spans="23:24" x14ac:dyDescent="0.2">
      <c r="W1760" s="62"/>
      <c r="X1760" s="62"/>
    </row>
    <row r="1761" spans="23:24" x14ac:dyDescent="0.2">
      <c r="W1761" s="62"/>
      <c r="X1761" s="62"/>
    </row>
    <row r="1762" spans="23:24" x14ac:dyDescent="0.2">
      <c r="W1762" s="62"/>
      <c r="X1762" s="62"/>
    </row>
    <row r="1763" spans="23:24" x14ac:dyDescent="0.2">
      <c r="W1763" s="62"/>
      <c r="X1763" s="62"/>
    </row>
    <row r="1764" spans="23:24" x14ac:dyDescent="0.2">
      <c r="W1764" s="62"/>
      <c r="X1764" s="62"/>
    </row>
    <row r="1765" spans="23:24" x14ac:dyDescent="0.2">
      <c r="W1765" s="62"/>
      <c r="X1765" s="62"/>
    </row>
    <row r="1766" spans="23:24" x14ac:dyDescent="0.2">
      <c r="W1766" s="62"/>
      <c r="X1766" s="62"/>
    </row>
    <row r="1767" spans="23:24" x14ac:dyDescent="0.2">
      <c r="W1767" s="62"/>
      <c r="X1767" s="62"/>
    </row>
    <row r="1768" spans="23:24" x14ac:dyDescent="0.2">
      <c r="W1768" s="62"/>
      <c r="X1768" s="62"/>
    </row>
    <row r="1769" spans="23:24" x14ac:dyDescent="0.2">
      <c r="W1769" s="62"/>
      <c r="X1769" s="62"/>
    </row>
    <row r="1770" spans="23:24" x14ac:dyDescent="0.2">
      <c r="W1770" s="62"/>
      <c r="X1770" s="62"/>
    </row>
    <row r="1771" spans="23:24" x14ac:dyDescent="0.2">
      <c r="W1771" s="62"/>
      <c r="X1771" s="62"/>
    </row>
    <row r="1772" spans="23:24" x14ac:dyDescent="0.2">
      <c r="W1772" s="62"/>
      <c r="X1772" s="62"/>
    </row>
    <row r="1773" spans="23:24" x14ac:dyDescent="0.2">
      <c r="W1773" s="62"/>
      <c r="X1773" s="62"/>
    </row>
    <row r="1774" spans="23:24" x14ac:dyDescent="0.2">
      <c r="W1774" s="62"/>
      <c r="X1774" s="62"/>
    </row>
    <row r="1775" spans="23:24" x14ac:dyDescent="0.2">
      <c r="W1775" s="62"/>
      <c r="X1775" s="62"/>
    </row>
    <row r="1776" spans="23:24" x14ac:dyDescent="0.2">
      <c r="W1776" s="62"/>
      <c r="X1776" s="62"/>
    </row>
    <row r="1777" spans="23:24" x14ac:dyDescent="0.2">
      <c r="W1777" s="62"/>
      <c r="X1777" s="62"/>
    </row>
    <row r="1778" spans="23:24" x14ac:dyDescent="0.2">
      <c r="W1778" s="62"/>
      <c r="X1778" s="62"/>
    </row>
    <row r="1779" spans="23:24" x14ac:dyDescent="0.2">
      <c r="W1779" s="62"/>
      <c r="X1779" s="62"/>
    </row>
    <row r="1780" spans="23:24" x14ac:dyDescent="0.2">
      <c r="W1780" s="62"/>
      <c r="X1780" s="62"/>
    </row>
    <row r="1781" spans="23:24" x14ac:dyDescent="0.2">
      <c r="W1781" s="62"/>
      <c r="X1781" s="62"/>
    </row>
    <row r="1782" spans="23:24" x14ac:dyDescent="0.2">
      <c r="W1782" s="62"/>
      <c r="X1782" s="62"/>
    </row>
    <row r="1783" spans="23:24" x14ac:dyDescent="0.2">
      <c r="W1783" s="62"/>
      <c r="X1783" s="62"/>
    </row>
    <row r="1784" spans="23:24" x14ac:dyDescent="0.2">
      <c r="W1784" s="62"/>
      <c r="X1784" s="62"/>
    </row>
    <row r="1785" spans="23:24" x14ac:dyDescent="0.2">
      <c r="W1785" s="62"/>
      <c r="X1785" s="62"/>
    </row>
    <row r="1786" spans="23:24" x14ac:dyDescent="0.2">
      <c r="W1786" s="62"/>
      <c r="X1786" s="62"/>
    </row>
    <row r="1787" spans="23:24" x14ac:dyDescent="0.2">
      <c r="W1787" s="62"/>
      <c r="X1787" s="62"/>
    </row>
    <row r="1788" spans="23:24" x14ac:dyDescent="0.2">
      <c r="W1788" s="62"/>
      <c r="X1788" s="62"/>
    </row>
    <row r="1789" spans="23:24" x14ac:dyDescent="0.2">
      <c r="W1789" s="62"/>
      <c r="X1789" s="62"/>
    </row>
    <row r="1790" spans="23:24" x14ac:dyDescent="0.2">
      <c r="W1790" s="62"/>
      <c r="X1790" s="62"/>
    </row>
    <row r="1791" spans="23:24" x14ac:dyDescent="0.2">
      <c r="W1791" s="62"/>
      <c r="X1791" s="62"/>
    </row>
    <row r="1792" spans="23:24" x14ac:dyDescent="0.2">
      <c r="W1792" s="62"/>
      <c r="X1792" s="62"/>
    </row>
    <row r="1793" spans="23:24" x14ac:dyDescent="0.2">
      <c r="W1793" s="62"/>
      <c r="X1793" s="62"/>
    </row>
    <row r="1794" spans="23:24" x14ac:dyDescent="0.2">
      <c r="W1794" s="62"/>
      <c r="X1794" s="62"/>
    </row>
    <row r="1795" spans="23:24" x14ac:dyDescent="0.2">
      <c r="W1795" s="62"/>
      <c r="X1795" s="62"/>
    </row>
    <row r="1796" spans="23:24" x14ac:dyDescent="0.2">
      <c r="W1796" s="62"/>
      <c r="X1796" s="62"/>
    </row>
    <row r="1797" spans="23:24" x14ac:dyDescent="0.2">
      <c r="W1797" s="62"/>
      <c r="X1797" s="62"/>
    </row>
    <row r="1798" spans="23:24" x14ac:dyDescent="0.2">
      <c r="W1798" s="62"/>
      <c r="X1798" s="62"/>
    </row>
    <row r="1799" spans="23:24" x14ac:dyDescent="0.2">
      <c r="W1799" s="62"/>
      <c r="X1799" s="62"/>
    </row>
    <row r="1800" spans="23:24" x14ac:dyDescent="0.2">
      <c r="W1800" s="62"/>
      <c r="X1800" s="62"/>
    </row>
    <row r="1801" spans="23:24" x14ac:dyDescent="0.2">
      <c r="W1801" s="62"/>
      <c r="X1801" s="62"/>
    </row>
    <row r="1802" spans="23:24" x14ac:dyDescent="0.2">
      <c r="W1802" s="62"/>
      <c r="X1802" s="62"/>
    </row>
    <row r="1803" spans="23:24" x14ac:dyDescent="0.2">
      <c r="W1803" s="62"/>
      <c r="X1803" s="62"/>
    </row>
    <row r="1804" spans="23:24" x14ac:dyDescent="0.2">
      <c r="W1804" s="62"/>
      <c r="X1804" s="62"/>
    </row>
    <row r="1805" spans="23:24" x14ac:dyDescent="0.2">
      <c r="W1805" s="62"/>
      <c r="X1805" s="62"/>
    </row>
    <row r="1806" spans="23:24" x14ac:dyDescent="0.2">
      <c r="W1806" s="62"/>
      <c r="X1806" s="62"/>
    </row>
    <row r="1807" spans="23:24" x14ac:dyDescent="0.2">
      <c r="W1807" s="62"/>
      <c r="X1807" s="62"/>
    </row>
    <row r="1808" spans="23:24" x14ac:dyDescent="0.2">
      <c r="W1808" s="62"/>
      <c r="X1808" s="62"/>
    </row>
    <row r="1809" spans="23:24" x14ac:dyDescent="0.2">
      <c r="W1809" s="62"/>
      <c r="X1809" s="62"/>
    </row>
    <row r="1810" spans="23:24" x14ac:dyDescent="0.2">
      <c r="W1810" s="62"/>
      <c r="X1810" s="62"/>
    </row>
    <row r="1811" spans="23:24" x14ac:dyDescent="0.2">
      <c r="W1811" s="62"/>
      <c r="X1811" s="62"/>
    </row>
    <row r="1812" spans="23:24" x14ac:dyDescent="0.2">
      <c r="W1812" s="62"/>
      <c r="X1812" s="62"/>
    </row>
    <row r="1813" spans="23:24" x14ac:dyDescent="0.2">
      <c r="W1813" s="62"/>
      <c r="X1813" s="62"/>
    </row>
    <row r="1814" spans="23:24" x14ac:dyDescent="0.2">
      <c r="W1814" s="62"/>
      <c r="X1814" s="62"/>
    </row>
    <row r="1815" spans="23:24" x14ac:dyDescent="0.2">
      <c r="W1815" s="62"/>
      <c r="X1815" s="62"/>
    </row>
    <row r="1816" spans="23:24" x14ac:dyDescent="0.2">
      <c r="W1816" s="62"/>
      <c r="X1816" s="62"/>
    </row>
    <row r="1817" spans="23:24" x14ac:dyDescent="0.2">
      <c r="W1817" s="62"/>
      <c r="X1817" s="62"/>
    </row>
    <row r="1818" spans="23:24" x14ac:dyDescent="0.2">
      <c r="W1818" s="62"/>
      <c r="X1818" s="62"/>
    </row>
    <row r="1819" spans="23:24" x14ac:dyDescent="0.2">
      <c r="W1819" s="62"/>
      <c r="X1819" s="62"/>
    </row>
    <row r="1820" spans="23:24" x14ac:dyDescent="0.2">
      <c r="W1820" s="62"/>
      <c r="X1820" s="62"/>
    </row>
    <row r="1821" spans="23:24" x14ac:dyDescent="0.2">
      <c r="W1821" s="62"/>
      <c r="X1821" s="62"/>
    </row>
    <row r="1822" spans="23:24" x14ac:dyDescent="0.2">
      <c r="W1822" s="62"/>
      <c r="X1822" s="62"/>
    </row>
    <row r="1823" spans="23:24" x14ac:dyDescent="0.2">
      <c r="W1823" s="62"/>
      <c r="X1823" s="62"/>
    </row>
    <row r="1824" spans="23:24" x14ac:dyDescent="0.2">
      <c r="W1824" s="62"/>
      <c r="X1824" s="62"/>
    </row>
    <row r="1825" spans="23:24" x14ac:dyDescent="0.2">
      <c r="W1825" s="62"/>
      <c r="X1825" s="62"/>
    </row>
    <row r="1826" spans="23:24" x14ac:dyDescent="0.2">
      <c r="W1826" s="62"/>
      <c r="X1826" s="62"/>
    </row>
    <row r="1827" spans="23:24" x14ac:dyDescent="0.2">
      <c r="W1827" s="62"/>
      <c r="X1827" s="62"/>
    </row>
    <row r="1828" spans="23:24" x14ac:dyDescent="0.2">
      <c r="W1828" s="62"/>
      <c r="X1828" s="62"/>
    </row>
    <row r="1829" spans="23:24" x14ac:dyDescent="0.2">
      <c r="W1829" s="62"/>
      <c r="X1829" s="62"/>
    </row>
    <row r="1830" spans="23:24" x14ac:dyDescent="0.2">
      <c r="W1830" s="62"/>
      <c r="X1830" s="62"/>
    </row>
    <row r="1831" spans="23:24" x14ac:dyDescent="0.2">
      <c r="W1831" s="62"/>
      <c r="X1831" s="62"/>
    </row>
    <row r="1832" spans="23:24" x14ac:dyDescent="0.2">
      <c r="W1832" s="62"/>
      <c r="X1832" s="62"/>
    </row>
    <row r="1833" spans="23:24" x14ac:dyDescent="0.2">
      <c r="W1833" s="62"/>
      <c r="X1833" s="62"/>
    </row>
    <row r="1834" spans="23:24" x14ac:dyDescent="0.2">
      <c r="W1834" s="62"/>
      <c r="X1834" s="62"/>
    </row>
    <row r="1835" spans="23:24" x14ac:dyDescent="0.2">
      <c r="W1835" s="62"/>
      <c r="X1835" s="62"/>
    </row>
    <row r="1836" spans="23:24" x14ac:dyDescent="0.2">
      <c r="W1836" s="62"/>
      <c r="X1836" s="62"/>
    </row>
    <row r="1837" spans="23:24" x14ac:dyDescent="0.2">
      <c r="W1837" s="62"/>
      <c r="X1837" s="62"/>
    </row>
    <row r="1838" spans="23:24" x14ac:dyDescent="0.2">
      <c r="W1838" s="62"/>
      <c r="X1838" s="62"/>
    </row>
    <row r="1839" spans="23:24" x14ac:dyDescent="0.2">
      <c r="W1839" s="62"/>
      <c r="X1839" s="62"/>
    </row>
    <row r="1840" spans="23:24" x14ac:dyDescent="0.2">
      <c r="W1840" s="62"/>
      <c r="X1840" s="62"/>
    </row>
    <row r="1841" spans="23:24" x14ac:dyDescent="0.2">
      <c r="W1841" s="62"/>
      <c r="X1841" s="62"/>
    </row>
    <row r="1842" spans="23:24" x14ac:dyDescent="0.2">
      <c r="W1842" s="62"/>
      <c r="X1842" s="62"/>
    </row>
    <row r="1843" spans="23:24" x14ac:dyDescent="0.2">
      <c r="W1843" s="62"/>
      <c r="X1843" s="62"/>
    </row>
    <row r="1844" spans="23:24" x14ac:dyDescent="0.2">
      <c r="W1844" s="62"/>
      <c r="X1844" s="62"/>
    </row>
    <row r="1845" spans="23:24" x14ac:dyDescent="0.2">
      <c r="W1845" s="62"/>
      <c r="X1845" s="62"/>
    </row>
    <row r="1846" spans="23:24" x14ac:dyDescent="0.2">
      <c r="W1846" s="62"/>
      <c r="X1846" s="62"/>
    </row>
    <row r="1847" spans="23:24" x14ac:dyDescent="0.2">
      <c r="W1847" s="62"/>
      <c r="X1847" s="62"/>
    </row>
    <row r="1848" spans="23:24" x14ac:dyDescent="0.2">
      <c r="W1848" s="62"/>
      <c r="X1848" s="62"/>
    </row>
    <row r="1849" spans="23:24" x14ac:dyDescent="0.2">
      <c r="W1849" s="62"/>
      <c r="X1849" s="62"/>
    </row>
    <row r="1850" spans="23:24" x14ac:dyDescent="0.2">
      <c r="W1850" s="62"/>
      <c r="X1850" s="62"/>
    </row>
    <row r="1851" spans="23:24" x14ac:dyDescent="0.2">
      <c r="W1851" s="62"/>
      <c r="X1851" s="62"/>
    </row>
    <row r="1852" spans="23:24" x14ac:dyDescent="0.2">
      <c r="W1852" s="62"/>
      <c r="X1852" s="62"/>
    </row>
    <row r="1853" spans="23:24" x14ac:dyDescent="0.2">
      <c r="W1853" s="62"/>
      <c r="X1853" s="62"/>
    </row>
    <row r="1854" spans="23:24" x14ac:dyDescent="0.2">
      <c r="W1854" s="62"/>
      <c r="X1854" s="62"/>
    </row>
    <row r="1855" spans="23:24" x14ac:dyDescent="0.2">
      <c r="W1855" s="62"/>
      <c r="X1855" s="62"/>
    </row>
    <row r="1856" spans="23:24" x14ac:dyDescent="0.2">
      <c r="W1856" s="62"/>
      <c r="X1856" s="62"/>
    </row>
    <row r="1857" spans="23:24" x14ac:dyDescent="0.2">
      <c r="W1857" s="62"/>
      <c r="X1857" s="62"/>
    </row>
    <row r="1858" spans="23:24" x14ac:dyDescent="0.2">
      <c r="W1858" s="62"/>
      <c r="X1858" s="62"/>
    </row>
    <row r="1859" spans="23:24" x14ac:dyDescent="0.2">
      <c r="W1859" s="62"/>
      <c r="X1859" s="62"/>
    </row>
    <row r="1860" spans="23:24" x14ac:dyDescent="0.2">
      <c r="W1860" s="62"/>
      <c r="X1860" s="62"/>
    </row>
    <row r="1861" spans="23:24" x14ac:dyDescent="0.2">
      <c r="W1861" s="62"/>
      <c r="X1861" s="62"/>
    </row>
    <row r="1862" spans="23:24" x14ac:dyDescent="0.2">
      <c r="W1862" s="62"/>
      <c r="X1862" s="62"/>
    </row>
    <row r="1863" spans="23:24" x14ac:dyDescent="0.2">
      <c r="W1863" s="62"/>
      <c r="X1863" s="62"/>
    </row>
    <row r="1864" spans="23:24" x14ac:dyDescent="0.2">
      <c r="W1864" s="62"/>
      <c r="X1864" s="62"/>
    </row>
    <row r="1865" spans="23:24" x14ac:dyDescent="0.2">
      <c r="W1865" s="62"/>
      <c r="X1865" s="62"/>
    </row>
    <row r="1866" spans="23:24" x14ac:dyDescent="0.2">
      <c r="W1866" s="62"/>
      <c r="X1866" s="62"/>
    </row>
    <row r="1867" spans="23:24" x14ac:dyDescent="0.2">
      <c r="W1867" s="62"/>
      <c r="X1867" s="62"/>
    </row>
    <row r="1868" spans="23:24" x14ac:dyDescent="0.2">
      <c r="W1868" s="62"/>
      <c r="X1868" s="62"/>
    </row>
    <row r="1869" spans="23:24" x14ac:dyDescent="0.2">
      <c r="W1869" s="62"/>
      <c r="X1869" s="62"/>
    </row>
    <row r="1870" spans="23:24" x14ac:dyDescent="0.2">
      <c r="W1870" s="62"/>
      <c r="X1870" s="62"/>
    </row>
    <row r="1871" spans="23:24" x14ac:dyDescent="0.2">
      <c r="W1871" s="62"/>
      <c r="X1871" s="62"/>
    </row>
    <row r="1872" spans="23:24" x14ac:dyDescent="0.2">
      <c r="W1872" s="62"/>
      <c r="X1872" s="62"/>
    </row>
    <row r="1873" spans="23:24" x14ac:dyDescent="0.2">
      <c r="W1873" s="62"/>
      <c r="X1873" s="62"/>
    </row>
    <row r="1874" spans="23:24" x14ac:dyDescent="0.2">
      <c r="W1874" s="62"/>
      <c r="X1874" s="62"/>
    </row>
    <row r="1875" spans="23:24" x14ac:dyDescent="0.2">
      <c r="W1875" s="62"/>
      <c r="X1875" s="62"/>
    </row>
    <row r="1876" spans="23:24" x14ac:dyDescent="0.2">
      <c r="W1876" s="62"/>
      <c r="X1876" s="62"/>
    </row>
    <row r="1877" spans="23:24" x14ac:dyDescent="0.2">
      <c r="W1877" s="62"/>
      <c r="X1877" s="62"/>
    </row>
    <row r="1878" spans="23:24" x14ac:dyDescent="0.2">
      <c r="W1878" s="62"/>
      <c r="X1878" s="62"/>
    </row>
    <row r="1879" spans="23:24" x14ac:dyDescent="0.2">
      <c r="W1879" s="62"/>
      <c r="X1879" s="62"/>
    </row>
    <row r="1880" spans="23:24" x14ac:dyDescent="0.2">
      <c r="W1880" s="62"/>
      <c r="X1880" s="62"/>
    </row>
    <row r="1881" spans="23:24" x14ac:dyDescent="0.2">
      <c r="W1881" s="62"/>
      <c r="X1881" s="62"/>
    </row>
    <row r="1882" spans="23:24" x14ac:dyDescent="0.2">
      <c r="W1882" s="62"/>
      <c r="X1882" s="62"/>
    </row>
    <row r="1883" spans="23:24" x14ac:dyDescent="0.2">
      <c r="W1883" s="62"/>
      <c r="X1883" s="62"/>
    </row>
    <row r="1884" spans="23:24" x14ac:dyDescent="0.2">
      <c r="W1884" s="62"/>
      <c r="X1884" s="62"/>
    </row>
    <row r="1885" spans="23:24" x14ac:dyDescent="0.2">
      <c r="W1885" s="62"/>
      <c r="X1885" s="62"/>
    </row>
    <row r="1886" spans="23:24" x14ac:dyDescent="0.2">
      <c r="W1886" s="62"/>
      <c r="X1886" s="62"/>
    </row>
    <row r="1887" spans="23:24" x14ac:dyDescent="0.2">
      <c r="W1887" s="62"/>
      <c r="X1887" s="62"/>
    </row>
    <row r="1888" spans="23:24" x14ac:dyDescent="0.2">
      <c r="W1888" s="62"/>
      <c r="X1888" s="62"/>
    </row>
    <row r="1889" spans="23:24" x14ac:dyDescent="0.2">
      <c r="W1889" s="62"/>
      <c r="X1889" s="62"/>
    </row>
    <row r="1890" spans="23:24" x14ac:dyDescent="0.2">
      <c r="W1890" s="62"/>
      <c r="X1890" s="62"/>
    </row>
    <row r="1891" spans="23:24" x14ac:dyDescent="0.2">
      <c r="W1891" s="62"/>
      <c r="X1891" s="62"/>
    </row>
    <row r="1892" spans="23:24" x14ac:dyDescent="0.2">
      <c r="W1892" s="62"/>
      <c r="X1892" s="62"/>
    </row>
    <row r="1893" spans="23:24" x14ac:dyDescent="0.2">
      <c r="W1893" s="62"/>
      <c r="X1893" s="62"/>
    </row>
    <row r="1894" spans="23:24" x14ac:dyDescent="0.2">
      <c r="W1894" s="62"/>
      <c r="X1894" s="62"/>
    </row>
    <row r="1895" spans="23:24" x14ac:dyDescent="0.2">
      <c r="W1895" s="62"/>
      <c r="X1895" s="62"/>
    </row>
    <row r="1896" spans="23:24" x14ac:dyDescent="0.2">
      <c r="W1896" s="62"/>
      <c r="X1896" s="62"/>
    </row>
    <row r="1897" spans="23:24" x14ac:dyDescent="0.2">
      <c r="W1897" s="62"/>
      <c r="X1897" s="62"/>
    </row>
    <row r="1898" spans="23:24" x14ac:dyDescent="0.2">
      <c r="W1898" s="62"/>
      <c r="X1898" s="62"/>
    </row>
    <row r="1899" spans="23:24" x14ac:dyDescent="0.2">
      <c r="W1899" s="62"/>
      <c r="X1899" s="62"/>
    </row>
    <row r="1900" spans="23:24" x14ac:dyDescent="0.2">
      <c r="W1900" s="62"/>
      <c r="X1900" s="62"/>
    </row>
    <row r="1901" spans="23:24" x14ac:dyDescent="0.2">
      <c r="W1901" s="62"/>
      <c r="X1901" s="62"/>
    </row>
    <row r="1902" spans="23:24" x14ac:dyDescent="0.2">
      <c r="W1902" s="62"/>
      <c r="X1902" s="62"/>
    </row>
    <row r="1903" spans="23:24" x14ac:dyDescent="0.2">
      <c r="W1903" s="62"/>
      <c r="X1903" s="62"/>
    </row>
    <row r="1904" spans="23:24" x14ac:dyDescent="0.2">
      <c r="W1904" s="62"/>
      <c r="X1904" s="62"/>
    </row>
    <row r="1905" spans="23:24" x14ac:dyDescent="0.2">
      <c r="W1905" s="62"/>
      <c r="X1905" s="62"/>
    </row>
    <row r="1906" spans="23:24" x14ac:dyDescent="0.2">
      <c r="W1906" s="62"/>
      <c r="X1906" s="62"/>
    </row>
    <row r="1907" spans="23:24" x14ac:dyDescent="0.2">
      <c r="W1907" s="62"/>
      <c r="X1907" s="62"/>
    </row>
    <row r="1908" spans="23:24" x14ac:dyDescent="0.2">
      <c r="W1908" s="62"/>
      <c r="X1908" s="62"/>
    </row>
    <row r="1909" spans="23:24" x14ac:dyDescent="0.2">
      <c r="W1909" s="62"/>
      <c r="X1909" s="62"/>
    </row>
    <row r="1910" spans="23:24" x14ac:dyDescent="0.2">
      <c r="W1910" s="62"/>
      <c r="X1910" s="62"/>
    </row>
    <row r="1911" spans="23:24" x14ac:dyDescent="0.2">
      <c r="W1911" s="62"/>
      <c r="X1911" s="62"/>
    </row>
    <row r="1912" spans="23:24" x14ac:dyDescent="0.2">
      <c r="W1912" s="62"/>
      <c r="X1912" s="62"/>
    </row>
    <row r="1913" spans="23:24" x14ac:dyDescent="0.2">
      <c r="W1913" s="62"/>
      <c r="X1913" s="62"/>
    </row>
    <row r="1914" spans="23:24" x14ac:dyDescent="0.2">
      <c r="W1914" s="62"/>
      <c r="X1914" s="62"/>
    </row>
    <row r="1915" spans="23:24" x14ac:dyDescent="0.2">
      <c r="W1915" s="62"/>
      <c r="X1915" s="62"/>
    </row>
    <row r="1916" spans="23:24" x14ac:dyDescent="0.2">
      <c r="W1916" s="62"/>
      <c r="X1916" s="62"/>
    </row>
    <row r="1917" spans="23:24" x14ac:dyDescent="0.2">
      <c r="W1917" s="62"/>
      <c r="X1917" s="62"/>
    </row>
    <row r="1918" spans="23:24" x14ac:dyDescent="0.2">
      <c r="W1918" s="62"/>
      <c r="X1918" s="62"/>
    </row>
    <row r="1919" spans="23:24" x14ac:dyDescent="0.2">
      <c r="W1919" s="62"/>
      <c r="X1919" s="62"/>
    </row>
    <row r="1920" spans="23:24" x14ac:dyDescent="0.2">
      <c r="W1920" s="62"/>
      <c r="X1920" s="62"/>
    </row>
    <row r="1921" spans="23:24" x14ac:dyDescent="0.2">
      <c r="W1921" s="62"/>
      <c r="X1921" s="62"/>
    </row>
    <row r="1922" spans="23:24" x14ac:dyDescent="0.2">
      <c r="W1922" s="62"/>
      <c r="X1922" s="62"/>
    </row>
    <row r="1923" spans="23:24" x14ac:dyDescent="0.2">
      <c r="W1923" s="62"/>
      <c r="X1923" s="62"/>
    </row>
    <row r="1924" spans="23:24" x14ac:dyDescent="0.2">
      <c r="W1924" s="62"/>
      <c r="X1924" s="62"/>
    </row>
    <row r="1925" spans="23:24" x14ac:dyDescent="0.2">
      <c r="W1925" s="62"/>
      <c r="X1925" s="62"/>
    </row>
    <row r="1926" spans="23:24" x14ac:dyDescent="0.2">
      <c r="W1926" s="62"/>
      <c r="X1926" s="62"/>
    </row>
    <row r="1927" spans="23:24" x14ac:dyDescent="0.2">
      <c r="W1927" s="62"/>
      <c r="X1927" s="62"/>
    </row>
    <row r="1928" spans="23:24" x14ac:dyDescent="0.2">
      <c r="W1928" s="62"/>
      <c r="X1928" s="62"/>
    </row>
    <row r="1929" spans="23:24" x14ac:dyDescent="0.2">
      <c r="W1929" s="62"/>
      <c r="X1929" s="62"/>
    </row>
    <row r="1930" spans="23:24" x14ac:dyDescent="0.2">
      <c r="W1930" s="62"/>
      <c r="X1930" s="62"/>
    </row>
    <row r="1931" spans="23:24" x14ac:dyDescent="0.2">
      <c r="W1931" s="62"/>
      <c r="X1931" s="62"/>
    </row>
    <row r="1932" spans="23:24" x14ac:dyDescent="0.2">
      <c r="W1932" s="62"/>
      <c r="X1932" s="62"/>
    </row>
    <row r="1933" spans="23:24" x14ac:dyDescent="0.2">
      <c r="W1933" s="62"/>
      <c r="X1933" s="62"/>
    </row>
    <row r="1934" spans="23:24" x14ac:dyDescent="0.2">
      <c r="W1934" s="62"/>
      <c r="X1934" s="62"/>
    </row>
    <row r="1935" spans="23:24" x14ac:dyDescent="0.2">
      <c r="W1935" s="62"/>
      <c r="X1935" s="62"/>
    </row>
    <row r="1936" spans="23:24" x14ac:dyDescent="0.2">
      <c r="W1936" s="62"/>
      <c r="X1936" s="62"/>
    </row>
    <row r="1937" spans="23:24" x14ac:dyDescent="0.2">
      <c r="W1937" s="62"/>
      <c r="X1937" s="62"/>
    </row>
    <row r="1938" spans="23:24" x14ac:dyDescent="0.2">
      <c r="W1938" s="62"/>
      <c r="X1938" s="62"/>
    </row>
    <row r="1939" spans="23:24" x14ac:dyDescent="0.2">
      <c r="W1939" s="62"/>
      <c r="X1939" s="62"/>
    </row>
    <row r="1940" spans="23:24" x14ac:dyDescent="0.2">
      <c r="W1940" s="62"/>
      <c r="X1940" s="62"/>
    </row>
    <row r="1941" spans="23:24" x14ac:dyDescent="0.2">
      <c r="W1941" s="62"/>
      <c r="X1941" s="62"/>
    </row>
    <row r="1942" spans="23:24" x14ac:dyDescent="0.2">
      <c r="W1942" s="62"/>
      <c r="X1942" s="62"/>
    </row>
    <row r="1943" spans="23:24" x14ac:dyDescent="0.2">
      <c r="W1943" s="62"/>
      <c r="X1943" s="62"/>
    </row>
    <row r="1944" spans="23:24" x14ac:dyDescent="0.2">
      <c r="W1944" s="62"/>
      <c r="X1944" s="62"/>
    </row>
    <row r="1945" spans="23:24" x14ac:dyDescent="0.2">
      <c r="W1945" s="62"/>
      <c r="X1945" s="62"/>
    </row>
    <row r="1946" spans="23:24" x14ac:dyDescent="0.2">
      <c r="W1946" s="62"/>
      <c r="X1946" s="62"/>
    </row>
    <row r="1947" spans="23:24" x14ac:dyDescent="0.2">
      <c r="W1947" s="62"/>
      <c r="X1947" s="62"/>
    </row>
    <row r="1948" spans="23:24" x14ac:dyDescent="0.2">
      <c r="W1948" s="62"/>
      <c r="X1948" s="62"/>
    </row>
    <row r="1949" spans="23:24" x14ac:dyDescent="0.2">
      <c r="W1949" s="62"/>
      <c r="X1949" s="62"/>
    </row>
    <row r="1950" spans="23:24" x14ac:dyDescent="0.2">
      <c r="W1950" s="62"/>
      <c r="X1950" s="62"/>
    </row>
    <row r="1951" spans="23:24" x14ac:dyDescent="0.2">
      <c r="W1951" s="62"/>
      <c r="X1951" s="62"/>
    </row>
    <row r="1952" spans="23:24" x14ac:dyDescent="0.2">
      <c r="W1952" s="62"/>
      <c r="X1952" s="62"/>
    </row>
    <row r="1953" spans="23:24" x14ac:dyDescent="0.2">
      <c r="W1953" s="62"/>
      <c r="X1953" s="62"/>
    </row>
    <row r="1954" spans="23:24" x14ac:dyDescent="0.2">
      <c r="W1954" s="62"/>
      <c r="X1954" s="62"/>
    </row>
    <row r="1955" spans="23:24" x14ac:dyDescent="0.2">
      <c r="W1955" s="62"/>
      <c r="X1955" s="62"/>
    </row>
    <row r="1956" spans="23:24" x14ac:dyDescent="0.2">
      <c r="W1956" s="62"/>
      <c r="X1956" s="62"/>
    </row>
    <row r="1957" spans="23:24" x14ac:dyDescent="0.2">
      <c r="W1957" s="62"/>
      <c r="X1957" s="62"/>
    </row>
    <row r="1958" spans="23:24" x14ac:dyDescent="0.2">
      <c r="W1958" s="62"/>
      <c r="X1958" s="62"/>
    </row>
    <row r="1959" spans="23:24" x14ac:dyDescent="0.2">
      <c r="W1959" s="62"/>
      <c r="X1959" s="62"/>
    </row>
    <row r="1960" spans="23:24" x14ac:dyDescent="0.2">
      <c r="W1960" s="62"/>
      <c r="X1960" s="62"/>
    </row>
    <row r="1961" spans="23:24" x14ac:dyDescent="0.2">
      <c r="W1961" s="62"/>
      <c r="X1961" s="62"/>
    </row>
    <row r="1962" spans="23:24" x14ac:dyDescent="0.2">
      <c r="W1962" s="62"/>
      <c r="X1962" s="62"/>
    </row>
    <row r="1963" spans="23:24" x14ac:dyDescent="0.2">
      <c r="W1963" s="62"/>
      <c r="X1963" s="62"/>
    </row>
    <row r="1964" spans="23:24" x14ac:dyDescent="0.2">
      <c r="W1964" s="62"/>
      <c r="X1964" s="62"/>
    </row>
    <row r="1965" spans="23:24" x14ac:dyDescent="0.2">
      <c r="W1965" s="62"/>
      <c r="X1965" s="62"/>
    </row>
    <row r="1966" spans="23:24" x14ac:dyDescent="0.2">
      <c r="W1966" s="62"/>
      <c r="X1966" s="62"/>
    </row>
    <row r="1967" spans="23:24" x14ac:dyDescent="0.2">
      <c r="W1967" s="62"/>
      <c r="X1967" s="62"/>
    </row>
    <row r="1968" spans="23:24" x14ac:dyDescent="0.2">
      <c r="W1968" s="62"/>
      <c r="X1968" s="62"/>
    </row>
    <row r="1969" spans="23:24" x14ac:dyDescent="0.2">
      <c r="W1969" s="62"/>
      <c r="X1969" s="62"/>
    </row>
    <row r="1970" spans="23:24" x14ac:dyDescent="0.2">
      <c r="W1970" s="62"/>
      <c r="X1970" s="62"/>
    </row>
    <row r="1971" spans="23:24" x14ac:dyDescent="0.2">
      <c r="W1971" s="62"/>
      <c r="X1971" s="62"/>
    </row>
    <row r="1972" spans="23:24" x14ac:dyDescent="0.2">
      <c r="W1972" s="62"/>
      <c r="X1972" s="62"/>
    </row>
    <row r="1973" spans="23:24" x14ac:dyDescent="0.2">
      <c r="W1973" s="62"/>
      <c r="X1973" s="62"/>
    </row>
    <row r="1974" spans="23:24" x14ac:dyDescent="0.2">
      <c r="W1974" s="62"/>
      <c r="X1974" s="62"/>
    </row>
    <row r="1975" spans="23:24" x14ac:dyDescent="0.2">
      <c r="W1975" s="62"/>
      <c r="X1975" s="62"/>
    </row>
    <row r="1976" spans="23:24" x14ac:dyDescent="0.2">
      <c r="W1976" s="62"/>
      <c r="X1976" s="62"/>
    </row>
    <row r="1977" spans="23:24" x14ac:dyDescent="0.2">
      <c r="W1977" s="62"/>
      <c r="X1977" s="62"/>
    </row>
    <row r="1978" spans="23:24" x14ac:dyDescent="0.2">
      <c r="W1978" s="62"/>
      <c r="X1978" s="62"/>
    </row>
    <row r="1979" spans="23:24" x14ac:dyDescent="0.2">
      <c r="W1979" s="62"/>
      <c r="X1979" s="62"/>
    </row>
    <row r="1980" spans="23:24" x14ac:dyDescent="0.2">
      <c r="W1980" s="62"/>
      <c r="X1980" s="62"/>
    </row>
    <row r="1981" spans="23:24" x14ac:dyDescent="0.2">
      <c r="W1981" s="62"/>
      <c r="X1981" s="62"/>
    </row>
    <row r="1982" spans="23:24" x14ac:dyDescent="0.2">
      <c r="W1982" s="62"/>
      <c r="X1982" s="62"/>
    </row>
    <row r="1983" spans="23:24" x14ac:dyDescent="0.2">
      <c r="W1983" s="62"/>
      <c r="X1983" s="62"/>
    </row>
    <row r="1984" spans="23:24" x14ac:dyDescent="0.2">
      <c r="W1984" s="62"/>
      <c r="X1984" s="62"/>
    </row>
    <row r="1985" spans="23:24" x14ac:dyDescent="0.2">
      <c r="W1985" s="62"/>
      <c r="X1985" s="62"/>
    </row>
    <row r="1986" spans="23:24" x14ac:dyDescent="0.2">
      <c r="W1986" s="62"/>
      <c r="X1986" s="62"/>
    </row>
    <row r="1987" spans="23:24" x14ac:dyDescent="0.2">
      <c r="W1987" s="62"/>
      <c r="X1987" s="62"/>
    </row>
    <row r="1988" spans="23:24" x14ac:dyDescent="0.2">
      <c r="W1988" s="62"/>
      <c r="X1988" s="62"/>
    </row>
    <row r="1989" spans="23:24" x14ac:dyDescent="0.2">
      <c r="W1989" s="62"/>
      <c r="X1989" s="62"/>
    </row>
    <row r="1990" spans="23:24" x14ac:dyDescent="0.2">
      <c r="W1990" s="62"/>
      <c r="X1990" s="62"/>
    </row>
    <row r="1991" spans="23:24" x14ac:dyDescent="0.2">
      <c r="W1991" s="62"/>
      <c r="X1991" s="62"/>
    </row>
    <row r="1992" spans="23:24" x14ac:dyDescent="0.2">
      <c r="W1992" s="62"/>
      <c r="X1992" s="62"/>
    </row>
    <row r="1993" spans="23:24" x14ac:dyDescent="0.2">
      <c r="W1993" s="62"/>
      <c r="X1993" s="62"/>
    </row>
    <row r="1994" spans="23:24" x14ac:dyDescent="0.2">
      <c r="W1994" s="62"/>
      <c r="X1994" s="62"/>
    </row>
    <row r="1995" spans="23:24" x14ac:dyDescent="0.2">
      <c r="W1995" s="62"/>
      <c r="X1995" s="62"/>
    </row>
    <row r="1996" spans="23:24" x14ac:dyDescent="0.2">
      <c r="W1996" s="62"/>
      <c r="X1996" s="62"/>
    </row>
    <row r="1997" spans="23:24" x14ac:dyDescent="0.2">
      <c r="W1997" s="62"/>
      <c r="X1997" s="62"/>
    </row>
    <row r="1998" spans="23:24" x14ac:dyDescent="0.2">
      <c r="W1998" s="62"/>
      <c r="X1998" s="62"/>
    </row>
    <row r="1999" spans="23:24" x14ac:dyDescent="0.2">
      <c r="W1999" s="62"/>
      <c r="X1999" s="62"/>
    </row>
    <row r="2000" spans="23:24" x14ac:dyDescent="0.2">
      <c r="W2000" s="62"/>
      <c r="X2000" s="62"/>
    </row>
    <row r="2001" spans="23:24" x14ac:dyDescent="0.2">
      <c r="W2001" s="62"/>
      <c r="X2001" s="62"/>
    </row>
    <row r="2002" spans="23:24" x14ac:dyDescent="0.2">
      <c r="W2002" s="62"/>
      <c r="X2002" s="62"/>
    </row>
    <row r="2003" spans="23:24" x14ac:dyDescent="0.2">
      <c r="W2003" s="62"/>
      <c r="X2003" s="62"/>
    </row>
    <row r="2004" spans="23:24" x14ac:dyDescent="0.2">
      <c r="W2004" s="62"/>
      <c r="X2004" s="62"/>
    </row>
    <row r="2005" spans="23:24" x14ac:dyDescent="0.2">
      <c r="W2005" s="62"/>
      <c r="X2005" s="62"/>
    </row>
    <row r="2006" spans="23:24" x14ac:dyDescent="0.2">
      <c r="W2006" s="62"/>
      <c r="X2006" s="62"/>
    </row>
    <row r="2007" spans="23:24" x14ac:dyDescent="0.2">
      <c r="W2007" s="62"/>
      <c r="X2007" s="62"/>
    </row>
    <row r="2008" spans="23:24" x14ac:dyDescent="0.2">
      <c r="W2008" s="62"/>
      <c r="X2008" s="62"/>
    </row>
    <row r="2009" spans="23:24" x14ac:dyDescent="0.2">
      <c r="W2009" s="62"/>
      <c r="X2009" s="62"/>
    </row>
    <row r="2010" spans="23:24" x14ac:dyDescent="0.2">
      <c r="W2010" s="62"/>
      <c r="X2010" s="62"/>
    </row>
    <row r="2011" spans="23:24" x14ac:dyDescent="0.2">
      <c r="W2011" s="62"/>
      <c r="X2011" s="62"/>
    </row>
    <row r="2012" spans="23:24" x14ac:dyDescent="0.2">
      <c r="W2012" s="62"/>
      <c r="X2012" s="62"/>
    </row>
    <row r="2013" spans="23:24" x14ac:dyDescent="0.2">
      <c r="W2013" s="62"/>
      <c r="X2013" s="62"/>
    </row>
    <row r="2014" spans="23:24" x14ac:dyDescent="0.2">
      <c r="W2014" s="62"/>
      <c r="X2014" s="62"/>
    </row>
    <row r="2015" spans="23:24" x14ac:dyDescent="0.2">
      <c r="W2015" s="62"/>
      <c r="X2015" s="62"/>
    </row>
    <row r="2016" spans="23:24" x14ac:dyDescent="0.2">
      <c r="W2016" s="62"/>
      <c r="X2016" s="62"/>
    </row>
    <row r="2017" spans="23:24" x14ac:dyDescent="0.2">
      <c r="W2017" s="62"/>
      <c r="X2017" s="62"/>
    </row>
    <row r="2018" spans="23:24" x14ac:dyDescent="0.2">
      <c r="W2018" s="62"/>
      <c r="X2018" s="62"/>
    </row>
    <row r="2019" spans="23:24" x14ac:dyDescent="0.2">
      <c r="W2019" s="62"/>
      <c r="X2019" s="62"/>
    </row>
    <row r="2020" spans="23:24" x14ac:dyDescent="0.2">
      <c r="W2020" s="62"/>
      <c r="X2020" s="62"/>
    </row>
    <row r="2021" spans="23:24" x14ac:dyDescent="0.2">
      <c r="W2021" s="62"/>
      <c r="X2021" s="62"/>
    </row>
    <row r="2022" spans="23:24" x14ac:dyDescent="0.2">
      <c r="W2022" s="62"/>
      <c r="X2022" s="62"/>
    </row>
    <row r="2023" spans="23:24" x14ac:dyDescent="0.2">
      <c r="W2023" s="62"/>
      <c r="X2023" s="62"/>
    </row>
    <row r="2024" spans="23:24" x14ac:dyDescent="0.2">
      <c r="W2024" s="62"/>
      <c r="X2024" s="62"/>
    </row>
    <row r="2025" spans="23:24" x14ac:dyDescent="0.2">
      <c r="W2025" s="62"/>
      <c r="X2025" s="62"/>
    </row>
    <row r="2026" spans="23:24" x14ac:dyDescent="0.2">
      <c r="W2026" s="62"/>
      <c r="X2026" s="62"/>
    </row>
    <row r="2027" spans="23:24" x14ac:dyDescent="0.2">
      <c r="W2027" s="62"/>
      <c r="X2027" s="62"/>
    </row>
    <row r="2028" spans="23:24" x14ac:dyDescent="0.2">
      <c r="W2028" s="62"/>
      <c r="X2028" s="62"/>
    </row>
    <row r="2029" spans="23:24" x14ac:dyDescent="0.2">
      <c r="W2029" s="62"/>
      <c r="X2029" s="62"/>
    </row>
    <row r="2030" spans="23:24" x14ac:dyDescent="0.2">
      <c r="W2030" s="62"/>
      <c r="X2030" s="62"/>
    </row>
    <row r="2031" spans="23:24" x14ac:dyDescent="0.2">
      <c r="W2031" s="62"/>
      <c r="X2031" s="62"/>
    </row>
    <row r="2032" spans="23:24" x14ac:dyDescent="0.2">
      <c r="W2032" s="62"/>
      <c r="X2032" s="62"/>
    </row>
    <row r="2033" spans="23:24" x14ac:dyDescent="0.2">
      <c r="W2033" s="62"/>
      <c r="X2033" s="62"/>
    </row>
    <row r="2034" spans="23:24" x14ac:dyDescent="0.2">
      <c r="W2034" s="62"/>
      <c r="X2034" s="62"/>
    </row>
    <row r="2035" spans="23:24" x14ac:dyDescent="0.2">
      <c r="W2035" s="62"/>
      <c r="X2035" s="62"/>
    </row>
    <row r="2036" spans="23:24" x14ac:dyDescent="0.2">
      <c r="W2036" s="62"/>
      <c r="X2036" s="62"/>
    </row>
    <row r="2037" spans="23:24" x14ac:dyDescent="0.2">
      <c r="W2037" s="62"/>
      <c r="X2037" s="62"/>
    </row>
    <row r="2038" spans="23:24" x14ac:dyDescent="0.2">
      <c r="W2038" s="62"/>
      <c r="X2038" s="62"/>
    </row>
    <row r="2039" spans="23:24" x14ac:dyDescent="0.2">
      <c r="W2039" s="62"/>
      <c r="X2039" s="62"/>
    </row>
    <row r="2040" spans="23:24" x14ac:dyDescent="0.2">
      <c r="W2040" s="62"/>
      <c r="X2040" s="62"/>
    </row>
    <row r="2041" spans="23:24" x14ac:dyDescent="0.2">
      <c r="W2041" s="62"/>
      <c r="X2041" s="62"/>
    </row>
    <row r="2042" spans="23:24" x14ac:dyDescent="0.2">
      <c r="W2042" s="62"/>
      <c r="X2042" s="62"/>
    </row>
    <row r="2043" spans="23:24" x14ac:dyDescent="0.2">
      <c r="W2043" s="62"/>
      <c r="X2043" s="62"/>
    </row>
    <row r="2044" spans="23:24" x14ac:dyDescent="0.2">
      <c r="W2044" s="62"/>
      <c r="X2044" s="62"/>
    </row>
    <row r="2045" spans="23:24" x14ac:dyDescent="0.2">
      <c r="W2045" s="62"/>
      <c r="X2045" s="62"/>
    </row>
    <row r="2046" spans="23:24" x14ac:dyDescent="0.2">
      <c r="W2046" s="62"/>
      <c r="X2046" s="62"/>
    </row>
    <row r="2047" spans="23:24" x14ac:dyDescent="0.2">
      <c r="W2047" s="62"/>
      <c r="X2047" s="62"/>
    </row>
    <row r="2048" spans="23:24" x14ac:dyDescent="0.2">
      <c r="W2048" s="62"/>
      <c r="X2048" s="62"/>
    </row>
    <row r="2049" spans="23:24" x14ac:dyDescent="0.2">
      <c r="W2049" s="62"/>
      <c r="X2049" s="62"/>
    </row>
    <row r="2050" spans="23:24" x14ac:dyDescent="0.2">
      <c r="W2050" s="62"/>
      <c r="X2050" s="62"/>
    </row>
    <row r="2051" spans="23:24" x14ac:dyDescent="0.2">
      <c r="W2051" s="62"/>
      <c r="X2051" s="62"/>
    </row>
    <row r="2052" spans="23:24" x14ac:dyDescent="0.2">
      <c r="W2052" s="62"/>
      <c r="X2052" s="62"/>
    </row>
    <row r="2053" spans="23:24" x14ac:dyDescent="0.2">
      <c r="W2053" s="62"/>
      <c r="X2053" s="62"/>
    </row>
    <row r="2054" spans="23:24" x14ac:dyDescent="0.2">
      <c r="W2054" s="62"/>
      <c r="X2054" s="62"/>
    </row>
    <row r="2055" spans="23:24" x14ac:dyDescent="0.2">
      <c r="W2055" s="62"/>
      <c r="X2055" s="62"/>
    </row>
    <row r="2056" spans="23:24" x14ac:dyDescent="0.2">
      <c r="W2056" s="62"/>
      <c r="X2056" s="62"/>
    </row>
    <row r="2057" spans="23:24" x14ac:dyDescent="0.2">
      <c r="W2057" s="62"/>
      <c r="X2057" s="62"/>
    </row>
    <row r="2058" spans="23:24" x14ac:dyDescent="0.2">
      <c r="W2058" s="62"/>
      <c r="X2058" s="62"/>
    </row>
    <row r="2059" spans="23:24" x14ac:dyDescent="0.2">
      <c r="W2059" s="62"/>
      <c r="X2059" s="62"/>
    </row>
    <row r="2060" spans="23:24" x14ac:dyDescent="0.2">
      <c r="W2060" s="62"/>
      <c r="X2060" s="62"/>
    </row>
    <row r="2061" spans="23:24" x14ac:dyDescent="0.2">
      <c r="W2061" s="62"/>
      <c r="X2061" s="62"/>
    </row>
    <row r="2062" spans="23:24" x14ac:dyDescent="0.2">
      <c r="W2062" s="62"/>
      <c r="X2062" s="62"/>
    </row>
    <row r="2063" spans="23:24" x14ac:dyDescent="0.2">
      <c r="W2063" s="62"/>
      <c r="X2063" s="62"/>
    </row>
    <row r="2064" spans="23:24" x14ac:dyDescent="0.2">
      <c r="W2064" s="62"/>
      <c r="X2064" s="62"/>
    </row>
    <row r="2065" spans="23:24" x14ac:dyDescent="0.2">
      <c r="W2065" s="62"/>
      <c r="X2065" s="62"/>
    </row>
    <row r="2066" spans="23:24" x14ac:dyDescent="0.2">
      <c r="W2066" s="62"/>
      <c r="X2066" s="62"/>
    </row>
    <row r="2067" spans="23:24" x14ac:dyDescent="0.2">
      <c r="W2067" s="62"/>
      <c r="X2067" s="62"/>
    </row>
    <row r="2068" spans="23:24" x14ac:dyDescent="0.2">
      <c r="W2068" s="62"/>
      <c r="X2068" s="62"/>
    </row>
    <row r="2069" spans="23:24" x14ac:dyDescent="0.2">
      <c r="W2069" s="62"/>
      <c r="X2069" s="62"/>
    </row>
    <row r="2070" spans="23:24" x14ac:dyDescent="0.2">
      <c r="W2070" s="62"/>
      <c r="X2070" s="62"/>
    </row>
    <row r="2071" spans="23:24" x14ac:dyDescent="0.2">
      <c r="W2071" s="62"/>
      <c r="X2071" s="62"/>
    </row>
    <row r="2072" spans="23:24" x14ac:dyDescent="0.2">
      <c r="W2072" s="62"/>
      <c r="X2072" s="62"/>
    </row>
    <row r="2073" spans="23:24" x14ac:dyDescent="0.2">
      <c r="W2073" s="62"/>
      <c r="X2073" s="62"/>
    </row>
    <row r="2074" spans="23:24" x14ac:dyDescent="0.2">
      <c r="W2074" s="62"/>
      <c r="X2074" s="62"/>
    </row>
    <row r="2075" spans="23:24" x14ac:dyDescent="0.2">
      <c r="W2075" s="62"/>
      <c r="X2075" s="62"/>
    </row>
    <row r="2076" spans="23:24" x14ac:dyDescent="0.2">
      <c r="W2076" s="62"/>
      <c r="X2076" s="62"/>
    </row>
    <row r="2077" spans="23:24" x14ac:dyDescent="0.2">
      <c r="W2077" s="62"/>
      <c r="X2077" s="62"/>
    </row>
    <row r="2078" spans="23:24" x14ac:dyDescent="0.2">
      <c r="W2078" s="62"/>
      <c r="X2078" s="62"/>
    </row>
    <row r="2079" spans="23:24" x14ac:dyDescent="0.2">
      <c r="W2079" s="62"/>
      <c r="X2079" s="62"/>
    </row>
    <row r="2080" spans="23:24" x14ac:dyDescent="0.2">
      <c r="W2080" s="62"/>
      <c r="X2080" s="62"/>
    </row>
    <row r="2081" spans="23:24" x14ac:dyDescent="0.2">
      <c r="W2081" s="62"/>
      <c r="X2081" s="62"/>
    </row>
    <row r="2082" spans="23:24" x14ac:dyDescent="0.2">
      <c r="W2082" s="62"/>
      <c r="X2082" s="62"/>
    </row>
    <row r="2083" spans="23:24" x14ac:dyDescent="0.2">
      <c r="W2083" s="62"/>
      <c r="X2083" s="62"/>
    </row>
    <row r="2084" spans="23:24" x14ac:dyDescent="0.2">
      <c r="W2084" s="62"/>
      <c r="X2084" s="62"/>
    </row>
    <row r="2085" spans="23:24" x14ac:dyDescent="0.2">
      <c r="W2085" s="62"/>
      <c r="X2085" s="62"/>
    </row>
    <row r="2086" spans="23:24" x14ac:dyDescent="0.2">
      <c r="W2086" s="62"/>
      <c r="X2086" s="62"/>
    </row>
    <row r="2087" spans="23:24" x14ac:dyDescent="0.2">
      <c r="W2087" s="62"/>
      <c r="X2087" s="62"/>
    </row>
    <row r="2088" spans="23:24" x14ac:dyDescent="0.2">
      <c r="W2088" s="62"/>
      <c r="X2088" s="62"/>
    </row>
    <row r="2089" spans="23:24" x14ac:dyDescent="0.2">
      <c r="W2089" s="62"/>
      <c r="X2089" s="62"/>
    </row>
    <row r="2090" spans="23:24" x14ac:dyDescent="0.2">
      <c r="W2090" s="62"/>
      <c r="X2090" s="62"/>
    </row>
    <row r="2091" spans="23:24" x14ac:dyDescent="0.2">
      <c r="W2091" s="62"/>
      <c r="X2091" s="62"/>
    </row>
    <row r="2092" spans="23:24" x14ac:dyDescent="0.2">
      <c r="W2092" s="62"/>
      <c r="X2092" s="62"/>
    </row>
    <row r="2093" spans="23:24" x14ac:dyDescent="0.2">
      <c r="W2093" s="62"/>
      <c r="X2093" s="62"/>
    </row>
    <row r="2094" spans="23:24" x14ac:dyDescent="0.2">
      <c r="W2094" s="62"/>
      <c r="X2094" s="62"/>
    </row>
    <row r="2095" spans="23:24" x14ac:dyDescent="0.2">
      <c r="W2095" s="62"/>
      <c r="X2095" s="62"/>
    </row>
    <row r="2096" spans="23:24" x14ac:dyDescent="0.2">
      <c r="W2096" s="62"/>
      <c r="X2096" s="62"/>
    </row>
    <row r="2097" spans="23:24" x14ac:dyDescent="0.2">
      <c r="W2097" s="62"/>
      <c r="X2097" s="62"/>
    </row>
    <row r="2098" spans="23:24" x14ac:dyDescent="0.2">
      <c r="W2098" s="62"/>
      <c r="X2098" s="62"/>
    </row>
    <row r="2099" spans="23:24" x14ac:dyDescent="0.2">
      <c r="W2099" s="62"/>
      <c r="X2099" s="62"/>
    </row>
    <row r="2100" spans="23:24" x14ac:dyDescent="0.2">
      <c r="W2100" s="62"/>
      <c r="X2100" s="62"/>
    </row>
    <row r="2101" spans="23:24" x14ac:dyDescent="0.2">
      <c r="W2101" s="62"/>
      <c r="X2101" s="62"/>
    </row>
    <row r="2102" spans="23:24" x14ac:dyDescent="0.2">
      <c r="W2102" s="62"/>
      <c r="X2102" s="62"/>
    </row>
    <row r="2103" spans="23:24" x14ac:dyDescent="0.2">
      <c r="W2103" s="62"/>
      <c r="X2103" s="62"/>
    </row>
    <row r="2104" spans="23:24" x14ac:dyDescent="0.2">
      <c r="W2104" s="62"/>
      <c r="X2104" s="62"/>
    </row>
    <row r="2105" spans="23:24" x14ac:dyDescent="0.2">
      <c r="W2105" s="62"/>
      <c r="X2105" s="62"/>
    </row>
    <row r="2106" spans="23:24" x14ac:dyDescent="0.2">
      <c r="W2106" s="62"/>
      <c r="X2106" s="62"/>
    </row>
    <row r="2107" spans="23:24" x14ac:dyDescent="0.2">
      <c r="W2107" s="62"/>
      <c r="X2107" s="62"/>
    </row>
    <row r="2108" spans="23:24" x14ac:dyDescent="0.2">
      <c r="W2108" s="62"/>
      <c r="X2108" s="62"/>
    </row>
    <row r="2109" spans="23:24" x14ac:dyDescent="0.2">
      <c r="W2109" s="62"/>
      <c r="X2109" s="62"/>
    </row>
    <row r="2110" spans="23:24" x14ac:dyDescent="0.2">
      <c r="W2110" s="62"/>
      <c r="X2110" s="62"/>
    </row>
    <row r="2111" spans="23:24" x14ac:dyDescent="0.2">
      <c r="W2111" s="62"/>
      <c r="X2111" s="62"/>
    </row>
    <row r="2112" spans="23:24" x14ac:dyDescent="0.2">
      <c r="W2112" s="62"/>
      <c r="X2112" s="62"/>
    </row>
    <row r="2113" spans="23:24" x14ac:dyDescent="0.2">
      <c r="W2113" s="62"/>
      <c r="X2113" s="62"/>
    </row>
    <row r="2114" spans="23:24" x14ac:dyDescent="0.2">
      <c r="W2114" s="62"/>
      <c r="X2114" s="62"/>
    </row>
    <row r="2115" spans="23:24" x14ac:dyDescent="0.2">
      <c r="W2115" s="62"/>
      <c r="X2115" s="62"/>
    </row>
    <row r="2116" spans="23:24" x14ac:dyDescent="0.2">
      <c r="W2116" s="62"/>
      <c r="X2116" s="62"/>
    </row>
    <row r="2117" spans="23:24" x14ac:dyDescent="0.2">
      <c r="W2117" s="62"/>
      <c r="X2117" s="62"/>
    </row>
    <row r="2118" spans="23:24" x14ac:dyDescent="0.2">
      <c r="W2118" s="62"/>
      <c r="X2118" s="62"/>
    </row>
    <row r="2119" spans="23:24" x14ac:dyDescent="0.2">
      <c r="W2119" s="62"/>
      <c r="X2119" s="62"/>
    </row>
    <row r="2120" spans="23:24" x14ac:dyDescent="0.2">
      <c r="W2120" s="62"/>
      <c r="X2120" s="62"/>
    </row>
    <row r="2121" spans="23:24" x14ac:dyDescent="0.2">
      <c r="W2121" s="62"/>
      <c r="X2121" s="62"/>
    </row>
    <row r="2122" spans="23:24" x14ac:dyDescent="0.2">
      <c r="W2122" s="62"/>
      <c r="X2122" s="62"/>
    </row>
    <row r="2123" spans="23:24" x14ac:dyDescent="0.2">
      <c r="W2123" s="62"/>
      <c r="X2123" s="62"/>
    </row>
    <row r="2124" spans="23:24" x14ac:dyDescent="0.2">
      <c r="W2124" s="62"/>
      <c r="X2124" s="62"/>
    </row>
    <row r="2125" spans="23:24" x14ac:dyDescent="0.2">
      <c r="W2125" s="62"/>
      <c r="X2125" s="62"/>
    </row>
    <row r="2126" spans="23:24" x14ac:dyDescent="0.2">
      <c r="W2126" s="62"/>
      <c r="X2126" s="62"/>
    </row>
    <row r="2127" spans="23:24" x14ac:dyDescent="0.2">
      <c r="W2127" s="62"/>
      <c r="X2127" s="62"/>
    </row>
    <row r="2128" spans="23:24" x14ac:dyDescent="0.2">
      <c r="W2128" s="62"/>
      <c r="X2128" s="62"/>
    </row>
    <row r="2129" spans="23:24" x14ac:dyDescent="0.2">
      <c r="W2129" s="62"/>
      <c r="X2129" s="62"/>
    </row>
    <row r="2130" spans="23:24" x14ac:dyDescent="0.2">
      <c r="W2130" s="62"/>
      <c r="X2130" s="62"/>
    </row>
    <row r="2131" spans="23:24" x14ac:dyDescent="0.2">
      <c r="W2131" s="62"/>
      <c r="X2131" s="62"/>
    </row>
    <row r="2132" spans="23:24" x14ac:dyDescent="0.2">
      <c r="W2132" s="62"/>
      <c r="X2132" s="62"/>
    </row>
    <row r="2133" spans="23:24" x14ac:dyDescent="0.2">
      <c r="W2133" s="62"/>
      <c r="X2133" s="62"/>
    </row>
    <row r="2134" spans="23:24" x14ac:dyDescent="0.2">
      <c r="W2134" s="62"/>
      <c r="X2134" s="62"/>
    </row>
    <row r="2135" spans="23:24" x14ac:dyDescent="0.2">
      <c r="W2135" s="62"/>
      <c r="X2135" s="62"/>
    </row>
    <row r="2136" spans="23:24" x14ac:dyDescent="0.2">
      <c r="W2136" s="62"/>
      <c r="X2136" s="62"/>
    </row>
    <row r="2137" spans="23:24" x14ac:dyDescent="0.2">
      <c r="W2137" s="62"/>
      <c r="X2137" s="62"/>
    </row>
    <row r="2138" spans="23:24" x14ac:dyDescent="0.2">
      <c r="W2138" s="62"/>
      <c r="X2138" s="62"/>
    </row>
    <row r="2139" spans="23:24" x14ac:dyDescent="0.2">
      <c r="W2139" s="62"/>
      <c r="X2139" s="62"/>
    </row>
    <row r="2140" spans="23:24" x14ac:dyDescent="0.2">
      <c r="W2140" s="62"/>
      <c r="X2140" s="62"/>
    </row>
    <row r="2141" spans="23:24" x14ac:dyDescent="0.2">
      <c r="W2141" s="62"/>
      <c r="X2141" s="62"/>
    </row>
    <row r="2142" spans="23:24" x14ac:dyDescent="0.2">
      <c r="W2142" s="62"/>
      <c r="X2142" s="62"/>
    </row>
    <row r="2143" spans="23:24" x14ac:dyDescent="0.2">
      <c r="W2143" s="62"/>
      <c r="X2143" s="62"/>
    </row>
    <row r="2144" spans="23:24" x14ac:dyDescent="0.2">
      <c r="W2144" s="62"/>
      <c r="X2144" s="62"/>
    </row>
    <row r="2145" spans="23:24" x14ac:dyDescent="0.2">
      <c r="W2145" s="62"/>
      <c r="X2145" s="62"/>
    </row>
    <row r="2146" spans="23:24" x14ac:dyDescent="0.2">
      <c r="W2146" s="62"/>
      <c r="X2146" s="62"/>
    </row>
    <row r="2147" spans="23:24" x14ac:dyDescent="0.2">
      <c r="W2147" s="62"/>
      <c r="X2147" s="62"/>
    </row>
    <row r="2148" spans="23:24" x14ac:dyDescent="0.2">
      <c r="W2148" s="62"/>
      <c r="X2148" s="62"/>
    </row>
    <row r="2149" spans="23:24" x14ac:dyDescent="0.2">
      <c r="W2149" s="62"/>
      <c r="X2149" s="62"/>
    </row>
    <row r="2150" spans="23:24" x14ac:dyDescent="0.2">
      <c r="W2150" s="62"/>
      <c r="X2150" s="62"/>
    </row>
    <row r="2151" spans="23:24" x14ac:dyDescent="0.2">
      <c r="W2151" s="62"/>
      <c r="X2151" s="62"/>
    </row>
    <row r="2152" spans="23:24" x14ac:dyDescent="0.2">
      <c r="W2152" s="62"/>
      <c r="X2152" s="62"/>
    </row>
    <row r="2153" spans="23:24" x14ac:dyDescent="0.2">
      <c r="W2153" s="62"/>
      <c r="X2153" s="62"/>
    </row>
    <row r="2154" spans="23:24" x14ac:dyDescent="0.2">
      <c r="W2154" s="62"/>
      <c r="X2154" s="62"/>
    </row>
    <row r="2155" spans="23:24" x14ac:dyDescent="0.2">
      <c r="W2155" s="62"/>
      <c r="X2155" s="62"/>
    </row>
    <row r="2156" spans="23:24" x14ac:dyDescent="0.2">
      <c r="W2156" s="62"/>
      <c r="X2156" s="62"/>
    </row>
    <row r="2157" spans="23:24" x14ac:dyDescent="0.2">
      <c r="W2157" s="62"/>
      <c r="X2157" s="62"/>
    </row>
    <row r="2158" spans="23:24" x14ac:dyDescent="0.2">
      <c r="W2158" s="62"/>
      <c r="X2158" s="62"/>
    </row>
    <row r="2159" spans="23:24" x14ac:dyDescent="0.2">
      <c r="W2159" s="62"/>
      <c r="X2159" s="62"/>
    </row>
    <row r="2160" spans="23:24" x14ac:dyDescent="0.2">
      <c r="W2160" s="62"/>
      <c r="X2160" s="62"/>
    </row>
    <row r="2161" spans="23:24" x14ac:dyDescent="0.2">
      <c r="W2161" s="62"/>
      <c r="X2161" s="62"/>
    </row>
    <row r="2162" spans="23:24" x14ac:dyDescent="0.2">
      <c r="W2162" s="62"/>
      <c r="X2162" s="62"/>
    </row>
    <row r="2163" spans="23:24" x14ac:dyDescent="0.2">
      <c r="W2163" s="62"/>
      <c r="X2163" s="62"/>
    </row>
    <row r="2164" spans="23:24" x14ac:dyDescent="0.2">
      <c r="W2164" s="62"/>
      <c r="X2164" s="62"/>
    </row>
    <row r="2165" spans="23:24" x14ac:dyDescent="0.2">
      <c r="W2165" s="62"/>
      <c r="X2165" s="62"/>
    </row>
    <row r="2166" spans="23:24" x14ac:dyDescent="0.2">
      <c r="W2166" s="62"/>
      <c r="X2166" s="62"/>
    </row>
    <row r="2167" spans="23:24" x14ac:dyDescent="0.2">
      <c r="W2167" s="62"/>
      <c r="X2167" s="62"/>
    </row>
    <row r="2168" spans="23:24" x14ac:dyDescent="0.2">
      <c r="W2168" s="62"/>
      <c r="X2168" s="62"/>
    </row>
    <row r="2169" spans="23:24" x14ac:dyDescent="0.2">
      <c r="W2169" s="62"/>
      <c r="X2169" s="62"/>
    </row>
    <row r="2170" spans="23:24" x14ac:dyDescent="0.2">
      <c r="W2170" s="62"/>
      <c r="X2170" s="62"/>
    </row>
    <row r="2171" spans="23:24" x14ac:dyDescent="0.2">
      <c r="W2171" s="62"/>
      <c r="X2171" s="62"/>
    </row>
    <row r="2172" spans="23:24" x14ac:dyDescent="0.2">
      <c r="W2172" s="62"/>
      <c r="X2172" s="62"/>
    </row>
    <row r="2173" spans="23:24" x14ac:dyDescent="0.2">
      <c r="W2173" s="62"/>
      <c r="X2173" s="62"/>
    </row>
    <row r="2174" spans="23:24" x14ac:dyDescent="0.2">
      <c r="W2174" s="62"/>
      <c r="X2174" s="62"/>
    </row>
    <row r="2175" spans="23:24" x14ac:dyDescent="0.2">
      <c r="W2175" s="62"/>
      <c r="X2175" s="62"/>
    </row>
    <row r="2176" spans="23:24" x14ac:dyDescent="0.2">
      <c r="W2176" s="62"/>
      <c r="X2176" s="62"/>
    </row>
    <row r="2177" spans="23:24" x14ac:dyDescent="0.2">
      <c r="W2177" s="62"/>
      <c r="X2177" s="62"/>
    </row>
    <row r="2178" spans="23:24" x14ac:dyDescent="0.2">
      <c r="W2178" s="62"/>
      <c r="X2178" s="62"/>
    </row>
    <row r="2179" spans="23:24" x14ac:dyDescent="0.2">
      <c r="W2179" s="62"/>
      <c r="X2179" s="62"/>
    </row>
    <row r="2180" spans="23:24" x14ac:dyDescent="0.2">
      <c r="W2180" s="62"/>
      <c r="X2180" s="62"/>
    </row>
    <row r="2181" spans="23:24" x14ac:dyDescent="0.2">
      <c r="W2181" s="62"/>
      <c r="X2181" s="62"/>
    </row>
    <row r="2182" spans="23:24" x14ac:dyDescent="0.2">
      <c r="W2182" s="62"/>
      <c r="X2182" s="62"/>
    </row>
    <row r="2183" spans="23:24" x14ac:dyDescent="0.2">
      <c r="W2183" s="62"/>
      <c r="X2183" s="62"/>
    </row>
    <row r="2184" spans="23:24" x14ac:dyDescent="0.2">
      <c r="W2184" s="62"/>
      <c r="X2184" s="62"/>
    </row>
    <row r="2185" spans="23:24" x14ac:dyDescent="0.2">
      <c r="W2185" s="62"/>
      <c r="X2185" s="62"/>
    </row>
    <row r="2186" spans="23:24" x14ac:dyDescent="0.2">
      <c r="W2186" s="62"/>
      <c r="X2186" s="62"/>
    </row>
    <row r="2187" spans="23:24" x14ac:dyDescent="0.2">
      <c r="W2187" s="62"/>
      <c r="X2187" s="62"/>
    </row>
    <row r="2188" spans="23:24" x14ac:dyDescent="0.2">
      <c r="W2188" s="62"/>
      <c r="X2188" s="62"/>
    </row>
    <row r="2189" spans="23:24" x14ac:dyDescent="0.2">
      <c r="W2189" s="62"/>
      <c r="X2189" s="62"/>
    </row>
    <row r="2190" spans="23:24" x14ac:dyDescent="0.2">
      <c r="W2190" s="62"/>
      <c r="X2190" s="62"/>
    </row>
    <row r="2191" spans="23:24" x14ac:dyDescent="0.2">
      <c r="W2191" s="62"/>
      <c r="X2191" s="62"/>
    </row>
    <row r="2192" spans="23:24" x14ac:dyDescent="0.2">
      <c r="W2192" s="62"/>
      <c r="X2192" s="62"/>
    </row>
    <row r="2193" spans="23:24" x14ac:dyDescent="0.2">
      <c r="W2193" s="62"/>
      <c r="X2193" s="62"/>
    </row>
    <row r="2194" spans="23:24" x14ac:dyDescent="0.2">
      <c r="W2194" s="62"/>
      <c r="X2194" s="62"/>
    </row>
    <row r="2195" spans="23:24" x14ac:dyDescent="0.2">
      <c r="W2195" s="62"/>
      <c r="X2195" s="62"/>
    </row>
    <row r="2196" spans="23:24" x14ac:dyDescent="0.2">
      <c r="W2196" s="62"/>
      <c r="X2196" s="62"/>
    </row>
    <row r="2197" spans="23:24" x14ac:dyDescent="0.2">
      <c r="W2197" s="62"/>
      <c r="X2197" s="62"/>
    </row>
    <row r="2198" spans="23:24" x14ac:dyDescent="0.2">
      <c r="W2198" s="62"/>
      <c r="X2198" s="62"/>
    </row>
    <row r="2199" spans="23:24" x14ac:dyDescent="0.2">
      <c r="W2199" s="62"/>
      <c r="X2199" s="62"/>
    </row>
    <row r="2200" spans="23:24" x14ac:dyDescent="0.2">
      <c r="W2200" s="62"/>
      <c r="X2200" s="62"/>
    </row>
    <row r="2201" spans="23:24" x14ac:dyDescent="0.2">
      <c r="W2201" s="62"/>
      <c r="X2201" s="62"/>
    </row>
    <row r="2202" spans="23:24" x14ac:dyDescent="0.2">
      <c r="W2202" s="62"/>
      <c r="X2202" s="62"/>
    </row>
    <row r="2203" spans="23:24" x14ac:dyDescent="0.2">
      <c r="W2203" s="62"/>
      <c r="X2203" s="62"/>
    </row>
    <row r="2204" spans="23:24" x14ac:dyDescent="0.2">
      <c r="W2204" s="62"/>
      <c r="X2204" s="62"/>
    </row>
    <row r="2205" spans="23:24" x14ac:dyDescent="0.2">
      <c r="W2205" s="62"/>
      <c r="X2205" s="62"/>
    </row>
    <row r="2206" spans="23:24" x14ac:dyDescent="0.2">
      <c r="W2206" s="62"/>
      <c r="X2206" s="62"/>
    </row>
    <row r="2207" spans="23:24" x14ac:dyDescent="0.2">
      <c r="W2207" s="62"/>
      <c r="X2207" s="62"/>
    </row>
    <row r="2208" spans="23:24" x14ac:dyDescent="0.2">
      <c r="W2208" s="62"/>
      <c r="X2208" s="62"/>
    </row>
    <row r="2209" spans="23:24" x14ac:dyDescent="0.2">
      <c r="W2209" s="62"/>
      <c r="X2209" s="62"/>
    </row>
    <row r="2210" spans="23:24" x14ac:dyDescent="0.2">
      <c r="W2210" s="62"/>
      <c r="X2210" s="62"/>
    </row>
    <row r="2211" spans="23:24" x14ac:dyDescent="0.2">
      <c r="W2211" s="62"/>
      <c r="X2211" s="62"/>
    </row>
    <row r="2212" spans="23:24" x14ac:dyDescent="0.2">
      <c r="W2212" s="62"/>
      <c r="X2212" s="62"/>
    </row>
    <row r="2213" spans="23:24" x14ac:dyDescent="0.2">
      <c r="W2213" s="62"/>
      <c r="X2213" s="62"/>
    </row>
    <row r="2214" spans="23:24" x14ac:dyDescent="0.2">
      <c r="W2214" s="62"/>
      <c r="X2214" s="62"/>
    </row>
    <row r="2215" spans="23:24" x14ac:dyDescent="0.2">
      <c r="W2215" s="62"/>
      <c r="X2215" s="62"/>
    </row>
    <row r="2216" spans="23:24" x14ac:dyDescent="0.2">
      <c r="W2216" s="62"/>
      <c r="X2216" s="62"/>
    </row>
    <row r="2217" spans="23:24" x14ac:dyDescent="0.2">
      <c r="W2217" s="62"/>
      <c r="X2217" s="62"/>
    </row>
    <row r="2218" spans="23:24" x14ac:dyDescent="0.2">
      <c r="W2218" s="62"/>
      <c r="X2218" s="62"/>
    </row>
    <row r="2219" spans="23:24" x14ac:dyDescent="0.2">
      <c r="W2219" s="62"/>
      <c r="X2219" s="62"/>
    </row>
    <row r="2220" spans="23:24" x14ac:dyDescent="0.2">
      <c r="W2220" s="62"/>
      <c r="X2220" s="62"/>
    </row>
    <row r="2221" spans="23:24" x14ac:dyDescent="0.2">
      <c r="W2221" s="62"/>
      <c r="X2221" s="62"/>
    </row>
    <row r="2222" spans="23:24" x14ac:dyDescent="0.2">
      <c r="W2222" s="62"/>
      <c r="X2222" s="62"/>
    </row>
    <row r="2223" spans="23:24" x14ac:dyDescent="0.2">
      <c r="W2223" s="62"/>
      <c r="X2223" s="62"/>
    </row>
    <row r="2224" spans="23:24" x14ac:dyDescent="0.2">
      <c r="W2224" s="62"/>
      <c r="X2224" s="62"/>
    </row>
    <row r="2225" spans="23:24" x14ac:dyDescent="0.2">
      <c r="W2225" s="62"/>
      <c r="X2225" s="62"/>
    </row>
    <row r="2226" spans="23:24" x14ac:dyDescent="0.2">
      <c r="W2226" s="62"/>
      <c r="X2226" s="62"/>
    </row>
    <row r="2227" spans="23:24" x14ac:dyDescent="0.2">
      <c r="W2227" s="62"/>
      <c r="X2227" s="62"/>
    </row>
    <row r="2228" spans="23:24" x14ac:dyDescent="0.2">
      <c r="W2228" s="62"/>
      <c r="X2228" s="62"/>
    </row>
    <row r="2229" spans="23:24" x14ac:dyDescent="0.2">
      <c r="W2229" s="62"/>
      <c r="X2229" s="62"/>
    </row>
    <row r="2230" spans="23:24" x14ac:dyDescent="0.2">
      <c r="W2230" s="62"/>
      <c r="X2230" s="62"/>
    </row>
    <row r="2231" spans="23:24" x14ac:dyDescent="0.2">
      <c r="W2231" s="62"/>
      <c r="X2231" s="62"/>
    </row>
    <row r="2232" spans="23:24" x14ac:dyDescent="0.2">
      <c r="W2232" s="62"/>
      <c r="X2232" s="62"/>
    </row>
    <row r="2233" spans="23:24" x14ac:dyDescent="0.2">
      <c r="W2233" s="62"/>
      <c r="X2233" s="62"/>
    </row>
    <row r="2234" spans="23:24" x14ac:dyDescent="0.2">
      <c r="W2234" s="62"/>
      <c r="X2234" s="62"/>
    </row>
    <row r="2235" spans="23:24" x14ac:dyDescent="0.2">
      <c r="W2235" s="62"/>
      <c r="X2235" s="62"/>
    </row>
    <row r="2236" spans="23:24" x14ac:dyDescent="0.2">
      <c r="W2236" s="62"/>
      <c r="X2236" s="62"/>
    </row>
    <row r="2237" spans="23:24" x14ac:dyDescent="0.2">
      <c r="W2237" s="62"/>
      <c r="X2237" s="62"/>
    </row>
    <row r="2238" spans="23:24" x14ac:dyDescent="0.2">
      <c r="W2238" s="62"/>
      <c r="X2238" s="62"/>
    </row>
    <row r="2239" spans="23:24" x14ac:dyDescent="0.2">
      <c r="W2239" s="62"/>
      <c r="X2239" s="62"/>
    </row>
    <row r="2240" spans="23:24" x14ac:dyDescent="0.2">
      <c r="W2240" s="62"/>
      <c r="X2240" s="62"/>
    </row>
    <row r="2241" spans="23:24" x14ac:dyDescent="0.2">
      <c r="W2241" s="62"/>
      <c r="X2241" s="62"/>
    </row>
    <row r="2242" spans="23:24" x14ac:dyDescent="0.2">
      <c r="W2242" s="62"/>
      <c r="X2242" s="62"/>
    </row>
    <row r="2243" spans="23:24" x14ac:dyDescent="0.2">
      <c r="W2243" s="62"/>
      <c r="X2243" s="62"/>
    </row>
    <row r="2244" spans="23:24" x14ac:dyDescent="0.2">
      <c r="W2244" s="62"/>
      <c r="X2244" s="62"/>
    </row>
    <row r="2245" spans="23:24" x14ac:dyDescent="0.2">
      <c r="W2245" s="62"/>
      <c r="X2245" s="62"/>
    </row>
    <row r="2246" spans="23:24" x14ac:dyDescent="0.2">
      <c r="W2246" s="62"/>
      <c r="X2246" s="62"/>
    </row>
    <row r="2247" spans="23:24" x14ac:dyDescent="0.2">
      <c r="W2247" s="62"/>
      <c r="X2247" s="62"/>
    </row>
    <row r="2248" spans="23:24" x14ac:dyDescent="0.2">
      <c r="W2248" s="62"/>
      <c r="X2248" s="62"/>
    </row>
    <row r="2249" spans="23:24" x14ac:dyDescent="0.2">
      <c r="W2249" s="62"/>
      <c r="X2249" s="62"/>
    </row>
    <row r="2250" spans="23:24" x14ac:dyDescent="0.2">
      <c r="W2250" s="62"/>
      <c r="X2250" s="62"/>
    </row>
    <row r="2251" spans="23:24" x14ac:dyDescent="0.2">
      <c r="W2251" s="62"/>
      <c r="X2251" s="62"/>
    </row>
    <row r="2252" spans="23:24" x14ac:dyDescent="0.2">
      <c r="W2252" s="62"/>
      <c r="X2252" s="62"/>
    </row>
    <row r="2253" spans="23:24" x14ac:dyDescent="0.2">
      <c r="W2253" s="62"/>
      <c r="X2253" s="62"/>
    </row>
    <row r="2254" spans="23:24" x14ac:dyDescent="0.2">
      <c r="W2254" s="62"/>
      <c r="X2254" s="62"/>
    </row>
    <row r="2255" spans="23:24" x14ac:dyDescent="0.2">
      <c r="W2255" s="62"/>
      <c r="X2255" s="62"/>
    </row>
    <row r="2256" spans="23:24" x14ac:dyDescent="0.2">
      <c r="W2256" s="62"/>
      <c r="X2256" s="62"/>
    </row>
    <row r="2257" spans="23:24" x14ac:dyDescent="0.2">
      <c r="W2257" s="62"/>
      <c r="X2257" s="62"/>
    </row>
    <row r="2258" spans="23:24" x14ac:dyDescent="0.2">
      <c r="W2258" s="62"/>
      <c r="X2258" s="62"/>
    </row>
    <row r="2259" spans="23:24" x14ac:dyDescent="0.2">
      <c r="W2259" s="62"/>
      <c r="X2259" s="62"/>
    </row>
    <row r="2260" spans="23:24" x14ac:dyDescent="0.2">
      <c r="W2260" s="62"/>
      <c r="X2260" s="62"/>
    </row>
    <row r="2261" spans="23:24" x14ac:dyDescent="0.2">
      <c r="W2261" s="62"/>
      <c r="X2261" s="62"/>
    </row>
    <row r="2262" spans="23:24" x14ac:dyDescent="0.2">
      <c r="W2262" s="62"/>
      <c r="X2262" s="62"/>
    </row>
    <row r="2263" spans="23:24" x14ac:dyDescent="0.2">
      <c r="W2263" s="62"/>
      <c r="X2263" s="62"/>
    </row>
    <row r="2264" spans="23:24" x14ac:dyDescent="0.2">
      <c r="W2264" s="62"/>
      <c r="X2264" s="62"/>
    </row>
    <row r="2265" spans="23:24" x14ac:dyDescent="0.2">
      <c r="W2265" s="62"/>
      <c r="X2265" s="62"/>
    </row>
    <row r="2266" spans="23:24" x14ac:dyDescent="0.2">
      <c r="W2266" s="62"/>
      <c r="X2266" s="62"/>
    </row>
    <row r="2267" spans="23:24" x14ac:dyDescent="0.2">
      <c r="W2267" s="62"/>
      <c r="X2267" s="62"/>
    </row>
    <row r="2268" spans="23:24" x14ac:dyDescent="0.2">
      <c r="W2268" s="62"/>
      <c r="X2268" s="62"/>
    </row>
    <row r="2269" spans="23:24" x14ac:dyDescent="0.2">
      <c r="W2269" s="62"/>
      <c r="X2269" s="62"/>
    </row>
    <row r="2270" spans="23:24" x14ac:dyDescent="0.2">
      <c r="W2270" s="62"/>
      <c r="X2270" s="62"/>
    </row>
    <row r="2271" spans="23:24" x14ac:dyDescent="0.2">
      <c r="W2271" s="62"/>
      <c r="X2271" s="62"/>
    </row>
    <row r="2272" spans="23:24" x14ac:dyDescent="0.2">
      <c r="W2272" s="62"/>
      <c r="X2272" s="62"/>
    </row>
    <row r="2273" spans="23:24" x14ac:dyDescent="0.2">
      <c r="W2273" s="62"/>
      <c r="X2273" s="62"/>
    </row>
    <row r="2274" spans="23:24" x14ac:dyDescent="0.2">
      <c r="W2274" s="62"/>
      <c r="X2274" s="62"/>
    </row>
    <row r="2275" spans="23:24" x14ac:dyDescent="0.2">
      <c r="W2275" s="62"/>
      <c r="X2275" s="62"/>
    </row>
    <row r="2276" spans="23:24" x14ac:dyDescent="0.2">
      <c r="W2276" s="62"/>
      <c r="X2276" s="62"/>
    </row>
    <row r="2277" spans="23:24" x14ac:dyDescent="0.2">
      <c r="W2277" s="62"/>
      <c r="X2277" s="62"/>
    </row>
    <row r="2278" spans="23:24" x14ac:dyDescent="0.2">
      <c r="W2278" s="62"/>
      <c r="X2278" s="62"/>
    </row>
    <row r="2279" spans="23:24" x14ac:dyDescent="0.2">
      <c r="W2279" s="62"/>
      <c r="X2279" s="62"/>
    </row>
    <row r="2280" spans="23:24" x14ac:dyDescent="0.2">
      <c r="W2280" s="62"/>
      <c r="X2280" s="62"/>
    </row>
    <row r="2281" spans="23:24" x14ac:dyDescent="0.2">
      <c r="W2281" s="62"/>
      <c r="X2281" s="62"/>
    </row>
    <row r="2282" spans="23:24" x14ac:dyDescent="0.2">
      <c r="W2282" s="62"/>
      <c r="X2282" s="62"/>
    </row>
    <row r="2283" spans="23:24" x14ac:dyDescent="0.2">
      <c r="W2283" s="62"/>
      <c r="X2283" s="62"/>
    </row>
    <row r="2284" spans="23:24" x14ac:dyDescent="0.2">
      <c r="W2284" s="62"/>
      <c r="X2284" s="62"/>
    </row>
    <row r="2285" spans="23:24" x14ac:dyDescent="0.2">
      <c r="W2285" s="62"/>
      <c r="X2285" s="62"/>
    </row>
    <row r="2286" spans="23:24" x14ac:dyDescent="0.2">
      <c r="W2286" s="62"/>
      <c r="X2286" s="62"/>
    </row>
    <row r="2287" spans="23:24" x14ac:dyDescent="0.2">
      <c r="W2287" s="62"/>
      <c r="X2287" s="62"/>
    </row>
    <row r="2288" spans="23:24" x14ac:dyDescent="0.2">
      <c r="W2288" s="62"/>
      <c r="X2288" s="62"/>
    </row>
    <row r="2289" spans="23:24" x14ac:dyDescent="0.2">
      <c r="W2289" s="62"/>
      <c r="X2289" s="62"/>
    </row>
    <row r="2290" spans="23:24" x14ac:dyDescent="0.2">
      <c r="W2290" s="62"/>
      <c r="X2290" s="62"/>
    </row>
    <row r="2291" spans="23:24" x14ac:dyDescent="0.2">
      <c r="W2291" s="62"/>
      <c r="X2291" s="62"/>
    </row>
    <row r="2292" spans="23:24" x14ac:dyDescent="0.2">
      <c r="W2292" s="62"/>
      <c r="X2292" s="62"/>
    </row>
    <row r="2293" spans="23:24" x14ac:dyDescent="0.2">
      <c r="W2293" s="62"/>
      <c r="X2293" s="62"/>
    </row>
    <row r="2294" spans="23:24" x14ac:dyDescent="0.2">
      <c r="W2294" s="62"/>
      <c r="X2294" s="62"/>
    </row>
    <row r="2295" spans="23:24" x14ac:dyDescent="0.2">
      <c r="W2295" s="62"/>
      <c r="X2295" s="62"/>
    </row>
    <row r="2296" spans="23:24" x14ac:dyDescent="0.2">
      <c r="W2296" s="62"/>
      <c r="X2296" s="62"/>
    </row>
    <row r="2297" spans="23:24" x14ac:dyDescent="0.2">
      <c r="W2297" s="62"/>
      <c r="X2297" s="62"/>
    </row>
    <row r="2298" spans="23:24" x14ac:dyDescent="0.2">
      <c r="W2298" s="62"/>
      <c r="X2298" s="62"/>
    </row>
    <row r="2299" spans="23:24" x14ac:dyDescent="0.2">
      <c r="W2299" s="62"/>
      <c r="X2299" s="62"/>
    </row>
    <row r="2300" spans="23:24" x14ac:dyDescent="0.2">
      <c r="W2300" s="62"/>
      <c r="X2300" s="62"/>
    </row>
    <row r="2301" spans="23:24" x14ac:dyDescent="0.2">
      <c r="W2301" s="62"/>
      <c r="X2301" s="62"/>
    </row>
    <row r="2302" spans="23:24" x14ac:dyDescent="0.2">
      <c r="W2302" s="62"/>
      <c r="X2302" s="62"/>
    </row>
    <row r="2303" spans="23:24" x14ac:dyDescent="0.2">
      <c r="W2303" s="62"/>
      <c r="X2303" s="62"/>
    </row>
    <row r="2304" spans="23:24" x14ac:dyDescent="0.2">
      <c r="W2304" s="62"/>
      <c r="X2304" s="62"/>
    </row>
    <row r="2305" spans="23:24" x14ac:dyDescent="0.2">
      <c r="W2305" s="62"/>
      <c r="X2305" s="62"/>
    </row>
    <row r="2306" spans="23:24" x14ac:dyDescent="0.2">
      <c r="W2306" s="62"/>
      <c r="X2306" s="62"/>
    </row>
    <row r="2307" spans="23:24" x14ac:dyDescent="0.2">
      <c r="W2307" s="62"/>
      <c r="X2307" s="62"/>
    </row>
    <row r="2308" spans="23:24" x14ac:dyDescent="0.2">
      <c r="W2308" s="62"/>
      <c r="X2308" s="62"/>
    </row>
    <row r="2309" spans="23:24" x14ac:dyDescent="0.2">
      <c r="W2309" s="62"/>
      <c r="X2309" s="62"/>
    </row>
    <row r="2310" spans="23:24" x14ac:dyDescent="0.2">
      <c r="W2310" s="62"/>
      <c r="X2310" s="62"/>
    </row>
    <row r="2311" spans="23:24" x14ac:dyDescent="0.2">
      <c r="W2311" s="62"/>
      <c r="X2311" s="62"/>
    </row>
    <row r="2312" spans="23:24" x14ac:dyDescent="0.2">
      <c r="W2312" s="62"/>
      <c r="X2312" s="62"/>
    </row>
    <row r="2313" spans="23:24" x14ac:dyDescent="0.2">
      <c r="W2313" s="62"/>
      <c r="X2313" s="62"/>
    </row>
    <row r="2314" spans="23:24" x14ac:dyDescent="0.2">
      <c r="W2314" s="62"/>
      <c r="X2314" s="62"/>
    </row>
    <row r="2315" spans="23:24" x14ac:dyDescent="0.2">
      <c r="W2315" s="62"/>
      <c r="X2315" s="62"/>
    </row>
    <row r="2316" spans="23:24" x14ac:dyDescent="0.2">
      <c r="W2316" s="62"/>
      <c r="X2316" s="62"/>
    </row>
    <row r="2317" spans="23:24" x14ac:dyDescent="0.2">
      <c r="W2317" s="62"/>
      <c r="X2317" s="62"/>
    </row>
    <row r="2318" spans="23:24" x14ac:dyDescent="0.2">
      <c r="W2318" s="62"/>
      <c r="X2318" s="62"/>
    </row>
    <row r="2319" spans="23:24" x14ac:dyDescent="0.2">
      <c r="W2319" s="62"/>
      <c r="X2319" s="62"/>
    </row>
    <row r="2320" spans="23:24" x14ac:dyDescent="0.2">
      <c r="W2320" s="62"/>
      <c r="X2320" s="62"/>
    </row>
    <row r="2321" spans="23:24" x14ac:dyDescent="0.2">
      <c r="W2321" s="62"/>
      <c r="X2321" s="62"/>
    </row>
    <row r="2322" spans="23:24" x14ac:dyDescent="0.2">
      <c r="W2322" s="62"/>
      <c r="X2322" s="62"/>
    </row>
    <row r="2323" spans="23:24" x14ac:dyDescent="0.2">
      <c r="W2323" s="62"/>
      <c r="X2323" s="62"/>
    </row>
    <row r="2324" spans="23:24" x14ac:dyDescent="0.2">
      <c r="W2324" s="62"/>
      <c r="X2324" s="62"/>
    </row>
    <row r="2325" spans="23:24" x14ac:dyDescent="0.2">
      <c r="W2325" s="62"/>
      <c r="X2325" s="62"/>
    </row>
    <row r="2326" spans="23:24" x14ac:dyDescent="0.2">
      <c r="W2326" s="62"/>
      <c r="X2326" s="62"/>
    </row>
    <row r="2327" spans="23:24" x14ac:dyDescent="0.2">
      <c r="W2327" s="62"/>
      <c r="X2327" s="62"/>
    </row>
    <row r="2328" spans="23:24" x14ac:dyDescent="0.2">
      <c r="W2328" s="62"/>
      <c r="X2328" s="62"/>
    </row>
    <row r="2329" spans="23:24" x14ac:dyDescent="0.2">
      <c r="W2329" s="62"/>
      <c r="X2329" s="62"/>
    </row>
    <row r="2330" spans="23:24" x14ac:dyDescent="0.2">
      <c r="W2330" s="62"/>
      <c r="X2330" s="62"/>
    </row>
    <row r="2331" spans="23:24" x14ac:dyDescent="0.2">
      <c r="W2331" s="62"/>
      <c r="X2331" s="62"/>
    </row>
    <row r="2332" spans="23:24" x14ac:dyDescent="0.2">
      <c r="W2332" s="62"/>
      <c r="X2332" s="62"/>
    </row>
    <row r="2333" spans="23:24" x14ac:dyDescent="0.2">
      <c r="W2333" s="62"/>
      <c r="X2333" s="62"/>
    </row>
    <row r="2334" spans="23:24" x14ac:dyDescent="0.2">
      <c r="W2334" s="62"/>
      <c r="X2334" s="62"/>
    </row>
    <row r="2335" spans="23:24" x14ac:dyDescent="0.2">
      <c r="W2335" s="62"/>
      <c r="X2335" s="62"/>
    </row>
    <row r="2336" spans="23:24" x14ac:dyDescent="0.2">
      <c r="W2336" s="62"/>
      <c r="X2336" s="62"/>
    </row>
    <row r="2337" spans="23:24" x14ac:dyDescent="0.2">
      <c r="W2337" s="62"/>
      <c r="X2337" s="62"/>
    </row>
    <row r="2338" spans="23:24" x14ac:dyDescent="0.2">
      <c r="W2338" s="62"/>
      <c r="X2338" s="62"/>
    </row>
    <row r="2339" spans="23:24" x14ac:dyDescent="0.2">
      <c r="W2339" s="62"/>
      <c r="X2339" s="62"/>
    </row>
    <row r="2340" spans="23:24" x14ac:dyDescent="0.2">
      <c r="W2340" s="62"/>
      <c r="X2340" s="62"/>
    </row>
    <row r="2341" spans="23:24" x14ac:dyDescent="0.2">
      <c r="W2341" s="62"/>
      <c r="X2341" s="62"/>
    </row>
    <row r="2342" spans="23:24" x14ac:dyDescent="0.2">
      <c r="W2342" s="62"/>
      <c r="X2342" s="62"/>
    </row>
    <row r="2343" spans="23:24" x14ac:dyDescent="0.2">
      <c r="W2343" s="62"/>
      <c r="X2343" s="62"/>
    </row>
    <row r="2344" spans="23:24" x14ac:dyDescent="0.2">
      <c r="W2344" s="62"/>
      <c r="X2344" s="62"/>
    </row>
    <row r="2345" spans="23:24" x14ac:dyDescent="0.2">
      <c r="W2345" s="62"/>
      <c r="X2345" s="62"/>
    </row>
    <row r="2346" spans="23:24" x14ac:dyDescent="0.2">
      <c r="W2346" s="62"/>
      <c r="X2346" s="62"/>
    </row>
    <row r="2347" spans="23:24" x14ac:dyDescent="0.2">
      <c r="W2347" s="62"/>
      <c r="X2347" s="62"/>
    </row>
    <row r="2348" spans="23:24" x14ac:dyDescent="0.2">
      <c r="W2348" s="62"/>
      <c r="X2348" s="62"/>
    </row>
    <row r="2349" spans="23:24" x14ac:dyDescent="0.2">
      <c r="W2349" s="62"/>
      <c r="X2349" s="62"/>
    </row>
    <row r="2350" spans="23:24" x14ac:dyDescent="0.2">
      <c r="W2350" s="62"/>
      <c r="X2350" s="62"/>
    </row>
    <row r="2351" spans="23:24" x14ac:dyDescent="0.2">
      <c r="W2351" s="62"/>
      <c r="X2351" s="62"/>
    </row>
    <row r="2352" spans="23:24" x14ac:dyDescent="0.2">
      <c r="W2352" s="62"/>
      <c r="X2352" s="62"/>
    </row>
    <row r="2353" spans="23:24" x14ac:dyDescent="0.2">
      <c r="W2353" s="62"/>
      <c r="X2353" s="62"/>
    </row>
    <row r="2354" spans="23:24" x14ac:dyDescent="0.2">
      <c r="W2354" s="62"/>
      <c r="X2354" s="62"/>
    </row>
    <row r="2355" spans="23:24" x14ac:dyDescent="0.2">
      <c r="W2355" s="62"/>
      <c r="X2355" s="62"/>
    </row>
    <row r="2356" spans="23:24" x14ac:dyDescent="0.2">
      <c r="W2356" s="62"/>
      <c r="X2356" s="62"/>
    </row>
    <row r="2357" spans="23:24" x14ac:dyDescent="0.2">
      <c r="W2357" s="62"/>
      <c r="X2357" s="62"/>
    </row>
    <row r="2358" spans="23:24" x14ac:dyDescent="0.2">
      <c r="W2358" s="62"/>
      <c r="X2358" s="62"/>
    </row>
    <row r="2359" spans="23:24" x14ac:dyDescent="0.2">
      <c r="W2359" s="62"/>
      <c r="X2359" s="62"/>
    </row>
    <row r="2360" spans="23:24" x14ac:dyDescent="0.2">
      <c r="W2360" s="62"/>
      <c r="X2360" s="62"/>
    </row>
    <row r="2361" spans="23:24" x14ac:dyDescent="0.2">
      <c r="W2361" s="62"/>
      <c r="X2361" s="62"/>
    </row>
    <row r="2362" spans="23:24" x14ac:dyDescent="0.2">
      <c r="W2362" s="62"/>
      <c r="X2362" s="62"/>
    </row>
    <row r="2363" spans="23:24" x14ac:dyDescent="0.2">
      <c r="W2363" s="62"/>
      <c r="X2363" s="62"/>
    </row>
    <row r="2364" spans="23:24" x14ac:dyDescent="0.2">
      <c r="W2364" s="62"/>
      <c r="X2364" s="62"/>
    </row>
    <row r="2365" spans="23:24" x14ac:dyDescent="0.2">
      <c r="W2365" s="62"/>
      <c r="X2365" s="62"/>
    </row>
    <row r="2366" spans="23:24" x14ac:dyDescent="0.2">
      <c r="W2366" s="62"/>
      <c r="X2366" s="62"/>
    </row>
    <row r="2367" spans="23:24" x14ac:dyDescent="0.2">
      <c r="W2367" s="62"/>
      <c r="X2367" s="62"/>
    </row>
    <row r="2368" spans="23:24" x14ac:dyDescent="0.2">
      <c r="W2368" s="62"/>
      <c r="X2368" s="62"/>
    </row>
    <row r="2369" spans="23:24" x14ac:dyDescent="0.2">
      <c r="W2369" s="62"/>
      <c r="X2369" s="62"/>
    </row>
    <row r="2370" spans="23:24" x14ac:dyDescent="0.2">
      <c r="W2370" s="62"/>
      <c r="X2370" s="62"/>
    </row>
    <row r="2371" spans="23:24" x14ac:dyDescent="0.2">
      <c r="W2371" s="62"/>
      <c r="X2371" s="62"/>
    </row>
    <row r="2372" spans="23:24" x14ac:dyDescent="0.2">
      <c r="W2372" s="62"/>
      <c r="X2372" s="62"/>
    </row>
    <row r="2373" spans="23:24" x14ac:dyDescent="0.2">
      <c r="W2373" s="62"/>
      <c r="X2373" s="62"/>
    </row>
    <row r="2374" spans="23:24" x14ac:dyDescent="0.2">
      <c r="W2374" s="62"/>
      <c r="X2374" s="62"/>
    </row>
    <row r="2375" spans="23:24" x14ac:dyDescent="0.2">
      <c r="W2375" s="62"/>
      <c r="X2375" s="62"/>
    </row>
    <row r="2376" spans="23:24" x14ac:dyDescent="0.2">
      <c r="W2376" s="62"/>
      <c r="X2376" s="62"/>
    </row>
    <row r="2377" spans="23:24" x14ac:dyDescent="0.2">
      <c r="W2377" s="62"/>
      <c r="X2377" s="62"/>
    </row>
    <row r="2378" spans="23:24" x14ac:dyDescent="0.2">
      <c r="W2378" s="62"/>
      <c r="X2378" s="62"/>
    </row>
    <row r="2379" spans="23:24" x14ac:dyDescent="0.2">
      <c r="W2379" s="62"/>
      <c r="X2379" s="62"/>
    </row>
    <row r="2380" spans="23:24" x14ac:dyDescent="0.2">
      <c r="W2380" s="62"/>
      <c r="X2380" s="62"/>
    </row>
    <row r="2381" spans="23:24" x14ac:dyDescent="0.2">
      <c r="W2381" s="62"/>
      <c r="X2381" s="62"/>
    </row>
    <row r="2382" spans="23:24" x14ac:dyDescent="0.2">
      <c r="W2382" s="62"/>
      <c r="X2382" s="62"/>
    </row>
    <row r="2383" spans="23:24" x14ac:dyDescent="0.2">
      <c r="W2383" s="62"/>
      <c r="X2383" s="62"/>
    </row>
    <row r="2384" spans="23:24" x14ac:dyDescent="0.2">
      <c r="W2384" s="62"/>
      <c r="X2384" s="62"/>
    </row>
    <row r="2385" spans="23:24" x14ac:dyDescent="0.2">
      <c r="W2385" s="62"/>
      <c r="X2385" s="62"/>
    </row>
    <row r="2386" spans="23:24" x14ac:dyDescent="0.2">
      <c r="W2386" s="62"/>
      <c r="X2386" s="62"/>
    </row>
    <row r="2387" spans="23:24" x14ac:dyDescent="0.2">
      <c r="W2387" s="62"/>
      <c r="X2387" s="62"/>
    </row>
    <row r="2388" spans="23:24" x14ac:dyDescent="0.2">
      <c r="W2388" s="62"/>
      <c r="X2388" s="62"/>
    </row>
    <row r="2389" spans="23:24" x14ac:dyDescent="0.2">
      <c r="W2389" s="62"/>
      <c r="X2389" s="62"/>
    </row>
    <row r="2390" spans="23:24" x14ac:dyDescent="0.2">
      <c r="W2390" s="62"/>
      <c r="X2390" s="62"/>
    </row>
    <row r="2391" spans="23:24" x14ac:dyDescent="0.2">
      <c r="W2391" s="62"/>
      <c r="X2391" s="62"/>
    </row>
    <row r="2392" spans="23:24" x14ac:dyDescent="0.2">
      <c r="W2392" s="62"/>
      <c r="X2392" s="62"/>
    </row>
    <row r="2393" spans="23:24" x14ac:dyDescent="0.2">
      <c r="W2393" s="62"/>
      <c r="X2393" s="62"/>
    </row>
    <row r="2394" spans="23:24" x14ac:dyDescent="0.2">
      <c r="W2394" s="62"/>
      <c r="X2394" s="62"/>
    </row>
    <row r="2395" spans="23:24" x14ac:dyDescent="0.2">
      <c r="W2395" s="62"/>
      <c r="X2395" s="62"/>
    </row>
    <row r="2396" spans="23:24" x14ac:dyDescent="0.2">
      <c r="W2396" s="62"/>
      <c r="X2396" s="62"/>
    </row>
    <row r="2397" spans="23:24" x14ac:dyDescent="0.2">
      <c r="W2397" s="62"/>
      <c r="X2397" s="62"/>
    </row>
    <row r="2398" spans="23:24" x14ac:dyDescent="0.2">
      <c r="W2398" s="62"/>
      <c r="X2398" s="62"/>
    </row>
    <row r="2399" spans="23:24" x14ac:dyDescent="0.2">
      <c r="W2399" s="62"/>
      <c r="X2399" s="62"/>
    </row>
    <row r="2400" spans="23:24" x14ac:dyDescent="0.2">
      <c r="W2400" s="62"/>
      <c r="X2400" s="62"/>
    </row>
    <row r="2401" spans="23:24" x14ac:dyDescent="0.2">
      <c r="W2401" s="62"/>
      <c r="X2401" s="62"/>
    </row>
    <row r="2402" spans="23:24" x14ac:dyDescent="0.2">
      <c r="W2402" s="62"/>
      <c r="X2402" s="62"/>
    </row>
    <row r="2403" spans="23:24" x14ac:dyDescent="0.2">
      <c r="W2403" s="62"/>
      <c r="X2403" s="62"/>
    </row>
    <row r="2404" spans="23:24" x14ac:dyDescent="0.2">
      <c r="W2404" s="62"/>
      <c r="X2404" s="62"/>
    </row>
    <row r="2405" spans="23:24" x14ac:dyDescent="0.2">
      <c r="W2405" s="62"/>
      <c r="X2405" s="62"/>
    </row>
    <row r="2406" spans="23:24" x14ac:dyDescent="0.2">
      <c r="W2406" s="62"/>
      <c r="X2406" s="62"/>
    </row>
    <row r="2407" spans="23:24" x14ac:dyDescent="0.2">
      <c r="W2407" s="62"/>
      <c r="X2407" s="62"/>
    </row>
    <row r="2408" spans="23:24" x14ac:dyDescent="0.2">
      <c r="W2408" s="62"/>
      <c r="X2408" s="62"/>
    </row>
    <row r="2409" spans="23:24" x14ac:dyDescent="0.2">
      <c r="W2409" s="62"/>
      <c r="X2409" s="62"/>
    </row>
    <row r="2410" spans="23:24" x14ac:dyDescent="0.2">
      <c r="W2410" s="62"/>
      <c r="X2410" s="62"/>
    </row>
    <row r="2411" spans="23:24" x14ac:dyDescent="0.2">
      <c r="W2411" s="62"/>
      <c r="X2411" s="62"/>
    </row>
    <row r="2412" spans="23:24" x14ac:dyDescent="0.2">
      <c r="W2412" s="62"/>
      <c r="X2412" s="62"/>
    </row>
    <row r="2413" spans="23:24" x14ac:dyDescent="0.2">
      <c r="W2413" s="62"/>
      <c r="X2413" s="62"/>
    </row>
    <row r="2414" spans="23:24" x14ac:dyDescent="0.2">
      <c r="W2414" s="62"/>
      <c r="X2414" s="62"/>
    </row>
    <row r="2415" spans="23:24" x14ac:dyDescent="0.2">
      <c r="W2415" s="62"/>
      <c r="X2415" s="62"/>
    </row>
    <row r="2416" spans="23:24" x14ac:dyDescent="0.2">
      <c r="W2416" s="62"/>
      <c r="X2416" s="62"/>
    </row>
    <row r="2417" spans="23:24" x14ac:dyDescent="0.2">
      <c r="W2417" s="62"/>
      <c r="X2417" s="62"/>
    </row>
    <row r="2418" spans="23:24" x14ac:dyDescent="0.2">
      <c r="W2418" s="62"/>
      <c r="X2418" s="62"/>
    </row>
    <row r="2419" spans="23:24" x14ac:dyDescent="0.2">
      <c r="W2419" s="62"/>
      <c r="X2419" s="62"/>
    </row>
    <row r="2420" spans="23:24" x14ac:dyDescent="0.2">
      <c r="W2420" s="62"/>
      <c r="X2420" s="62"/>
    </row>
    <row r="2421" spans="23:24" x14ac:dyDescent="0.2">
      <c r="W2421" s="62"/>
      <c r="X2421" s="62"/>
    </row>
    <row r="2422" spans="23:24" x14ac:dyDescent="0.2">
      <c r="W2422" s="62"/>
      <c r="X2422" s="62"/>
    </row>
    <row r="2423" spans="23:24" x14ac:dyDescent="0.2">
      <c r="W2423" s="62"/>
      <c r="X2423" s="62"/>
    </row>
    <row r="2424" spans="23:24" x14ac:dyDescent="0.2">
      <c r="W2424" s="62"/>
      <c r="X2424" s="62"/>
    </row>
    <row r="2425" spans="23:24" x14ac:dyDescent="0.2">
      <c r="W2425" s="62"/>
      <c r="X2425" s="62"/>
    </row>
    <row r="2426" spans="23:24" x14ac:dyDescent="0.2">
      <c r="W2426" s="62"/>
      <c r="X2426" s="62"/>
    </row>
    <row r="2427" spans="23:24" x14ac:dyDescent="0.2">
      <c r="W2427" s="62"/>
      <c r="X2427" s="62"/>
    </row>
    <row r="2428" spans="23:24" x14ac:dyDescent="0.2">
      <c r="W2428" s="62"/>
      <c r="X2428" s="62"/>
    </row>
    <row r="2429" spans="23:24" x14ac:dyDescent="0.2">
      <c r="W2429" s="62"/>
      <c r="X2429" s="62"/>
    </row>
    <row r="2430" spans="23:24" x14ac:dyDescent="0.2">
      <c r="W2430" s="62"/>
      <c r="X2430" s="62"/>
    </row>
    <row r="2431" spans="23:24" x14ac:dyDescent="0.2">
      <c r="W2431" s="62"/>
      <c r="X2431" s="62"/>
    </row>
    <row r="2432" spans="23:24" x14ac:dyDescent="0.2">
      <c r="W2432" s="62"/>
      <c r="X2432" s="62"/>
    </row>
    <row r="2433" spans="23:24" x14ac:dyDescent="0.2">
      <c r="W2433" s="62"/>
      <c r="X2433" s="62"/>
    </row>
    <row r="2434" spans="23:24" x14ac:dyDescent="0.2">
      <c r="W2434" s="62"/>
      <c r="X2434" s="62"/>
    </row>
    <row r="2435" spans="23:24" x14ac:dyDescent="0.2">
      <c r="W2435" s="62"/>
      <c r="X2435" s="62"/>
    </row>
    <row r="2436" spans="23:24" x14ac:dyDescent="0.2">
      <c r="W2436" s="62"/>
      <c r="X2436" s="62"/>
    </row>
    <row r="2437" spans="23:24" x14ac:dyDescent="0.2">
      <c r="W2437" s="62"/>
      <c r="X2437" s="62"/>
    </row>
    <row r="2438" spans="23:24" x14ac:dyDescent="0.2">
      <c r="W2438" s="62"/>
      <c r="X2438" s="62"/>
    </row>
    <row r="2439" spans="23:24" x14ac:dyDescent="0.2">
      <c r="W2439" s="62"/>
      <c r="X2439" s="62"/>
    </row>
    <row r="2440" spans="23:24" x14ac:dyDescent="0.2">
      <c r="W2440" s="62"/>
      <c r="X2440" s="62"/>
    </row>
    <row r="2441" spans="23:24" x14ac:dyDescent="0.2">
      <c r="W2441" s="62"/>
      <c r="X2441" s="62"/>
    </row>
    <row r="2442" spans="23:24" x14ac:dyDescent="0.2">
      <c r="W2442" s="62"/>
      <c r="X2442" s="62"/>
    </row>
    <row r="2443" spans="23:24" x14ac:dyDescent="0.2">
      <c r="W2443" s="62"/>
      <c r="X2443" s="62"/>
    </row>
    <row r="2444" spans="23:24" x14ac:dyDescent="0.2">
      <c r="W2444" s="62"/>
      <c r="X2444" s="62"/>
    </row>
    <row r="2445" spans="23:24" x14ac:dyDescent="0.2">
      <c r="W2445" s="62"/>
      <c r="X2445" s="62"/>
    </row>
    <row r="2446" spans="23:24" x14ac:dyDescent="0.2">
      <c r="W2446" s="62"/>
      <c r="X2446" s="62"/>
    </row>
    <row r="2447" spans="23:24" x14ac:dyDescent="0.2">
      <c r="W2447" s="62"/>
      <c r="X2447" s="62"/>
    </row>
    <row r="2448" spans="23:24" x14ac:dyDescent="0.2">
      <c r="W2448" s="62"/>
      <c r="X2448" s="62"/>
    </row>
    <row r="2449" spans="23:24" x14ac:dyDescent="0.2">
      <c r="W2449" s="62"/>
      <c r="X2449" s="62"/>
    </row>
    <row r="2450" spans="23:24" x14ac:dyDescent="0.2">
      <c r="W2450" s="62"/>
      <c r="X2450" s="62"/>
    </row>
    <row r="2451" spans="23:24" x14ac:dyDescent="0.2">
      <c r="W2451" s="62"/>
      <c r="X2451" s="62"/>
    </row>
    <row r="2452" spans="23:24" x14ac:dyDescent="0.2">
      <c r="W2452" s="62"/>
      <c r="X2452" s="62"/>
    </row>
    <row r="2453" spans="23:24" x14ac:dyDescent="0.2">
      <c r="W2453" s="62"/>
      <c r="X2453" s="62"/>
    </row>
    <row r="2454" spans="23:24" x14ac:dyDescent="0.2">
      <c r="W2454" s="62"/>
      <c r="X2454" s="62"/>
    </row>
    <row r="2455" spans="23:24" x14ac:dyDescent="0.2">
      <c r="W2455" s="62"/>
      <c r="X2455" s="62"/>
    </row>
    <row r="2456" spans="23:24" x14ac:dyDescent="0.2">
      <c r="W2456" s="62"/>
      <c r="X2456" s="62"/>
    </row>
    <row r="2457" spans="23:24" x14ac:dyDescent="0.2">
      <c r="W2457" s="62"/>
      <c r="X2457" s="62"/>
    </row>
    <row r="2458" spans="23:24" x14ac:dyDescent="0.2">
      <c r="W2458" s="62"/>
      <c r="X2458" s="62"/>
    </row>
    <row r="2459" spans="23:24" x14ac:dyDescent="0.2">
      <c r="W2459" s="62"/>
      <c r="X2459" s="62"/>
    </row>
    <row r="2460" spans="23:24" x14ac:dyDescent="0.2">
      <c r="W2460" s="62"/>
      <c r="X2460" s="62"/>
    </row>
    <row r="2461" spans="23:24" x14ac:dyDescent="0.2">
      <c r="W2461" s="62"/>
      <c r="X2461" s="62"/>
    </row>
    <row r="2462" spans="23:24" x14ac:dyDescent="0.2">
      <c r="W2462" s="62"/>
      <c r="X2462" s="62"/>
    </row>
    <row r="2463" spans="23:24" x14ac:dyDescent="0.2">
      <c r="W2463" s="62"/>
      <c r="X2463" s="62"/>
    </row>
    <row r="2464" spans="23:24" x14ac:dyDescent="0.2">
      <c r="W2464" s="62"/>
      <c r="X2464" s="62"/>
    </row>
    <row r="2465" spans="23:24" x14ac:dyDescent="0.2">
      <c r="W2465" s="62"/>
      <c r="X2465" s="62"/>
    </row>
    <row r="2466" spans="23:24" x14ac:dyDescent="0.2">
      <c r="W2466" s="62"/>
      <c r="X2466" s="62"/>
    </row>
    <row r="2467" spans="23:24" x14ac:dyDescent="0.2">
      <c r="W2467" s="62"/>
      <c r="X2467" s="62"/>
    </row>
    <row r="2468" spans="23:24" x14ac:dyDescent="0.2">
      <c r="W2468" s="62"/>
      <c r="X2468" s="62"/>
    </row>
    <row r="2469" spans="23:24" x14ac:dyDescent="0.2">
      <c r="W2469" s="62"/>
      <c r="X2469" s="62"/>
    </row>
    <row r="2470" spans="23:24" x14ac:dyDescent="0.2">
      <c r="W2470" s="62"/>
      <c r="X2470" s="62"/>
    </row>
    <row r="2471" spans="23:24" x14ac:dyDescent="0.2">
      <c r="W2471" s="62"/>
      <c r="X2471" s="62"/>
    </row>
    <row r="2472" spans="23:24" x14ac:dyDescent="0.2">
      <c r="W2472" s="62"/>
      <c r="X2472" s="62"/>
    </row>
    <row r="2473" spans="23:24" x14ac:dyDescent="0.2">
      <c r="W2473" s="62"/>
      <c r="X2473" s="62"/>
    </row>
    <row r="2474" spans="23:24" x14ac:dyDescent="0.2">
      <c r="W2474" s="62"/>
      <c r="X2474" s="62"/>
    </row>
    <row r="2475" spans="23:24" x14ac:dyDescent="0.2">
      <c r="W2475" s="62"/>
      <c r="X2475" s="62"/>
    </row>
    <row r="2476" spans="23:24" x14ac:dyDescent="0.2">
      <c r="W2476" s="62"/>
      <c r="X2476" s="62"/>
    </row>
    <row r="2477" spans="23:24" x14ac:dyDescent="0.2">
      <c r="W2477" s="62"/>
      <c r="X2477" s="62"/>
    </row>
    <row r="2478" spans="23:24" x14ac:dyDescent="0.2">
      <c r="W2478" s="62"/>
      <c r="X2478" s="62"/>
    </row>
    <row r="2479" spans="23:24" x14ac:dyDescent="0.2">
      <c r="W2479" s="62"/>
      <c r="X2479" s="62"/>
    </row>
    <row r="2480" spans="23:24" x14ac:dyDescent="0.2">
      <c r="W2480" s="62"/>
      <c r="X2480" s="62"/>
    </row>
    <row r="2481" spans="23:24" x14ac:dyDescent="0.2">
      <c r="W2481" s="62"/>
      <c r="X2481" s="62"/>
    </row>
    <row r="2482" spans="23:24" x14ac:dyDescent="0.2">
      <c r="W2482" s="62"/>
      <c r="X2482" s="62"/>
    </row>
    <row r="2483" spans="23:24" x14ac:dyDescent="0.2">
      <c r="W2483" s="62"/>
      <c r="X2483" s="62"/>
    </row>
    <row r="2484" spans="23:24" x14ac:dyDescent="0.2">
      <c r="W2484" s="62"/>
      <c r="X2484" s="62"/>
    </row>
    <row r="2485" spans="23:24" x14ac:dyDescent="0.2">
      <c r="W2485" s="62"/>
      <c r="X2485" s="62"/>
    </row>
    <row r="2486" spans="23:24" x14ac:dyDescent="0.2">
      <c r="W2486" s="62"/>
      <c r="X2486" s="62"/>
    </row>
    <row r="2487" spans="23:24" x14ac:dyDescent="0.2">
      <c r="W2487" s="62"/>
      <c r="X2487" s="62"/>
    </row>
    <row r="2488" spans="23:24" x14ac:dyDescent="0.2">
      <c r="W2488" s="62"/>
      <c r="X2488" s="62"/>
    </row>
    <row r="2489" spans="23:24" x14ac:dyDescent="0.2">
      <c r="W2489" s="62"/>
      <c r="X2489" s="62"/>
    </row>
    <row r="2490" spans="23:24" x14ac:dyDescent="0.2">
      <c r="W2490" s="62"/>
      <c r="X2490" s="62"/>
    </row>
    <row r="2491" spans="23:24" x14ac:dyDescent="0.2">
      <c r="W2491" s="62"/>
      <c r="X2491" s="62"/>
    </row>
    <row r="2492" spans="23:24" x14ac:dyDescent="0.2">
      <c r="W2492" s="62"/>
      <c r="X2492" s="62"/>
    </row>
    <row r="2493" spans="23:24" x14ac:dyDescent="0.2">
      <c r="W2493" s="62"/>
      <c r="X2493" s="62"/>
    </row>
    <row r="2494" spans="23:24" x14ac:dyDescent="0.2">
      <c r="W2494" s="62"/>
      <c r="X2494" s="62"/>
    </row>
    <row r="2495" spans="23:24" x14ac:dyDescent="0.2">
      <c r="W2495" s="62"/>
      <c r="X2495" s="62"/>
    </row>
    <row r="2496" spans="23:24" x14ac:dyDescent="0.2">
      <c r="W2496" s="62"/>
      <c r="X2496" s="62"/>
    </row>
    <row r="2497" spans="23:24" x14ac:dyDescent="0.2">
      <c r="W2497" s="62"/>
      <c r="X2497" s="62"/>
    </row>
    <row r="2498" spans="23:24" x14ac:dyDescent="0.2">
      <c r="W2498" s="62"/>
      <c r="X2498" s="62"/>
    </row>
    <row r="2499" spans="23:24" x14ac:dyDescent="0.2">
      <c r="W2499" s="62"/>
      <c r="X2499" s="62"/>
    </row>
    <row r="2500" spans="23:24" x14ac:dyDescent="0.2">
      <c r="W2500" s="62"/>
      <c r="X2500" s="62"/>
    </row>
    <row r="2501" spans="23:24" x14ac:dyDescent="0.2">
      <c r="W2501" s="62"/>
      <c r="X2501" s="62"/>
    </row>
    <row r="2502" spans="23:24" x14ac:dyDescent="0.2">
      <c r="W2502" s="62"/>
      <c r="X2502" s="62"/>
    </row>
    <row r="2503" spans="23:24" x14ac:dyDescent="0.2">
      <c r="W2503" s="62"/>
      <c r="X2503" s="62"/>
    </row>
    <row r="2504" spans="23:24" x14ac:dyDescent="0.2">
      <c r="W2504" s="62"/>
      <c r="X2504" s="62"/>
    </row>
    <row r="2505" spans="23:24" x14ac:dyDescent="0.2">
      <c r="W2505" s="62"/>
      <c r="X2505" s="62"/>
    </row>
    <row r="2506" spans="23:24" x14ac:dyDescent="0.2">
      <c r="W2506" s="62"/>
      <c r="X2506" s="62"/>
    </row>
    <row r="2507" spans="23:24" x14ac:dyDescent="0.2">
      <c r="W2507" s="62"/>
      <c r="X2507" s="62"/>
    </row>
    <row r="2508" spans="23:24" x14ac:dyDescent="0.2">
      <c r="W2508" s="62"/>
      <c r="X2508" s="62"/>
    </row>
    <row r="2509" spans="23:24" x14ac:dyDescent="0.2">
      <c r="W2509" s="62"/>
      <c r="X2509" s="62"/>
    </row>
    <row r="2510" spans="23:24" x14ac:dyDescent="0.2">
      <c r="W2510" s="62"/>
      <c r="X2510" s="62"/>
    </row>
    <row r="2511" spans="23:24" x14ac:dyDescent="0.2">
      <c r="W2511" s="62"/>
      <c r="X2511" s="62"/>
    </row>
    <row r="2512" spans="23:24" x14ac:dyDescent="0.2">
      <c r="W2512" s="62"/>
      <c r="X2512" s="62"/>
    </row>
    <row r="2513" spans="23:24" x14ac:dyDescent="0.2">
      <c r="W2513" s="62"/>
      <c r="X2513" s="62"/>
    </row>
    <row r="2514" spans="23:24" x14ac:dyDescent="0.2">
      <c r="W2514" s="62"/>
      <c r="X2514" s="62"/>
    </row>
    <row r="2515" spans="23:24" x14ac:dyDescent="0.2">
      <c r="W2515" s="62"/>
      <c r="X2515" s="62"/>
    </row>
    <row r="2516" spans="23:24" x14ac:dyDescent="0.2">
      <c r="W2516" s="62"/>
      <c r="X2516" s="62"/>
    </row>
    <row r="2517" spans="23:24" x14ac:dyDescent="0.2">
      <c r="W2517" s="62"/>
      <c r="X2517" s="62"/>
    </row>
    <row r="2518" spans="23:24" x14ac:dyDescent="0.2">
      <c r="W2518" s="62"/>
      <c r="X2518" s="62"/>
    </row>
    <row r="2519" spans="23:24" x14ac:dyDescent="0.2">
      <c r="W2519" s="62"/>
      <c r="X2519" s="62"/>
    </row>
    <row r="2520" spans="23:24" x14ac:dyDescent="0.2">
      <c r="W2520" s="62"/>
      <c r="X2520" s="62"/>
    </row>
    <row r="2521" spans="23:24" x14ac:dyDescent="0.2">
      <c r="W2521" s="62"/>
      <c r="X2521" s="62"/>
    </row>
    <row r="2522" spans="23:24" x14ac:dyDescent="0.2">
      <c r="W2522" s="62"/>
      <c r="X2522" s="62"/>
    </row>
    <row r="2523" spans="23:24" x14ac:dyDescent="0.2">
      <c r="W2523" s="62"/>
      <c r="X2523" s="62"/>
    </row>
    <row r="2524" spans="23:24" x14ac:dyDescent="0.2">
      <c r="W2524" s="62"/>
      <c r="X2524" s="62"/>
    </row>
    <row r="2525" spans="23:24" x14ac:dyDescent="0.2">
      <c r="W2525" s="62"/>
      <c r="X2525" s="62"/>
    </row>
    <row r="2526" spans="23:24" x14ac:dyDescent="0.2">
      <c r="W2526" s="62"/>
      <c r="X2526" s="62"/>
    </row>
    <row r="2527" spans="23:24" x14ac:dyDescent="0.2">
      <c r="W2527" s="62"/>
      <c r="X2527" s="62"/>
    </row>
    <row r="2528" spans="23:24" x14ac:dyDescent="0.2">
      <c r="W2528" s="62"/>
      <c r="X2528" s="62"/>
    </row>
    <row r="2529" spans="23:24" x14ac:dyDescent="0.2">
      <c r="W2529" s="62"/>
      <c r="X2529" s="62"/>
    </row>
    <row r="2530" spans="23:24" x14ac:dyDescent="0.2">
      <c r="W2530" s="62"/>
      <c r="X2530" s="62"/>
    </row>
    <row r="2531" spans="23:24" x14ac:dyDescent="0.2">
      <c r="W2531" s="62"/>
      <c r="X2531" s="62"/>
    </row>
    <row r="2532" spans="23:24" x14ac:dyDescent="0.2">
      <c r="W2532" s="62"/>
      <c r="X2532" s="62"/>
    </row>
    <row r="2533" spans="23:24" x14ac:dyDescent="0.2">
      <c r="W2533" s="62"/>
      <c r="X2533" s="62"/>
    </row>
    <row r="2534" spans="23:24" x14ac:dyDescent="0.2">
      <c r="W2534" s="62"/>
      <c r="X2534" s="62"/>
    </row>
    <row r="2535" spans="23:24" x14ac:dyDescent="0.2">
      <c r="W2535" s="62"/>
      <c r="X2535" s="62"/>
    </row>
    <row r="2536" spans="23:24" x14ac:dyDescent="0.2">
      <c r="W2536" s="62"/>
      <c r="X2536" s="62"/>
    </row>
    <row r="2537" spans="23:24" x14ac:dyDescent="0.2">
      <c r="W2537" s="62"/>
      <c r="X2537" s="62"/>
    </row>
    <row r="2538" spans="23:24" x14ac:dyDescent="0.2">
      <c r="W2538" s="62"/>
      <c r="X2538" s="62"/>
    </row>
    <row r="2539" spans="23:24" x14ac:dyDescent="0.2">
      <c r="W2539" s="62"/>
      <c r="X2539" s="62"/>
    </row>
    <row r="2540" spans="23:24" x14ac:dyDescent="0.2">
      <c r="W2540" s="62"/>
      <c r="X2540" s="62"/>
    </row>
    <row r="2541" spans="23:24" x14ac:dyDescent="0.2">
      <c r="W2541" s="62"/>
      <c r="X2541" s="62"/>
    </row>
    <row r="2542" spans="23:24" x14ac:dyDescent="0.2">
      <c r="W2542" s="62"/>
      <c r="X2542" s="62"/>
    </row>
    <row r="2543" spans="23:24" x14ac:dyDescent="0.2">
      <c r="W2543" s="62"/>
      <c r="X2543" s="62"/>
    </row>
    <row r="2544" spans="23:24" x14ac:dyDescent="0.2">
      <c r="W2544" s="62"/>
      <c r="X2544" s="62"/>
    </row>
    <row r="2545" spans="23:24" x14ac:dyDescent="0.2">
      <c r="W2545" s="62"/>
      <c r="X2545" s="62"/>
    </row>
    <row r="2546" spans="23:24" x14ac:dyDescent="0.2">
      <c r="W2546" s="62"/>
      <c r="X2546" s="62"/>
    </row>
    <row r="2547" spans="23:24" x14ac:dyDescent="0.2">
      <c r="W2547" s="62"/>
      <c r="X2547" s="62"/>
    </row>
    <row r="2548" spans="23:24" x14ac:dyDescent="0.2">
      <c r="W2548" s="62"/>
      <c r="X2548" s="62"/>
    </row>
    <row r="2549" spans="23:24" x14ac:dyDescent="0.2">
      <c r="W2549" s="62"/>
      <c r="X2549" s="62"/>
    </row>
    <row r="2550" spans="23:24" x14ac:dyDescent="0.2">
      <c r="W2550" s="62"/>
      <c r="X2550" s="62"/>
    </row>
    <row r="2551" spans="23:24" x14ac:dyDescent="0.2">
      <c r="W2551" s="62"/>
      <c r="X2551" s="62"/>
    </row>
    <row r="2552" spans="23:24" x14ac:dyDescent="0.2">
      <c r="W2552" s="62"/>
      <c r="X2552" s="62"/>
    </row>
    <row r="2553" spans="23:24" x14ac:dyDescent="0.2">
      <c r="W2553" s="62"/>
      <c r="X2553" s="62"/>
    </row>
    <row r="2554" spans="23:24" x14ac:dyDescent="0.2">
      <c r="W2554" s="62"/>
      <c r="X2554" s="62"/>
    </row>
    <row r="2555" spans="23:24" x14ac:dyDescent="0.2">
      <c r="W2555" s="62"/>
      <c r="X2555" s="62"/>
    </row>
    <row r="2556" spans="23:24" x14ac:dyDescent="0.2">
      <c r="W2556" s="62"/>
      <c r="X2556" s="62"/>
    </row>
    <row r="2557" spans="23:24" x14ac:dyDescent="0.2">
      <c r="W2557" s="62"/>
      <c r="X2557" s="62"/>
    </row>
    <row r="2558" spans="23:24" x14ac:dyDescent="0.2">
      <c r="W2558" s="62"/>
      <c r="X2558" s="62"/>
    </row>
    <row r="2559" spans="23:24" x14ac:dyDescent="0.2">
      <c r="W2559" s="62"/>
      <c r="X2559" s="62"/>
    </row>
    <row r="2560" spans="23:24" x14ac:dyDescent="0.2">
      <c r="W2560" s="62"/>
      <c r="X2560" s="62"/>
    </row>
    <row r="2561" spans="23:24" x14ac:dyDescent="0.2">
      <c r="W2561" s="62"/>
      <c r="X2561" s="62"/>
    </row>
    <row r="2562" spans="23:24" x14ac:dyDescent="0.2">
      <c r="W2562" s="62"/>
      <c r="X2562" s="62"/>
    </row>
    <row r="2563" spans="23:24" x14ac:dyDescent="0.2">
      <c r="W2563" s="62"/>
      <c r="X2563" s="62"/>
    </row>
    <row r="2564" spans="23:24" x14ac:dyDescent="0.2">
      <c r="W2564" s="62"/>
      <c r="X2564" s="62"/>
    </row>
    <row r="2565" spans="23:24" x14ac:dyDescent="0.2">
      <c r="W2565" s="62"/>
      <c r="X2565" s="62"/>
    </row>
    <row r="2566" spans="23:24" x14ac:dyDescent="0.2">
      <c r="W2566" s="62"/>
      <c r="X2566" s="62"/>
    </row>
    <row r="2567" spans="23:24" x14ac:dyDescent="0.2">
      <c r="W2567" s="62"/>
      <c r="X2567" s="62"/>
    </row>
    <row r="2568" spans="23:24" x14ac:dyDescent="0.2">
      <c r="W2568" s="62"/>
      <c r="X2568" s="62"/>
    </row>
    <row r="2569" spans="23:24" x14ac:dyDescent="0.2">
      <c r="W2569" s="62"/>
      <c r="X2569" s="62"/>
    </row>
    <row r="2570" spans="23:24" x14ac:dyDescent="0.2">
      <c r="W2570" s="62"/>
      <c r="X2570" s="62"/>
    </row>
    <row r="2571" spans="23:24" x14ac:dyDescent="0.2">
      <c r="W2571" s="62"/>
      <c r="X2571" s="62"/>
    </row>
    <row r="2572" spans="23:24" x14ac:dyDescent="0.2">
      <c r="W2572" s="62"/>
      <c r="X2572" s="62"/>
    </row>
    <row r="2573" spans="23:24" x14ac:dyDescent="0.2">
      <c r="W2573" s="62"/>
      <c r="X2573" s="62"/>
    </row>
    <row r="2574" spans="23:24" x14ac:dyDescent="0.2">
      <c r="W2574" s="62"/>
      <c r="X2574" s="62"/>
    </row>
    <row r="2575" spans="23:24" x14ac:dyDescent="0.2">
      <c r="W2575" s="62"/>
      <c r="X2575" s="62"/>
    </row>
    <row r="2576" spans="23:24" x14ac:dyDescent="0.2">
      <c r="W2576" s="62"/>
      <c r="X2576" s="62"/>
    </row>
    <row r="2577" spans="23:24" x14ac:dyDescent="0.2">
      <c r="W2577" s="62"/>
      <c r="X2577" s="62"/>
    </row>
    <row r="2578" spans="23:24" x14ac:dyDescent="0.2">
      <c r="W2578" s="62"/>
      <c r="X2578" s="62"/>
    </row>
    <row r="2579" spans="23:24" x14ac:dyDescent="0.2">
      <c r="W2579" s="62"/>
      <c r="X2579" s="62"/>
    </row>
    <row r="2580" spans="23:24" x14ac:dyDescent="0.2">
      <c r="W2580" s="62"/>
      <c r="X2580" s="62"/>
    </row>
    <row r="2581" spans="23:24" x14ac:dyDescent="0.2">
      <c r="W2581" s="62"/>
      <c r="X2581" s="62"/>
    </row>
    <row r="2582" spans="23:24" x14ac:dyDescent="0.2">
      <c r="W2582" s="62"/>
      <c r="X2582" s="62"/>
    </row>
    <row r="2583" spans="23:24" x14ac:dyDescent="0.2">
      <c r="W2583" s="62"/>
      <c r="X2583" s="62"/>
    </row>
    <row r="2584" spans="23:24" x14ac:dyDescent="0.2">
      <c r="W2584" s="62"/>
      <c r="X2584" s="62"/>
    </row>
    <row r="2585" spans="23:24" x14ac:dyDescent="0.2">
      <c r="W2585" s="62"/>
      <c r="X2585" s="62"/>
    </row>
    <row r="2586" spans="23:24" x14ac:dyDescent="0.2">
      <c r="W2586" s="62"/>
      <c r="X2586" s="62"/>
    </row>
    <row r="2587" spans="23:24" x14ac:dyDescent="0.2">
      <c r="W2587" s="62"/>
      <c r="X2587" s="62"/>
    </row>
    <row r="2588" spans="23:24" x14ac:dyDescent="0.2">
      <c r="W2588" s="62"/>
      <c r="X2588" s="62"/>
    </row>
    <row r="2589" spans="23:24" x14ac:dyDescent="0.2">
      <c r="W2589" s="62"/>
      <c r="X2589" s="62"/>
    </row>
    <row r="2590" spans="23:24" x14ac:dyDescent="0.2">
      <c r="W2590" s="62"/>
      <c r="X2590" s="62"/>
    </row>
    <row r="2591" spans="23:24" x14ac:dyDescent="0.2">
      <c r="W2591" s="62"/>
      <c r="X2591" s="62"/>
    </row>
    <row r="2592" spans="23:24" x14ac:dyDescent="0.2">
      <c r="W2592" s="62"/>
      <c r="X2592" s="62"/>
    </row>
    <row r="2593" spans="23:24" x14ac:dyDescent="0.2">
      <c r="W2593" s="62"/>
      <c r="X2593" s="62"/>
    </row>
    <row r="2594" spans="23:24" x14ac:dyDescent="0.2">
      <c r="W2594" s="62"/>
      <c r="X2594" s="62"/>
    </row>
    <row r="2595" spans="23:24" x14ac:dyDescent="0.2">
      <c r="W2595" s="62"/>
      <c r="X2595" s="62"/>
    </row>
    <row r="2596" spans="23:24" x14ac:dyDescent="0.2">
      <c r="W2596" s="62"/>
      <c r="X2596" s="62"/>
    </row>
    <row r="2597" spans="23:24" x14ac:dyDescent="0.2">
      <c r="W2597" s="62"/>
      <c r="X2597" s="62"/>
    </row>
    <row r="2598" spans="23:24" x14ac:dyDescent="0.2">
      <c r="W2598" s="62"/>
      <c r="X2598" s="62"/>
    </row>
    <row r="2599" spans="23:24" x14ac:dyDescent="0.2">
      <c r="W2599" s="62"/>
      <c r="X2599" s="62"/>
    </row>
    <row r="2600" spans="23:24" x14ac:dyDescent="0.2">
      <c r="W2600" s="62"/>
      <c r="X2600" s="62"/>
    </row>
    <row r="2601" spans="23:24" x14ac:dyDescent="0.2">
      <c r="W2601" s="62"/>
      <c r="X2601" s="62"/>
    </row>
    <row r="2602" spans="23:24" x14ac:dyDescent="0.2">
      <c r="W2602" s="62"/>
      <c r="X2602" s="62"/>
    </row>
    <row r="2603" spans="23:24" x14ac:dyDescent="0.2">
      <c r="W2603" s="62"/>
      <c r="X2603" s="62"/>
    </row>
    <row r="2604" spans="23:24" x14ac:dyDescent="0.2">
      <c r="W2604" s="62"/>
      <c r="X2604" s="62"/>
    </row>
    <row r="2605" spans="23:24" x14ac:dyDescent="0.2">
      <c r="W2605" s="62"/>
      <c r="X2605" s="62"/>
    </row>
    <row r="2606" spans="23:24" x14ac:dyDescent="0.2">
      <c r="W2606" s="62"/>
      <c r="X2606" s="62"/>
    </row>
    <row r="2607" spans="23:24" x14ac:dyDescent="0.2">
      <c r="W2607" s="62"/>
      <c r="X2607" s="62"/>
    </row>
    <row r="2608" spans="23:24" x14ac:dyDescent="0.2">
      <c r="W2608" s="62"/>
      <c r="X2608" s="62"/>
    </row>
    <row r="2609" spans="23:24" x14ac:dyDescent="0.2">
      <c r="W2609" s="62"/>
      <c r="X2609" s="62"/>
    </row>
    <row r="2610" spans="23:24" x14ac:dyDescent="0.2">
      <c r="W2610" s="62"/>
      <c r="X2610" s="62"/>
    </row>
    <row r="2611" spans="23:24" x14ac:dyDescent="0.2">
      <c r="W2611" s="62"/>
      <c r="X2611" s="62"/>
    </row>
    <row r="2612" spans="23:24" x14ac:dyDescent="0.2">
      <c r="W2612" s="62"/>
      <c r="X2612" s="62"/>
    </row>
    <row r="2613" spans="23:24" x14ac:dyDescent="0.2">
      <c r="W2613" s="62"/>
      <c r="X2613" s="62"/>
    </row>
    <row r="2614" spans="23:24" x14ac:dyDescent="0.2">
      <c r="W2614" s="62"/>
      <c r="X2614" s="62"/>
    </row>
    <row r="2615" spans="23:24" x14ac:dyDescent="0.2">
      <c r="W2615" s="62"/>
      <c r="X2615" s="62"/>
    </row>
    <row r="2616" spans="23:24" x14ac:dyDescent="0.2">
      <c r="W2616" s="62"/>
      <c r="X2616" s="62"/>
    </row>
    <row r="2617" spans="23:24" x14ac:dyDescent="0.2">
      <c r="W2617" s="62"/>
      <c r="X2617" s="62"/>
    </row>
    <row r="2618" spans="23:24" x14ac:dyDescent="0.2">
      <c r="W2618" s="62"/>
      <c r="X2618" s="62"/>
    </row>
    <row r="2619" spans="23:24" x14ac:dyDescent="0.2">
      <c r="W2619" s="62"/>
      <c r="X2619" s="62"/>
    </row>
    <row r="2620" spans="23:24" x14ac:dyDescent="0.2">
      <c r="W2620" s="62"/>
      <c r="X2620" s="62"/>
    </row>
    <row r="2621" spans="23:24" x14ac:dyDescent="0.2">
      <c r="W2621" s="62"/>
      <c r="X2621" s="62"/>
    </row>
    <row r="2622" spans="23:24" x14ac:dyDescent="0.2">
      <c r="W2622" s="62"/>
      <c r="X2622" s="62"/>
    </row>
    <row r="2623" spans="23:24" x14ac:dyDescent="0.2">
      <c r="W2623" s="62"/>
      <c r="X2623" s="62"/>
    </row>
    <row r="2624" spans="23:24" x14ac:dyDescent="0.2">
      <c r="W2624" s="62"/>
      <c r="X2624" s="62"/>
    </row>
    <row r="2625" spans="23:24" x14ac:dyDescent="0.2">
      <c r="W2625" s="62"/>
      <c r="X2625" s="62"/>
    </row>
    <row r="2626" spans="23:24" x14ac:dyDescent="0.2">
      <c r="W2626" s="62"/>
      <c r="X2626" s="62"/>
    </row>
    <row r="2627" spans="23:24" x14ac:dyDescent="0.2">
      <c r="W2627" s="62"/>
      <c r="X2627" s="62"/>
    </row>
    <row r="2628" spans="23:24" x14ac:dyDescent="0.2">
      <c r="W2628" s="62"/>
      <c r="X2628" s="62"/>
    </row>
    <row r="2629" spans="23:24" x14ac:dyDescent="0.2">
      <c r="W2629" s="62"/>
      <c r="X2629" s="62"/>
    </row>
    <row r="2630" spans="23:24" x14ac:dyDescent="0.2">
      <c r="W2630" s="62"/>
      <c r="X2630" s="62"/>
    </row>
    <row r="2631" spans="23:24" x14ac:dyDescent="0.2">
      <c r="W2631" s="62"/>
      <c r="X2631" s="62"/>
    </row>
    <row r="2632" spans="23:24" x14ac:dyDescent="0.2">
      <c r="W2632" s="62"/>
      <c r="X2632" s="62"/>
    </row>
    <row r="2633" spans="23:24" x14ac:dyDescent="0.2">
      <c r="W2633" s="62"/>
      <c r="X2633" s="62"/>
    </row>
    <row r="2634" spans="23:24" x14ac:dyDescent="0.2">
      <c r="W2634" s="62"/>
      <c r="X2634" s="62"/>
    </row>
    <row r="2635" spans="23:24" x14ac:dyDescent="0.2">
      <c r="W2635" s="62"/>
      <c r="X2635" s="62"/>
    </row>
    <row r="2636" spans="23:24" x14ac:dyDescent="0.2">
      <c r="W2636" s="62"/>
      <c r="X2636" s="62"/>
    </row>
    <row r="2637" spans="23:24" x14ac:dyDescent="0.2">
      <c r="W2637" s="62"/>
      <c r="X2637" s="62"/>
    </row>
    <row r="2638" spans="23:24" x14ac:dyDescent="0.2">
      <c r="W2638" s="62"/>
      <c r="X2638" s="62"/>
    </row>
    <row r="2639" spans="23:24" x14ac:dyDescent="0.2">
      <c r="W2639" s="62"/>
      <c r="X2639" s="62"/>
    </row>
    <row r="2640" spans="23:24" x14ac:dyDescent="0.2">
      <c r="W2640" s="62"/>
      <c r="X2640" s="62"/>
    </row>
    <row r="2641" spans="23:24" x14ac:dyDescent="0.2">
      <c r="W2641" s="62"/>
      <c r="X2641" s="62"/>
    </row>
    <row r="2642" spans="23:24" x14ac:dyDescent="0.2">
      <c r="W2642" s="62"/>
      <c r="X2642" s="62"/>
    </row>
    <row r="2643" spans="23:24" x14ac:dyDescent="0.2">
      <c r="W2643" s="62"/>
      <c r="X2643" s="62"/>
    </row>
    <row r="2644" spans="23:24" x14ac:dyDescent="0.2">
      <c r="W2644" s="62"/>
      <c r="X2644" s="62"/>
    </row>
    <row r="2645" spans="23:24" x14ac:dyDescent="0.2">
      <c r="W2645" s="62"/>
      <c r="X2645" s="62"/>
    </row>
    <row r="2646" spans="23:24" x14ac:dyDescent="0.2">
      <c r="W2646" s="62"/>
      <c r="X2646" s="62"/>
    </row>
    <row r="2647" spans="23:24" x14ac:dyDescent="0.2">
      <c r="W2647" s="62"/>
      <c r="X2647" s="62"/>
    </row>
    <row r="2648" spans="23:24" x14ac:dyDescent="0.2">
      <c r="W2648" s="62"/>
      <c r="X2648" s="62"/>
    </row>
    <row r="2649" spans="23:24" x14ac:dyDescent="0.2">
      <c r="W2649" s="62"/>
      <c r="X2649" s="62"/>
    </row>
    <row r="2650" spans="23:24" x14ac:dyDescent="0.2">
      <c r="W2650" s="62"/>
      <c r="X2650" s="62"/>
    </row>
    <row r="2651" spans="23:24" x14ac:dyDescent="0.2">
      <c r="W2651" s="62"/>
      <c r="X2651" s="62"/>
    </row>
    <row r="2652" spans="23:24" x14ac:dyDescent="0.2">
      <c r="W2652" s="62"/>
      <c r="X2652" s="62"/>
    </row>
    <row r="2653" spans="23:24" x14ac:dyDescent="0.2">
      <c r="W2653" s="62"/>
      <c r="X2653" s="62"/>
    </row>
    <row r="2654" spans="23:24" x14ac:dyDescent="0.2">
      <c r="W2654" s="62"/>
      <c r="X2654" s="62"/>
    </row>
    <row r="2655" spans="23:24" x14ac:dyDescent="0.2">
      <c r="W2655" s="62"/>
      <c r="X2655" s="62"/>
    </row>
    <row r="2656" spans="23:24" x14ac:dyDescent="0.2">
      <c r="W2656" s="62"/>
      <c r="X2656" s="62"/>
    </row>
    <row r="2657" spans="23:24" x14ac:dyDescent="0.2">
      <c r="W2657" s="62"/>
      <c r="X2657" s="62"/>
    </row>
    <row r="2658" spans="23:24" x14ac:dyDescent="0.2">
      <c r="W2658" s="62"/>
      <c r="X2658" s="62"/>
    </row>
    <row r="2659" spans="23:24" x14ac:dyDescent="0.2">
      <c r="W2659" s="62"/>
      <c r="X2659" s="62"/>
    </row>
    <row r="2660" spans="23:24" x14ac:dyDescent="0.2">
      <c r="W2660" s="62"/>
      <c r="X2660" s="62"/>
    </row>
    <row r="2661" spans="23:24" x14ac:dyDescent="0.2">
      <c r="W2661" s="62"/>
      <c r="X2661" s="62"/>
    </row>
    <row r="2662" spans="23:24" x14ac:dyDescent="0.2">
      <c r="W2662" s="62"/>
      <c r="X2662" s="62"/>
    </row>
    <row r="2663" spans="23:24" x14ac:dyDescent="0.2">
      <c r="W2663" s="62"/>
      <c r="X2663" s="62"/>
    </row>
    <row r="2664" spans="23:24" x14ac:dyDescent="0.2">
      <c r="W2664" s="62"/>
      <c r="X2664" s="62"/>
    </row>
    <row r="2665" spans="23:24" x14ac:dyDescent="0.2">
      <c r="W2665" s="62"/>
      <c r="X2665" s="62"/>
    </row>
    <row r="2666" spans="23:24" x14ac:dyDescent="0.2">
      <c r="W2666" s="62"/>
      <c r="X2666" s="62"/>
    </row>
    <row r="2667" spans="23:24" x14ac:dyDescent="0.2">
      <c r="W2667" s="62"/>
      <c r="X2667" s="62"/>
    </row>
    <row r="2668" spans="23:24" x14ac:dyDescent="0.2">
      <c r="W2668" s="62"/>
      <c r="X2668" s="62"/>
    </row>
    <row r="2669" spans="23:24" x14ac:dyDescent="0.2">
      <c r="W2669" s="62"/>
      <c r="X2669" s="62"/>
    </row>
    <row r="2670" spans="23:24" x14ac:dyDescent="0.2">
      <c r="W2670" s="62"/>
      <c r="X2670" s="62"/>
    </row>
    <row r="2671" spans="23:24" x14ac:dyDescent="0.2">
      <c r="W2671" s="62"/>
      <c r="X2671" s="62"/>
    </row>
    <row r="2672" spans="23:24" x14ac:dyDescent="0.2">
      <c r="W2672" s="62"/>
      <c r="X2672" s="62"/>
    </row>
    <row r="2673" spans="23:24" x14ac:dyDescent="0.2">
      <c r="W2673" s="62"/>
      <c r="X2673" s="62"/>
    </row>
    <row r="2674" spans="23:24" x14ac:dyDescent="0.2">
      <c r="W2674" s="62"/>
      <c r="X2674" s="62"/>
    </row>
    <row r="2675" spans="23:24" x14ac:dyDescent="0.2">
      <c r="W2675" s="62"/>
      <c r="X2675" s="62"/>
    </row>
    <row r="2676" spans="23:24" x14ac:dyDescent="0.2">
      <c r="W2676" s="62"/>
      <c r="X2676" s="62"/>
    </row>
    <row r="2677" spans="23:24" x14ac:dyDescent="0.2">
      <c r="W2677" s="62"/>
      <c r="X2677" s="62"/>
    </row>
    <row r="2678" spans="23:24" x14ac:dyDescent="0.2">
      <c r="W2678" s="62"/>
      <c r="X2678" s="62"/>
    </row>
    <row r="2679" spans="23:24" x14ac:dyDescent="0.2">
      <c r="W2679" s="62"/>
      <c r="X2679" s="62"/>
    </row>
    <row r="2680" spans="23:24" x14ac:dyDescent="0.2">
      <c r="W2680" s="62"/>
      <c r="X2680" s="62"/>
    </row>
    <row r="2681" spans="23:24" x14ac:dyDescent="0.2">
      <c r="W2681" s="62"/>
      <c r="X2681" s="62"/>
    </row>
    <row r="2682" spans="23:24" x14ac:dyDescent="0.2">
      <c r="W2682" s="62"/>
      <c r="X2682" s="62"/>
    </row>
    <row r="2683" spans="23:24" x14ac:dyDescent="0.2">
      <c r="W2683" s="62"/>
      <c r="X2683" s="62"/>
    </row>
    <row r="2684" spans="23:24" x14ac:dyDescent="0.2">
      <c r="W2684" s="62"/>
      <c r="X2684" s="62"/>
    </row>
    <row r="2685" spans="23:24" x14ac:dyDescent="0.2">
      <c r="W2685" s="62"/>
      <c r="X2685" s="62"/>
    </row>
    <row r="2686" spans="23:24" x14ac:dyDescent="0.2">
      <c r="W2686" s="62"/>
      <c r="X2686" s="62"/>
    </row>
    <row r="2687" spans="23:24" x14ac:dyDescent="0.2">
      <c r="W2687" s="62"/>
      <c r="X2687" s="62"/>
    </row>
    <row r="2688" spans="23:24" x14ac:dyDescent="0.2">
      <c r="W2688" s="62"/>
      <c r="X2688" s="62"/>
    </row>
    <row r="2689" spans="23:24" x14ac:dyDescent="0.2">
      <c r="W2689" s="62"/>
      <c r="X2689" s="62"/>
    </row>
    <row r="2690" spans="23:24" x14ac:dyDescent="0.2">
      <c r="W2690" s="62"/>
      <c r="X2690" s="62"/>
    </row>
    <row r="2691" spans="23:24" x14ac:dyDescent="0.2">
      <c r="W2691" s="62"/>
      <c r="X2691" s="62"/>
    </row>
    <row r="2692" spans="23:24" x14ac:dyDescent="0.2">
      <c r="W2692" s="62"/>
      <c r="X2692" s="62"/>
    </row>
    <row r="2693" spans="23:24" x14ac:dyDescent="0.2">
      <c r="W2693" s="62"/>
      <c r="X2693" s="62"/>
    </row>
    <row r="2694" spans="23:24" x14ac:dyDescent="0.2">
      <c r="W2694" s="62"/>
      <c r="X2694" s="62"/>
    </row>
    <row r="2695" spans="23:24" x14ac:dyDescent="0.2">
      <c r="W2695" s="62"/>
      <c r="X2695" s="62"/>
    </row>
    <row r="2696" spans="23:24" x14ac:dyDescent="0.2">
      <c r="W2696" s="62"/>
      <c r="X2696" s="62"/>
    </row>
    <row r="2697" spans="23:24" x14ac:dyDescent="0.2">
      <c r="W2697" s="62"/>
      <c r="X2697" s="62"/>
    </row>
    <row r="2698" spans="23:24" x14ac:dyDescent="0.2">
      <c r="W2698" s="62"/>
      <c r="X2698" s="62"/>
    </row>
    <row r="2699" spans="23:24" x14ac:dyDescent="0.2">
      <c r="W2699" s="62"/>
      <c r="X2699" s="62"/>
    </row>
    <row r="2700" spans="23:24" x14ac:dyDescent="0.2">
      <c r="W2700" s="62"/>
      <c r="X2700" s="62"/>
    </row>
    <row r="2701" spans="23:24" x14ac:dyDescent="0.2">
      <c r="W2701" s="62"/>
      <c r="X2701" s="62"/>
    </row>
    <row r="2702" spans="23:24" x14ac:dyDescent="0.2">
      <c r="W2702" s="62"/>
      <c r="X2702" s="62"/>
    </row>
    <row r="2703" spans="23:24" x14ac:dyDescent="0.2">
      <c r="W2703" s="62"/>
      <c r="X2703" s="62"/>
    </row>
    <row r="2704" spans="23:24" x14ac:dyDescent="0.2">
      <c r="W2704" s="62"/>
      <c r="X2704" s="62"/>
    </row>
    <row r="2705" spans="23:24" x14ac:dyDescent="0.2">
      <c r="W2705" s="62"/>
      <c r="X2705" s="62"/>
    </row>
    <row r="2706" spans="23:24" x14ac:dyDescent="0.2">
      <c r="W2706" s="62"/>
      <c r="X2706" s="62"/>
    </row>
    <row r="2707" spans="23:24" x14ac:dyDescent="0.2">
      <c r="W2707" s="62"/>
      <c r="X2707" s="62"/>
    </row>
    <row r="2708" spans="23:24" x14ac:dyDescent="0.2">
      <c r="W2708" s="62"/>
      <c r="X2708" s="62"/>
    </row>
    <row r="2709" spans="23:24" x14ac:dyDescent="0.2">
      <c r="W2709" s="62"/>
      <c r="X2709" s="62"/>
    </row>
    <row r="2710" spans="23:24" x14ac:dyDescent="0.2">
      <c r="W2710" s="62"/>
      <c r="X2710" s="62"/>
    </row>
    <row r="2711" spans="23:24" x14ac:dyDescent="0.2">
      <c r="W2711" s="62"/>
      <c r="X2711" s="62"/>
    </row>
    <row r="2712" spans="23:24" x14ac:dyDescent="0.2">
      <c r="W2712" s="62"/>
      <c r="X2712" s="62"/>
    </row>
    <row r="2713" spans="23:24" x14ac:dyDescent="0.2">
      <c r="W2713" s="62"/>
      <c r="X2713" s="62"/>
    </row>
    <row r="2714" spans="23:24" x14ac:dyDescent="0.2">
      <c r="W2714" s="62"/>
      <c r="X2714" s="62"/>
    </row>
    <row r="2715" spans="23:24" x14ac:dyDescent="0.2">
      <c r="W2715" s="62"/>
      <c r="X2715" s="62"/>
    </row>
    <row r="2716" spans="23:24" x14ac:dyDescent="0.2">
      <c r="W2716" s="62"/>
      <c r="X2716" s="62"/>
    </row>
    <row r="2717" spans="23:24" x14ac:dyDescent="0.2">
      <c r="W2717" s="62"/>
      <c r="X2717" s="62"/>
    </row>
    <row r="2718" spans="23:24" x14ac:dyDescent="0.2">
      <c r="W2718" s="62"/>
      <c r="X2718" s="62"/>
    </row>
    <row r="2719" spans="23:24" x14ac:dyDescent="0.2">
      <c r="W2719" s="62"/>
      <c r="X2719" s="62"/>
    </row>
    <row r="2720" spans="23:24" x14ac:dyDescent="0.2">
      <c r="W2720" s="62"/>
      <c r="X2720" s="62"/>
    </row>
    <row r="2721" spans="23:24" x14ac:dyDescent="0.2">
      <c r="W2721" s="62"/>
      <c r="X2721" s="62"/>
    </row>
    <row r="2722" spans="23:24" x14ac:dyDescent="0.2">
      <c r="W2722" s="62"/>
      <c r="X2722" s="62"/>
    </row>
    <row r="2723" spans="23:24" x14ac:dyDescent="0.2">
      <c r="W2723" s="62"/>
      <c r="X2723" s="62"/>
    </row>
    <row r="2724" spans="23:24" x14ac:dyDescent="0.2">
      <c r="W2724" s="62"/>
      <c r="X2724" s="62"/>
    </row>
    <row r="2725" spans="23:24" x14ac:dyDescent="0.2">
      <c r="W2725" s="62"/>
      <c r="X2725" s="62"/>
    </row>
    <row r="2726" spans="23:24" x14ac:dyDescent="0.2">
      <c r="W2726" s="62"/>
      <c r="X2726" s="62"/>
    </row>
    <row r="2727" spans="23:24" x14ac:dyDescent="0.2">
      <c r="W2727" s="62"/>
      <c r="X2727" s="62"/>
    </row>
    <row r="2728" spans="23:24" x14ac:dyDescent="0.2">
      <c r="W2728" s="62"/>
      <c r="X2728" s="62"/>
    </row>
    <row r="2729" spans="23:24" x14ac:dyDescent="0.2">
      <c r="W2729" s="62"/>
      <c r="X2729" s="62"/>
    </row>
    <row r="2730" spans="23:24" x14ac:dyDescent="0.2">
      <c r="W2730" s="62"/>
      <c r="X2730" s="62"/>
    </row>
    <row r="2731" spans="23:24" x14ac:dyDescent="0.2">
      <c r="W2731" s="62"/>
      <c r="X2731" s="62"/>
    </row>
    <row r="2732" spans="23:24" x14ac:dyDescent="0.2">
      <c r="W2732" s="62"/>
      <c r="X2732" s="62"/>
    </row>
    <row r="2733" spans="23:24" x14ac:dyDescent="0.2">
      <c r="W2733" s="62"/>
      <c r="X2733" s="62"/>
    </row>
    <row r="2734" spans="23:24" x14ac:dyDescent="0.2">
      <c r="W2734" s="62"/>
      <c r="X2734" s="62"/>
    </row>
    <row r="2735" spans="23:24" x14ac:dyDescent="0.2">
      <c r="W2735" s="62"/>
      <c r="X2735" s="62"/>
    </row>
    <row r="2736" spans="23:24" x14ac:dyDescent="0.2">
      <c r="W2736" s="62"/>
      <c r="X2736" s="62"/>
    </row>
    <row r="2737" spans="23:24" x14ac:dyDescent="0.2">
      <c r="W2737" s="62"/>
      <c r="X2737" s="62"/>
    </row>
    <row r="2738" spans="23:24" x14ac:dyDescent="0.2">
      <c r="W2738" s="62"/>
      <c r="X2738" s="62"/>
    </row>
    <row r="2739" spans="23:24" x14ac:dyDescent="0.2">
      <c r="W2739" s="62"/>
      <c r="X2739" s="62"/>
    </row>
    <row r="2740" spans="23:24" x14ac:dyDescent="0.2">
      <c r="W2740" s="62"/>
      <c r="X2740" s="62"/>
    </row>
    <row r="2741" spans="23:24" x14ac:dyDescent="0.2">
      <c r="W2741" s="62"/>
      <c r="X2741" s="62"/>
    </row>
    <row r="2742" spans="23:24" x14ac:dyDescent="0.2">
      <c r="W2742" s="62"/>
      <c r="X2742" s="62"/>
    </row>
    <row r="2743" spans="23:24" x14ac:dyDescent="0.2">
      <c r="W2743" s="62"/>
      <c r="X2743" s="62"/>
    </row>
    <row r="2744" spans="23:24" x14ac:dyDescent="0.2">
      <c r="W2744" s="62"/>
      <c r="X2744" s="62"/>
    </row>
    <row r="2745" spans="23:24" x14ac:dyDescent="0.2">
      <c r="W2745" s="62"/>
      <c r="X2745" s="62"/>
    </row>
    <row r="2746" spans="23:24" x14ac:dyDescent="0.2">
      <c r="W2746" s="62"/>
      <c r="X2746" s="62"/>
    </row>
    <row r="2747" spans="23:24" x14ac:dyDescent="0.2">
      <c r="W2747" s="62"/>
      <c r="X2747" s="62"/>
    </row>
    <row r="2748" spans="23:24" x14ac:dyDescent="0.2">
      <c r="W2748" s="62"/>
      <c r="X2748" s="62"/>
    </row>
    <row r="2749" spans="23:24" x14ac:dyDescent="0.2">
      <c r="W2749" s="62"/>
      <c r="X2749" s="62"/>
    </row>
    <row r="2750" spans="23:24" x14ac:dyDescent="0.2">
      <c r="W2750" s="62"/>
      <c r="X2750" s="62"/>
    </row>
    <row r="2751" spans="23:24" x14ac:dyDescent="0.2">
      <c r="W2751" s="62"/>
      <c r="X2751" s="62"/>
    </row>
    <row r="2752" spans="23:24" x14ac:dyDescent="0.2">
      <c r="W2752" s="62"/>
      <c r="X2752" s="62"/>
    </row>
    <row r="2753" spans="23:24" x14ac:dyDescent="0.2">
      <c r="W2753" s="62"/>
      <c r="X2753" s="62"/>
    </row>
    <row r="2754" spans="23:24" x14ac:dyDescent="0.2">
      <c r="W2754" s="62"/>
      <c r="X2754" s="62"/>
    </row>
    <row r="2755" spans="23:24" x14ac:dyDescent="0.2">
      <c r="W2755" s="62"/>
      <c r="X2755" s="62"/>
    </row>
    <row r="2756" spans="23:24" x14ac:dyDescent="0.2">
      <c r="W2756" s="62"/>
      <c r="X2756" s="62"/>
    </row>
    <row r="2757" spans="23:24" x14ac:dyDescent="0.2">
      <c r="W2757" s="62"/>
      <c r="X2757" s="62"/>
    </row>
    <row r="2758" spans="23:24" x14ac:dyDescent="0.2">
      <c r="W2758" s="62"/>
      <c r="X2758" s="62"/>
    </row>
    <row r="2759" spans="23:24" x14ac:dyDescent="0.2">
      <c r="W2759" s="62"/>
      <c r="X2759" s="62"/>
    </row>
    <row r="2760" spans="23:24" x14ac:dyDescent="0.2">
      <c r="W2760" s="62"/>
      <c r="X2760" s="62"/>
    </row>
    <row r="2761" spans="23:24" x14ac:dyDescent="0.2">
      <c r="W2761" s="62"/>
      <c r="X2761" s="62"/>
    </row>
    <row r="2762" spans="23:24" x14ac:dyDescent="0.2">
      <c r="W2762" s="62"/>
      <c r="X2762" s="62"/>
    </row>
    <row r="2763" spans="23:24" x14ac:dyDescent="0.2">
      <c r="W2763" s="62"/>
      <c r="X2763" s="62"/>
    </row>
    <row r="2764" spans="23:24" x14ac:dyDescent="0.2">
      <c r="W2764" s="62"/>
      <c r="X2764" s="62"/>
    </row>
    <row r="2765" spans="23:24" x14ac:dyDescent="0.2">
      <c r="W2765" s="62"/>
      <c r="X2765" s="62"/>
    </row>
    <row r="2766" spans="23:24" x14ac:dyDescent="0.2">
      <c r="W2766" s="62"/>
      <c r="X2766" s="62"/>
    </row>
    <row r="2767" spans="23:24" x14ac:dyDescent="0.2">
      <c r="W2767" s="62"/>
      <c r="X2767" s="62"/>
    </row>
    <row r="2768" spans="23:24" x14ac:dyDescent="0.2">
      <c r="W2768" s="62"/>
      <c r="X2768" s="62"/>
    </row>
    <row r="2769" spans="23:24" x14ac:dyDescent="0.2">
      <c r="W2769" s="62"/>
      <c r="X2769" s="62"/>
    </row>
    <row r="2770" spans="23:24" x14ac:dyDescent="0.2">
      <c r="W2770" s="62"/>
      <c r="X2770" s="62"/>
    </row>
    <row r="2771" spans="23:24" x14ac:dyDescent="0.2">
      <c r="W2771" s="62"/>
      <c r="X2771" s="62"/>
    </row>
    <row r="2772" spans="23:24" x14ac:dyDescent="0.2">
      <c r="W2772" s="62"/>
      <c r="X2772" s="62"/>
    </row>
    <row r="2773" spans="23:24" x14ac:dyDescent="0.2">
      <c r="W2773" s="62"/>
      <c r="X2773" s="62"/>
    </row>
    <row r="2774" spans="23:24" x14ac:dyDescent="0.2">
      <c r="W2774" s="62"/>
      <c r="X2774" s="62"/>
    </row>
    <row r="2775" spans="23:24" x14ac:dyDescent="0.2">
      <c r="W2775" s="62"/>
      <c r="X2775" s="62"/>
    </row>
    <row r="2776" spans="23:24" x14ac:dyDescent="0.2">
      <c r="W2776" s="62"/>
      <c r="X2776" s="62"/>
    </row>
    <row r="2777" spans="23:24" x14ac:dyDescent="0.2">
      <c r="W2777" s="62"/>
      <c r="X2777" s="62"/>
    </row>
    <row r="2778" spans="23:24" x14ac:dyDescent="0.2">
      <c r="W2778" s="62"/>
      <c r="X2778" s="62"/>
    </row>
    <row r="2779" spans="23:24" x14ac:dyDescent="0.2">
      <c r="W2779" s="62"/>
      <c r="X2779" s="62"/>
    </row>
    <row r="2780" spans="23:24" x14ac:dyDescent="0.2">
      <c r="W2780" s="62"/>
      <c r="X2780" s="62"/>
    </row>
    <row r="2781" spans="23:24" x14ac:dyDescent="0.2">
      <c r="W2781" s="62"/>
      <c r="X2781" s="62"/>
    </row>
    <row r="2782" spans="23:24" x14ac:dyDescent="0.2">
      <c r="W2782" s="62"/>
      <c r="X2782" s="62"/>
    </row>
    <row r="2783" spans="23:24" x14ac:dyDescent="0.2">
      <c r="W2783" s="62"/>
      <c r="X2783" s="62"/>
    </row>
    <row r="2784" spans="23:24" x14ac:dyDescent="0.2">
      <c r="W2784" s="62"/>
      <c r="X2784" s="62"/>
    </row>
    <row r="2785" spans="23:24" x14ac:dyDescent="0.2">
      <c r="W2785" s="62"/>
      <c r="X2785" s="62"/>
    </row>
    <row r="2786" spans="23:24" x14ac:dyDescent="0.2">
      <c r="W2786" s="62"/>
      <c r="X2786" s="62"/>
    </row>
    <row r="2787" spans="23:24" x14ac:dyDescent="0.2">
      <c r="W2787" s="62"/>
      <c r="X2787" s="62"/>
    </row>
    <row r="2788" spans="23:24" x14ac:dyDescent="0.2">
      <c r="W2788" s="62"/>
      <c r="X2788" s="62"/>
    </row>
    <row r="2789" spans="23:24" x14ac:dyDescent="0.2">
      <c r="W2789" s="62"/>
      <c r="X2789" s="62"/>
    </row>
    <row r="2790" spans="23:24" x14ac:dyDescent="0.2">
      <c r="W2790" s="62"/>
      <c r="X2790" s="62"/>
    </row>
    <row r="2791" spans="23:24" x14ac:dyDescent="0.2">
      <c r="W2791" s="62"/>
      <c r="X2791" s="62"/>
    </row>
    <row r="2792" spans="23:24" x14ac:dyDescent="0.2">
      <c r="W2792" s="62"/>
      <c r="X2792" s="62"/>
    </row>
    <row r="2793" spans="23:24" x14ac:dyDescent="0.2">
      <c r="W2793" s="62"/>
      <c r="X2793" s="62"/>
    </row>
    <row r="2794" spans="23:24" x14ac:dyDescent="0.2">
      <c r="W2794" s="62"/>
      <c r="X2794" s="62"/>
    </row>
    <row r="2795" spans="23:24" x14ac:dyDescent="0.2">
      <c r="W2795" s="62"/>
      <c r="X2795" s="62"/>
    </row>
    <row r="2796" spans="23:24" x14ac:dyDescent="0.2">
      <c r="W2796" s="62"/>
      <c r="X2796" s="62"/>
    </row>
    <row r="2797" spans="23:24" x14ac:dyDescent="0.2">
      <c r="W2797" s="62"/>
      <c r="X2797" s="62"/>
    </row>
    <row r="2798" spans="23:24" x14ac:dyDescent="0.2">
      <c r="W2798" s="62"/>
      <c r="X2798" s="62"/>
    </row>
    <row r="2799" spans="23:24" x14ac:dyDescent="0.2">
      <c r="W2799" s="62"/>
      <c r="X2799" s="62"/>
    </row>
    <row r="2800" spans="23:24" x14ac:dyDescent="0.2">
      <c r="W2800" s="62"/>
      <c r="X2800" s="62"/>
    </row>
    <row r="2801" spans="23:24" x14ac:dyDescent="0.2">
      <c r="W2801" s="62"/>
      <c r="X2801" s="62"/>
    </row>
    <row r="2802" spans="23:24" x14ac:dyDescent="0.2">
      <c r="W2802" s="62"/>
      <c r="X2802" s="62"/>
    </row>
    <row r="2803" spans="23:24" x14ac:dyDescent="0.2">
      <c r="W2803" s="62"/>
      <c r="X2803" s="62"/>
    </row>
    <row r="2804" spans="23:24" x14ac:dyDescent="0.2">
      <c r="W2804" s="62"/>
      <c r="X2804" s="62"/>
    </row>
    <row r="2805" spans="23:24" x14ac:dyDescent="0.2">
      <c r="W2805" s="62"/>
      <c r="X2805" s="62"/>
    </row>
    <row r="2806" spans="23:24" x14ac:dyDescent="0.2">
      <c r="W2806" s="62"/>
      <c r="X2806" s="62"/>
    </row>
    <row r="2807" spans="23:24" x14ac:dyDescent="0.2">
      <c r="W2807" s="62"/>
      <c r="X2807" s="62"/>
    </row>
    <row r="2808" spans="23:24" x14ac:dyDescent="0.2">
      <c r="W2808" s="62"/>
      <c r="X2808" s="62"/>
    </row>
    <row r="2809" spans="23:24" x14ac:dyDescent="0.2">
      <c r="W2809" s="62"/>
      <c r="X2809" s="62"/>
    </row>
    <row r="2810" spans="23:24" x14ac:dyDescent="0.2">
      <c r="W2810" s="62"/>
      <c r="X2810" s="62"/>
    </row>
    <row r="2811" spans="23:24" x14ac:dyDescent="0.2">
      <c r="W2811" s="62"/>
      <c r="X2811" s="62"/>
    </row>
    <row r="2812" spans="23:24" x14ac:dyDescent="0.2">
      <c r="W2812" s="62"/>
      <c r="X2812" s="62"/>
    </row>
    <row r="2813" spans="23:24" x14ac:dyDescent="0.2">
      <c r="W2813" s="62"/>
      <c r="X2813" s="62"/>
    </row>
    <row r="2814" spans="23:24" x14ac:dyDescent="0.2">
      <c r="W2814" s="62"/>
      <c r="X2814" s="62"/>
    </row>
    <row r="2815" spans="23:24" x14ac:dyDescent="0.2">
      <c r="W2815" s="62"/>
      <c r="X2815" s="62"/>
    </row>
    <row r="2816" spans="23:24" x14ac:dyDescent="0.2">
      <c r="W2816" s="62"/>
      <c r="X2816" s="62"/>
    </row>
    <row r="2817" spans="23:24" x14ac:dyDescent="0.2">
      <c r="W2817" s="62"/>
      <c r="X2817" s="62"/>
    </row>
    <row r="2818" spans="23:24" x14ac:dyDescent="0.2">
      <c r="W2818" s="62"/>
      <c r="X2818" s="62"/>
    </row>
    <row r="2819" spans="23:24" x14ac:dyDescent="0.2">
      <c r="W2819" s="62"/>
      <c r="X2819" s="62"/>
    </row>
    <row r="2820" spans="23:24" x14ac:dyDescent="0.2">
      <c r="W2820" s="62"/>
      <c r="X2820" s="62"/>
    </row>
    <row r="2821" spans="23:24" x14ac:dyDescent="0.2">
      <c r="W2821" s="62"/>
      <c r="X2821" s="62"/>
    </row>
    <row r="2822" spans="23:24" x14ac:dyDescent="0.2">
      <c r="W2822" s="62"/>
      <c r="X2822" s="62"/>
    </row>
    <row r="2823" spans="23:24" x14ac:dyDescent="0.2">
      <c r="W2823" s="62"/>
      <c r="X2823" s="62"/>
    </row>
    <row r="2824" spans="23:24" x14ac:dyDescent="0.2">
      <c r="W2824" s="62"/>
      <c r="X2824" s="62"/>
    </row>
    <row r="2825" spans="23:24" x14ac:dyDescent="0.2">
      <c r="W2825" s="62"/>
      <c r="X2825" s="62"/>
    </row>
    <row r="2826" spans="23:24" x14ac:dyDescent="0.2">
      <c r="W2826" s="62"/>
      <c r="X2826" s="62"/>
    </row>
    <row r="2827" spans="23:24" x14ac:dyDescent="0.2">
      <c r="W2827" s="62"/>
      <c r="X2827" s="62"/>
    </row>
    <row r="2828" spans="23:24" x14ac:dyDescent="0.2">
      <c r="W2828" s="62"/>
      <c r="X2828" s="62"/>
    </row>
    <row r="2829" spans="23:24" x14ac:dyDescent="0.2">
      <c r="W2829" s="62"/>
      <c r="X2829" s="62"/>
    </row>
    <row r="2830" spans="23:24" x14ac:dyDescent="0.2">
      <c r="W2830" s="62"/>
      <c r="X2830" s="62"/>
    </row>
    <row r="2831" spans="23:24" x14ac:dyDescent="0.2">
      <c r="W2831" s="62"/>
      <c r="X2831" s="62"/>
    </row>
    <row r="2832" spans="23:24" x14ac:dyDescent="0.2">
      <c r="W2832" s="62"/>
      <c r="X2832" s="62"/>
    </row>
    <row r="2833" spans="23:24" x14ac:dyDescent="0.2">
      <c r="W2833" s="62"/>
      <c r="X2833" s="62"/>
    </row>
    <row r="2834" spans="23:24" x14ac:dyDescent="0.2">
      <c r="W2834" s="62"/>
      <c r="X2834" s="62"/>
    </row>
    <row r="2835" spans="23:24" x14ac:dyDescent="0.2">
      <c r="W2835" s="62"/>
      <c r="X2835" s="62"/>
    </row>
    <row r="2836" spans="23:24" x14ac:dyDescent="0.2">
      <c r="W2836" s="62"/>
      <c r="X2836" s="62"/>
    </row>
    <row r="2837" spans="23:24" x14ac:dyDescent="0.2">
      <c r="W2837" s="62"/>
      <c r="X2837" s="62"/>
    </row>
    <row r="2838" spans="23:24" x14ac:dyDescent="0.2">
      <c r="W2838" s="62"/>
      <c r="X2838" s="62"/>
    </row>
    <row r="2839" spans="23:24" x14ac:dyDescent="0.2">
      <c r="W2839" s="62"/>
      <c r="X2839" s="62"/>
    </row>
    <row r="2840" spans="23:24" x14ac:dyDescent="0.2">
      <c r="W2840" s="62"/>
      <c r="X2840" s="62"/>
    </row>
    <row r="2841" spans="23:24" x14ac:dyDescent="0.2">
      <c r="W2841" s="62"/>
      <c r="X2841" s="62"/>
    </row>
    <row r="2842" spans="23:24" x14ac:dyDescent="0.2">
      <c r="W2842" s="62"/>
      <c r="X2842" s="62"/>
    </row>
    <row r="2843" spans="23:24" x14ac:dyDescent="0.2">
      <c r="W2843" s="62"/>
      <c r="X2843" s="62"/>
    </row>
    <row r="2844" spans="23:24" x14ac:dyDescent="0.2">
      <c r="W2844" s="62"/>
      <c r="X2844" s="62"/>
    </row>
    <row r="2845" spans="23:24" x14ac:dyDescent="0.2">
      <c r="W2845" s="62"/>
      <c r="X2845" s="62"/>
    </row>
    <row r="2846" spans="23:24" x14ac:dyDescent="0.2">
      <c r="W2846" s="62"/>
      <c r="X2846" s="62"/>
    </row>
    <row r="2847" spans="23:24" x14ac:dyDescent="0.2">
      <c r="W2847" s="62"/>
      <c r="X2847" s="62"/>
    </row>
    <row r="2848" spans="23:24" x14ac:dyDescent="0.2">
      <c r="W2848" s="62"/>
      <c r="X2848" s="62"/>
    </row>
    <row r="2849" spans="23:24" x14ac:dyDescent="0.2">
      <c r="W2849" s="62"/>
      <c r="X2849" s="62"/>
    </row>
    <row r="2850" spans="23:24" x14ac:dyDescent="0.2">
      <c r="W2850" s="62"/>
      <c r="X2850" s="62"/>
    </row>
    <row r="2851" spans="23:24" x14ac:dyDescent="0.2">
      <c r="W2851" s="62"/>
      <c r="X2851" s="62"/>
    </row>
    <row r="2852" spans="23:24" x14ac:dyDescent="0.2">
      <c r="W2852" s="62"/>
      <c r="X2852" s="62"/>
    </row>
    <row r="2853" spans="23:24" x14ac:dyDescent="0.2">
      <c r="W2853" s="62"/>
      <c r="X2853" s="62"/>
    </row>
    <row r="2854" spans="23:24" x14ac:dyDescent="0.2">
      <c r="W2854" s="62"/>
      <c r="X2854" s="62"/>
    </row>
    <row r="2855" spans="23:24" x14ac:dyDescent="0.2">
      <c r="W2855" s="62"/>
      <c r="X2855" s="62"/>
    </row>
    <row r="2856" spans="23:24" x14ac:dyDescent="0.2">
      <c r="W2856" s="62"/>
      <c r="X2856" s="62"/>
    </row>
    <row r="2857" spans="23:24" x14ac:dyDescent="0.2">
      <c r="W2857" s="62"/>
      <c r="X2857" s="62"/>
    </row>
    <row r="2858" spans="23:24" x14ac:dyDescent="0.2">
      <c r="W2858" s="62"/>
      <c r="X2858" s="62"/>
    </row>
    <row r="2859" spans="23:24" x14ac:dyDescent="0.2">
      <c r="W2859" s="62"/>
      <c r="X2859" s="62"/>
    </row>
    <row r="2860" spans="23:24" x14ac:dyDescent="0.2">
      <c r="W2860" s="62"/>
      <c r="X2860" s="62"/>
    </row>
    <row r="2861" spans="23:24" x14ac:dyDescent="0.2">
      <c r="W2861" s="62"/>
      <c r="X2861" s="62"/>
    </row>
    <row r="2862" spans="23:24" x14ac:dyDescent="0.2">
      <c r="W2862" s="62"/>
      <c r="X2862" s="62"/>
    </row>
    <row r="2863" spans="23:24" x14ac:dyDescent="0.2">
      <c r="W2863" s="62"/>
      <c r="X2863" s="62"/>
    </row>
    <row r="2864" spans="23:24" x14ac:dyDescent="0.2">
      <c r="W2864" s="62"/>
      <c r="X2864" s="62"/>
    </row>
    <row r="2865" spans="23:24" x14ac:dyDescent="0.2">
      <c r="W2865" s="62"/>
      <c r="X2865" s="62"/>
    </row>
    <row r="2866" spans="23:24" x14ac:dyDescent="0.2">
      <c r="W2866" s="62"/>
      <c r="X2866" s="62"/>
    </row>
    <row r="2867" spans="23:24" x14ac:dyDescent="0.2">
      <c r="W2867" s="62"/>
      <c r="X2867" s="62"/>
    </row>
    <row r="2868" spans="23:24" x14ac:dyDescent="0.2">
      <c r="W2868" s="62"/>
      <c r="X2868" s="62"/>
    </row>
    <row r="2869" spans="23:24" x14ac:dyDescent="0.2">
      <c r="W2869" s="62"/>
      <c r="X2869" s="62"/>
    </row>
    <row r="2870" spans="23:24" x14ac:dyDescent="0.2">
      <c r="W2870" s="62"/>
      <c r="X2870" s="62"/>
    </row>
    <row r="2871" spans="23:24" x14ac:dyDescent="0.2">
      <c r="W2871" s="62"/>
      <c r="X2871" s="62"/>
    </row>
    <row r="2872" spans="23:24" x14ac:dyDescent="0.2">
      <c r="W2872" s="62"/>
      <c r="X2872" s="62"/>
    </row>
    <row r="2873" spans="23:24" x14ac:dyDescent="0.2">
      <c r="W2873" s="62"/>
      <c r="X2873" s="62"/>
    </row>
    <row r="2874" spans="23:24" x14ac:dyDescent="0.2">
      <c r="W2874" s="62"/>
      <c r="X2874" s="62"/>
    </row>
    <row r="2875" spans="23:24" x14ac:dyDescent="0.2">
      <c r="W2875" s="62"/>
      <c r="X2875" s="62"/>
    </row>
    <row r="2876" spans="23:24" x14ac:dyDescent="0.2">
      <c r="W2876" s="62"/>
      <c r="X2876" s="62"/>
    </row>
    <row r="2877" spans="23:24" x14ac:dyDescent="0.2">
      <c r="W2877" s="62"/>
      <c r="X2877" s="62"/>
    </row>
    <row r="2878" spans="23:24" x14ac:dyDescent="0.2">
      <c r="W2878" s="62"/>
      <c r="X2878" s="62"/>
    </row>
    <row r="2879" spans="23:24" x14ac:dyDescent="0.2">
      <c r="W2879" s="62"/>
      <c r="X2879" s="62"/>
    </row>
    <row r="2880" spans="23:24" x14ac:dyDescent="0.2">
      <c r="W2880" s="62"/>
      <c r="X2880" s="62"/>
    </row>
    <row r="2881" spans="23:24" x14ac:dyDescent="0.2">
      <c r="W2881" s="62"/>
      <c r="X2881" s="62"/>
    </row>
    <row r="2882" spans="23:24" x14ac:dyDescent="0.2">
      <c r="W2882" s="62"/>
      <c r="X2882" s="62"/>
    </row>
    <row r="2883" spans="23:24" x14ac:dyDescent="0.2">
      <c r="W2883" s="62"/>
      <c r="X2883" s="62"/>
    </row>
    <row r="2884" spans="23:24" x14ac:dyDescent="0.2">
      <c r="W2884" s="62"/>
      <c r="X2884" s="62"/>
    </row>
    <row r="2885" spans="23:24" x14ac:dyDescent="0.2">
      <c r="W2885" s="62"/>
      <c r="X2885" s="62"/>
    </row>
    <row r="2886" spans="23:24" x14ac:dyDescent="0.2">
      <c r="W2886" s="62"/>
      <c r="X2886" s="62"/>
    </row>
    <row r="2887" spans="23:24" x14ac:dyDescent="0.2">
      <c r="W2887" s="62"/>
      <c r="X2887" s="62"/>
    </row>
    <row r="2888" spans="23:24" x14ac:dyDescent="0.2">
      <c r="W2888" s="62"/>
      <c r="X2888" s="62"/>
    </row>
    <row r="2889" spans="23:24" x14ac:dyDescent="0.2">
      <c r="W2889" s="62"/>
      <c r="X2889" s="62"/>
    </row>
    <row r="2890" spans="23:24" x14ac:dyDescent="0.2">
      <c r="W2890" s="62"/>
      <c r="X2890" s="62"/>
    </row>
    <row r="2891" spans="23:24" x14ac:dyDescent="0.2">
      <c r="W2891" s="62"/>
      <c r="X2891" s="62"/>
    </row>
    <row r="2892" spans="23:24" x14ac:dyDescent="0.2">
      <c r="W2892" s="62"/>
      <c r="X2892" s="62"/>
    </row>
    <row r="2893" spans="23:24" x14ac:dyDescent="0.2">
      <c r="W2893" s="62"/>
      <c r="X2893" s="62"/>
    </row>
    <row r="2894" spans="23:24" x14ac:dyDescent="0.2">
      <c r="W2894" s="62"/>
      <c r="X2894" s="62"/>
    </row>
    <row r="2895" spans="23:24" x14ac:dyDescent="0.2">
      <c r="W2895" s="62"/>
      <c r="X2895" s="62"/>
    </row>
    <row r="2896" spans="23:24" x14ac:dyDescent="0.2">
      <c r="W2896" s="62"/>
      <c r="X2896" s="62"/>
    </row>
    <row r="2897" spans="23:24" x14ac:dyDescent="0.2">
      <c r="W2897" s="62"/>
      <c r="X2897" s="62"/>
    </row>
    <row r="2898" spans="23:24" x14ac:dyDescent="0.2">
      <c r="W2898" s="62"/>
      <c r="X2898" s="62"/>
    </row>
    <row r="2899" spans="23:24" x14ac:dyDescent="0.2">
      <c r="W2899" s="62"/>
      <c r="X2899" s="62"/>
    </row>
    <row r="2900" spans="23:24" x14ac:dyDescent="0.2">
      <c r="W2900" s="62"/>
      <c r="X2900" s="62"/>
    </row>
    <row r="2901" spans="23:24" x14ac:dyDescent="0.2">
      <c r="W2901" s="62"/>
      <c r="X2901" s="62"/>
    </row>
    <row r="2902" spans="23:24" x14ac:dyDescent="0.2">
      <c r="W2902" s="62"/>
      <c r="X2902" s="62"/>
    </row>
    <row r="2903" spans="23:24" x14ac:dyDescent="0.2">
      <c r="W2903" s="62"/>
      <c r="X2903" s="62"/>
    </row>
    <row r="2904" spans="23:24" x14ac:dyDescent="0.2">
      <c r="W2904" s="62"/>
      <c r="X2904" s="62"/>
    </row>
    <row r="2905" spans="23:24" x14ac:dyDescent="0.2">
      <c r="W2905" s="62"/>
      <c r="X2905" s="62"/>
    </row>
    <row r="2906" spans="23:24" x14ac:dyDescent="0.2">
      <c r="W2906" s="62"/>
      <c r="X2906" s="62"/>
    </row>
    <row r="2907" spans="23:24" x14ac:dyDescent="0.2">
      <c r="W2907" s="62"/>
      <c r="X2907" s="62"/>
    </row>
    <row r="2908" spans="23:24" x14ac:dyDescent="0.2">
      <c r="W2908" s="62"/>
      <c r="X2908" s="62"/>
    </row>
    <row r="2909" spans="23:24" x14ac:dyDescent="0.2">
      <c r="W2909" s="62"/>
      <c r="X2909" s="62"/>
    </row>
    <row r="2910" spans="23:24" x14ac:dyDescent="0.2">
      <c r="W2910" s="62"/>
      <c r="X2910" s="62"/>
    </row>
    <row r="2911" spans="23:24" x14ac:dyDescent="0.2">
      <c r="W2911" s="62"/>
      <c r="X2911" s="62"/>
    </row>
    <row r="2912" spans="23:24" x14ac:dyDescent="0.2">
      <c r="W2912" s="62"/>
      <c r="X2912" s="62"/>
    </row>
    <row r="2913" spans="23:24" x14ac:dyDescent="0.2">
      <c r="W2913" s="62"/>
      <c r="X2913" s="62"/>
    </row>
    <row r="2914" spans="23:24" x14ac:dyDescent="0.2">
      <c r="W2914" s="62"/>
      <c r="X2914" s="62"/>
    </row>
    <row r="2915" spans="23:24" x14ac:dyDescent="0.2">
      <c r="W2915" s="62"/>
      <c r="X2915" s="62"/>
    </row>
    <row r="2916" spans="23:24" x14ac:dyDescent="0.2">
      <c r="W2916" s="62"/>
      <c r="X2916" s="62"/>
    </row>
    <row r="2917" spans="23:24" x14ac:dyDescent="0.2">
      <c r="W2917" s="62"/>
      <c r="X2917" s="62"/>
    </row>
    <row r="2918" spans="23:24" x14ac:dyDescent="0.2">
      <c r="W2918" s="62"/>
      <c r="X2918" s="62"/>
    </row>
    <row r="2919" spans="23:24" x14ac:dyDescent="0.2">
      <c r="W2919" s="62"/>
      <c r="X2919" s="62"/>
    </row>
    <row r="2920" spans="23:24" x14ac:dyDescent="0.2">
      <c r="W2920" s="62"/>
      <c r="X2920" s="62"/>
    </row>
    <row r="2921" spans="23:24" x14ac:dyDescent="0.2">
      <c r="W2921" s="62"/>
      <c r="X2921" s="62"/>
    </row>
    <row r="2922" spans="23:24" x14ac:dyDescent="0.2">
      <c r="W2922" s="62"/>
      <c r="X2922" s="62"/>
    </row>
    <row r="2923" spans="23:24" x14ac:dyDescent="0.2">
      <c r="W2923" s="62"/>
      <c r="X2923" s="62"/>
    </row>
    <row r="2924" spans="23:24" x14ac:dyDescent="0.2">
      <c r="W2924" s="62"/>
      <c r="X2924" s="62"/>
    </row>
    <row r="2925" spans="23:24" x14ac:dyDescent="0.2">
      <c r="W2925" s="62"/>
      <c r="X2925" s="62"/>
    </row>
    <row r="2926" spans="23:24" x14ac:dyDescent="0.2">
      <c r="W2926" s="62"/>
      <c r="X2926" s="62"/>
    </row>
    <row r="2927" spans="23:24" x14ac:dyDescent="0.2">
      <c r="W2927" s="62"/>
      <c r="X2927" s="62"/>
    </row>
    <row r="2928" spans="23:24" x14ac:dyDescent="0.2">
      <c r="W2928" s="62"/>
      <c r="X2928" s="62"/>
    </row>
    <row r="2929" spans="23:24" x14ac:dyDescent="0.2">
      <c r="W2929" s="62"/>
      <c r="X2929" s="62"/>
    </row>
    <row r="2930" spans="23:24" x14ac:dyDescent="0.2">
      <c r="W2930" s="62"/>
      <c r="X2930" s="62"/>
    </row>
    <row r="2931" spans="23:24" x14ac:dyDescent="0.2">
      <c r="W2931" s="62"/>
      <c r="X2931" s="62"/>
    </row>
    <row r="2932" spans="23:24" x14ac:dyDescent="0.2">
      <c r="W2932" s="62"/>
      <c r="X2932" s="62"/>
    </row>
    <row r="2933" spans="23:24" x14ac:dyDescent="0.2">
      <c r="W2933" s="62"/>
      <c r="X2933" s="62"/>
    </row>
    <row r="2934" spans="23:24" x14ac:dyDescent="0.2">
      <c r="W2934" s="62"/>
      <c r="X2934" s="62"/>
    </row>
    <row r="2935" spans="23:24" x14ac:dyDescent="0.2">
      <c r="W2935" s="62"/>
      <c r="X2935" s="62"/>
    </row>
    <row r="2936" spans="23:24" x14ac:dyDescent="0.2">
      <c r="W2936" s="62"/>
      <c r="X2936" s="62"/>
    </row>
    <row r="2937" spans="23:24" x14ac:dyDescent="0.2">
      <c r="W2937" s="62"/>
      <c r="X2937" s="62"/>
    </row>
    <row r="2938" spans="23:24" x14ac:dyDescent="0.2">
      <c r="W2938" s="62"/>
      <c r="X2938" s="62"/>
    </row>
    <row r="2939" spans="23:24" x14ac:dyDescent="0.2">
      <c r="W2939" s="62"/>
      <c r="X2939" s="62"/>
    </row>
    <row r="2940" spans="23:24" x14ac:dyDescent="0.2">
      <c r="W2940" s="62"/>
      <c r="X2940" s="62"/>
    </row>
    <row r="2941" spans="23:24" x14ac:dyDescent="0.2">
      <c r="W2941" s="62"/>
      <c r="X2941" s="62"/>
    </row>
    <row r="2942" spans="23:24" x14ac:dyDescent="0.2">
      <c r="W2942" s="62"/>
      <c r="X2942" s="62"/>
    </row>
    <row r="2943" spans="23:24" x14ac:dyDescent="0.2">
      <c r="W2943" s="62"/>
      <c r="X2943" s="62"/>
    </row>
    <row r="2944" spans="23:24" x14ac:dyDescent="0.2">
      <c r="W2944" s="62"/>
      <c r="X2944" s="62"/>
    </row>
    <row r="2945" spans="23:24" x14ac:dyDescent="0.2">
      <c r="W2945" s="62"/>
      <c r="X2945" s="62"/>
    </row>
    <row r="2946" spans="23:24" x14ac:dyDescent="0.2">
      <c r="W2946" s="62"/>
      <c r="X2946" s="62"/>
    </row>
    <row r="2947" spans="23:24" x14ac:dyDescent="0.2">
      <c r="W2947" s="62"/>
      <c r="X2947" s="62"/>
    </row>
    <row r="2948" spans="23:24" x14ac:dyDescent="0.2">
      <c r="W2948" s="62"/>
      <c r="X2948" s="62"/>
    </row>
    <row r="2949" spans="23:24" x14ac:dyDescent="0.2">
      <c r="W2949" s="62"/>
      <c r="X2949" s="62"/>
    </row>
    <row r="2950" spans="23:24" x14ac:dyDescent="0.2">
      <c r="W2950" s="62"/>
      <c r="X2950" s="62"/>
    </row>
    <row r="2951" spans="23:24" x14ac:dyDescent="0.2">
      <c r="W2951" s="62"/>
      <c r="X2951" s="62"/>
    </row>
    <row r="2952" spans="23:24" x14ac:dyDescent="0.2">
      <c r="W2952" s="62"/>
      <c r="X2952" s="62"/>
    </row>
    <row r="2953" spans="23:24" x14ac:dyDescent="0.2">
      <c r="W2953" s="62"/>
      <c r="X2953" s="62"/>
    </row>
    <row r="2954" spans="23:24" x14ac:dyDescent="0.2">
      <c r="W2954" s="62"/>
      <c r="X2954" s="62"/>
    </row>
    <row r="2955" spans="23:24" x14ac:dyDescent="0.2">
      <c r="W2955" s="62"/>
      <c r="X2955" s="62"/>
    </row>
    <row r="2956" spans="23:24" x14ac:dyDescent="0.2">
      <c r="W2956" s="62"/>
      <c r="X2956" s="62"/>
    </row>
    <row r="2957" spans="23:24" x14ac:dyDescent="0.2">
      <c r="W2957" s="62"/>
      <c r="X2957" s="62"/>
    </row>
    <row r="2958" spans="23:24" x14ac:dyDescent="0.2">
      <c r="W2958" s="62"/>
      <c r="X2958" s="62"/>
    </row>
    <row r="2959" spans="23:24" x14ac:dyDescent="0.2">
      <c r="W2959" s="62"/>
      <c r="X2959" s="62"/>
    </row>
    <row r="2960" spans="23:24" x14ac:dyDescent="0.2">
      <c r="W2960" s="62"/>
      <c r="X2960" s="62"/>
    </row>
    <row r="2961" spans="23:24" x14ac:dyDescent="0.2">
      <c r="W2961" s="62"/>
      <c r="X2961" s="62"/>
    </row>
    <row r="2962" spans="23:24" x14ac:dyDescent="0.2">
      <c r="W2962" s="62"/>
      <c r="X2962" s="62"/>
    </row>
    <row r="2963" spans="23:24" x14ac:dyDescent="0.2">
      <c r="W2963" s="62"/>
      <c r="X2963" s="62"/>
    </row>
    <row r="2964" spans="23:24" x14ac:dyDescent="0.2">
      <c r="W2964" s="62"/>
      <c r="X2964" s="62"/>
    </row>
    <row r="2965" spans="23:24" x14ac:dyDescent="0.2">
      <c r="W2965" s="62"/>
      <c r="X2965" s="62"/>
    </row>
    <row r="2966" spans="23:24" x14ac:dyDescent="0.2">
      <c r="W2966" s="62"/>
      <c r="X2966" s="62"/>
    </row>
    <row r="2967" spans="23:24" x14ac:dyDescent="0.2">
      <c r="W2967" s="62"/>
      <c r="X2967" s="62"/>
    </row>
    <row r="2968" spans="23:24" x14ac:dyDescent="0.2">
      <c r="W2968" s="62"/>
      <c r="X2968" s="62"/>
    </row>
    <row r="2969" spans="23:24" x14ac:dyDescent="0.2">
      <c r="W2969" s="62"/>
      <c r="X2969" s="62"/>
    </row>
    <row r="2970" spans="23:24" x14ac:dyDescent="0.2">
      <c r="W2970" s="62"/>
      <c r="X2970" s="62"/>
    </row>
    <row r="2971" spans="23:24" x14ac:dyDescent="0.2">
      <c r="W2971" s="62"/>
      <c r="X2971" s="62"/>
    </row>
    <row r="2972" spans="23:24" x14ac:dyDescent="0.2">
      <c r="W2972" s="62"/>
      <c r="X2972" s="62"/>
    </row>
    <row r="2973" spans="23:24" x14ac:dyDescent="0.2">
      <c r="W2973" s="62"/>
      <c r="X2973" s="62"/>
    </row>
    <row r="2974" spans="23:24" x14ac:dyDescent="0.2">
      <c r="W2974" s="62"/>
      <c r="X2974" s="62"/>
    </row>
    <row r="2975" spans="23:24" x14ac:dyDescent="0.2">
      <c r="W2975" s="62"/>
      <c r="X2975" s="62"/>
    </row>
    <row r="2976" spans="23:24" x14ac:dyDescent="0.2">
      <c r="W2976" s="62"/>
      <c r="X2976" s="62"/>
    </row>
    <row r="2977" spans="23:24" x14ac:dyDescent="0.2">
      <c r="W2977" s="62"/>
      <c r="X2977" s="62"/>
    </row>
    <row r="2978" spans="23:24" x14ac:dyDescent="0.2">
      <c r="W2978" s="62"/>
      <c r="X2978" s="62"/>
    </row>
    <row r="2979" spans="23:24" x14ac:dyDescent="0.2">
      <c r="W2979" s="62"/>
      <c r="X2979" s="62"/>
    </row>
    <row r="2980" spans="23:24" x14ac:dyDescent="0.2">
      <c r="W2980" s="62"/>
      <c r="X2980" s="62"/>
    </row>
    <row r="2981" spans="23:24" x14ac:dyDescent="0.2">
      <c r="W2981" s="62"/>
      <c r="X2981" s="62"/>
    </row>
    <row r="2982" spans="23:24" x14ac:dyDescent="0.2">
      <c r="W2982" s="62"/>
      <c r="X2982" s="62"/>
    </row>
    <row r="2983" spans="23:24" x14ac:dyDescent="0.2">
      <c r="W2983" s="62"/>
      <c r="X2983" s="62"/>
    </row>
    <row r="2984" spans="23:24" x14ac:dyDescent="0.2">
      <c r="W2984" s="62"/>
      <c r="X2984" s="62"/>
    </row>
    <row r="2985" spans="23:24" x14ac:dyDescent="0.2">
      <c r="W2985" s="62"/>
      <c r="X2985" s="62"/>
    </row>
    <row r="2986" spans="23:24" x14ac:dyDescent="0.2">
      <c r="W2986" s="62"/>
      <c r="X2986" s="62"/>
    </row>
    <row r="2987" spans="23:24" x14ac:dyDescent="0.2">
      <c r="W2987" s="62"/>
      <c r="X2987" s="62"/>
    </row>
    <row r="2988" spans="23:24" x14ac:dyDescent="0.2">
      <c r="W2988" s="62"/>
      <c r="X2988" s="62"/>
    </row>
    <row r="2989" spans="23:24" x14ac:dyDescent="0.2">
      <c r="W2989" s="62"/>
      <c r="X2989" s="62"/>
    </row>
    <row r="2990" spans="23:24" x14ac:dyDescent="0.2">
      <c r="W2990" s="62"/>
      <c r="X2990" s="62"/>
    </row>
    <row r="2991" spans="23:24" x14ac:dyDescent="0.2">
      <c r="W2991" s="62"/>
      <c r="X2991" s="62"/>
    </row>
    <row r="2992" spans="23:24" x14ac:dyDescent="0.2">
      <c r="W2992" s="62"/>
      <c r="X2992" s="62"/>
    </row>
    <row r="2993" spans="23:24" x14ac:dyDescent="0.2">
      <c r="W2993" s="62"/>
      <c r="X2993" s="62"/>
    </row>
    <row r="2994" spans="23:24" x14ac:dyDescent="0.2">
      <c r="W2994" s="62"/>
      <c r="X2994" s="62"/>
    </row>
    <row r="2995" spans="23:24" x14ac:dyDescent="0.2">
      <c r="W2995" s="62"/>
      <c r="X2995" s="62"/>
    </row>
    <row r="2996" spans="23:24" x14ac:dyDescent="0.2">
      <c r="W2996" s="62"/>
      <c r="X2996" s="62"/>
    </row>
    <row r="2997" spans="23:24" x14ac:dyDescent="0.2">
      <c r="W2997" s="62"/>
      <c r="X2997" s="62"/>
    </row>
    <row r="2998" spans="23:24" x14ac:dyDescent="0.2">
      <c r="W2998" s="62"/>
      <c r="X2998" s="62"/>
    </row>
    <row r="2999" spans="23:24" x14ac:dyDescent="0.2">
      <c r="W2999" s="62"/>
      <c r="X2999" s="62"/>
    </row>
    <row r="3000" spans="23:24" x14ac:dyDescent="0.2">
      <c r="W3000" s="62"/>
      <c r="X3000" s="62"/>
    </row>
    <row r="3001" spans="23:24" x14ac:dyDescent="0.2">
      <c r="W3001" s="62"/>
      <c r="X3001" s="62"/>
    </row>
    <row r="3002" spans="23:24" x14ac:dyDescent="0.2">
      <c r="W3002" s="62"/>
      <c r="X3002" s="62"/>
    </row>
    <row r="3003" spans="23:24" x14ac:dyDescent="0.2">
      <c r="W3003" s="62"/>
      <c r="X3003" s="62"/>
    </row>
    <row r="3004" spans="23:24" x14ac:dyDescent="0.2">
      <c r="W3004" s="62"/>
      <c r="X3004" s="62"/>
    </row>
    <row r="3005" spans="23:24" x14ac:dyDescent="0.2">
      <c r="W3005" s="62"/>
      <c r="X3005" s="62"/>
    </row>
    <row r="3006" spans="23:24" x14ac:dyDescent="0.2">
      <c r="W3006" s="62"/>
      <c r="X3006" s="62"/>
    </row>
    <row r="3007" spans="23:24" x14ac:dyDescent="0.2">
      <c r="W3007" s="62"/>
      <c r="X3007" s="62"/>
    </row>
    <row r="3008" spans="23:24" x14ac:dyDescent="0.2">
      <c r="W3008" s="62"/>
      <c r="X3008" s="62"/>
    </row>
    <row r="3009" spans="23:24" x14ac:dyDescent="0.2">
      <c r="W3009" s="62"/>
      <c r="X3009" s="62"/>
    </row>
    <row r="3010" spans="23:24" x14ac:dyDescent="0.2">
      <c r="W3010" s="62"/>
      <c r="X3010" s="62"/>
    </row>
    <row r="3011" spans="23:24" x14ac:dyDescent="0.2">
      <c r="W3011" s="62"/>
      <c r="X3011" s="62"/>
    </row>
    <row r="3012" spans="23:24" x14ac:dyDescent="0.2">
      <c r="W3012" s="62"/>
      <c r="X3012" s="62"/>
    </row>
    <row r="3013" spans="23:24" x14ac:dyDescent="0.2">
      <c r="W3013" s="62"/>
      <c r="X3013" s="62"/>
    </row>
    <row r="3014" spans="23:24" x14ac:dyDescent="0.2">
      <c r="W3014" s="62"/>
      <c r="X3014" s="62"/>
    </row>
    <row r="3015" spans="23:24" x14ac:dyDescent="0.2">
      <c r="W3015" s="62"/>
      <c r="X3015" s="62"/>
    </row>
    <row r="3016" spans="23:24" x14ac:dyDescent="0.2">
      <c r="W3016" s="62"/>
      <c r="X3016" s="62"/>
    </row>
    <row r="3017" spans="23:24" x14ac:dyDescent="0.2">
      <c r="W3017" s="62"/>
      <c r="X3017" s="62"/>
    </row>
    <row r="3018" spans="23:24" x14ac:dyDescent="0.2">
      <c r="W3018" s="62"/>
      <c r="X3018" s="62"/>
    </row>
    <row r="3019" spans="23:24" x14ac:dyDescent="0.2">
      <c r="W3019" s="62"/>
      <c r="X3019" s="62"/>
    </row>
    <row r="3020" spans="23:24" x14ac:dyDescent="0.2">
      <c r="W3020" s="62"/>
      <c r="X3020" s="62"/>
    </row>
    <row r="3021" spans="23:24" x14ac:dyDescent="0.2">
      <c r="W3021" s="62"/>
      <c r="X3021" s="62"/>
    </row>
    <row r="3022" spans="23:24" x14ac:dyDescent="0.2">
      <c r="W3022" s="62"/>
      <c r="X3022" s="62"/>
    </row>
    <row r="3023" spans="23:24" x14ac:dyDescent="0.2">
      <c r="W3023" s="62"/>
      <c r="X3023" s="62"/>
    </row>
    <row r="3024" spans="23:24" x14ac:dyDescent="0.2">
      <c r="W3024" s="62"/>
      <c r="X3024" s="62"/>
    </row>
    <row r="3025" spans="23:24" x14ac:dyDescent="0.2">
      <c r="W3025" s="62"/>
      <c r="X3025" s="62"/>
    </row>
    <row r="3026" spans="23:24" x14ac:dyDescent="0.2">
      <c r="W3026" s="62"/>
      <c r="X3026" s="62"/>
    </row>
    <row r="3027" spans="23:24" x14ac:dyDescent="0.2">
      <c r="W3027" s="62"/>
      <c r="X3027" s="62"/>
    </row>
    <row r="3028" spans="23:24" x14ac:dyDescent="0.2">
      <c r="W3028" s="62"/>
      <c r="X3028" s="62"/>
    </row>
    <row r="3029" spans="23:24" x14ac:dyDescent="0.2">
      <c r="W3029" s="62"/>
      <c r="X3029" s="62"/>
    </row>
    <row r="3030" spans="23:24" x14ac:dyDescent="0.2">
      <c r="W3030" s="62"/>
      <c r="X3030" s="62"/>
    </row>
    <row r="3031" spans="23:24" x14ac:dyDescent="0.2">
      <c r="W3031" s="62"/>
      <c r="X3031" s="62"/>
    </row>
    <row r="3032" spans="23:24" x14ac:dyDescent="0.2">
      <c r="W3032" s="62"/>
      <c r="X3032" s="62"/>
    </row>
    <row r="3033" spans="23:24" x14ac:dyDescent="0.2">
      <c r="W3033" s="62"/>
      <c r="X3033" s="62"/>
    </row>
    <row r="3034" spans="23:24" x14ac:dyDescent="0.2">
      <c r="W3034" s="62"/>
      <c r="X3034" s="62"/>
    </row>
    <row r="3035" spans="23:24" x14ac:dyDescent="0.2">
      <c r="W3035" s="62"/>
      <c r="X3035" s="62"/>
    </row>
    <row r="3036" spans="23:24" x14ac:dyDescent="0.2">
      <c r="W3036" s="62"/>
      <c r="X3036" s="62"/>
    </row>
    <row r="3037" spans="23:24" x14ac:dyDescent="0.2">
      <c r="W3037" s="62"/>
      <c r="X3037" s="62"/>
    </row>
    <row r="3038" spans="23:24" x14ac:dyDescent="0.2">
      <c r="W3038" s="62"/>
      <c r="X3038" s="62"/>
    </row>
    <row r="3039" spans="23:24" x14ac:dyDescent="0.2">
      <c r="W3039" s="62"/>
      <c r="X3039" s="62"/>
    </row>
    <row r="3040" spans="23:24" x14ac:dyDescent="0.2">
      <c r="W3040" s="62"/>
      <c r="X3040" s="62"/>
    </row>
    <row r="3041" spans="23:24" x14ac:dyDescent="0.2">
      <c r="W3041" s="62"/>
      <c r="X3041" s="62"/>
    </row>
    <row r="3042" spans="23:24" x14ac:dyDescent="0.2">
      <c r="W3042" s="62"/>
      <c r="X3042" s="62"/>
    </row>
    <row r="3043" spans="23:24" x14ac:dyDescent="0.2">
      <c r="W3043" s="62"/>
      <c r="X3043" s="62"/>
    </row>
    <row r="3044" spans="23:24" x14ac:dyDescent="0.2">
      <c r="W3044" s="62"/>
      <c r="X3044" s="62"/>
    </row>
    <row r="3045" spans="23:24" x14ac:dyDescent="0.2">
      <c r="W3045" s="62"/>
      <c r="X3045" s="62"/>
    </row>
    <row r="3046" spans="23:24" x14ac:dyDescent="0.2">
      <c r="W3046" s="62"/>
      <c r="X3046" s="62"/>
    </row>
    <row r="3047" spans="23:24" x14ac:dyDescent="0.2">
      <c r="W3047" s="62"/>
      <c r="X3047" s="62"/>
    </row>
    <row r="3048" spans="23:24" x14ac:dyDescent="0.2">
      <c r="W3048" s="62"/>
      <c r="X3048" s="62"/>
    </row>
    <row r="3049" spans="23:24" x14ac:dyDescent="0.2">
      <c r="W3049" s="62"/>
      <c r="X3049" s="62"/>
    </row>
    <row r="3050" spans="23:24" x14ac:dyDescent="0.2">
      <c r="W3050" s="62"/>
      <c r="X3050" s="62"/>
    </row>
    <row r="3051" spans="23:24" x14ac:dyDescent="0.2">
      <c r="W3051" s="62"/>
      <c r="X3051" s="62"/>
    </row>
    <row r="3052" spans="23:24" x14ac:dyDescent="0.2">
      <c r="W3052" s="62"/>
      <c r="X3052" s="62"/>
    </row>
    <row r="3053" spans="23:24" x14ac:dyDescent="0.2">
      <c r="W3053" s="62"/>
      <c r="X3053" s="62"/>
    </row>
    <row r="3054" spans="23:24" x14ac:dyDescent="0.2">
      <c r="W3054" s="62"/>
      <c r="X3054" s="62"/>
    </row>
    <row r="3055" spans="23:24" x14ac:dyDescent="0.2">
      <c r="W3055" s="62"/>
      <c r="X3055" s="62"/>
    </row>
    <row r="3056" spans="23:24" x14ac:dyDescent="0.2">
      <c r="W3056" s="62"/>
      <c r="X3056" s="62"/>
    </row>
    <row r="3057" spans="23:24" x14ac:dyDescent="0.2">
      <c r="W3057" s="62"/>
      <c r="X3057" s="62"/>
    </row>
    <row r="3058" spans="23:24" x14ac:dyDescent="0.2">
      <c r="W3058" s="62"/>
      <c r="X3058" s="62"/>
    </row>
    <row r="3059" spans="23:24" x14ac:dyDescent="0.2">
      <c r="W3059" s="62"/>
      <c r="X3059" s="62"/>
    </row>
    <row r="3060" spans="23:24" x14ac:dyDescent="0.2">
      <c r="W3060" s="62"/>
      <c r="X3060" s="62"/>
    </row>
    <row r="3061" spans="23:24" x14ac:dyDescent="0.2">
      <c r="W3061" s="62"/>
      <c r="X3061" s="62"/>
    </row>
    <row r="3062" spans="23:24" x14ac:dyDescent="0.2">
      <c r="W3062" s="62"/>
      <c r="X3062" s="62"/>
    </row>
    <row r="3063" spans="23:24" x14ac:dyDescent="0.2">
      <c r="W3063" s="62"/>
      <c r="X3063" s="62"/>
    </row>
    <row r="3064" spans="23:24" x14ac:dyDescent="0.2">
      <c r="W3064" s="62"/>
      <c r="X3064" s="62"/>
    </row>
    <row r="3065" spans="23:24" x14ac:dyDescent="0.2">
      <c r="W3065" s="62"/>
      <c r="X3065" s="62"/>
    </row>
    <row r="3066" spans="23:24" x14ac:dyDescent="0.2">
      <c r="W3066" s="62"/>
      <c r="X3066" s="62"/>
    </row>
    <row r="3067" spans="23:24" x14ac:dyDescent="0.2">
      <c r="W3067" s="62"/>
      <c r="X3067" s="62"/>
    </row>
    <row r="3068" spans="23:24" x14ac:dyDescent="0.2">
      <c r="W3068" s="62"/>
      <c r="X3068" s="62"/>
    </row>
    <row r="3069" spans="23:24" x14ac:dyDescent="0.2">
      <c r="W3069" s="62"/>
      <c r="X3069" s="62"/>
    </row>
    <row r="3070" spans="23:24" x14ac:dyDescent="0.2">
      <c r="W3070" s="62"/>
      <c r="X3070" s="62"/>
    </row>
    <row r="3071" spans="23:24" x14ac:dyDescent="0.2">
      <c r="W3071" s="62"/>
      <c r="X3071" s="62"/>
    </row>
    <row r="3072" spans="23:24" x14ac:dyDescent="0.2">
      <c r="W3072" s="62"/>
      <c r="X3072" s="62"/>
    </row>
    <row r="3073" spans="23:24" x14ac:dyDescent="0.2">
      <c r="W3073" s="62"/>
      <c r="X3073" s="62"/>
    </row>
    <row r="3074" spans="23:24" x14ac:dyDescent="0.2">
      <c r="W3074" s="62"/>
      <c r="X3074" s="62"/>
    </row>
    <row r="3075" spans="23:24" x14ac:dyDescent="0.2">
      <c r="W3075" s="62"/>
      <c r="X3075" s="62"/>
    </row>
    <row r="3076" spans="23:24" x14ac:dyDescent="0.2">
      <c r="W3076" s="62"/>
      <c r="X3076" s="62"/>
    </row>
    <row r="3077" spans="23:24" x14ac:dyDescent="0.2">
      <c r="W3077" s="62"/>
      <c r="X3077" s="62"/>
    </row>
    <row r="3078" spans="23:24" x14ac:dyDescent="0.2">
      <c r="W3078" s="62"/>
      <c r="X3078" s="62"/>
    </row>
    <row r="3079" spans="23:24" x14ac:dyDescent="0.2">
      <c r="W3079" s="62"/>
      <c r="X3079" s="62"/>
    </row>
    <row r="3080" spans="23:24" x14ac:dyDescent="0.2">
      <c r="W3080" s="62"/>
      <c r="X3080" s="62"/>
    </row>
    <row r="3081" spans="23:24" x14ac:dyDescent="0.2">
      <c r="W3081" s="62"/>
      <c r="X3081" s="62"/>
    </row>
    <row r="3082" spans="23:24" x14ac:dyDescent="0.2">
      <c r="W3082" s="62"/>
      <c r="X3082" s="62"/>
    </row>
    <row r="3083" spans="23:24" x14ac:dyDescent="0.2">
      <c r="W3083" s="62"/>
      <c r="X3083" s="62"/>
    </row>
    <row r="3084" spans="23:24" x14ac:dyDescent="0.2">
      <c r="W3084" s="62"/>
      <c r="X3084" s="62"/>
    </row>
    <row r="3085" spans="23:24" x14ac:dyDescent="0.2">
      <c r="W3085" s="62"/>
      <c r="X3085" s="62"/>
    </row>
    <row r="3086" spans="23:24" x14ac:dyDescent="0.2">
      <c r="W3086" s="62"/>
      <c r="X3086" s="62"/>
    </row>
    <row r="3087" spans="23:24" x14ac:dyDescent="0.2">
      <c r="W3087" s="62"/>
      <c r="X3087" s="62"/>
    </row>
    <row r="3088" spans="23:24" x14ac:dyDescent="0.2">
      <c r="W3088" s="62"/>
      <c r="X3088" s="62"/>
    </row>
    <row r="3089" spans="23:24" x14ac:dyDescent="0.2">
      <c r="W3089" s="62"/>
      <c r="X3089" s="62"/>
    </row>
    <row r="3090" spans="23:24" x14ac:dyDescent="0.2">
      <c r="W3090" s="62"/>
      <c r="X3090" s="62"/>
    </row>
    <row r="3091" spans="23:24" x14ac:dyDescent="0.2">
      <c r="W3091" s="62"/>
      <c r="X3091" s="62"/>
    </row>
    <row r="3092" spans="23:24" x14ac:dyDescent="0.2">
      <c r="W3092" s="62"/>
      <c r="X3092" s="62"/>
    </row>
    <row r="3093" spans="23:24" x14ac:dyDescent="0.2">
      <c r="W3093" s="62"/>
      <c r="X3093" s="62"/>
    </row>
    <row r="3094" spans="23:24" x14ac:dyDescent="0.2">
      <c r="W3094" s="62"/>
      <c r="X3094" s="62"/>
    </row>
    <row r="3095" spans="23:24" x14ac:dyDescent="0.2">
      <c r="W3095" s="62"/>
      <c r="X3095" s="62"/>
    </row>
    <row r="3096" spans="23:24" x14ac:dyDescent="0.2">
      <c r="W3096" s="62"/>
      <c r="X3096" s="62"/>
    </row>
    <row r="3097" spans="23:24" x14ac:dyDescent="0.2">
      <c r="W3097" s="62"/>
      <c r="X3097" s="62"/>
    </row>
    <row r="3098" spans="23:24" x14ac:dyDescent="0.2">
      <c r="W3098" s="62"/>
      <c r="X3098" s="62"/>
    </row>
    <row r="3099" spans="23:24" x14ac:dyDescent="0.2">
      <c r="W3099" s="62"/>
      <c r="X3099" s="62"/>
    </row>
    <row r="3100" spans="23:24" x14ac:dyDescent="0.2">
      <c r="W3100" s="62"/>
      <c r="X3100" s="62"/>
    </row>
    <row r="3101" spans="23:24" x14ac:dyDescent="0.2">
      <c r="W3101" s="62"/>
      <c r="X3101" s="62"/>
    </row>
    <row r="3102" spans="23:24" x14ac:dyDescent="0.2">
      <c r="W3102" s="62"/>
      <c r="X3102" s="62"/>
    </row>
    <row r="3103" spans="23:24" x14ac:dyDescent="0.2">
      <c r="W3103" s="62"/>
      <c r="X3103" s="62"/>
    </row>
    <row r="3104" spans="23:24" x14ac:dyDescent="0.2">
      <c r="W3104" s="62"/>
      <c r="X3104" s="62"/>
    </row>
    <row r="3105" spans="23:24" x14ac:dyDescent="0.2">
      <c r="W3105" s="62"/>
      <c r="X3105" s="62"/>
    </row>
    <row r="3106" spans="23:24" x14ac:dyDescent="0.2">
      <c r="W3106" s="62"/>
      <c r="X3106" s="62"/>
    </row>
    <row r="3107" spans="23:24" x14ac:dyDescent="0.2">
      <c r="W3107" s="62"/>
      <c r="X3107" s="62"/>
    </row>
    <row r="3108" spans="23:24" x14ac:dyDescent="0.2">
      <c r="W3108" s="62"/>
      <c r="X3108" s="62"/>
    </row>
    <row r="3109" spans="23:24" x14ac:dyDescent="0.2">
      <c r="W3109" s="62"/>
      <c r="X3109" s="62"/>
    </row>
    <row r="3110" spans="23:24" x14ac:dyDescent="0.2">
      <c r="W3110" s="62"/>
      <c r="X3110" s="62"/>
    </row>
    <row r="3111" spans="23:24" x14ac:dyDescent="0.2">
      <c r="W3111" s="62"/>
      <c r="X3111" s="62"/>
    </row>
    <row r="3112" spans="23:24" x14ac:dyDescent="0.2">
      <c r="W3112" s="62"/>
      <c r="X3112" s="62"/>
    </row>
    <row r="3113" spans="23:24" x14ac:dyDescent="0.2">
      <c r="W3113" s="62"/>
      <c r="X3113" s="62"/>
    </row>
    <row r="3114" spans="23:24" x14ac:dyDescent="0.2">
      <c r="W3114" s="62"/>
      <c r="X3114" s="62"/>
    </row>
    <row r="3115" spans="23:24" x14ac:dyDescent="0.2">
      <c r="W3115" s="62"/>
      <c r="X3115" s="62"/>
    </row>
    <row r="3116" spans="23:24" x14ac:dyDescent="0.2">
      <c r="W3116" s="62"/>
      <c r="X3116" s="62"/>
    </row>
    <row r="3117" spans="23:24" x14ac:dyDescent="0.2">
      <c r="W3117" s="62"/>
      <c r="X3117" s="62"/>
    </row>
    <row r="3118" spans="23:24" x14ac:dyDescent="0.2">
      <c r="W3118" s="62"/>
      <c r="X3118" s="62"/>
    </row>
    <row r="3119" spans="23:24" x14ac:dyDescent="0.2">
      <c r="W3119" s="62"/>
      <c r="X3119" s="62"/>
    </row>
    <row r="3120" spans="23:24" x14ac:dyDescent="0.2">
      <c r="W3120" s="62"/>
      <c r="X3120" s="62"/>
    </row>
    <row r="3121" spans="23:24" x14ac:dyDescent="0.2">
      <c r="W3121" s="62"/>
      <c r="X3121" s="62"/>
    </row>
    <row r="3122" spans="23:24" x14ac:dyDescent="0.2">
      <c r="W3122" s="62"/>
      <c r="X3122" s="62"/>
    </row>
    <row r="3123" spans="23:24" x14ac:dyDescent="0.2">
      <c r="W3123" s="62"/>
      <c r="X3123" s="62"/>
    </row>
    <row r="3124" spans="23:24" x14ac:dyDescent="0.2">
      <c r="W3124" s="62"/>
      <c r="X3124" s="62"/>
    </row>
    <row r="3125" spans="23:24" x14ac:dyDescent="0.2">
      <c r="W3125" s="62"/>
      <c r="X3125" s="62"/>
    </row>
    <row r="3126" spans="23:24" x14ac:dyDescent="0.2">
      <c r="W3126" s="62"/>
      <c r="X3126" s="62"/>
    </row>
    <row r="3127" spans="23:24" x14ac:dyDescent="0.2">
      <c r="W3127" s="62"/>
      <c r="X3127" s="62"/>
    </row>
    <row r="3128" spans="23:24" x14ac:dyDescent="0.2">
      <c r="W3128" s="62"/>
      <c r="X3128" s="62"/>
    </row>
    <row r="3129" spans="23:24" x14ac:dyDescent="0.2">
      <c r="W3129" s="62"/>
      <c r="X3129" s="62"/>
    </row>
    <row r="3130" spans="23:24" x14ac:dyDescent="0.2">
      <c r="W3130" s="62"/>
      <c r="X3130" s="62"/>
    </row>
    <row r="3131" spans="23:24" x14ac:dyDescent="0.2">
      <c r="W3131" s="62"/>
      <c r="X3131" s="62"/>
    </row>
    <row r="3132" spans="23:24" x14ac:dyDescent="0.2">
      <c r="W3132" s="62"/>
      <c r="X3132" s="62"/>
    </row>
    <row r="3133" spans="23:24" x14ac:dyDescent="0.2">
      <c r="W3133" s="62"/>
      <c r="X3133" s="62"/>
    </row>
    <row r="3134" spans="23:24" x14ac:dyDescent="0.2">
      <c r="W3134" s="62"/>
      <c r="X3134" s="62"/>
    </row>
    <row r="3135" spans="23:24" x14ac:dyDescent="0.2">
      <c r="W3135" s="62"/>
      <c r="X3135" s="62"/>
    </row>
    <row r="3136" spans="23:24" x14ac:dyDescent="0.2">
      <c r="W3136" s="62"/>
      <c r="X3136" s="62"/>
    </row>
    <row r="3137" spans="23:24" x14ac:dyDescent="0.2">
      <c r="W3137" s="62"/>
      <c r="X3137" s="62"/>
    </row>
    <row r="3138" spans="23:24" x14ac:dyDescent="0.2">
      <c r="W3138" s="62"/>
      <c r="X3138" s="62"/>
    </row>
    <row r="3139" spans="23:24" x14ac:dyDescent="0.2">
      <c r="W3139" s="62"/>
      <c r="X3139" s="62"/>
    </row>
    <row r="3140" spans="23:24" x14ac:dyDescent="0.2">
      <c r="W3140" s="62"/>
      <c r="X3140" s="62"/>
    </row>
    <row r="3141" spans="23:24" x14ac:dyDescent="0.2">
      <c r="W3141" s="62"/>
      <c r="X3141" s="62"/>
    </row>
    <row r="3142" spans="23:24" x14ac:dyDescent="0.2">
      <c r="W3142" s="62"/>
      <c r="X3142" s="62"/>
    </row>
    <row r="3143" spans="23:24" x14ac:dyDescent="0.2">
      <c r="W3143" s="62"/>
      <c r="X3143" s="62"/>
    </row>
    <row r="3144" spans="23:24" x14ac:dyDescent="0.2">
      <c r="W3144" s="62"/>
      <c r="X3144" s="62"/>
    </row>
    <row r="3145" spans="23:24" x14ac:dyDescent="0.2">
      <c r="W3145" s="62"/>
      <c r="X3145" s="62"/>
    </row>
    <row r="3146" spans="23:24" x14ac:dyDescent="0.2">
      <c r="W3146" s="62"/>
      <c r="X3146" s="62"/>
    </row>
    <row r="3147" spans="23:24" x14ac:dyDescent="0.2">
      <c r="W3147" s="62"/>
      <c r="X3147" s="62"/>
    </row>
    <row r="3148" spans="23:24" x14ac:dyDescent="0.2">
      <c r="W3148" s="62"/>
      <c r="X3148" s="62"/>
    </row>
    <row r="3149" spans="23:24" x14ac:dyDescent="0.2">
      <c r="W3149" s="62"/>
      <c r="X3149" s="62"/>
    </row>
    <row r="3150" spans="23:24" x14ac:dyDescent="0.2">
      <c r="W3150" s="62"/>
      <c r="X3150" s="62"/>
    </row>
    <row r="3151" spans="23:24" x14ac:dyDescent="0.2">
      <c r="W3151" s="62"/>
      <c r="X3151" s="62"/>
    </row>
    <row r="3152" spans="23:24" x14ac:dyDescent="0.2">
      <c r="W3152" s="62"/>
      <c r="X3152" s="62"/>
    </row>
    <row r="3153" spans="23:24" x14ac:dyDescent="0.2">
      <c r="W3153" s="62"/>
      <c r="X3153" s="62"/>
    </row>
    <row r="3154" spans="23:24" x14ac:dyDescent="0.2">
      <c r="W3154" s="62"/>
      <c r="X3154" s="62"/>
    </row>
    <row r="3155" spans="23:24" x14ac:dyDescent="0.2">
      <c r="W3155" s="62"/>
      <c r="X3155" s="62"/>
    </row>
    <row r="3156" spans="23:24" x14ac:dyDescent="0.2">
      <c r="W3156" s="62"/>
      <c r="X3156" s="62"/>
    </row>
    <row r="3157" spans="23:24" x14ac:dyDescent="0.2">
      <c r="W3157" s="62"/>
      <c r="X3157" s="62"/>
    </row>
    <row r="3158" spans="23:24" x14ac:dyDescent="0.2">
      <c r="W3158" s="62"/>
      <c r="X3158" s="62"/>
    </row>
    <row r="3159" spans="23:24" x14ac:dyDescent="0.2">
      <c r="W3159" s="62"/>
      <c r="X3159" s="62"/>
    </row>
    <row r="3160" spans="23:24" x14ac:dyDescent="0.2">
      <c r="W3160" s="62"/>
      <c r="X3160" s="62"/>
    </row>
    <row r="3161" spans="23:24" x14ac:dyDescent="0.2">
      <c r="W3161" s="62"/>
      <c r="X3161" s="62"/>
    </row>
    <row r="3162" spans="23:24" x14ac:dyDescent="0.2">
      <c r="W3162" s="62"/>
      <c r="X3162" s="62"/>
    </row>
    <row r="3163" spans="23:24" x14ac:dyDescent="0.2">
      <c r="W3163" s="62"/>
      <c r="X3163" s="62"/>
    </row>
    <row r="3164" spans="23:24" x14ac:dyDescent="0.2">
      <c r="W3164" s="62"/>
      <c r="X3164" s="62"/>
    </row>
    <row r="3165" spans="23:24" x14ac:dyDescent="0.2">
      <c r="W3165" s="62"/>
      <c r="X3165" s="62"/>
    </row>
    <row r="3166" spans="23:24" x14ac:dyDescent="0.2">
      <c r="W3166" s="62"/>
      <c r="X3166" s="62"/>
    </row>
    <row r="3167" spans="23:24" x14ac:dyDescent="0.2">
      <c r="W3167" s="62"/>
      <c r="X3167" s="62"/>
    </row>
    <row r="3168" spans="23:24" x14ac:dyDescent="0.2">
      <c r="W3168" s="62"/>
      <c r="X3168" s="62"/>
    </row>
    <row r="3169" spans="23:24" x14ac:dyDescent="0.2">
      <c r="W3169" s="62"/>
      <c r="X3169" s="62"/>
    </row>
    <row r="3170" spans="23:24" x14ac:dyDescent="0.2">
      <c r="W3170" s="62"/>
      <c r="X3170" s="62"/>
    </row>
    <row r="3171" spans="23:24" x14ac:dyDescent="0.2">
      <c r="W3171" s="62"/>
      <c r="X3171" s="62"/>
    </row>
    <row r="3172" spans="23:24" x14ac:dyDescent="0.2">
      <c r="W3172" s="62"/>
      <c r="X3172" s="62"/>
    </row>
    <row r="3173" spans="23:24" x14ac:dyDescent="0.2">
      <c r="W3173" s="62"/>
      <c r="X3173" s="62"/>
    </row>
    <row r="3174" spans="23:24" x14ac:dyDescent="0.2">
      <c r="W3174" s="62"/>
      <c r="X3174" s="62"/>
    </row>
    <row r="3175" spans="23:24" x14ac:dyDescent="0.2">
      <c r="W3175" s="62"/>
      <c r="X3175" s="62"/>
    </row>
    <row r="3176" spans="23:24" x14ac:dyDescent="0.2">
      <c r="W3176" s="62"/>
      <c r="X3176" s="62"/>
    </row>
    <row r="3177" spans="23:24" x14ac:dyDescent="0.2">
      <c r="W3177" s="62"/>
      <c r="X3177" s="62"/>
    </row>
    <row r="3178" spans="23:24" x14ac:dyDescent="0.2">
      <c r="W3178" s="62"/>
      <c r="X3178" s="62"/>
    </row>
    <row r="3179" spans="23:24" x14ac:dyDescent="0.2">
      <c r="W3179" s="62"/>
      <c r="X3179" s="62"/>
    </row>
    <row r="3180" spans="23:24" x14ac:dyDescent="0.2">
      <c r="W3180" s="62"/>
      <c r="X3180" s="62"/>
    </row>
    <row r="3181" spans="23:24" x14ac:dyDescent="0.2">
      <c r="W3181" s="62"/>
      <c r="X3181" s="62"/>
    </row>
    <row r="3182" spans="23:24" x14ac:dyDescent="0.2">
      <c r="W3182" s="62"/>
      <c r="X3182" s="62"/>
    </row>
    <row r="3183" spans="23:24" x14ac:dyDescent="0.2">
      <c r="W3183" s="62"/>
      <c r="X3183" s="62"/>
    </row>
    <row r="3184" spans="23:24" x14ac:dyDescent="0.2">
      <c r="W3184" s="62"/>
      <c r="X3184" s="62"/>
    </row>
    <row r="3185" spans="23:24" x14ac:dyDescent="0.2">
      <c r="W3185" s="62"/>
      <c r="X3185" s="62"/>
    </row>
    <row r="3186" spans="23:24" x14ac:dyDescent="0.2">
      <c r="W3186" s="62"/>
      <c r="X3186" s="62"/>
    </row>
    <row r="3187" spans="23:24" x14ac:dyDescent="0.2">
      <c r="W3187" s="62"/>
      <c r="X3187" s="62"/>
    </row>
    <row r="3188" spans="23:24" x14ac:dyDescent="0.2">
      <c r="W3188" s="62"/>
      <c r="X3188" s="62"/>
    </row>
    <row r="3189" spans="23:24" x14ac:dyDescent="0.2">
      <c r="W3189" s="62"/>
      <c r="X3189" s="62"/>
    </row>
    <row r="3190" spans="23:24" x14ac:dyDescent="0.2">
      <c r="W3190" s="62"/>
      <c r="X3190" s="62"/>
    </row>
    <row r="3191" spans="23:24" x14ac:dyDescent="0.2">
      <c r="W3191" s="62"/>
      <c r="X3191" s="62"/>
    </row>
    <row r="3192" spans="23:24" x14ac:dyDescent="0.2">
      <c r="W3192" s="62"/>
      <c r="X3192" s="62"/>
    </row>
    <row r="3193" spans="23:24" x14ac:dyDescent="0.2">
      <c r="W3193" s="62"/>
      <c r="X3193" s="62"/>
    </row>
    <row r="3194" spans="23:24" x14ac:dyDescent="0.2">
      <c r="W3194" s="62"/>
      <c r="X3194" s="62"/>
    </row>
    <row r="3195" spans="23:24" x14ac:dyDescent="0.2">
      <c r="W3195" s="62"/>
      <c r="X3195" s="62"/>
    </row>
    <row r="3196" spans="23:24" x14ac:dyDescent="0.2">
      <c r="W3196" s="62"/>
      <c r="X3196" s="62"/>
    </row>
    <row r="3197" spans="23:24" x14ac:dyDescent="0.2">
      <c r="W3197" s="62"/>
      <c r="X3197" s="62"/>
    </row>
    <row r="3198" spans="23:24" x14ac:dyDescent="0.2">
      <c r="W3198" s="62"/>
      <c r="X3198" s="62"/>
    </row>
    <row r="3199" spans="23:24" x14ac:dyDescent="0.2">
      <c r="W3199" s="62"/>
      <c r="X3199" s="62"/>
    </row>
    <row r="3200" spans="23:24" x14ac:dyDescent="0.2">
      <c r="W3200" s="62"/>
      <c r="X3200" s="62"/>
    </row>
    <row r="3201" spans="23:24" x14ac:dyDescent="0.2">
      <c r="W3201" s="62"/>
      <c r="X3201" s="62"/>
    </row>
    <row r="3202" spans="23:24" x14ac:dyDescent="0.2">
      <c r="W3202" s="62"/>
      <c r="X3202" s="62"/>
    </row>
    <row r="3203" spans="23:24" x14ac:dyDescent="0.2">
      <c r="W3203" s="62"/>
      <c r="X3203" s="62"/>
    </row>
    <row r="3204" spans="23:24" x14ac:dyDescent="0.2">
      <c r="W3204" s="62"/>
      <c r="X3204" s="62"/>
    </row>
    <row r="3205" spans="23:24" x14ac:dyDescent="0.2">
      <c r="W3205" s="62"/>
      <c r="X3205" s="62"/>
    </row>
    <row r="3206" spans="23:24" x14ac:dyDescent="0.2">
      <c r="W3206" s="62"/>
      <c r="X3206" s="62"/>
    </row>
    <row r="3207" spans="23:24" x14ac:dyDescent="0.2">
      <c r="W3207" s="62"/>
      <c r="X3207" s="62"/>
    </row>
    <row r="3208" spans="23:24" x14ac:dyDescent="0.2">
      <c r="W3208" s="62"/>
      <c r="X3208" s="62"/>
    </row>
    <row r="3209" spans="23:24" x14ac:dyDescent="0.2">
      <c r="W3209" s="62"/>
      <c r="X3209" s="62"/>
    </row>
    <row r="3210" spans="23:24" x14ac:dyDescent="0.2">
      <c r="W3210" s="62"/>
      <c r="X3210" s="62"/>
    </row>
    <row r="3211" spans="23:24" x14ac:dyDescent="0.2">
      <c r="W3211" s="62"/>
      <c r="X3211" s="62"/>
    </row>
    <row r="3212" spans="23:24" x14ac:dyDescent="0.2">
      <c r="W3212" s="62"/>
      <c r="X3212" s="62"/>
    </row>
    <row r="3213" spans="23:24" x14ac:dyDescent="0.2">
      <c r="W3213" s="62"/>
      <c r="X3213" s="62"/>
    </row>
    <row r="3214" spans="23:24" x14ac:dyDescent="0.2">
      <c r="W3214" s="62"/>
      <c r="X3214" s="62"/>
    </row>
    <row r="3215" spans="23:24" x14ac:dyDescent="0.2">
      <c r="W3215" s="62"/>
      <c r="X3215" s="62"/>
    </row>
    <row r="3216" spans="23:24" x14ac:dyDescent="0.2">
      <c r="W3216" s="62"/>
      <c r="X3216" s="62"/>
    </row>
    <row r="3217" spans="23:24" x14ac:dyDescent="0.2">
      <c r="W3217" s="62"/>
      <c r="X3217" s="62"/>
    </row>
    <row r="3218" spans="23:24" x14ac:dyDescent="0.2">
      <c r="W3218" s="62"/>
      <c r="X3218" s="62"/>
    </row>
    <row r="3219" spans="23:24" x14ac:dyDescent="0.2">
      <c r="W3219" s="62"/>
      <c r="X3219" s="62"/>
    </row>
    <row r="3220" spans="23:24" x14ac:dyDescent="0.2">
      <c r="W3220" s="62"/>
      <c r="X3220" s="62"/>
    </row>
    <row r="3221" spans="23:24" x14ac:dyDescent="0.2">
      <c r="W3221" s="62"/>
      <c r="X3221" s="62"/>
    </row>
    <row r="3222" spans="23:24" x14ac:dyDescent="0.2">
      <c r="W3222" s="62"/>
      <c r="X3222" s="62"/>
    </row>
    <row r="3223" spans="23:24" x14ac:dyDescent="0.2">
      <c r="W3223" s="62"/>
      <c r="X3223" s="62"/>
    </row>
    <row r="3224" spans="23:24" x14ac:dyDescent="0.2">
      <c r="W3224" s="62"/>
      <c r="X3224" s="62"/>
    </row>
    <row r="3225" spans="23:24" x14ac:dyDescent="0.2">
      <c r="W3225" s="62"/>
      <c r="X3225" s="62"/>
    </row>
    <row r="3226" spans="23:24" x14ac:dyDescent="0.2">
      <c r="W3226" s="62"/>
      <c r="X3226" s="62"/>
    </row>
    <row r="3227" spans="23:24" x14ac:dyDescent="0.2">
      <c r="W3227" s="62"/>
      <c r="X3227" s="62"/>
    </row>
    <row r="3228" spans="23:24" x14ac:dyDescent="0.2">
      <c r="W3228" s="62"/>
      <c r="X3228" s="62"/>
    </row>
    <row r="3229" spans="23:24" x14ac:dyDescent="0.2">
      <c r="W3229" s="62"/>
      <c r="X3229" s="62"/>
    </row>
    <row r="3230" spans="23:24" x14ac:dyDescent="0.2">
      <c r="W3230" s="62"/>
      <c r="X3230" s="62"/>
    </row>
    <row r="3231" spans="23:24" x14ac:dyDescent="0.2">
      <c r="W3231" s="62"/>
      <c r="X3231" s="62"/>
    </row>
    <row r="3232" spans="23:24" x14ac:dyDescent="0.2">
      <c r="W3232" s="62"/>
      <c r="X3232" s="62"/>
    </row>
    <row r="3233" spans="23:24" x14ac:dyDescent="0.2">
      <c r="W3233" s="62"/>
      <c r="X3233" s="62"/>
    </row>
    <row r="3234" spans="23:24" x14ac:dyDescent="0.2">
      <c r="W3234" s="62"/>
      <c r="X3234" s="62"/>
    </row>
    <row r="3235" spans="23:24" x14ac:dyDescent="0.2">
      <c r="W3235" s="62"/>
      <c r="X3235" s="62"/>
    </row>
    <row r="3236" spans="23:24" x14ac:dyDescent="0.2">
      <c r="W3236" s="62"/>
      <c r="X3236" s="62"/>
    </row>
    <row r="3237" spans="23:24" x14ac:dyDescent="0.2">
      <c r="W3237" s="62"/>
      <c r="X3237" s="62"/>
    </row>
    <row r="3238" spans="23:24" x14ac:dyDescent="0.2">
      <c r="W3238" s="62"/>
      <c r="X3238" s="62"/>
    </row>
    <row r="3239" spans="23:24" x14ac:dyDescent="0.2">
      <c r="W3239" s="62"/>
      <c r="X3239" s="62"/>
    </row>
    <row r="3240" spans="23:24" x14ac:dyDescent="0.2">
      <c r="W3240" s="62"/>
      <c r="X3240" s="62"/>
    </row>
    <row r="3241" spans="23:24" x14ac:dyDescent="0.2">
      <c r="W3241" s="62"/>
      <c r="X3241" s="62"/>
    </row>
    <row r="3242" spans="23:24" x14ac:dyDescent="0.2">
      <c r="W3242" s="62"/>
      <c r="X3242" s="62"/>
    </row>
    <row r="3243" spans="23:24" x14ac:dyDescent="0.2">
      <c r="W3243" s="62"/>
      <c r="X3243" s="62"/>
    </row>
    <row r="3244" spans="23:24" x14ac:dyDescent="0.2">
      <c r="W3244" s="62"/>
      <c r="X3244" s="62"/>
    </row>
    <row r="3245" spans="23:24" x14ac:dyDescent="0.2">
      <c r="W3245" s="62"/>
      <c r="X3245" s="62"/>
    </row>
    <row r="3246" spans="23:24" x14ac:dyDescent="0.2">
      <c r="W3246" s="62"/>
      <c r="X3246" s="62"/>
    </row>
    <row r="3247" spans="23:24" x14ac:dyDescent="0.2">
      <c r="W3247" s="62"/>
      <c r="X3247" s="62"/>
    </row>
    <row r="3248" spans="23:24" x14ac:dyDescent="0.2">
      <c r="W3248" s="62"/>
      <c r="X3248" s="62"/>
    </row>
    <row r="3249" spans="23:24" x14ac:dyDescent="0.2">
      <c r="W3249" s="62"/>
      <c r="X3249" s="62"/>
    </row>
    <row r="3250" spans="23:24" x14ac:dyDescent="0.2">
      <c r="W3250" s="62"/>
      <c r="X3250" s="62"/>
    </row>
    <row r="3251" spans="23:24" x14ac:dyDescent="0.2">
      <c r="W3251" s="62"/>
      <c r="X3251" s="62"/>
    </row>
    <row r="3252" spans="23:24" x14ac:dyDescent="0.2">
      <c r="W3252" s="62"/>
      <c r="X3252" s="62"/>
    </row>
    <row r="3253" spans="23:24" x14ac:dyDescent="0.2">
      <c r="W3253" s="62"/>
      <c r="X3253" s="62"/>
    </row>
    <row r="3254" spans="23:24" x14ac:dyDescent="0.2">
      <c r="W3254" s="62"/>
      <c r="X3254" s="62"/>
    </row>
    <row r="3255" spans="23:24" x14ac:dyDescent="0.2">
      <c r="W3255" s="62"/>
      <c r="X3255" s="62"/>
    </row>
    <row r="3256" spans="23:24" x14ac:dyDescent="0.2">
      <c r="W3256" s="62"/>
      <c r="X3256" s="62"/>
    </row>
    <row r="3257" spans="23:24" x14ac:dyDescent="0.2">
      <c r="W3257" s="62"/>
      <c r="X3257" s="62"/>
    </row>
    <row r="3258" spans="23:24" x14ac:dyDescent="0.2">
      <c r="W3258" s="62"/>
      <c r="X3258" s="62"/>
    </row>
    <row r="3259" spans="23:24" x14ac:dyDescent="0.2">
      <c r="W3259" s="62"/>
      <c r="X3259" s="62"/>
    </row>
    <row r="3260" spans="23:24" x14ac:dyDescent="0.2">
      <c r="W3260" s="62"/>
      <c r="X3260" s="62"/>
    </row>
    <row r="3261" spans="23:24" x14ac:dyDescent="0.2">
      <c r="W3261" s="62"/>
      <c r="X3261" s="62"/>
    </row>
    <row r="3262" spans="23:24" x14ac:dyDescent="0.2">
      <c r="W3262" s="62"/>
      <c r="X3262" s="62"/>
    </row>
    <row r="3263" spans="23:24" x14ac:dyDescent="0.2">
      <c r="W3263" s="62"/>
      <c r="X3263" s="62"/>
    </row>
    <row r="3264" spans="23:24" x14ac:dyDescent="0.2">
      <c r="W3264" s="62"/>
      <c r="X3264" s="62"/>
    </row>
    <row r="3265" spans="23:24" x14ac:dyDescent="0.2">
      <c r="W3265" s="62"/>
      <c r="X3265" s="62"/>
    </row>
    <row r="3266" spans="23:24" x14ac:dyDescent="0.2">
      <c r="W3266" s="62"/>
      <c r="X3266" s="62"/>
    </row>
    <row r="3267" spans="23:24" x14ac:dyDescent="0.2">
      <c r="W3267" s="62"/>
      <c r="X3267" s="62"/>
    </row>
    <row r="3268" spans="23:24" x14ac:dyDescent="0.2">
      <c r="W3268" s="62"/>
      <c r="X3268" s="62"/>
    </row>
    <row r="3269" spans="23:24" x14ac:dyDescent="0.2">
      <c r="W3269" s="62"/>
      <c r="X3269" s="62"/>
    </row>
    <row r="3270" spans="23:24" x14ac:dyDescent="0.2">
      <c r="W3270" s="62"/>
      <c r="X3270" s="62"/>
    </row>
    <row r="3271" spans="23:24" x14ac:dyDescent="0.2">
      <c r="W3271" s="62"/>
      <c r="X3271" s="62"/>
    </row>
    <row r="3272" spans="23:24" x14ac:dyDescent="0.2">
      <c r="W3272" s="62"/>
      <c r="X3272" s="62"/>
    </row>
    <row r="3273" spans="23:24" x14ac:dyDescent="0.2">
      <c r="W3273" s="62"/>
      <c r="X3273" s="62"/>
    </row>
    <row r="3274" spans="23:24" x14ac:dyDescent="0.2">
      <c r="W3274" s="62"/>
      <c r="X3274" s="62"/>
    </row>
    <row r="3275" spans="23:24" x14ac:dyDescent="0.2">
      <c r="W3275" s="62"/>
      <c r="X3275" s="62"/>
    </row>
    <row r="3276" spans="23:24" x14ac:dyDescent="0.2">
      <c r="W3276" s="62"/>
      <c r="X3276" s="62"/>
    </row>
    <row r="3277" spans="23:24" x14ac:dyDescent="0.2">
      <c r="W3277" s="62"/>
      <c r="X3277" s="62"/>
    </row>
    <row r="3278" spans="23:24" x14ac:dyDescent="0.2">
      <c r="W3278" s="62"/>
      <c r="X3278" s="62"/>
    </row>
    <row r="3279" spans="23:24" x14ac:dyDescent="0.2">
      <c r="W3279" s="62"/>
      <c r="X3279" s="62"/>
    </row>
    <row r="3280" spans="23:24" x14ac:dyDescent="0.2">
      <c r="W3280" s="62"/>
      <c r="X3280" s="62"/>
    </row>
    <row r="3281" spans="23:24" x14ac:dyDescent="0.2">
      <c r="W3281" s="62"/>
      <c r="X3281" s="62"/>
    </row>
    <row r="3282" spans="23:24" x14ac:dyDescent="0.2">
      <c r="W3282" s="62"/>
      <c r="X3282" s="62"/>
    </row>
    <row r="3283" spans="23:24" x14ac:dyDescent="0.2">
      <c r="W3283" s="62"/>
      <c r="X3283" s="62"/>
    </row>
    <row r="3284" spans="23:24" x14ac:dyDescent="0.2">
      <c r="W3284" s="62"/>
      <c r="X3284" s="62"/>
    </row>
    <row r="3285" spans="23:24" x14ac:dyDescent="0.2">
      <c r="W3285" s="62"/>
      <c r="X3285" s="62"/>
    </row>
    <row r="3286" spans="23:24" x14ac:dyDescent="0.2">
      <c r="W3286" s="62"/>
      <c r="X3286" s="62"/>
    </row>
    <row r="3287" spans="23:24" x14ac:dyDescent="0.2">
      <c r="W3287" s="62"/>
      <c r="X3287" s="62"/>
    </row>
    <row r="3288" spans="23:24" x14ac:dyDescent="0.2">
      <c r="W3288" s="62"/>
      <c r="X3288" s="62"/>
    </row>
    <row r="3289" spans="23:24" x14ac:dyDescent="0.2">
      <c r="W3289" s="62"/>
      <c r="X3289" s="62"/>
    </row>
    <row r="3290" spans="23:24" x14ac:dyDescent="0.2">
      <c r="W3290" s="62"/>
      <c r="X3290" s="62"/>
    </row>
    <row r="3291" spans="23:24" x14ac:dyDescent="0.2">
      <c r="W3291" s="62"/>
      <c r="X3291" s="62"/>
    </row>
    <row r="3292" spans="23:24" x14ac:dyDescent="0.2">
      <c r="W3292" s="62"/>
      <c r="X3292" s="62"/>
    </row>
    <row r="3293" spans="23:24" x14ac:dyDescent="0.2">
      <c r="W3293" s="62"/>
      <c r="X3293" s="62"/>
    </row>
    <row r="3294" spans="23:24" x14ac:dyDescent="0.2">
      <c r="W3294" s="62"/>
      <c r="X3294" s="62"/>
    </row>
    <row r="3295" spans="23:24" x14ac:dyDescent="0.2">
      <c r="W3295" s="62"/>
      <c r="X3295" s="62"/>
    </row>
    <row r="3296" spans="23:24" x14ac:dyDescent="0.2">
      <c r="W3296" s="62"/>
      <c r="X3296" s="62"/>
    </row>
    <row r="3297" spans="23:24" x14ac:dyDescent="0.2">
      <c r="W3297" s="62"/>
      <c r="X3297" s="62"/>
    </row>
    <row r="3298" spans="23:24" x14ac:dyDescent="0.2">
      <c r="W3298" s="62"/>
      <c r="X3298" s="62"/>
    </row>
    <row r="3299" spans="23:24" x14ac:dyDescent="0.2">
      <c r="W3299" s="62"/>
      <c r="X3299" s="62"/>
    </row>
    <row r="3300" spans="23:24" x14ac:dyDescent="0.2">
      <c r="W3300" s="62"/>
      <c r="X3300" s="62"/>
    </row>
    <row r="3301" spans="23:24" x14ac:dyDescent="0.2">
      <c r="W3301" s="62"/>
      <c r="X3301" s="62"/>
    </row>
    <row r="3302" spans="23:24" x14ac:dyDescent="0.2">
      <c r="W3302" s="62"/>
      <c r="X3302" s="62"/>
    </row>
    <row r="3303" spans="23:24" x14ac:dyDescent="0.2">
      <c r="W3303" s="62"/>
      <c r="X3303" s="62"/>
    </row>
    <row r="3304" spans="23:24" x14ac:dyDescent="0.2">
      <c r="W3304" s="62"/>
      <c r="X3304" s="62"/>
    </row>
    <row r="3305" spans="23:24" x14ac:dyDescent="0.2">
      <c r="W3305" s="62"/>
      <c r="X3305" s="62"/>
    </row>
    <row r="3306" spans="23:24" x14ac:dyDescent="0.2">
      <c r="W3306" s="62"/>
      <c r="X3306" s="62"/>
    </row>
    <row r="3307" spans="23:24" x14ac:dyDescent="0.2">
      <c r="W3307" s="62"/>
      <c r="X3307" s="62"/>
    </row>
    <row r="3308" spans="23:24" x14ac:dyDescent="0.2">
      <c r="W3308" s="62"/>
      <c r="X3308" s="62"/>
    </row>
    <row r="3309" spans="23:24" x14ac:dyDescent="0.2">
      <c r="W3309" s="62"/>
      <c r="X3309" s="62"/>
    </row>
    <row r="3310" spans="23:24" x14ac:dyDescent="0.2">
      <c r="W3310" s="62"/>
      <c r="X3310" s="62"/>
    </row>
    <row r="3311" spans="23:24" x14ac:dyDescent="0.2">
      <c r="W3311" s="62"/>
      <c r="X3311" s="62"/>
    </row>
    <row r="3312" spans="23:24" x14ac:dyDescent="0.2">
      <c r="W3312" s="62"/>
      <c r="X3312" s="62"/>
    </row>
    <row r="3313" spans="23:24" x14ac:dyDescent="0.2">
      <c r="W3313" s="62"/>
      <c r="X3313" s="62"/>
    </row>
    <row r="3314" spans="23:24" x14ac:dyDescent="0.2">
      <c r="W3314" s="62"/>
      <c r="X3314" s="62"/>
    </row>
    <row r="3315" spans="23:24" x14ac:dyDescent="0.2">
      <c r="W3315" s="62"/>
      <c r="X3315" s="62"/>
    </row>
    <row r="3316" spans="23:24" x14ac:dyDescent="0.2">
      <c r="W3316" s="62"/>
      <c r="X3316" s="62"/>
    </row>
    <row r="3317" spans="23:24" x14ac:dyDescent="0.2">
      <c r="W3317" s="62"/>
      <c r="X3317" s="62"/>
    </row>
    <row r="3318" spans="23:24" x14ac:dyDescent="0.2">
      <c r="W3318" s="62"/>
      <c r="X3318" s="62"/>
    </row>
    <row r="3319" spans="23:24" x14ac:dyDescent="0.2">
      <c r="W3319" s="62"/>
      <c r="X3319" s="62"/>
    </row>
    <row r="3320" spans="23:24" x14ac:dyDescent="0.2">
      <c r="W3320" s="62"/>
      <c r="X3320" s="62"/>
    </row>
    <row r="3321" spans="23:24" x14ac:dyDescent="0.2">
      <c r="W3321" s="62"/>
      <c r="X3321" s="62"/>
    </row>
    <row r="3322" spans="23:24" x14ac:dyDescent="0.2">
      <c r="W3322" s="62"/>
      <c r="X3322" s="62"/>
    </row>
    <row r="3323" spans="23:24" x14ac:dyDescent="0.2">
      <c r="W3323" s="62"/>
      <c r="X3323" s="62"/>
    </row>
    <row r="3324" spans="23:24" x14ac:dyDescent="0.2">
      <c r="W3324" s="62"/>
      <c r="X3324" s="62"/>
    </row>
    <row r="3325" spans="23:24" x14ac:dyDescent="0.2">
      <c r="W3325" s="62"/>
      <c r="X3325" s="62"/>
    </row>
    <row r="3326" spans="23:24" x14ac:dyDescent="0.2">
      <c r="W3326" s="62"/>
      <c r="X3326" s="62"/>
    </row>
    <row r="3327" spans="23:24" x14ac:dyDescent="0.2">
      <c r="W3327" s="62"/>
      <c r="X3327" s="62"/>
    </row>
    <row r="3328" spans="23:24" x14ac:dyDescent="0.2">
      <c r="W3328" s="62"/>
      <c r="X3328" s="62"/>
    </row>
    <row r="3329" spans="23:24" x14ac:dyDescent="0.2">
      <c r="W3329" s="62"/>
      <c r="X3329" s="62"/>
    </row>
    <row r="3330" spans="23:24" x14ac:dyDescent="0.2">
      <c r="W3330" s="62"/>
      <c r="X3330" s="62"/>
    </row>
    <row r="3331" spans="23:24" x14ac:dyDescent="0.2">
      <c r="W3331" s="62"/>
      <c r="X3331" s="62"/>
    </row>
    <row r="3332" spans="23:24" x14ac:dyDescent="0.2">
      <c r="W3332" s="62"/>
      <c r="X3332" s="62"/>
    </row>
    <row r="3333" spans="23:24" x14ac:dyDescent="0.2">
      <c r="W3333" s="62"/>
      <c r="X3333" s="62"/>
    </row>
    <row r="3334" spans="23:24" x14ac:dyDescent="0.2">
      <c r="W3334" s="62"/>
      <c r="X3334" s="62"/>
    </row>
    <row r="3335" spans="23:24" x14ac:dyDescent="0.2">
      <c r="W3335" s="62"/>
      <c r="X3335" s="62"/>
    </row>
    <row r="3336" spans="23:24" x14ac:dyDescent="0.2">
      <c r="W3336" s="62"/>
      <c r="X3336" s="62"/>
    </row>
    <row r="3337" spans="23:24" x14ac:dyDescent="0.2">
      <c r="W3337" s="62"/>
      <c r="X3337" s="62"/>
    </row>
    <row r="3338" spans="23:24" x14ac:dyDescent="0.2">
      <c r="W3338" s="62"/>
      <c r="X3338" s="62"/>
    </row>
    <row r="3339" spans="23:24" x14ac:dyDescent="0.2">
      <c r="W3339" s="62"/>
      <c r="X3339" s="62"/>
    </row>
    <row r="3340" spans="23:24" x14ac:dyDescent="0.2">
      <c r="W3340" s="62"/>
      <c r="X3340" s="62"/>
    </row>
    <row r="3341" spans="23:24" x14ac:dyDescent="0.2">
      <c r="W3341" s="62"/>
      <c r="X3341" s="62"/>
    </row>
    <row r="3342" spans="23:24" x14ac:dyDescent="0.2">
      <c r="W3342" s="62"/>
      <c r="X3342" s="62"/>
    </row>
    <row r="3343" spans="23:24" x14ac:dyDescent="0.2">
      <c r="W3343" s="62"/>
      <c r="X3343" s="62"/>
    </row>
    <row r="3344" spans="23:24" x14ac:dyDescent="0.2">
      <c r="W3344" s="62"/>
      <c r="X3344" s="62"/>
    </row>
    <row r="3345" spans="23:24" x14ac:dyDescent="0.2">
      <c r="W3345" s="62"/>
      <c r="X3345" s="62"/>
    </row>
    <row r="3346" spans="23:24" x14ac:dyDescent="0.2">
      <c r="W3346" s="62"/>
      <c r="X3346" s="62"/>
    </row>
    <row r="3347" spans="23:24" x14ac:dyDescent="0.2">
      <c r="W3347" s="62"/>
      <c r="X3347" s="62"/>
    </row>
    <row r="3348" spans="23:24" x14ac:dyDescent="0.2">
      <c r="W3348" s="62"/>
      <c r="X3348" s="62"/>
    </row>
    <row r="3349" spans="23:24" x14ac:dyDescent="0.2">
      <c r="W3349" s="62"/>
      <c r="X3349" s="62"/>
    </row>
    <row r="3350" spans="23:24" x14ac:dyDescent="0.2">
      <c r="W3350" s="62"/>
      <c r="X3350" s="62"/>
    </row>
    <row r="3351" spans="23:24" x14ac:dyDescent="0.2">
      <c r="W3351" s="62"/>
      <c r="X3351" s="62"/>
    </row>
    <row r="3352" spans="23:24" x14ac:dyDescent="0.2">
      <c r="W3352" s="62"/>
      <c r="X3352" s="62"/>
    </row>
    <row r="3353" spans="23:24" x14ac:dyDescent="0.2">
      <c r="W3353" s="62"/>
      <c r="X3353" s="62"/>
    </row>
    <row r="3354" spans="23:24" x14ac:dyDescent="0.2">
      <c r="W3354" s="62"/>
      <c r="X3354" s="62"/>
    </row>
    <row r="3355" spans="23:24" x14ac:dyDescent="0.2">
      <c r="W3355" s="62"/>
      <c r="X3355" s="62"/>
    </row>
    <row r="3356" spans="23:24" x14ac:dyDescent="0.2">
      <c r="W3356" s="62"/>
      <c r="X3356" s="62"/>
    </row>
    <row r="3357" spans="23:24" x14ac:dyDescent="0.2">
      <c r="W3357" s="62"/>
      <c r="X3357" s="62"/>
    </row>
    <row r="3358" spans="23:24" x14ac:dyDescent="0.2">
      <c r="W3358" s="62"/>
      <c r="X3358" s="62"/>
    </row>
    <row r="3359" spans="23:24" x14ac:dyDescent="0.2">
      <c r="W3359" s="62"/>
      <c r="X3359" s="62"/>
    </row>
    <row r="3360" spans="23:24" x14ac:dyDescent="0.2">
      <c r="W3360" s="62"/>
      <c r="X3360" s="62"/>
    </row>
    <row r="3361" spans="23:24" x14ac:dyDescent="0.2">
      <c r="W3361" s="62"/>
      <c r="X3361" s="62"/>
    </row>
    <row r="3362" spans="23:24" x14ac:dyDescent="0.2">
      <c r="W3362" s="62"/>
      <c r="X3362" s="62"/>
    </row>
    <row r="3363" spans="23:24" x14ac:dyDescent="0.2">
      <c r="W3363" s="62"/>
      <c r="X3363" s="62"/>
    </row>
    <row r="3364" spans="23:24" x14ac:dyDescent="0.2">
      <c r="W3364" s="62"/>
      <c r="X3364" s="62"/>
    </row>
    <row r="3365" spans="23:24" x14ac:dyDescent="0.2">
      <c r="W3365" s="62"/>
      <c r="X3365" s="62"/>
    </row>
    <row r="3366" spans="23:24" x14ac:dyDescent="0.2">
      <c r="W3366" s="62"/>
      <c r="X3366" s="62"/>
    </row>
    <row r="3367" spans="23:24" x14ac:dyDescent="0.2">
      <c r="W3367" s="62"/>
      <c r="X3367" s="62"/>
    </row>
    <row r="3368" spans="23:24" x14ac:dyDescent="0.2">
      <c r="W3368" s="62"/>
      <c r="X3368" s="62"/>
    </row>
    <row r="3369" spans="23:24" x14ac:dyDescent="0.2">
      <c r="W3369" s="62"/>
      <c r="X3369" s="62"/>
    </row>
    <row r="3370" spans="23:24" x14ac:dyDescent="0.2">
      <c r="W3370" s="62"/>
      <c r="X3370" s="62"/>
    </row>
    <row r="3371" spans="23:24" x14ac:dyDescent="0.2">
      <c r="W3371" s="62"/>
      <c r="X3371" s="62"/>
    </row>
    <row r="3372" spans="23:24" x14ac:dyDescent="0.2">
      <c r="W3372" s="62"/>
      <c r="X3372" s="62"/>
    </row>
    <row r="3373" spans="23:24" x14ac:dyDescent="0.2">
      <c r="W3373" s="62"/>
      <c r="X3373" s="62"/>
    </row>
    <row r="3374" spans="23:24" x14ac:dyDescent="0.2">
      <c r="W3374" s="62"/>
      <c r="X3374" s="62"/>
    </row>
    <row r="3375" spans="23:24" x14ac:dyDescent="0.2">
      <c r="W3375" s="62"/>
      <c r="X3375" s="62"/>
    </row>
    <row r="3376" spans="23:24" x14ac:dyDescent="0.2">
      <c r="W3376" s="62"/>
      <c r="X3376" s="62"/>
    </row>
    <row r="3377" spans="23:24" x14ac:dyDescent="0.2">
      <c r="W3377" s="62"/>
      <c r="X3377" s="62"/>
    </row>
    <row r="3378" spans="23:24" x14ac:dyDescent="0.2">
      <c r="W3378" s="62"/>
      <c r="X3378" s="62"/>
    </row>
    <row r="3379" spans="23:24" x14ac:dyDescent="0.2">
      <c r="W3379" s="62"/>
      <c r="X3379" s="62"/>
    </row>
    <row r="3380" spans="23:24" x14ac:dyDescent="0.2">
      <c r="W3380" s="62"/>
      <c r="X3380" s="62"/>
    </row>
    <row r="3381" spans="23:24" x14ac:dyDescent="0.2">
      <c r="W3381" s="62"/>
      <c r="X3381" s="62"/>
    </row>
    <row r="3382" spans="23:24" x14ac:dyDescent="0.2">
      <c r="W3382" s="62"/>
      <c r="X3382" s="62"/>
    </row>
    <row r="3383" spans="23:24" x14ac:dyDescent="0.2">
      <c r="W3383" s="62"/>
      <c r="X3383" s="62"/>
    </row>
    <row r="3384" spans="23:24" x14ac:dyDescent="0.2">
      <c r="W3384" s="62"/>
      <c r="X3384" s="62"/>
    </row>
    <row r="3385" spans="23:24" x14ac:dyDescent="0.2">
      <c r="W3385" s="62"/>
      <c r="X3385" s="62"/>
    </row>
    <row r="3386" spans="23:24" x14ac:dyDescent="0.2">
      <c r="W3386" s="62"/>
      <c r="X3386" s="62"/>
    </row>
    <row r="3387" spans="23:24" x14ac:dyDescent="0.2">
      <c r="W3387" s="62"/>
      <c r="X3387" s="62"/>
    </row>
    <row r="3388" spans="23:24" x14ac:dyDescent="0.2">
      <c r="W3388" s="62"/>
      <c r="X3388" s="62"/>
    </row>
    <row r="3389" spans="23:24" x14ac:dyDescent="0.2">
      <c r="W3389" s="62"/>
      <c r="X3389" s="62"/>
    </row>
    <row r="3390" spans="23:24" x14ac:dyDescent="0.2">
      <c r="W3390" s="62"/>
      <c r="X3390" s="62"/>
    </row>
    <row r="3391" spans="23:24" x14ac:dyDescent="0.2">
      <c r="W3391" s="62"/>
      <c r="X3391" s="62"/>
    </row>
    <row r="3392" spans="23:24" x14ac:dyDescent="0.2">
      <c r="W3392" s="62"/>
      <c r="X3392" s="62"/>
    </row>
    <row r="3393" spans="23:24" x14ac:dyDescent="0.2">
      <c r="W3393" s="62"/>
      <c r="X3393" s="62"/>
    </row>
    <row r="3394" spans="23:24" x14ac:dyDescent="0.2">
      <c r="W3394" s="62"/>
      <c r="X3394" s="62"/>
    </row>
    <row r="3395" spans="23:24" x14ac:dyDescent="0.2">
      <c r="W3395" s="62"/>
      <c r="X3395" s="62"/>
    </row>
    <row r="3396" spans="23:24" x14ac:dyDescent="0.2">
      <c r="W3396" s="62"/>
      <c r="X3396" s="62"/>
    </row>
    <row r="3397" spans="23:24" x14ac:dyDescent="0.2">
      <c r="W3397" s="62"/>
      <c r="X3397" s="62"/>
    </row>
    <row r="3398" spans="23:24" x14ac:dyDescent="0.2">
      <c r="W3398" s="62"/>
      <c r="X3398" s="62"/>
    </row>
    <row r="3399" spans="23:24" x14ac:dyDescent="0.2">
      <c r="W3399" s="62"/>
      <c r="X3399" s="62"/>
    </row>
    <row r="3400" spans="23:24" x14ac:dyDescent="0.2">
      <c r="W3400" s="62"/>
      <c r="X3400" s="62"/>
    </row>
    <row r="3401" spans="23:24" x14ac:dyDescent="0.2">
      <c r="W3401" s="62"/>
      <c r="X3401" s="62"/>
    </row>
    <row r="3402" spans="23:24" x14ac:dyDescent="0.2">
      <c r="W3402" s="62"/>
      <c r="X3402" s="62"/>
    </row>
    <row r="3403" spans="23:24" x14ac:dyDescent="0.2">
      <c r="W3403" s="62"/>
      <c r="X3403" s="62"/>
    </row>
    <row r="3404" spans="23:24" x14ac:dyDescent="0.2">
      <c r="W3404" s="62"/>
      <c r="X3404" s="62"/>
    </row>
    <row r="3405" spans="23:24" x14ac:dyDescent="0.2">
      <c r="W3405" s="62"/>
      <c r="X3405" s="62"/>
    </row>
    <row r="3406" spans="23:24" x14ac:dyDescent="0.2">
      <c r="W3406" s="62"/>
      <c r="X3406" s="62"/>
    </row>
    <row r="3407" spans="23:24" x14ac:dyDescent="0.2">
      <c r="W3407" s="62"/>
      <c r="X3407" s="62"/>
    </row>
    <row r="3408" spans="23:24" x14ac:dyDescent="0.2">
      <c r="W3408" s="62"/>
      <c r="X3408" s="62"/>
    </row>
    <row r="3409" spans="23:24" x14ac:dyDescent="0.2">
      <c r="W3409" s="62"/>
      <c r="X3409" s="62"/>
    </row>
    <row r="3410" spans="23:24" x14ac:dyDescent="0.2">
      <c r="W3410" s="62"/>
      <c r="X3410" s="62"/>
    </row>
    <row r="3411" spans="23:24" x14ac:dyDescent="0.2">
      <c r="W3411" s="62"/>
      <c r="X3411" s="62"/>
    </row>
    <row r="3412" spans="23:24" x14ac:dyDescent="0.2">
      <c r="W3412" s="62"/>
      <c r="X3412" s="62"/>
    </row>
    <row r="3413" spans="23:24" x14ac:dyDescent="0.2">
      <c r="W3413" s="62"/>
      <c r="X3413" s="62"/>
    </row>
    <row r="3414" spans="23:24" x14ac:dyDescent="0.2">
      <c r="W3414" s="62"/>
      <c r="X3414" s="62"/>
    </row>
    <row r="3415" spans="23:24" x14ac:dyDescent="0.2">
      <c r="W3415" s="62"/>
      <c r="X3415" s="62"/>
    </row>
    <row r="3416" spans="23:24" x14ac:dyDescent="0.2">
      <c r="W3416" s="62"/>
      <c r="X3416" s="62"/>
    </row>
    <row r="3417" spans="23:24" x14ac:dyDescent="0.2">
      <c r="W3417" s="62"/>
      <c r="X3417" s="62"/>
    </row>
    <row r="3418" spans="23:24" x14ac:dyDescent="0.2">
      <c r="W3418" s="62"/>
      <c r="X3418" s="62"/>
    </row>
    <row r="3419" spans="23:24" x14ac:dyDescent="0.2">
      <c r="W3419" s="62"/>
      <c r="X3419" s="62"/>
    </row>
    <row r="3420" spans="23:24" x14ac:dyDescent="0.2">
      <c r="W3420" s="62"/>
      <c r="X3420" s="62"/>
    </row>
    <row r="3421" spans="23:24" x14ac:dyDescent="0.2">
      <c r="W3421" s="62"/>
      <c r="X3421" s="62"/>
    </row>
    <row r="3422" spans="23:24" x14ac:dyDescent="0.2">
      <c r="W3422" s="62"/>
      <c r="X3422" s="62"/>
    </row>
    <row r="3423" spans="23:24" x14ac:dyDescent="0.2">
      <c r="W3423" s="62"/>
      <c r="X3423" s="62"/>
    </row>
    <row r="3424" spans="23:24" x14ac:dyDescent="0.2">
      <c r="W3424" s="62"/>
      <c r="X3424" s="62"/>
    </row>
    <row r="3425" spans="23:24" x14ac:dyDescent="0.2">
      <c r="W3425" s="62"/>
      <c r="X3425" s="62"/>
    </row>
    <row r="3426" spans="23:24" x14ac:dyDescent="0.2">
      <c r="W3426" s="62"/>
      <c r="X3426" s="62"/>
    </row>
    <row r="3427" spans="23:24" x14ac:dyDescent="0.2">
      <c r="W3427" s="62"/>
      <c r="X3427" s="62"/>
    </row>
    <row r="3428" spans="23:24" x14ac:dyDescent="0.2">
      <c r="W3428" s="62"/>
      <c r="X3428" s="62"/>
    </row>
    <row r="3429" spans="23:24" x14ac:dyDescent="0.2">
      <c r="W3429" s="62"/>
      <c r="X3429" s="62"/>
    </row>
    <row r="3430" spans="23:24" x14ac:dyDescent="0.2">
      <c r="W3430" s="62"/>
      <c r="X3430" s="62"/>
    </row>
    <row r="3431" spans="23:24" x14ac:dyDescent="0.2">
      <c r="W3431" s="62"/>
      <c r="X3431" s="62"/>
    </row>
    <row r="3432" spans="23:24" x14ac:dyDescent="0.2">
      <c r="W3432" s="62"/>
      <c r="X3432" s="62"/>
    </row>
    <row r="3433" spans="23:24" x14ac:dyDescent="0.2">
      <c r="W3433" s="62"/>
      <c r="X3433" s="62"/>
    </row>
    <row r="3434" spans="23:24" x14ac:dyDescent="0.2">
      <c r="W3434" s="62"/>
      <c r="X3434" s="62"/>
    </row>
    <row r="3435" spans="23:24" x14ac:dyDescent="0.2">
      <c r="W3435" s="62"/>
      <c r="X3435" s="62"/>
    </row>
    <row r="3436" spans="23:24" x14ac:dyDescent="0.2">
      <c r="W3436" s="62"/>
      <c r="X3436" s="62"/>
    </row>
    <row r="3437" spans="23:24" x14ac:dyDescent="0.2">
      <c r="W3437" s="62"/>
      <c r="X3437" s="62"/>
    </row>
    <row r="3438" spans="23:24" x14ac:dyDescent="0.2">
      <c r="W3438" s="62"/>
      <c r="X3438" s="62"/>
    </row>
    <row r="3439" spans="23:24" x14ac:dyDescent="0.2">
      <c r="W3439" s="62"/>
      <c r="X3439" s="62"/>
    </row>
    <row r="3440" spans="23:24" x14ac:dyDescent="0.2">
      <c r="W3440" s="62"/>
      <c r="X3440" s="62"/>
    </row>
    <row r="3441" spans="23:24" x14ac:dyDescent="0.2">
      <c r="W3441" s="62"/>
      <c r="X3441" s="62"/>
    </row>
    <row r="3442" spans="23:24" x14ac:dyDescent="0.2">
      <c r="W3442" s="62"/>
      <c r="X3442" s="62"/>
    </row>
    <row r="3443" spans="23:24" x14ac:dyDescent="0.2">
      <c r="W3443" s="62"/>
      <c r="X3443" s="62"/>
    </row>
    <row r="3444" spans="23:24" x14ac:dyDescent="0.2">
      <c r="W3444" s="62"/>
      <c r="X3444" s="62"/>
    </row>
    <row r="3445" spans="23:24" x14ac:dyDescent="0.2">
      <c r="W3445" s="62"/>
      <c r="X3445" s="62"/>
    </row>
    <row r="3446" spans="23:24" x14ac:dyDescent="0.2">
      <c r="W3446" s="62"/>
      <c r="X3446" s="62"/>
    </row>
    <row r="3447" spans="23:24" x14ac:dyDescent="0.2">
      <c r="W3447" s="62"/>
      <c r="X3447" s="62"/>
    </row>
    <row r="3448" spans="23:24" x14ac:dyDescent="0.2">
      <c r="W3448" s="62"/>
      <c r="X3448" s="62"/>
    </row>
    <row r="3449" spans="23:24" x14ac:dyDescent="0.2">
      <c r="W3449" s="62"/>
      <c r="X3449" s="62"/>
    </row>
    <row r="3450" spans="23:24" x14ac:dyDescent="0.2">
      <c r="W3450" s="62"/>
      <c r="X3450" s="62"/>
    </row>
    <row r="3451" spans="23:24" x14ac:dyDescent="0.2">
      <c r="W3451" s="62"/>
      <c r="X3451" s="62"/>
    </row>
    <row r="3452" spans="23:24" x14ac:dyDescent="0.2">
      <c r="W3452" s="62"/>
      <c r="X3452" s="62"/>
    </row>
    <row r="3453" spans="23:24" x14ac:dyDescent="0.2">
      <c r="W3453" s="62"/>
      <c r="X3453" s="62"/>
    </row>
    <row r="3454" spans="23:24" x14ac:dyDescent="0.2">
      <c r="W3454" s="62"/>
      <c r="X3454" s="62"/>
    </row>
    <row r="3455" spans="23:24" x14ac:dyDescent="0.2">
      <c r="W3455" s="62"/>
      <c r="X3455" s="62"/>
    </row>
    <row r="3456" spans="23:24" x14ac:dyDescent="0.2">
      <c r="W3456" s="62"/>
      <c r="X3456" s="62"/>
    </row>
    <row r="3457" spans="23:24" x14ac:dyDescent="0.2">
      <c r="W3457" s="62"/>
      <c r="X3457" s="62"/>
    </row>
    <row r="3458" spans="23:24" x14ac:dyDescent="0.2">
      <c r="W3458" s="62"/>
      <c r="X3458" s="62"/>
    </row>
    <row r="3459" spans="23:24" x14ac:dyDescent="0.2">
      <c r="W3459" s="62"/>
      <c r="X3459" s="62"/>
    </row>
    <row r="3460" spans="23:24" x14ac:dyDescent="0.2">
      <c r="W3460" s="62"/>
      <c r="X3460" s="62"/>
    </row>
    <row r="3461" spans="23:24" x14ac:dyDescent="0.2">
      <c r="W3461" s="62"/>
      <c r="X3461" s="62"/>
    </row>
    <row r="3462" spans="23:24" x14ac:dyDescent="0.2">
      <c r="W3462" s="62"/>
      <c r="X3462" s="62"/>
    </row>
    <row r="3463" spans="23:24" x14ac:dyDescent="0.2">
      <c r="W3463" s="62"/>
      <c r="X3463" s="62"/>
    </row>
    <row r="3464" spans="23:24" x14ac:dyDescent="0.2">
      <c r="W3464" s="62"/>
      <c r="X3464" s="62"/>
    </row>
    <row r="3465" spans="23:24" x14ac:dyDescent="0.2">
      <c r="W3465" s="62"/>
      <c r="X3465" s="62"/>
    </row>
    <row r="3466" spans="23:24" x14ac:dyDescent="0.2">
      <c r="W3466" s="62"/>
      <c r="X3466" s="62"/>
    </row>
    <row r="3467" spans="23:24" x14ac:dyDescent="0.2">
      <c r="W3467" s="62"/>
      <c r="X3467" s="62"/>
    </row>
    <row r="3468" spans="23:24" x14ac:dyDescent="0.2">
      <c r="W3468" s="62"/>
      <c r="X3468" s="62"/>
    </row>
    <row r="3469" spans="23:24" x14ac:dyDescent="0.2">
      <c r="W3469" s="62"/>
      <c r="X3469" s="62"/>
    </row>
    <row r="3470" spans="23:24" x14ac:dyDescent="0.2">
      <c r="W3470" s="62"/>
      <c r="X3470" s="62"/>
    </row>
    <row r="3471" spans="23:24" x14ac:dyDescent="0.2">
      <c r="W3471" s="62"/>
      <c r="X3471" s="62"/>
    </row>
    <row r="3472" spans="23:24" x14ac:dyDescent="0.2">
      <c r="W3472" s="62"/>
      <c r="X3472" s="62"/>
    </row>
    <row r="3473" spans="23:24" x14ac:dyDescent="0.2">
      <c r="W3473" s="62"/>
      <c r="X3473" s="62"/>
    </row>
    <row r="3474" spans="23:24" x14ac:dyDescent="0.2">
      <c r="W3474" s="62"/>
      <c r="X3474" s="62"/>
    </row>
    <row r="3475" spans="23:24" x14ac:dyDescent="0.2">
      <c r="W3475" s="62"/>
      <c r="X3475" s="62"/>
    </row>
    <row r="3476" spans="23:24" x14ac:dyDescent="0.2">
      <c r="W3476" s="62"/>
      <c r="X3476" s="62"/>
    </row>
    <row r="3477" spans="23:24" x14ac:dyDescent="0.2">
      <c r="W3477" s="62"/>
      <c r="X3477" s="62"/>
    </row>
    <row r="3478" spans="23:24" x14ac:dyDescent="0.2">
      <c r="W3478" s="62"/>
      <c r="X3478" s="62"/>
    </row>
    <row r="3479" spans="23:24" x14ac:dyDescent="0.2">
      <c r="W3479" s="62"/>
      <c r="X3479" s="62"/>
    </row>
    <row r="3480" spans="23:24" x14ac:dyDescent="0.2">
      <c r="W3480" s="62"/>
      <c r="X3480" s="62"/>
    </row>
    <row r="3481" spans="23:24" x14ac:dyDescent="0.2">
      <c r="W3481" s="62"/>
      <c r="X3481" s="62"/>
    </row>
    <row r="3482" spans="23:24" x14ac:dyDescent="0.2">
      <c r="W3482" s="62"/>
      <c r="X3482" s="62"/>
    </row>
    <row r="3483" spans="23:24" x14ac:dyDescent="0.2">
      <c r="W3483" s="62"/>
      <c r="X3483" s="62"/>
    </row>
    <row r="3484" spans="23:24" x14ac:dyDescent="0.2">
      <c r="W3484" s="62"/>
      <c r="X3484" s="62"/>
    </row>
    <row r="3485" spans="23:24" x14ac:dyDescent="0.2">
      <c r="W3485" s="62"/>
      <c r="X3485" s="62"/>
    </row>
    <row r="3486" spans="23:24" x14ac:dyDescent="0.2">
      <c r="W3486" s="62"/>
      <c r="X3486" s="62"/>
    </row>
    <row r="3487" spans="23:24" x14ac:dyDescent="0.2">
      <c r="W3487" s="62"/>
      <c r="X3487" s="62"/>
    </row>
    <row r="3488" spans="23:24" x14ac:dyDescent="0.2">
      <c r="W3488" s="62"/>
      <c r="X3488" s="62"/>
    </row>
    <row r="3489" spans="23:24" x14ac:dyDescent="0.2">
      <c r="W3489" s="62"/>
      <c r="X3489" s="62"/>
    </row>
    <row r="3490" spans="23:24" x14ac:dyDescent="0.2">
      <c r="W3490" s="62"/>
      <c r="X3490" s="62"/>
    </row>
    <row r="3491" spans="23:24" x14ac:dyDescent="0.2">
      <c r="W3491" s="62"/>
      <c r="X3491" s="62"/>
    </row>
    <row r="3492" spans="23:24" x14ac:dyDescent="0.2">
      <c r="W3492" s="62"/>
      <c r="X3492" s="62"/>
    </row>
    <row r="3493" spans="23:24" x14ac:dyDescent="0.2">
      <c r="W3493" s="62"/>
      <c r="X3493" s="62"/>
    </row>
    <row r="3494" spans="23:24" x14ac:dyDescent="0.2">
      <c r="W3494" s="62"/>
      <c r="X3494" s="62"/>
    </row>
    <row r="3495" spans="23:24" x14ac:dyDescent="0.2">
      <c r="W3495" s="62"/>
      <c r="X3495" s="62"/>
    </row>
    <row r="3496" spans="23:24" x14ac:dyDescent="0.2">
      <c r="W3496" s="62"/>
      <c r="X3496" s="62"/>
    </row>
    <row r="3497" spans="23:24" x14ac:dyDescent="0.2">
      <c r="W3497" s="62"/>
      <c r="X3497" s="62"/>
    </row>
    <row r="3498" spans="23:24" x14ac:dyDescent="0.2">
      <c r="W3498" s="62"/>
      <c r="X3498" s="62"/>
    </row>
    <row r="3499" spans="23:24" x14ac:dyDescent="0.2">
      <c r="W3499" s="62"/>
      <c r="X3499" s="62"/>
    </row>
    <row r="3500" spans="23:24" x14ac:dyDescent="0.2">
      <c r="W3500" s="62"/>
      <c r="X3500" s="62"/>
    </row>
    <row r="3501" spans="23:24" x14ac:dyDescent="0.2">
      <c r="W3501" s="62"/>
      <c r="X3501" s="62"/>
    </row>
    <row r="3502" spans="23:24" x14ac:dyDescent="0.2">
      <c r="W3502" s="62"/>
      <c r="X3502" s="62"/>
    </row>
    <row r="3503" spans="23:24" x14ac:dyDescent="0.2">
      <c r="W3503" s="62"/>
      <c r="X3503" s="62"/>
    </row>
    <row r="3504" spans="23:24" x14ac:dyDescent="0.2">
      <c r="W3504" s="62"/>
      <c r="X3504" s="62"/>
    </row>
    <row r="3505" spans="23:24" x14ac:dyDescent="0.2">
      <c r="W3505" s="62"/>
      <c r="X3505" s="62"/>
    </row>
    <row r="3506" spans="23:24" x14ac:dyDescent="0.2">
      <c r="W3506" s="62"/>
      <c r="X3506" s="62"/>
    </row>
    <row r="3507" spans="23:24" x14ac:dyDescent="0.2">
      <c r="W3507" s="62"/>
      <c r="X3507" s="62"/>
    </row>
    <row r="3508" spans="23:24" x14ac:dyDescent="0.2">
      <c r="W3508" s="62"/>
      <c r="X3508" s="62"/>
    </row>
    <row r="3509" spans="23:24" x14ac:dyDescent="0.2">
      <c r="W3509" s="62"/>
      <c r="X3509" s="62"/>
    </row>
    <row r="3510" spans="23:24" x14ac:dyDescent="0.2">
      <c r="W3510" s="62"/>
      <c r="X3510" s="62"/>
    </row>
    <row r="3511" spans="23:24" x14ac:dyDescent="0.2">
      <c r="W3511" s="62"/>
      <c r="X3511" s="62"/>
    </row>
    <row r="3512" spans="23:24" x14ac:dyDescent="0.2">
      <c r="W3512" s="62"/>
      <c r="X3512" s="62"/>
    </row>
    <row r="3513" spans="23:24" x14ac:dyDescent="0.2">
      <c r="W3513" s="62"/>
      <c r="X3513" s="62"/>
    </row>
    <row r="3514" spans="23:24" x14ac:dyDescent="0.2">
      <c r="W3514" s="62"/>
      <c r="X3514" s="62"/>
    </row>
    <row r="3515" spans="23:24" x14ac:dyDescent="0.2">
      <c r="W3515" s="62"/>
      <c r="X3515" s="62"/>
    </row>
    <row r="3516" spans="23:24" x14ac:dyDescent="0.2">
      <c r="W3516" s="62"/>
      <c r="X3516" s="62"/>
    </row>
    <row r="3517" spans="23:24" x14ac:dyDescent="0.2">
      <c r="W3517" s="62"/>
      <c r="X3517" s="62"/>
    </row>
    <row r="3518" spans="23:24" x14ac:dyDescent="0.2">
      <c r="W3518" s="62"/>
      <c r="X3518" s="62"/>
    </row>
    <row r="3519" spans="23:24" x14ac:dyDescent="0.2">
      <c r="W3519" s="62"/>
      <c r="X3519" s="62"/>
    </row>
    <row r="3520" spans="23:24" x14ac:dyDescent="0.2">
      <c r="W3520" s="62"/>
      <c r="X3520" s="62"/>
    </row>
    <row r="3521" spans="23:24" x14ac:dyDescent="0.2">
      <c r="W3521" s="62"/>
      <c r="X3521" s="62"/>
    </row>
    <row r="3522" spans="23:24" x14ac:dyDescent="0.2">
      <c r="W3522" s="62"/>
      <c r="X3522" s="62"/>
    </row>
    <row r="3523" spans="23:24" x14ac:dyDescent="0.2">
      <c r="W3523" s="62"/>
      <c r="X3523" s="62"/>
    </row>
    <row r="3524" spans="23:24" x14ac:dyDescent="0.2">
      <c r="W3524" s="62"/>
      <c r="X3524" s="62"/>
    </row>
    <row r="3525" spans="23:24" x14ac:dyDescent="0.2">
      <c r="W3525" s="62"/>
      <c r="X3525" s="62"/>
    </row>
    <row r="3526" spans="23:24" x14ac:dyDescent="0.2">
      <c r="W3526" s="62"/>
      <c r="X3526" s="62"/>
    </row>
    <row r="3527" spans="23:24" x14ac:dyDescent="0.2">
      <c r="W3527" s="62"/>
      <c r="X3527" s="62"/>
    </row>
    <row r="3528" spans="23:24" x14ac:dyDescent="0.2">
      <c r="W3528" s="62"/>
      <c r="X3528" s="62"/>
    </row>
    <row r="3529" spans="23:24" x14ac:dyDescent="0.2">
      <c r="W3529" s="62"/>
      <c r="X3529" s="62"/>
    </row>
    <row r="3530" spans="23:24" x14ac:dyDescent="0.2">
      <c r="W3530" s="62"/>
      <c r="X3530" s="62"/>
    </row>
    <row r="3531" spans="23:24" x14ac:dyDescent="0.2">
      <c r="W3531" s="62"/>
      <c r="X3531" s="62"/>
    </row>
    <row r="3532" spans="23:24" x14ac:dyDescent="0.2">
      <c r="W3532" s="62"/>
      <c r="X3532" s="62"/>
    </row>
    <row r="3533" spans="23:24" x14ac:dyDescent="0.2">
      <c r="W3533" s="62"/>
      <c r="X3533" s="62"/>
    </row>
    <row r="3534" spans="23:24" x14ac:dyDescent="0.2">
      <c r="W3534" s="62"/>
      <c r="X3534" s="62"/>
    </row>
    <row r="3535" spans="23:24" x14ac:dyDescent="0.2">
      <c r="W3535" s="62"/>
      <c r="X3535" s="62"/>
    </row>
    <row r="3536" spans="23:24" x14ac:dyDescent="0.2">
      <c r="W3536" s="62"/>
      <c r="X3536" s="62"/>
    </row>
    <row r="3537" spans="2:24" x14ac:dyDescent="0.2">
      <c r="W3537" s="62"/>
      <c r="X3537" s="62"/>
    </row>
    <row r="3538" spans="2:24" x14ac:dyDescent="0.2">
      <c r="W3538" s="62"/>
      <c r="X3538" s="62"/>
    </row>
    <row r="3539" spans="2:24" x14ac:dyDescent="0.2">
      <c r="W3539" s="62"/>
      <c r="X3539" s="62"/>
    </row>
    <row r="3540" spans="2:24" x14ac:dyDescent="0.2">
      <c r="W3540" s="62"/>
      <c r="X3540" s="62"/>
    </row>
    <row r="3541" spans="2:24" x14ac:dyDescent="0.2">
      <c r="W3541" s="62"/>
      <c r="X3541" s="62"/>
    </row>
    <row r="3542" spans="2:24" x14ac:dyDescent="0.2">
      <c r="W3542" s="62"/>
      <c r="X3542" s="62"/>
    </row>
    <row r="3543" spans="2:24" x14ac:dyDescent="0.2">
      <c r="B3543" s="87"/>
      <c r="C3543" s="88"/>
      <c r="D3543" s="89"/>
      <c r="E3543" s="89"/>
      <c r="W3543" s="62"/>
      <c r="X3543" s="62"/>
    </row>
    <row r="3544" spans="2:24" x14ac:dyDescent="0.2">
      <c r="B3544" s="87"/>
      <c r="C3544" s="88"/>
      <c r="D3544" s="89"/>
      <c r="E3544" s="89"/>
      <c r="W3544" s="62"/>
      <c r="X3544" s="62"/>
    </row>
    <row r="3545" spans="2:24" x14ac:dyDescent="0.2">
      <c r="B3545" s="87"/>
      <c r="C3545" s="88"/>
      <c r="D3545" s="89"/>
      <c r="E3545" s="89"/>
      <c r="W3545" s="62"/>
      <c r="X3545" s="62"/>
    </row>
    <row r="3546" spans="2:24" x14ac:dyDescent="0.2">
      <c r="B3546" s="87"/>
      <c r="C3546" s="88"/>
      <c r="D3546" s="89"/>
      <c r="E3546" s="89"/>
      <c r="W3546" s="62"/>
      <c r="X3546" s="62"/>
    </row>
    <row r="3547" spans="2:24" x14ac:dyDescent="0.2">
      <c r="B3547" s="87"/>
      <c r="C3547" s="88"/>
      <c r="D3547" s="89"/>
      <c r="E3547" s="89"/>
      <c r="W3547" s="62"/>
      <c r="X3547" s="62"/>
    </row>
    <row r="3548" spans="2:24" x14ac:dyDescent="0.2">
      <c r="B3548" s="87"/>
      <c r="C3548" s="88"/>
      <c r="D3548" s="89"/>
      <c r="E3548" s="89"/>
      <c r="W3548" s="62"/>
      <c r="X3548" s="62"/>
    </row>
    <row r="3549" spans="2:24" x14ac:dyDescent="0.2">
      <c r="B3549" s="87"/>
      <c r="C3549" s="88"/>
      <c r="D3549" s="89"/>
      <c r="E3549" s="89"/>
      <c r="W3549" s="62"/>
      <c r="X3549" s="62"/>
    </row>
    <row r="3550" spans="2:24" x14ac:dyDescent="0.2">
      <c r="B3550" s="87"/>
      <c r="C3550" s="88"/>
      <c r="D3550" s="89"/>
      <c r="E3550" s="89"/>
      <c r="W3550" s="62"/>
      <c r="X3550" s="62"/>
    </row>
    <row r="3551" spans="2:24" x14ac:dyDescent="0.2">
      <c r="B3551" s="87"/>
      <c r="C3551" s="88"/>
      <c r="D3551" s="89"/>
      <c r="E3551" s="89"/>
      <c r="W3551" s="62"/>
      <c r="X3551" s="62"/>
    </row>
    <row r="3552" spans="2:24" x14ac:dyDescent="0.2">
      <c r="B3552" s="87"/>
      <c r="C3552" s="88"/>
      <c r="D3552" s="89"/>
      <c r="E3552" s="89"/>
      <c r="W3552" s="62"/>
      <c r="X3552" s="62"/>
    </row>
    <row r="3553" spans="2:27" x14ac:dyDescent="0.2">
      <c r="B3553" s="87"/>
      <c r="C3553" s="88"/>
      <c r="D3553" s="89"/>
      <c r="E3553" s="89"/>
      <c r="W3553" s="62"/>
      <c r="X3553" s="62"/>
    </row>
    <row r="3554" spans="2:27" x14ac:dyDescent="0.2">
      <c r="B3554" s="87"/>
      <c r="C3554" s="88"/>
      <c r="D3554" s="89"/>
      <c r="E3554" s="89"/>
    </row>
    <row r="3555" spans="2:27" x14ac:dyDescent="0.2">
      <c r="B3555" s="87"/>
      <c r="C3555" s="88"/>
      <c r="D3555" s="89"/>
      <c r="E3555" s="89"/>
    </row>
    <row r="3556" spans="2:27" x14ac:dyDescent="0.2">
      <c r="B3556" s="87"/>
      <c r="C3556" s="88"/>
      <c r="D3556" s="89"/>
      <c r="E3556" s="89"/>
    </row>
    <row r="3557" spans="2:27" x14ac:dyDescent="0.2">
      <c r="B3557" s="87"/>
      <c r="C3557" s="88"/>
      <c r="D3557" s="89"/>
      <c r="E3557" s="89"/>
    </row>
    <row r="3558" spans="2:27" x14ac:dyDescent="0.2">
      <c r="B3558" s="87"/>
      <c r="C3558" s="88"/>
      <c r="D3558" s="89"/>
      <c r="E3558" s="89"/>
    </row>
    <row r="3559" spans="2:27" x14ac:dyDescent="0.2">
      <c r="B3559" s="87"/>
      <c r="C3559" s="88"/>
      <c r="D3559" s="89"/>
      <c r="E3559" s="89"/>
    </row>
    <row r="3560" spans="2:27" x14ac:dyDescent="0.2">
      <c r="B3560" s="87"/>
      <c r="C3560" s="88"/>
      <c r="D3560" s="89"/>
      <c r="E3560" s="89"/>
    </row>
    <row r="3564" spans="2:27" x14ac:dyDescent="0.2">
      <c r="AA3564" s="86"/>
    </row>
    <row r="3565" spans="2:27" x14ac:dyDescent="0.2">
      <c r="AA3565" s="86"/>
    </row>
    <row r="3566" spans="2:27" x14ac:dyDescent="0.2">
      <c r="AA3566" s="86"/>
    </row>
    <row r="3567" spans="2:27" x14ac:dyDescent="0.2">
      <c r="AA3567" s="86"/>
    </row>
    <row r="3568" spans="2:27" x14ac:dyDescent="0.2">
      <c r="AA3568" s="86"/>
    </row>
    <row r="3569" spans="27:27" x14ac:dyDescent="0.2">
      <c r="AA3569" s="86"/>
    </row>
    <row r="3570" spans="27:27" x14ac:dyDescent="0.2">
      <c r="AA3570" s="86"/>
    </row>
  </sheetData>
  <dataConsolidate/>
  <mergeCells count="2">
    <mergeCell ref="A3:A9"/>
    <mergeCell ref="A10:A16"/>
  </mergeCells>
  <conditionalFormatting sqref="Y23:Y69">
    <cfRule type="cellIs" dxfId="7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7" style="62" hidden="1" customWidth="1" outlineLevel="1"/>
    <col min="29" max="29" width="14.140625" style="62" hidden="1" customWidth="1" outlineLevel="1"/>
    <col min="30" max="31" width="19.28515625" style="62" hidden="1" customWidth="1" outlineLevel="1"/>
    <col min="32" max="32" width="13.140625" style="62" bestFit="1" customWidth="1" collapsed="1"/>
    <col min="33" max="33" width="22.42578125" style="62" bestFit="1" customWidth="1"/>
    <col min="34" max="34" width="12" style="62" bestFit="1" customWidth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98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42277</v>
      </c>
      <c r="E3" s="73">
        <f t="shared" ref="E3:E16" si="0">EDATE(SettlementDate,$B3)</f>
        <v>42644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5.0790000000004373E-3</v>
      </c>
      <c r="H3" s="53">
        <f>IF(G3&gt;=0,ROUNDDOWN(G3*10,2)/10,ROUNDUP(G3*10,2)/10)</f>
        <v>5.0000000000000001E-3</v>
      </c>
      <c r="I3" s="82">
        <f>MAX(_xll.ohPack(Data!$J$4:INDEX(Fwd1M,MATCH(E3+1,SettlementDates,1),1)))</f>
        <v>7.1221605945461716E-3</v>
      </c>
      <c r="J3" s="53">
        <f t="shared" ref="J3:J16" si="2">IF(I3-G3&gt;1%,(QUOTIENT(I3*10000,50)+1)*0.5%,(QUOTIENT(I3*10000,10)+1)*0.1%)</f>
        <v>8.0000000000000002E-3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99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43009</v>
      </c>
      <c r="F4" s="77">
        <f t="shared" si="1"/>
        <v>3</v>
      </c>
      <c r="G4" s="83">
        <f>MIN(_xll.ohPack(Data!$J$4:INDEX(Fwd1M,MATCH(E4+1,SettlementDates,1),1)))</f>
        <v>5.0790000000004373E-3</v>
      </c>
      <c r="H4" s="54">
        <f t="shared" ref="H4:H16" si="4">IF(G4&gt;=0,ROUNDDOWN(G4*10,2)/10,ROUNDUP(G4*10,2)/10)</f>
        <v>5.0000000000000001E-3</v>
      </c>
      <c r="I4" s="83">
        <f>MAX(_xll.ohPack(Data!$J$4:INDEX(Fwd1M,MATCH(E4+1,SettlementDates,1),1)))</f>
        <v>1.1252009684159084E-2</v>
      </c>
      <c r="J4" s="54">
        <f t="shared" si="2"/>
        <v>1.2E-2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99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44105</v>
      </c>
      <c r="F5" s="77">
        <f t="shared" si="1"/>
        <v>6</v>
      </c>
      <c r="G5" s="83">
        <f>MIN(_xll.ohPack(Data!$J$4:INDEX(Fwd1M,MATCH(E5+1,SettlementDates,1),1)))</f>
        <v>5.0790000000004373E-3</v>
      </c>
      <c r="H5" s="54">
        <f t="shared" si="4"/>
        <v>5.0000000000000001E-3</v>
      </c>
      <c r="I5" s="83">
        <f>MAX(_xll.ohPack(Data!$J$4:INDEX(Fwd1M,MATCH(E5+1,SettlementDates,1),1)))</f>
        <v>1.8417772868101166E-2</v>
      </c>
      <c r="J5" s="54">
        <f t="shared" si="2"/>
        <v>0.02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99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45931</v>
      </c>
      <c r="F6" s="77">
        <f t="shared" si="1"/>
        <v>6</v>
      </c>
      <c r="G6" s="83">
        <f>MIN(_xll.ohPack(Data!$J$4:INDEX(Fwd1M,MATCH(E6+1,SettlementDates,1),1)))</f>
        <v>5.0790000000004373E-3</v>
      </c>
      <c r="H6" s="54">
        <f t="shared" si="4"/>
        <v>5.0000000000000001E-3</v>
      </c>
      <c r="I6" s="83">
        <f>MAX(_xll.ohPack(Data!$J$4:INDEX(Fwd1M,MATCH(E6+1,SettlementDates,1),1)))</f>
        <v>2.1913056413168579E-2</v>
      </c>
      <c r="J6" s="54">
        <f t="shared" si="2"/>
        <v>2.5000000000000001E-2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99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49583</v>
      </c>
      <c r="F7" s="77">
        <f t="shared" si="1"/>
        <v>12</v>
      </c>
      <c r="G7" s="83">
        <f>MIN(_xll.ohPack(Data!$J$4:INDEX(Fwd1M,MATCH(E7+1,SettlementDates,1),1)))</f>
        <v>5.0790000000004373E-3</v>
      </c>
      <c r="H7" s="54">
        <f t="shared" si="4"/>
        <v>5.0000000000000001E-3</v>
      </c>
      <c r="I7" s="83">
        <f>MAX(_xll.ohPack(Data!$J$4:INDEX(Fwd1M,MATCH(E7+1,SettlementDates,1),1)))</f>
        <v>2.3103530291820093E-2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99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53236</v>
      </c>
      <c r="F8" s="77">
        <f t="shared" si="1"/>
        <v>36</v>
      </c>
      <c r="G8" s="83">
        <f>MIN(_xll.ohPack(Data!$J$4:INDEX(Fwd1M,MATCH(E8+1,SettlementDates,1),1)))</f>
        <v>5.0790000000004373E-3</v>
      </c>
      <c r="H8" s="54">
        <f t="shared" si="4"/>
        <v>5.0000000000000001E-3</v>
      </c>
      <c r="I8" s="83">
        <f>MAX(_xll.ohPack(Data!$J$4:INDEX(Fwd1M,MATCH(E8+1,SettlementDates,1),1)))</f>
        <v>2.3103530291820093E-2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00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64193</v>
      </c>
      <c r="F9" s="77">
        <f t="shared" si="1"/>
        <v>60</v>
      </c>
      <c r="G9" s="84">
        <f>MIN(_xll.ohPack(Data!$J$4:INDEX(Fwd1M,MATCH(E9+1,SettlementDates,1),1)))</f>
        <v>5.0790000000004373E-3</v>
      </c>
      <c r="H9" s="55">
        <f t="shared" si="4"/>
        <v>5.0000000000000001E-3</v>
      </c>
      <c r="I9" s="84">
        <f>MAX(_xll.ohPack(Data!$J$4:INDEX(Fwd1M,MATCH(E9+1,SettlementDates,1),1)))</f>
        <v>2.3103530291820093E-2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98" t="s">
        <v>49</v>
      </c>
      <c r="B10" s="67">
        <v>12</v>
      </c>
      <c r="C10" s="52" t="str">
        <f>_xll.qlPeriodEquivalent(B10&amp;"M")</f>
        <v>1Y</v>
      </c>
      <c r="D10" s="72">
        <f>D3</f>
        <v>42277</v>
      </c>
      <c r="E10" s="73">
        <f t="shared" si="0"/>
        <v>42644</v>
      </c>
      <c r="F10" s="78">
        <f t="shared" si="1"/>
        <v>1</v>
      </c>
      <c r="G10" s="83">
        <f>MIN(_xll.ohPack(Data!$N$4:INDEX(ONFwd1M,MATCH(E10+1,SettlementDates,1),1)))</f>
        <v>5.0607873829033867E-3</v>
      </c>
      <c r="H10" s="54">
        <f t="shared" si="4"/>
        <v>5.0000000000000001E-3</v>
      </c>
      <c r="I10" s="83">
        <f>MAX(_xll.ohPack(Data!$N$4:INDEX(ONFwd1M,MATCH(E10+1,SettlementDates,1),1)))</f>
        <v>6.9399221331415779E-3</v>
      </c>
      <c r="J10" s="54">
        <f t="shared" si="2"/>
        <v>7.0000000000000001E-3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99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43009</v>
      </c>
      <c r="F11" s="77">
        <f t="shared" si="1"/>
        <v>3</v>
      </c>
      <c r="G11" s="83">
        <f>MIN(_xll.ohPack(Data!$N$4:INDEX(ONFwd1M,MATCH(E11+1,SettlementDates,1),1)))</f>
        <v>5.0607873829033867E-3</v>
      </c>
      <c r="H11" s="54">
        <f t="shared" si="4"/>
        <v>5.0000000000000001E-3</v>
      </c>
      <c r="I11" s="83">
        <f>MAX(_xll.ohPack(Data!$N$4:INDEX(ONFwd1M,MATCH(E11+1,SettlementDates,1),1)))</f>
        <v>1.1101378102325032E-2</v>
      </c>
      <c r="J11" s="54">
        <f t="shared" si="2"/>
        <v>1.2E-2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99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44105</v>
      </c>
      <c r="F12" s="77">
        <f t="shared" si="1"/>
        <v>6</v>
      </c>
      <c r="G12" s="83">
        <f>MIN(_xll.ohPack(Data!$N$4:INDEX(ONFwd1M,MATCH(E12+1,SettlementDates,1),1)))</f>
        <v>5.0607873829033867E-3</v>
      </c>
      <c r="H12" s="54">
        <f t="shared" si="4"/>
        <v>5.0000000000000001E-3</v>
      </c>
      <c r="I12" s="83">
        <f>MAX(_xll.ohPack(Data!$N$4:INDEX(ONFwd1M,MATCH(E12+1,SettlementDates,1),1)))</f>
        <v>1.8332305822139627E-2</v>
      </c>
      <c r="J12" s="54">
        <f t="shared" si="2"/>
        <v>0.02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99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45931</v>
      </c>
      <c r="F13" s="77">
        <f t="shared" si="1"/>
        <v>6</v>
      </c>
      <c r="G13" s="83">
        <f>MIN(_xll.ohPack(Data!$N$4:INDEX(ONFwd1M,MATCH(E13+1,SettlementDates,1),1)))</f>
        <v>5.0607873829033867E-3</v>
      </c>
      <c r="H13" s="54">
        <f t="shared" si="4"/>
        <v>5.0000000000000001E-3</v>
      </c>
      <c r="I13" s="83">
        <f>MAX(_xll.ohPack(Data!$N$4:INDEX(ONFwd1M,MATCH(E13+1,SettlementDates,1),1)))</f>
        <v>2.185385905801418E-2</v>
      </c>
      <c r="J13" s="54">
        <f t="shared" si="2"/>
        <v>2.5000000000000001E-2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99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49583</v>
      </c>
      <c r="F14" s="77">
        <f t="shared" si="1"/>
        <v>12</v>
      </c>
      <c r="G14" s="83">
        <f>MIN(_xll.ohPack(Data!$N$4:INDEX(ONFwd1M,MATCH(E14+1,SettlementDates,1),1)))</f>
        <v>5.0607873829033867E-3</v>
      </c>
      <c r="H14" s="54">
        <f t="shared" si="4"/>
        <v>5.0000000000000001E-3</v>
      </c>
      <c r="I14" s="83">
        <f>MAX(_xll.ohPack(Data!$N$4:INDEX(ONFwd1M,MATCH(E14+1,SettlementDates,1),1)))</f>
        <v>2.3080206529734193E-2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99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53236</v>
      </c>
      <c r="F15" s="77">
        <f t="shared" si="1"/>
        <v>36</v>
      </c>
      <c r="G15" s="83">
        <f>MIN(_xll.ohPack(Data!$N$4:INDEX(ONFwd1M,MATCH(E15+1,SettlementDates,1),1)))</f>
        <v>5.0607873829033867E-3</v>
      </c>
      <c r="H15" s="54">
        <f t="shared" si="4"/>
        <v>5.0000000000000001E-3</v>
      </c>
      <c r="I15" s="83">
        <f>MAX(_xll.ohPack(Data!$N$4:INDEX(ONFwd1M,MATCH(E15+1,SettlementDates,1),1)))</f>
        <v>2.3080206529734193E-2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00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64193</v>
      </c>
      <c r="F16" s="81">
        <f t="shared" si="1"/>
        <v>60</v>
      </c>
      <c r="G16" s="84">
        <f>MIN(_xll.ohPack(Data!$N$4:INDEX(ONFwd1M,MATCH(E16+1,SettlementDates,1),1)))</f>
        <v>5.0607873829033867E-3</v>
      </c>
      <c r="H16" s="55">
        <f t="shared" si="4"/>
        <v>5.0000000000000001E-3</v>
      </c>
      <c r="I16" s="84">
        <f>MAX(_xll.ohPack(Data!$N$4:INDEX(ONFwd1M,MATCH(E16+1,SettlementDates,1),1)))</f>
        <v>2.3080206529734193E-2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1" collapsed="1" x14ac:dyDescent="0.2">
      <c r="R17" s="63"/>
      <c r="S17" s="63"/>
      <c r="T17" s="63"/>
      <c r="U17" s="63"/>
      <c r="V17" s="63"/>
    </row>
    <row r="18" spans="3:31" x14ac:dyDescent="0.2">
      <c r="C18" s="62"/>
      <c r="M18" s="109" t="s">
        <v>146</v>
      </c>
      <c r="P18" s="63"/>
      <c r="Q18" s="63"/>
      <c r="S18" s="63"/>
      <c r="T18" s="63"/>
      <c r="V18" s="63"/>
      <c r="AA18" s="61"/>
    </row>
    <row r="19" spans="3:31" x14ac:dyDescent="0.2">
      <c r="M19" s="101"/>
      <c r="P19" s="63"/>
      <c r="Q19" s="63"/>
      <c r="S19" s="63"/>
      <c r="T19" s="63"/>
      <c r="V19" s="63"/>
      <c r="AA19" s="85"/>
    </row>
    <row r="20" spans="3:31" x14ac:dyDescent="0.2">
      <c r="P20" s="63"/>
      <c r="Q20" s="63"/>
      <c r="S20" s="63"/>
      <c r="T20" s="63"/>
      <c r="U20" s="63"/>
      <c r="V20" s="63"/>
      <c r="X20" s="63"/>
      <c r="Y20" s="63"/>
    </row>
    <row r="21" spans="3:31" ht="13.5" x14ac:dyDescent="0.2">
      <c r="M21" s="90" t="s">
        <v>105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1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  <c r="AA22" s="104" t="s">
        <v>103</v>
      </c>
      <c r="AC22" s="103" t="s">
        <v>108</v>
      </c>
      <c r="AD22" s="103" t="s">
        <v>109</v>
      </c>
      <c r="AE22" s="104" t="s">
        <v>110</v>
      </c>
    </row>
    <row r="23" spans="3:31" x14ac:dyDescent="0.2">
      <c r="J23" s="62"/>
      <c r="K23" s="62"/>
      <c r="L23" s="62"/>
      <c r="M23" s="117" t="s">
        <v>60</v>
      </c>
      <c r="N23" s="117"/>
      <c r="O23" s="117" t="s">
        <v>63</v>
      </c>
      <c r="P23" s="117" t="str">
        <f t="shared" ref="P23:P33" si="6">Currency&amp;LEFT(O23,LEN(O23)-1)&amp;"X1S"&amp;QuoteSuffix</f>
        <v>GBP2X1S_Quote</v>
      </c>
      <c r="Q23" s="123"/>
      <c r="R23" s="118">
        <f t="shared" ref="R23:R33" si="7">EvaluationDate</f>
        <v>42278</v>
      </c>
      <c r="S23" s="118">
        <f>_xll.qlInterestRateIndexValueDate(AA23,R23)</f>
        <v>42278</v>
      </c>
      <c r="T23" s="118">
        <f>_xll.qlInterestRateIndexMaturity(AA23,S23)</f>
        <v>42339</v>
      </c>
      <c r="U23" s="119">
        <f ca="1">_xll.qlIndexFixing(AA23,R23,,_xll.ohTrigger(Trigger,Trigger1M,InterestRatesTrigger))</f>
        <v>5.1124999999996633E-3</v>
      </c>
      <c r="V23" s="119">
        <f ca="1">_xll.qlQuoteValue(P23,_xll.ohTrigger(Trigger,Trigger1M,InterestRatesTrigger))</f>
        <v>5.1124999999999999E-3</v>
      </c>
      <c r="W23" s="119" t="b">
        <f ca="1">NOT(ISERROR(V23))</f>
        <v>1</v>
      </c>
      <c r="X23" s="162">
        <f ca="1">(U23-V23)*10000</f>
        <v>-3.3653635433950058E-12</v>
      </c>
      <c r="Y23" s="52" t="b">
        <f ca="1">ABS(X23)&lt;=ABS('General Settings'!$D$24)</f>
        <v>1</v>
      </c>
      <c r="AA23" s="52" t="str">
        <f>_xll.qlSwapIndex(,,O23,SettlementDays,Currency,Calendar,ShortFixedLegTenor,ShortFixedLegBDC,ShortFixedLegDayCounter,Index1M,DiscountingCurve,Permanent,Trigger,ObjectOverwrite)</f>
        <v>obj_003b1#0000</v>
      </c>
      <c r="AC23" s="103" t="s">
        <v>33</v>
      </c>
      <c r="AD23" s="103" t="s">
        <v>112</v>
      </c>
      <c r="AE23" s="104" t="s">
        <v>158</v>
      </c>
    </row>
    <row r="24" spans="3:31" x14ac:dyDescent="0.2">
      <c r="M24" s="110" t="s">
        <v>60</v>
      </c>
      <c r="N24" s="110"/>
      <c r="O24" s="110" t="s">
        <v>31</v>
      </c>
      <c r="P24" s="110" t="str">
        <f t="shared" si="6"/>
        <v>GBP3X1S_Quote</v>
      </c>
      <c r="Q24" s="122"/>
      <c r="R24" s="111">
        <f t="shared" si="7"/>
        <v>42278</v>
      </c>
      <c r="S24" s="111">
        <f>_xll.qlInterestRateIndexValueDate(AA24,R24)</f>
        <v>42278</v>
      </c>
      <c r="T24" s="111">
        <f>_xll.qlInterestRateIndexMaturity(AA24,S24)</f>
        <v>42373</v>
      </c>
      <c r="U24" s="112">
        <f ca="1">_xll.qlIndexFixing(AA24,R24,,_xll.ohTrigger(Trigger,Trigger1M,InterestRatesTrigger))</f>
        <v>5.1375000000000665E-3</v>
      </c>
      <c r="V24" s="112">
        <f ca="1">_xll.qlQuoteValue(P24,_xll.ohTrigger(Trigger,Trigger1M,InterestRatesTrigger))</f>
        <v>5.1374999999999997E-3</v>
      </c>
      <c r="W24" s="112" t="b">
        <f t="shared" ref="W24:W33" ca="1" si="8">NOT(ISERROR(V24))</f>
        <v>1</v>
      </c>
      <c r="X24" s="163">
        <f t="shared" ref="X24:X33" ca="1" si="9">(U24-V24)*10000</f>
        <v>6.6786853825107073E-13</v>
      </c>
      <c r="Y24" s="50" t="b">
        <f ca="1">ABS(X24)&lt;=ABS('General Settings'!$D$24)</f>
        <v>1</v>
      </c>
      <c r="AA24" s="50" t="str">
        <f>_xll.qlSwapIndex(,,O24,SettlementDays,Currency,Calendar,ShortFixedLegTenor,ShortFixedLegBDC,ShortFixedLegDayCounter,Index1M,DiscountingCurve,Permanent,Trigger,ObjectOverwrite)</f>
        <v>obj_003e7#0000</v>
      </c>
    </row>
    <row r="25" spans="3:31" x14ac:dyDescent="0.2">
      <c r="M25" s="110" t="s">
        <v>60</v>
      </c>
      <c r="N25" s="110"/>
      <c r="O25" s="110" t="s">
        <v>64</v>
      </c>
      <c r="P25" s="110" t="str">
        <f t="shared" si="6"/>
        <v>GBP4X1S_Quote</v>
      </c>
      <c r="Q25" s="122"/>
      <c r="R25" s="111">
        <f t="shared" si="7"/>
        <v>42278</v>
      </c>
      <c r="S25" s="111">
        <f>_xll.qlInterestRateIndexValueDate(AA25,R25)</f>
        <v>42278</v>
      </c>
      <c r="T25" s="111">
        <f>_xll.qlInterestRateIndexMaturity(AA25,S25)</f>
        <v>42401</v>
      </c>
      <c r="U25" s="112">
        <f ca="1">_xll.qlIndexFixing(AA25,R25,,_xll.ohTrigger(Trigger,Trigger1M,InterestRatesTrigger))</f>
        <v>5.1625000000000126E-3</v>
      </c>
      <c r="V25" s="112">
        <f ca="1">_xll.qlQuoteValue(P25,_xll.ohTrigger(Trigger,Trigger1M,InterestRatesTrigger))</f>
        <v>5.1624999999999987E-3</v>
      </c>
      <c r="W25" s="112" t="b">
        <f t="shared" ca="1" si="8"/>
        <v>1</v>
      </c>
      <c r="X25" s="163">
        <f t="shared" ca="1" si="9"/>
        <v>1.3877787807814457E-13</v>
      </c>
      <c r="Y25" s="50" t="b">
        <f ca="1">ABS(X25)&lt;=ABS('General Settings'!$D$24)</f>
        <v>1</v>
      </c>
      <c r="AA25" s="50" t="str">
        <f>_xll.qlSwapIndex(,,O25,SettlementDays,Currency,Calendar,ShortFixedLegTenor,ShortFixedLegBDC,ShortFixedLegDayCounter,Index1M,DiscountingCurve,Permanent,Trigger,ObjectOverwrite)</f>
        <v>obj_0039c#0000</v>
      </c>
    </row>
    <row r="26" spans="3:31" x14ac:dyDescent="0.2">
      <c r="M26" s="110" t="s">
        <v>60</v>
      </c>
      <c r="N26" s="110"/>
      <c r="O26" s="110" t="s">
        <v>65</v>
      </c>
      <c r="P26" s="110" t="str">
        <f t="shared" si="6"/>
        <v>GBP5X1S_Quote</v>
      </c>
      <c r="Q26" s="122"/>
      <c r="R26" s="111">
        <f t="shared" si="7"/>
        <v>42278</v>
      </c>
      <c r="S26" s="111">
        <f>_xll.qlInterestRateIndexValueDate(AA26,R26)</f>
        <v>42278</v>
      </c>
      <c r="T26" s="111">
        <f>_xll.qlInterestRateIndexMaturity(AA26,S26)</f>
        <v>42430</v>
      </c>
      <c r="U26" s="112">
        <f ca="1">_xll.qlIndexFixing(AA26,R26,,_xll.ohTrigger(Trigger,Trigger1M,InterestRatesTrigger))</f>
        <v>5.2249999999998097E-3</v>
      </c>
      <c r="V26" s="112">
        <f ca="1">_xll.qlQuoteValue(P26,_xll.ohTrigger(Trigger,Trigger1M,InterestRatesTrigger))</f>
        <v>5.2249999999999996E-3</v>
      </c>
      <c r="W26" s="112" t="b">
        <f t="shared" ca="1" si="8"/>
        <v>1</v>
      </c>
      <c r="X26" s="163">
        <f t="shared" ca="1" si="9"/>
        <v>-1.8995222061946038E-12</v>
      </c>
      <c r="Y26" s="50" t="b">
        <f ca="1">ABS(X26)&lt;=ABS('General Settings'!$D$24)</f>
        <v>1</v>
      </c>
      <c r="AA26" s="50" t="str">
        <f>_xll.qlSwapIndex(,,O26,SettlementDays,Currency,Calendar,ShortFixedLegTenor,ShortFixedLegBDC,ShortFixedLegDayCounter,Index1M,DiscountingCurve,Permanent,Trigger,ObjectOverwrite)</f>
        <v>obj_003a1#0000</v>
      </c>
    </row>
    <row r="27" spans="3:31" x14ac:dyDescent="0.2">
      <c r="M27" s="110" t="s">
        <v>60</v>
      </c>
      <c r="N27" s="110"/>
      <c r="O27" s="110" t="s">
        <v>32</v>
      </c>
      <c r="P27" s="110" t="str">
        <f t="shared" si="6"/>
        <v>GBP6X1S_Quote</v>
      </c>
      <c r="Q27" s="122"/>
      <c r="R27" s="111">
        <f t="shared" si="7"/>
        <v>42278</v>
      </c>
      <c r="S27" s="111">
        <f>_xll.qlInterestRateIndexValueDate(AA27,R27)</f>
        <v>42278</v>
      </c>
      <c r="T27" s="111">
        <f>_xll.qlInterestRateIndexMaturity(AA27,S27)</f>
        <v>42461</v>
      </c>
      <c r="U27" s="112">
        <f ca="1">_xll.qlIndexFixing(AA27,R27,,_xll.ohTrigger(Trigger,Trigger1M,InterestRatesTrigger))</f>
        <v>5.2875000000001835E-3</v>
      </c>
      <c r="V27" s="112">
        <f ca="1">_xll.qlQuoteValue(P27,_xll.ohTrigger(Trigger,Trigger1M,InterestRatesTrigger))</f>
        <v>5.2874999999999997E-3</v>
      </c>
      <c r="W27" s="112" t="b">
        <f t="shared" ca="1" si="8"/>
        <v>1</v>
      </c>
      <c r="X27" s="163">
        <f t="shared" ca="1" si="9"/>
        <v>1.8388068845354155E-12</v>
      </c>
      <c r="Y27" s="50" t="b">
        <f ca="1">ABS(X27)&lt;=ABS('General Settings'!$D$24)</f>
        <v>1</v>
      </c>
      <c r="AA27" s="50" t="str">
        <f>_xll.qlSwapIndex(,,O27,SettlementDays,Currency,Calendar,ShortFixedLegTenor,ShortFixedLegBDC,ShortFixedLegDayCounter,Index1M,DiscountingCurve,Permanent,Trigger,ObjectOverwrite)</f>
        <v>obj_003e0#0000</v>
      </c>
    </row>
    <row r="28" spans="3:31" x14ac:dyDescent="0.2">
      <c r="M28" s="110" t="s">
        <v>60</v>
      </c>
      <c r="N28" s="110"/>
      <c r="O28" s="110" t="s">
        <v>66</v>
      </c>
      <c r="P28" s="110" t="str">
        <f t="shared" si="6"/>
        <v>GBP7X1S_Quote</v>
      </c>
      <c r="Q28" s="122"/>
      <c r="R28" s="111">
        <f t="shared" si="7"/>
        <v>42278</v>
      </c>
      <c r="S28" s="111">
        <f>_xll.qlInterestRateIndexValueDate(AA28,R28)</f>
        <v>42278</v>
      </c>
      <c r="T28" s="111">
        <f>_xll.qlInterestRateIndexMaturity(AA28,S28)</f>
        <v>42493</v>
      </c>
      <c r="U28" s="112">
        <f ca="1">_xll.qlIndexFixing(AA28,R28,,_xll.ohTrigger(Trigger,Trigger1M,InterestRatesTrigger))</f>
        <v>5.3499999999998323E-3</v>
      </c>
      <c r="V28" s="112">
        <f ca="1">_xll.qlQuoteValue(P28,_xll.ohTrigger(Trigger,Trigger1M,InterestRatesTrigger))</f>
        <v>5.3499999999999989E-3</v>
      </c>
      <c r="W28" s="112" t="b">
        <f t="shared" ca="1" si="8"/>
        <v>1</v>
      </c>
      <c r="X28" s="163">
        <f t="shared" ca="1" si="9"/>
        <v>-1.6653345369377348E-12</v>
      </c>
      <c r="Y28" s="50" t="b">
        <f ca="1">ABS(X28)&lt;=ABS('General Settings'!$D$24)</f>
        <v>1</v>
      </c>
      <c r="AA28" s="50" t="str">
        <f>_xll.qlSwapIndex(,,O28,SettlementDays,Currency,Calendar,ShortFixedLegTenor,ShortFixedLegBDC,ShortFixedLegDayCounter,Index1M,DiscountingCurve,Permanent,Trigger,ObjectOverwrite)</f>
        <v>obj_00399#0000</v>
      </c>
    </row>
    <row r="29" spans="3:31" x14ac:dyDescent="0.2">
      <c r="M29" s="110" t="s">
        <v>60</v>
      </c>
      <c r="N29" s="110"/>
      <c r="O29" s="110" t="s">
        <v>67</v>
      </c>
      <c r="P29" s="110" t="str">
        <f t="shared" si="6"/>
        <v>GBP8X1S_Quote</v>
      </c>
      <c r="Q29" s="122"/>
      <c r="R29" s="111">
        <f t="shared" si="7"/>
        <v>42278</v>
      </c>
      <c r="S29" s="111">
        <f>_xll.qlInterestRateIndexValueDate(AA29,R29)</f>
        <v>42278</v>
      </c>
      <c r="T29" s="111">
        <f>_xll.qlInterestRateIndexMaturity(AA29,S29)</f>
        <v>42522</v>
      </c>
      <c r="U29" s="112">
        <f ca="1">_xll.qlIndexFixing(AA29,R29,,_xll.ohTrigger(Trigger,Trigger1M,InterestRatesTrigger))</f>
        <v>5.4250000000001094E-3</v>
      </c>
      <c r="V29" s="112">
        <f ca="1">_xll.qlQuoteValue(P29,_xll.ohTrigger(Trigger,Trigger1M,InterestRatesTrigger))</f>
        <v>5.4250000000000001E-3</v>
      </c>
      <c r="W29" s="112" t="b">
        <f t="shared" ca="1" si="8"/>
        <v>1</v>
      </c>
      <c r="X29" s="163">
        <f t="shared" ca="1" si="9"/>
        <v>1.0928757898653885E-12</v>
      </c>
      <c r="Y29" s="50" t="b">
        <f ca="1">ABS(X29)&lt;=ABS('General Settings'!$D$24)</f>
        <v>1</v>
      </c>
      <c r="AA29" s="50" t="str">
        <f>_xll.qlSwapIndex(,,O29,SettlementDays,Currency,Calendar,ShortFixedLegTenor,ShortFixedLegBDC,ShortFixedLegDayCounter,Index1M,DiscountingCurve,Permanent,Trigger,ObjectOverwrite)</f>
        <v>obj_003d0#0000</v>
      </c>
    </row>
    <row r="30" spans="3:31" x14ac:dyDescent="0.2">
      <c r="M30" s="110" t="s">
        <v>60</v>
      </c>
      <c r="N30" s="110"/>
      <c r="O30" s="110" t="s">
        <v>68</v>
      </c>
      <c r="P30" s="110" t="str">
        <f t="shared" si="6"/>
        <v>GBP9X1S_Quote</v>
      </c>
      <c r="Q30" s="122"/>
      <c r="R30" s="111">
        <f t="shared" si="7"/>
        <v>42278</v>
      </c>
      <c r="S30" s="111">
        <f>_xll.qlInterestRateIndexValueDate(AA30,R30)</f>
        <v>42278</v>
      </c>
      <c r="T30" s="111">
        <f>_xll.qlInterestRateIndexMaturity(AA30,S30)</f>
        <v>42552</v>
      </c>
      <c r="U30" s="112">
        <f ca="1">_xll.qlIndexFixing(AA30,R30,,_xll.ohTrigger(Trigger,Trigger1M,InterestRatesTrigger))</f>
        <v>5.499999999999965E-3</v>
      </c>
      <c r="V30" s="112">
        <f ca="1">_xll.qlQuoteValue(P30,_xll.ohTrigger(Trigger,Trigger1M,InterestRatesTrigger))</f>
        <v>5.5000000000000005E-3</v>
      </c>
      <c r="W30" s="112" t="b">
        <f t="shared" ca="1" si="8"/>
        <v>1</v>
      </c>
      <c r="X30" s="163">
        <f t="shared" ca="1" si="9"/>
        <v>-3.5561831257524545E-13</v>
      </c>
      <c r="Y30" s="50" t="b">
        <f ca="1">ABS(X30)&lt;=ABS('General Settings'!$D$24)</f>
        <v>1</v>
      </c>
      <c r="AA30" s="50" t="str">
        <f>_xll.qlSwapIndex(,,O30,SettlementDays,Currency,Calendar,ShortFixedLegTenor,ShortFixedLegBDC,ShortFixedLegDayCounter,Index1M,DiscountingCurve,Permanent,Trigger,ObjectOverwrite)</f>
        <v>obj_003f3#0000</v>
      </c>
    </row>
    <row r="31" spans="3:31" x14ac:dyDescent="0.2">
      <c r="M31" s="110" t="s">
        <v>60</v>
      </c>
      <c r="N31" s="110"/>
      <c r="O31" s="110" t="s">
        <v>69</v>
      </c>
      <c r="P31" s="110" t="str">
        <f t="shared" si="6"/>
        <v>GBP10X1S_Quote</v>
      </c>
      <c r="Q31" s="122"/>
      <c r="R31" s="111">
        <f t="shared" si="7"/>
        <v>42278</v>
      </c>
      <c r="S31" s="111">
        <f>_xll.qlInterestRateIndexValueDate(AA31,R31)</f>
        <v>42278</v>
      </c>
      <c r="T31" s="111">
        <f>_xll.qlInterestRateIndexMaturity(AA31,S31)</f>
        <v>42583</v>
      </c>
      <c r="U31" s="112">
        <f ca="1">_xll.qlIndexFixing(AA31,R31,,_xll.ohTrigger(Trigger,Trigger1M,InterestRatesTrigger))</f>
        <v>5.6000000000001335E-3</v>
      </c>
      <c r="V31" s="112">
        <f ca="1">_xll.qlQuoteValue(P31,_xll.ohTrigger(Trigger,Trigger1M,InterestRatesTrigger))</f>
        <v>5.6000000000000008E-3</v>
      </c>
      <c r="W31" s="112" t="b">
        <f t="shared" ca="1" si="8"/>
        <v>1</v>
      </c>
      <c r="X31" s="163">
        <f t="shared" ca="1" si="9"/>
        <v>1.3270634591222574E-12</v>
      </c>
      <c r="Y31" s="50" t="b">
        <f ca="1">ABS(X31)&lt;=ABS('General Settings'!$D$24)</f>
        <v>1</v>
      </c>
      <c r="AA31" s="50" t="str">
        <f>_xll.qlSwapIndex(,,O31,SettlementDays,Currency,Calendar,ShortFixedLegTenor,ShortFixedLegBDC,ShortFixedLegDayCounter,Index1M,DiscountingCurve,Permanent,Trigger,ObjectOverwrite)</f>
        <v>obj_003a0#0000</v>
      </c>
    </row>
    <row r="32" spans="3:31" x14ac:dyDescent="0.2">
      <c r="M32" s="110" t="s">
        <v>60</v>
      </c>
      <c r="N32" s="110"/>
      <c r="O32" s="110" t="s">
        <v>70</v>
      </c>
      <c r="P32" s="110" t="str">
        <f t="shared" si="6"/>
        <v>GBP11X1S_Quote</v>
      </c>
      <c r="Q32" s="122"/>
      <c r="R32" s="111">
        <f t="shared" si="7"/>
        <v>42278</v>
      </c>
      <c r="S32" s="111">
        <f>_xll.qlInterestRateIndexValueDate(AA32,R32)</f>
        <v>42278</v>
      </c>
      <c r="T32" s="111">
        <f>_xll.qlInterestRateIndexMaturity(AA32,S32)</f>
        <v>42614</v>
      </c>
      <c r="U32" s="112">
        <f ca="1">_xll.qlIndexFixing(AA32,R32,,_xll.ohTrigger(Trigger,Trigger1M,InterestRatesTrigger))</f>
        <v>5.6874999999997232E-3</v>
      </c>
      <c r="V32" s="112">
        <f ca="1">_xll.qlQuoteValue(P32,_xll.ohTrigger(Trigger,Trigger1M,InterestRatesTrigger))</f>
        <v>5.6875000000000007E-3</v>
      </c>
      <c r="W32" s="112" t="b">
        <f t="shared" ca="1" si="8"/>
        <v>1</v>
      </c>
      <c r="X32" s="163">
        <f t="shared" ca="1" si="9"/>
        <v>-2.7755575615628914E-12</v>
      </c>
      <c r="Y32" s="50" t="b">
        <f ca="1">ABS(X32)&lt;=ABS('General Settings'!$D$24)</f>
        <v>1</v>
      </c>
      <c r="AA32" s="50" t="str">
        <f>_xll.qlSwapIndex(,,O32,SettlementDays,Currency,Calendar,ShortFixedLegTenor,ShortFixedLegBDC,ShortFixedLegDayCounter,Index1M,DiscountingCurve,Permanent,Trigger,ObjectOverwrite)</f>
        <v>obj_003db#0000</v>
      </c>
    </row>
    <row r="33" spans="13:64" x14ac:dyDescent="0.2">
      <c r="M33" s="114" t="s">
        <v>60</v>
      </c>
      <c r="N33" s="114"/>
      <c r="O33" s="114" t="s">
        <v>106</v>
      </c>
      <c r="P33" s="114" t="str">
        <f t="shared" si="6"/>
        <v>GBP12X1S_Quote</v>
      </c>
      <c r="Q33" s="124"/>
      <c r="R33" s="115">
        <f t="shared" si="7"/>
        <v>42278</v>
      </c>
      <c r="S33" s="115">
        <f>_xll.qlInterestRateIndexValueDate(AA33,R33)</f>
        <v>42278</v>
      </c>
      <c r="T33" s="115">
        <f>_xll.qlInterestRateIndexMaturity(AA33,S33)</f>
        <v>42646</v>
      </c>
      <c r="U33" s="116">
        <f ca="1">_xll.qlIndexFixing(AA33,R33,,_xll.ohTrigger(Trigger,Trigger1M,InterestRatesTrigger))</f>
        <v>5.7874999999999854E-3</v>
      </c>
      <c r="V33" s="116">
        <f ca="1">_xll.qlQuoteValue(P33,_xll.ohTrigger(Trigger,Trigger1M,InterestRatesTrigger))</f>
        <v>5.7874999999999984E-3</v>
      </c>
      <c r="W33" s="116" t="b">
        <f t="shared" ca="1" si="8"/>
        <v>1</v>
      </c>
      <c r="X33" s="165">
        <f t="shared" ca="1" si="9"/>
        <v>-1.3010426069826053E-13</v>
      </c>
      <c r="Y33" s="51" t="b">
        <f ca="1">ABS(X33)&lt;=ABS('General Settings'!$D$24)</f>
        <v>1</v>
      </c>
      <c r="AA33" s="51" t="str">
        <f>_xll.qlSwapIndex(,,O33,SettlementDays,Currency,Calendar,ShortFixedLegTenor,ShortFixedLegBDC,ShortFixedLegDayCounter,Index1M,DiscountingCurve,Permanent,Trigger,ObjectOverwrite)</f>
        <v>obj_003ce#0000</v>
      </c>
    </row>
    <row r="34" spans="13:64" x14ac:dyDescent="0.2">
      <c r="R34" s="63"/>
      <c r="S34" s="63"/>
      <c r="T34" s="63"/>
      <c r="U34" s="63"/>
      <c r="V34" s="63"/>
    </row>
    <row r="35" spans="13:64" x14ac:dyDescent="0.2">
      <c r="R35" s="63"/>
      <c r="S35" s="63"/>
      <c r="T35" s="63"/>
      <c r="U35" s="63"/>
      <c r="V35" s="63"/>
    </row>
    <row r="36" spans="13:64" x14ac:dyDescent="0.2">
      <c r="R36" s="63"/>
      <c r="S36" s="63"/>
      <c r="T36" s="63"/>
      <c r="U36" s="63"/>
      <c r="V36" s="63"/>
    </row>
    <row r="37" spans="13:64" x14ac:dyDescent="0.2">
      <c r="R37" s="63"/>
      <c r="S37" s="63"/>
      <c r="T37" s="63"/>
      <c r="U37" s="63"/>
      <c r="V37" s="63"/>
    </row>
    <row r="38" spans="13:64" x14ac:dyDescent="0.2">
      <c r="R38" s="63"/>
      <c r="S38" s="63"/>
      <c r="T38" s="63"/>
      <c r="U38" s="63"/>
      <c r="V38" s="63"/>
    </row>
    <row r="39" spans="13:64" x14ac:dyDescent="0.2">
      <c r="R39" s="63"/>
      <c r="S39" s="63"/>
      <c r="T39" s="63"/>
      <c r="U39" s="63"/>
      <c r="V39" s="63"/>
    </row>
    <row r="40" spans="13:64" x14ac:dyDescent="0.2">
      <c r="R40" s="63"/>
      <c r="S40" s="63"/>
      <c r="T40" s="63"/>
      <c r="U40" s="63"/>
      <c r="V40" s="63"/>
    </row>
    <row r="41" spans="13:64" x14ac:dyDescent="0.2">
      <c r="R41" s="63"/>
      <c r="S41" s="63"/>
      <c r="T41" s="63"/>
      <c r="U41" s="63"/>
      <c r="V41" s="63"/>
    </row>
    <row r="42" spans="13:64" x14ac:dyDescent="0.2">
      <c r="R42" s="63"/>
      <c r="S42" s="63"/>
      <c r="T42" s="63"/>
      <c r="U42" s="63"/>
      <c r="V42" s="6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</row>
    <row r="43" spans="13:64" x14ac:dyDescent="0.2">
      <c r="R43" s="63"/>
      <c r="S43" s="63"/>
      <c r="T43" s="63"/>
      <c r="U43" s="63"/>
      <c r="V43" s="6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</row>
    <row r="44" spans="13:64" x14ac:dyDescent="0.2">
      <c r="R44" s="63"/>
      <c r="S44" s="63"/>
      <c r="T44" s="63"/>
      <c r="U44" s="63"/>
      <c r="V44" s="6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</row>
    <row r="45" spans="13:64" x14ac:dyDescent="0.2">
      <c r="R45" s="63"/>
      <c r="S45" s="63"/>
      <c r="T45" s="63"/>
      <c r="U45" s="63"/>
      <c r="V45" s="6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</row>
    <row r="46" spans="13:64" x14ac:dyDescent="0.2">
      <c r="R46" s="63"/>
      <c r="S46" s="63"/>
      <c r="T46" s="63"/>
      <c r="U46" s="63"/>
      <c r="V46" s="6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</row>
    <row r="47" spans="13:64" x14ac:dyDescent="0.2">
      <c r="R47" s="63"/>
      <c r="S47" s="63"/>
      <c r="T47" s="63"/>
      <c r="U47" s="63"/>
      <c r="V47" s="6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</row>
    <row r="48" spans="13:64" x14ac:dyDescent="0.2">
      <c r="R48" s="63"/>
      <c r="S48" s="63"/>
      <c r="T48" s="63"/>
      <c r="U48" s="63"/>
      <c r="V48" s="6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</row>
    <row r="49" spans="18:65" x14ac:dyDescent="0.2">
      <c r="R49" s="63"/>
      <c r="S49" s="63"/>
      <c r="T49" s="63"/>
      <c r="U49" s="63"/>
      <c r="V49" s="6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</row>
    <row r="50" spans="18:65" x14ac:dyDescent="0.2">
      <c r="R50" s="63"/>
      <c r="S50" s="63"/>
      <c r="T50" s="63"/>
      <c r="U50" s="63"/>
      <c r="V50" s="6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</row>
    <row r="51" spans="18:65" x14ac:dyDescent="0.2">
      <c r="R51" s="63"/>
      <c r="S51" s="63"/>
      <c r="T51" s="63"/>
      <c r="U51" s="63"/>
      <c r="V51" s="6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</row>
    <row r="52" spans="18:65" x14ac:dyDescent="0.2">
      <c r="R52" s="63"/>
      <c r="S52" s="63"/>
      <c r="T52" s="63"/>
      <c r="U52" s="63"/>
      <c r="V52" s="6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</row>
    <row r="53" spans="18:65" x14ac:dyDescent="0.2">
      <c r="R53" s="63"/>
      <c r="S53" s="63"/>
      <c r="T53" s="63"/>
      <c r="U53" s="63"/>
      <c r="V53" s="63"/>
    </row>
    <row r="54" spans="18:65" x14ac:dyDescent="0.2">
      <c r="R54" s="63"/>
      <c r="S54" s="63"/>
      <c r="T54" s="63"/>
      <c r="U54" s="63"/>
      <c r="V54" s="6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</row>
    <row r="55" spans="18:65" x14ac:dyDescent="0.2">
      <c r="R55" s="63"/>
      <c r="S55" s="63"/>
      <c r="T55" s="63"/>
      <c r="U55" s="63"/>
      <c r="V55" s="63"/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</row>
    <row r="56" spans="18:65" x14ac:dyDescent="0.2">
      <c r="R56" s="63"/>
      <c r="S56" s="63"/>
      <c r="T56" s="63"/>
      <c r="U56" s="63"/>
      <c r="V56" s="6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</row>
    <row r="57" spans="18:65" x14ac:dyDescent="0.2">
      <c r="R57" s="63"/>
      <c r="S57" s="63"/>
      <c r="T57" s="63"/>
      <c r="U57" s="63"/>
      <c r="V57" s="63"/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</row>
    <row r="58" spans="18:65" x14ac:dyDescent="0.2">
      <c r="R58" s="63"/>
      <c r="S58" s="63"/>
      <c r="T58" s="63"/>
      <c r="U58" s="63"/>
      <c r="V58" s="6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</row>
    <row r="59" spans="18:65" x14ac:dyDescent="0.2">
      <c r="R59" s="63"/>
      <c r="S59" s="63"/>
      <c r="T59" s="63"/>
      <c r="U59" s="63"/>
      <c r="V59" s="6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</row>
    <row r="60" spans="18:65" x14ac:dyDescent="0.2">
      <c r="R60" s="63"/>
      <c r="S60" s="63"/>
      <c r="T60" s="63"/>
      <c r="U60" s="63"/>
      <c r="V60" s="6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</row>
    <row r="61" spans="18:65" x14ac:dyDescent="0.2">
      <c r="R61" s="63"/>
      <c r="S61" s="63"/>
      <c r="T61" s="63"/>
      <c r="U61" s="63"/>
      <c r="V61" s="63"/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</row>
    <row r="62" spans="18:65" x14ac:dyDescent="0.2">
      <c r="R62" s="63"/>
      <c r="S62" s="63"/>
      <c r="T62" s="63"/>
      <c r="U62" s="63"/>
      <c r="V62" s="63"/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</row>
    <row r="63" spans="18:65" x14ac:dyDescent="0.2">
      <c r="R63" s="63"/>
      <c r="S63" s="63"/>
      <c r="T63" s="63"/>
      <c r="U63" s="63"/>
      <c r="V63" s="63"/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</row>
    <row r="64" spans="18:65" x14ac:dyDescent="0.2">
      <c r="R64" s="63"/>
      <c r="S64" s="63"/>
      <c r="T64" s="63"/>
      <c r="U64" s="63"/>
      <c r="V64" s="63"/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</row>
    <row r="65" spans="18:66" x14ac:dyDescent="0.2">
      <c r="R65" s="63"/>
      <c r="S65" s="63"/>
      <c r="T65" s="63"/>
      <c r="U65" s="63"/>
      <c r="V65" s="63"/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</row>
    <row r="66" spans="18:66" x14ac:dyDescent="0.2">
      <c r="R66" s="63"/>
      <c r="S66" s="63"/>
      <c r="T66" s="63"/>
      <c r="U66" s="63"/>
      <c r="V66" s="63"/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</row>
    <row r="67" spans="18:66" x14ac:dyDescent="0.2">
      <c r="R67" s="63"/>
      <c r="S67" s="63"/>
      <c r="T67" s="63"/>
      <c r="U67" s="63"/>
      <c r="V67" s="63"/>
    </row>
    <row r="68" spans="18:66" x14ac:dyDescent="0.2">
      <c r="R68" s="63"/>
      <c r="S68" s="63"/>
      <c r="T68" s="63"/>
      <c r="U68" s="63"/>
      <c r="V68" s="63"/>
    </row>
    <row r="69" spans="18:66" x14ac:dyDescent="0.2">
      <c r="R69" s="63"/>
      <c r="S69" s="63"/>
      <c r="T69" s="63"/>
      <c r="U69" s="63"/>
      <c r="V69" s="63"/>
    </row>
    <row r="70" spans="18:66" x14ac:dyDescent="0.2">
      <c r="R70" s="63"/>
      <c r="S70" s="63"/>
      <c r="T70" s="63"/>
      <c r="U70" s="63"/>
      <c r="V70" s="63"/>
    </row>
    <row r="71" spans="18:66" x14ac:dyDescent="0.2">
      <c r="R71" s="63"/>
      <c r="S71" s="63"/>
      <c r="T71" s="63"/>
      <c r="U71" s="63"/>
      <c r="V71" s="63"/>
    </row>
    <row r="72" spans="18:66" x14ac:dyDescent="0.2">
      <c r="R72" s="63"/>
      <c r="S72" s="63"/>
      <c r="T72" s="63"/>
      <c r="U72" s="63"/>
      <c r="V72" s="63"/>
    </row>
    <row r="73" spans="18:66" x14ac:dyDescent="0.2">
      <c r="R73" s="63"/>
      <c r="S73" s="63"/>
      <c r="T73" s="63"/>
      <c r="U73" s="63"/>
      <c r="V73" s="63"/>
    </row>
    <row r="74" spans="18:66" x14ac:dyDescent="0.2">
      <c r="R74" s="63"/>
      <c r="S74" s="63"/>
      <c r="T74" s="63"/>
      <c r="U74" s="63"/>
      <c r="V74" s="63"/>
      <c r="AZ74" s="113"/>
      <c r="BA74" s="113"/>
      <c r="BB74" s="113"/>
      <c r="BC74" s="113"/>
      <c r="BD74" s="113"/>
      <c r="BE74" s="113"/>
      <c r="BF74" s="113"/>
      <c r="BG74" s="113"/>
      <c r="BH74" s="113"/>
      <c r="BI74" s="113"/>
      <c r="BJ74" s="113"/>
      <c r="BK74" s="113"/>
      <c r="BL74" s="113"/>
      <c r="BM74" s="113"/>
      <c r="BN74" s="113"/>
    </row>
    <row r="75" spans="18:66" x14ac:dyDescent="0.2">
      <c r="R75" s="63"/>
      <c r="S75" s="63"/>
      <c r="T75" s="63"/>
      <c r="U75" s="63"/>
      <c r="V75" s="63"/>
      <c r="AZ75" s="113"/>
      <c r="BA75" s="113"/>
      <c r="BB75" s="113"/>
      <c r="BC75" s="113"/>
      <c r="BD75" s="113"/>
      <c r="BE75" s="113"/>
      <c r="BF75" s="113"/>
      <c r="BG75" s="113"/>
      <c r="BH75" s="113"/>
      <c r="BI75" s="113"/>
      <c r="BJ75" s="113"/>
      <c r="BK75" s="113"/>
      <c r="BL75" s="113"/>
      <c r="BM75" s="113"/>
      <c r="BN75" s="113"/>
    </row>
    <row r="76" spans="18:66" x14ac:dyDescent="0.2">
      <c r="R76" s="63"/>
      <c r="S76" s="63"/>
      <c r="T76" s="63"/>
      <c r="U76" s="63"/>
      <c r="V76" s="63"/>
      <c r="AZ76" s="113"/>
      <c r="BA76" s="113"/>
      <c r="BB76" s="113"/>
      <c r="BC76" s="113"/>
      <c r="BD76" s="113"/>
      <c r="BE76" s="113"/>
      <c r="BF76" s="113"/>
      <c r="BG76" s="113"/>
      <c r="BH76" s="113"/>
      <c r="BI76" s="113"/>
      <c r="BJ76" s="113"/>
      <c r="BK76" s="113"/>
      <c r="BL76" s="113"/>
      <c r="BM76" s="113"/>
      <c r="BN76" s="113"/>
    </row>
    <row r="77" spans="18:66" x14ac:dyDescent="0.2">
      <c r="R77" s="63"/>
      <c r="S77" s="63"/>
      <c r="T77" s="63"/>
      <c r="U77" s="63"/>
      <c r="V77" s="63"/>
      <c r="AZ77" s="113"/>
      <c r="BA77" s="113"/>
      <c r="BB77" s="113"/>
      <c r="BC77" s="113"/>
      <c r="BD77" s="113"/>
      <c r="BE77" s="113"/>
      <c r="BF77" s="113"/>
      <c r="BG77" s="113"/>
      <c r="BH77" s="113"/>
      <c r="BI77" s="113"/>
      <c r="BJ77" s="113"/>
      <c r="BK77" s="113"/>
      <c r="BL77" s="113"/>
      <c r="BM77" s="113"/>
      <c r="BN77" s="113"/>
    </row>
    <row r="78" spans="18:66" x14ac:dyDescent="0.2">
      <c r="R78" s="63"/>
      <c r="S78" s="63"/>
      <c r="T78" s="63"/>
      <c r="U78" s="63"/>
      <c r="V78" s="63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113"/>
      <c r="BK78" s="113"/>
      <c r="BL78" s="113"/>
      <c r="BM78" s="113"/>
      <c r="BN78" s="113"/>
    </row>
    <row r="79" spans="18:66" x14ac:dyDescent="0.2">
      <c r="R79" s="63"/>
      <c r="S79" s="63"/>
      <c r="T79" s="63"/>
      <c r="U79" s="63"/>
      <c r="V79" s="63"/>
      <c r="AZ79" s="113"/>
      <c r="BA79" s="113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</row>
    <row r="80" spans="18:66" x14ac:dyDescent="0.2">
      <c r="R80" s="63"/>
      <c r="S80" s="63"/>
      <c r="T80" s="63"/>
      <c r="U80" s="63"/>
      <c r="V80" s="6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</row>
    <row r="81" spans="18:66" x14ac:dyDescent="0.2">
      <c r="R81" s="63"/>
      <c r="S81" s="63"/>
      <c r="T81" s="63"/>
      <c r="U81" s="63"/>
      <c r="V81" s="6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</row>
    <row r="82" spans="18:66" x14ac:dyDescent="0.2">
      <c r="R82" s="63"/>
      <c r="S82" s="63"/>
      <c r="T82" s="63"/>
      <c r="U82" s="63"/>
      <c r="V82" s="63"/>
    </row>
    <row r="83" spans="18:66" x14ac:dyDescent="0.2">
      <c r="R83" s="63"/>
      <c r="S83" s="63"/>
      <c r="T83" s="63"/>
      <c r="U83" s="63"/>
      <c r="V83" s="6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</row>
    <row r="84" spans="18:66" x14ac:dyDescent="0.2">
      <c r="R84" s="63"/>
      <c r="S84" s="63"/>
      <c r="T84" s="63"/>
      <c r="U84" s="63"/>
      <c r="V84" s="63"/>
      <c r="AZ84" s="113"/>
      <c r="BA84" s="113"/>
      <c r="BB84" s="113"/>
      <c r="BC84" s="113"/>
      <c r="BD84" s="113"/>
      <c r="BE84" s="113"/>
      <c r="BF84" s="113"/>
      <c r="BG84" s="113"/>
      <c r="BH84" s="113"/>
      <c r="BI84" s="113"/>
      <c r="BJ84" s="113"/>
      <c r="BK84" s="113"/>
      <c r="BL84" s="113"/>
      <c r="BM84" s="113"/>
      <c r="BN84" s="113"/>
    </row>
    <row r="85" spans="18:66" x14ac:dyDescent="0.2">
      <c r="R85" s="63"/>
      <c r="S85" s="63"/>
      <c r="T85" s="63"/>
      <c r="U85" s="63"/>
      <c r="V85" s="63"/>
      <c r="AZ85" s="113"/>
      <c r="BA85" s="113"/>
      <c r="BB85" s="113"/>
      <c r="BC85" s="113"/>
      <c r="BD85" s="113"/>
      <c r="BE85" s="113"/>
      <c r="BF85" s="113"/>
      <c r="BG85" s="113"/>
      <c r="BH85" s="113"/>
      <c r="BI85" s="113"/>
      <c r="BJ85" s="113"/>
      <c r="BK85" s="113"/>
      <c r="BL85" s="113"/>
      <c r="BM85" s="113"/>
      <c r="BN85" s="113"/>
    </row>
    <row r="86" spans="18:66" x14ac:dyDescent="0.2">
      <c r="R86" s="63"/>
      <c r="S86" s="63"/>
      <c r="T86" s="63"/>
      <c r="U86" s="63"/>
      <c r="V86" s="63"/>
      <c r="AZ86" s="113"/>
      <c r="BA86" s="113"/>
      <c r="BB86" s="113"/>
      <c r="BC86" s="113"/>
      <c r="BD86" s="113"/>
      <c r="BE86" s="113"/>
      <c r="BF86" s="113"/>
      <c r="BG86" s="113"/>
      <c r="BH86" s="113"/>
      <c r="BI86" s="113"/>
      <c r="BJ86" s="113"/>
      <c r="BK86" s="113"/>
      <c r="BL86" s="113"/>
      <c r="BM86" s="113"/>
      <c r="BN86" s="113"/>
    </row>
    <row r="87" spans="18:66" x14ac:dyDescent="0.2">
      <c r="R87" s="63"/>
      <c r="S87" s="63"/>
      <c r="T87" s="63"/>
      <c r="U87" s="63"/>
      <c r="V87" s="63"/>
      <c r="AZ87" s="113"/>
      <c r="BA87" s="113"/>
      <c r="BB87" s="113"/>
      <c r="BC87" s="113"/>
      <c r="BD87" s="113"/>
      <c r="BE87" s="113"/>
      <c r="BF87" s="113"/>
      <c r="BG87" s="113"/>
      <c r="BH87" s="113"/>
      <c r="BI87" s="113"/>
      <c r="BJ87" s="113"/>
      <c r="BK87" s="113"/>
      <c r="BL87" s="113"/>
      <c r="BM87" s="113"/>
      <c r="BN87" s="113"/>
    </row>
    <row r="88" spans="18:66" x14ac:dyDescent="0.2">
      <c r="R88" s="63"/>
      <c r="S88" s="63"/>
      <c r="T88" s="63"/>
      <c r="U88" s="63"/>
      <c r="V88" s="6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</row>
    <row r="89" spans="18:66" x14ac:dyDescent="0.2">
      <c r="R89" s="63"/>
      <c r="S89" s="63"/>
      <c r="T89" s="63"/>
      <c r="U89" s="63"/>
      <c r="V89" s="6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</row>
    <row r="90" spans="18:66" x14ac:dyDescent="0.2">
      <c r="R90" s="63"/>
      <c r="S90" s="63"/>
      <c r="T90" s="63"/>
      <c r="U90" s="63"/>
      <c r="V90" s="6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</row>
    <row r="91" spans="18:66" x14ac:dyDescent="0.2">
      <c r="R91" s="63"/>
      <c r="S91" s="63"/>
      <c r="T91" s="63"/>
      <c r="U91" s="63"/>
      <c r="V91" s="6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</row>
    <row r="92" spans="18:66" x14ac:dyDescent="0.2">
      <c r="R92" s="63"/>
      <c r="S92" s="63"/>
      <c r="T92" s="63"/>
      <c r="U92" s="63"/>
      <c r="V92" s="6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</row>
    <row r="93" spans="18:66" x14ac:dyDescent="0.2">
      <c r="R93" s="63"/>
      <c r="S93" s="63"/>
      <c r="T93" s="63"/>
      <c r="U93" s="63"/>
      <c r="V93" s="6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</row>
    <row r="94" spans="18:66" x14ac:dyDescent="0.2">
      <c r="R94" s="63"/>
      <c r="S94" s="63"/>
      <c r="T94" s="63"/>
      <c r="U94" s="63"/>
      <c r="V94" s="6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</row>
    <row r="95" spans="18:66" x14ac:dyDescent="0.2">
      <c r="R95" s="63"/>
      <c r="S95" s="63"/>
      <c r="T95" s="63"/>
      <c r="U95" s="63"/>
      <c r="V95" s="6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</row>
    <row r="96" spans="18:66" x14ac:dyDescent="0.2">
      <c r="R96" s="63"/>
      <c r="S96" s="63"/>
      <c r="T96" s="63"/>
      <c r="U96" s="63"/>
      <c r="V96" s="6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</row>
    <row r="97" spans="18:66" x14ac:dyDescent="0.2">
      <c r="R97" s="63"/>
      <c r="S97" s="63"/>
      <c r="T97" s="63"/>
      <c r="U97" s="63"/>
      <c r="V97" s="6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</row>
    <row r="98" spans="18:66" x14ac:dyDescent="0.2">
      <c r="R98" s="63"/>
      <c r="S98" s="63"/>
      <c r="T98" s="63"/>
      <c r="U98" s="63"/>
      <c r="V98" s="6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</row>
    <row r="99" spans="18:66" x14ac:dyDescent="0.2">
      <c r="R99" s="63"/>
      <c r="S99" s="63"/>
      <c r="T99" s="63"/>
      <c r="U99" s="63"/>
      <c r="V99" s="6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</row>
    <row r="100" spans="18:66" x14ac:dyDescent="0.2">
      <c r="R100" s="63"/>
      <c r="S100" s="63"/>
      <c r="T100" s="63"/>
      <c r="U100" s="63"/>
      <c r="V100" s="6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</row>
    <row r="101" spans="18:66" x14ac:dyDescent="0.2">
      <c r="R101" s="63"/>
      <c r="S101" s="63"/>
      <c r="T101" s="63"/>
      <c r="U101" s="63"/>
      <c r="V101" s="6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</row>
    <row r="102" spans="18:66" x14ac:dyDescent="0.2">
      <c r="R102" s="63"/>
      <c r="S102" s="63"/>
      <c r="T102" s="63"/>
      <c r="U102" s="63"/>
      <c r="V102" s="6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</row>
    <row r="103" spans="18:66" x14ac:dyDescent="0.2">
      <c r="R103" s="63"/>
      <c r="S103" s="63"/>
      <c r="T103" s="63"/>
      <c r="U103" s="63"/>
      <c r="V103" s="6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</row>
    <row r="104" spans="18:66" x14ac:dyDescent="0.2">
      <c r="R104" s="63"/>
      <c r="S104" s="63"/>
      <c r="T104" s="63"/>
      <c r="U104" s="63"/>
      <c r="V104" s="6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</row>
    <row r="105" spans="18:66" x14ac:dyDescent="0.2">
      <c r="R105" s="63"/>
      <c r="S105" s="63"/>
      <c r="T105" s="63"/>
      <c r="U105" s="63"/>
      <c r="V105" s="6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4" x14ac:dyDescent="0.2">
      <c r="R225" s="63"/>
      <c r="S225" s="63"/>
      <c r="T225" s="63"/>
      <c r="U225" s="63"/>
      <c r="V225" s="63"/>
    </row>
    <row r="226" spans="18:24" x14ac:dyDescent="0.2">
      <c r="R226" s="63"/>
      <c r="S226" s="63"/>
      <c r="T226" s="63"/>
      <c r="U226" s="63"/>
      <c r="V226" s="63"/>
    </row>
    <row r="227" spans="18:24" x14ac:dyDescent="0.2">
      <c r="R227" s="63"/>
      <c r="S227" s="63"/>
      <c r="T227" s="63"/>
      <c r="U227" s="63"/>
      <c r="V227" s="63"/>
    </row>
    <row r="228" spans="18:24" x14ac:dyDescent="0.2">
      <c r="R228" s="63"/>
      <c r="S228" s="63"/>
      <c r="T228" s="63"/>
      <c r="U228" s="63"/>
      <c r="V228" s="63"/>
    </row>
    <row r="229" spans="18:24" x14ac:dyDescent="0.2">
      <c r="R229" s="63"/>
      <c r="S229" s="63"/>
      <c r="T229" s="63"/>
      <c r="U229" s="63"/>
      <c r="V229" s="63"/>
    </row>
    <row r="230" spans="18:24" x14ac:dyDescent="0.2">
      <c r="R230" s="63"/>
      <c r="S230" s="63"/>
      <c r="T230" s="63"/>
      <c r="U230" s="63"/>
      <c r="V230" s="63"/>
    </row>
    <row r="231" spans="18:24" x14ac:dyDescent="0.2">
      <c r="R231" s="63"/>
      <c r="S231" s="63"/>
      <c r="T231" s="63"/>
      <c r="U231" s="63"/>
      <c r="V231" s="63"/>
    </row>
    <row r="232" spans="18:24" x14ac:dyDescent="0.2">
      <c r="R232" s="63"/>
      <c r="S232" s="63"/>
      <c r="T232" s="63"/>
      <c r="U232" s="63"/>
      <c r="V232" s="63"/>
    </row>
    <row r="233" spans="18:24" x14ac:dyDescent="0.2">
      <c r="R233" s="63"/>
      <c r="S233" s="63"/>
      <c r="T233" s="63"/>
      <c r="U233" s="63"/>
      <c r="V233" s="63"/>
    </row>
    <row r="234" spans="18:24" x14ac:dyDescent="0.2">
      <c r="R234" s="63"/>
      <c r="S234" s="63"/>
      <c r="T234" s="63"/>
      <c r="U234" s="63"/>
      <c r="V234" s="63"/>
    </row>
    <row r="235" spans="18:24" x14ac:dyDescent="0.2">
      <c r="R235" s="63"/>
      <c r="S235" s="63"/>
      <c r="T235" s="63"/>
      <c r="U235" s="63"/>
      <c r="V235" s="63"/>
    </row>
    <row r="236" spans="18:24" x14ac:dyDescent="0.2">
      <c r="W236" s="62"/>
      <c r="X236" s="63"/>
    </row>
    <row r="237" spans="18:24" x14ac:dyDescent="0.2">
      <c r="W237" s="62"/>
      <c r="X237" s="63"/>
    </row>
    <row r="238" spans="18:24" x14ac:dyDescent="0.2">
      <c r="W238" s="62"/>
      <c r="X238" s="63"/>
    </row>
    <row r="239" spans="18:24" x14ac:dyDescent="0.2">
      <c r="W239" s="62"/>
      <c r="X239" s="63"/>
    </row>
    <row r="240" spans="18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13" spans="26:26" x14ac:dyDescent="0.2">
      <c r="Z3513" s="86"/>
    </row>
    <row r="3514" spans="26:26" x14ac:dyDescent="0.2">
      <c r="Z3514" s="86"/>
    </row>
    <row r="3515" spans="26:26" x14ac:dyDescent="0.2">
      <c r="Z3515" s="86"/>
    </row>
    <row r="3516" spans="26:26" x14ac:dyDescent="0.2">
      <c r="Z3516" s="86"/>
    </row>
    <row r="3517" spans="26:26" x14ac:dyDescent="0.2">
      <c r="Z3517" s="86"/>
    </row>
    <row r="3518" spans="26:26" x14ac:dyDescent="0.2">
      <c r="Z3518" s="86"/>
    </row>
    <row r="3519" spans="26:26" x14ac:dyDescent="0.2">
      <c r="Z3519" s="86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33">
    <cfRule type="cellIs" dxfId="6" priority="1" operator="equal">
      <formula>FALSE</formula>
    </cfRule>
  </conditionalFormatting>
  <dataValidations disablePrompts="1"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5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customWidth="1" collapsed="1"/>
    <col min="35" max="36" width="6" style="62" customWidth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98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42277</v>
      </c>
      <c r="E3" s="73">
        <f t="shared" ref="E3:E16" si="0">EDATE(SettlementDate,$B3)</f>
        <v>42644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5.8060000004647762E-3</v>
      </c>
      <c r="H3" s="53">
        <f>IF(G3&gt;=0,ROUNDDOWN(G3*10,2)/10,ROUNDUP(G3*10,2)/10)</f>
        <v>5.0000000000000001E-3</v>
      </c>
      <c r="I3" s="82">
        <f>MAX(_xll.ohPack(Data!$K$4:INDEX(Fwd3M,MATCH(E3+1,SettlementDates,1),1)))</f>
        <v>8.3163630942207408E-3</v>
      </c>
      <c r="J3" s="53">
        <f t="shared" ref="J3:J16" si="2">IF(I3-G3&gt;1%,(QUOTIENT(I3*10000,50)+1)*0.5%,(QUOTIENT(I3*10000,10)+1)*0.1%)</f>
        <v>9.0000000000000011E-3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99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42277</v>
      </c>
      <c r="E4" s="76">
        <f t="shared" si="0"/>
        <v>43009</v>
      </c>
      <c r="F4" s="77">
        <f t="shared" si="1"/>
        <v>3</v>
      </c>
      <c r="G4" s="83">
        <f>MIN(_xll.ohPack(Data!$K$4:INDEX(Fwd3M,MATCH(E4+1,SettlementDates,1),1)))</f>
        <v>5.8060000004647762E-3</v>
      </c>
      <c r="H4" s="54">
        <f t="shared" ref="H4:H16" si="4">IF(G4&gt;=0,ROUNDDOWN(G4*10,2)/10,ROUNDUP(G4*10,2)/10)</f>
        <v>5.0000000000000001E-3</v>
      </c>
      <c r="I4" s="83">
        <f>MAX(_xll.ohPack(Data!$K$4:INDEX(Fwd3M,MATCH(E4+1,SettlementDates,1),1)))</f>
        <v>1.2538834371429174E-2</v>
      </c>
      <c r="J4" s="54">
        <f t="shared" si="2"/>
        <v>1.3000000000000001E-2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99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44105</v>
      </c>
      <c r="F5" s="77">
        <f t="shared" si="1"/>
        <v>6</v>
      </c>
      <c r="G5" s="83">
        <f>MIN(_xll.ohPack(Data!$K$4:INDEX(Fwd3M,MATCH(E5+1,SettlementDates,1),1)))</f>
        <v>5.8060000004647762E-3</v>
      </c>
      <c r="H5" s="54">
        <f t="shared" si="4"/>
        <v>5.0000000000000001E-3</v>
      </c>
      <c r="I5" s="83">
        <f>MAX(_xll.ohPack(Data!$K$4:INDEX(Fwd3M,MATCH(E5+1,SettlementDates,1),1)))</f>
        <v>1.930951877061575E-2</v>
      </c>
      <c r="J5" s="54">
        <f t="shared" si="2"/>
        <v>0.02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99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45931</v>
      </c>
      <c r="F6" s="77">
        <f t="shared" si="1"/>
        <v>6</v>
      </c>
      <c r="G6" s="83">
        <f>MIN(_xll.ohPack(Data!$K$4:INDEX(Fwd3M,MATCH(E6+1,SettlementDates,1),1)))</f>
        <v>5.8060000004647762E-3</v>
      </c>
      <c r="H6" s="54">
        <f t="shared" si="4"/>
        <v>5.0000000000000001E-3</v>
      </c>
      <c r="I6" s="83">
        <f>MAX(_xll.ohPack(Data!$K$4:INDEX(Fwd3M,MATCH(E6+1,SettlementDates,1),1)))</f>
        <v>2.2676807470665993E-2</v>
      </c>
      <c r="J6" s="54">
        <f t="shared" si="2"/>
        <v>2.5000000000000001E-2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99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49583</v>
      </c>
      <c r="F7" s="77">
        <f t="shared" si="1"/>
        <v>12</v>
      </c>
      <c r="G7" s="83">
        <f>MIN(_xll.ohPack(Data!$K$4:INDEX(Fwd3M,MATCH(E7+1,SettlementDates,1),1)))</f>
        <v>5.8060000004647762E-3</v>
      </c>
      <c r="H7" s="54">
        <f t="shared" si="4"/>
        <v>5.0000000000000001E-3</v>
      </c>
      <c r="I7" s="83">
        <f>MAX(_xll.ohPack(Data!$K$4:INDEX(Fwd3M,MATCH(E7+1,SettlementDates,1),1)))</f>
        <v>2.3803580125704351E-2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99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53236</v>
      </c>
      <c r="F8" s="77">
        <f t="shared" si="1"/>
        <v>36</v>
      </c>
      <c r="G8" s="83">
        <f>MIN(_xll.ohPack(Data!$K$4:INDEX(Fwd3M,MATCH(E8+1,SettlementDates,1),1)))</f>
        <v>5.8060000004647762E-3</v>
      </c>
      <c r="H8" s="54">
        <f t="shared" si="4"/>
        <v>5.0000000000000001E-3</v>
      </c>
      <c r="I8" s="83">
        <f>MAX(_xll.ohPack(Data!$K$4:INDEX(Fwd3M,MATCH(E8+1,SettlementDates,1),1)))</f>
        <v>2.3803580125704351E-2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00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64193</v>
      </c>
      <c r="F9" s="77">
        <f t="shared" si="1"/>
        <v>60</v>
      </c>
      <c r="G9" s="84">
        <f>MIN(_xll.ohPack(Data!$K$4:INDEX(Fwd3M,MATCH(E9+1,SettlementDates,1),1)))</f>
        <v>5.8060000004647762E-3</v>
      </c>
      <c r="H9" s="55">
        <f t="shared" si="4"/>
        <v>5.0000000000000001E-3</v>
      </c>
      <c r="I9" s="84">
        <f>MAX(_xll.ohPack(Data!$K$4:INDEX(Fwd3M,MATCH(E9+1,SettlementDates,1),1)))</f>
        <v>2.3803580125704351E-2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98" t="s">
        <v>49</v>
      </c>
      <c r="B10" s="67">
        <v>12</v>
      </c>
      <c r="C10" s="52" t="str">
        <f>_xll.qlPeriodEquivalent(B10&amp;"M")</f>
        <v>1Y</v>
      </c>
      <c r="D10" s="72">
        <f>D3</f>
        <v>42277</v>
      </c>
      <c r="E10" s="73">
        <f t="shared" si="0"/>
        <v>42644</v>
      </c>
      <c r="F10" s="78">
        <f t="shared" si="1"/>
        <v>1</v>
      </c>
      <c r="G10" s="83">
        <f>MIN(_xll.ohPack(Data!$O$4:INDEX(ONFwd3M,MATCH(E10+1,SettlementDates,1),1)))</f>
        <v>5.7281931841901557E-3</v>
      </c>
      <c r="H10" s="54">
        <f t="shared" si="4"/>
        <v>5.0000000000000001E-3</v>
      </c>
      <c r="I10" s="83">
        <f>MAX(_xll.ohPack(Data!$O$4:INDEX(ONFwd3M,MATCH(E10+1,SettlementDates,1),1)))</f>
        <v>7.8363754137777963E-3</v>
      </c>
      <c r="J10" s="54">
        <f t="shared" si="2"/>
        <v>8.0000000000000002E-3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99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43009</v>
      </c>
      <c r="F11" s="77">
        <f t="shared" si="1"/>
        <v>3</v>
      </c>
      <c r="G11" s="83">
        <f>MIN(_xll.ohPack(Data!$O$4:INDEX(ONFwd3M,MATCH(E11+1,SettlementDates,1),1)))</f>
        <v>5.7281931841901557E-3</v>
      </c>
      <c r="H11" s="54">
        <f t="shared" si="4"/>
        <v>5.0000000000000001E-3</v>
      </c>
      <c r="I11" s="83">
        <f>MAX(_xll.ohPack(Data!$O$4:INDEX(ONFwd3M,MATCH(E11+1,SettlementDates,1),1)))</f>
        <v>1.2113311436695584E-2</v>
      </c>
      <c r="J11" s="54">
        <f t="shared" si="2"/>
        <v>1.3000000000000001E-2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99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44105</v>
      </c>
      <c r="F12" s="77">
        <f t="shared" si="1"/>
        <v>6</v>
      </c>
      <c r="G12" s="83">
        <f>MIN(_xll.ohPack(Data!$O$4:INDEX(ONFwd3M,MATCH(E12+1,SettlementDates,1),1)))</f>
        <v>5.7281931841901557E-3</v>
      </c>
      <c r="H12" s="54">
        <f t="shared" si="4"/>
        <v>5.0000000000000001E-3</v>
      </c>
      <c r="I12" s="83">
        <f>MAX(_xll.ohPack(Data!$O$4:INDEX(ONFwd3M,MATCH(E12+1,SettlementDates,1),1)))</f>
        <v>1.9091062812962578E-2</v>
      </c>
      <c r="J12" s="54">
        <f t="shared" si="2"/>
        <v>0.02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99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45931</v>
      </c>
      <c r="F13" s="77">
        <f t="shared" si="1"/>
        <v>6</v>
      </c>
      <c r="G13" s="83">
        <f>MIN(_xll.ohPack(Data!$O$4:INDEX(ONFwd3M,MATCH(E13+1,SettlementDates,1),1)))</f>
        <v>5.7281931841901557E-3</v>
      </c>
      <c r="H13" s="54">
        <f t="shared" si="4"/>
        <v>5.0000000000000001E-3</v>
      </c>
      <c r="I13" s="83">
        <f>MAX(_xll.ohPack(Data!$O$4:INDEX(ONFwd3M,MATCH(E13+1,SettlementDates,1),1)))</f>
        <v>2.250364179713138E-2</v>
      </c>
      <c r="J13" s="54">
        <f t="shared" si="2"/>
        <v>2.5000000000000001E-2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99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49583</v>
      </c>
      <c r="F14" s="77">
        <f t="shared" si="1"/>
        <v>12</v>
      </c>
      <c r="G14" s="83">
        <f>MIN(_xll.ohPack(Data!$O$4:INDEX(ONFwd3M,MATCH(E14+1,SettlementDates,1),1)))</f>
        <v>5.7281931841901557E-3</v>
      </c>
      <c r="H14" s="54">
        <f t="shared" si="4"/>
        <v>5.0000000000000001E-3</v>
      </c>
      <c r="I14" s="83">
        <f>MAX(_xll.ohPack(Data!$O$4:INDEX(ONFwd3M,MATCH(E14+1,SettlementDates,1),1)))</f>
        <v>2.3733676016104432E-2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99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53236</v>
      </c>
      <c r="F15" s="77">
        <f t="shared" si="1"/>
        <v>36</v>
      </c>
      <c r="G15" s="83">
        <f>MIN(_xll.ohPack(Data!$O$4:INDEX(ONFwd3M,MATCH(E15+1,SettlementDates,1),1)))</f>
        <v>5.7281931841901557E-3</v>
      </c>
      <c r="H15" s="54">
        <f t="shared" si="4"/>
        <v>5.0000000000000001E-3</v>
      </c>
      <c r="I15" s="83">
        <f>MAX(_xll.ohPack(Data!$O$4:INDEX(ONFwd3M,MATCH(E15+1,SettlementDates,1),1)))</f>
        <v>2.3733676016104432E-2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00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64193</v>
      </c>
      <c r="F16" s="81">
        <f t="shared" si="1"/>
        <v>60</v>
      </c>
      <c r="G16" s="84">
        <f>MIN(_xll.ohPack(Data!$O$4:INDEX(ONFwd3M,MATCH(E16+1,SettlementDates,1),1)))</f>
        <v>5.7281931841901557E-3</v>
      </c>
      <c r="H16" s="55">
        <f t="shared" si="4"/>
        <v>5.0000000000000001E-3</v>
      </c>
      <c r="I16" s="84">
        <f>MAX(_xll.ohPack(Data!$O$4:INDEX(ONFwd3M,MATCH(E16+1,SettlementDates,1),1)))</f>
        <v>2.3733676016104432E-2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146</v>
      </c>
      <c r="Q18" s="63"/>
      <c r="R18" s="63"/>
      <c r="S18" s="63"/>
      <c r="T18" s="63"/>
      <c r="V18" s="63"/>
      <c r="AA18" s="61"/>
    </row>
    <row r="19" spans="3:33" x14ac:dyDescent="0.2">
      <c r="M19" s="101"/>
      <c r="P19" s="63"/>
      <c r="Q19" s="63"/>
      <c r="R19" s="63"/>
      <c r="S19" s="63"/>
      <c r="T19" s="63"/>
      <c r="V19" s="63"/>
      <c r="AA19" s="85"/>
    </row>
    <row r="20" spans="3:33" x14ac:dyDescent="0.2">
      <c r="P20" s="63"/>
      <c r="Q20" s="63"/>
      <c r="R20" s="63"/>
      <c r="S20" s="63"/>
      <c r="T20" s="63"/>
      <c r="U20" s="63"/>
      <c r="V20" s="63"/>
      <c r="Y20" s="63"/>
    </row>
    <row r="21" spans="3:33" ht="13.5" x14ac:dyDescent="0.2">
      <c r="M21" s="90" t="s">
        <v>113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135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</row>
    <row r="23" spans="3:33" x14ac:dyDescent="0.2">
      <c r="J23" s="62"/>
      <c r="K23" s="62"/>
      <c r="L23" s="62"/>
      <c r="M23" s="50" t="s">
        <v>149</v>
      </c>
      <c r="N23" s="50" t="s">
        <v>30</v>
      </c>
      <c r="O23" s="50" t="str">
        <f t="shared" ref="O23:O34" si="6">LEFT(N23,LEN(N23)-1)+3&amp;"M"</f>
        <v>4M</v>
      </c>
      <c r="P23" s="50" t="str">
        <f t="shared" ref="P23:P34" si="7">Currency&amp;LEFT(N23,LEN(N23)-1)&amp;"x"&amp;LEFT(O23,LEN(O23)-1)&amp;"F"&amp;QuoteSuffix</f>
        <v>GBP1x4F_Quote</v>
      </c>
      <c r="Q23" s="122"/>
      <c r="R23" s="120">
        <f>_xll.qlInterestRateIndexFixingDate(Index3M,S23)</f>
        <v>42310</v>
      </c>
      <c r="S23" s="120">
        <f>_xll.qlCalendarAdvance(Calendar,SettlementDate,N23,"mf",TRUE)</f>
        <v>42310</v>
      </c>
      <c r="T23" s="120">
        <f>_xll.qlCalendarAdvance(Calendar,SettlementDate,O23,"mf",TRUE)</f>
        <v>42401</v>
      </c>
      <c r="U23" s="125">
        <f ca="1">_xll.qlIndexFixing(Index3M,R23,TRUE,_xll.ohTrigger(Trigger,Trigger3M,InterestRatesTrigger))</f>
        <v>5.8746479169955136E-3</v>
      </c>
      <c r="V23" s="125">
        <f ca="1">_xll.qlQuoteValue(P23,_xll.ohTrigger(Trigger,Trigger3M,InterestRatesTrigger))</f>
        <v>5.8499999999999993E-3</v>
      </c>
      <c r="W23" s="50" t="b">
        <f ca="1">NOT(ISERROR(V23))</f>
        <v>1</v>
      </c>
      <c r="X23" s="139">
        <f ca="1">(U23-V23)*10000</f>
        <v>0.2464791699551428</v>
      </c>
      <c r="Y23" s="50" t="b">
        <f ca="1">ABS(X23)&lt;=ABS('General Settings'!$D$25)</f>
        <v>1</v>
      </c>
      <c r="AG23" s="150" t="e">
        <f>NA()</f>
        <v>#N/A</v>
      </c>
    </row>
    <row r="24" spans="3:33" x14ac:dyDescent="0.2">
      <c r="M24" s="50" t="s">
        <v>149</v>
      </c>
      <c r="N24" s="50" t="s">
        <v>63</v>
      </c>
      <c r="O24" s="50" t="str">
        <f t="shared" si="6"/>
        <v>5M</v>
      </c>
      <c r="P24" s="50" t="str">
        <f t="shared" si="7"/>
        <v>GBP2x5F_Quote</v>
      </c>
      <c r="Q24" s="122"/>
      <c r="R24" s="120">
        <f>_xll.qlInterestRateIndexFixingDate(Index3M,S24)</f>
        <v>42339</v>
      </c>
      <c r="S24" s="120">
        <f>_xll.qlCalendarAdvance(Calendar,SettlementDate,N24,"mf",TRUE)</f>
        <v>42339</v>
      </c>
      <c r="T24" s="120">
        <f>_xll.qlCalendarAdvance(Calendar,SettlementDate,O24,"mf",TRUE)</f>
        <v>42430</v>
      </c>
      <c r="U24" s="125">
        <f ca="1">_xll.qlIndexFixing(Index3M,R24,TRUE,_xll.ohTrigger(Trigger,Trigger3M,InterestRatesTrigger))</f>
        <v>5.9708188454838376E-3</v>
      </c>
      <c r="V24" s="125">
        <f ca="1">_xll.qlQuoteValue(P24,_xll.ohTrigger(Trigger,Trigger3M,InterestRatesTrigger))</f>
        <v>6.0000000000000001E-3</v>
      </c>
      <c r="W24" s="50" t="b">
        <f t="shared" ref="W24:W34" ca="1" si="8">NOT(ISERROR(V24))</f>
        <v>1</v>
      </c>
      <c r="X24" s="139">
        <f t="shared" ref="X24:X66" ca="1" si="9">(U24-V24)*10000</f>
        <v>-0.29181154516162539</v>
      </c>
      <c r="Y24" s="50" t="b">
        <f ca="1">ABS(X24)&lt;=ABS('General Settings'!$D$25)</f>
        <v>1</v>
      </c>
      <c r="AG24" s="151" t="e">
        <f>NA()</f>
        <v>#N/A</v>
      </c>
    </row>
    <row r="25" spans="3:33" x14ac:dyDescent="0.2">
      <c r="K25" s="135" t="b">
        <v>1</v>
      </c>
      <c r="M25" s="50" t="s">
        <v>149</v>
      </c>
      <c r="N25" s="50" t="s">
        <v>31</v>
      </c>
      <c r="O25" s="50" t="str">
        <f t="shared" si="6"/>
        <v>6M</v>
      </c>
      <c r="P25" s="50" t="str">
        <f t="shared" si="7"/>
        <v>GBP3x6F_Quote</v>
      </c>
      <c r="Q25" s="122"/>
      <c r="R25" s="120">
        <f>_xll.qlInterestRateIndexFixingDate(Index3M,S25)</f>
        <v>42373</v>
      </c>
      <c r="S25" s="120">
        <f>_xll.qlCalendarAdvance(Calendar,SettlementDate,N25,"mf",TRUE)</f>
        <v>42373</v>
      </c>
      <c r="T25" s="120">
        <f>_xll.qlCalendarAdvance(Calendar,SettlementDate,O25,"mf",TRUE)</f>
        <v>42461</v>
      </c>
      <c r="U25" s="125">
        <f ca="1">_xll.qlIndexFixing(Index3M,R25,TRUE,_xll.ohTrigger(Trigger,Trigger3M,InterestRatesTrigger))</f>
        <v>6.1524026250426231E-3</v>
      </c>
      <c r="V25" s="125">
        <f ca="1">_xll.qlQuoteValue(P25,_xll.ohTrigger(Trigger,Trigger3M,InterestRatesTrigger))</f>
        <v>6.1500000000000001E-3</v>
      </c>
      <c r="W25" s="50" t="b">
        <f t="shared" ca="1" si="8"/>
        <v>1</v>
      </c>
      <c r="X25" s="139">
        <f t="shared" ca="1" si="9"/>
        <v>2.4026250426230009E-2</v>
      </c>
      <c r="Y25" s="50" t="b">
        <f ca="1">ABS(X25)&lt;=ABS('General Settings'!$D$25)</f>
        <v>1</v>
      </c>
      <c r="AG25" s="151" t="e">
        <f>NA()</f>
        <v>#N/A</v>
      </c>
    </row>
    <row r="26" spans="3:33" x14ac:dyDescent="0.2">
      <c r="M26" s="50" t="s">
        <v>149</v>
      </c>
      <c r="N26" s="50" t="s">
        <v>64</v>
      </c>
      <c r="O26" s="50" t="str">
        <f t="shared" si="6"/>
        <v>7M</v>
      </c>
      <c r="P26" s="50" t="str">
        <f t="shared" si="7"/>
        <v>GBP4x7F_Quote</v>
      </c>
      <c r="Q26" s="122"/>
      <c r="R26" s="120">
        <f>_xll.qlInterestRateIndexFixingDate(Index3M,S26)</f>
        <v>42401</v>
      </c>
      <c r="S26" s="120">
        <f>_xll.qlCalendarAdvance(Calendar,SettlementDate,N26,"mf",TRUE)</f>
        <v>42401</v>
      </c>
      <c r="T26" s="120">
        <f>_xll.qlCalendarAdvance(Calendar,SettlementDate,O26,"mf",TRUE)</f>
        <v>42493</v>
      </c>
      <c r="U26" s="125">
        <f ca="1">_xll.qlIndexFixing(Index3M,R26,TRUE,_xll.ohTrigger(Trigger,Trigger3M,InterestRatesTrigger))</f>
        <v>6.3018986538851286E-3</v>
      </c>
      <c r="V26" s="125">
        <f ca="1">_xll.qlQuoteValue(P26,_xll.ohTrigger(Trigger,Trigger3M,InterestRatesTrigger))</f>
        <v>6.3499999999999997E-3</v>
      </c>
      <c r="W26" s="50" t="b">
        <f t="shared" ca="1" si="8"/>
        <v>1</v>
      </c>
      <c r="X26" s="139">
        <f t="shared" ca="1" si="9"/>
        <v>-0.48101346114871185</v>
      </c>
      <c r="Y26" s="50" t="b">
        <f ca="1">ABS(X26)&lt;=ABS('General Settings'!$D$25)</f>
        <v>1</v>
      </c>
      <c r="AG26" s="151" t="e">
        <f>NA()</f>
        <v>#N/A</v>
      </c>
    </row>
    <row r="27" spans="3:33" x14ac:dyDescent="0.2">
      <c r="M27" s="50" t="s">
        <v>149</v>
      </c>
      <c r="N27" s="50" t="s">
        <v>65</v>
      </c>
      <c r="O27" s="50" t="str">
        <f t="shared" si="6"/>
        <v>8M</v>
      </c>
      <c r="P27" s="50" t="str">
        <f t="shared" si="7"/>
        <v>GBP5x8F_Quote</v>
      </c>
      <c r="Q27" s="122"/>
      <c r="R27" s="120">
        <f>_xll.qlInterestRateIndexFixingDate(Index3M,S27)</f>
        <v>42430</v>
      </c>
      <c r="S27" s="120">
        <f>_xll.qlCalendarAdvance(Calendar,SettlementDate,N27,"mf",TRUE)</f>
        <v>42430</v>
      </c>
      <c r="T27" s="120">
        <f>_xll.qlCalendarAdvance(Calendar,SettlementDate,O27,"mf",TRUE)</f>
        <v>42522</v>
      </c>
      <c r="U27" s="125">
        <f ca="1">_xll.qlIndexFixing(Index3M,R27,TRUE,_xll.ohTrigger(Trigger,Trigger3M,InterestRatesTrigger))</f>
        <v>6.4532744777098796E-3</v>
      </c>
      <c r="V27" s="125">
        <f ca="1">_xll.qlQuoteValue(P27,_xll.ohTrigger(Trigger,Trigger3M,InterestRatesTrigger))</f>
        <v>6.5000000000000006E-3</v>
      </c>
      <c r="W27" s="50" t="b">
        <f t="shared" ca="1" si="8"/>
        <v>1</v>
      </c>
      <c r="X27" s="139">
        <f t="shared" ca="1" si="9"/>
        <v>-0.46725522290120941</v>
      </c>
      <c r="Y27" s="50" t="b">
        <f ca="1">ABS(X27)&lt;=ABS('General Settings'!$D$25)</f>
        <v>1</v>
      </c>
      <c r="AG27" s="151" t="e">
        <f>NA()</f>
        <v>#N/A</v>
      </c>
    </row>
    <row r="28" spans="3:33" x14ac:dyDescent="0.2">
      <c r="K28" s="135" t="b">
        <v>1</v>
      </c>
      <c r="M28" s="50" t="s">
        <v>149</v>
      </c>
      <c r="N28" s="50" t="s">
        <v>32</v>
      </c>
      <c r="O28" s="50" t="str">
        <f t="shared" si="6"/>
        <v>9M</v>
      </c>
      <c r="P28" s="50" t="str">
        <f t="shared" si="7"/>
        <v>GBP6x9F_Quote</v>
      </c>
      <c r="Q28" s="122"/>
      <c r="R28" s="120">
        <f>_xll.qlInterestRateIndexFixingDate(Index3M,S28)</f>
        <v>42461</v>
      </c>
      <c r="S28" s="120">
        <f>_xll.qlCalendarAdvance(Calendar,SettlementDate,N28,"mf",TRUE)</f>
        <v>42461</v>
      </c>
      <c r="T28" s="120">
        <f>_xll.qlCalendarAdvance(Calendar,SettlementDate,O28,"mf",TRUE)</f>
        <v>42552</v>
      </c>
      <c r="U28" s="125">
        <f ca="1">_xll.qlIndexFixing(Index3M,R28,TRUE,_xll.ohTrigger(Trigger,Trigger3M,InterestRatesTrigger))</f>
        <v>6.635545660928395E-3</v>
      </c>
      <c r="V28" s="125">
        <f ca="1">_xll.qlQuoteValue(P28,_xll.ohTrigger(Trigger,Trigger3M,InterestRatesTrigger))</f>
        <v>6.7000000000000002E-3</v>
      </c>
      <c r="W28" s="50" t="b">
        <f t="shared" ca="1" si="8"/>
        <v>1</v>
      </c>
      <c r="X28" s="139">
        <f t="shared" ca="1" si="9"/>
        <v>-0.64454339071605238</v>
      </c>
      <c r="Y28" s="50" t="b">
        <f ca="1">ABS(X28)&lt;=ABS('General Settings'!$D$25)</f>
        <v>1</v>
      </c>
      <c r="AG28" s="151" t="e">
        <f>NA()</f>
        <v>#N/A</v>
      </c>
    </row>
    <row r="29" spans="3:33" x14ac:dyDescent="0.2">
      <c r="M29" s="50" t="s">
        <v>149</v>
      </c>
      <c r="N29" s="50" t="s">
        <v>66</v>
      </c>
      <c r="O29" s="50" t="str">
        <f t="shared" si="6"/>
        <v>10M</v>
      </c>
      <c r="P29" s="50" t="str">
        <f t="shared" si="7"/>
        <v>GBP7x10F_Quote</v>
      </c>
      <c r="Q29" s="122"/>
      <c r="R29" s="120">
        <f>_xll.qlInterestRateIndexFixingDate(Index3M,S29)</f>
        <v>42493</v>
      </c>
      <c r="S29" s="120">
        <f>_xll.qlCalendarAdvance(Calendar,SettlementDate,N29,"mf",TRUE)</f>
        <v>42493</v>
      </c>
      <c r="T29" s="120">
        <f>_xll.qlCalendarAdvance(Calendar,SettlementDate,O29,"mf",TRUE)</f>
        <v>42583</v>
      </c>
      <c r="U29" s="125">
        <f ca="1">_xll.qlIndexFixing(Index3M,R29,TRUE,_xll.ohTrigger(Trigger,Trigger3M,InterestRatesTrigger))</f>
        <v>6.8684561507251453E-3</v>
      </c>
      <c r="V29" s="125" t="e">
        <f ca="1">_xll.qlQuoteValue(P29,_xll.ohTrigger(Trigger,Trigger3M,InterestRatesTrigger))</f>
        <v>#NUM!</v>
      </c>
      <c r="W29" s="50" t="b">
        <f t="shared" ca="1" si="8"/>
        <v>0</v>
      </c>
      <c r="X29" s="139" t="e">
        <f t="shared" ca="1" si="9"/>
        <v>#NUM!</v>
      </c>
      <c r="Y29" s="50" t="e">
        <f ca="1">ABS(X29)&lt;=ABS('General Settings'!$D$25)</f>
        <v>#NUM!</v>
      </c>
      <c r="AG29" s="151" t="e">
        <f>NA()</f>
        <v>#N/A</v>
      </c>
    </row>
    <row r="30" spans="3:33" x14ac:dyDescent="0.2">
      <c r="M30" s="50" t="s">
        <v>149</v>
      </c>
      <c r="N30" s="50" t="s">
        <v>67</v>
      </c>
      <c r="O30" s="50" t="str">
        <f t="shared" si="6"/>
        <v>11M</v>
      </c>
      <c r="P30" s="50" t="str">
        <f t="shared" si="7"/>
        <v>GBP8x11F_Quote</v>
      </c>
      <c r="Q30" s="122"/>
      <c r="R30" s="120">
        <f>_xll.qlInterestRateIndexFixingDate(Index3M,S30)</f>
        <v>42522</v>
      </c>
      <c r="S30" s="120">
        <f>_xll.qlCalendarAdvance(Calendar,SettlementDate,N30,"mf",TRUE)</f>
        <v>42522</v>
      </c>
      <c r="T30" s="120">
        <f>_xll.qlCalendarAdvance(Calendar,SettlementDate,O30,"mf",TRUE)</f>
        <v>42614</v>
      </c>
      <c r="U30" s="125">
        <f ca="1">_xll.qlIndexFixing(Index3M,R30,TRUE,_xll.ohTrigger(Trigger,Trigger3M,InterestRatesTrigger))</f>
        <v>7.1052382276279059E-3</v>
      </c>
      <c r="V30" s="125" t="e">
        <f ca="1">_xll.qlQuoteValue(P30,_xll.ohTrigger(Trigger,Trigger3M,InterestRatesTrigger))</f>
        <v>#NUM!</v>
      </c>
      <c r="W30" s="50" t="b">
        <f t="shared" ca="1" si="8"/>
        <v>0</v>
      </c>
      <c r="X30" s="139" t="e">
        <f t="shared" ca="1" si="9"/>
        <v>#NUM!</v>
      </c>
      <c r="Y30" s="50" t="e">
        <f ca="1">ABS(X30)&lt;=ABS('General Settings'!$D$25)</f>
        <v>#NUM!</v>
      </c>
      <c r="AG30" s="151" t="e">
        <f>NA()</f>
        <v>#N/A</v>
      </c>
    </row>
    <row r="31" spans="3:33" x14ac:dyDescent="0.2">
      <c r="K31" s="61" t="b">
        <v>0</v>
      </c>
      <c r="M31" s="50" t="s">
        <v>149</v>
      </c>
      <c r="N31" s="50" t="s">
        <v>68</v>
      </c>
      <c r="O31" s="50" t="str">
        <f t="shared" si="6"/>
        <v>12M</v>
      </c>
      <c r="P31" s="50" t="str">
        <f t="shared" si="7"/>
        <v>GBP9x12F_Quote</v>
      </c>
      <c r="Q31" s="122"/>
      <c r="R31" s="120">
        <f>_xll.qlInterestRateIndexFixingDate(Index3M,S31)</f>
        <v>42552</v>
      </c>
      <c r="S31" s="120">
        <f>_xll.qlCalendarAdvance(Calendar,SettlementDate,N31,"mf",TRUE)</f>
        <v>42552</v>
      </c>
      <c r="T31" s="120">
        <f>_xll.qlCalendarAdvance(Calendar,SettlementDate,O31,"mf",TRUE)</f>
        <v>42646</v>
      </c>
      <c r="U31" s="125">
        <f ca="1">_xll.qlIndexFixing(Index3M,R31,TRUE,_xll.ohTrigger(Trigger,Trigger3M,InterestRatesTrigger))</f>
        <v>7.3849024969752574E-3</v>
      </c>
      <c r="V31" s="125">
        <f ca="1">_xll.qlQuoteValue(P31,_xll.ohTrigger(Trigger,Trigger3M,InterestRatesTrigger))</f>
        <v>7.4000000000000003E-3</v>
      </c>
      <c r="W31" s="50" t="b">
        <f t="shared" ca="1" si="8"/>
        <v>1</v>
      </c>
      <c r="X31" s="139">
        <f t="shared" ca="1" si="9"/>
        <v>-0.15097503024742892</v>
      </c>
      <c r="Y31" s="50" t="b">
        <f ca="1">ABS(X31)&lt;=ABS('General Settings'!$D$25)</f>
        <v>1</v>
      </c>
      <c r="AG31" s="151" t="e">
        <f>NA()</f>
        <v>#N/A</v>
      </c>
    </row>
    <row r="32" spans="3:33" x14ac:dyDescent="0.2">
      <c r="M32" s="50" t="s">
        <v>149</v>
      </c>
      <c r="N32" s="50" t="s">
        <v>69</v>
      </c>
      <c r="O32" s="50" t="str">
        <f t="shared" si="6"/>
        <v>13M</v>
      </c>
      <c r="P32" s="50" t="str">
        <f t="shared" si="7"/>
        <v>GBP10x13F_Quote</v>
      </c>
      <c r="Q32" s="122"/>
      <c r="R32" s="120">
        <f>_xll.qlInterestRateIndexFixingDate(Index3M,S32)</f>
        <v>42583</v>
      </c>
      <c r="S32" s="120">
        <f>_xll.qlCalendarAdvance(Calendar,SettlementDate,N32,"mf",TRUE)</f>
        <v>42583</v>
      </c>
      <c r="T32" s="120">
        <f>_xll.qlCalendarAdvance(Calendar,SettlementDate,O32,"mf",TRUE)</f>
        <v>42675</v>
      </c>
      <c r="U32" s="125">
        <f ca="1">_xll.qlIndexFixing(Index3M,R32,TRUE,_xll.ohTrigger(Trigger,Trigger3M,InterestRatesTrigger))</f>
        <v>7.6769390797932742E-3</v>
      </c>
      <c r="V32" s="125" t="e">
        <f ca="1">_xll.qlQuoteValue(P32,_xll.ohTrigger(Trigger,Trigger3M,InterestRatesTrigger))</f>
        <v>#NUM!</v>
      </c>
      <c r="W32" s="50" t="b">
        <f t="shared" ca="1" si="8"/>
        <v>0</v>
      </c>
      <c r="X32" s="139" t="e">
        <f t="shared" ca="1" si="9"/>
        <v>#NUM!</v>
      </c>
      <c r="Y32" s="50" t="e">
        <f ca="1">ABS(X32)&lt;=ABS('General Settings'!$D$25)</f>
        <v>#NUM!</v>
      </c>
      <c r="AG32" s="151" t="e">
        <f>NA()</f>
        <v>#N/A</v>
      </c>
    </row>
    <row r="33" spans="13:33" x14ac:dyDescent="0.2">
      <c r="M33" s="50" t="s">
        <v>149</v>
      </c>
      <c r="N33" s="50" t="s">
        <v>70</v>
      </c>
      <c r="O33" s="50" t="str">
        <f t="shared" si="6"/>
        <v>14M</v>
      </c>
      <c r="P33" s="50" t="str">
        <f t="shared" si="7"/>
        <v>GBP11x14F_Quote</v>
      </c>
      <c r="Q33" s="122"/>
      <c r="R33" s="120">
        <f>_xll.qlInterestRateIndexFixingDate(Index3M,S33)</f>
        <v>42614</v>
      </c>
      <c r="S33" s="120">
        <f>_xll.qlCalendarAdvance(Calendar,SettlementDate,N33,"mf",TRUE)</f>
        <v>42614</v>
      </c>
      <c r="T33" s="120">
        <f>_xll.qlCalendarAdvance(Calendar,SettlementDate,O33,"mf",TRUE)</f>
        <v>42705</v>
      </c>
      <c r="U33" s="125">
        <f ca="1">_xll.qlIndexFixing(Index3M,R33,TRUE,_xll.ohTrigger(Trigger,Trigger3M,InterestRatesTrigger))</f>
        <v>7.9947753025040365E-3</v>
      </c>
      <c r="V33" s="125" t="e">
        <f ca="1">_xll.qlQuoteValue(P33,_xll.ohTrigger(Trigger,Trigger3M,InterestRatesTrigger))</f>
        <v>#NUM!</v>
      </c>
      <c r="W33" s="50" t="b">
        <f t="shared" ca="1" si="8"/>
        <v>0</v>
      </c>
      <c r="X33" s="139" t="e">
        <f t="shared" ca="1" si="9"/>
        <v>#NUM!</v>
      </c>
      <c r="Y33" s="50" t="e">
        <f ca="1">ABS(X33)&lt;=ABS('General Settings'!$D$25)</f>
        <v>#NUM!</v>
      </c>
      <c r="AG33" s="151" t="e">
        <f>NA()</f>
        <v>#N/A</v>
      </c>
    </row>
    <row r="34" spans="13:33" x14ac:dyDescent="0.2">
      <c r="M34" s="50" t="s">
        <v>149</v>
      </c>
      <c r="N34" s="50" t="s">
        <v>106</v>
      </c>
      <c r="O34" s="50" t="str">
        <f t="shared" si="6"/>
        <v>15M</v>
      </c>
      <c r="P34" s="50" t="str">
        <f t="shared" si="7"/>
        <v>GBP12x15F_Quote</v>
      </c>
      <c r="Q34" s="122"/>
      <c r="R34" s="120">
        <f>_xll.qlInterestRateIndexFixingDate(Index3M,S34)</f>
        <v>42646</v>
      </c>
      <c r="S34" s="120">
        <f>_xll.qlCalendarAdvance(Calendar,SettlementDate,N34,"mf",TRUE)</f>
        <v>42646</v>
      </c>
      <c r="T34" s="120">
        <f>_xll.qlCalendarAdvance(Calendar,SettlementDate,O34,"mf",TRUE)</f>
        <v>42738</v>
      </c>
      <c r="U34" s="125">
        <f ca="1">_xll.qlIndexFixing(Index3M,R34,TRUE,_xll.ohTrigger(Trigger,Trigger3M,InterestRatesTrigger))</f>
        <v>8.3546769350053146E-3</v>
      </c>
      <c r="V34" s="125">
        <f ca="1">_xll.qlQuoteValue(P34,_xll.ohTrigger(Trigger,Trigger3M,InterestRatesTrigger))</f>
        <v>8.3499999999999998E-3</v>
      </c>
      <c r="W34" s="50" t="b">
        <f t="shared" ca="1" si="8"/>
        <v>1</v>
      </c>
      <c r="X34" s="139">
        <f t="shared" ca="1" si="9"/>
        <v>4.6769350053148251E-2</v>
      </c>
      <c r="Y34" s="50" t="b">
        <f ca="1">ABS(X34)&lt;=ABS('General Settings'!$D$25)</f>
        <v>1</v>
      </c>
      <c r="AG34" s="152" t="e">
        <f>NA()</f>
        <v>#N/A</v>
      </c>
    </row>
    <row r="35" spans="13:33" x14ac:dyDescent="0.2">
      <c r="M35" s="117" t="s">
        <v>114</v>
      </c>
      <c r="N35" s="117"/>
      <c r="O35" s="117" t="str">
        <f>_xll.qlIMMNextCode(EvaluationDate-1,TRUE,Trigger)</f>
        <v>Z5</v>
      </c>
      <c r="P35" s="117" t="str">
        <f t="shared" ref="P35:P60" si="10">Currency&amp;"FUT3M"&amp;O35&amp;QuoteSuffix</f>
        <v>GBPFUT3MZ5_Quote</v>
      </c>
      <c r="Q35" s="117" t="str">
        <f t="shared" ref="Q35:Q60" si="11">Currency&amp;"FUT3M"&amp;O35&amp;"ConvAdj"&amp;QuoteSuffix</f>
        <v>GBPFUT3MZ5ConvAdj_Quote</v>
      </c>
      <c r="R35" s="118">
        <f>_xll.qlInterestRateIndexFixingDate(Index3M,S35)</f>
        <v>42354</v>
      </c>
      <c r="S35" s="118">
        <f>_xll.qlIMMdate(O35)</f>
        <v>42354</v>
      </c>
      <c r="T35" s="118">
        <f>_xll.qlInterestRateIndexMaturity(Index3M,S35)</f>
        <v>42445</v>
      </c>
      <c r="U35" s="119">
        <f ca="1">_xll.qlIndexFixing(Index3M,R35,TRUE,_xll.ohTrigger(Trigger,Trigger3M,InterestRatesTrigger))</f>
        <v>6.0462041538574974E-3</v>
      </c>
      <c r="V35" s="119">
        <f ca="1">(100-_xll.qlQuoteValue(P35,_xll.ohTrigger(Trigger,Trigger3M,InterestRatesTrigger)))/100-_xll.qlQuoteValue(Q35,_xll.ohTrigger(Trigger,Trigger3M,InterestRatesTrigger))</f>
        <v>6.0462041506327341E-3</v>
      </c>
      <c r="W35" s="117" t="b">
        <f ca="1">NOT(ISERROR(V35))</f>
        <v>1</v>
      </c>
      <c r="X35" s="140">
        <f t="shared" ca="1" si="9"/>
        <v>3.2247633383053476E-8</v>
      </c>
      <c r="Y35" s="52" t="b">
        <f ca="1">ABS(X35)&lt;=ABS('General Settings'!$D$26)</f>
        <v>1</v>
      </c>
      <c r="AG35" s="150" t="e">
        <f>NA()</f>
        <v>#N/A</v>
      </c>
    </row>
    <row r="36" spans="13:33" x14ac:dyDescent="0.2">
      <c r="M36" s="110" t="s">
        <v>114</v>
      </c>
      <c r="N36" s="110"/>
      <c r="O36" s="110" t="str">
        <f>_xll.qlIMMNextCode(O35,TRUE,Trigger)</f>
        <v>H6</v>
      </c>
      <c r="P36" s="110" t="str">
        <f t="shared" si="10"/>
        <v>GBPFUT3MH6_Quote</v>
      </c>
      <c r="Q36" s="110" t="str">
        <f t="shared" si="11"/>
        <v>GBPFUT3MH6ConvAdj_Quote</v>
      </c>
      <c r="R36" s="111">
        <f>_xll.qlInterestRateIndexFixingDate(Index3M,S36)</f>
        <v>42445</v>
      </c>
      <c r="S36" s="111">
        <f>_xll.qlIMMdate(O36)</f>
        <v>42445</v>
      </c>
      <c r="T36" s="111">
        <f>_xll.qlInterestRateIndexMaturity(Index3M,S36)</f>
        <v>42537</v>
      </c>
      <c r="U36" s="112">
        <f ca="1">_xll.qlIndexFixing(Index3M,R36,TRUE,_xll.ohTrigger(Trigger,Trigger3M,InterestRatesTrigger))</f>
        <v>6.538728350467489E-3</v>
      </c>
      <c r="V36" s="112">
        <f ca="1">(100-_xll.qlQuoteValue(P36,_xll.ohTrigger(Trigger,Trigger3M,InterestRatesTrigger)))/100-_xll.qlQuoteValue(Q36,_xll.ohTrigger(Trigger,Trigger3M,InterestRatesTrigger))</f>
        <v>6.5387283504677153E-3</v>
      </c>
      <c r="W36" s="110" t="b">
        <f t="shared" ref="W36:W66" ca="1" si="12">NOT(ISERROR(V36))</f>
        <v>1</v>
      </c>
      <c r="X36" s="141">
        <f t="shared" ca="1" si="9"/>
        <v>-2.2638141361497333E-12</v>
      </c>
      <c r="Y36" s="50" t="b">
        <f ca="1">ABS(X36)&lt;=ABS('General Settings'!$D$26)</f>
        <v>1</v>
      </c>
      <c r="AG36" s="151" t="e">
        <f>NA()</f>
        <v>#N/A</v>
      </c>
    </row>
    <row r="37" spans="13:33" x14ac:dyDescent="0.2">
      <c r="M37" s="110" t="s">
        <v>114</v>
      </c>
      <c r="N37" s="110"/>
      <c r="O37" s="110" t="str">
        <f>_xll.qlIMMNextCode(O36,TRUE,Trigger)</f>
        <v>M6</v>
      </c>
      <c r="P37" s="110" t="str">
        <f t="shared" si="10"/>
        <v>GBPFUT3MM6_Quote</v>
      </c>
      <c r="Q37" s="110" t="str">
        <f t="shared" si="11"/>
        <v>GBPFUT3MM6ConvAdj_Quote</v>
      </c>
      <c r="R37" s="111">
        <f>_xll.qlInterestRateIndexFixingDate(Index3M,S37)</f>
        <v>42536</v>
      </c>
      <c r="S37" s="111">
        <f>_xll.qlIMMdate(O37)</f>
        <v>42536</v>
      </c>
      <c r="T37" s="111">
        <f>_xll.qlInterestRateIndexMaturity(Index3M,S37)</f>
        <v>42628</v>
      </c>
      <c r="U37" s="112">
        <f ca="1">_xll.qlIndexFixing(Index3M,R37,TRUE,_xll.ohTrigger(Trigger,Trigger3M,InterestRatesTrigger))</f>
        <v>7.2282217365248463E-3</v>
      </c>
      <c r="V37" s="112">
        <f ca="1">(100-_xll.qlQuoteValue(P37,_xll.ohTrigger(Trigger,Trigger3M,InterestRatesTrigger)))/100-_xll.qlQuoteValue(Q37,_xll.ohTrigger(Trigger,Trigger3M,InterestRatesTrigger))</f>
        <v>7.2282217374289416E-3</v>
      </c>
      <c r="W37" s="110" t="b">
        <f t="shared" ca="1" si="12"/>
        <v>1</v>
      </c>
      <c r="X37" s="141">
        <f t="shared" ca="1" si="9"/>
        <v>-9.0409537495395043E-9</v>
      </c>
      <c r="Y37" s="50" t="b">
        <f ca="1">ABS(X37)&lt;=ABS('General Settings'!$D$26)</f>
        <v>1</v>
      </c>
      <c r="AG37" s="151" t="e">
        <f>NA()</f>
        <v>#N/A</v>
      </c>
    </row>
    <row r="38" spans="13:33" x14ac:dyDescent="0.2">
      <c r="M38" s="110" t="s">
        <v>114</v>
      </c>
      <c r="N38" s="110"/>
      <c r="O38" s="110" t="str">
        <f>_xll.qlIMMNextCode(O37,TRUE,Trigger)</f>
        <v>U6</v>
      </c>
      <c r="P38" s="110" t="str">
        <f t="shared" si="10"/>
        <v>GBPFUT3MU6_Quote</v>
      </c>
      <c r="Q38" s="110" t="str">
        <f t="shared" si="11"/>
        <v>GBPFUT3MU6ConvAdj_Quote</v>
      </c>
      <c r="R38" s="111">
        <f>_xll.qlInterestRateIndexFixingDate(Index3M,S38)</f>
        <v>42634</v>
      </c>
      <c r="S38" s="111">
        <f>_xll.qlIMMdate(O38)</f>
        <v>42634</v>
      </c>
      <c r="T38" s="111">
        <f>_xll.qlInterestRateIndexMaturity(Index3M,S38)</f>
        <v>42725</v>
      </c>
      <c r="U38" s="112">
        <f ca="1">_xll.qlIndexFixing(Index3M,R38,TRUE,_xll.ohTrigger(Trigger,Trigger3M,InterestRatesTrigger))</f>
        <v>8.2136935104020273E-3</v>
      </c>
      <c r="V38" s="112">
        <f ca="1">(100-_xll.qlQuoteValue(P38,_xll.ohTrigger(Trigger,Trigger3M,InterestRatesTrigger)))/100-_xll.qlQuoteValue(Q38,_xll.ohTrigger(Trigger,Trigger3M,InterestRatesTrigger))</f>
        <v>8.2136935118631797E-3</v>
      </c>
      <c r="W38" s="110" t="b">
        <f t="shared" ca="1" si="12"/>
        <v>1</v>
      </c>
      <c r="X38" s="141">
        <f t="shared" ca="1" si="9"/>
        <v>-1.4611523796448367E-8</v>
      </c>
      <c r="Y38" s="50" t="b">
        <f ca="1">ABS(X38)&lt;=ABS('General Settings'!$D$26)</f>
        <v>1</v>
      </c>
      <c r="AG38" s="151" t="e">
        <f>NA()</f>
        <v>#N/A</v>
      </c>
    </row>
    <row r="39" spans="13:33" x14ac:dyDescent="0.2">
      <c r="M39" s="110" t="s">
        <v>114</v>
      </c>
      <c r="N39" s="110"/>
      <c r="O39" s="110" t="str">
        <f>_xll.qlIMMNextCode(O38,TRUE,Trigger)</f>
        <v>Z6</v>
      </c>
      <c r="P39" s="110" t="str">
        <f t="shared" si="10"/>
        <v>GBPFUT3MZ6_Quote</v>
      </c>
      <c r="Q39" s="110" t="str">
        <f t="shared" si="11"/>
        <v>GBPFUT3MZ6ConvAdj_Quote</v>
      </c>
      <c r="R39" s="111">
        <f>_xll.qlInterestRateIndexFixingDate(Index3M,S39)</f>
        <v>42725</v>
      </c>
      <c r="S39" s="111">
        <f>_xll.qlIMMdate(O39)</f>
        <v>42725</v>
      </c>
      <c r="T39" s="111">
        <f>_xll.qlInterestRateIndexMaturity(Index3M,S39)</f>
        <v>42815</v>
      </c>
      <c r="U39" s="112">
        <f ca="1">_xll.qlIndexFixing(Index3M,R39,TRUE,_xll.ohTrigger(Trigger,Trigger3M,InterestRatesTrigger))</f>
        <v>9.2972389997659777E-3</v>
      </c>
      <c r="V39" s="112">
        <f ca="1">(100-_xll.qlQuoteValue(P39,_xll.ohTrigger(Trigger,Trigger3M,InterestRatesTrigger)))/100-_xll.qlQuoteValue(Q39,_xll.ohTrigger(Trigger,Trigger3M,InterestRatesTrigger))</f>
        <v>9.2972389997663923E-3</v>
      </c>
      <c r="W39" s="110" t="b">
        <f t="shared" ca="1" si="12"/>
        <v>1</v>
      </c>
      <c r="X39" s="141">
        <f t="shared" ca="1" si="9"/>
        <v>-4.145989107584569E-12</v>
      </c>
      <c r="Y39" s="50" t="b">
        <f ca="1">ABS(X39)&lt;=ABS('General Settings'!$D$26)</f>
        <v>1</v>
      </c>
      <c r="AG39" s="151" t="e">
        <f>NA()</f>
        <v>#N/A</v>
      </c>
    </row>
    <row r="40" spans="13:33" x14ac:dyDescent="0.2">
      <c r="M40" s="110" t="s">
        <v>114</v>
      </c>
      <c r="N40" s="110"/>
      <c r="O40" s="110" t="str">
        <f>_xll.qlIMMNextCode(O39,TRUE,Trigger)</f>
        <v>H7</v>
      </c>
      <c r="P40" s="110" t="str">
        <f t="shared" si="10"/>
        <v>GBPFUT3MH7_Quote</v>
      </c>
      <c r="Q40" s="110" t="str">
        <f t="shared" si="11"/>
        <v>GBPFUT3MH7ConvAdj_Quote</v>
      </c>
      <c r="R40" s="111">
        <f>_xll.qlInterestRateIndexFixingDate(Index3M,S40)</f>
        <v>42809</v>
      </c>
      <c r="S40" s="111">
        <f>_xll.qlIMMdate(O40)</f>
        <v>42809</v>
      </c>
      <c r="T40" s="111">
        <f>_xll.qlInterestRateIndexMaturity(Index3M,S40)</f>
        <v>42901</v>
      </c>
      <c r="U40" s="112">
        <f ca="1">_xll.qlIndexFixing(Index3M,R40,TRUE,_xll.ohTrigger(Trigger,Trigger3M,InterestRatesTrigger))</f>
        <v>1.0378991873695152E-2</v>
      </c>
      <c r="V40" s="112">
        <f ca="1">(100-_xll.qlQuoteValue(P40,_xll.ohTrigger(Trigger,Trigger3M,InterestRatesTrigger)))/100-_xll.qlQuoteValue(Q40,_xll.ohTrigger(Trigger,Trigger3M,InterestRatesTrigger))</f>
        <v>1.0378991875347078E-2</v>
      </c>
      <c r="W40" s="110" t="b">
        <f t="shared" ca="1" si="12"/>
        <v>1</v>
      </c>
      <c r="X40" s="141">
        <f t="shared" ca="1" si="9"/>
        <v>-1.6519268591919101E-8</v>
      </c>
      <c r="Y40" s="50" t="b">
        <f ca="1">ABS(X40)&lt;=ABS('General Settings'!$D$26)</f>
        <v>1</v>
      </c>
      <c r="AG40" s="151" t="e">
        <f>NA()</f>
        <v>#N/A</v>
      </c>
    </row>
    <row r="41" spans="13:33" x14ac:dyDescent="0.2">
      <c r="M41" s="110" t="s">
        <v>114</v>
      </c>
      <c r="N41" s="110"/>
      <c r="O41" s="110" t="str">
        <f>_xll.qlIMMNextCode(O40,TRUE,Trigger)</f>
        <v>M7</v>
      </c>
      <c r="P41" s="110" t="str">
        <f t="shared" si="10"/>
        <v>GBPFUT3MM7_Quote</v>
      </c>
      <c r="Q41" s="110" t="str">
        <f t="shared" si="11"/>
        <v>GBPFUT3MM7ConvAdj_Quote</v>
      </c>
      <c r="R41" s="111">
        <f>_xll.qlInterestRateIndexFixingDate(Index3M,S41)</f>
        <v>42907</v>
      </c>
      <c r="S41" s="111">
        <f>_xll.qlIMMdate(O41)</f>
        <v>42907</v>
      </c>
      <c r="T41" s="111">
        <f>_xll.qlInterestRateIndexMaturity(Index3M,S41)</f>
        <v>42999</v>
      </c>
      <c r="U41" s="112">
        <f ca="1">_xll.qlIndexFixing(Index3M,R41,TRUE,_xll.ohTrigger(Trigger,Trigger3M,InterestRatesTrigger))</f>
        <v>1.1455081234856277E-2</v>
      </c>
      <c r="V41" s="112">
        <f ca="1">(100-_xll.qlQuoteValue(P41,_xll.ohTrigger(Trigger,Trigger3M,InterestRatesTrigger)))/100-_xll.qlQuoteValue(Q41,_xll.ohTrigger(Trigger,Trigger3M,InterestRatesTrigger))</f>
        <v>1.1455081235402799E-2</v>
      </c>
      <c r="W41" s="110" t="b">
        <f t="shared" ca="1" si="12"/>
        <v>1</v>
      </c>
      <c r="X41" s="141">
        <f t="shared" ca="1" si="9"/>
        <v>-5.4652116165954112E-9</v>
      </c>
      <c r="Y41" s="50" t="b">
        <f ca="1">ABS(X41)&lt;=ABS('General Settings'!$D$26)</f>
        <v>1</v>
      </c>
      <c r="AG41" s="151" t="e">
        <f>NA()</f>
        <v>#N/A</v>
      </c>
    </row>
    <row r="42" spans="13:33" x14ac:dyDescent="0.2">
      <c r="M42" s="110" t="s">
        <v>114</v>
      </c>
      <c r="N42" s="110"/>
      <c r="O42" s="110" t="str">
        <f>_xll.qlIMMNextCode(O41,TRUE,Trigger)</f>
        <v>U7</v>
      </c>
      <c r="P42" s="110" t="str">
        <f t="shared" si="10"/>
        <v>GBPFUT3MU7_Quote</v>
      </c>
      <c r="Q42" s="110" t="str">
        <f t="shared" si="11"/>
        <v>GBPFUT3MU7ConvAdj_Quote</v>
      </c>
      <c r="R42" s="111">
        <f>_xll.qlInterestRateIndexFixingDate(Index3M,S42)</f>
        <v>42998</v>
      </c>
      <c r="S42" s="111">
        <f>_xll.qlIMMdate(O42)</f>
        <v>42998</v>
      </c>
      <c r="T42" s="111">
        <f>_xll.qlInterestRateIndexMaturity(Index3M,S42)</f>
        <v>43089</v>
      </c>
      <c r="U42" s="112">
        <f ca="1">_xll.qlIndexFixing(Index3M,R42,TRUE,_xll.ohTrigger(Trigger,Trigger3M,InterestRatesTrigger))</f>
        <v>1.2430301161906685E-2</v>
      </c>
      <c r="V42" s="112">
        <f ca="1">(100-_xll.qlQuoteValue(P42,_xll.ohTrigger(Trigger,Trigger3M,InterestRatesTrigger)))/100-_xll.qlQuoteValue(Q42,_xll.ohTrigger(Trigger,Trigger3M,InterestRatesTrigger))</f>
        <v>1.2430301161919607E-2</v>
      </c>
      <c r="W42" s="110" t="b">
        <f t="shared" ca="1" si="12"/>
        <v>1</v>
      </c>
      <c r="X42" s="141">
        <f t="shared" ca="1" si="9"/>
        <v>-1.2921955172551236E-10</v>
      </c>
      <c r="Y42" s="50" t="b">
        <f ca="1">ABS(X42)&lt;=ABS('General Settings'!$D$26)</f>
        <v>1</v>
      </c>
      <c r="AG42" s="152" t="e">
        <f>NA()</f>
        <v>#N/A</v>
      </c>
    </row>
    <row r="43" spans="13:33" x14ac:dyDescent="0.2">
      <c r="M43" s="144" t="s">
        <v>114</v>
      </c>
      <c r="N43" s="144"/>
      <c r="O43" s="144" t="str">
        <f>_xll.qlIMMNextCode(O42,TRUE,Trigger)</f>
        <v>Z7</v>
      </c>
      <c r="P43" s="144" t="str">
        <f t="shared" si="10"/>
        <v>GBPFUT3MZ7_Quote</v>
      </c>
      <c r="Q43" s="144" t="str">
        <f t="shared" si="11"/>
        <v>GBPFUT3MZ7ConvAdj_Quote</v>
      </c>
      <c r="R43" s="145">
        <f>_xll.qlInterestRateIndexFixingDate(Index3M,S43)</f>
        <v>43089</v>
      </c>
      <c r="S43" s="145">
        <f>_xll.qlIMMdate(O43)</f>
        <v>43089</v>
      </c>
      <c r="T43" s="145">
        <f>_xll.qlInterestRateIndexMaturity(Index3M,S43)</f>
        <v>43179</v>
      </c>
      <c r="U43" s="146">
        <f ca="1">_xll.qlIndexFixing(Index3M,R43,TRUE,_xll.ohTrigger(Trigger,Trigger3M,InterestRatesTrigger))</f>
        <v>1.3125631483867733E-2</v>
      </c>
      <c r="V43" s="146">
        <f ca="1">(100-_xll.qlQuoteValue(P43,_xll.ohTrigger(Trigger,Trigger3M,InterestRatesTrigger)))/100-_xll.qlQuoteValue(Q43,_xll.ohTrigger(Trigger,Trigger3M,InterestRatesTrigger))</f>
        <v>1.3202918641871631E-2</v>
      </c>
      <c r="W43" s="144" t="b">
        <f t="shared" ca="1" si="12"/>
        <v>1</v>
      </c>
      <c r="X43" s="147">
        <f t="shared" ca="1" si="9"/>
        <v>-0.77287158003898693</v>
      </c>
      <c r="Y43" s="144" t="b">
        <f ca="1">ABS(X43)&lt;=ABS('General Settings'!$D$26)</f>
        <v>1</v>
      </c>
      <c r="AG43" s="151" t="e">
        <f>NA()</f>
        <v>#N/A</v>
      </c>
    </row>
    <row r="44" spans="13:33" x14ac:dyDescent="0.2">
      <c r="M44" s="50" t="s">
        <v>114</v>
      </c>
      <c r="N44" s="50"/>
      <c r="O44" s="50" t="str">
        <f>_xll.qlIMMNextCode(O43,TRUE,Trigger)</f>
        <v>H8</v>
      </c>
      <c r="P44" s="50" t="str">
        <f t="shared" si="10"/>
        <v>GBPFUT3MH8_Quote</v>
      </c>
      <c r="Q44" s="50" t="str">
        <f t="shared" si="11"/>
        <v>GBPFUT3MH8ConvAdj_Quote</v>
      </c>
      <c r="R44" s="120">
        <f>_xll.qlInterestRateIndexFixingDate(Index3M,S44)</f>
        <v>43180</v>
      </c>
      <c r="S44" s="120">
        <f>_xll.qlIMMdate(O44)</f>
        <v>43180</v>
      </c>
      <c r="T44" s="120">
        <f>_xll.qlInterestRateIndexMaturity(Index3M,S44)</f>
        <v>43272</v>
      </c>
      <c r="U44" s="125">
        <f ca="1">_xll.qlIndexFixing(Index3M,R44,TRUE,_xll.ohTrigger(Trigger,Trigger3M,InterestRatesTrigger))</f>
        <v>1.3789131429848941E-2</v>
      </c>
      <c r="V44" s="125">
        <f ca="1">(100-_xll.qlQuoteValue(P44,_xll.ohTrigger(Trigger,Trigger3M,InterestRatesTrigger)))/100-_xll.qlQuoteValue(Q44,_xll.ohTrigger(Trigger,Trigger3M,InterestRatesTrigger))</f>
        <v>1.3972012804937456E-2</v>
      </c>
      <c r="W44" s="50" t="b">
        <f t="shared" ca="1" si="12"/>
        <v>1</v>
      </c>
      <c r="X44" s="139">
        <f t="shared" ca="1" si="9"/>
        <v>-1.8288137508851512</v>
      </c>
      <c r="Y44" s="50" t="b">
        <f ca="1">ABS(X44)&lt;=ABS('General Settings'!$D$26)</f>
        <v>0</v>
      </c>
      <c r="AG44" s="151" t="e">
        <f>NA()</f>
        <v>#N/A</v>
      </c>
    </row>
    <row r="45" spans="13:33" x14ac:dyDescent="0.2">
      <c r="M45" s="50" t="s">
        <v>114</v>
      </c>
      <c r="N45" s="50"/>
      <c r="O45" s="50" t="str">
        <f>_xll.qlIMMNextCode(O44,TRUE,Trigger)</f>
        <v>M8</v>
      </c>
      <c r="P45" s="50" t="str">
        <f t="shared" si="10"/>
        <v>GBPFUT3MM8_Quote</v>
      </c>
      <c r="Q45" s="50" t="str">
        <f t="shared" si="11"/>
        <v>GBPFUT3MM8ConvAdj_Quote</v>
      </c>
      <c r="R45" s="120">
        <f>_xll.qlInterestRateIndexFixingDate(Index3M,S45)</f>
        <v>43271</v>
      </c>
      <c r="S45" s="120">
        <f>_xll.qlIMMdate(O45)</f>
        <v>43271</v>
      </c>
      <c r="T45" s="120">
        <f>_xll.qlInterestRateIndexMaturity(Index3M,S45)</f>
        <v>43363</v>
      </c>
      <c r="U45" s="125">
        <f ca="1">_xll.qlIndexFixing(Index3M,R45,TRUE,_xll.ohTrigger(Trigger,Trigger3M,InterestRatesTrigger))</f>
        <v>1.4488780692639423E-2</v>
      </c>
      <c r="V45" s="125">
        <f ca="1">(100-_xll.qlQuoteValue(P45,_xll.ohTrigger(Trigger,Trigger3M,InterestRatesTrigger)))/100-_xll.qlQuoteValue(Q45,_xll.ohTrigger(Trigger,Trigger3M,InterestRatesTrigger))</f>
        <v>1.4739145497238072E-2</v>
      </c>
      <c r="W45" s="50" t="b">
        <f t="shared" ca="1" si="12"/>
        <v>1</v>
      </c>
      <c r="X45" s="139">
        <f t="shared" ca="1" si="9"/>
        <v>-2.5036480459864929</v>
      </c>
      <c r="Y45" s="50" t="b">
        <f ca="1">ABS(X45)&lt;=ABS('General Settings'!$D$26)</f>
        <v>0</v>
      </c>
      <c r="AG45" s="151" t="e">
        <f>NA()</f>
        <v>#N/A</v>
      </c>
    </row>
    <row r="46" spans="13:33" x14ac:dyDescent="0.2">
      <c r="M46" s="50" t="s">
        <v>114</v>
      </c>
      <c r="N46" s="50"/>
      <c r="O46" s="50" t="str">
        <f>_xll.qlIMMNextCode(O45,TRUE,Trigger)</f>
        <v>U8</v>
      </c>
      <c r="P46" s="50" t="str">
        <f t="shared" si="10"/>
        <v>GBPFUT3MU8_Quote</v>
      </c>
      <c r="Q46" s="50" t="str">
        <f t="shared" si="11"/>
        <v>GBPFUT3MU8ConvAdj_Quote</v>
      </c>
      <c r="R46" s="120">
        <f>_xll.qlInterestRateIndexFixingDate(Index3M,S46)</f>
        <v>43362</v>
      </c>
      <c r="S46" s="120">
        <f>_xll.qlIMMdate(O46)</f>
        <v>43362</v>
      </c>
      <c r="T46" s="120">
        <f>_xll.qlInterestRateIndexMaturity(Index3M,S46)</f>
        <v>43453</v>
      </c>
      <c r="U46" s="125">
        <f ca="1">_xll.qlIndexFixing(Index3M,R46,TRUE,_xll.ohTrigger(Trigger,Trigger3M,InterestRatesTrigger))</f>
        <v>1.5215725502069103E-2</v>
      </c>
      <c r="V46" s="125">
        <f ca="1">(100-_xll.qlQuoteValue(P46,_xll.ohTrigger(Trigger,Trigger3M,InterestRatesTrigger)))/100-_xll.qlQuoteValue(Q46,_xll.ohTrigger(Trigger,Trigger3M,InterestRatesTrigger))</f>
        <v>1.5504173066415036E-2</v>
      </c>
      <c r="W46" s="50" t="b">
        <f t="shared" ca="1" si="12"/>
        <v>1</v>
      </c>
      <c r="X46" s="139">
        <f t="shared" ca="1" si="9"/>
        <v>-2.8844756434593353</v>
      </c>
      <c r="Y46" s="50" t="b">
        <f ca="1">ABS(X46)&lt;=ABS('General Settings'!$D$26)</f>
        <v>0</v>
      </c>
      <c r="AG46" s="151" t="e">
        <f>NA()</f>
        <v>#N/A</v>
      </c>
    </row>
    <row r="47" spans="13:33" x14ac:dyDescent="0.2">
      <c r="M47" s="50" t="s">
        <v>114</v>
      </c>
      <c r="N47" s="50"/>
      <c r="O47" s="50" t="str">
        <f>_xll.qlIMMNextCode(O46,TRUE,Trigger)</f>
        <v>Z8</v>
      </c>
      <c r="P47" s="50" t="str">
        <f t="shared" si="10"/>
        <v>GBPFUT3MZ8_Quote</v>
      </c>
      <c r="Q47" s="50" t="str">
        <f t="shared" si="11"/>
        <v>GBPFUT3MZ8ConvAdj_Quote</v>
      </c>
      <c r="R47" s="120">
        <f>_xll.qlInterestRateIndexFixingDate(Index3M,S47)</f>
        <v>43453</v>
      </c>
      <c r="S47" s="120">
        <f>_xll.qlIMMdate(O47)</f>
        <v>43453</v>
      </c>
      <c r="T47" s="120">
        <f>_xll.qlInterestRateIndexMaturity(Index3M,S47)</f>
        <v>43543</v>
      </c>
      <c r="U47" s="125">
        <f ca="1">_xll.qlIndexFixing(Index3M,R47,TRUE,_xll.ohTrigger(Trigger,Trigger3M,InterestRatesTrigger))</f>
        <v>1.5904322937442397E-2</v>
      </c>
      <c r="V47" s="125">
        <f ca="1">(100-_xll.qlQuoteValue(P47,_xll.ohTrigger(Trigger,Trigger3M,InterestRatesTrigger)))/100-_xll.qlQuoteValue(Q47,_xll.ohTrigger(Trigger,Trigger3M,InterestRatesTrigger))</f>
        <v>1.631682352817555E-2</v>
      </c>
      <c r="W47" s="50" t="b">
        <f t="shared" ca="1" si="12"/>
        <v>1</v>
      </c>
      <c r="X47" s="139">
        <f t="shared" ca="1" si="9"/>
        <v>-4.1250059073315306</v>
      </c>
      <c r="Y47" s="50" t="b">
        <f ca="1">ABS(X47)&lt;=ABS('General Settings'!$D$26)</f>
        <v>0</v>
      </c>
      <c r="AG47" s="151" t="e">
        <f>NA()</f>
        <v>#N/A</v>
      </c>
    </row>
    <row r="48" spans="13:33" x14ac:dyDescent="0.2">
      <c r="M48" s="50" t="s">
        <v>114</v>
      </c>
      <c r="N48" s="50"/>
      <c r="O48" s="50" t="str">
        <f>_xll.qlIMMNextCode(O47,TRUE,Trigger)</f>
        <v>H9</v>
      </c>
      <c r="P48" s="50" t="str">
        <f t="shared" si="10"/>
        <v>GBPFUT3MH9_Quote</v>
      </c>
      <c r="Q48" s="50" t="str">
        <f t="shared" si="11"/>
        <v>GBPFUT3MH9ConvAdj_Quote</v>
      </c>
      <c r="R48" s="120">
        <f>_xll.qlInterestRateIndexFixingDate(Index3M,S48)</f>
        <v>43544</v>
      </c>
      <c r="S48" s="120">
        <f>_xll.qlIMMdate(O48)</f>
        <v>43544</v>
      </c>
      <c r="T48" s="120">
        <f>_xll.qlInterestRateIndexMaturity(Index3M,S48)</f>
        <v>43636</v>
      </c>
      <c r="U48" s="125">
        <f ca="1">_xll.qlIndexFixing(Index3M,R48,TRUE,_xll.ohTrigger(Trigger,Trigger3M,InterestRatesTrigger))</f>
        <v>1.6539522783704314E-2</v>
      </c>
      <c r="V48" s="125">
        <f ca="1">(100-_xll.qlQuoteValue(P48,_xll.ohTrigger(Trigger,Trigger3M,InterestRatesTrigger)))/100-_xll.qlQuoteValue(Q48,_xll.ohTrigger(Trigger,Trigger3M,InterestRatesTrigger))</f>
        <v>1.70258242803587E-2</v>
      </c>
      <c r="W48" s="50" t="b">
        <f t="shared" ca="1" si="12"/>
        <v>1</v>
      </c>
      <c r="X48" s="139">
        <f t="shared" ca="1" si="9"/>
        <v>-4.863014966543858</v>
      </c>
      <c r="Y48" s="50" t="b">
        <f ca="1">ABS(X48)&lt;=ABS('General Settings'!$D$26)</f>
        <v>0</v>
      </c>
      <c r="AG48" s="151" t="e">
        <f>NA()</f>
        <v>#N/A</v>
      </c>
    </row>
    <row r="49" spans="12:33" x14ac:dyDescent="0.2">
      <c r="M49" s="50" t="s">
        <v>114</v>
      </c>
      <c r="N49" s="50"/>
      <c r="O49" s="50" t="str">
        <f>_xll.qlIMMNextCode(O48,TRUE,Trigger)</f>
        <v>M9</v>
      </c>
      <c r="P49" s="50" t="str">
        <f t="shared" si="10"/>
        <v>GBPFUT3MM9_Quote</v>
      </c>
      <c r="Q49" s="50" t="str">
        <f t="shared" si="11"/>
        <v>GBPFUT3MM9ConvAdj_Quote</v>
      </c>
      <c r="R49" s="120">
        <f>_xll.qlInterestRateIndexFixingDate(Index3M,S49)</f>
        <v>43635</v>
      </c>
      <c r="S49" s="120">
        <f>_xll.qlIMMdate(O49)</f>
        <v>43635</v>
      </c>
      <c r="T49" s="120">
        <f>_xll.qlInterestRateIndexMaturity(Index3M,S49)</f>
        <v>43727</v>
      </c>
      <c r="U49" s="125">
        <f ca="1">_xll.qlIndexFixing(Index3M,R49,TRUE,_xll.ohTrigger(Trigger,Trigger3M,InterestRatesTrigger))</f>
        <v>1.7102009385072982E-2</v>
      </c>
      <c r="V49" s="125">
        <f ca="1">(100-_xll.qlQuoteValue(P49,_xll.ohTrigger(Trigger,Trigger3M,InterestRatesTrigger)))/100-_xll.qlQuoteValue(Q49,_xll.ohTrigger(Trigger,Trigger3M,InterestRatesTrigger))</f>
        <v>1.7683341640158872E-2</v>
      </c>
      <c r="W49" s="50" t="b">
        <f t="shared" ca="1" si="12"/>
        <v>1</v>
      </c>
      <c r="X49" s="139">
        <f t="shared" ca="1" si="9"/>
        <v>-5.8133225508589028</v>
      </c>
      <c r="Y49" s="50" t="b">
        <f ca="1">ABS(X49)&lt;=ABS('General Settings'!$D$26)</f>
        <v>0</v>
      </c>
      <c r="AG49" s="151" t="e">
        <f>NA()</f>
        <v>#N/A</v>
      </c>
    </row>
    <row r="50" spans="12:33" x14ac:dyDescent="0.2">
      <c r="M50" s="50" t="s">
        <v>114</v>
      </c>
      <c r="N50" s="50"/>
      <c r="O50" s="50" t="str">
        <f>_xll.qlIMMNextCode(O49,TRUE,Trigger)</f>
        <v>U9</v>
      </c>
      <c r="P50" s="50" t="str">
        <f t="shared" si="10"/>
        <v>GBPFUT3MU9_Quote</v>
      </c>
      <c r="Q50" s="50" t="str">
        <f t="shared" si="11"/>
        <v>GBPFUT3MU9ConvAdj_Quote</v>
      </c>
      <c r="R50" s="120">
        <f>_xll.qlInterestRateIndexFixingDate(Index3M,S50)</f>
        <v>43726</v>
      </c>
      <c r="S50" s="120">
        <f>_xll.qlIMMdate(O50)</f>
        <v>43726</v>
      </c>
      <c r="T50" s="120">
        <f>_xll.qlInterestRateIndexMaturity(Index3M,S50)</f>
        <v>43817</v>
      </c>
      <c r="U50" s="125">
        <f ca="1">_xll.qlIndexFixing(Index3M,R50,TRUE,_xll.ohTrigger(Trigger,Trigger3M,InterestRatesTrigger))</f>
        <v>1.7599904022341649E-2</v>
      </c>
      <c r="V50" s="125">
        <f ca="1">(100-_xll.qlQuoteValue(P50,_xll.ohTrigger(Trigger,Trigger3M,InterestRatesTrigger)))/100-_xll.qlQuoteValue(Q50,_xll.ohTrigger(Trigger,Trigger3M,InterestRatesTrigger))</f>
        <v>1.8339098949785405E-2</v>
      </c>
      <c r="W50" s="50" t="b">
        <f t="shared" ca="1" si="12"/>
        <v>1</v>
      </c>
      <c r="X50" s="139">
        <f t="shared" ca="1" si="9"/>
        <v>-7.3919492744375574</v>
      </c>
      <c r="Y50" s="50" t="b">
        <f ca="1">ABS(X50)&lt;=ABS('General Settings'!$D$26)</f>
        <v>0</v>
      </c>
      <c r="AG50" s="151" t="e">
        <f>NA()</f>
        <v>#N/A</v>
      </c>
    </row>
    <row r="51" spans="12:33" x14ac:dyDescent="0.2">
      <c r="M51" s="50" t="s">
        <v>114</v>
      </c>
      <c r="N51" s="50"/>
      <c r="O51" s="50" t="str">
        <f>_xll.qlIMMNextCode(O50,TRUE,Trigger)</f>
        <v>Z9</v>
      </c>
      <c r="P51" s="50" t="str">
        <f t="shared" si="10"/>
        <v>GBPFUT3MZ9_Quote</v>
      </c>
      <c r="Q51" s="50" t="str">
        <f t="shared" si="11"/>
        <v>GBPFUT3MZ9ConvAdj_Quote</v>
      </c>
      <c r="R51" s="120">
        <f>_xll.qlInterestRateIndexFixingDate(Index3M,S51)</f>
        <v>43817</v>
      </c>
      <c r="S51" s="120">
        <f>_xll.qlIMMdate(O51)</f>
        <v>43817</v>
      </c>
      <c r="T51" s="120">
        <f>_xll.qlInterestRateIndexMaturity(Index3M,S51)</f>
        <v>43908</v>
      </c>
      <c r="U51" s="125">
        <f ca="1">_xll.qlIndexFixing(Index3M,R51,TRUE,_xll.ohTrigger(Trigger,Trigger3M,InterestRatesTrigger))</f>
        <v>1.8059365317598823E-2</v>
      </c>
      <c r="V51" s="125">
        <f ca="1">(100-_xll.qlQuoteValue(P51,_xll.ohTrigger(Trigger,Trigger3M,InterestRatesTrigger)))/100-_xll.qlQuoteValue(Q51,_xll.ohTrigger(Trigger,Trigger3M,InterestRatesTrigger))</f>
        <v>1.9042163324504226E-2</v>
      </c>
      <c r="W51" s="50" t="b">
        <f t="shared" ca="1" si="12"/>
        <v>1</v>
      </c>
      <c r="X51" s="139">
        <f t="shared" ca="1" si="9"/>
        <v>-9.8279800690540338</v>
      </c>
      <c r="Y51" s="50" t="b">
        <f ca="1">ABS(X51)&lt;=ABS('General Settings'!$D$26)</f>
        <v>0</v>
      </c>
      <c r="AG51" s="151" t="e">
        <f>NA()</f>
        <v>#N/A</v>
      </c>
    </row>
    <row r="52" spans="12:33" x14ac:dyDescent="0.2">
      <c r="M52" s="50" t="s">
        <v>114</v>
      </c>
      <c r="N52" s="50"/>
      <c r="O52" s="50" t="str">
        <f>_xll.qlIMMNextCode(O51,TRUE,Trigger)</f>
        <v>H0</v>
      </c>
      <c r="P52" s="50" t="str">
        <f t="shared" si="10"/>
        <v>GBPFUT3MH0_Quote</v>
      </c>
      <c r="Q52" s="50" t="str">
        <f t="shared" si="11"/>
        <v>GBPFUT3MH0ConvAdj_Quote</v>
      </c>
      <c r="R52" s="120">
        <f>_xll.qlInterestRateIndexFixingDate(Index3M,S52)</f>
        <v>43908</v>
      </c>
      <c r="S52" s="120">
        <f>_xll.qlIMMdate(O52)</f>
        <v>43908</v>
      </c>
      <c r="T52" s="120">
        <f>_xll.qlInterestRateIndexMaturity(Index3M,S52)</f>
        <v>44000</v>
      </c>
      <c r="U52" s="125">
        <f ca="1">_xll.qlIndexFixing(Index3M,R52,TRUE,_xll.ohTrigger(Trigger,Trigger3M,InterestRatesTrigger))</f>
        <v>1.8487429735912279E-2</v>
      </c>
      <c r="V52" s="125">
        <f ca="1">(100-_xll.qlQuoteValue(P52,_xll.ohTrigger(Trigger,Trigger3M,InterestRatesTrigger)))/100-_xll.qlQuoteValue(Q52,_xll.ohTrigger(Trigger,Trigger3M,InterestRatesTrigger))</f>
        <v>1.9642517470042184E-2</v>
      </c>
      <c r="W52" s="50" t="b">
        <f t="shared" ca="1" si="12"/>
        <v>1</v>
      </c>
      <c r="X52" s="139">
        <f t="shared" ca="1" si="9"/>
        <v>-11.550877341299053</v>
      </c>
      <c r="Y52" s="50" t="b">
        <f ca="1">ABS(X52)&lt;=ABS('General Settings'!$D$26)</f>
        <v>0</v>
      </c>
      <c r="AG52" s="151" t="e">
        <f>NA()</f>
        <v>#N/A</v>
      </c>
    </row>
    <row r="53" spans="12:33" x14ac:dyDescent="0.2">
      <c r="M53" s="50" t="s">
        <v>114</v>
      </c>
      <c r="N53" s="50"/>
      <c r="O53" s="50" t="str">
        <f>_xll.qlIMMNextCode(O52,TRUE,Trigger)</f>
        <v>M0</v>
      </c>
      <c r="P53" s="50" t="str">
        <f t="shared" si="10"/>
        <v>GBPFUT3MM0_Quote</v>
      </c>
      <c r="Q53" s="50" t="str">
        <f t="shared" si="11"/>
        <v>GBPFUT3MM0ConvAdj_Quote</v>
      </c>
      <c r="R53" s="120">
        <f>_xll.qlInterestRateIndexFixingDate(Index3M,S53)</f>
        <v>43999</v>
      </c>
      <c r="S53" s="120">
        <f>_xll.qlIMMdate(O53)</f>
        <v>43999</v>
      </c>
      <c r="T53" s="120">
        <f>_xll.qlInterestRateIndexMaturity(Index3M,S53)</f>
        <v>44091</v>
      </c>
      <c r="U53" s="125">
        <f ca="1">_xll.qlIndexFixing(Index3M,R53,TRUE,_xll.ohTrigger(Trigger,Trigger3M,InterestRatesTrigger))</f>
        <v>1.8878575765560204E-2</v>
      </c>
      <c r="V53" s="125">
        <f ca="1">(100-_xll.qlQuoteValue(P53,_xll.ohTrigger(Trigger,Trigger3M,InterestRatesTrigger)))/100-_xll.qlQuoteValue(Q53,_xll.ohTrigger(Trigger,Trigger3M,InterestRatesTrigger))</f>
        <v>2.0241300500249904E-2</v>
      </c>
      <c r="W53" s="50" t="b">
        <f t="shared" ca="1" si="12"/>
        <v>1</v>
      </c>
      <c r="X53" s="139">
        <f t="shared" ca="1" si="9"/>
        <v>-13.627247346897006</v>
      </c>
      <c r="Y53" s="50" t="b">
        <f ca="1">ABS(X53)&lt;=ABS('General Settings'!$D$26)</f>
        <v>0</v>
      </c>
      <c r="AG53" s="151" t="e">
        <f>NA()</f>
        <v>#N/A</v>
      </c>
    </row>
    <row r="54" spans="12:33" x14ac:dyDescent="0.2">
      <c r="M54" s="50" t="s">
        <v>114</v>
      </c>
      <c r="N54" s="50"/>
      <c r="O54" s="50" t="str">
        <f>_xll.qlIMMNextCode(O53,TRUE,Trigger)</f>
        <v>U0</v>
      </c>
      <c r="P54" s="50" t="str">
        <f t="shared" si="10"/>
        <v>GBPFUT3MU0_Quote</v>
      </c>
      <c r="Q54" s="50" t="str">
        <f t="shared" si="11"/>
        <v>GBPFUT3MU0ConvAdj_Quote</v>
      </c>
      <c r="R54" s="120">
        <f>_xll.qlInterestRateIndexFixingDate(Index3M,S54)</f>
        <v>44090</v>
      </c>
      <c r="S54" s="120">
        <f>_xll.qlIMMdate(O54)</f>
        <v>44090</v>
      </c>
      <c r="T54" s="120">
        <f>_xll.qlInterestRateIndexMaturity(Index3M,S54)</f>
        <v>44181</v>
      </c>
      <c r="U54" s="125">
        <f ca="1">_xll.qlIndexFixing(Index3M,R54,TRUE,_xll.ohTrigger(Trigger,Trigger3M,InterestRatesTrigger))</f>
        <v>1.9231328953640853E-2</v>
      </c>
      <c r="V54" s="125">
        <f ca="1">(100-_xll.qlQuoteValue(P54,_xll.ohTrigger(Trigger,Trigger3M,InterestRatesTrigger)))/100-_xll.qlQuoteValue(Q54,_xll.ohTrigger(Trigger,Trigger3M,InterestRatesTrigger))</f>
        <v>2.0738664444677805E-2</v>
      </c>
      <c r="W54" s="50" t="b">
        <f t="shared" ca="1" si="12"/>
        <v>1</v>
      </c>
      <c r="X54" s="139">
        <f t="shared" ca="1" si="9"/>
        <v>-15.073354910369527</v>
      </c>
      <c r="Y54" s="50" t="b">
        <f ca="1">ABS(X54)&lt;=ABS('General Settings'!$D$26)</f>
        <v>0</v>
      </c>
      <c r="AG54" s="151" t="e">
        <f>NA()</f>
        <v>#N/A</v>
      </c>
    </row>
    <row r="55" spans="12:33" x14ac:dyDescent="0.2">
      <c r="M55" s="50" t="s">
        <v>114</v>
      </c>
      <c r="N55" s="50"/>
      <c r="O55" s="50" t="str">
        <f>_xll.qlIMMNextCode(O54,TRUE,Trigger)</f>
        <v>Z0</v>
      </c>
      <c r="P55" s="50" t="str">
        <f t="shared" si="10"/>
        <v>GBPFUT3MZ0_Quote</v>
      </c>
      <c r="Q55" s="50" t="str">
        <f t="shared" si="11"/>
        <v>GBPFUT3MZ0ConvAdj_Quote</v>
      </c>
      <c r="R55" s="120">
        <f>_xll.qlInterestRateIndexFixingDate(Index3M,S55)</f>
        <v>44181</v>
      </c>
      <c r="S55" s="120">
        <f>_xll.qlIMMdate(O55)</f>
        <v>44181</v>
      </c>
      <c r="T55" s="120">
        <f>_xll.qlInterestRateIndexMaturity(Index3M,S55)</f>
        <v>44271</v>
      </c>
      <c r="U55" s="125">
        <f ca="1">_xll.qlIndexFixing(Index3M,R55,TRUE,_xll.ohTrigger(Trigger,Trigger3M,InterestRatesTrigger))</f>
        <v>1.9535531900941299E-2</v>
      </c>
      <c r="V55" s="125">
        <f ca="1">(100-_xll.qlQuoteValue(P55,_xll.ohTrigger(Trigger,Trigger3M,InterestRatesTrigger)))/100-_xll.qlQuoteValue(Q55,_xll.ohTrigger(Trigger,Trigger3M,InterestRatesTrigger))</f>
        <v>2.1184091415522518E-2</v>
      </c>
      <c r="W55" s="50" t="b">
        <f t="shared" ca="1" si="12"/>
        <v>1</v>
      </c>
      <c r="X55" s="139">
        <f t="shared" ca="1" si="9"/>
        <v>-16.485595145812187</v>
      </c>
      <c r="Y55" s="50" t="b">
        <f ca="1">ABS(X55)&lt;=ABS('General Settings'!$D$26)</f>
        <v>0</v>
      </c>
      <c r="AG55" s="151" t="e">
        <f>NA()</f>
        <v>#N/A</v>
      </c>
    </row>
    <row r="56" spans="12:33" x14ac:dyDescent="0.2">
      <c r="M56" s="50" t="s">
        <v>114</v>
      </c>
      <c r="N56" s="50"/>
      <c r="O56" s="50" t="str">
        <f>_xll.qlIMMNextCode(O55,TRUE,Trigger)</f>
        <v>H1</v>
      </c>
      <c r="P56" s="50" t="str">
        <f t="shared" si="10"/>
        <v>GBPFUT3MH1_Quote</v>
      </c>
      <c r="Q56" s="50" t="str">
        <f t="shared" si="11"/>
        <v>GBPFUT3MH1ConvAdj_Quote</v>
      </c>
      <c r="R56" s="120">
        <f>_xll.qlInterestRateIndexFixingDate(Index3M,S56)</f>
        <v>44272</v>
      </c>
      <c r="S56" s="120">
        <f>_xll.qlIMMdate(O56)</f>
        <v>44272</v>
      </c>
      <c r="T56" s="120">
        <f>_xll.qlInterestRateIndexMaturity(Index3M,S56)</f>
        <v>44364</v>
      </c>
      <c r="U56" s="125">
        <f ca="1">_xll.qlIndexFixing(Index3M,R56,TRUE,_xll.ohTrigger(Trigger,Trigger3M,InterestRatesTrigger))</f>
        <v>1.9791125026987075E-2</v>
      </c>
      <c r="V56" s="125">
        <f ca="1">(100-_xll.qlQuoteValue(P56,_xll.ohTrigger(Trigger,Trigger3M,InterestRatesTrigger)))/100-_xll.qlQuoteValue(Q56,_xll.ohTrigger(Trigger,Trigger3M,InterestRatesTrigger))</f>
        <v>2.1675588033694092E-2</v>
      </c>
      <c r="W56" s="50" t="b">
        <f t="shared" ca="1" si="12"/>
        <v>1</v>
      </c>
      <c r="X56" s="139">
        <f t="shared" ca="1" si="9"/>
        <v>-18.844630067070163</v>
      </c>
      <c r="Y56" s="50" t="b">
        <f ca="1">ABS(X56)&lt;=ABS('General Settings'!$D$26)</f>
        <v>0</v>
      </c>
      <c r="AG56" s="151" t="e">
        <f>NA()</f>
        <v>#N/A</v>
      </c>
    </row>
    <row r="57" spans="12:33" x14ac:dyDescent="0.2">
      <c r="M57" s="94" t="s">
        <v>114</v>
      </c>
      <c r="N57" s="94"/>
      <c r="O57" s="94" t="str">
        <f>_xll.qlIMMNextCode(O56,TRUE,Trigger)</f>
        <v>M1</v>
      </c>
      <c r="P57" s="94" t="str">
        <f t="shared" si="10"/>
        <v>GBPFUT3MM1_Quote</v>
      </c>
      <c r="Q57" s="94" t="str">
        <f t="shared" si="11"/>
        <v>GBPFUT3MM1ConvAdj_Quote</v>
      </c>
      <c r="R57" s="106">
        <f>_xll.qlInterestRateIndexFixingDate(Index3M,S57)</f>
        <v>44363</v>
      </c>
      <c r="S57" s="106">
        <f>_xll.qlIMMdate(O57)</f>
        <v>44363</v>
      </c>
      <c r="T57" s="106">
        <f>_xll.qlInterestRateIndexMaturity(Index3M,S57)</f>
        <v>44455</v>
      </c>
      <c r="U57" s="97">
        <f ca="1">_xll.qlIndexFixing(Index3M,R57,TRUE,_xll.ohTrigger(Trigger,Trigger3M,InterestRatesTrigger))</f>
        <v>1.9988336917910077E-2</v>
      </c>
      <c r="V57" s="97">
        <f ca="1">(100-_xll.qlQuoteValue(P57,_xll.ohTrigger(Trigger,Trigger3M,InterestRatesTrigger)))/100-_xll.qlQuoteValue(Q57,_xll.ohTrigger(Trigger,Trigger3M,InterestRatesTrigger))</f>
        <v>2.1966516155076343E-2</v>
      </c>
      <c r="W57" s="94" t="b">
        <f t="shared" ca="1" si="12"/>
        <v>1</v>
      </c>
      <c r="X57" s="148">
        <f t="shared" ca="1" si="9"/>
        <v>-19.781792371662657</v>
      </c>
      <c r="Y57" s="94" t="b">
        <f ca="1">ABS(X57)&lt;=ABS('General Settings'!$D$26)</f>
        <v>0</v>
      </c>
      <c r="AG57" s="151" t="e">
        <f>NA()</f>
        <v>#N/A</v>
      </c>
    </row>
    <row r="58" spans="12:33" x14ac:dyDescent="0.2">
      <c r="M58" s="94" t="s">
        <v>114</v>
      </c>
      <c r="N58" s="94"/>
      <c r="O58" s="94" t="str">
        <f>_xll.qlIMMNextCode(O57,TRUE,Trigger)</f>
        <v>U1</v>
      </c>
      <c r="P58" s="94" t="str">
        <f t="shared" si="10"/>
        <v>GBPFUT3MU1_Quote</v>
      </c>
      <c r="Q58" s="94" t="str">
        <f t="shared" si="11"/>
        <v>GBPFUT3MU1ConvAdj_Quote</v>
      </c>
      <c r="R58" s="106">
        <f>_xll.qlInterestRateIndexFixingDate(Index3M,S58)</f>
        <v>44454</v>
      </c>
      <c r="S58" s="106">
        <f>_xll.qlIMMdate(O58)</f>
        <v>44454</v>
      </c>
      <c r="T58" s="106">
        <f>_xll.qlInterestRateIndexMaturity(Index3M,S58)</f>
        <v>44545</v>
      </c>
      <c r="U58" s="97">
        <f ca="1">_xll.qlIndexFixing(Index3M,R58,TRUE,_xll.ohTrigger(Trigger,Trigger3M,InterestRatesTrigger))</f>
        <v>2.0137378976355095E-2</v>
      </c>
      <c r="V58" s="97">
        <f ca="1">(100-_xll.qlQuoteValue(P58,_xll.ohTrigger(Trigger,Trigger3M,InterestRatesTrigger)))/100-_xll.qlQuoteValue(Q58,_xll.ohTrigger(Trigger,Trigger3M,InterestRatesTrigger))</f>
        <v>2.2256324595748739E-2</v>
      </c>
      <c r="W58" s="94" t="b">
        <f t="shared" ca="1" si="12"/>
        <v>1</v>
      </c>
      <c r="X58" s="148">
        <f t="shared" ca="1" si="9"/>
        <v>-21.189456193936447</v>
      </c>
      <c r="Y58" s="94" t="b">
        <f ca="1">ABS(X58)&lt;=ABS('General Settings'!$D$26)</f>
        <v>0</v>
      </c>
      <c r="AG58" s="152" t="e">
        <f>NA()</f>
        <v>#N/A</v>
      </c>
    </row>
    <row r="59" spans="12:33" x14ac:dyDescent="0.2">
      <c r="M59" s="93" t="s">
        <v>115</v>
      </c>
      <c r="N59" s="93"/>
      <c r="O59" s="93" t="str">
        <f>IF(_xll.qlIMMIsIMMcode(_xll.qlIMMNextCode(SettlementDate,FALSE)),_xll.qlIMMNextCode(_xll.qlIMMNextCode(SettlementDate,FALSE),FALSE),_xll.qlIMMNextCode(SettlementDate,FALSE))</f>
        <v>V5</v>
      </c>
      <c r="P59" s="93" t="str">
        <f t="shared" si="10"/>
        <v>GBPFUT3MV5_Quote</v>
      </c>
      <c r="Q59" s="93" t="str">
        <f t="shared" si="11"/>
        <v>GBPFUT3MV5ConvAdj_Quote</v>
      </c>
      <c r="R59" s="105">
        <f>_xll.qlInterestRateIndexFixingDate(Index3M,S59)</f>
        <v>42298</v>
      </c>
      <c r="S59" s="105">
        <f>_xll.qlIMMdate(O59)</f>
        <v>42298</v>
      </c>
      <c r="T59" s="105">
        <f>_xll.qlInterestRateIndexMaturity(Index3M,S59)</f>
        <v>42390</v>
      </c>
      <c r="U59" s="96">
        <f ca="1">_xll.qlIndexFixing(Index3M,R59,TRUE,_xll.ohTrigger(Trigger,Trigger3M,InterestRatesTrigger))</f>
        <v>5.8426708154502857E-3</v>
      </c>
      <c r="V59" s="96">
        <f ca="1">(100-_xll.qlQuoteValue(P59,_xll.ohTrigger(Trigger,Trigger3M,InterestRatesTrigger)))/100-_xll.qlQuoteValue(Q59,_xll.ohTrigger(Trigger,Trigger3M,InterestRatesTrigger))</f>
        <v>0.99999900882984238</v>
      </c>
      <c r="W59" s="93" t="b">
        <f t="shared" ca="1" si="12"/>
        <v>1</v>
      </c>
      <c r="X59" s="149">
        <f t="shared" ca="1" si="9"/>
        <v>-9941.5633801439199</v>
      </c>
      <c r="Y59" s="93" t="b">
        <f ca="1">ABS(X59)&lt;=ABS('General Settings'!$D$26)</f>
        <v>0</v>
      </c>
      <c r="AG59" s="150" t="e">
        <f>NA()</f>
        <v>#N/A</v>
      </c>
    </row>
    <row r="60" spans="12:33" x14ac:dyDescent="0.2">
      <c r="M60" s="51" t="s">
        <v>115</v>
      </c>
      <c r="N60" s="51"/>
      <c r="O60" s="51" t="str">
        <f>IF(_xll.qlIMMIsIMMcode(_xll.qlIMMNextCode(O59,FALSE)),_xll.qlIMMNextCode(_xll.qlIMMNextCode(O59,FALSE),FALSE),_xll.qlIMMNextCode(O59,FALSE))</f>
        <v>X5</v>
      </c>
      <c r="P60" s="51" t="str">
        <f t="shared" si="10"/>
        <v>GBPFUT3MX5_Quote</v>
      </c>
      <c r="Q60" s="51" t="str">
        <f t="shared" si="11"/>
        <v>GBPFUT3MX5ConvAdj_Quote</v>
      </c>
      <c r="R60" s="121">
        <f>_xll.qlInterestRateIndexFixingDate(Index3M,S60)</f>
        <v>42326</v>
      </c>
      <c r="S60" s="121">
        <f>_xll.qlIMMdate(O60)</f>
        <v>42326</v>
      </c>
      <c r="T60" s="121">
        <f>_xll.qlInterestRateIndexMaturity(Index3M,S60)</f>
        <v>42418</v>
      </c>
      <c r="U60" s="126">
        <f ca="1">_xll.qlIndexFixing(Index3M,R60,TRUE,_xll.ohTrigger(Trigger,Trigger3M,InterestRatesTrigger))</f>
        <v>5.92325333272045E-3</v>
      </c>
      <c r="V60" s="126">
        <f ca="1">(100-_xll.qlQuoteValue(P60,_xll.ohTrigger(Trigger,Trigger3M,InterestRatesTrigger)))/100-_xll.qlQuoteValue(Q60,_xll.ohTrigger(Trigger,Trigger3M,InterestRatesTrigger))</f>
        <v>0.99999729979076413</v>
      </c>
      <c r="W60" s="51" t="b">
        <f t="shared" ca="1" si="12"/>
        <v>1</v>
      </c>
      <c r="X60" s="142">
        <f t="shared" ca="1" si="9"/>
        <v>-9940.7404645804363</v>
      </c>
      <c r="Y60" s="51" t="b">
        <f ca="1">ABS(X60)&lt;=ABS('General Settings'!$D$26)</f>
        <v>0</v>
      </c>
      <c r="AA60" s="104" t="s">
        <v>103</v>
      </c>
      <c r="AC60" s="103" t="s">
        <v>108</v>
      </c>
      <c r="AD60" s="103" t="s">
        <v>109</v>
      </c>
      <c r="AE60" s="104" t="s">
        <v>110</v>
      </c>
      <c r="AG60" s="152" t="e">
        <f>NA()</f>
        <v>#N/A</v>
      </c>
    </row>
    <row r="61" spans="12:33" x14ac:dyDescent="0.2">
      <c r="L61" s="62"/>
      <c r="M61" s="50" t="s">
        <v>60</v>
      </c>
      <c r="N61" s="50"/>
      <c r="O61" s="50" t="s">
        <v>32</v>
      </c>
      <c r="P61" s="50" t="str">
        <f t="shared" ref="P61:P66" si="13">Currency&amp;"AM3L"&amp;O61&amp;QuoteSuffix</f>
        <v>GBPAM3L6M_Quote</v>
      </c>
      <c r="Q61" s="122"/>
      <c r="R61" s="120">
        <f t="shared" ref="R61:R66" si="14">EvaluationDate</f>
        <v>42278</v>
      </c>
      <c r="S61" s="120">
        <f>_xll.qlInterestRateIndexValueDate(AA61,R61)</f>
        <v>42278</v>
      </c>
      <c r="T61" s="120">
        <f>_xll.qlInterestRateIndexMaturity(AA61,S61)</f>
        <v>42461</v>
      </c>
      <c r="U61" s="125">
        <f ca="1">_xll.qlIndexFixing(AA61,R61,TRUE,_xll.ohTrigger(Trigger,Trigger3M,InterestRatesTrigger))</f>
        <v>5.8908329772264061E-3</v>
      </c>
      <c r="V61" s="125">
        <f ca="1">_xll.qlQuoteValue(P61,_xll.ohTrigger(Trigger,Trigger3M,InterestRatesTrigger))</f>
        <v>5.9800000000000001E-3</v>
      </c>
      <c r="W61" s="50" t="b">
        <f t="shared" ca="1" si="12"/>
        <v>1</v>
      </c>
      <c r="X61" s="139">
        <f t="shared" ca="1" si="9"/>
        <v>-0.89167022773594018</v>
      </c>
      <c r="Y61" s="50" t="b">
        <f ca="1">ABS(X61)&lt;=ABS('General Settings'!$D$27)</f>
        <v>1</v>
      </c>
      <c r="AA61" s="93" t="str">
        <f>_xll.qlSwapIndex(,,O61,SettlementDays,Currency,Calendar,ShortFixedLegTenor,ShortFixedLegBDC,ShortFixedLegDayCounter,Index3M,DiscountingCurve,Permanent,Trigger,ObjectOverwrite)</f>
        <v>obj_003de#0000</v>
      </c>
      <c r="AC61" s="194" t="s">
        <v>33</v>
      </c>
      <c r="AD61" s="194" t="s">
        <v>112</v>
      </c>
      <c r="AE61" s="101" t="s">
        <v>102</v>
      </c>
    </row>
    <row r="62" spans="12:33" x14ac:dyDescent="0.2">
      <c r="M62" s="50" t="s">
        <v>60</v>
      </c>
      <c r="N62" s="50"/>
      <c r="O62" s="50" t="s">
        <v>68</v>
      </c>
      <c r="P62" s="50" t="str">
        <f t="shared" si="13"/>
        <v>GBPAM3L9M_Quote</v>
      </c>
      <c r="Q62" s="122"/>
      <c r="R62" s="120">
        <f t="shared" si="14"/>
        <v>42278</v>
      </c>
      <c r="S62" s="120">
        <f>_xll.qlInterestRateIndexValueDate(AA62,R62)</f>
        <v>42278</v>
      </c>
      <c r="T62" s="120">
        <f>_xll.qlInterestRateIndexMaturity(AA62,S62)</f>
        <v>42552</v>
      </c>
      <c r="U62" s="125">
        <f ca="1">_xll.qlIndexFixing(AA62,R62,TRUE,_xll.ohTrigger(Trigger,Trigger3M,InterestRatesTrigger))</f>
        <v>6.1131887268704582E-3</v>
      </c>
      <c r="V62" s="125">
        <f ca="1">_xll.qlQuoteValue(P62,_xll.ohTrigger(Trigger,Trigger3M,InterestRatesTrigger))</f>
        <v>6.2199999999999998E-3</v>
      </c>
      <c r="W62" s="50" t="b">
        <f t="shared" ca="1" si="12"/>
        <v>1</v>
      </c>
      <c r="X62" s="139">
        <f t="shared" ca="1" si="9"/>
        <v>-1.0681127312954162</v>
      </c>
      <c r="Y62" s="50" t="b">
        <f ca="1">ABS(X62)&lt;=ABS('General Settings'!$D$27)</f>
        <v>1</v>
      </c>
      <c r="AA62" s="94" t="str">
        <f>_xll.qlSwapIndex(,,O62,SettlementDays,Currency,Calendar,ShortFixedLegTenor,ShortFixedLegBDC,ShortFixedLegDayCounter,Index3M,DiscountingCurve,Permanent,Trigger,ObjectOverwrite)</f>
        <v>obj_003ca#0000</v>
      </c>
    </row>
    <row r="63" spans="12:33" x14ac:dyDescent="0.2">
      <c r="M63" s="50" t="s">
        <v>60</v>
      </c>
      <c r="N63" s="50"/>
      <c r="O63" s="50" t="s">
        <v>33</v>
      </c>
      <c r="P63" s="50" t="str">
        <f t="shared" si="13"/>
        <v>GBPAM3L1Y_Quote</v>
      </c>
      <c r="Q63" s="122"/>
      <c r="R63" s="120">
        <f t="shared" si="14"/>
        <v>42278</v>
      </c>
      <c r="S63" s="120">
        <f>_xll.qlInterestRateIndexValueDate(AA63,R63)</f>
        <v>42278</v>
      </c>
      <c r="T63" s="120">
        <f>_xll.qlInterestRateIndexMaturity(AA63,S63)</f>
        <v>42646</v>
      </c>
      <c r="U63" s="125">
        <f ca="1">_xll.qlIndexFixing(AA63,R63,TRUE,_xll.ohTrigger(Trigger,Trigger3M,InterestRatesTrigger))</f>
        <v>6.4191692291862522E-3</v>
      </c>
      <c r="V63" s="125">
        <f ca="1">_xll.qlQuoteValue(P63,_xll.ohTrigger(Trigger,Trigger3M,InterestRatesTrigger))</f>
        <v>6.5400000000000007E-3</v>
      </c>
      <c r="W63" s="50" t="b">
        <f t="shared" ca="1" si="12"/>
        <v>1</v>
      </c>
      <c r="X63" s="139">
        <f t="shared" ca="1" si="9"/>
        <v>-1.2083077081374849</v>
      </c>
      <c r="Y63" s="50" t="b">
        <f ca="1">ABS(X63)&lt;=ABS('General Settings'!$D$27)</f>
        <v>1</v>
      </c>
      <c r="AA63" s="94" t="str">
        <f>_xll.qlSwapIndex(,,O63,SettlementDays,Currency,Calendar,ShortFixedLegTenor,ShortFixedLegBDC,ShortFixedLegDayCounter,Index3M,DiscountingCurve,Permanent,Trigger,ObjectOverwrite)</f>
        <v>obj_003b2#0000</v>
      </c>
    </row>
    <row r="64" spans="12:33" x14ac:dyDescent="0.2">
      <c r="M64" s="50" t="s">
        <v>60</v>
      </c>
      <c r="N64" s="50"/>
      <c r="O64" s="50" t="s">
        <v>73</v>
      </c>
      <c r="P64" s="50" t="str">
        <f t="shared" si="13"/>
        <v>GBPAM3L15M_Quote</v>
      </c>
      <c r="Q64" s="122"/>
      <c r="R64" s="120">
        <f t="shared" si="14"/>
        <v>42278</v>
      </c>
      <c r="S64" s="120">
        <f>_xll.qlInterestRateIndexValueDate(AA64,R64)</f>
        <v>42278</v>
      </c>
      <c r="T64" s="120">
        <f>_xll.qlInterestRateIndexMaturity(AA64,S64)</f>
        <v>42738</v>
      </c>
      <c r="U64" s="125">
        <f ca="1">_xll.qlIndexFixing(AA64,R64,TRUE,_xll.ohTrigger(Trigger,Trigger3M,InterestRatesTrigger))</f>
        <v>6.7840131736956839E-3</v>
      </c>
      <c r="V64" s="125">
        <f ca="1">_xll.qlQuoteValue(P64,_xll.ohTrigger(Trigger,Trigger3M,InterestRatesTrigger))</f>
        <v>6.8900000000000003E-3</v>
      </c>
      <c r="W64" s="50" t="b">
        <f t="shared" ca="1" si="12"/>
        <v>1</v>
      </c>
      <c r="X64" s="139">
        <f t="shared" ca="1" si="9"/>
        <v>-1.0598682630431639</v>
      </c>
      <c r="Y64" s="50" t="b">
        <f ca="1">ABS(X64)&lt;=ABS('General Settings'!$D$27)</f>
        <v>1</v>
      </c>
      <c r="AA64" s="94" t="str">
        <f>_xll.qlSwapIndex(,,O64,SettlementDays,Currency,Calendar,ShortFixedLegTenor,ShortFixedLegBDC,ShortFixedLegDayCounter,Index3M,DiscountingCurve,Permanent,Trigger,ObjectOverwrite)</f>
        <v>obj_0039b#0000</v>
      </c>
    </row>
    <row r="65" spans="10:31" x14ac:dyDescent="0.2">
      <c r="M65" s="50" t="s">
        <v>60</v>
      </c>
      <c r="N65" s="50"/>
      <c r="O65" s="50" t="s">
        <v>76</v>
      </c>
      <c r="P65" s="50" t="str">
        <f t="shared" si="13"/>
        <v>GBPAM3L18M_Quote</v>
      </c>
      <c r="Q65" s="122"/>
      <c r="R65" s="120">
        <f t="shared" si="14"/>
        <v>42278</v>
      </c>
      <c r="S65" s="120">
        <f>_xll.qlInterestRateIndexValueDate(AA65,R65)</f>
        <v>42278</v>
      </c>
      <c r="T65" s="120">
        <f>_xll.qlInterestRateIndexMaturity(AA65,S65)</f>
        <v>42828</v>
      </c>
      <c r="U65" s="125">
        <f ca="1">_xll.qlIndexFixing(AA65,R65,TRUE,_xll.ohTrigger(Trigger,Trigger3M,InterestRatesTrigger))</f>
        <v>7.2034699349824418E-3</v>
      </c>
      <c r="V65" s="125">
        <f ca="1">_xll.qlQuoteValue(P65,_xll.ohTrigger(Trigger,Trigger3M,InterestRatesTrigger))</f>
        <v>7.3200000000000001E-3</v>
      </c>
      <c r="W65" s="50" t="b">
        <f t="shared" ca="1" si="12"/>
        <v>1</v>
      </c>
      <c r="X65" s="139">
        <f t="shared" ca="1" si="9"/>
        <v>-1.1653006501755829</v>
      </c>
      <c r="Y65" s="50" t="b">
        <f ca="1">ABS(X65)&lt;=ABS('General Settings'!$D$27)</f>
        <v>1</v>
      </c>
      <c r="AA65" s="94" t="str">
        <f>_xll.qlSwapIndex(,,O65,SettlementDays,Currency,Calendar,ShortFixedLegTenor,ShortFixedLegBDC,ShortFixedLegDayCounter,Index3M,DiscountingCurve,Permanent,Trigger,ObjectOverwrite)</f>
        <v>obj_003ed#0000</v>
      </c>
    </row>
    <row r="66" spans="10:31" x14ac:dyDescent="0.2">
      <c r="M66" s="50" t="s">
        <v>60</v>
      </c>
      <c r="N66" s="50"/>
      <c r="O66" s="50" t="s">
        <v>79</v>
      </c>
      <c r="P66" s="50" t="str">
        <f t="shared" si="13"/>
        <v>GBPAM3L21M_Quote</v>
      </c>
      <c r="Q66" s="122"/>
      <c r="R66" s="120">
        <f t="shared" si="14"/>
        <v>42278</v>
      </c>
      <c r="S66" s="120">
        <f>_xll.qlInterestRateIndexValueDate(AA66,R66)</f>
        <v>42278</v>
      </c>
      <c r="T66" s="120">
        <f>_xll.qlInterestRateIndexMaturity(AA66,S66)</f>
        <v>42919</v>
      </c>
      <c r="U66" s="125">
        <f ca="1">_xll.qlIndexFixing(AA66,R66,TRUE,_xll.ohTrigger(Trigger,Trigger3M,InterestRatesTrigger))</f>
        <v>7.6668955309091968E-3</v>
      </c>
      <c r="V66" s="125" t="e">
        <f ca="1">_xll.qlQuoteValue(P66,_xll.ohTrigger(Trigger,Trigger3M,InterestRatesTrigger))</f>
        <v>#NUM!</v>
      </c>
      <c r="W66" s="50" t="b">
        <f t="shared" ca="1" si="12"/>
        <v>0</v>
      </c>
      <c r="X66" s="139" t="e">
        <f t="shared" ca="1" si="9"/>
        <v>#NUM!</v>
      </c>
      <c r="Y66" s="50" t="e">
        <f ca="1">ABS(X66)&lt;=ABS('General Settings'!$D$27)</f>
        <v>#NUM!</v>
      </c>
      <c r="AA66" s="95" t="str">
        <f>_xll.qlSwapIndex(,,O66,SettlementDays,Currency,Calendar,ShortFixedLegTenor,ShortFixedLegBDC,ShortFixedLegDayCounter,Index3M,DiscountingCurve,Permanent,Trigger,ObjectOverwrite)</f>
        <v>obj_003cf#0000</v>
      </c>
      <c r="AC66" s="103" t="s">
        <v>108</v>
      </c>
      <c r="AD66" s="103" t="s">
        <v>109</v>
      </c>
      <c r="AE66" s="104" t="s">
        <v>110</v>
      </c>
    </row>
    <row r="67" spans="10:31" x14ac:dyDescent="0.2">
      <c r="M67" s="52" t="s">
        <v>60</v>
      </c>
      <c r="N67" s="52"/>
      <c r="O67" s="52" t="s">
        <v>33</v>
      </c>
      <c r="P67" s="52" t="str">
        <f t="shared" ref="P67:P103" si="15">Currency&amp;"SM3L"&amp;O67&amp;QuoteSuffix</f>
        <v>GBPSM3L1Y_Quote</v>
      </c>
      <c r="Q67" s="123"/>
      <c r="R67" s="128">
        <f t="shared" ref="R67:R103" si="16">EvaluationDate</f>
        <v>42278</v>
      </c>
      <c r="S67" s="128">
        <f>_xll.qlInterestRateIndexValueDate(AA67,R67)</f>
        <v>42278</v>
      </c>
      <c r="T67" s="128">
        <f>_xll.qlInterestRateIndexMaturity(AA67,S67)</f>
        <v>42646</v>
      </c>
      <c r="U67" s="127">
        <f ca="1">_xll.qlIndexFixing(AA67,R67,TRUE,_xll.ohTrigger(Trigger,Trigger3M,InterestRatesTrigger))</f>
        <v>6.4990787996798702E-3</v>
      </c>
      <c r="V67" s="127">
        <f ca="1">_xll.qlQuoteValue(P67,_xll.ohTrigger(Trigger,Trigger3M,InterestRatesTrigger))</f>
        <v>6.5199999999999989E-3</v>
      </c>
      <c r="W67" s="52" t="b">
        <f t="shared" ref="W67:W93" ca="1" si="17">NOT(ISERROR(V67))</f>
        <v>1</v>
      </c>
      <c r="X67" s="143">
        <f t="shared" ref="X67:X81" ca="1" si="18">(U67-V67)*10000</f>
        <v>-0.20921200320128674</v>
      </c>
      <c r="Y67" s="52" t="b">
        <f ca="1">ABS(X67)&lt;=ABS('General Settings'!$D$28)</f>
        <v>1</v>
      </c>
      <c r="AA67" s="50" t="str">
        <f>_xll.qlSwapIndex(,,O67,SettlementDays,Currency,Calendar,FixedLegTenor,FixedLegBDC,FixedLegDayCounter,Index3M,DiscountingCurve,Permanent,Trigger,ObjectOverwrite)</f>
        <v>obj_003bc#0000</v>
      </c>
      <c r="AC67" s="194" t="s">
        <v>32</v>
      </c>
      <c r="AD67" s="194" t="s">
        <v>112</v>
      </c>
      <c r="AE67" s="101" t="s">
        <v>158</v>
      </c>
    </row>
    <row r="68" spans="10:31" x14ac:dyDescent="0.2">
      <c r="M68" s="50" t="s">
        <v>60</v>
      </c>
      <c r="N68" s="50"/>
      <c r="O68" s="50" t="s">
        <v>73</v>
      </c>
      <c r="P68" s="50" t="str">
        <f t="shared" si="15"/>
        <v>GBPSM3L15M_Quote</v>
      </c>
      <c r="Q68" s="122"/>
      <c r="R68" s="120">
        <f t="shared" si="16"/>
        <v>42278</v>
      </c>
      <c r="S68" s="120">
        <f>_xll.qlInterestRateIndexValueDate(AA68,R68)</f>
        <v>42278</v>
      </c>
      <c r="T68" s="120">
        <f>_xll.qlInterestRateIndexMaturity(AA68,S68)</f>
        <v>42738</v>
      </c>
      <c r="U68" s="125">
        <f ca="1">_xll.qlIndexFixing(AA68,R68,TRUE,_xll.ohTrigger(Trigger,Trigger3M,InterestRatesTrigger))</f>
        <v>6.8696177990268418E-3</v>
      </c>
      <c r="V68" s="125" t="e">
        <f ca="1">_xll.qlQuoteValue(P68,_xll.ohTrigger(Trigger,Trigger3M,InterestRatesTrigger))</f>
        <v>#NUM!</v>
      </c>
      <c r="W68" s="50" t="b">
        <f t="shared" ca="1" si="17"/>
        <v>0</v>
      </c>
      <c r="X68" s="139" t="e">
        <f t="shared" ca="1" si="18"/>
        <v>#NUM!</v>
      </c>
      <c r="Y68" s="50" t="e">
        <f ca="1">ABS(X68)&lt;=ABS('General Settings'!$D$28)</f>
        <v>#NUM!</v>
      </c>
      <c r="AA68" s="50" t="str">
        <f>_xll.qlSwapIndex(,,O68,SettlementDays,Currency,Calendar,FixedLegTenor,FixedLegBDC,FixedLegDayCounter,Index3M,DiscountingCurve,Permanent,Trigger,ObjectOverwrite)</f>
        <v>obj_003d8#0000</v>
      </c>
    </row>
    <row r="69" spans="10:31" x14ac:dyDescent="0.2">
      <c r="M69" s="50" t="s">
        <v>60</v>
      </c>
      <c r="N69" s="50"/>
      <c r="O69" s="50" t="s">
        <v>76</v>
      </c>
      <c r="P69" s="50" t="str">
        <f t="shared" si="15"/>
        <v>GBPSM3L18M_Quote</v>
      </c>
      <c r="Q69" s="122"/>
      <c r="R69" s="120">
        <f t="shared" si="16"/>
        <v>42278</v>
      </c>
      <c r="S69" s="120">
        <f>_xll.qlInterestRateIndexValueDate(AA69,R69)</f>
        <v>42278</v>
      </c>
      <c r="T69" s="120">
        <f>_xll.qlInterestRateIndexMaturity(AA69,S69)</f>
        <v>42828</v>
      </c>
      <c r="U69" s="125">
        <f ca="1">_xll.qlIndexFixing(AA69,R69,TRUE,_xll.ohTrigger(Trigger,Trigger3M,InterestRatesTrigger))</f>
        <v>7.2947098809283918E-3</v>
      </c>
      <c r="V69" s="125" t="e">
        <f ca="1">_xll.qlQuoteValue(P69,_xll.ohTrigger(Trigger,Trigger3M,InterestRatesTrigger))</f>
        <v>#NUM!</v>
      </c>
      <c r="W69" s="50" t="b">
        <f t="shared" ca="1" si="17"/>
        <v>0</v>
      </c>
      <c r="X69" s="139" t="e">
        <f t="shared" ca="1" si="18"/>
        <v>#NUM!</v>
      </c>
      <c r="Y69" s="50" t="e">
        <f ca="1">ABS(X69)&lt;=ABS('General Settings'!$D$28)</f>
        <v>#NUM!</v>
      </c>
      <c r="AA69" s="50" t="str">
        <f>_xll.qlSwapIndex(,,O69,SettlementDays,Currency,Calendar,FixedLegTenor,FixedLegBDC,FixedLegDayCounter,Index3M,DiscountingCurve,Permanent,Trigger,ObjectOverwrite)</f>
        <v>obj_003cd#0000</v>
      </c>
    </row>
    <row r="70" spans="10:31" x14ac:dyDescent="0.2">
      <c r="M70" s="50" t="s">
        <v>60</v>
      </c>
      <c r="N70" s="50"/>
      <c r="O70" s="50" t="s">
        <v>79</v>
      </c>
      <c r="P70" s="50" t="str">
        <f t="shared" si="15"/>
        <v>GBPSM3L21M_Quote</v>
      </c>
      <c r="Q70" s="122"/>
      <c r="R70" s="120">
        <f t="shared" si="16"/>
        <v>42278</v>
      </c>
      <c r="S70" s="120">
        <f>_xll.qlInterestRateIndexValueDate(AA70,R70)</f>
        <v>42278</v>
      </c>
      <c r="T70" s="120">
        <f>_xll.qlInterestRateIndexMaturity(AA70,S70)</f>
        <v>42919</v>
      </c>
      <c r="U70" s="125">
        <f ca="1">_xll.qlIndexFixing(AA70,R70,TRUE,_xll.ohTrigger(Trigger,Trigger3M,InterestRatesTrigger))</f>
        <v>7.7613253462182437E-3</v>
      </c>
      <c r="V70" s="125" t="e">
        <f ca="1">_xll.qlQuoteValue(P70,_xll.ohTrigger(Trigger,Trigger3M,InterestRatesTrigger))</f>
        <v>#NUM!</v>
      </c>
      <c r="W70" s="50" t="b">
        <f t="shared" ca="1" si="17"/>
        <v>0</v>
      </c>
      <c r="X70" s="139" t="e">
        <f t="shared" ca="1" si="18"/>
        <v>#NUM!</v>
      </c>
      <c r="Y70" s="50" t="e">
        <f ca="1">ABS(X70)&lt;=ABS('General Settings'!$D$28)</f>
        <v>#NUM!</v>
      </c>
      <c r="AA70" s="50" t="str">
        <f>_xll.qlSwapIndex(,,O70,SettlementDays,Currency,Calendar,FixedLegTenor,FixedLegBDC,FixedLegDayCounter,Index3M,DiscountingCurve,Permanent,Trigger,ObjectOverwrite)</f>
        <v>obj_0039a#0000</v>
      </c>
    </row>
    <row r="71" spans="10:31" x14ac:dyDescent="0.2">
      <c r="J71" s="62"/>
      <c r="K71" s="62"/>
      <c r="M71" s="50" t="s">
        <v>60</v>
      </c>
      <c r="N71" s="50"/>
      <c r="O71" s="50" t="s">
        <v>82</v>
      </c>
      <c r="P71" s="50" t="str">
        <f t="shared" si="15"/>
        <v>GBPSM3L2Y_Quote</v>
      </c>
      <c r="Q71" s="122"/>
      <c r="R71" s="120">
        <f t="shared" si="16"/>
        <v>42278</v>
      </c>
      <c r="S71" s="120">
        <f>_xll.qlInterestRateIndexValueDate(AA71,R71)</f>
        <v>42278</v>
      </c>
      <c r="T71" s="120">
        <f>_xll.qlInterestRateIndexMaturity(AA71,S71)</f>
        <v>43010</v>
      </c>
      <c r="U71" s="125">
        <f ca="1">_xll.qlIndexFixing(AA71,R71,TRUE,_xll.ohTrigger(Trigger,Trigger3M,InterestRatesTrigger))</f>
        <v>8.2354324636188941E-3</v>
      </c>
      <c r="V71" s="125">
        <f ca="1">_xll.qlQuoteValue(P71,_xll.ohTrigger(Trigger,Trigger3M,InterestRatesTrigger))</f>
        <v>8.2399999999999991E-3</v>
      </c>
      <c r="W71" s="50" t="b">
        <f t="shared" ca="1" si="17"/>
        <v>1</v>
      </c>
      <c r="X71" s="139">
        <f t="shared" ca="1" si="18"/>
        <v>-4.5675363811049224E-2</v>
      </c>
      <c r="Y71" s="50" t="b">
        <f ca="1">ABS(X71)&lt;=ABS('General Settings'!$D$28)</f>
        <v>1</v>
      </c>
      <c r="AA71" s="50" t="str">
        <f>_xll.qlSwapIndex(,,O71,SettlementDays,Currency,Calendar,FixedLegTenor,FixedLegBDC,FixedLegDayCounter,Index3M,DiscountingCurve,Permanent,Trigger,ObjectOverwrite)</f>
        <v>obj_003c3#0000</v>
      </c>
    </row>
    <row r="72" spans="10:31" x14ac:dyDescent="0.2">
      <c r="M72" s="110" t="s">
        <v>60</v>
      </c>
      <c r="N72" s="110"/>
      <c r="O72" s="110" t="s">
        <v>83</v>
      </c>
      <c r="P72" s="110" t="str">
        <f t="shared" si="15"/>
        <v>GBPSM3L3Y_Quote</v>
      </c>
      <c r="Q72" s="122"/>
      <c r="R72" s="111">
        <f t="shared" si="16"/>
        <v>42278</v>
      </c>
      <c r="S72" s="111">
        <f>_xll.qlInterestRateIndexValueDate(AA72,R72)</f>
        <v>42278</v>
      </c>
      <c r="T72" s="111">
        <f>_xll.qlInterestRateIndexMaturity(AA72,S72)</f>
        <v>43374</v>
      </c>
      <c r="U72" s="112">
        <f ca="1">_xll.qlIndexFixing(AA72,R72,TRUE,_xll.ohTrigger(Trigger,Trigger3M,InterestRatesTrigger))</f>
        <v>9.9899999999979467E-3</v>
      </c>
      <c r="V72" s="112">
        <f ca="1">_xll.qlQuoteValue(P72,_xll.ohTrigger(Trigger,Trigger3M,InterestRatesTrigger))</f>
        <v>9.9899999999999989E-3</v>
      </c>
      <c r="W72" s="110" t="b">
        <f t="shared" ca="1" si="17"/>
        <v>1</v>
      </c>
      <c r="X72" s="141">
        <f t="shared" ca="1" si="18"/>
        <v>-2.0521778720805628E-11</v>
      </c>
      <c r="Y72" s="50" t="b">
        <f ca="1">ABS(X72)&lt;=ABS('General Settings'!$D$28)</f>
        <v>1</v>
      </c>
      <c r="AA72" s="50" t="str">
        <f>_xll.qlSwapIndex(,,O72,SettlementDays,Currency,Calendar,FixedLegTenor,FixedLegBDC,FixedLegDayCounter,Index3M,DiscountingCurve,Permanent,Trigger,ObjectOverwrite)</f>
        <v>obj_003e3#0000</v>
      </c>
    </row>
    <row r="73" spans="10:31" x14ac:dyDescent="0.2">
      <c r="M73" s="110" t="s">
        <v>60</v>
      </c>
      <c r="N73" s="110"/>
      <c r="O73" s="110" t="s">
        <v>84</v>
      </c>
      <c r="P73" s="110" t="str">
        <f t="shared" si="15"/>
        <v>GBPSM3L4Y_Quote</v>
      </c>
      <c r="Q73" s="122"/>
      <c r="R73" s="111">
        <f t="shared" si="16"/>
        <v>42278</v>
      </c>
      <c r="S73" s="111">
        <f>_xll.qlInterestRateIndexValueDate(AA73,R73)</f>
        <v>42278</v>
      </c>
      <c r="T73" s="111">
        <f>_xll.qlInterestRateIndexMaturity(AA73,S73)</f>
        <v>43739</v>
      </c>
      <c r="U73" s="112">
        <f ca="1">_xll.qlIndexFixing(AA73,R73,TRUE,_xll.ohTrigger(Trigger,Trigger3M,InterestRatesTrigger))</f>
        <v>1.1540000000035409E-2</v>
      </c>
      <c r="V73" s="112">
        <f ca="1">_xll.qlQuoteValue(P73,_xll.ohTrigger(Trigger,Trigger3M,InterestRatesTrigger))</f>
        <v>1.154E-2</v>
      </c>
      <c r="W73" s="110" t="b">
        <f t="shared" ca="1" si="17"/>
        <v>1</v>
      </c>
      <c r="X73" s="141">
        <f t="shared" ca="1" si="18"/>
        <v>3.5409175591638586E-10</v>
      </c>
      <c r="Y73" s="50" t="b">
        <f ca="1">ABS(X73)&lt;=ABS('General Settings'!$D$28)</f>
        <v>1</v>
      </c>
      <c r="AA73" s="50" t="str">
        <f>_xll.qlSwapIndex(,,O73,SettlementDays,Currency,Calendar,FixedLegTenor,FixedLegBDC,FixedLegDayCounter,Index3M,DiscountingCurve,Permanent,Trigger,ObjectOverwrite)</f>
        <v>obj_003bb#0000</v>
      </c>
    </row>
    <row r="74" spans="10:31" x14ac:dyDescent="0.2">
      <c r="M74" s="110" t="s">
        <v>60</v>
      </c>
      <c r="N74" s="110"/>
      <c r="O74" s="110" t="s">
        <v>85</v>
      </c>
      <c r="P74" s="110" t="str">
        <f t="shared" si="15"/>
        <v>GBPSM3L5Y_Quote</v>
      </c>
      <c r="Q74" s="122"/>
      <c r="R74" s="111">
        <f t="shared" si="16"/>
        <v>42278</v>
      </c>
      <c r="S74" s="111">
        <f>_xll.qlInterestRateIndexValueDate(AA74,R74)</f>
        <v>42278</v>
      </c>
      <c r="T74" s="111">
        <f>_xll.qlInterestRateIndexMaturity(AA74,S74)</f>
        <v>44105</v>
      </c>
      <c r="U74" s="112">
        <f ca="1">_xll.qlIndexFixing(AA74,R74,TRUE,_xll.ohTrigger(Trigger,Trigger3M,InterestRatesTrigger))</f>
        <v>1.2870000000096252E-2</v>
      </c>
      <c r="V74" s="112">
        <f ca="1">_xll.qlQuoteValue(P74,_xll.ohTrigger(Trigger,Trigger3M,InterestRatesTrigger))</f>
        <v>1.2869999999999999E-2</v>
      </c>
      <c r="W74" s="110" t="b">
        <f t="shared" ca="1" si="17"/>
        <v>1</v>
      </c>
      <c r="X74" s="141">
        <f t="shared" ca="1" si="18"/>
        <v>9.6252866788049118E-10</v>
      </c>
      <c r="Y74" s="50" t="b">
        <f ca="1">ABS(X74)&lt;=ABS('General Settings'!$D$28)</f>
        <v>1</v>
      </c>
      <c r="AA74" s="50" t="str">
        <f>_xll.qlSwapIndex(,,O74,SettlementDays,Currency,Calendar,FixedLegTenor,FixedLegBDC,FixedLegDayCounter,Index3M,DiscountingCurve,Permanent,Trigger,ObjectOverwrite)</f>
        <v>obj_003b7#0000</v>
      </c>
    </row>
    <row r="75" spans="10:31" x14ac:dyDescent="0.2">
      <c r="M75" s="110" t="s">
        <v>60</v>
      </c>
      <c r="N75" s="110"/>
      <c r="O75" s="110" t="s">
        <v>86</v>
      </c>
      <c r="P75" s="110" t="str">
        <f t="shared" si="15"/>
        <v>GBPSM3L6Y_Quote</v>
      </c>
      <c r="Q75" s="122"/>
      <c r="R75" s="111">
        <f t="shared" si="16"/>
        <v>42278</v>
      </c>
      <c r="S75" s="111">
        <f>_xll.qlInterestRateIndexValueDate(AA75,R75)</f>
        <v>42278</v>
      </c>
      <c r="T75" s="111">
        <f>_xll.qlInterestRateIndexMaturity(AA75,S75)</f>
        <v>44470</v>
      </c>
      <c r="U75" s="112">
        <f ca="1">_xll.qlIndexFixing(AA75,R75,TRUE,_xll.ohTrigger(Trigger,Trigger3M,InterestRatesTrigger))</f>
        <v>1.3970000000145769E-2</v>
      </c>
      <c r="V75" s="112">
        <f ca="1">_xll.qlQuoteValue(P75,_xll.ohTrigger(Trigger,Trigger3M,InterestRatesTrigger))</f>
        <v>1.3969999999999998E-2</v>
      </c>
      <c r="W75" s="110" t="b">
        <f t="shared" ca="1" si="17"/>
        <v>1</v>
      </c>
      <c r="X75" s="141">
        <f t="shared" ca="1" si="18"/>
        <v>1.4577054840980708E-9</v>
      </c>
      <c r="Y75" s="50" t="b">
        <f ca="1">ABS(X75)&lt;=ABS('General Settings'!$D$28)</f>
        <v>1</v>
      </c>
      <c r="AA75" s="50" t="str">
        <f>_xll.qlSwapIndex(,,O75,SettlementDays,Currency,Calendar,FixedLegTenor,FixedLegBDC,FixedLegDayCounter,Index3M,DiscountingCurve,Permanent,Trigger,ObjectOverwrite)</f>
        <v>obj_003da#0000</v>
      </c>
    </row>
    <row r="76" spans="10:31" x14ac:dyDescent="0.2">
      <c r="M76" s="110" t="s">
        <v>60</v>
      </c>
      <c r="N76" s="110"/>
      <c r="O76" s="110" t="s">
        <v>87</v>
      </c>
      <c r="P76" s="110" t="str">
        <f t="shared" si="15"/>
        <v>GBPSM3L7Y_Quote</v>
      </c>
      <c r="Q76" s="122"/>
      <c r="R76" s="111">
        <f t="shared" si="16"/>
        <v>42278</v>
      </c>
      <c r="S76" s="111">
        <f>_xll.qlInterestRateIndexValueDate(AA76,R76)</f>
        <v>42278</v>
      </c>
      <c r="T76" s="111">
        <f>_xll.qlInterestRateIndexMaturity(AA76,S76)</f>
        <v>44837</v>
      </c>
      <c r="U76" s="112">
        <f ca="1">_xll.qlIndexFixing(AA76,R76,TRUE,_xll.ohTrigger(Trigger,Trigger3M,InterestRatesTrigger))</f>
        <v>1.4860000000068516E-2</v>
      </c>
      <c r="V76" s="112">
        <f ca="1">_xll.qlQuoteValue(P76,_xll.ohTrigger(Trigger,Trigger3M,InterestRatesTrigger))</f>
        <v>1.4860000000000002E-2</v>
      </c>
      <c r="W76" s="110" t="b">
        <f t="shared" ca="1" si="17"/>
        <v>1</v>
      </c>
      <c r="X76" s="141">
        <f t="shared" ca="1" si="18"/>
        <v>6.8514638407179973E-10</v>
      </c>
      <c r="Y76" s="50" t="b">
        <f ca="1">ABS(X76)&lt;=ABS('General Settings'!$D$28)</f>
        <v>1</v>
      </c>
      <c r="AA76" s="50" t="str">
        <f>_xll.qlSwapIndex(,,O76,SettlementDays,Currency,Calendar,FixedLegTenor,FixedLegBDC,FixedLegDayCounter,Index3M,DiscountingCurve,Permanent,Trigger,ObjectOverwrite)</f>
        <v>obj_003d5#0000</v>
      </c>
    </row>
    <row r="77" spans="10:31" x14ac:dyDescent="0.2">
      <c r="M77" s="110" t="s">
        <v>60</v>
      </c>
      <c r="N77" s="110"/>
      <c r="O77" s="110" t="s">
        <v>88</v>
      </c>
      <c r="P77" s="110" t="str">
        <f t="shared" si="15"/>
        <v>GBPSM3L8Y_Quote</v>
      </c>
      <c r="Q77" s="122"/>
      <c r="R77" s="111">
        <f t="shared" si="16"/>
        <v>42278</v>
      </c>
      <c r="S77" s="111">
        <f>_xll.qlInterestRateIndexValueDate(AA77,R77)</f>
        <v>42278</v>
      </c>
      <c r="T77" s="111">
        <f>_xll.qlInterestRateIndexMaturity(AA77,S77)</f>
        <v>45201</v>
      </c>
      <c r="U77" s="112">
        <f ca="1">_xll.qlIndexFixing(AA77,R77,TRUE,_xll.ohTrigger(Trigger,Trigger3M,InterestRatesTrigger))</f>
        <v>1.5610000000160494E-2</v>
      </c>
      <c r="V77" s="112">
        <f ca="1">_xll.qlQuoteValue(P77,_xll.ohTrigger(Trigger,Trigger3M,InterestRatesTrigger))</f>
        <v>1.5609999999999999E-2</v>
      </c>
      <c r="W77" s="110" t="b">
        <f t="shared" ca="1" si="17"/>
        <v>1</v>
      </c>
      <c r="X77" s="141">
        <f t="shared" ca="1" si="18"/>
        <v>1.6049488127389822E-9</v>
      </c>
      <c r="Y77" s="50" t="b">
        <f ca="1">ABS(X77)&lt;=ABS('General Settings'!$D$28)</f>
        <v>1</v>
      </c>
      <c r="AA77" s="50" t="str">
        <f>_xll.qlSwapIndex(,,O77,SettlementDays,Currency,Calendar,FixedLegTenor,FixedLegBDC,FixedLegDayCounter,Index3M,DiscountingCurve,Permanent,Trigger,ObjectOverwrite)</f>
        <v>obj_003ec#0000</v>
      </c>
    </row>
    <row r="78" spans="10:31" x14ac:dyDescent="0.2">
      <c r="M78" s="110" t="s">
        <v>60</v>
      </c>
      <c r="N78" s="110"/>
      <c r="O78" s="110" t="s">
        <v>89</v>
      </c>
      <c r="P78" s="110" t="str">
        <f t="shared" si="15"/>
        <v>GBPSM3L9Y_Quote</v>
      </c>
      <c r="Q78" s="122"/>
      <c r="R78" s="111">
        <f t="shared" si="16"/>
        <v>42278</v>
      </c>
      <c r="S78" s="111">
        <f>_xll.qlInterestRateIndexValueDate(AA78,R78)</f>
        <v>42278</v>
      </c>
      <c r="T78" s="111">
        <f>_xll.qlInterestRateIndexMaturity(AA78,S78)</f>
        <v>45566</v>
      </c>
      <c r="U78" s="112">
        <f ca="1">_xll.qlIndexFixing(AA78,R78,TRUE,_xll.ohTrigger(Trigger,Trigger3M,InterestRatesTrigger))</f>
        <v>1.6240000000023617E-2</v>
      </c>
      <c r="V78" s="112">
        <f ca="1">_xll.qlQuoteValue(P78,_xll.ohTrigger(Trigger,Trigger3M,InterestRatesTrigger))</f>
        <v>1.6240000000000001E-2</v>
      </c>
      <c r="W78" s="110" t="b">
        <f t="shared" ca="1" si="17"/>
        <v>1</v>
      </c>
      <c r="X78" s="141">
        <f t="shared" ca="1" si="18"/>
        <v>2.3616525401948252E-10</v>
      </c>
      <c r="Y78" s="50" t="b">
        <f ca="1">ABS(X78)&lt;=ABS('General Settings'!$D$28)</f>
        <v>1</v>
      </c>
      <c r="AA78" s="50" t="str">
        <f>_xll.qlSwapIndex(,,O78,SettlementDays,Currency,Calendar,FixedLegTenor,FixedLegBDC,FixedLegDayCounter,Index3M,DiscountingCurve,Permanent,Trigger,ObjectOverwrite)</f>
        <v>obj_003a2#0000</v>
      </c>
    </row>
    <row r="79" spans="10:31" x14ac:dyDescent="0.2">
      <c r="M79" s="110" t="s">
        <v>60</v>
      </c>
      <c r="N79" s="110"/>
      <c r="O79" s="110" t="s">
        <v>90</v>
      </c>
      <c r="P79" s="110" t="str">
        <f t="shared" si="15"/>
        <v>GBPSM3L10Y_Quote</v>
      </c>
      <c r="Q79" s="122"/>
      <c r="R79" s="111">
        <f t="shared" si="16"/>
        <v>42278</v>
      </c>
      <c r="S79" s="111">
        <f>_xll.qlInterestRateIndexValueDate(AA79,R79)</f>
        <v>42278</v>
      </c>
      <c r="T79" s="111">
        <f>_xll.qlInterestRateIndexMaturity(AA79,S79)</f>
        <v>45931</v>
      </c>
      <c r="U79" s="112">
        <f ca="1">_xll.qlIndexFixing(AA79,R79,TRUE,_xll.ohTrigger(Trigger,Trigger3M,InterestRatesTrigger))</f>
        <v>1.6790000000133157E-2</v>
      </c>
      <c r="V79" s="112">
        <f ca="1">_xll.qlQuoteValue(P79,_xll.ohTrigger(Trigger,Trigger3M,InterestRatesTrigger))</f>
        <v>1.6789999999999999E-2</v>
      </c>
      <c r="W79" s="110" t="b">
        <f t="shared" ca="1" si="17"/>
        <v>1</v>
      </c>
      <c r="X79" s="141">
        <f t="shared" ca="1" si="18"/>
        <v>1.3315737401597971E-9</v>
      </c>
      <c r="Y79" s="50" t="b">
        <f ca="1">ABS(X79)&lt;=ABS('General Settings'!$D$28)</f>
        <v>1</v>
      </c>
      <c r="AA79" s="50" t="str">
        <f>_xll.qlSwapIndex(,,O79,SettlementDays,Currency,Calendar,FixedLegTenor,FixedLegBDC,FixedLegDayCounter,Index3M,DiscountingCurve,Permanent,Trigger,ObjectOverwrite)</f>
        <v>obj_003c2#0000</v>
      </c>
    </row>
    <row r="80" spans="10:31" x14ac:dyDescent="0.2">
      <c r="M80" s="50" t="s">
        <v>60</v>
      </c>
      <c r="N80" s="50"/>
      <c r="O80" s="50" t="s">
        <v>116</v>
      </c>
      <c r="P80" s="50" t="str">
        <f t="shared" si="15"/>
        <v>GBPSM3L11Y_Quote</v>
      </c>
      <c r="Q80" s="122"/>
      <c r="R80" s="120">
        <f t="shared" si="16"/>
        <v>42278</v>
      </c>
      <c r="S80" s="120">
        <f>_xll.qlInterestRateIndexValueDate(AA80,R80)</f>
        <v>42278</v>
      </c>
      <c r="T80" s="120">
        <f>_xll.qlInterestRateIndexMaturity(AA80,S80)</f>
        <v>46296</v>
      </c>
      <c r="U80" s="125">
        <f ca="1">_xll.qlIndexFixing(AA80,R80,TRUE,_xll.ohTrigger(Trigger,Trigger3M,InterestRatesTrigger))</f>
        <v>1.7302674903579517E-2</v>
      </c>
      <c r="V80" s="125">
        <f ca="1">_xll.qlQuoteValue(P80,_xll.ohTrigger(Trigger,Trigger3M,InterestRatesTrigger))</f>
        <v>1.7299999999999999E-2</v>
      </c>
      <c r="W80" s="50" t="b">
        <f t="shared" ca="1" si="17"/>
        <v>1</v>
      </c>
      <c r="X80" s="139">
        <f t="shared" ca="1" si="18"/>
        <v>2.6749035795178844E-2</v>
      </c>
      <c r="Y80" s="50" t="b">
        <f ca="1">ABS(X80)&lt;=ABS('General Settings'!$D$28)</f>
        <v>1</v>
      </c>
      <c r="AA80" s="50" t="str">
        <f>_xll.qlSwapIndex(,,O80,SettlementDays,Currency,Calendar,FixedLegTenor,FixedLegBDC,FixedLegDayCounter,Index3M,DiscountingCurve,Permanent,Trigger,ObjectOverwrite)</f>
        <v>obj_0039e#0000</v>
      </c>
    </row>
    <row r="81" spans="13:36" x14ac:dyDescent="0.2">
      <c r="M81" s="110" t="s">
        <v>60</v>
      </c>
      <c r="N81" s="110"/>
      <c r="O81" s="110" t="s">
        <v>91</v>
      </c>
      <c r="P81" s="110" t="str">
        <f t="shared" si="15"/>
        <v>GBPSM3L12Y_Quote</v>
      </c>
      <c r="Q81" s="122"/>
      <c r="R81" s="111">
        <f t="shared" si="16"/>
        <v>42278</v>
      </c>
      <c r="S81" s="111">
        <f>_xll.qlInterestRateIndexValueDate(AA81,R81)</f>
        <v>42278</v>
      </c>
      <c r="T81" s="111">
        <f>_xll.qlInterestRateIndexMaturity(AA81,S81)</f>
        <v>46661</v>
      </c>
      <c r="U81" s="112">
        <f ca="1">_xll.qlIndexFixing(AA81,R81,TRUE,_xll.ohTrigger(Trigger,Trigger3M,InterestRatesTrigger))</f>
        <v>1.7770000000003335E-2</v>
      </c>
      <c r="V81" s="112">
        <f ca="1">_xll.qlQuoteValue(P81,_xll.ohTrigger(Trigger,Trigger3M,InterestRatesTrigger))</f>
        <v>1.7769999999999998E-2</v>
      </c>
      <c r="W81" s="110" t="b">
        <f t="shared" ca="1" si="17"/>
        <v>1</v>
      </c>
      <c r="X81" s="141">
        <f t="shared" ca="1" si="18"/>
        <v>3.3376079677793768E-11</v>
      </c>
      <c r="Y81" s="50" t="b">
        <f ca="1">ABS(X81)&lt;=ABS('General Settings'!$D$28)</f>
        <v>1</v>
      </c>
      <c r="AA81" s="50" t="str">
        <f>_xll.qlSwapIndex(,,O81,SettlementDays,Currency,Calendar,FixedLegTenor,FixedLegBDC,FixedLegDayCounter,Index3M,DiscountingCurve,Permanent,Trigger,ObjectOverwrite)</f>
        <v>obj_003a8#0000</v>
      </c>
    </row>
    <row r="82" spans="13:36" x14ac:dyDescent="0.2">
      <c r="M82" s="50" t="s">
        <v>60</v>
      </c>
      <c r="N82" s="50"/>
      <c r="O82" s="50" t="s">
        <v>117</v>
      </c>
      <c r="P82" s="50" t="str">
        <f t="shared" si="15"/>
        <v>GBPSM3L13Y_Quote</v>
      </c>
      <c r="Q82" s="122"/>
      <c r="R82" s="120">
        <f t="shared" si="16"/>
        <v>42278</v>
      </c>
      <c r="S82" s="120">
        <f>_xll.qlInterestRateIndexValueDate(AA82,R82)</f>
        <v>42278</v>
      </c>
      <c r="T82" s="120">
        <f>_xll.qlInterestRateIndexMaturity(AA82,S82)</f>
        <v>47028</v>
      </c>
      <c r="U82" s="125">
        <f ca="1">_xll.qlIndexFixing(AA82,R82,TRUE,_xll.ohTrigger(Trigger,Trigger3M,InterestRatesTrigger))</f>
        <v>1.8182150595876675E-2</v>
      </c>
      <c r="V82" s="125" t="e">
        <f ca="1">_xll.qlQuoteValue(P82,_xll.ohTrigger(Trigger,Trigger3M,InterestRatesTrigger))</f>
        <v>#NUM!</v>
      </c>
      <c r="W82" s="50" t="b">
        <f t="shared" ca="1" si="17"/>
        <v>0</v>
      </c>
      <c r="X82" s="139" t="e">
        <f t="shared" ref="X82:X107" ca="1" si="19">(U82-V82)*10000</f>
        <v>#NUM!</v>
      </c>
      <c r="Y82" s="50" t="e">
        <f ca="1">ABS(X82)&lt;=ABS('General Settings'!$D$28)</f>
        <v>#NUM!</v>
      </c>
      <c r="AA82" s="50" t="str">
        <f>_xll.qlSwapIndex(,,O82,SettlementDays,Currency,Calendar,FixedLegTenor,FixedLegBDC,FixedLegDayCounter,Index3M,DiscountingCurve,Permanent,Trigger,ObjectOverwrite)</f>
        <v>obj_003f2#0000</v>
      </c>
    </row>
    <row r="83" spans="13:36" x14ac:dyDescent="0.2">
      <c r="M83" s="50" t="s">
        <v>60</v>
      </c>
      <c r="N83" s="50"/>
      <c r="O83" s="50" t="s">
        <v>118</v>
      </c>
      <c r="P83" s="50" t="str">
        <f t="shared" si="15"/>
        <v>GBPSM3L14Y_Quote</v>
      </c>
      <c r="Q83" s="122"/>
      <c r="R83" s="120">
        <f t="shared" si="16"/>
        <v>42278</v>
      </c>
      <c r="S83" s="120">
        <f>_xll.qlInterestRateIndexValueDate(AA83,R83)</f>
        <v>42278</v>
      </c>
      <c r="T83" s="120">
        <f>_xll.qlInterestRateIndexMaturity(AA83,S83)</f>
        <v>47392</v>
      </c>
      <c r="U83" s="125">
        <f ca="1">_xll.qlIndexFixing(AA83,R83,TRUE,_xll.ohTrigger(Trigger,Trigger3M,InterestRatesTrigger))</f>
        <v>1.8533385473376487E-2</v>
      </c>
      <c r="V83" s="125" t="e">
        <f ca="1">_xll.qlQuoteValue(P83,_xll.ohTrigger(Trigger,Trigger3M,InterestRatesTrigger))</f>
        <v>#NUM!</v>
      </c>
      <c r="W83" s="50" t="b">
        <f t="shared" ca="1" si="17"/>
        <v>0</v>
      </c>
      <c r="X83" s="139" t="e">
        <f t="shared" ca="1" si="19"/>
        <v>#NUM!</v>
      </c>
      <c r="Y83" s="50" t="e">
        <f ca="1">ABS(X83)&lt;=ABS('General Settings'!$D$28)</f>
        <v>#NUM!</v>
      </c>
      <c r="AA83" s="50" t="str">
        <f>_xll.qlSwapIndex(,,O83,SettlementDays,Currency,Calendar,FixedLegTenor,FixedLegBDC,FixedLegDayCounter,Index3M,DiscountingCurve,Permanent,Trigger,ObjectOverwrite)</f>
        <v>obj_003ae#0000</v>
      </c>
    </row>
    <row r="84" spans="13:36" x14ac:dyDescent="0.2">
      <c r="M84" s="110" t="s">
        <v>60</v>
      </c>
      <c r="N84" s="110"/>
      <c r="O84" s="110" t="s">
        <v>92</v>
      </c>
      <c r="P84" s="110" t="str">
        <f t="shared" si="15"/>
        <v>GBPSM3L15Y_Quote</v>
      </c>
      <c r="Q84" s="122"/>
      <c r="R84" s="111">
        <f t="shared" si="16"/>
        <v>42278</v>
      </c>
      <c r="S84" s="111">
        <f>_xll.qlInterestRateIndexValueDate(AA84,R84)</f>
        <v>42278</v>
      </c>
      <c r="T84" s="111">
        <f>_xll.qlInterestRateIndexMaturity(AA84,S84)</f>
        <v>47757</v>
      </c>
      <c r="U84" s="112">
        <f ca="1">_xll.qlIndexFixing(AA84,R84,TRUE,_xll.ohTrigger(Trigger,Trigger3M,InterestRatesTrigger))</f>
        <v>1.8830000000030576E-2</v>
      </c>
      <c r="V84" s="112">
        <f ca="1">_xll.qlQuoteValue(P84,_xll.ohTrigger(Trigger,Trigger3M,InterestRatesTrigger))</f>
        <v>1.883E-2</v>
      </c>
      <c r="W84" s="110" t="b">
        <f t="shared" ca="1" si="17"/>
        <v>1</v>
      </c>
      <c r="X84" s="141">
        <f t="shared" ca="1" si="19"/>
        <v>3.0576235987567202E-10</v>
      </c>
      <c r="Y84" s="50" t="b">
        <f ca="1">ABS(X84)&lt;=ABS('General Settings'!$D$28)</f>
        <v>1</v>
      </c>
      <c r="AA84" s="50" t="str">
        <f>_xll.qlSwapIndex(,,O84,SettlementDays,Currency,Calendar,FixedLegTenor,FixedLegBDC,FixedLegDayCounter,Index3M,DiscountingCurve,Permanent,Trigger,ObjectOverwrite)</f>
        <v>obj_003cb#0000</v>
      </c>
    </row>
    <row r="85" spans="13:36" x14ac:dyDescent="0.2">
      <c r="M85" s="50" t="s">
        <v>60</v>
      </c>
      <c r="N85" s="50"/>
      <c r="O85" s="50" t="s">
        <v>119</v>
      </c>
      <c r="P85" s="50" t="str">
        <f t="shared" si="15"/>
        <v>GBPSM3L16Y_Quote</v>
      </c>
      <c r="Q85" s="122"/>
      <c r="R85" s="120">
        <f t="shared" si="16"/>
        <v>42278</v>
      </c>
      <c r="S85" s="120">
        <f>_xll.qlInterestRateIndexValueDate(AA85,R85)</f>
        <v>42278</v>
      </c>
      <c r="T85" s="120">
        <f>_xll.qlInterestRateIndexMaturity(AA85,S85)</f>
        <v>48122</v>
      </c>
      <c r="U85" s="125">
        <f ca="1">_xll.qlIndexFixing(AA85,R85,TRUE,_xll.ohTrigger(Trigger,Trigger3M,InterestRatesTrigger))</f>
        <v>1.9073711905988E-2</v>
      </c>
      <c r="V85" s="125" t="e">
        <f ca="1">_xll.qlQuoteValue(P85,_xll.ohTrigger(Trigger,Trigger3M,InterestRatesTrigger))</f>
        <v>#NUM!</v>
      </c>
      <c r="W85" s="50" t="b">
        <f t="shared" ca="1" si="17"/>
        <v>0</v>
      </c>
      <c r="X85" s="139" t="e">
        <f t="shared" ca="1" si="19"/>
        <v>#NUM!</v>
      </c>
      <c r="Y85" s="50" t="e">
        <f ca="1">ABS(X85)&lt;=ABS('General Settings'!$D$28)</f>
        <v>#NUM!</v>
      </c>
      <c r="AA85" s="50" t="str">
        <f>_xll.qlSwapIndex(,,O85,SettlementDays,Currency,Calendar,FixedLegTenor,FixedLegBDC,FixedLegDayCounter,Index3M,DiscountingCurve,Permanent,Trigger,ObjectOverwrite)</f>
        <v>obj_003a3#0000</v>
      </c>
    </row>
    <row r="86" spans="13:36" x14ac:dyDescent="0.2">
      <c r="M86" s="50" t="s">
        <v>60</v>
      </c>
      <c r="N86" s="50"/>
      <c r="O86" s="50" t="s">
        <v>120</v>
      </c>
      <c r="P86" s="50" t="str">
        <f t="shared" si="15"/>
        <v>GBPSM3L17Y_Quote</v>
      </c>
      <c r="Q86" s="122"/>
      <c r="R86" s="120">
        <f t="shared" si="16"/>
        <v>42278</v>
      </c>
      <c r="S86" s="120">
        <f>_xll.qlInterestRateIndexValueDate(AA86,R86)</f>
        <v>42278</v>
      </c>
      <c r="T86" s="120">
        <f>_xll.qlInterestRateIndexMaturity(AA86,S86)</f>
        <v>48488</v>
      </c>
      <c r="U86" s="125">
        <f ca="1">_xll.qlIndexFixing(AA86,R86,TRUE,_xll.ohTrigger(Trigger,Trigger3M,InterestRatesTrigger))</f>
        <v>1.9271536291511796E-2</v>
      </c>
      <c r="V86" s="125" t="e">
        <f ca="1">_xll.qlQuoteValue(P86,_xll.ohTrigger(Trigger,Trigger3M,InterestRatesTrigger))</f>
        <v>#NUM!</v>
      </c>
      <c r="W86" s="50" t="b">
        <f t="shared" ca="1" si="17"/>
        <v>0</v>
      </c>
      <c r="X86" s="139" t="e">
        <f t="shared" ca="1" si="19"/>
        <v>#NUM!</v>
      </c>
      <c r="Y86" s="50" t="e">
        <f ca="1">ABS(X86)&lt;=ABS('General Settings'!$D$28)</f>
        <v>#NUM!</v>
      </c>
      <c r="AA86" s="50" t="str">
        <f>_xll.qlSwapIndex(,,O86,SettlementDays,Currency,Calendar,FixedLegTenor,FixedLegBDC,FixedLegDayCounter,Index3M,DiscountingCurve,Permanent,Trigger,ObjectOverwrite)</f>
        <v>obj_003c6#0000</v>
      </c>
    </row>
    <row r="87" spans="13:36" x14ac:dyDescent="0.2">
      <c r="M87" s="50" t="s">
        <v>60</v>
      </c>
      <c r="N87" s="50"/>
      <c r="O87" s="50" t="s">
        <v>121</v>
      </c>
      <c r="P87" s="50" t="str">
        <f t="shared" si="15"/>
        <v>GBPSM3L18Y_Quote</v>
      </c>
      <c r="Q87" s="122"/>
      <c r="R87" s="120">
        <f t="shared" si="16"/>
        <v>42278</v>
      </c>
      <c r="S87" s="120">
        <f>_xll.qlInterestRateIndexValueDate(AA87,R87)</f>
        <v>42278</v>
      </c>
      <c r="T87" s="120">
        <f>_xll.qlInterestRateIndexMaturity(AA87,S87)</f>
        <v>48855</v>
      </c>
      <c r="U87" s="125">
        <f ca="1">_xll.qlIndexFixing(AA87,R87,TRUE,_xll.ohTrigger(Trigger,Trigger3M,InterestRatesTrigger))</f>
        <v>1.942926859389444E-2</v>
      </c>
      <c r="V87" s="125" t="e">
        <f ca="1">_xll.qlQuoteValue(P87,_xll.ohTrigger(Trigger,Trigger3M,InterestRatesTrigger))</f>
        <v>#NUM!</v>
      </c>
      <c r="W87" s="50" t="b">
        <f t="shared" ca="1" si="17"/>
        <v>0</v>
      </c>
      <c r="X87" s="139" t="e">
        <f t="shared" ca="1" si="19"/>
        <v>#NUM!</v>
      </c>
      <c r="Y87" s="50" t="e">
        <f ca="1">ABS(X87)&lt;=ABS('General Settings'!$D$28)</f>
        <v>#NUM!</v>
      </c>
      <c r="AA87" s="50" t="str">
        <f>_xll.qlSwapIndex(,,O87,SettlementDays,Currency,Calendar,FixedLegTenor,FixedLegBDC,FixedLegDayCounter,Index3M,DiscountingCurve,Permanent,Trigger,ObjectOverwrite)</f>
        <v>obj_003b3#0000</v>
      </c>
    </row>
    <row r="88" spans="13:36" x14ac:dyDescent="0.2">
      <c r="M88" s="50" t="s">
        <v>60</v>
      </c>
      <c r="N88" s="50"/>
      <c r="O88" s="50" t="s">
        <v>122</v>
      </c>
      <c r="P88" s="50" t="str">
        <f t="shared" si="15"/>
        <v>GBPSM3L19Y_Quote</v>
      </c>
      <c r="Q88" s="122"/>
      <c r="R88" s="120">
        <f t="shared" si="16"/>
        <v>42278</v>
      </c>
      <c r="S88" s="120">
        <f>_xll.qlInterestRateIndexValueDate(AA88,R88)</f>
        <v>42278</v>
      </c>
      <c r="T88" s="120">
        <f>_xll.qlInterestRateIndexMaturity(AA88,S88)</f>
        <v>49219</v>
      </c>
      <c r="U88" s="125">
        <f ca="1">_xll.qlIndexFixing(AA88,R88,TRUE,_xll.ohTrigger(Trigger,Trigger3M,InterestRatesTrigger))</f>
        <v>1.9550309347258096E-2</v>
      </c>
      <c r="V88" s="125" t="e">
        <f ca="1">_xll.qlQuoteValue(P88,_xll.ohTrigger(Trigger,Trigger3M,InterestRatesTrigger))</f>
        <v>#NUM!</v>
      </c>
      <c r="W88" s="50" t="b">
        <f t="shared" ca="1" si="17"/>
        <v>0</v>
      </c>
      <c r="X88" s="139" t="e">
        <f t="shared" ca="1" si="19"/>
        <v>#NUM!</v>
      </c>
      <c r="Y88" s="50" t="e">
        <f ca="1">ABS(X88)&lt;=ABS('General Settings'!$D$28)</f>
        <v>#NUM!</v>
      </c>
      <c r="AA88" s="50" t="str">
        <f>_xll.qlSwapIndex(,,O88,SettlementDays,Currency,Calendar,FixedLegTenor,FixedLegBDC,FixedLegDayCounter,Index3M,DiscountingCurve,Permanent,Trigger,ObjectOverwrite)</f>
        <v>obj_003e9#0000</v>
      </c>
    </row>
    <row r="89" spans="13:36" x14ac:dyDescent="0.2">
      <c r="M89" s="110" t="s">
        <v>60</v>
      </c>
      <c r="N89" s="110"/>
      <c r="O89" s="110" t="s">
        <v>93</v>
      </c>
      <c r="P89" s="110" t="str">
        <f t="shared" si="15"/>
        <v>GBPSM3L20Y_Quote</v>
      </c>
      <c r="Q89" s="122"/>
      <c r="R89" s="111">
        <f t="shared" si="16"/>
        <v>42278</v>
      </c>
      <c r="S89" s="111">
        <f>_xll.qlInterestRateIndexValueDate(AA89,R89)</f>
        <v>42278</v>
      </c>
      <c r="T89" s="111">
        <f>_xll.qlInterestRateIndexMaturity(AA89,S89)</f>
        <v>49583</v>
      </c>
      <c r="U89" s="112">
        <f ca="1">_xll.qlIndexFixing(AA89,R89,TRUE,_xll.ohTrigger(Trigger,Trigger3M,InterestRatesTrigger))</f>
        <v>1.9639999999961136E-2</v>
      </c>
      <c r="V89" s="112">
        <f ca="1">_xll.qlQuoteValue(P89,_xll.ohTrigger(Trigger,Trigger3M,InterestRatesTrigger))</f>
        <v>1.9640000000000001E-2</v>
      </c>
      <c r="W89" s="110" t="b">
        <f t="shared" ca="1" si="17"/>
        <v>1</v>
      </c>
      <c r="X89" s="141">
        <f t="shared" ca="1" si="19"/>
        <v>-3.8864744755784386E-10</v>
      </c>
      <c r="Y89" s="50" t="b">
        <f ca="1">ABS(X89)&lt;=ABS('General Settings'!$D$28)</f>
        <v>1</v>
      </c>
      <c r="AA89" s="50" t="str">
        <f>_xll.qlSwapIndex(,,O89,SettlementDays,Currency,Calendar,FixedLegTenor,FixedLegBDC,FixedLegDayCounter,Index3M,DiscountingCurve,Permanent,Trigger,ObjectOverwrite)</f>
        <v>obj_003eb#0000</v>
      </c>
    </row>
    <row r="90" spans="13:36" x14ac:dyDescent="0.2">
      <c r="M90" s="50" t="s">
        <v>60</v>
      </c>
      <c r="N90" s="50"/>
      <c r="O90" s="50" t="s">
        <v>123</v>
      </c>
      <c r="P90" s="50" t="str">
        <f t="shared" si="15"/>
        <v>GBPSM3L21Y_Quote</v>
      </c>
      <c r="Q90" s="122"/>
      <c r="R90" s="120">
        <f t="shared" si="16"/>
        <v>42278</v>
      </c>
      <c r="S90" s="120">
        <f>_xll.qlInterestRateIndexValueDate(AA90,R90)</f>
        <v>42278</v>
      </c>
      <c r="T90" s="120">
        <f>_xll.qlInterestRateIndexMaturity(AA90,S90)</f>
        <v>49949</v>
      </c>
      <c r="U90" s="125">
        <f ca="1">_xll.qlIndexFixing(AA90,R90,TRUE,_xll.ohTrigger(Trigger,Trigger3M,InterestRatesTrigger))</f>
        <v>1.9702640033914344E-2</v>
      </c>
      <c r="V90" s="125" t="e">
        <f ca="1">_xll.qlQuoteValue(P90,_xll.ohTrigger(Trigger,Trigger3M,InterestRatesTrigger))</f>
        <v>#NUM!</v>
      </c>
      <c r="W90" s="50" t="b">
        <f t="shared" ca="1" si="17"/>
        <v>0</v>
      </c>
      <c r="X90" s="139" t="e">
        <f t="shared" ca="1" si="19"/>
        <v>#NUM!</v>
      </c>
      <c r="Y90" s="50" t="e">
        <f ca="1">ABS(X90)&lt;=ABS('General Settings'!$D$28)</f>
        <v>#NUM!</v>
      </c>
      <c r="AA90" s="50" t="str">
        <f>_xll.qlSwapIndex(,,O90,SettlementDays,Currency,Calendar,FixedLegTenor,FixedLegBDC,FixedLegDayCounter,Index3M,DiscountingCurve,Permanent,Trigger,ObjectOverwrite)</f>
        <v>obj_003be#0000</v>
      </c>
    </row>
    <row r="91" spans="13:36" x14ac:dyDescent="0.2">
      <c r="M91" s="50" t="s">
        <v>60</v>
      </c>
      <c r="N91" s="50"/>
      <c r="O91" s="50" t="s">
        <v>124</v>
      </c>
      <c r="P91" s="50" t="str">
        <f t="shared" si="15"/>
        <v>GBPSM3L22Y_Quote</v>
      </c>
      <c r="Q91" s="122"/>
      <c r="R91" s="120">
        <f t="shared" si="16"/>
        <v>42278</v>
      </c>
      <c r="S91" s="120">
        <f>_xll.qlInterestRateIndexValueDate(AA91,R91)</f>
        <v>42278</v>
      </c>
      <c r="T91" s="120">
        <f>_xll.qlInterestRateIndexMaturity(AA91,S91)</f>
        <v>50314</v>
      </c>
      <c r="U91" s="125">
        <f ca="1">_xll.qlIndexFixing(AA91,R91,TRUE,_xll.ohTrigger(Trigger,Trigger3M,InterestRatesTrigger))</f>
        <v>1.9744188491081786E-2</v>
      </c>
      <c r="V91" s="125" t="e">
        <f ca="1">_xll.qlQuoteValue(P91,_xll.ohTrigger(Trigger,Trigger3M,InterestRatesTrigger))</f>
        <v>#NUM!</v>
      </c>
      <c r="W91" s="50" t="b">
        <f t="shared" ca="1" si="17"/>
        <v>0</v>
      </c>
      <c r="X91" s="139" t="e">
        <f t="shared" ca="1" si="19"/>
        <v>#NUM!</v>
      </c>
      <c r="Y91" s="50" t="e">
        <f ca="1">ABS(X91)&lt;=ABS('General Settings'!$D$28)</f>
        <v>#NUM!</v>
      </c>
      <c r="AA91" s="50" t="str">
        <f>_xll.qlSwapIndex(,,O91,SettlementDays,Currency,Calendar,FixedLegTenor,FixedLegBDC,FixedLegDayCounter,Index3M,DiscountingCurve,Permanent,Trigger,ObjectOverwrite)</f>
        <v>obj_003c5#0000</v>
      </c>
    </row>
    <row r="92" spans="13:36" x14ac:dyDescent="0.2">
      <c r="M92" s="50" t="s">
        <v>60</v>
      </c>
      <c r="N92" s="50"/>
      <c r="O92" s="50" t="s">
        <v>125</v>
      </c>
      <c r="P92" s="50" t="str">
        <f t="shared" si="15"/>
        <v>GBPSM3L23Y_Quote</v>
      </c>
      <c r="Q92" s="122"/>
      <c r="R92" s="120">
        <f t="shared" si="16"/>
        <v>42278</v>
      </c>
      <c r="S92" s="120">
        <f>_xll.qlInterestRateIndexValueDate(AA92,R92)</f>
        <v>42278</v>
      </c>
      <c r="T92" s="120">
        <f>_xll.qlInterestRateIndexMaturity(AA92,S92)</f>
        <v>50679</v>
      </c>
      <c r="U92" s="125">
        <f ca="1">_xll.qlIndexFixing(AA92,R92,TRUE,_xll.ohTrigger(Trigger,Trigger3M,InterestRatesTrigger))</f>
        <v>1.9771029705120496E-2</v>
      </c>
      <c r="V92" s="125" t="e">
        <f ca="1">_xll.qlQuoteValue(P92,_xll.ohTrigger(Trigger,Trigger3M,InterestRatesTrigger))</f>
        <v>#NUM!</v>
      </c>
      <c r="W92" s="50" t="b">
        <f t="shared" ca="1" si="17"/>
        <v>0</v>
      </c>
      <c r="X92" s="139" t="e">
        <f t="shared" ca="1" si="19"/>
        <v>#NUM!</v>
      </c>
      <c r="Y92" s="50" t="e">
        <f ca="1">ABS(X92)&lt;=ABS('General Settings'!$D$28)</f>
        <v>#NUM!</v>
      </c>
      <c r="AA92" s="50" t="str">
        <f>_xll.qlSwapIndex(,,O92,SettlementDays,Currency,Calendar,FixedLegTenor,FixedLegBDC,FixedLegDayCounter,Index3M,DiscountingCurve,Permanent,Trigger,ObjectOverwrite)</f>
        <v>obj_003dc#0000</v>
      </c>
    </row>
    <row r="93" spans="13:36" x14ac:dyDescent="0.2">
      <c r="M93" s="50" t="s">
        <v>60</v>
      </c>
      <c r="N93" s="50"/>
      <c r="O93" s="50" t="s">
        <v>126</v>
      </c>
      <c r="P93" s="50" t="str">
        <f t="shared" si="15"/>
        <v>GBPSM3L24Y_Quote</v>
      </c>
      <c r="Q93" s="122"/>
      <c r="R93" s="120">
        <f t="shared" si="16"/>
        <v>42278</v>
      </c>
      <c r="S93" s="120">
        <f>_xll.qlInterestRateIndexValueDate(AA93,R93)</f>
        <v>42278</v>
      </c>
      <c r="T93" s="120">
        <f>_xll.qlInterestRateIndexMaturity(AA93,S93)</f>
        <v>51046</v>
      </c>
      <c r="U93" s="125">
        <f ca="1">_xll.qlIndexFixing(AA93,R93,TRUE,_xll.ohTrigger(Trigger,Trigger3M,InterestRatesTrigger))</f>
        <v>1.9788318891077562E-2</v>
      </c>
      <c r="V93" s="125" t="e">
        <f ca="1">_xll.qlQuoteValue(P93,_xll.ohTrigger(Trigger,Trigger3M,InterestRatesTrigger))</f>
        <v>#NUM!</v>
      </c>
      <c r="W93" s="50" t="b">
        <f t="shared" ca="1" si="17"/>
        <v>0</v>
      </c>
      <c r="X93" s="139" t="e">
        <f t="shared" ca="1" si="19"/>
        <v>#NUM!</v>
      </c>
      <c r="Y93" s="50" t="e">
        <f ca="1">ABS(X93)&lt;=ABS('General Settings'!$D$28)</f>
        <v>#NUM!</v>
      </c>
      <c r="AA93" s="50" t="str">
        <f>_xll.qlSwapIndex(,,O93,SettlementDays,Currency,Calendar,FixedLegTenor,FixedLegBDC,FixedLegDayCounter,Index3M,DiscountingCurve,Permanent,Trigger,ObjectOverwrite)</f>
        <v>obj_003b8#0000</v>
      </c>
      <c r="AF93" s="131"/>
      <c r="AG93" s="113"/>
    </row>
    <row r="94" spans="13:36" x14ac:dyDescent="0.2">
      <c r="M94" s="110" t="s">
        <v>60</v>
      </c>
      <c r="N94" s="110"/>
      <c r="O94" s="110" t="s">
        <v>94</v>
      </c>
      <c r="P94" s="110" t="str">
        <f t="shared" si="15"/>
        <v>GBPSM3L25Y_Quote</v>
      </c>
      <c r="Q94" s="122"/>
      <c r="R94" s="111">
        <f t="shared" si="16"/>
        <v>42278</v>
      </c>
      <c r="S94" s="111">
        <f>_xll.qlInterestRateIndexValueDate(AA94,R94)</f>
        <v>42278</v>
      </c>
      <c r="T94" s="111">
        <f>_xll.qlInterestRateIndexMaturity(AA94,S94)</f>
        <v>51410</v>
      </c>
      <c r="U94" s="112">
        <f ca="1">_xll.qlIndexFixing(AA94,R94,TRUE,_xll.ohTrigger(Trigger,Trigger3M,InterestRatesTrigger))</f>
        <v>1.9800000000006066E-2</v>
      </c>
      <c r="V94" s="112">
        <f ca="1">_xll.qlQuoteValue(P94,_xll.ohTrigger(Trigger,Trigger3M,InterestRatesTrigger))</f>
        <v>1.9799999999999998E-2</v>
      </c>
      <c r="W94" s="110" t="b">
        <f t="shared" ref="W94:W107" ca="1" si="20">NOT(ISERROR(V94))</f>
        <v>1</v>
      </c>
      <c r="X94" s="141">
        <f t="shared" ca="1" si="19"/>
        <v>6.0680627189668712E-11</v>
      </c>
      <c r="Y94" s="50" t="b">
        <f ca="1">ABS(X94)&lt;=ABS('General Settings'!$D$28)</f>
        <v>1</v>
      </c>
      <c r="AA94" s="50" t="str">
        <f>_xll.qlSwapIndex(,,O94,SettlementDays,Currency,Calendar,FixedLegTenor,FixedLegBDC,FixedLegDayCounter,Index3M,DiscountingCurve,Permanent,Trigger,ObjectOverwrite)</f>
        <v>obj_0039f#0000</v>
      </c>
      <c r="AF94" s="131"/>
      <c r="AG94" s="113"/>
      <c r="AH94" s="131"/>
      <c r="AI94" s="87"/>
      <c r="AJ94" s="131"/>
    </row>
    <row r="95" spans="13:36" x14ac:dyDescent="0.2">
      <c r="M95" s="50" t="s">
        <v>60</v>
      </c>
      <c r="N95" s="50"/>
      <c r="O95" s="50" t="s">
        <v>127</v>
      </c>
      <c r="P95" s="50" t="str">
        <f t="shared" si="15"/>
        <v>GBPSM3L26Y_Quote</v>
      </c>
      <c r="Q95" s="122"/>
      <c r="R95" s="120">
        <f t="shared" si="16"/>
        <v>42278</v>
      </c>
      <c r="S95" s="120">
        <f>_xll.qlInterestRateIndexValueDate(AA95,R95)</f>
        <v>42278</v>
      </c>
      <c r="T95" s="120">
        <f>_xll.qlInterestRateIndexMaturity(AA95,S95)</f>
        <v>51775</v>
      </c>
      <c r="U95" s="125">
        <f ca="1">_xll.qlIndexFixing(AA95,R95,TRUE,_xll.ohTrigger(Trigger,Trigger3M,InterestRatesTrigger))</f>
        <v>1.9808906027017993E-2</v>
      </c>
      <c r="V95" s="125" t="e">
        <f ca="1">_xll.qlQuoteValue(P95,_xll.ohTrigger(Trigger,Trigger3M,InterestRatesTrigger))</f>
        <v>#NUM!</v>
      </c>
      <c r="W95" s="50" t="b">
        <f t="shared" ca="1" si="20"/>
        <v>0</v>
      </c>
      <c r="X95" s="139" t="e">
        <f t="shared" ca="1" si="19"/>
        <v>#NUM!</v>
      </c>
      <c r="Y95" s="50" t="e">
        <f ca="1">ABS(X95)&lt;=ABS('General Settings'!$D$28)</f>
        <v>#NUM!</v>
      </c>
      <c r="AA95" s="50" t="str">
        <f>_xll.qlSwapIndex(,,O95,SettlementDays,Currency,Calendar,FixedLegTenor,FixedLegBDC,FixedLegDayCounter,Index3M,DiscountingCurve,Permanent,Trigger,ObjectOverwrite)</f>
        <v>obj_003c4#0000</v>
      </c>
      <c r="AF95" s="131"/>
      <c r="AG95" s="113"/>
      <c r="AH95" s="131"/>
      <c r="AI95" s="87"/>
      <c r="AJ95" s="131"/>
    </row>
    <row r="96" spans="13:36" x14ac:dyDescent="0.2">
      <c r="M96" s="50" t="s">
        <v>60</v>
      </c>
      <c r="N96" s="50"/>
      <c r="O96" s="50" t="s">
        <v>95</v>
      </c>
      <c r="P96" s="50" t="str">
        <f t="shared" si="15"/>
        <v>GBPSM3L27Y_Quote</v>
      </c>
      <c r="Q96" s="122"/>
      <c r="R96" s="120">
        <f t="shared" si="16"/>
        <v>42278</v>
      </c>
      <c r="S96" s="120">
        <f>_xll.qlInterestRateIndexValueDate(AA96,R96)</f>
        <v>42278</v>
      </c>
      <c r="T96" s="120">
        <f>_xll.qlInterestRateIndexMaturity(AA96,S96)</f>
        <v>52140</v>
      </c>
      <c r="U96" s="125">
        <f ca="1">_xll.qlIndexFixing(AA96,R96,TRUE,_xll.ohTrigger(Trigger,Trigger3M,InterestRatesTrigger))</f>
        <v>1.98139153461937E-2</v>
      </c>
      <c r="V96" s="125" t="e">
        <f ca="1">_xll.qlQuoteValue(P96,_xll.ohTrigger(Trigger,Trigger3M,InterestRatesTrigger))</f>
        <v>#NUM!</v>
      </c>
      <c r="W96" s="50" t="b">
        <f t="shared" ca="1" si="20"/>
        <v>0</v>
      </c>
      <c r="X96" s="139" t="e">
        <f t="shared" ca="1" si="19"/>
        <v>#NUM!</v>
      </c>
      <c r="Y96" s="50" t="e">
        <f ca="1">ABS(X96)&lt;=ABS('General Settings'!$D$28)</f>
        <v>#NUM!</v>
      </c>
      <c r="AA96" s="50" t="str">
        <f>_xll.qlSwapIndex(,,O96,SettlementDays,Currency,Calendar,FixedLegTenor,FixedLegBDC,FixedLegDayCounter,Index3M,DiscountingCurve,Permanent,Trigger,ObjectOverwrite)</f>
        <v>obj_003f0#0000</v>
      </c>
      <c r="AF96" s="131"/>
      <c r="AG96" s="113"/>
      <c r="AH96" s="131"/>
      <c r="AI96" s="87"/>
      <c r="AJ96" s="131"/>
    </row>
    <row r="97" spans="13:77" x14ac:dyDescent="0.2">
      <c r="M97" s="50" t="s">
        <v>60</v>
      </c>
      <c r="N97" s="50"/>
      <c r="O97" s="50" t="s">
        <v>128</v>
      </c>
      <c r="P97" s="50" t="str">
        <f t="shared" si="15"/>
        <v>GBPSM3L28Y_Quote</v>
      </c>
      <c r="Q97" s="122"/>
      <c r="R97" s="120">
        <f t="shared" si="16"/>
        <v>42278</v>
      </c>
      <c r="S97" s="120">
        <f>_xll.qlInterestRateIndexValueDate(AA97,R97)</f>
        <v>42278</v>
      </c>
      <c r="T97" s="120">
        <f>_xll.qlInterestRateIndexMaturity(AA97,S97)</f>
        <v>52505</v>
      </c>
      <c r="U97" s="125">
        <f ca="1">_xll.qlIndexFixing(AA97,R97,TRUE,_xll.ohTrigger(Trigger,Trigger3M,InterestRatesTrigger))</f>
        <v>1.9813350151046061E-2</v>
      </c>
      <c r="V97" s="125" t="e">
        <f ca="1">_xll.qlQuoteValue(P97,_xll.ohTrigger(Trigger,Trigger3M,InterestRatesTrigger))</f>
        <v>#NUM!</v>
      </c>
      <c r="W97" s="50" t="b">
        <f t="shared" ca="1" si="20"/>
        <v>0</v>
      </c>
      <c r="X97" s="139" t="e">
        <f t="shared" ca="1" si="19"/>
        <v>#NUM!</v>
      </c>
      <c r="Y97" s="50" t="e">
        <f ca="1">ABS(X97)&lt;=ABS('General Settings'!$D$28)</f>
        <v>#NUM!</v>
      </c>
      <c r="AA97" s="50" t="str">
        <f>_xll.qlSwapIndex(,,O97,SettlementDays,Currency,Calendar,FixedLegTenor,FixedLegBDC,FixedLegDayCounter,Index3M,DiscountingCurve,Permanent,Trigger,ObjectOverwrite)</f>
        <v>obj_003ee#0000</v>
      </c>
      <c r="AF97" s="131"/>
      <c r="AG97" s="113"/>
      <c r="AH97" s="131"/>
      <c r="AI97" s="87"/>
      <c r="AJ97" s="131"/>
    </row>
    <row r="98" spans="13:77" x14ac:dyDescent="0.2">
      <c r="M98" s="50" t="s">
        <v>60</v>
      </c>
      <c r="N98" s="50"/>
      <c r="O98" s="50" t="s">
        <v>129</v>
      </c>
      <c r="P98" s="50" t="str">
        <f t="shared" si="15"/>
        <v>GBPSM3L29Y_Quote</v>
      </c>
      <c r="Q98" s="122"/>
      <c r="R98" s="120">
        <f t="shared" si="16"/>
        <v>42278</v>
      </c>
      <c r="S98" s="120">
        <f>_xll.qlInterestRateIndexValueDate(AA98,R98)</f>
        <v>42278</v>
      </c>
      <c r="T98" s="120">
        <f>_xll.qlInterestRateIndexMaturity(AA98,S98)</f>
        <v>52873</v>
      </c>
      <c r="U98" s="125">
        <f ca="1">_xll.qlIndexFixing(AA98,R98,TRUE,_xll.ohTrigger(Trigger,Trigger3M,InterestRatesTrigger))</f>
        <v>1.9805730622036249E-2</v>
      </c>
      <c r="V98" s="125" t="e">
        <f ca="1">_xll.qlQuoteValue(P98,_xll.ohTrigger(Trigger,Trigger3M,InterestRatesTrigger))</f>
        <v>#NUM!</v>
      </c>
      <c r="W98" s="50" t="b">
        <f t="shared" ca="1" si="20"/>
        <v>0</v>
      </c>
      <c r="X98" s="139" t="e">
        <f t="shared" ca="1" si="19"/>
        <v>#NUM!</v>
      </c>
      <c r="Y98" s="50" t="e">
        <f ca="1">ABS(X98)&lt;=ABS('General Settings'!$D$28)</f>
        <v>#NUM!</v>
      </c>
      <c r="AA98" s="50" t="str">
        <f>_xll.qlSwapIndex(,,O98,SettlementDays,Currency,Calendar,FixedLegTenor,FixedLegBDC,FixedLegDayCounter,Index3M,DiscountingCurve,Permanent,Trigger,ObjectOverwrite)</f>
        <v>obj_003e8#0000</v>
      </c>
      <c r="AF98" s="131"/>
      <c r="AH98" s="131"/>
      <c r="AI98" s="87"/>
      <c r="AJ98" s="131"/>
    </row>
    <row r="99" spans="13:77" x14ac:dyDescent="0.2">
      <c r="M99" s="110" t="s">
        <v>60</v>
      </c>
      <c r="N99" s="110"/>
      <c r="O99" s="110" t="s">
        <v>96</v>
      </c>
      <c r="P99" s="110" t="str">
        <f t="shared" si="15"/>
        <v>GBPSM3L30Y_Quote</v>
      </c>
      <c r="Q99" s="122"/>
      <c r="R99" s="111">
        <f t="shared" si="16"/>
        <v>42278</v>
      </c>
      <c r="S99" s="111">
        <f>_xll.qlInterestRateIndexValueDate(AA99,R99)</f>
        <v>42278</v>
      </c>
      <c r="T99" s="111">
        <f>_xll.qlInterestRateIndexMaturity(AA99,S99)</f>
        <v>53237</v>
      </c>
      <c r="U99" s="112">
        <f ca="1">_xll.qlIndexFixing(AA99,R99,TRUE,_xll.ohTrigger(Trigger,Trigger3M,InterestRatesTrigger))</f>
        <v>1.9790000000004231E-2</v>
      </c>
      <c r="V99" s="112">
        <f ca="1">_xll.qlQuoteValue(P99,_xll.ohTrigger(Trigger,Trigger3M,InterestRatesTrigger))</f>
        <v>1.9790000000000002E-2</v>
      </c>
      <c r="W99" s="110" t="b">
        <f t="shared" ca="1" si="20"/>
        <v>1</v>
      </c>
      <c r="X99" s="141">
        <f t="shared" ca="1" si="19"/>
        <v>4.2292558344314557E-11</v>
      </c>
      <c r="Y99" s="50" t="b">
        <f ca="1">ABS(X99)&lt;=ABS('General Settings'!$D$28)</f>
        <v>1</v>
      </c>
      <c r="AA99" s="50" t="str">
        <f>_xll.qlSwapIndex(,,O99,SettlementDays,Currency,Calendar,FixedLegTenor,FixedLegBDC,FixedLegDayCounter,Index3M,DiscountingCurve,Permanent,Trigger,ObjectOverwrite)</f>
        <v>obj_003e2#0000</v>
      </c>
      <c r="AF99" s="131"/>
      <c r="AH99" s="131"/>
      <c r="AI99" s="87"/>
      <c r="AJ99" s="131"/>
    </row>
    <row r="100" spans="13:77" x14ac:dyDescent="0.2">
      <c r="M100" s="50" t="s">
        <v>60</v>
      </c>
      <c r="N100" s="50"/>
      <c r="O100" s="50" t="s">
        <v>97</v>
      </c>
      <c r="P100" s="50" t="str">
        <f t="shared" si="15"/>
        <v>GBPSM3L35Y_Quote</v>
      </c>
      <c r="Q100" s="122"/>
      <c r="R100" s="120">
        <f t="shared" si="16"/>
        <v>42278</v>
      </c>
      <c r="S100" s="120">
        <f>_xll.qlInterestRateIndexValueDate(AA100,R100)</f>
        <v>42278</v>
      </c>
      <c r="T100" s="120">
        <f>_xll.qlInterestRateIndexMaturity(AA100,S100)</f>
        <v>55064</v>
      </c>
      <c r="U100" s="125">
        <f ca="1">_xll.qlIndexFixing(AA100,R100,TRUE,_xll.ohTrigger(Trigger,Trigger3M,InterestRatesTrigger))</f>
        <v>1.9604547711370154E-2</v>
      </c>
      <c r="V100" s="125" t="e">
        <f ca="1">_xll.qlQuoteValue(P100,_xll.ohTrigger(Trigger,Trigger3M,InterestRatesTrigger))</f>
        <v>#NUM!</v>
      </c>
      <c r="W100" s="50" t="b">
        <f t="shared" ca="1" si="20"/>
        <v>0</v>
      </c>
      <c r="X100" s="139" t="e">
        <f t="shared" ca="1" si="19"/>
        <v>#NUM!</v>
      </c>
      <c r="Y100" s="50" t="e">
        <f ca="1">ABS(X100)&lt;=ABS('General Settings'!$D$28)</f>
        <v>#NUM!</v>
      </c>
      <c r="AA100" s="50" t="str">
        <f>_xll.qlSwapIndex(,,O100,SettlementDays,Currency,Calendar,FixedLegTenor,FixedLegBDC,FixedLegDayCounter,Index3M,DiscountingCurve,Permanent,Trigger,ObjectOverwrite)</f>
        <v>obj_003a9#0000</v>
      </c>
      <c r="AF100" s="131"/>
      <c r="AH100" s="131"/>
      <c r="AI100" s="87"/>
      <c r="AJ100" s="131"/>
    </row>
    <row r="101" spans="13:77" x14ac:dyDescent="0.2">
      <c r="M101" s="110" t="s">
        <v>60</v>
      </c>
      <c r="N101" s="110"/>
      <c r="O101" s="110" t="s">
        <v>98</v>
      </c>
      <c r="P101" s="110" t="str">
        <f t="shared" si="15"/>
        <v>GBPSM3L40Y_Quote</v>
      </c>
      <c r="Q101" s="122"/>
      <c r="R101" s="111">
        <f t="shared" si="16"/>
        <v>42278</v>
      </c>
      <c r="S101" s="111">
        <f>_xll.qlInterestRateIndexValueDate(AA101,R101)</f>
        <v>42278</v>
      </c>
      <c r="T101" s="111">
        <f>_xll.qlInterestRateIndexMaturity(AA101,S101)</f>
        <v>56888</v>
      </c>
      <c r="U101" s="112">
        <f ca="1">_xll.qlIndexFixing(AA101,R101,TRUE,_xll.ohTrigger(Trigger,Trigger3M,InterestRatesTrigger))</f>
        <v>1.9339999999970093E-2</v>
      </c>
      <c r="V101" s="112">
        <f ca="1">_xll.qlQuoteValue(P101,_xll.ohTrigger(Trigger,Trigger3M,InterestRatesTrigger))</f>
        <v>1.9340000000000003E-2</v>
      </c>
      <c r="W101" s="110" t="b">
        <f t="shared" ca="1" si="20"/>
        <v>1</v>
      </c>
      <c r="X101" s="141">
        <f t="shared" ca="1" si="19"/>
        <v>-2.9910102172792108E-10</v>
      </c>
      <c r="Y101" s="50" t="b">
        <f ca="1">ABS(X101)&lt;=ABS('General Settings'!$D$28)</f>
        <v>1</v>
      </c>
      <c r="AA101" s="50" t="str">
        <f>_xll.qlSwapIndex(,,O101,SettlementDays,Currency,Calendar,FixedLegTenor,FixedLegBDC,FixedLegDayCounter,Index3M,DiscountingCurve,Permanent,Trigger,ObjectOverwrite)</f>
        <v>obj_003c8#0000</v>
      </c>
      <c r="AF101" s="131"/>
      <c r="AH101" s="131"/>
      <c r="AI101" s="87"/>
      <c r="AJ101" s="131"/>
    </row>
    <row r="102" spans="13:77" x14ac:dyDescent="0.2">
      <c r="M102" s="110" t="s">
        <v>60</v>
      </c>
      <c r="N102" s="110"/>
      <c r="O102" s="110" t="s">
        <v>99</v>
      </c>
      <c r="P102" s="110" t="str">
        <f t="shared" si="15"/>
        <v>GBPSM3L50Y_Quote</v>
      </c>
      <c r="Q102" s="122"/>
      <c r="R102" s="111">
        <f t="shared" si="16"/>
        <v>42278</v>
      </c>
      <c r="S102" s="111">
        <f>_xll.qlInterestRateIndexValueDate(AA102,R102)</f>
        <v>42278</v>
      </c>
      <c r="T102" s="111">
        <f>_xll.qlInterestRateIndexMaturity(AA102,S102)</f>
        <v>60541</v>
      </c>
      <c r="U102" s="112">
        <f ca="1">_xll.qlIndexFixing(AA102,R102,TRUE,_xll.ohTrigger(Trigger,Trigger3M,InterestRatesTrigger))</f>
        <v>1.8929999999997761E-2</v>
      </c>
      <c r="V102" s="112">
        <f ca="1">_xll.qlQuoteValue(P102,_xll.ohTrigger(Trigger,Trigger3M,InterestRatesTrigger))</f>
        <v>1.8929999999999999E-2</v>
      </c>
      <c r="W102" s="110" t="b">
        <f t="shared" ca="1" si="20"/>
        <v>1</v>
      </c>
      <c r="X102" s="141">
        <f t="shared" ca="1" si="19"/>
        <v>-2.2377932840100812E-11</v>
      </c>
      <c r="Y102" s="50" t="b">
        <f ca="1">ABS(X102)&lt;=ABS('General Settings'!$D$28)</f>
        <v>1</v>
      </c>
      <c r="AA102" s="50" t="str">
        <f>_xll.qlSwapIndex(,,O102,SettlementDays,Currency,Calendar,FixedLegTenor,FixedLegBDC,FixedLegDayCounter,Index3M,DiscountingCurve,Permanent,Trigger,ObjectOverwrite)</f>
        <v>obj_003b6#0000</v>
      </c>
      <c r="AF102" s="131"/>
      <c r="AH102" s="131"/>
      <c r="AI102" s="87"/>
      <c r="AJ102" s="131"/>
    </row>
    <row r="103" spans="13:77" x14ac:dyDescent="0.2">
      <c r="M103" s="110" t="s">
        <v>60</v>
      </c>
      <c r="N103" s="110"/>
      <c r="O103" s="110" t="s">
        <v>130</v>
      </c>
      <c r="P103" s="110" t="str">
        <f t="shared" si="15"/>
        <v>GBPSM3L60Y_Quote</v>
      </c>
      <c r="Q103" s="122"/>
      <c r="R103" s="111">
        <f t="shared" si="16"/>
        <v>42278</v>
      </c>
      <c r="S103" s="111">
        <f>_xll.qlInterestRateIndexValueDate(AA103,R103)</f>
        <v>42278</v>
      </c>
      <c r="T103" s="111">
        <f>_xll.qlInterestRateIndexMaturity(AA103,S103)</f>
        <v>64193</v>
      </c>
      <c r="U103" s="112">
        <f ca="1">_xll.qlIndexFixing(AA103,R103,TRUE,_xll.ohTrigger(Trigger,Trigger3M,InterestRatesTrigger))</f>
        <v>1.8910000000000014E-2</v>
      </c>
      <c r="V103" s="112">
        <f ca="1">_xll.qlQuoteValue(P103,_xll.ohTrigger(Trigger,Trigger3M,InterestRatesTrigger))</f>
        <v>1.891E-2</v>
      </c>
      <c r="W103" s="110" t="b">
        <f t="shared" ca="1" si="20"/>
        <v>1</v>
      </c>
      <c r="X103" s="141">
        <f t="shared" ca="1" si="19"/>
        <v>1.3877787807814457E-13</v>
      </c>
      <c r="Y103" s="50" t="b">
        <f ca="1">ABS(X103)&lt;=ABS('General Settings'!$D$28)</f>
        <v>1</v>
      </c>
      <c r="AA103" s="51" t="str">
        <f>_xll.qlSwapIndex(,,O103,SettlementDays,Currency,Calendar,FixedLegTenor,FixedLegBDC,FixedLegDayCounter,Index3M,DiscountingCurve,Permanent,Trigger,ObjectOverwrite)</f>
        <v>obj_003d4#0000</v>
      </c>
      <c r="AC103" s="104" t="s">
        <v>140</v>
      </c>
      <c r="AF103" s="131"/>
      <c r="AH103" s="131"/>
      <c r="AI103" s="87"/>
      <c r="AJ103" s="131"/>
    </row>
    <row r="104" spans="13:77" x14ac:dyDescent="0.2">
      <c r="M104" s="52" t="s">
        <v>131</v>
      </c>
      <c r="N104" s="52">
        <v>12</v>
      </c>
      <c r="O104" s="52" t="s">
        <v>136</v>
      </c>
      <c r="P104" s="52" t="str">
        <f t="shared" ref="P104:P110" si="21">Currency&amp;O104&amp;N104&amp;QuoteSuffix</f>
        <v>GBP1S12_Quote</v>
      </c>
      <c r="Q104" s="123"/>
      <c r="R104" s="128">
        <f>_xll.qlInterestRateIndexFixingDate(Index3M,S104)</f>
        <v>42354</v>
      </c>
      <c r="S104" s="128">
        <f>_xll.qlIMMdate(AE104)</f>
        <v>42354</v>
      </c>
      <c r="T104" s="128">
        <f>_xll.qlSwapMaturityDate(AA104)</f>
        <v>42725</v>
      </c>
      <c r="U104" s="127">
        <f ca="1">_xll.qlVanillaSwapFairRate(AA104,_xll.ohTrigger(Trigger,Trigger3M,InterestRatesTrigger))</f>
        <v>7.0326628774505361E-3</v>
      </c>
      <c r="V104" s="127">
        <f ca="1">_xll.qlQuoteValue(P104,_xll.ohTrigger(Trigger,Trigger3M,InterestRatesTrigger))</f>
        <v>7.0374999999999995E-3</v>
      </c>
      <c r="W104" s="52" t="b">
        <f t="shared" ca="1" si="20"/>
        <v>1</v>
      </c>
      <c r="X104" s="143">
        <f t="shared" ca="1" si="19"/>
        <v>-4.837122549463356E-2</v>
      </c>
      <c r="Y104" s="52" t="b">
        <f ca="1">ABS(X104)&lt;=ABS('General Settings'!$D$29)</f>
        <v>1</v>
      </c>
      <c r="AA104" s="52" t="str">
        <f>_xll.qlMakeIMMSwap(,N104&amp;"M",Index3M,,S104,FixedLegDayCounter,,DiscountingEngine,Permanent,,ObjectOverwrite)</f>
        <v>obj_003f9#0000</v>
      </c>
      <c r="AC104" s="104" t="str">
        <f>_xll.qlDiscountingSwapEngine(,DiscountingCurve,,,,Permanent,Trigger,ObjectOverwrite)</f>
        <v>obj_003ea#0000</v>
      </c>
      <c r="AE104" s="150" t="str">
        <f>_xll.qlIMMNextCode(EvaluationDate-1,,Trigger)</f>
        <v>Z5</v>
      </c>
      <c r="AF104" s="131"/>
      <c r="AH104" s="131"/>
      <c r="AI104" s="87"/>
      <c r="AJ104" s="131"/>
      <c r="AK104" s="132"/>
      <c r="AL104" s="129"/>
      <c r="AM104" s="129"/>
      <c r="AN104" s="133"/>
      <c r="AO104" s="129"/>
      <c r="AP104" s="129"/>
      <c r="AQ104" s="129"/>
      <c r="AR104" s="129"/>
      <c r="AS104" s="129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</row>
    <row r="105" spans="13:77" x14ac:dyDescent="0.2">
      <c r="M105" s="50" t="s">
        <v>131</v>
      </c>
      <c r="N105" s="50">
        <v>12</v>
      </c>
      <c r="O105" s="50" t="s">
        <v>137</v>
      </c>
      <c r="P105" s="50" t="str">
        <f t="shared" si="21"/>
        <v>GBP2S12_Quote</v>
      </c>
      <c r="Q105" s="122"/>
      <c r="R105" s="120">
        <f>_xll.qlInterestRateIndexFixingDate(Index3M,S105)</f>
        <v>42445</v>
      </c>
      <c r="S105" s="120">
        <f>_xll.qlIMMdate(AE105)</f>
        <v>42445</v>
      </c>
      <c r="T105" s="120">
        <f>_xll.qlSwapMaturityDate(AA105)</f>
        <v>42809</v>
      </c>
      <c r="U105" s="125">
        <f ca="1">_xll.qlVanillaSwapFairRate(AA105,_xll.ohTrigger(Trigger,Trigger3M,InterestRatesTrigger))</f>
        <v>7.795666890847347E-3</v>
      </c>
      <c r="V105" s="125">
        <f ca="1">_xll.qlQuoteValue(P105,_xll.ohTrigger(Trigger,Trigger3M,InterestRatesTrigger))</f>
        <v>7.8125E-3</v>
      </c>
      <c r="W105" s="50" t="b">
        <f t="shared" ca="1" si="20"/>
        <v>1</v>
      </c>
      <c r="X105" s="139">
        <f t="shared" ca="1" si="19"/>
        <v>-0.16833109152653014</v>
      </c>
      <c r="Y105" s="50" t="b">
        <f ca="1">ABS(X105)&lt;=ABS('General Settings'!$D$29)</f>
        <v>1</v>
      </c>
      <c r="AA105" s="50" t="str">
        <f>_xll.qlMakeIMMSwap(,N105&amp;"M",Index3M,,S105,FixedLegDayCounter,,DiscountingEngine,Permanent,,ObjectOverwrite)</f>
        <v>obj_003fb#0000</v>
      </c>
      <c r="AE105" s="151" t="str">
        <f>_xll.qlIMMNextCode(AE104,,Trigger)</f>
        <v>H6</v>
      </c>
      <c r="AF105" s="131"/>
      <c r="AH105" s="131"/>
      <c r="AI105" s="87"/>
      <c r="AJ105" s="131"/>
      <c r="AK105" s="132"/>
      <c r="AL105" s="129"/>
      <c r="AM105" s="129"/>
      <c r="AN105" s="133"/>
      <c r="AO105" s="129"/>
      <c r="AP105" s="129"/>
      <c r="AQ105" s="129"/>
      <c r="AR105" s="129"/>
      <c r="AS105" s="129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</row>
    <row r="106" spans="13:77" x14ac:dyDescent="0.2">
      <c r="M106" s="50" t="s">
        <v>131</v>
      </c>
      <c r="N106" s="50">
        <v>12</v>
      </c>
      <c r="O106" s="50" t="s">
        <v>138</v>
      </c>
      <c r="P106" s="50" t="str">
        <f t="shared" si="21"/>
        <v>GBP3S12_Quote</v>
      </c>
      <c r="Q106" s="122"/>
      <c r="R106" s="120">
        <f>_xll.qlInterestRateIndexFixingDate(Index3M,S106)</f>
        <v>42536</v>
      </c>
      <c r="S106" s="120">
        <f>_xll.qlIMMdate(AE106)</f>
        <v>42536</v>
      </c>
      <c r="T106" s="120">
        <f>_xll.qlSwapMaturityDate(AA106)</f>
        <v>42907</v>
      </c>
      <c r="U106" s="125">
        <f ca="1">_xll.qlVanillaSwapFairRate(AA106,_xll.ohTrigger(Trigger,Trigger3M,InterestRatesTrigger))</f>
        <v>8.8022223163811957E-3</v>
      </c>
      <c r="V106" s="125">
        <f ca="1">_xll.qlQuoteValue(P106,_xll.ohTrigger(Trigger,Trigger3M,InterestRatesTrigger))</f>
        <v>8.7999999999999988E-3</v>
      </c>
      <c r="W106" s="50" t="b">
        <f t="shared" ca="1" si="20"/>
        <v>1</v>
      </c>
      <c r="X106" s="139">
        <f t="shared" ca="1" si="19"/>
        <v>2.2223163811969232E-2</v>
      </c>
      <c r="Y106" s="50" t="b">
        <f ca="1">ABS(X106)&lt;=ABS('General Settings'!$D$29)</f>
        <v>1</v>
      </c>
      <c r="AA106" s="50" t="str">
        <f>_xll.qlMakeIMMSwap(,N106&amp;"M",Index3M,,S106,FixedLegDayCounter,,DiscountingEngine,Permanent,,ObjectOverwrite)</f>
        <v>obj_003fa#0000</v>
      </c>
      <c r="AE106" s="151" t="str">
        <f>_xll.qlIMMNextCode(AE105,,Trigger)</f>
        <v>M6</v>
      </c>
      <c r="AF106" s="131"/>
      <c r="AH106" s="131"/>
      <c r="AI106" s="87"/>
      <c r="AJ106" s="131"/>
      <c r="AK106" s="132"/>
      <c r="AL106" s="129"/>
      <c r="AM106" s="129"/>
      <c r="AN106" s="133"/>
      <c r="AO106" s="129"/>
      <c r="AP106" s="129"/>
      <c r="AQ106" s="129"/>
      <c r="AR106" s="129"/>
      <c r="AS106" s="129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  <c r="BU106" s="113"/>
      <c r="BV106" s="113"/>
      <c r="BW106" s="113"/>
      <c r="BX106" s="113"/>
      <c r="BY106" s="113"/>
    </row>
    <row r="107" spans="13:77" x14ac:dyDescent="0.2">
      <c r="M107" s="156" t="s">
        <v>131</v>
      </c>
      <c r="N107" s="156">
        <v>12</v>
      </c>
      <c r="O107" s="156" t="s">
        <v>139</v>
      </c>
      <c r="P107" s="156" t="str">
        <f t="shared" si="21"/>
        <v>GBP4S12_Quote</v>
      </c>
      <c r="Q107" s="157"/>
      <c r="R107" s="158">
        <f>_xll.qlInterestRateIndexFixingDate(Index3M,S107)</f>
        <v>42634</v>
      </c>
      <c r="S107" s="158">
        <f>_xll.qlIMMdate(AE107)</f>
        <v>42634</v>
      </c>
      <c r="T107" s="158">
        <f>_xll.qlSwapMaturityDate(AA107)</f>
        <v>42998</v>
      </c>
      <c r="U107" s="159">
        <f ca="1">_xll.qlVanillaSwapFairRate(AA107,_xll.ohTrigger(Trigger,Trigger3M,InterestRatesTrigger))</f>
        <v>9.8854187411038363E-3</v>
      </c>
      <c r="V107" s="159">
        <f ca="1">_xll.qlQuoteValue(P107,_xll.ohTrigger(Trigger,Trigger3M,InterestRatesTrigger))</f>
        <v>9.8750000000000001E-3</v>
      </c>
      <c r="W107" s="156" t="b">
        <f t="shared" ca="1" si="20"/>
        <v>1</v>
      </c>
      <c r="X107" s="160">
        <f t="shared" ca="1" si="19"/>
        <v>0.10418741103836171</v>
      </c>
      <c r="Y107" s="156" t="b">
        <f ca="1">ABS(X107)&lt;=ABS('General Settings'!$D$29)</f>
        <v>1</v>
      </c>
      <c r="AA107" s="50" t="str">
        <f>_xll.qlMakeIMMSwap(,N107&amp;"M",Index3M,,S107,FixedLegDayCounter,,DiscountingEngine,Permanent,,ObjectOverwrite)</f>
        <v>obj_003fe#0000</v>
      </c>
      <c r="AE107" s="151" t="str">
        <f>_xll.qlIMMNextCode(AE106,,Trigger)</f>
        <v>U6</v>
      </c>
      <c r="AF107" s="131"/>
      <c r="AG107" s="113"/>
      <c r="AH107" s="131"/>
      <c r="AK107" s="132"/>
      <c r="AL107" s="129"/>
      <c r="AM107" s="129"/>
      <c r="AN107" s="133"/>
      <c r="AO107" s="129"/>
      <c r="AP107" s="129"/>
      <c r="AQ107" s="129"/>
      <c r="AR107" s="129"/>
      <c r="AS107" s="129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</row>
    <row r="108" spans="13:77" x14ac:dyDescent="0.2">
      <c r="M108" s="144" t="s">
        <v>131</v>
      </c>
      <c r="N108" s="144">
        <v>24</v>
      </c>
      <c r="O108" s="144" t="s">
        <v>136</v>
      </c>
      <c r="P108" s="144" t="str">
        <f t="shared" si="21"/>
        <v>GBP1S24_Quote</v>
      </c>
      <c r="Q108" s="161"/>
      <c r="R108" s="145">
        <f>_xll.qlInterestRateIndexFixingDate(Index3M,S108)</f>
        <v>42354</v>
      </c>
      <c r="S108" s="145">
        <f>_xll.qlIMMdate(AE108)</f>
        <v>42354</v>
      </c>
      <c r="T108" s="145">
        <f>_xll.qlSwapMaturityDate(AA108)</f>
        <v>43089</v>
      </c>
      <c r="U108" s="146">
        <f ca="1">_xll.qlVanillaSwapFairRate(AA108,_xll.ohTrigger(Trigger,Trigger3M,InterestRatesTrigger))</f>
        <v>8.9621114804852957E-3</v>
      </c>
      <c r="V108" s="146">
        <f ca="1">_xll.qlQuoteValue(P108,_xll.ohTrigger(Trigger,Trigger3M,InterestRatesTrigger))</f>
        <v>8.9499999999999996E-3</v>
      </c>
      <c r="W108" s="144" t="b">
        <f t="shared" ref="W108:W110" ca="1" si="22">NOT(ISERROR(V108))</f>
        <v>1</v>
      </c>
      <c r="X108" s="147">
        <f t="shared" ref="X108:X110" ca="1" si="23">(U108-V108)*10000</f>
        <v>0.12111480485296061</v>
      </c>
      <c r="Y108" s="144" t="b">
        <f ca="1">ABS(X108)&lt;=ABS('General Settings'!$D$29)</f>
        <v>1</v>
      </c>
      <c r="AA108" s="50" t="str">
        <f>_xll.qlMakeIMMSwap(,N108&amp;"M",Index3M,,S108,FixedLegDayCounter,,DiscountingEngine,Permanent,,ObjectOverwrite)</f>
        <v>obj_003fd#0000</v>
      </c>
      <c r="AE108" s="154" t="str">
        <f>_xll.qlIMMNextCode(EvaluationDate-1,,Trigger)</f>
        <v>Z5</v>
      </c>
      <c r="AF108" s="131"/>
      <c r="AG108" s="113"/>
      <c r="AH108" s="131"/>
      <c r="AI108" s="87"/>
      <c r="AJ108" s="131"/>
      <c r="AK108" s="132"/>
      <c r="AL108" s="129"/>
      <c r="AM108" s="129"/>
      <c r="AN108" s="133"/>
      <c r="AO108" s="129"/>
      <c r="AP108" s="129"/>
      <c r="AQ108" s="129"/>
      <c r="AR108" s="129"/>
      <c r="AS108" s="129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</row>
    <row r="109" spans="13:77" x14ac:dyDescent="0.2">
      <c r="M109" s="156" t="s">
        <v>131</v>
      </c>
      <c r="N109" s="156">
        <v>24</v>
      </c>
      <c r="O109" s="156" t="s">
        <v>137</v>
      </c>
      <c r="P109" s="156" t="str">
        <f t="shared" si="21"/>
        <v>GBP2S24_Quote</v>
      </c>
      <c r="Q109" s="157"/>
      <c r="R109" s="158">
        <f>_xll.qlInterestRateIndexFixingDate(Index3M,S109)</f>
        <v>42445</v>
      </c>
      <c r="S109" s="158">
        <f>_xll.qlIMMdate(AE109)</f>
        <v>42445</v>
      </c>
      <c r="T109" s="158">
        <f>_xll.qlSwapMaturityDate(AA109)</f>
        <v>43180</v>
      </c>
      <c r="U109" s="159">
        <f ca="1">_xll.qlVanillaSwapFairRate(AA109,_xll.ohTrigger(Trigger,Trigger3M,InterestRatesTrigger))</f>
        <v>9.8433526910664936E-3</v>
      </c>
      <c r="V109" s="159">
        <f ca="1">_xll.qlQuoteValue(P109,_xll.ohTrigger(Trigger,Trigger3M,InterestRatesTrigger))</f>
        <v>9.8249999999999987E-3</v>
      </c>
      <c r="W109" s="156" t="b">
        <f t="shared" ca="1" si="22"/>
        <v>1</v>
      </c>
      <c r="X109" s="160">
        <f t="shared" ca="1" si="23"/>
        <v>0.18352691066494953</v>
      </c>
      <c r="Y109" s="156" t="b">
        <f ca="1">ABS(X109)&lt;=ABS('General Settings'!$D$29)</f>
        <v>1</v>
      </c>
      <c r="AA109" s="50" t="str">
        <f>_xll.qlMakeIMMSwap(,N109&amp;"M",Index3M,,S109,FixedLegDayCounter,,DiscountingEngine,Permanent,,ObjectOverwrite)</f>
        <v>obj_003ff#0000</v>
      </c>
      <c r="AC109" s="130"/>
      <c r="AD109" s="87"/>
      <c r="AE109" s="155" t="str">
        <f>_xll.qlIMMNextCode(AE108,,Trigger)</f>
        <v>H6</v>
      </c>
      <c r="AF109" s="131"/>
      <c r="AG109" s="113"/>
      <c r="AH109" s="131"/>
      <c r="AI109" s="87"/>
      <c r="AJ109" s="131"/>
      <c r="AK109" s="132"/>
      <c r="AL109" s="129"/>
      <c r="AM109" s="129"/>
      <c r="AN109" s="133"/>
      <c r="AO109" s="129"/>
      <c r="AP109" s="129"/>
      <c r="AQ109" s="129"/>
      <c r="AR109" s="129"/>
      <c r="AS109" s="129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  <c r="BU109" s="113"/>
      <c r="BV109" s="113"/>
      <c r="BW109" s="113"/>
      <c r="BX109" s="113"/>
      <c r="BY109" s="113"/>
    </row>
    <row r="110" spans="13:77" x14ac:dyDescent="0.2">
      <c r="M110" s="51" t="s">
        <v>131</v>
      </c>
      <c r="N110" s="51">
        <v>36</v>
      </c>
      <c r="O110" s="51" t="s">
        <v>136</v>
      </c>
      <c r="P110" s="51" t="str">
        <f t="shared" si="21"/>
        <v>GBP1S36_Quote</v>
      </c>
      <c r="Q110" s="124"/>
      <c r="R110" s="121">
        <f>_xll.qlInterestRateIndexFixingDate(Index3M,S110)</f>
        <v>42354</v>
      </c>
      <c r="S110" s="121">
        <f>_xll.qlIMMdate(AE110)</f>
        <v>42354</v>
      </c>
      <c r="T110" s="121">
        <f>_xll.qlSwapMaturityDate(AA110)</f>
        <v>43453</v>
      </c>
      <c r="U110" s="126">
        <f ca="1">_xll.qlVanillaSwapFairRate(AA110,_xll.ohTrigger(Trigger,Trigger3M,InterestRatesTrigger))</f>
        <v>1.0683623590645907E-2</v>
      </c>
      <c r="V110" s="126" t="e">
        <f ca="1">_xll.qlQuoteValue(P110,_xll.ohTrigger(Trigger,Trigger3M,InterestRatesTrigger))</f>
        <v>#NUM!</v>
      </c>
      <c r="W110" s="51" t="b">
        <f t="shared" ca="1" si="22"/>
        <v>0</v>
      </c>
      <c r="X110" s="142" t="e">
        <f t="shared" ca="1" si="23"/>
        <v>#NUM!</v>
      </c>
      <c r="Y110" s="51" t="e">
        <f ca="1">ABS(X110)&lt;=ABS('General Settings'!$D$29)</f>
        <v>#NUM!</v>
      </c>
      <c r="AA110" s="51" t="str">
        <f>_xll.qlMakeIMMSwap(,N110&amp;"M",Index3M,,S110,FixedLegDayCounter,,DiscountingEngine,Permanent,,ObjectOverwrite)</f>
        <v>obj_003fc#0000</v>
      </c>
      <c r="AB110" s="130"/>
      <c r="AC110" s="130"/>
      <c r="AD110" s="87"/>
      <c r="AE110" s="152" t="str">
        <f>_xll.qlIMMNextCode(EvaluationDate-1,,Trigger)</f>
        <v>Z5</v>
      </c>
      <c r="AF110" s="131"/>
      <c r="AG110" s="113"/>
      <c r="AH110" s="131"/>
      <c r="AI110" s="87"/>
      <c r="AJ110" s="131"/>
      <c r="AK110" s="132"/>
      <c r="AL110" s="129"/>
      <c r="AM110" s="129"/>
      <c r="AN110" s="133"/>
      <c r="AO110" s="129"/>
      <c r="AP110" s="129"/>
      <c r="AQ110" s="129"/>
      <c r="AR110" s="129"/>
      <c r="AS110" s="129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  <c r="BU110" s="113"/>
      <c r="BV110" s="113"/>
      <c r="BW110" s="113"/>
      <c r="BX110" s="113"/>
      <c r="BY110" s="113"/>
    </row>
    <row r="111" spans="13:77" x14ac:dyDescent="0.2">
      <c r="W111" s="62"/>
      <c r="X111" s="63"/>
      <c r="AA111" s="87"/>
      <c r="AB111" s="130"/>
      <c r="AF111" s="131"/>
      <c r="AG111" s="113"/>
      <c r="AH111" s="131"/>
      <c r="AI111" s="87"/>
      <c r="AJ111" s="131"/>
      <c r="AK111" s="132"/>
      <c r="AL111" s="129"/>
      <c r="AM111" s="129"/>
      <c r="AN111" s="133"/>
      <c r="AO111" s="129"/>
      <c r="AP111" s="129"/>
      <c r="AQ111" s="129"/>
      <c r="AR111" s="129"/>
      <c r="AS111" s="129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</row>
    <row r="112" spans="13:77" x14ac:dyDescent="0.2">
      <c r="AB112" s="130"/>
      <c r="AC112" s="130"/>
      <c r="AD112" s="87"/>
      <c r="AE112" s="87"/>
      <c r="AF112" s="131"/>
      <c r="AG112" s="113"/>
      <c r="AH112" s="131"/>
      <c r="AI112" s="87"/>
      <c r="AJ112" s="131"/>
      <c r="AK112" s="132"/>
      <c r="AL112" s="129"/>
      <c r="AM112" s="129"/>
      <c r="AN112" s="133"/>
      <c r="AO112" s="129"/>
      <c r="AP112" s="129"/>
      <c r="AQ112" s="129"/>
      <c r="AR112" s="129"/>
      <c r="AS112" s="129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</row>
    <row r="113" spans="23:77" x14ac:dyDescent="0.2">
      <c r="W113" s="62"/>
      <c r="X113" s="63"/>
      <c r="AA113" s="87"/>
      <c r="AF113" s="131"/>
      <c r="AG113" s="113"/>
      <c r="AH113" s="131"/>
      <c r="AI113" s="87"/>
      <c r="AJ113" s="131"/>
      <c r="AK113" s="132"/>
      <c r="AL113" s="129"/>
      <c r="AM113" s="129"/>
      <c r="AN113" s="133"/>
      <c r="AO113" s="129"/>
      <c r="AP113" s="129"/>
      <c r="AQ113" s="129"/>
      <c r="AR113" s="129"/>
      <c r="AS113" s="129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</row>
    <row r="114" spans="23:77" x14ac:dyDescent="0.2">
      <c r="W114" s="62"/>
      <c r="X114" s="63"/>
      <c r="AA114" s="87"/>
      <c r="AB114" s="130"/>
      <c r="AC114" s="130"/>
      <c r="AD114" s="87"/>
      <c r="AE114" s="87"/>
      <c r="AF114" s="131"/>
      <c r="AG114" s="113"/>
      <c r="AH114" s="131"/>
      <c r="AI114" s="87"/>
      <c r="AJ114" s="131"/>
      <c r="AK114" s="132"/>
      <c r="AL114" s="129"/>
      <c r="AM114" s="129"/>
      <c r="AN114" s="133"/>
      <c r="AO114" s="129"/>
      <c r="AP114" s="129"/>
      <c r="AQ114" s="129"/>
      <c r="AR114" s="129"/>
      <c r="AS114" s="129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</row>
    <row r="115" spans="23:77" x14ac:dyDescent="0.2">
      <c r="W115" s="62"/>
      <c r="X115" s="63"/>
      <c r="AA115" s="87"/>
      <c r="AB115" s="130"/>
      <c r="AC115" s="130"/>
      <c r="AD115" s="87"/>
      <c r="AE115" s="87"/>
      <c r="AH115" s="131"/>
      <c r="AI115" s="87"/>
      <c r="AJ115" s="131"/>
      <c r="AK115" s="132"/>
      <c r="AL115" s="129"/>
      <c r="AM115" s="129"/>
      <c r="AN115" s="133"/>
      <c r="AO115" s="129"/>
      <c r="AP115" s="129"/>
      <c r="AQ115" s="129"/>
      <c r="AR115" s="129"/>
      <c r="AS115" s="129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</row>
    <row r="116" spans="23:77" x14ac:dyDescent="0.2">
      <c r="W116" s="62"/>
      <c r="X116" s="63"/>
      <c r="AA116" s="87"/>
      <c r="AB116" s="130"/>
      <c r="AC116" s="130"/>
      <c r="AD116" s="87"/>
      <c r="AE116" s="87"/>
      <c r="AK116" s="132"/>
      <c r="AL116" s="129"/>
      <c r="AM116" s="129"/>
      <c r="AN116" s="133"/>
      <c r="AO116" s="129"/>
      <c r="AP116" s="129"/>
      <c r="AQ116" s="129"/>
      <c r="AR116" s="129"/>
      <c r="AS116" s="129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</row>
    <row r="117" spans="23:77" x14ac:dyDescent="0.2">
      <c r="W117" s="62"/>
      <c r="X117" s="63"/>
      <c r="AA117" s="87"/>
      <c r="AB117" s="130"/>
      <c r="AC117" s="130"/>
      <c r="AD117" s="87"/>
      <c r="AE117" s="87"/>
      <c r="AK117" s="132"/>
      <c r="AL117" s="129"/>
      <c r="AM117" s="129"/>
      <c r="AN117" s="133"/>
      <c r="AO117" s="129"/>
      <c r="AP117" s="129"/>
      <c r="AQ117" s="129"/>
      <c r="AR117" s="129"/>
      <c r="AS117" s="129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  <c r="BU117" s="113"/>
      <c r="BV117" s="113"/>
      <c r="BW117" s="113"/>
      <c r="BX117" s="113"/>
      <c r="BY117" s="113"/>
    </row>
    <row r="118" spans="23:77" x14ac:dyDescent="0.2">
      <c r="W118" s="62"/>
      <c r="X118" s="63"/>
      <c r="AA118" s="87"/>
      <c r="AB118" s="130"/>
      <c r="AC118" s="130"/>
      <c r="AD118" s="87"/>
      <c r="AE118" s="87"/>
      <c r="AK118" s="132"/>
      <c r="AL118" s="129"/>
      <c r="AM118" s="129"/>
      <c r="AN118" s="133"/>
      <c r="AO118" s="129"/>
      <c r="AP118" s="129"/>
      <c r="AQ118" s="129"/>
      <c r="AR118" s="129"/>
      <c r="AS118" s="129"/>
      <c r="AT118" s="113"/>
      <c r="AU118" s="113"/>
      <c r="AV118" s="113"/>
      <c r="AW118" s="113"/>
      <c r="AX118" s="113"/>
      <c r="AY118" s="113"/>
      <c r="AZ118" s="113"/>
      <c r="BA118" s="113"/>
      <c r="BB118" s="113"/>
      <c r="BC118" s="113"/>
      <c r="BD118" s="113"/>
      <c r="BE118" s="113"/>
      <c r="BF118" s="113"/>
      <c r="BG118" s="113"/>
      <c r="BH118" s="113"/>
      <c r="BI118" s="113"/>
      <c r="BJ118" s="113"/>
      <c r="BK118" s="113"/>
      <c r="BL118" s="113"/>
      <c r="BM118" s="113"/>
      <c r="BN118" s="113"/>
      <c r="BO118" s="113"/>
      <c r="BP118" s="113"/>
      <c r="BQ118" s="113"/>
      <c r="BR118" s="113"/>
      <c r="BS118" s="113"/>
      <c r="BT118" s="113"/>
      <c r="BU118" s="113"/>
      <c r="BV118" s="113"/>
      <c r="BW118" s="113"/>
      <c r="BX118" s="113"/>
      <c r="BY118" s="113"/>
    </row>
    <row r="119" spans="23:77" x14ac:dyDescent="0.2">
      <c r="W119" s="62"/>
      <c r="X119" s="63"/>
      <c r="AA119" s="87"/>
      <c r="AB119" s="130"/>
      <c r="AC119" s="130"/>
      <c r="AD119" s="87"/>
      <c r="AE119" s="87"/>
      <c r="AK119" s="132"/>
      <c r="AL119" s="129"/>
      <c r="AM119" s="129"/>
      <c r="AN119" s="133"/>
      <c r="AO119" s="129"/>
      <c r="AP119" s="129"/>
      <c r="AQ119" s="129"/>
      <c r="AR119" s="129"/>
      <c r="AS119" s="129"/>
      <c r="AT119" s="113"/>
      <c r="AU119" s="113"/>
      <c r="AV119" s="113"/>
      <c r="AW119" s="113"/>
      <c r="AX119" s="113"/>
      <c r="AY119" s="113"/>
      <c r="AZ119" s="113"/>
      <c r="BA119" s="113"/>
      <c r="BB119" s="113"/>
      <c r="BC119" s="113"/>
      <c r="BD119" s="113"/>
      <c r="BE119" s="113"/>
      <c r="BF119" s="113"/>
      <c r="BG119" s="113"/>
      <c r="BH119" s="113"/>
      <c r="BI119" s="113"/>
      <c r="BJ119" s="113"/>
      <c r="BK119" s="113"/>
      <c r="BL119" s="113"/>
      <c r="BM119" s="113"/>
      <c r="BN119" s="113"/>
      <c r="BO119" s="113"/>
      <c r="BP119" s="113"/>
      <c r="BQ119" s="113"/>
      <c r="BR119" s="113"/>
      <c r="BS119" s="113"/>
      <c r="BT119" s="113"/>
      <c r="BU119" s="113"/>
      <c r="BV119" s="113"/>
      <c r="BW119" s="113"/>
      <c r="BX119" s="113"/>
      <c r="BY119" s="113"/>
    </row>
    <row r="120" spans="23:77" x14ac:dyDescent="0.2">
      <c r="W120" s="62"/>
      <c r="X120" s="63"/>
      <c r="AA120" s="87"/>
      <c r="AB120" s="130"/>
      <c r="AC120" s="130"/>
      <c r="AD120" s="87"/>
      <c r="AE120" s="87"/>
      <c r="AK120" s="132"/>
      <c r="AL120" s="129"/>
      <c r="AM120" s="129"/>
      <c r="AN120" s="133"/>
      <c r="AO120" s="129"/>
      <c r="AP120" s="129"/>
      <c r="AQ120" s="129"/>
      <c r="AR120" s="129"/>
      <c r="AS120" s="129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</row>
    <row r="121" spans="23:77" x14ac:dyDescent="0.2">
      <c r="W121" s="62"/>
      <c r="X121" s="63"/>
      <c r="AA121" s="87"/>
      <c r="AB121" s="130"/>
      <c r="AC121" s="130"/>
      <c r="AD121" s="87"/>
      <c r="AE121" s="87"/>
      <c r="AK121" s="132"/>
      <c r="AL121" s="129"/>
      <c r="AM121" s="129"/>
      <c r="AN121" s="133"/>
      <c r="AO121" s="129"/>
      <c r="AP121" s="129"/>
      <c r="AQ121" s="129"/>
      <c r="AR121" s="129"/>
      <c r="AS121" s="129"/>
      <c r="AT121" s="113"/>
      <c r="AU121" s="113"/>
      <c r="AV121" s="113"/>
      <c r="AW121" s="113"/>
      <c r="AX121" s="113"/>
      <c r="AY121" s="113"/>
      <c r="AZ121" s="113"/>
      <c r="BA121" s="113"/>
      <c r="BB121" s="113"/>
      <c r="BC121" s="113"/>
      <c r="BD121" s="113"/>
      <c r="BE121" s="113"/>
      <c r="BF121" s="113"/>
      <c r="BG121" s="113"/>
      <c r="BH121" s="113"/>
      <c r="BI121" s="113"/>
      <c r="BJ121" s="113"/>
      <c r="BK121" s="113"/>
      <c r="BL121" s="113"/>
      <c r="BM121" s="113"/>
      <c r="BN121" s="113"/>
      <c r="BO121" s="113"/>
      <c r="BP121" s="113"/>
      <c r="BQ121" s="113"/>
      <c r="BR121" s="113"/>
      <c r="BS121" s="113"/>
      <c r="BT121" s="113"/>
      <c r="BU121" s="113"/>
      <c r="BV121" s="113"/>
      <c r="BW121" s="113"/>
      <c r="BX121" s="113"/>
      <c r="BY121" s="113"/>
    </row>
    <row r="122" spans="23:77" x14ac:dyDescent="0.2">
      <c r="W122" s="62"/>
      <c r="X122" s="63"/>
      <c r="AA122" s="87"/>
      <c r="AB122" s="130"/>
      <c r="AC122" s="130"/>
      <c r="AD122" s="87"/>
      <c r="AE122" s="87"/>
      <c r="AK122" s="132"/>
      <c r="AL122" s="129"/>
      <c r="AM122" s="129"/>
      <c r="AN122" s="133"/>
      <c r="AO122" s="129"/>
      <c r="AP122" s="129"/>
      <c r="AQ122" s="129"/>
      <c r="AR122" s="129"/>
      <c r="AS122" s="129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  <c r="BU122" s="113"/>
      <c r="BV122" s="113"/>
      <c r="BW122" s="113"/>
      <c r="BX122" s="113"/>
      <c r="BY122" s="113"/>
    </row>
    <row r="123" spans="23:77" x14ac:dyDescent="0.2">
      <c r="W123" s="62"/>
      <c r="X123" s="63"/>
      <c r="AA123" s="87"/>
      <c r="AB123" s="130"/>
      <c r="AC123" s="130"/>
      <c r="AD123" s="87"/>
      <c r="AE123" s="87"/>
      <c r="AK123" s="132"/>
      <c r="AL123" s="129"/>
      <c r="AM123" s="129"/>
      <c r="AN123" s="133"/>
      <c r="AO123" s="129"/>
      <c r="AP123" s="129"/>
      <c r="AQ123" s="129"/>
      <c r="AR123" s="129"/>
      <c r="AS123" s="129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  <c r="BU123" s="113"/>
      <c r="BV123" s="113"/>
      <c r="BW123" s="113"/>
      <c r="BX123" s="113"/>
      <c r="BY123" s="113"/>
    </row>
    <row r="124" spans="23:77" x14ac:dyDescent="0.2">
      <c r="W124" s="62"/>
      <c r="X124" s="63"/>
      <c r="AA124" s="87"/>
      <c r="AB124" s="130"/>
      <c r="AC124" s="130"/>
      <c r="AD124" s="87"/>
      <c r="AE124" s="87"/>
      <c r="AK124" s="132"/>
      <c r="AL124" s="129"/>
      <c r="AM124" s="129"/>
      <c r="AN124" s="133"/>
      <c r="AO124" s="129"/>
      <c r="AP124" s="129"/>
      <c r="AQ124" s="129"/>
      <c r="AR124" s="129"/>
      <c r="AS124" s="129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</row>
    <row r="125" spans="23:77" x14ac:dyDescent="0.2">
      <c r="W125" s="62"/>
      <c r="X125" s="63"/>
      <c r="AA125" s="87"/>
      <c r="AB125" s="130"/>
      <c r="AC125" s="130"/>
      <c r="AD125" s="87"/>
      <c r="AE125" s="87"/>
    </row>
    <row r="126" spans="23:77" x14ac:dyDescent="0.2">
      <c r="W126" s="62"/>
      <c r="X126" s="63"/>
      <c r="AA126" s="87"/>
      <c r="AB126" s="130"/>
      <c r="AC126" s="130"/>
      <c r="AD126" s="87"/>
      <c r="AE126" s="87"/>
    </row>
    <row r="127" spans="23:77" x14ac:dyDescent="0.2">
      <c r="W127" s="62"/>
      <c r="X127" s="63"/>
      <c r="AA127" s="87"/>
      <c r="AB127" s="130"/>
      <c r="AC127" s="130"/>
      <c r="AD127" s="87"/>
      <c r="AE127" s="87"/>
    </row>
    <row r="128" spans="23:77" x14ac:dyDescent="0.2">
      <c r="W128" s="62"/>
      <c r="X128" s="63"/>
      <c r="AA128" s="87"/>
      <c r="AB128" s="130"/>
      <c r="AC128" s="130"/>
      <c r="AD128" s="87"/>
      <c r="AE128" s="87"/>
    </row>
    <row r="129" spans="23:31" x14ac:dyDescent="0.2">
      <c r="W129" s="62"/>
      <c r="X129" s="63"/>
      <c r="AA129" s="87"/>
      <c r="AB129" s="130"/>
      <c r="AC129" s="130"/>
      <c r="AD129" s="87"/>
      <c r="AE129" s="87"/>
    </row>
    <row r="130" spans="23:31" x14ac:dyDescent="0.2">
      <c r="W130" s="62"/>
      <c r="X130" s="63"/>
      <c r="AA130" s="87"/>
      <c r="AB130" s="130"/>
      <c r="AC130" s="130"/>
      <c r="AD130" s="87"/>
      <c r="AE130" s="87"/>
    </row>
    <row r="131" spans="23:31" x14ac:dyDescent="0.2">
      <c r="W131" s="62"/>
      <c r="X131" s="63"/>
      <c r="AA131" s="87"/>
      <c r="AB131" s="130"/>
      <c r="AC131" s="130"/>
      <c r="AD131" s="87"/>
      <c r="AE131" s="87"/>
    </row>
    <row r="132" spans="23:31" x14ac:dyDescent="0.2">
      <c r="W132" s="62"/>
      <c r="X132" s="63"/>
      <c r="AB132" s="130"/>
      <c r="AC132" s="130"/>
      <c r="AD132" s="87"/>
      <c r="AE132" s="87"/>
    </row>
    <row r="133" spans="23:31" x14ac:dyDescent="0.2">
      <c r="W133" s="62"/>
      <c r="X133" s="63"/>
    </row>
    <row r="134" spans="23:31" x14ac:dyDescent="0.2">
      <c r="W134" s="62"/>
      <c r="X134" s="63"/>
    </row>
    <row r="135" spans="23:31" x14ac:dyDescent="0.2">
      <c r="W135" s="62"/>
      <c r="X135" s="63"/>
    </row>
    <row r="136" spans="23:31" x14ac:dyDescent="0.2">
      <c r="W136" s="62"/>
      <c r="X136" s="63"/>
    </row>
    <row r="137" spans="23:31" x14ac:dyDescent="0.2">
      <c r="W137" s="62"/>
      <c r="X137" s="63"/>
    </row>
    <row r="138" spans="23:31" x14ac:dyDescent="0.2">
      <c r="W138" s="62"/>
      <c r="X138" s="63"/>
    </row>
    <row r="139" spans="23:31" x14ac:dyDescent="0.2">
      <c r="W139" s="62"/>
      <c r="X139" s="63"/>
    </row>
    <row r="140" spans="23:31" x14ac:dyDescent="0.2">
      <c r="W140" s="62"/>
      <c r="X140" s="63"/>
    </row>
    <row r="141" spans="23:31" x14ac:dyDescent="0.2">
      <c r="W141" s="62"/>
      <c r="X141" s="63"/>
    </row>
    <row r="142" spans="23:31" x14ac:dyDescent="0.2">
      <c r="W142" s="62"/>
      <c r="X142" s="63"/>
    </row>
    <row r="143" spans="23:31" x14ac:dyDescent="0.2">
      <c r="W143" s="62"/>
      <c r="X143" s="63"/>
    </row>
    <row r="144" spans="23:31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39" spans="2:24" x14ac:dyDescent="0.2">
      <c r="W3539" s="62"/>
      <c r="X3539" s="63"/>
    </row>
    <row r="3540" spans="2:24" x14ac:dyDescent="0.2">
      <c r="W3540" s="62"/>
      <c r="X3540" s="63"/>
    </row>
    <row r="3541" spans="2:24" x14ac:dyDescent="0.2">
      <c r="W3541" s="62"/>
      <c r="X3541" s="63"/>
    </row>
    <row r="3542" spans="2:24" x14ac:dyDescent="0.2">
      <c r="W3542" s="62"/>
      <c r="X3542" s="63"/>
    </row>
    <row r="3543" spans="2:24" x14ac:dyDescent="0.2">
      <c r="B3543" s="87"/>
      <c r="C3543" s="88"/>
      <c r="D3543" s="89"/>
      <c r="E3543" s="89"/>
      <c r="W3543" s="62"/>
      <c r="X3543" s="63"/>
    </row>
    <row r="3544" spans="2:24" x14ac:dyDescent="0.2">
      <c r="B3544" s="87"/>
      <c r="C3544" s="88"/>
      <c r="D3544" s="89"/>
      <c r="E3544" s="89"/>
      <c r="W3544" s="62"/>
      <c r="X3544" s="63"/>
    </row>
    <row r="3545" spans="2:24" x14ac:dyDescent="0.2">
      <c r="B3545" s="87"/>
      <c r="C3545" s="88"/>
      <c r="D3545" s="89"/>
      <c r="E3545" s="89"/>
      <c r="W3545" s="62"/>
      <c r="X3545" s="63"/>
    </row>
    <row r="3546" spans="2:24" x14ac:dyDescent="0.2">
      <c r="B3546" s="87"/>
      <c r="C3546" s="88"/>
      <c r="D3546" s="89"/>
      <c r="E3546" s="89"/>
      <c r="W3546" s="62"/>
      <c r="X3546" s="63"/>
    </row>
    <row r="3547" spans="2:24" x14ac:dyDescent="0.2">
      <c r="B3547" s="87"/>
      <c r="C3547" s="88"/>
      <c r="D3547" s="89"/>
      <c r="E3547" s="89"/>
      <c r="W3547" s="62"/>
      <c r="X3547" s="63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26" x14ac:dyDescent="0.2">
      <c r="B3553" s="87"/>
      <c r="C3553" s="88"/>
      <c r="D3553" s="89"/>
      <c r="E3553" s="89"/>
    </row>
    <row r="3554" spans="2:26" x14ac:dyDescent="0.2">
      <c r="B3554" s="87"/>
      <c r="C3554" s="88"/>
      <c r="D3554" s="89"/>
      <c r="E3554" s="89"/>
    </row>
    <row r="3555" spans="2:26" x14ac:dyDescent="0.2">
      <c r="B3555" s="87"/>
      <c r="C3555" s="88"/>
      <c r="D3555" s="89"/>
      <c r="E3555" s="89"/>
    </row>
    <row r="3556" spans="2:26" x14ac:dyDescent="0.2">
      <c r="B3556" s="87"/>
      <c r="C3556" s="88"/>
      <c r="D3556" s="89"/>
      <c r="E3556" s="89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  <c r="Z3559" s="86"/>
    </row>
    <row r="3560" spans="2:26" x14ac:dyDescent="0.2">
      <c r="B3560" s="87"/>
      <c r="C3560" s="88"/>
      <c r="D3560" s="89"/>
      <c r="E3560" s="89"/>
      <c r="Z3560" s="86"/>
    </row>
    <row r="3561" spans="2:26" x14ac:dyDescent="0.2">
      <c r="Z3561" s="86"/>
    </row>
    <row r="3562" spans="2:26" x14ac:dyDescent="0.2">
      <c r="Z3562" s="86"/>
    </row>
    <row r="3563" spans="2:26" x14ac:dyDescent="0.2">
      <c r="Z3563" s="86"/>
    </row>
    <row r="3564" spans="2:26" x14ac:dyDescent="0.2">
      <c r="Z3564" s="86"/>
    </row>
    <row r="3565" spans="2:26" x14ac:dyDescent="0.2">
      <c r="Z3565" s="86"/>
    </row>
  </sheetData>
  <dataConsolidate/>
  <mergeCells count="2">
    <mergeCell ref="A3:A9"/>
    <mergeCell ref="A10:A16"/>
  </mergeCells>
  <conditionalFormatting sqref="Y35:Y110">
    <cfRule type="cellIs" dxfId="5" priority="2" operator="equal">
      <formula>FALSE</formula>
    </cfRule>
  </conditionalFormatting>
  <conditionalFormatting sqref="Y23:Y34">
    <cfRule type="cellIs" dxfId="4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67 AD61">
      <formula1>"Following,Modified Following,Preceding,Modified Preceding,Unadjusted,Half-Month Modified Following"</formula1>
    </dataValidation>
    <dataValidation type="list" allowBlank="1" showInputMessage="1" showErrorMessage="1" sqref="AE67 AE6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G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6" style="62" hidden="1" customWidth="1" outlineLevel="1"/>
    <col min="29" max="29" width="14.140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9.140625" style="62" hidden="1" customWidth="1" outlineLevel="1"/>
    <col min="33" max="33" width="9.140625" style="62" collapsed="1"/>
    <col min="34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98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42277</v>
      </c>
      <c r="E3" s="73">
        <f t="shared" ref="E3:E16" si="0">EDATE(SettlementDate,$B3)</f>
        <v>42644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7.4630000000001449E-3</v>
      </c>
      <c r="H3" s="53">
        <f>IF(G3&gt;=0,ROUNDDOWN(G3*10,2)/10,ROUNDUP(G3*10,2)/10)</f>
        <v>7.000000000000001E-3</v>
      </c>
      <c r="I3" s="82">
        <f>MAX(_xll.ohPack(Data!$L$4:INDEX(Fwd6M,MATCH(E3+1,SettlementDates,1),1)))</f>
        <v>1.0063746384984786E-2</v>
      </c>
      <c r="J3" s="53">
        <f t="shared" ref="J3:J16" si="2">IF(I3-G3&gt;1%,(QUOTIENT(I3*10000,50)+1)*0.5%,(QUOTIENT(I3*10000,10)+1)*0.1%)</f>
        <v>1.0999999999999999E-2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99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42277</v>
      </c>
      <c r="E4" s="76">
        <f t="shared" si="0"/>
        <v>43009</v>
      </c>
      <c r="F4" s="77">
        <f t="shared" si="1"/>
        <v>3</v>
      </c>
      <c r="G4" s="83">
        <f>MIN(_xll.ohPack(Data!$L$4:INDEX(Fwd6M,MATCH(E4+1,SettlementDates,1),1)))</f>
        <v>7.4630000000001449E-3</v>
      </c>
      <c r="H4" s="54">
        <f t="shared" ref="H4:H16" si="4">IF(G4&gt;=0,ROUNDDOWN(G4*10,2)/10,ROUNDUP(G4*10,2)/10)</f>
        <v>7.000000000000001E-3</v>
      </c>
      <c r="I4" s="83">
        <f>MAX(_xll.ohPack(Data!$L$4:INDEX(Fwd6M,MATCH(E4+1,SettlementDates,1),1)))</f>
        <v>1.4082200178301084E-2</v>
      </c>
      <c r="J4" s="54">
        <f t="shared" si="2"/>
        <v>1.4999999999999999E-2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99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44105</v>
      </c>
      <c r="F5" s="77">
        <f t="shared" si="1"/>
        <v>6</v>
      </c>
      <c r="G5" s="83">
        <f>MIN(_xll.ohPack(Data!$L$4:INDEX(Fwd6M,MATCH(E5+1,SettlementDates,1),1)))</f>
        <v>7.4630000000001449E-3</v>
      </c>
      <c r="H5" s="54">
        <f t="shared" si="4"/>
        <v>7.000000000000001E-3</v>
      </c>
      <c r="I5" s="83">
        <f>MAX(_xll.ohPack(Data!$L$4:INDEX(Fwd6M,MATCH(E5+1,SettlementDates,1),1)))</f>
        <v>2.0918351261274386E-2</v>
      </c>
      <c r="J5" s="54">
        <f t="shared" si="2"/>
        <v>2.5000000000000001E-2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99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45931</v>
      </c>
      <c r="F6" s="77">
        <f t="shared" si="1"/>
        <v>6</v>
      </c>
      <c r="G6" s="83">
        <f>MIN(_xll.ohPack(Data!$L$4:INDEX(Fwd6M,MATCH(E6+1,SettlementDates,1),1)))</f>
        <v>7.4630000000001449E-3</v>
      </c>
      <c r="H6" s="54">
        <f t="shared" si="4"/>
        <v>7.000000000000001E-3</v>
      </c>
      <c r="I6" s="83">
        <f>MAX(_xll.ohPack(Data!$L$4:INDEX(Fwd6M,MATCH(E6+1,SettlementDates,1),1)))</f>
        <v>2.3702442678056941E-2</v>
      </c>
      <c r="J6" s="54">
        <f t="shared" si="2"/>
        <v>2.5000000000000001E-2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99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49583</v>
      </c>
      <c r="F7" s="77">
        <f t="shared" si="1"/>
        <v>12</v>
      </c>
      <c r="G7" s="83">
        <f>MIN(_xll.ohPack(Data!$L$4:INDEX(Fwd6M,MATCH(E7+1,SettlementDates,1),1)))</f>
        <v>7.4630000000001449E-3</v>
      </c>
      <c r="H7" s="54">
        <f t="shared" si="4"/>
        <v>7.000000000000001E-3</v>
      </c>
      <c r="I7" s="83">
        <f>MAX(_xll.ohPack(Data!$L$4:INDEX(Fwd6M,MATCH(E7+1,SettlementDates,1),1)))</f>
        <v>2.445111037242953E-2</v>
      </c>
      <c r="J7" s="54">
        <f t="shared" si="2"/>
        <v>2.5000000000000001E-2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99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53236</v>
      </c>
      <c r="F8" s="77">
        <f t="shared" si="1"/>
        <v>36</v>
      </c>
      <c r="G8" s="83">
        <f>MIN(_xll.ohPack(Data!$L$4:INDEX(Fwd6M,MATCH(E8+1,SettlementDates,1),1)))</f>
        <v>7.4630000000001449E-3</v>
      </c>
      <c r="H8" s="54">
        <f t="shared" si="4"/>
        <v>7.000000000000001E-3</v>
      </c>
      <c r="I8" s="83">
        <f>MAX(_xll.ohPack(Data!$L$4:INDEX(Fwd6M,MATCH(E8+1,SettlementDates,1),1)))</f>
        <v>2.445111037242953E-2</v>
      </c>
      <c r="J8" s="54">
        <f t="shared" si="2"/>
        <v>2.5000000000000001E-2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00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64193</v>
      </c>
      <c r="F9" s="77">
        <f t="shared" si="1"/>
        <v>60</v>
      </c>
      <c r="G9" s="84">
        <f>MIN(_xll.ohPack(Data!$L$4:INDEX(Fwd6M,MATCH(E9+1,SettlementDates,1),1)))</f>
        <v>7.4630000000001449E-3</v>
      </c>
      <c r="H9" s="55">
        <f t="shared" si="4"/>
        <v>7.000000000000001E-3</v>
      </c>
      <c r="I9" s="84">
        <f>MAX(_xll.ohPack(Data!$L$4:INDEX(Fwd6M,MATCH(E9+1,SettlementDates,1),1)))</f>
        <v>2.445111037242953E-2</v>
      </c>
      <c r="J9" s="55">
        <f t="shared" si="2"/>
        <v>2.5000000000000001E-2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98" t="s">
        <v>49</v>
      </c>
      <c r="B10" s="67">
        <v>12</v>
      </c>
      <c r="C10" s="52" t="str">
        <f>_xll.qlPeriodEquivalent(B10&amp;"M")</f>
        <v>1Y</v>
      </c>
      <c r="D10" s="72">
        <f>D3</f>
        <v>42277</v>
      </c>
      <c r="E10" s="73">
        <f t="shared" si="0"/>
        <v>42644</v>
      </c>
      <c r="F10" s="78">
        <f t="shared" si="1"/>
        <v>1</v>
      </c>
      <c r="G10" s="83">
        <f>MIN(_xll.ohPack(Data!$P$4:INDEX(ONFwd6M,MATCH(E10+1,SettlementDates,1),1)))</f>
        <v>7.1505831182042123E-3</v>
      </c>
      <c r="H10" s="53">
        <f t="shared" si="4"/>
        <v>7.000000000000001E-3</v>
      </c>
      <c r="I10" s="82">
        <f>MAX(_xll.ohPack(Data!$P$4:INDEX(ONFwd6M,MATCH(E10+1,SettlementDates,1),1)))</f>
        <v>8.9533491028052463E-3</v>
      </c>
      <c r="J10" s="53">
        <f t="shared" si="2"/>
        <v>9.0000000000000011E-3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99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43009</v>
      </c>
      <c r="F11" s="77">
        <f t="shared" si="1"/>
        <v>3</v>
      </c>
      <c r="G11" s="83">
        <f>MIN(_xll.ohPack(Data!$P$4:INDEX(ONFwd6M,MATCH(E11+1,SettlementDates,1),1)))</f>
        <v>7.1505831182042123E-3</v>
      </c>
      <c r="H11" s="54">
        <f t="shared" si="4"/>
        <v>7.000000000000001E-3</v>
      </c>
      <c r="I11" s="83">
        <f>MAX(_xll.ohPack(Data!$P$4:INDEX(ONFwd6M,MATCH(E11+1,SettlementDates,1),1)))</f>
        <v>1.3197959418500549E-2</v>
      </c>
      <c r="J11" s="54">
        <f t="shared" si="2"/>
        <v>1.4E-2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99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44105</v>
      </c>
      <c r="F12" s="77">
        <f t="shared" si="1"/>
        <v>6</v>
      </c>
      <c r="G12" s="83">
        <f>MIN(_xll.ohPack(Data!$P$4:INDEX(ONFwd6M,MATCH(E12+1,SettlementDates,1),1)))</f>
        <v>7.1505831182042123E-3</v>
      </c>
      <c r="H12" s="54">
        <f t="shared" si="4"/>
        <v>7.000000000000001E-3</v>
      </c>
      <c r="I12" s="83">
        <f>MAX(_xll.ohPack(Data!$P$4:INDEX(ONFwd6M,MATCH(E12+1,SettlementDates,1),1)))</f>
        <v>2.0467122561923512E-2</v>
      </c>
      <c r="J12" s="54">
        <f t="shared" si="2"/>
        <v>2.5000000000000001E-2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99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45931</v>
      </c>
      <c r="F13" s="77">
        <f t="shared" si="1"/>
        <v>6</v>
      </c>
      <c r="G13" s="83">
        <f>MIN(_xll.ohPack(Data!$P$4:INDEX(ONFwd6M,MATCH(E13+1,SettlementDates,1),1)))</f>
        <v>7.1505831182042123E-3</v>
      </c>
      <c r="H13" s="54">
        <f t="shared" si="4"/>
        <v>7.000000000000001E-3</v>
      </c>
      <c r="I13" s="83">
        <f>MAX(_xll.ohPack(Data!$P$4:INDEX(ONFwd6M,MATCH(E13+1,SettlementDates,1),1)))</f>
        <v>2.3445454847890179E-2</v>
      </c>
      <c r="J13" s="54">
        <f t="shared" si="2"/>
        <v>2.5000000000000001E-2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99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49583</v>
      </c>
      <c r="F14" s="77">
        <f t="shared" si="1"/>
        <v>12</v>
      </c>
      <c r="G14" s="83">
        <f>MIN(_xll.ohPack(Data!$P$4:INDEX(ONFwd6M,MATCH(E14+1,SettlementDates,1),1)))</f>
        <v>7.1505831182042123E-3</v>
      </c>
      <c r="H14" s="54">
        <f t="shared" si="4"/>
        <v>7.000000000000001E-3</v>
      </c>
      <c r="I14" s="83">
        <f>MAX(_xll.ohPack(Data!$P$4:INDEX(ONFwd6M,MATCH(E14+1,SettlementDates,1),1)))</f>
        <v>2.4313004229453705E-2</v>
      </c>
      <c r="J14" s="54">
        <f t="shared" si="2"/>
        <v>2.5000000000000001E-2</v>
      </c>
      <c r="K14" s="83">
        <f t="shared" si="3"/>
        <v>2.5000000000000001E-3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99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53236</v>
      </c>
      <c r="F15" s="77">
        <f t="shared" si="1"/>
        <v>36</v>
      </c>
      <c r="G15" s="83">
        <f>MIN(_xll.ohPack(Data!$P$4:INDEX(ONFwd6M,MATCH(E15+1,SettlementDates,1),1)))</f>
        <v>7.1505831182042123E-3</v>
      </c>
      <c r="H15" s="54">
        <f t="shared" si="4"/>
        <v>7.000000000000001E-3</v>
      </c>
      <c r="I15" s="83">
        <f>MAX(_xll.ohPack(Data!$P$4:INDEX(ONFwd6M,MATCH(E15+1,SettlementDates,1),1)))</f>
        <v>2.4313004229453705E-2</v>
      </c>
      <c r="J15" s="54">
        <f t="shared" si="2"/>
        <v>2.5000000000000001E-2</v>
      </c>
      <c r="K15" s="83">
        <f t="shared" si="3"/>
        <v>2.5000000000000001E-3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00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64193</v>
      </c>
      <c r="F16" s="81">
        <f t="shared" si="1"/>
        <v>60</v>
      </c>
      <c r="G16" s="84">
        <f>MIN(_xll.ohPack(Data!$P$4:INDEX(ONFwd6M,MATCH(E16+1,SettlementDates,1),1)))</f>
        <v>7.1505831182042123E-3</v>
      </c>
      <c r="H16" s="55">
        <f t="shared" si="4"/>
        <v>7.000000000000001E-3</v>
      </c>
      <c r="I16" s="84">
        <f>MAX(_xll.ohPack(Data!$P$4:INDEX(ONFwd6M,MATCH(E16+1,SettlementDates,1),1)))</f>
        <v>2.4313004229453705E-2</v>
      </c>
      <c r="J16" s="55">
        <f t="shared" si="2"/>
        <v>2.5000000000000001E-2</v>
      </c>
      <c r="K16" s="84">
        <f t="shared" si="3"/>
        <v>2.5000000000000001E-3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2" collapsed="1" x14ac:dyDescent="0.2">
      <c r="R17" s="63"/>
      <c r="S17" s="63"/>
      <c r="T17" s="63"/>
      <c r="U17" s="63"/>
      <c r="V17" s="63"/>
    </row>
    <row r="18" spans="3:32" x14ac:dyDescent="0.2">
      <c r="C18" s="62"/>
      <c r="M18" s="109" t="s">
        <v>146</v>
      </c>
      <c r="P18" s="63"/>
      <c r="Q18" s="63"/>
      <c r="R18" s="63"/>
      <c r="S18" s="63"/>
      <c r="T18" s="63"/>
      <c r="V18" s="63"/>
      <c r="AA18" s="61"/>
    </row>
    <row r="19" spans="3:32" x14ac:dyDescent="0.2">
      <c r="M19" s="101"/>
      <c r="P19" s="63"/>
      <c r="Q19" s="63"/>
      <c r="R19" s="63"/>
      <c r="S19" s="63"/>
      <c r="T19" s="63"/>
      <c r="V19" s="63"/>
      <c r="AA19" s="85"/>
    </row>
    <row r="20" spans="3:32" x14ac:dyDescent="0.2">
      <c r="P20" s="63"/>
      <c r="Q20" s="63"/>
      <c r="R20" s="63"/>
      <c r="S20" s="63"/>
      <c r="T20" s="63"/>
      <c r="U20" s="63"/>
      <c r="V20" s="63"/>
      <c r="Y20" s="63"/>
    </row>
    <row r="21" spans="3:32" ht="13.5" x14ac:dyDescent="0.2">
      <c r="M21" s="90" t="s">
        <v>141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2" x14ac:dyDescent="0.2">
      <c r="J22" s="62"/>
      <c r="K22" s="135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</row>
    <row r="23" spans="3:32" x14ac:dyDescent="0.2">
      <c r="J23" s="62"/>
      <c r="K23" s="62"/>
      <c r="L23" s="62"/>
      <c r="M23" s="110" t="s">
        <v>149</v>
      </c>
      <c r="N23" s="110" t="s">
        <v>30</v>
      </c>
      <c r="O23" s="110" t="str">
        <f t="shared" ref="O23:O40" si="6">LEFT(N23,LEN(N23)-1)+6&amp;"M"</f>
        <v>7M</v>
      </c>
      <c r="P23" s="110" t="str">
        <f t="shared" ref="P23:P40" si="7">Currency&amp;LEFT(N23,LEN(N23)-1)&amp;"x"&amp;LEFT(O23,LEN(O23)-1)&amp;"F"&amp;QuoteSuffix</f>
        <v>GBP1x7F_Quote</v>
      </c>
      <c r="Q23" s="122"/>
      <c r="R23" s="111">
        <f>_xll.qlInterestRateIndexFixingDate(Index6M,S23)</f>
        <v>42310</v>
      </c>
      <c r="S23" s="111">
        <f>_xll.qlCalendarAdvance(Calendar,SettlementDate,N23,"mf",TRUE)</f>
        <v>42310</v>
      </c>
      <c r="T23" s="111">
        <f>_xll.qlCalendarAdvance(Calendar,SettlementDate,O23,"mf",TRUE)</f>
        <v>42493</v>
      </c>
      <c r="U23" s="112">
        <f ca="1">_xll.qlIndexFixing(Index6M,R23,TRUE,_xll.ohTrigger(Trigger,Trigger6M,InterestRatesTrigger))</f>
        <v>7.4999999997955357E-3</v>
      </c>
      <c r="V23" s="112">
        <f ca="1">_xll.qlQuoteValue(P23,_xll.ohTrigger(Trigger,Trigger6M,InterestRatesTrigger))</f>
        <v>7.4999999999999997E-3</v>
      </c>
      <c r="W23" s="110" t="b">
        <f ca="1">NOT(ISERROR(V23))</f>
        <v>1</v>
      </c>
      <c r="X23" s="141">
        <f ca="1">(U23-V23)*10000</f>
        <v>-2.0446404985774436E-9</v>
      </c>
      <c r="Y23" s="50" t="b">
        <f ca="1">ABS(X23)&lt;=ABS('General Settings'!$D$30)</f>
        <v>1</v>
      </c>
      <c r="AF23" s="62" t="e">
        <f t="array" ref="AF23:AF40">NA()</f>
        <v>#N/A</v>
      </c>
    </row>
    <row r="24" spans="3:32" x14ac:dyDescent="0.2">
      <c r="M24" s="110" t="s">
        <v>149</v>
      </c>
      <c r="N24" s="110" t="s">
        <v>63</v>
      </c>
      <c r="O24" s="110" t="str">
        <f t="shared" si="6"/>
        <v>8M</v>
      </c>
      <c r="P24" s="110" t="str">
        <f t="shared" si="7"/>
        <v>GBP2x8F_Quote</v>
      </c>
      <c r="Q24" s="122"/>
      <c r="R24" s="111">
        <f>_xll.qlInterestRateIndexFixingDate(Index6M,S24)</f>
        <v>42339</v>
      </c>
      <c r="S24" s="111">
        <f>_xll.qlCalendarAdvance(Calendar,SettlementDate,N24,"mf",TRUE)</f>
        <v>42339</v>
      </c>
      <c r="T24" s="111">
        <f>_xll.qlCalendarAdvance(Calendar,SettlementDate,O24,"mf",TRUE)</f>
        <v>42522</v>
      </c>
      <c r="U24" s="112">
        <f ca="1">_xll.qlIndexFixing(Index6M,R24,TRUE,_xll.ohTrigger(Trigger,Trigger6M,InterestRatesTrigger))</f>
        <v>7.6500000003232246E-3</v>
      </c>
      <c r="V24" s="112">
        <f ca="1">_xll.qlQuoteValue(P24,_xll.ohTrigger(Trigger,Trigger6M,InterestRatesTrigger))</f>
        <v>7.6500000000000005E-3</v>
      </c>
      <c r="W24" s="110" t="b">
        <f t="shared" ref="W24:W40" ca="1" si="8">NOT(ISERROR(V24))</f>
        <v>1</v>
      </c>
      <c r="X24" s="141">
        <f t="shared" ref="X24:X77" ca="1" si="9">(U24-V24)*10000</f>
        <v>3.2322408638485456E-9</v>
      </c>
      <c r="Y24" s="50" t="b">
        <f ca="1">ABS(X24)&lt;=ABS('General Settings'!$D$30)</f>
        <v>1</v>
      </c>
      <c r="AF24" s="62" t="e">
        <v>#N/A</v>
      </c>
    </row>
    <row r="25" spans="3:32" x14ac:dyDescent="0.2">
      <c r="M25" s="110" t="s">
        <v>149</v>
      </c>
      <c r="N25" s="110" t="s">
        <v>31</v>
      </c>
      <c r="O25" s="110" t="str">
        <f t="shared" si="6"/>
        <v>9M</v>
      </c>
      <c r="P25" s="110" t="str">
        <f t="shared" si="7"/>
        <v>GBP3x9F_Quote</v>
      </c>
      <c r="Q25" s="122"/>
      <c r="R25" s="111">
        <f>_xll.qlInterestRateIndexFixingDate(Index6M,S25)</f>
        <v>42373</v>
      </c>
      <c r="S25" s="111">
        <f>_xll.qlCalendarAdvance(Calendar,SettlementDate,N25,"mf",TRUE)</f>
        <v>42373</v>
      </c>
      <c r="T25" s="111">
        <f>_xll.qlCalendarAdvance(Calendar,SettlementDate,O25,"mf",TRUE)</f>
        <v>42552</v>
      </c>
      <c r="U25" s="112">
        <f ca="1">_xll.qlIndexFixing(Index6M,R25,TRUE,_xll.ohTrigger(Trigger,Trigger6M,InterestRatesTrigger))</f>
        <v>7.8000000000439922E-3</v>
      </c>
      <c r="V25" s="112">
        <f ca="1">_xll.qlQuoteValue(P25,_xll.ohTrigger(Trigger,Trigger6M,InterestRatesTrigger))</f>
        <v>7.8000000000000005E-3</v>
      </c>
      <c r="W25" s="110" t="b">
        <f t="shared" ca="1" si="8"/>
        <v>1</v>
      </c>
      <c r="X25" s="141">
        <f t="shared" ca="1" si="9"/>
        <v>4.399171998903384E-10</v>
      </c>
      <c r="Y25" s="50" t="b">
        <f ca="1">ABS(X25)&lt;=ABS('General Settings'!$D$30)</f>
        <v>1</v>
      </c>
      <c r="AF25" s="62" t="e">
        <v>#N/A</v>
      </c>
    </row>
    <row r="26" spans="3:32" x14ac:dyDescent="0.2">
      <c r="M26" s="110" t="s">
        <v>149</v>
      </c>
      <c r="N26" s="110" t="s">
        <v>64</v>
      </c>
      <c r="O26" s="110" t="str">
        <f t="shared" si="6"/>
        <v>10M</v>
      </c>
      <c r="P26" s="110" t="str">
        <f t="shared" si="7"/>
        <v>GBP4x10F_Quote</v>
      </c>
      <c r="Q26" s="122"/>
      <c r="R26" s="111">
        <f>_xll.qlInterestRateIndexFixingDate(Index6M,S26)</f>
        <v>42401</v>
      </c>
      <c r="S26" s="111">
        <f>_xll.qlCalendarAdvance(Calendar,SettlementDate,N26,"mf",TRUE)</f>
        <v>42401</v>
      </c>
      <c r="T26" s="111">
        <f>_xll.qlCalendarAdvance(Calendar,SettlementDate,O26,"mf",TRUE)</f>
        <v>42583</v>
      </c>
      <c r="U26" s="112">
        <f ca="1">_xll.qlIndexFixing(Index6M,R26,TRUE,_xll.ohTrigger(Trigger,Trigger6M,InterestRatesTrigger))</f>
        <v>7.9499999999793868E-3</v>
      </c>
      <c r="V26" s="112">
        <f ca="1">_xll.qlQuoteValue(P26,_xll.ohTrigger(Trigger,Trigger6M,InterestRatesTrigger))</f>
        <v>7.9499999999999987E-3</v>
      </c>
      <c r="W26" s="110" t="b">
        <f t="shared" ca="1" si="8"/>
        <v>1</v>
      </c>
      <c r="X26" s="141">
        <f t="shared" ca="1" si="9"/>
        <v>-2.0611984341556422E-10</v>
      </c>
      <c r="Y26" s="50" t="b">
        <f ca="1">ABS(X26)&lt;=ABS('General Settings'!$D$30)</f>
        <v>1</v>
      </c>
      <c r="AF26" s="62" t="e">
        <v>#N/A</v>
      </c>
    </row>
    <row r="27" spans="3:32" x14ac:dyDescent="0.2">
      <c r="M27" s="110" t="s">
        <v>149</v>
      </c>
      <c r="N27" s="110" t="s">
        <v>65</v>
      </c>
      <c r="O27" s="110" t="str">
        <f t="shared" si="6"/>
        <v>11M</v>
      </c>
      <c r="P27" s="110" t="str">
        <f t="shared" si="7"/>
        <v>GBP5x11F_Quote</v>
      </c>
      <c r="Q27" s="122"/>
      <c r="R27" s="111">
        <f>_xll.qlInterestRateIndexFixingDate(Index6M,S27)</f>
        <v>42430</v>
      </c>
      <c r="S27" s="111">
        <f>_xll.qlCalendarAdvance(Calendar,SettlementDate,N27,"mf",TRUE)</f>
        <v>42430</v>
      </c>
      <c r="T27" s="111">
        <f>_xll.qlCalendarAdvance(Calendar,SettlementDate,O27,"mf",TRUE)</f>
        <v>42614</v>
      </c>
      <c r="U27" s="112">
        <f ca="1">_xll.qlIndexFixing(Index6M,R27,TRUE,_xll.ohTrigger(Trigger,Trigger6M,InterestRatesTrigger))</f>
        <v>8.1499999999692131E-3</v>
      </c>
      <c r="V27" s="112">
        <f ca="1">_xll.qlQuoteValue(P27,_xll.ohTrigger(Trigger,Trigger6M,InterestRatesTrigger))</f>
        <v>8.150000000000001E-3</v>
      </c>
      <c r="W27" s="110" t="b">
        <f t="shared" ca="1" si="8"/>
        <v>1</v>
      </c>
      <c r="X27" s="141">
        <f t="shared" ca="1" si="9"/>
        <v>-3.0787872251636372E-10</v>
      </c>
      <c r="Y27" s="50" t="b">
        <f ca="1">ABS(X27)&lt;=ABS('General Settings'!$D$30)</f>
        <v>1</v>
      </c>
      <c r="AF27" s="62" t="e">
        <v>#N/A</v>
      </c>
    </row>
    <row r="28" spans="3:32" x14ac:dyDescent="0.2">
      <c r="M28" s="110" t="s">
        <v>149</v>
      </c>
      <c r="N28" s="110" t="s">
        <v>32</v>
      </c>
      <c r="O28" s="110" t="str">
        <f t="shared" si="6"/>
        <v>12M</v>
      </c>
      <c r="P28" s="110" t="str">
        <f t="shared" si="7"/>
        <v>GBP6x12F_Quote</v>
      </c>
      <c r="Q28" s="122"/>
      <c r="R28" s="111">
        <f>_xll.qlInterestRateIndexFixingDate(Index6M,S28)</f>
        <v>42461</v>
      </c>
      <c r="S28" s="111">
        <f>_xll.qlCalendarAdvance(Calendar,SettlementDate,N28,"mf",TRUE)</f>
        <v>42461</v>
      </c>
      <c r="T28" s="111">
        <f>_xll.qlCalendarAdvance(Calendar,SettlementDate,O28,"mf",TRUE)</f>
        <v>42646</v>
      </c>
      <c r="U28" s="112">
        <f ca="1">_xll.qlIndexFixing(Index6M,R28,TRUE,_xll.ohTrigger(Trigger,Trigger6M,InterestRatesTrigger))</f>
        <v>8.3000000000003089E-3</v>
      </c>
      <c r="V28" s="112">
        <f ca="1">_xll.qlQuoteValue(P28,_xll.ohTrigger(Trigger,Trigger6M,InterestRatesTrigger))</f>
        <v>8.3000000000000001E-3</v>
      </c>
      <c r="W28" s="110" t="b">
        <f t="shared" ca="1" si="8"/>
        <v>1</v>
      </c>
      <c r="X28" s="141">
        <f t="shared" ca="1" si="9"/>
        <v>3.0878077872387166E-12</v>
      </c>
      <c r="Y28" s="50" t="b">
        <f ca="1">ABS(X28)&lt;=ABS('General Settings'!$D$30)</f>
        <v>1</v>
      </c>
      <c r="AF28" s="62" t="e">
        <v>#N/A</v>
      </c>
    </row>
    <row r="29" spans="3:32" x14ac:dyDescent="0.2">
      <c r="M29" s="94" t="s">
        <v>149</v>
      </c>
      <c r="N29" s="94" t="s">
        <v>66</v>
      </c>
      <c r="O29" s="94" t="str">
        <f t="shared" si="6"/>
        <v>13M</v>
      </c>
      <c r="P29" s="94" t="str">
        <f t="shared" si="7"/>
        <v>GBP7x13F_Quote</v>
      </c>
      <c r="Q29" s="195"/>
      <c r="R29" s="106">
        <f>_xll.qlInterestRateIndexFixingDate(Index6M,S29)</f>
        <v>42493</v>
      </c>
      <c r="S29" s="106">
        <f>_xll.qlCalendarAdvance(Calendar,SettlementDate,N29,"mf",TRUE)</f>
        <v>42493</v>
      </c>
      <c r="T29" s="106">
        <f>_xll.qlCalendarAdvance(Calendar,SettlementDate,O29,"mf",TRUE)</f>
        <v>42675</v>
      </c>
      <c r="U29" s="97">
        <f ca="1">_xll.qlIndexFixing(Index6M,R29,TRUE,_xll.ohTrigger(Trigger,Trigger6M,InterestRatesTrigger))</f>
        <v>8.5379779422115054E-3</v>
      </c>
      <c r="V29" s="97" t="e">
        <f ca="1">_xll.qlQuoteValue(P29,_xll.ohTrigger(Trigger,Trigger6M,InterestRatesTrigger))</f>
        <v>#NUM!</v>
      </c>
      <c r="W29" s="94" t="b">
        <f t="shared" ca="1" si="8"/>
        <v>0</v>
      </c>
      <c r="X29" s="148" t="e">
        <f t="shared" ca="1" si="9"/>
        <v>#NUM!</v>
      </c>
      <c r="Y29" s="197" t="e">
        <f ca="1">ABS(X29)&lt;=ABS('General Settings'!$D$30)</f>
        <v>#NUM!</v>
      </c>
      <c r="AF29" s="62" t="e">
        <v>#N/A</v>
      </c>
    </row>
    <row r="30" spans="3:32" x14ac:dyDescent="0.2">
      <c r="M30" s="94" t="s">
        <v>149</v>
      </c>
      <c r="N30" s="94" t="s">
        <v>67</v>
      </c>
      <c r="O30" s="94" t="str">
        <f t="shared" si="6"/>
        <v>14M</v>
      </c>
      <c r="P30" s="94" t="str">
        <f t="shared" si="7"/>
        <v>GBP8x14F_Quote</v>
      </c>
      <c r="Q30" s="195"/>
      <c r="R30" s="106">
        <f>_xll.qlInterestRateIndexFixingDate(Index6M,S30)</f>
        <v>42522</v>
      </c>
      <c r="S30" s="106">
        <f>_xll.qlCalendarAdvance(Calendar,SettlementDate,N30,"mf",TRUE)</f>
        <v>42522</v>
      </c>
      <c r="T30" s="106">
        <f>_xll.qlCalendarAdvance(Calendar,SettlementDate,O30,"mf",TRUE)</f>
        <v>42705</v>
      </c>
      <c r="U30" s="97">
        <f ca="1">_xll.qlIndexFixing(Index6M,R30,TRUE,_xll.ohTrigger(Trigger,Trigger6M,InterestRatesTrigger))</f>
        <v>8.753015329925928E-3</v>
      </c>
      <c r="V30" s="97" t="e">
        <f ca="1">_xll.qlQuoteValue(P30,_xll.ohTrigger(Trigger,Trigger6M,InterestRatesTrigger))</f>
        <v>#NUM!</v>
      </c>
      <c r="W30" s="94" t="b">
        <f t="shared" ca="1" si="8"/>
        <v>0</v>
      </c>
      <c r="X30" s="148" t="e">
        <f t="shared" ca="1" si="9"/>
        <v>#NUM!</v>
      </c>
      <c r="Y30" s="94" t="e">
        <f ca="1">ABS(X30)&lt;=ABS('General Settings'!$D$30)</f>
        <v>#NUM!</v>
      </c>
      <c r="AF30" s="62" t="e">
        <v>#N/A</v>
      </c>
    </row>
    <row r="31" spans="3:32" x14ac:dyDescent="0.2">
      <c r="M31" s="110" t="s">
        <v>149</v>
      </c>
      <c r="N31" s="110" t="s">
        <v>68</v>
      </c>
      <c r="O31" s="110" t="str">
        <f t="shared" si="6"/>
        <v>15M</v>
      </c>
      <c r="P31" s="110" t="str">
        <f t="shared" si="7"/>
        <v>GBP9x15F_Quote</v>
      </c>
      <c r="Q31" s="122"/>
      <c r="R31" s="111">
        <f>_xll.qlInterestRateIndexFixingDate(Index6M,S31)</f>
        <v>42552</v>
      </c>
      <c r="S31" s="111">
        <f>_xll.qlCalendarAdvance(Calendar,SettlementDate,N31,"mf",TRUE)</f>
        <v>42552</v>
      </c>
      <c r="T31" s="111">
        <f>_xll.qlCalendarAdvance(Calendar,SettlementDate,O31,"mf",TRUE)</f>
        <v>42738</v>
      </c>
      <c r="U31" s="112">
        <f ca="1">_xll.qlIndexFixing(Index6M,R31,TRUE,_xll.ohTrigger(Trigger,Trigger6M,InterestRatesTrigger))</f>
        <v>9.0999999999999918E-3</v>
      </c>
      <c r="V31" s="112">
        <f ca="1">_xll.qlQuoteValue(P31,_xll.ohTrigger(Trigger,Trigger6M,InterestRatesTrigger))</f>
        <v>9.0999999999999987E-3</v>
      </c>
      <c r="W31" s="110" t="b">
        <f t="shared" ca="1" si="8"/>
        <v>1</v>
      </c>
      <c r="X31" s="141">
        <f t="shared" ca="1" si="9"/>
        <v>-6.9388939039072284E-14</v>
      </c>
      <c r="Y31" s="50" t="b">
        <f ca="1">ABS(X31)&lt;=ABS('General Settings'!$D$30)</f>
        <v>1</v>
      </c>
      <c r="AF31" s="62" t="e">
        <v>#N/A</v>
      </c>
    </row>
    <row r="32" spans="3:32" x14ac:dyDescent="0.2">
      <c r="M32" s="94" t="s">
        <v>149</v>
      </c>
      <c r="N32" s="94" t="s">
        <v>69</v>
      </c>
      <c r="O32" s="94" t="str">
        <f t="shared" si="6"/>
        <v>16M</v>
      </c>
      <c r="P32" s="94" t="str">
        <f t="shared" si="7"/>
        <v>GBP10x16F_Quote</v>
      </c>
      <c r="Q32" s="195"/>
      <c r="R32" s="106">
        <f>_xll.qlInterestRateIndexFixingDate(Index6M,S32)</f>
        <v>42583</v>
      </c>
      <c r="S32" s="106">
        <f>_xll.qlCalendarAdvance(Calendar,SettlementDate,N32,"mf",TRUE)</f>
        <v>42583</v>
      </c>
      <c r="T32" s="106">
        <f>_xll.qlCalendarAdvance(Calendar,SettlementDate,O32,"mf",TRUE)</f>
        <v>42767</v>
      </c>
      <c r="U32" s="97">
        <f ca="1">_xll.qlIndexFixing(Index6M,R32,TRUE,_xll.ohTrigger(Trigger,Trigger6M,InterestRatesTrigger))</f>
        <v>9.4221790579694167E-3</v>
      </c>
      <c r="V32" s="97" t="e">
        <f ca="1">_xll.qlQuoteValue(P32,_xll.ohTrigger(Trigger,Trigger6M,InterestRatesTrigger))</f>
        <v>#NUM!</v>
      </c>
      <c r="W32" s="94" t="b">
        <f t="shared" ca="1" si="8"/>
        <v>0</v>
      </c>
      <c r="X32" s="148" t="e">
        <f t="shared" ca="1" si="9"/>
        <v>#NUM!</v>
      </c>
      <c r="Y32" s="94" t="e">
        <f ca="1">ABS(X32)&lt;=ABS('General Settings'!$D$30)</f>
        <v>#NUM!</v>
      </c>
      <c r="AF32" s="62" t="e">
        <v>#N/A</v>
      </c>
    </row>
    <row r="33" spans="13:32" x14ac:dyDescent="0.2">
      <c r="M33" s="94" t="s">
        <v>149</v>
      </c>
      <c r="N33" s="94" t="s">
        <v>70</v>
      </c>
      <c r="O33" s="94" t="str">
        <f t="shared" si="6"/>
        <v>17M</v>
      </c>
      <c r="P33" s="94" t="str">
        <f t="shared" si="7"/>
        <v>GBP11x17F_Quote</v>
      </c>
      <c r="Q33" s="195"/>
      <c r="R33" s="106">
        <f>_xll.qlInterestRateIndexFixingDate(Index6M,S33)</f>
        <v>42614</v>
      </c>
      <c r="S33" s="106">
        <f>_xll.qlCalendarAdvance(Calendar,SettlementDate,N33,"mf",TRUE)</f>
        <v>42614</v>
      </c>
      <c r="T33" s="106">
        <f>_xll.qlCalendarAdvance(Calendar,SettlementDate,O33,"mf",TRUE)</f>
        <v>42795</v>
      </c>
      <c r="U33" s="97">
        <f ca="1">_xll.qlIndexFixing(Index6M,R33,TRUE,_xll.ohTrigger(Trigger,Trigger6M,InterestRatesTrigger))</f>
        <v>9.6710716980474357E-3</v>
      </c>
      <c r="V33" s="97" t="e">
        <f ca="1">_xll.qlQuoteValue(P33,_xll.ohTrigger(Trigger,Trigger6M,InterestRatesTrigger))</f>
        <v>#NUM!</v>
      </c>
      <c r="W33" s="94" t="b">
        <f t="shared" ca="1" si="8"/>
        <v>0</v>
      </c>
      <c r="X33" s="148" t="e">
        <f t="shared" ca="1" si="9"/>
        <v>#NUM!</v>
      </c>
      <c r="Y33" s="94" t="e">
        <f ca="1">ABS(X33)&lt;=ABS('General Settings'!$D$30)</f>
        <v>#NUM!</v>
      </c>
      <c r="AF33" s="62" t="e">
        <v>#N/A</v>
      </c>
    </row>
    <row r="34" spans="13:32" x14ac:dyDescent="0.2">
      <c r="M34" s="110" t="s">
        <v>149</v>
      </c>
      <c r="N34" s="110" t="s">
        <v>106</v>
      </c>
      <c r="O34" s="110" t="str">
        <f t="shared" si="6"/>
        <v>18M</v>
      </c>
      <c r="P34" s="110" t="str">
        <f t="shared" si="7"/>
        <v>GBP12x18F_Quote</v>
      </c>
      <c r="Q34" s="122"/>
      <c r="R34" s="111">
        <f>_xll.qlInterestRateIndexFixingDate(Index6M,S34)</f>
        <v>42646</v>
      </c>
      <c r="S34" s="111">
        <f>_xll.qlCalendarAdvance(Calendar,SettlementDate,N34,"mf",TRUE)</f>
        <v>42646</v>
      </c>
      <c r="T34" s="111">
        <f>_xll.qlCalendarAdvance(Calendar,SettlementDate,O34,"mf",TRUE)</f>
        <v>42828</v>
      </c>
      <c r="U34" s="112">
        <f ca="1">_xll.qlIndexFixing(Index6M,R34,TRUE,_xll.ohTrigger(Trigger,Trigger6M,InterestRatesTrigger))</f>
        <v>1.0050000000002484E-2</v>
      </c>
      <c r="V34" s="112">
        <f ca="1">_xll.qlQuoteValue(P34,_xll.ohTrigger(Trigger,Trigger6M,InterestRatesTrigger))</f>
        <v>1.0050000000000002E-2</v>
      </c>
      <c r="W34" s="110" t="b">
        <f t="shared" ca="1" si="8"/>
        <v>1</v>
      </c>
      <c r="X34" s="141">
        <f t="shared" ca="1" si="9"/>
        <v>2.482389294122811E-11</v>
      </c>
      <c r="Y34" s="50" t="b">
        <f ca="1">ABS(X34)&lt;=ABS('General Settings'!$D$30)</f>
        <v>1</v>
      </c>
      <c r="AF34" s="62" t="e">
        <v>#N/A</v>
      </c>
    </row>
    <row r="35" spans="13:32" x14ac:dyDescent="0.2">
      <c r="M35" s="94" t="s">
        <v>149</v>
      </c>
      <c r="N35" s="94" t="s">
        <v>71</v>
      </c>
      <c r="O35" s="94" t="str">
        <f t="shared" si="6"/>
        <v>19M</v>
      </c>
      <c r="P35" s="94" t="str">
        <f t="shared" si="7"/>
        <v>GBP13x19F_Quote</v>
      </c>
      <c r="Q35" s="195"/>
      <c r="R35" s="106">
        <f>_xll.qlInterestRateIndexFixingDate(Index6M,S35)</f>
        <v>42675</v>
      </c>
      <c r="S35" s="106">
        <f>_xll.qlCalendarAdvance(Calendar,SettlementDate,N35,"mf",TRUE)</f>
        <v>42675</v>
      </c>
      <c r="T35" s="106">
        <f>_xll.qlCalendarAdvance(Calendar,SettlementDate,O35,"mf",TRUE)</f>
        <v>42857</v>
      </c>
      <c r="U35" s="97">
        <f ca="1">_xll.qlIndexFixing(Index6M,R35,TRUE,_xll.ohTrigger(Trigger,Trigger6M,InterestRatesTrigger))</f>
        <v>1.0378130929629326E-2</v>
      </c>
      <c r="V35" s="97" t="e">
        <f ca="1">_xll.qlQuoteValue(P35,_xll.ohTrigger(Trigger,Trigger6M,InterestRatesTrigger))</f>
        <v>#NUM!</v>
      </c>
      <c r="W35" s="94" t="b">
        <f t="shared" ca="1" si="8"/>
        <v>0</v>
      </c>
      <c r="X35" s="148" t="e">
        <f t="shared" ca="1" si="9"/>
        <v>#NUM!</v>
      </c>
      <c r="Y35" s="94" t="e">
        <f ca="1">ABS(X35)&lt;=ABS('General Settings'!$D$30)</f>
        <v>#NUM!</v>
      </c>
      <c r="AF35" s="62" t="e">
        <v>#N/A</v>
      </c>
    </row>
    <row r="36" spans="13:32" x14ac:dyDescent="0.2">
      <c r="M36" s="94" t="s">
        <v>149</v>
      </c>
      <c r="N36" s="94" t="s">
        <v>72</v>
      </c>
      <c r="O36" s="94" t="str">
        <f t="shared" si="6"/>
        <v>20M</v>
      </c>
      <c r="P36" s="94" t="str">
        <f t="shared" si="7"/>
        <v>GBP14x20F_Quote</v>
      </c>
      <c r="Q36" s="195"/>
      <c r="R36" s="106">
        <f>_xll.qlInterestRateIndexFixingDate(Index6M,S36)</f>
        <v>42705</v>
      </c>
      <c r="S36" s="106">
        <f>_xll.qlCalendarAdvance(Calendar,SettlementDate,N36,"mf",TRUE)</f>
        <v>42705</v>
      </c>
      <c r="T36" s="106">
        <f>_xll.qlCalendarAdvance(Calendar,SettlementDate,O36,"mf",TRUE)</f>
        <v>42887</v>
      </c>
      <c r="U36" s="97">
        <f ca="1">_xll.qlIndexFixing(Index6M,R36,TRUE,_xll.ohTrigger(Trigger,Trigger6M,InterestRatesTrigger))</f>
        <v>1.0694939679571273E-2</v>
      </c>
      <c r="V36" s="97" t="e">
        <f ca="1">_xll.qlQuoteValue(P36,_xll.ohTrigger(Trigger,Trigger6M,InterestRatesTrigger))</f>
        <v>#NUM!</v>
      </c>
      <c r="W36" s="94" t="b">
        <f t="shared" ca="1" si="8"/>
        <v>0</v>
      </c>
      <c r="X36" s="148" t="e">
        <f t="shared" ca="1" si="9"/>
        <v>#NUM!</v>
      </c>
      <c r="Y36" s="94" t="e">
        <f ca="1">ABS(X36)&lt;=ABS('General Settings'!$D$30)</f>
        <v>#NUM!</v>
      </c>
      <c r="AF36" s="62" t="e">
        <v>#N/A</v>
      </c>
    </row>
    <row r="37" spans="13:32" x14ac:dyDescent="0.2">
      <c r="M37" s="94" t="s">
        <v>149</v>
      </c>
      <c r="N37" s="94" t="s">
        <v>73</v>
      </c>
      <c r="O37" s="94" t="str">
        <f t="shared" si="6"/>
        <v>21M</v>
      </c>
      <c r="P37" s="94" t="str">
        <f t="shared" si="7"/>
        <v>GBP15x21F_Quote</v>
      </c>
      <c r="Q37" s="195"/>
      <c r="R37" s="106">
        <f>_xll.qlInterestRateIndexFixingDate(Index6M,S37)</f>
        <v>42738</v>
      </c>
      <c r="S37" s="106">
        <f>_xll.qlCalendarAdvance(Calendar,SettlementDate,N37,"mf",TRUE)</f>
        <v>42738</v>
      </c>
      <c r="T37" s="106">
        <f>_xll.qlCalendarAdvance(Calendar,SettlementDate,O37,"mf",TRUE)</f>
        <v>42919</v>
      </c>
      <c r="U37" s="97">
        <f ca="1">_xll.qlIndexFixing(Index6M,R37,TRUE,_xll.ohTrigger(Trigger,Trigger6M,InterestRatesTrigger))</f>
        <v>1.1055375532418893E-2</v>
      </c>
      <c r="V37" s="97" t="e">
        <f ca="1">_xll.qlQuoteValue(P37,_xll.ohTrigger(Trigger,Trigger6M,InterestRatesTrigger))</f>
        <v>#NUM!</v>
      </c>
      <c r="W37" s="94" t="b">
        <f t="shared" ca="1" si="8"/>
        <v>0</v>
      </c>
      <c r="X37" s="148" t="e">
        <f t="shared" ca="1" si="9"/>
        <v>#NUM!</v>
      </c>
      <c r="Y37" s="94" t="e">
        <f ca="1">ABS(X37)&lt;=ABS('General Settings'!$D$30)</f>
        <v>#NUM!</v>
      </c>
      <c r="AF37" s="62" t="e">
        <v>#N/A</v>
      </c>
    </row>
    <row r="38" spans="13:32" x14ac:dyDescent="0.2">
      <c r="M38" s="94" t="s">
        <v>149</v>
      </c>
      <c r="N38" s="94" t="s">
        <v>74</v>
      </c>
      <c r="O38" s="94" t="str">
        <f t="shared" si="6"/>
        <v>22M</v>
      </c>
      <c r="P38" s="94" t="str">
        <f t="shared" si="7"/>
        <v>GBP16x22F_Quote</v>
      </c>
      <c r="Q38" s="195"/>
      <c r="R38" s="106">
        <f>_xll.qlInterestRateIndexFixingDate(Index6M,S38)</f>
        <v>42767</v>
      </c>
      <c r="S38" s="106">
        <f>_xll.qlCalendarAdvance(Calendar,SettlementDate,N38,"mf",TRUE)</f>
        <v>42767</v>
      </c>
      <c r="T38" s="106">
        <f>_xll.qlCalendarAdvance(Calendar,SettlementDate,O38,"mf",TRUE)</f>
        <v>42948</v>
      </c>
      <c r="U38" s="97">
        <f ca="1">_xll.qlIndexFixing(Index6M,R38,TRUE,_xll.ohTrigger(Trigger,Trigger6M,InterestRatesTrigger))</f>
        <v>1.1423638758414921E-2</v>
      </c>
      <c r="V38" s="97" t="e">
        <f ca="1">_xll.qlQuoteValue(P38,_xll.ohTrigger(Trigger,Trigger6M,InterestRatesTrigger))</f>
        <v>#NUM!</v>
      </c>
      <c r="W38" s="94" t="b">
        <f t="shared" ca="1" si="8"/>
        <v>0</v>
      </c>
      <c r="X38" s="148" t="e">
        <f t="shared" ca="1" si="9"/>
        <v>#NUM!</v>
      </c>
      <c r="Y38" s="94" t="e">
        <f ca="1">ABS(X38)&lt;=ABS('General Settings'!$D$30)</f>
        <v>#NUM!</v>
      </c>
      <c r="AF38" s="62" t="e">
        <v>#N/A</v>
      </c>
    </row>
    <row r="39" spans="13:32" x14ac:dyDescent="0.2">
      <c r="M39" s="94" t="s">
        <v>149</v>
      </c>
      <c r="N39" s="94" t="s">
        <v>75</v>
      </c>
      <c r="O39" s="94" t="str">
        <f t="shared" si="6"/>
        <v>23M</v>
      </c>
      <c r="P39" s="94" t="str">
        <f t="shared" si="7"/>
        <v>GBP17x23F_Quote</v>
      </c>
      <c r="Q39" s="195"/>
      <c r="R39" s="106">
        <f>_xll.qlInterestRateIndexFixingDate(Index6M,S39)</f>
        <v>42795</v>
      </c>
      <c r="S39" s="106">
        <f>_xll.qlCalendarAdvance(Calendar,SettlementDate,N39,"mf",TRUE)</f>
        <v>42795</v>
      </c>
      <c r="T39" s="106">
        <f>_xll.qlCalendarAdvance(Calendar,SettlementDate,O39,"mf",TRUE)</f>
        <v>42979</v>
      </c>
      <c r="U39" s="97">
        <f ca="1">_xll.qlIndexFixing(Index6M,R39,TRUE,_xll.ohTrigger(Trigger,Trigger6M,InterestRatesTrigger))</f>
        <v>1.1822643344496689E-2</v>
      </c>
      <c r="V39" s="97" t="e">
        <f ca="1">_xll.qlQuoteValue(P39,_xll.ohTrigger(Trigger,Trigger6M,InterestRatesTrigger))</f>
        <v>#NUM!</v>
      </c>
      <c r="W39" s="94" t="b">
        <f t="shared" ca="1" si="8"/>
        <v>0</v>
      </c>
      <c r="X39" s="148" t="e">
        <f t="shared" ca="1" si="9"/>
        <v>#NUM!</v>
      </c>
      <c r="Y39" s="94" t="e">
        <f ca="1">ABS(X39)&lt;=ABS('General Settings'!$D$30)</f>
        <v>#NUM!</v>
      </c>
      <c r="AF39" s="62" t="e">
        <v>#N/A</v>
      </c>
    </row>
    <row r="40" spans="13:32" x14ac:dyDescent="0.2">
      <c r="M40" s="95" t="s">
        <v>149</v>
      </c>
      <c r="N40" s="95" t="s">
        <v>76</v>
      </c>
      <c r="O40" s="95" t="str">
        <f t="shared" si="6"/>
        <v>24M</v>
      </c>
      <c r="P40" s="95" t="str">
        <f t="shared" si="7"/>
        <v>GBP18x24F_Quote</v>
      </c>
      <c r="Q40" s="196"/>
      <c r="R40" s="107">
        <f>_xll.qlInterestRateIndexFixingDate(Index6M,S40)</f>
        <v>42828</v>
      </c>
      <c r="S40" s="107">
        <f>_xll.qlCalendarAdvance(Calendar,SettlementDate,N40,"mf",TRUE)</f>
        <v>42828</v>
      </c>
      <c r="T40" s="107">
        <f>_xll.qlCalendarAdvance(Calendar,SettlementDate,O40,"mf",TRUE)</f>
        <v>43010</v>
      </c>
      <c r="U40" s="98">
        <f ca="1">_xll.qlIndexFixing(Index6M,R40,TRUE,_xll.ohTrigger(Trigger,Trigger6M,InterestRatesTrigger))</f>
        <v>1.2254471262569721E-2</v>
      </c>
      <c r="V40" s="98" t="e">
        <f ca="1">_xll.qlQuoteValue(P40,_xll.ohTrigger(Trigger,Trigger6M,InterestRatesTrigger))</f>
        <v>#NUM!</v>
      </c>
      <c r="W40" s="95" t="b">
        <f t="shared" ca="1" si="8"/>
        <v>0</v>
      </c>
      <c r="X40" s="191" t="e">
        <f t="shared" ca="1" si="9"/>
        <v>#NUM!</v>
      </c>
      <c r="Y40" s="95" t="e">
        <f ca="1">ABS(X40)&lt;=ABS('General Settings'!$D$30)</f>
        <v>#NUM!</v>
      </c>
      <c r="AA40" s="104" t="s">
        <v>103</v>
      </c>
      <c r="AC40" s="103" t="s">
        <v>108</v>
      </c>
      <c r="AD40" s="103" t="s">
        <v>109</v>
      </c>
      <c r="AE40" s="104" t="s">
        <v>110</v>
      </c>
      <c r="AF40" s="62" t="e">
        <v>#N/A</v>
      </c>
    </row>
    <row r="41" spans="13:32" x14ac:dyDescent="0.2">
      <c r="M41" s="50" t="s">
        <v>60</v>
      </c>
      <c r="N41" s="50"/>
      <c r="O41" s="50" t="s">
        <v>33</v>
      </c>
      <c r="P41" s="50" t="str">
        <f t="shared" ref="P41:P77" si="10">Currency&amp;"SB6L"&amp;O41&amp;QuoteSuffix</f>
        <v>GBPSB6L1Y_Quote</v>
      </c>
      <c r="Q41" s="122"/>
      <c r="R41" s="120">
        <f t="shared" ref="R41:R77" si="11">EvaluationDate</f>
        <v>42278</v>
      </c>
      <c r="S41" s="120">
        <f>_xll.qlInterestRateIndexValueDate(AA41,R41)</f>
        <v>42278</v>
      </c>
      <c r="T41" s="120">
        <f>_xll.qlInterestRateIndexMaturity(AA41,S41)</f>
        <v>42646</v>
      </c>
      <c r="U41" s="125">
        <f ca="1">_xll.qlIndexFixing(AA41,R41,TRUE,_xll.ohTrigger(Trigger,Trigger6M,InterestRatesTrigger))</f>
        <v>7.8829277168054792E-3</v>
      </c>
      <c r="V41" s="125" t="e">
        <f ca="1">_xll.qlQuoteValue(P41,_xll.ohTrigger(Trigger,Trigger6M,InterestRatesTrigger))</f>
        <v>#NUM!</v>
      </c>
      <c r="W41" s="50" t="b">
        <f t="shared" ref="W41:W77" ca="1" si="12">NOT(ISERROR(V41))</f>
        <v>0</v>
      </c>
      <c r="X41" s="139" t="e">
        <f t="shared" ca="1" si="9"/>
        <v>#NUM!</v>
      </c>
      <c r="Y41" s="50" t="e">
        <f ca="1">ABS(X41)&lt;=ABS('General Settings'!$D$31)</f>
        <v>#NUM!</v>
      </c>
      <c r="AA41" s="50" t="str">
        <f>_xll.qlSwapIndex(,,O41,SettlementDays,Currency,Calendar,FixedLegTenor,FixedLegBDC,FixedLegDayCounter,Index6M,DiscountingCurve,Permanent,Trigger,ObjectOverwrite)</f>
        <v>obj_003c1#0000</v>
      </c>
      <c r="AB41" s="130"/>
      <c r="AC41" s="103" t="s">
        <v>32</v>
      </c>
      <c r="AD41" s="103" t="s">
        <v>112</v>
      </c>
      <c r="AE41" s="104" t="s">
        <v>158</v>
      </c>
    </row>
    <row r="42" spans="13:32" x14ac:dyDescent="0.2">
      <c r="M42" s="50" t="s">
        <v>60</v>
      </c>
      <c r="N42" s="50"/>
      <c r="O42" s="50" t="s">
        <v>73</v>
      </c>
      <c r="P42" s="50" t="str">
        <f t="shared" si="10"/>
        <v>GBPSB6L15M_Quote</v>
      </c>
      <c r="Q42" s="122"/>
      <c r="R42" s="120">
        <f t="shared" si="11"/>
        <v>42278</v>
      </c>
      <c r="S42" s="120">
        <f>_xll.qlInterestRateIndexValueDate(AA42,R42)</f>
        <v>42278</v>
      </c>
      <c r="T42" s="120">
        <f>_xll.qlInterestRateIndexMaturity(AA42,S42)</f>
        <v>42738</v>
      </c>
      <c r="U42" s="125">
        <f ca="1">_xll.qlIndexFixing(AA42,R42,TRUE,_xll.ohTrigger(Trigger,Trigger6M,InterestRatesTrigger))</f>
        <v>8.2531107569224528E-3</v>
      </c>
      <c r="V42" s="125" t="e">
        <f ca="1">_xll.qlQuoteValue(P42,_xll.ohTrigger(Trigger,Trigger6M,InterestRatesTrigger))</f>
        <v>#NUM!</v>
      </c>
      <c r="W42" s="50" t="b">
        <f t="shared" ca="1" si="12"/>
        <v>0</v>
      </c>
      <c r="X42" s="139" t="e">
        <f t="shared" ca="1" si="9"/>
        <v>#NUM!</v>
      </c>
      <c r="Y42" s="50" t="e">
        <f ca="1">ABS(X42)&lt;=ABS('General Settings'!$D$31)</f>
        <v>#NUM!</v>
      </c>
      <c r="AA42" s="50" t="str">
        <f>_xll.qlSwapIndex(,,O42,SettlementDays,Currency,Calendar,FixedLegTenor,FixedLegBDC,FixedLegDayCounter,Index6M,DiscountingCurve,Permanent,Trigger,ObjectOverwrite)</f>
        <v>obj_003a6#0000</v>
      </c>
      <c r="AB42" s="130"/>
      <c r="AC42" s="130"/>
      <c r="AD42" s="87"/>
    </row>
    <row r="43" spans="13:32" x14ac:dyDescent="0.2">
      <c r="M43" s="50" t="s">
        <v>60</v>
      </c>
      <c r="N43" s="50"/>
      <c r="O43" s="50" t="s">
        <v>76</v>
      </c>
      <c r="P43" s="50" t="str">
        <f t="shared" si="10"/>
        <v>GBPSB6L18M_Quote</v>
      </c>
      <c r="Q43" s="122"/>
      <c r="R43" s="120">
        <f t="shared" si="11"/>
        <v>42278</v>
      </c>
      <c r="S43" s="120">
        <f>_xll.qlInterestRateIndexValueDate(AA43,R43)</f>
        <v>42278</v>
      </c>
      <c r="T43" s="120">
        <f>_xll.qlInterestRateIndexMaturity(AA43,S43)</f>
        <v>42828</v>
      </c>
      <c r="U43" s="125">
        <f ca="1">_xll.qlIndexFixing(AA43,R43,TRUE,_xll.ohTrigger(Trigger,Trigger6M,InterestRatesTrigger))</f>
        <v>8.5976285587169073E-3</v>
      </c>
      <c r="V43" s="125">
        <f ca="1">_xll.qlQuoteValue(P43,_xll.ohTrigger(Trigger,Trigger6M,InterestRatesTrigger))</f>
        <v>8.6099999999999996E-3</v>
      </c>
      <c r="W43" s="50" t="b">
        <f t="shared" ca="1" si="12"/>
        <v>1</v>
      </c>
      <c r="X43" s="139">
        <f t="shared" ca="1" si="9"/>
        <v>-0.12371441283092269</v>
      </c>
      <c r="Y43" s="50" t="b">
        <f ca="1">ABS(X43)&lt;=ABS('General Settings'!$D$31)</f>
        <v>1</v>
      </c>
      <c r="AA43" s="50" t="str">
        <f>_xll.qlSwapIndex(,,O43,SettlementDays,Currency,Calendar,FixedLegTenor,FixedLegBDC,FixedLegDayCounter,Index6M,DiscountingCurve,Permanent,Trigger,ObjectOverwrite)</f>
        <v>obj_003ba#0000</v>
      </c>
      <c r="AB43" s="130"/>
      <c r="AC43" s="130"/>
      <c r="AD43" s="87"/>
    </row>
    <row r="44" spans="13:32" x14ac:dyDescent="0.2">
      <c r="M44" s="50" t="s">
        <v>60</v>
      </c>
      <c r="N44" s="50"/>
      <c r="O44" s="50" t="s">
        <v>79</v>
      </c>
      <c r="P44" s="50" t="str">
        <f t="shared" si="10"/>
        <v>GBPSB6L21M_Quote</v>
      </c>
      <c r="Q44" s="122"/>
      <c r="R44" s="120">
        <f t="shared" si="11"/>
        <v>42278</v>
      </c>
      <c r="S44" s="120">
        <f>_xll.qlInterestRateIndexValueDate(AA44,R44)</f>
        <v>42278</v>
      </c>
      <c r="T44" s="120">
        <f>_xll.qlInterestRateIndexMaturity(AA44,S44)</f>
        <v>42919</v>
      </c>
      <c r="U44" s="125">
        <f ca="1">_xll.qlIndexFixing(AA44,R44,TRUE,_xll.ohTrigger(Trigger,Trigger6M,InterestRatesTrigger))</f>
        <v>9.0406992357616994E-3</v>
      </c>
      <c r="V44" s="125" t="e">
        <f ca="1">_xll.qlQuoteValue(P44,_xll.ohTrigger(Trigger,Trigger6M,InterestRatesTrigger))</f>
        <v>#NUM!</v>
      </c>
      <c r="W44" s="50" t="b">
        <f t="shared" ca="1" si="12"/>
        <v>0</v>
      </c>
      <c r="X44" s="139" t="e">
        <f t="shared" ca="1" si="9"/>
        <v>#NUM!</v>
      </c>
      <c r="Y44" s="50" t="e">
        <f ca="1">ABS(X44)&lt;=ABS('General Settings'!$D$31)</f>
        <v>#NUM!</v>
      </c>
      <c r="AA44" s="50" t="str">
        <f>_xll.qlSwapIndex(,,O44,SettlementDays,Currency,Calendar,FixedLegTenor,FixedLegBDC,FixedLegDayCounter,Index6M,DiscountingCurve,Permanent,Trigger,ObjectOverwrite)</f>
        <v>obj_003b9#0000</v>
      </c>
      <c r="AB44" s="130"/>
      <c r="AC44" s="130"/>
      <c r="AD44" s="87"/>
    </row>
    <row r="45" spans="13:32" x14ac:dyDescent="0.2">
      <c r="M45" s="110" t="s">
        <v>60</v>
      </c>
      <c r="N45" s="110"/>
      <c r="O45" s="110" t="s">
        <v>82</v>
      </c>
      <c r="P45" s="110" t="str">
        <f t="shared" si="10"/>
        <v>GBPSB6L2Y_Quote</v>
      </c>
      <c r="Q45" s="122"/>
      <c r="R45" s="111">
        <f t="shared" si="11"/>
        <v>42278</v>
      </c>
      <c r="S45" s="111">
        <f>_xll.qlInterestRateIndexValueDate(AA45,R45)</f>
        <v>42278</v>
      </c>
      <c r="T45" s="111">
        <f>_xll.qlInterestRateIndexMaturity(AA45,S45)</f>
        <v>43010</v>
      </c>
      <c r="U45" s="112">
        <f ca="1">_xll.qlIndexFixing(AA45,R45,TRUE,_xll.ohTrigger(Trigger,Trigger6M,InterestRatesTrigger))</f>
        <v>9.5000000000017033E-3</v>
      </c>
      <c r="V45" s="112">
        <f ca="1">_xll.qlQuoteValue(P45,_xll.ohTrigger(Trigger,Trigger6M,InterestRatesTrigger))</f>
        <v>9.4999999999999998E-3</v>
      </c>
      <c r="W45" s="110" t="b">
        <f t="shared" ca="1" si="12"/>
        <v>1</v>
      </c>
      <c r="X45" s="141">
        <f t="shared" ca="1" si="9"/>
        <v>1.7034984534092246E-11</v>
      </c>
      <c r="Y45" s="50" t="b">
        <f ca="1">ABS(X45)&lt;=ABS('General Settings'!$D$31)</f>
        <v>1</v>
      </c>
      <c r="AA45" s="50" t="str">
        <f>_xll.qlSwapIndex(,,O45,SettlementDays,Currency,Calendar,FixedLegTenor,FixedLegBDC,FixedLegDayCounter,Index6M,DiscountingCurve,Permanent,Trigger,ObjectOverwrite)</f>
        <v>obj_003f4#0000</v>
      </c>
      <c r="AB45" s="130"/>
      <c r="AC45" s="130"/>
      <c r="AD45" s="87"/>
    </row>
    <row r="46" spans="13:32" x14ac:dyDescent="0.2">
      <c r="M46" s="110" t="s">
        <v>60</v>
      </c>
      <c r="N46" s="110"/>
      <c r="O46" s="110" t="s">
        <v>83</v>
      </c>
      <c r="P46" s="110" t="str">
        <f t="shared" si="10"/>
        <v>GBPSB6L3Y_Quote</v>
      </c>
      <c r="Q46" s="122"/>
      <c r="R46" s="111">
        <f t="shared" si="11"/>
        <v>42278</v>
      </c>
      <c r="S46" s="111">
        <f>_xll.qlInterestRateIndexValueDate(AA46,R46)</f>
        <v>42278</v>
      </c>
      <c r="T46" s="111">
        <f>_xll.qlInterestRateIndexMaturity(AA46,S46)</f>
        <v>43374</v>
      </c>
      <c r="U46" s="112">
        <f ca="1">_xll.qlIndexFixing(AA46,R46,TRUE,_xll.ohTrigger(Trigger,Trigger6M,InterestRatesTrigger))</f>
        <v>1.1250000000011117E-2</v>
      </c>
      <c r="V46" s="112">
        <f ca="1">_xll.qlQuoteValue(P46,_xll.ohTrigger(Trigger,Trigger6M,InterestRatesTrigger))</f>
        <v>1.125E-2</v>
      </c>
      <c r="W46" s="110" t="b">
        <f t="shared" ca="1" si="12"/>
        <v>1</v>
      </c>
      <c r="X46" s="141">
        <f t="shared" ca="1" si="9"/>
        <v>1.1117842757535357E-10</v>
      </c>
      <c r="Y46" s="50" t="b">
        <f ca="1">ABS(X46)&lt;=ABS('General Settings'!$D$31)</f>
        <v>1</v>
      </c>
      <c r="AA46" s="50" t="str">
        <f>_xll.qlSwapIndex(,,O46,SettlementDays,Currency,Calendar,FixedLegTenor,FixedLegBDC,FixedLegDayCounter,Index6M,DiscountingCurve,Permanent,Trigger,ObjectOverwrite)</f>
        <v>obj_003c9#0000</v>
      </c>
      <c r="AB46" s="130"/>
      <c r="AC46" s="130"/>
      <c r="AD46" s="87"/>
    </row>
    <row r="47" spans="13:32" x14ac:dyDescent="0.2">
      <c r="M47" s="110" t="s">
        <v>60</v>
      </c>
      <c r="N47" s="110"/>
      <c r="O47" s="110" t="s">
        <v>84</v>
      </c>
      <c r="P47" s="110" t="str">
        <f t="shared" si="10"/>
        <v>GBPSB6L4Y_Quote</v>
      </c>
      <c r="Q47" s="122"/>
      <c r="R47" s="111">
        <f t="shared" si="11"/>
        <v>42278</v>
      </c>
      <c r="S47" s="111">
        <f>_xll.qlInterestRateIndexValueDate(AA47,R47)</f>
        <v>42278</v>
      </c>
      <c r="T47" s="111">
        <f>_xll.qlInterestRateIndexMaturity(AA47,S47)</f>
        <v>43739</v>
      </c>
      <c r="U47" s="112">
        <f ca="1">_xll.qlIndexFixing(AA47,R47,TRUE,_xll.ohTrigger(Trigger,Trigger6M,InterestRatesTrigger))</f>
        <v>1.282000000002829E-2</v>
      </c>
      <c r="V47" s="112">
        <f ca="1">_xll.qlQuoteValue(P47,_xll.ohTrigger(Trigger,Trigger6M,InterestRatesTrigger))</f>
        <v>1.282E-2</v>
      </c>
      <c r="W47" s="110" t="b">
        <f t="shared" ca="1" si="12"/>
        <v>1</v>
      </c>
      <c r="X47" s="141">
        <f t="shared" ca="1" si="9"/>
        <v>2.828987044622977E-10</v>
      </c>
      <c r="Y47" s="50" t="b">
        <f ca="1">ABS(X47)&lt;=ABS('General Settings'!$D$31)</f>
        <v>1</v>
      </c>
      <c r="AA47" s="50" t="str">
        <f>_xll.qlSwapIndex(,,O47,SettlementDays,Currency,Calendar,FixedLegTenor,FixedLegBDC,FixedLegDayCounter,Index6M,DiscountingCurve,Permanent,Trigger,ObjectOverwrite)</f>
        <v>obj_003b4#0000</v>
      </c>
      <c r="AB47" s="130"/>
      <c r="AC47" s="130"/>
      <c r="AD47" s="87"/>
    </row>
    <row r="48" spans="13:32" x14ac:dyDescent="0.2">
      <c r="M48" s="110" t="s">
        <v>60</v>
      </c>
      <c r="N48" s="110"/>
      <c r="O48" s="110" t="s">
        <v>85</v>
      </c>
      <c r="P48" s="110" t="str">
        <f t="shared" si="10"/>
        <v>GBPSB6L5Y_Quote</v>
      </c>
      <c r="Q48" s="122"/>
      <c r="R48" s="111">
        <f t="shared" si="11"/>
        <v>42278</v>
      </c>
      <c r="S48" s="111">
        <f>_xll.qlInterestRateIndexValueDate(AA48,R48)</f>
        <v>42278</v>
      </c>
      <c r="T48" s="111">
        <f>_xll.qlInterestRateIndexMaturity(AA48,S48)</f>
        <v>44105</v>
      </c>
      <c r="U48" s="112">
        <f ca="1">_xll.qlIndexFixing(AA48,R48,TRUE,_xll.ohTrigger(Trigger,Trigger6M,InterestRatesTrigger))</f>
        <v>1.4170000000098179E-2</v>
      </c>
      <c r="V48" s="112">
        <f ca="1">_xll.qlQuoteValue(P48,_xll.ohTrigger(Trigger,Trigger6M,InterestRatesTrigger))</f>
        <v>1.4169999999999999E-2</v>
      </c>
      <c r="W48" s="110" t="b">
        <f t="shared" ca="1" si="12"/>
        <v>1</v>
      </c>
      <c r="X48" s="141">
        <f t="shared" ca="1" si="9"/>
        <v>9.8180144569859351E-10</v>
      </c>
      <c r="Y48" s="50" t="b">
        <f ca="1">ABS(X48)&lt;=ABS('General Settings'!$D$31)</f>
        <v>1</v>
      </c>
      <c r="AA48" s="50" t="str">
        <f>_xll.qlSwapIndex(,,O48,SettlementDays,Currency,Calendar,FixedLegTenor,FixedLegBDC,FixedLegDayCounter,Index6M,DiscountingCurve,Permanent,Trigger,ObjectOverwrite)</f>
        <v>obj_003af#0000</v>
      </c>
      <c r="AB48" s="130"/>
      <c r="AC48" s="130"/>
      <c r="AD48" s="87"/>
    </row>
    <row r="49" spans="13:30" x14ac:dyDescent="0.2">
      <c r="M49" s="110" t="s">
        <v>60</v>
      </c>
      <c r="N49" s="110"/>
      <c r="O49" s="110" t="s">
        <v>86</v>
      </c>
      <c r="P49" s="110" t="str">
        <f t="shared" si="10"/>
        <v>GBPSB6L6Y_Quote</v>
      </c>
      <c r="Q49" s="122"/>
      <c r="R49" s="111">
        <f t="shared" si="11"/>
        <v>42278</v>
      </c>
      <c r="S49" s="111">
        <f>_xll.qlInterestRateIndexValueDate(AA49,R49)</f>
        <v>42278</v>
      </c>
      <c r="T49" s="111">
        <f>_xll.qlInterestRateIndexMaturity(AA49,S49)</f>
        <v>44470</v>
      </c>
      <c r="U49" s="112">
        <f ca="1">_xll.qlIndexFixing(AA49,R49,TRUE,_xll.ohTrigger(Trigger,Trigger6M,InterestRatesTrigger))</f>
        <v>1.5290000000069089E-2</v>
      </c>
      <c r="V49" s="112">
        <f ca="1">_xll.qlQuoteValue(P49,_xll.ohTrigger(Trigger,Trigger6M,InterestRatesTrigger))</f>
        <v>1.529E-2</v>
      </c>
      <c r="W49" s="110" t="b">
        <f t="shared" ca="1" si="12"/>
        <v>1</v>
      </c>
      <c r="X49" s="141">
        <f t="shared" ca="1" si="9"/>
        <v>6.9088831877728296E-10</v>
      </c>
      <c r="Y49" s="50" t="b">
        <f ca="1">ABS(X49)&lt;=ABS('General Settings'!$D$31)</f>
        <v>1</v>
      </c>
      <c r="AA49" s="50" t="str">
        <f>_xll.qlSwapIndex(,,O49,SettlementDays,Currency,Calendar,FixedLegTenor,FixedLegBDC,FixedLegDayCounter,Index6M,DiscountingCurve,Permanent,Trigger,ObjectOverwrite)</f>
        <v>obj_003a5#0000</v>
      </c>
      <c r="AB49" s="130"/>
      <c r="AC49" s="130"/>
      <c r="AD49" s="87"/>
    </row>
    <row r="50" spans="13:30" x14ac:dyDescent="0.2">
      <c r="M50" s="110" t="s">
        <v>60</v>
      </c>
      <c r="N50" s="110"/>
      <c r="O50" s="110" t="s">
        <v>87</v>
      </c>
      <c r="P50" s="110" t="str">
        <f t="shared" si="10"/>
        <v>GBPSB6L7Y_Quote</v>
      </c>
      <c r="Q50" s="122"/>
      <c r="R50" s="111">
        <f t="shared" si="11"/>
        <v>42278</v>
      </c>
      <c r="S50" s="111">
        <f>_xll.qlInterestRateIndexValueDate(AA50,R50)</f>
        <v>42278</v>
      </c>
      <c r="T50" s="111">
        <f>_xll.qlInterestRateIndexMaturity(AA50,S50)</f>
        <v>44837</v>
      </c>
      <c r="U50" s="112">
        <f ca="1">_xll.qlIndexFixing(AA50,R50,TRUE,_xll.ohTrigger(Trigger,Trigger6M,InterestRatesTrigger))</f>
        <v>1.6200000000072611E-2</v>
      </c>
      <c r="V50" s="112">
        <f ca="1">_xll.qlQuoteValue(P50,_xll.ohTrigger(Trigger,Trigger6M,InterestRatesTrigger))</f>
        <v>1.6200000000000003E-2</v>
      </c>
      <c r="W50" s="110" t="b">
        <f t="shared" ca="1" si="12"/>
        <v>1</v>
      </c>
      <c r="X50" s="141">
        <f t="shared" ca="1" si="9"/>
        <v>7.2608585810485238E-10</v>
      </c>
      <c r="Y50" s="50" t="b">
        <f ca="1">ABS(X50)&lt;=ABS('General Settings'!$D$31)</f>
        <v>1</v>
      </c>
      <c r="AA50" s="50" t="str">
        <f>_xll.qlSwapIndex(,,O50,SettlementDays,Currency,Calendar,FixedLegTenor,FixedLegBDC,FixedLegDayCounter,Index6M,DiscountingCurve,Permanent,Trigger,ObjectOverwrite)</f>
        <v>obj_003ab#0000</v>
      </c>
      <c r="AB50" s="130"/>
      <c r="AC50" s="130"/>
      <c r="AD50" s="87"/>
    </row>
    <row r="51" spans="13:30" x14ac:dyDescent="0.2">
      <c r="M51" s="110" t="s">
        <v>60</v>
      </c>
      <c r="N51" s="110"/>
      <c r="O51" s="110" t="s">
        <v>88</v>
      </c>
      <c r="P51" s="110" t="str">
        <f t="shared" si="10"/>
        <v>GBPSB6L8Y_Quote</v>
      </c>
      <c r="Q51" s="122"/>
      <c r="R51" s="111">
        <f t="shared" si="11"/>
        <v>42278</v>
      </c>
      <c r="S51" s="111">
        <f>_xll.qlInterestRateIndexValueDate(AA51,R51)</f>
        <v>42278</v>
      </c>
      <c r="T51" s="111">
        <f>_xll.qlInterestRateIndexMaturity(AA51,S51)</f>
        <v>45201</v>
      </c>
      <c r="U51" s="112">
        <f ca="1">_xll.qlIndexFixing(AA51,R51,TRUE,_xll.ohTrigger(Trigger,Trigger6M,InterestRatesTrigger))</f>
        <v>1.6970000000113037E-2</v>
      </c>
      <c r="V51" s="112">
        <f ca="1">_xll.qlQuoteValue(P51,_xll.ohTrigger(Trigger,Trigger6M,InterestRatesTrigger))</f>
        <v>1.6969999999999999E-2</v>
      </c>
      <c r="W51" s="110" t="b">
        <f t="shared" ca="1" si="12"/>
        <v>1</v>
      </c>
      <c r="X51" s="141">
        <f t="shared" ca="1" si="9"/>
        <v>1.130380511416007E-9</v>
      </c>
      <c r="Y51" s="50" t="b">
        <f ca="1">ABS(X51)&lt;=ABS('General Settings'!$D$31)</f>
        <v>1</v>
      </c>
      <c r="AA51" s="50" t="str">
        <f>_xll.qlSwapIndex(,,O51,SettlementDays,Currency,Calendar,FixedLegTenor,FixedLegBDC,FixedLegDayCounter,Index6M,DiscountingCurve,Permanent,Trigger,ObjectOverwrite)</f>
        <v>obj_003aa#0000</v>
      </c>
      <c r="AB51" s="130"/>
      <c r="AC51" s="130"/>
      <c r="AD51" s="87"/>
    </row>
    <row r="52" spans="13:30" x14ac:dyDescent="0.2">
      <c r="M52" s="110" t="s">
        <v>60</v>
      </c>
      <c r="N52" s="110"/>
      <c r="O52" s="110" t="s">
        <v>89</v>
      </c>
      <c r="P52" s="110" t="str">
        <f t="shared" si="10"/>
        <v>GBPSB6L9Y_Quote</v>
      </c>
      <c r="Q52" s="122"/>
      <c r="R52" s="111">
        <f t="shared" si="11"/>
        <v>42278</v>
      </c>
      <c r="S52" s="111">
        <f>_xll.qlInterestRateIndexValueDate(AA52,R52)</f>
        <v>42278</v>
      </c>
      <c r="T52" s="111">
        <f>_xll.qlInterestRateIndexMaturity(AA52,S52)</f>
        <v>45566</v>
      </c>
      <c r="U52" s="112">
        <f ca="1">_xll.qlIndexFixing(AA52,R52,TRUE,_xll.ohTrigger(Trigger,Trigger6M,InterestRatesTrigger))</f>
        <v>1.7600000000118243E-2</v>
      </c>
      <c r="V52" s="112">
        <f ca="1">_xll.qlQuoteValue(P52,_xll.ohTrigger(Trigger,Trigger6M,InterestRatesTrigger))</f>
        <v>1.7599999999999998E-2</v>
      </c>
      <c r="W52" s="110" t="b">
        <f t="shared" ca="1" si="12"/>
        <v>1</v>
      </c>
      <c r="X52" s="141">
        <f t="shared" ca="1" si="9"/>
        <v>1.1824569101648308E-9</v>
      </c>
      <c r="Y52" s="50" t="b">
        <f ca="1">ABS(X52)&lt;=ABS('General Settings'!$D$31)</f>
        <v>1</v>
      </c>
      <c r="AA52" s="50" t="str">
        <f>_xll.qlSwapIndex(,,O52,SettlementDays,Currency,Calendar,FixedLegTenor,FixedLegBDC,FixedLegDayCounter,Index6M,DiscountingCurve,Permanent,Trigger,ObjectOverwrite)</f>
        <v>obj_003d6#0000</v>
      </c>
      <c r="AB52" s="130"/>
      <c r="AC52" s="130"/>
      <c r="AD52" s="87"/>
    </row>
    <row r="53" spans="13:30" x14ac:dyDescent="0.2">
      <c r="M53" s="110" t="s">
        <v>60</v>
      </c>
      <c r="N53" s="110"/>
      <c r="O53" s="110" t="s">
        <v>90</v>
      </c>
      <c r="P53" s="110" t="str">
        <f t="shared" si="10"/>
        <v>GBPSB6L10Y_Quote</v>
      </c>
      <c r="Q53" s="122"/>
      <c r="R53" s="111">
        <f t="shared" si="11"/>
        <v>42278</v>
      </c>
      <c r="S53" s="111">
        <f>_xll.qlInterestRateIndexValueDate(AA53,R53)</f>
        <v>42278</v>
      </c>
      <c r="T53" s="111">
        <f>_xll.qlInterestRateIndexMaturity(AA53,S53)</f>
        <v>45931</v>
      </c>
      <c r="U53" s="112">
        <f ca="1">_xll.qlIndexFixing(AA53,R53,TRUE,_xll.ohTrigger(Trigger,Trigger6M,InterestRatesTrigger))</f>
        <v>1.8130000000166194E-2</v>
      </c>
      <c r="V53" s="112">
        <f ca="1">_xll.qlQuoteValue(P53,_xll.ohTrigger(Trigger,Trigger6M,InterestRatesTrigger))</f>
        <v>1.813E-2</v>
      </c>
      <c r="W53" s="110" t="b">
        <f t="shared" ca="1" si="12"/>
        <v>1</v>
      </c>
      <c r="X53" s="141">
        <f t="shared" ca="1" si="9"/>
        <v>1.6619344789248203E-9</v>
      </c>
      <c r="Y53" s="50" t="b">
        <f ca="1">ABS(X53)&lt;=ABS('General Settings'!$D$31)</f>
        <v>1</v>
      </c>
      <c r="AA53" s="50" t="str">
        <f>_xll.qlSwapIndex(,,O53,SettlementDays,Currency,Calendar,FixedLegTenor,FixedLegBDC,FixedLegDayCounter,Index6M,DiscountingCurve,Permanent,Trigger,ObjectOverwrite)</f>
        <v>obj_003ef#0000</v>
      </c>
      <c r="AB53" s="130"/>
      <c r="AC53" s="130"/>
      <c r="AD53" s="87"/>
    </row>
    <row r="54" spans="13:30" x14ac:dyDescent="0.2">
      <c r="M54" s="110" t="s">
        <v>60</v>
      </c>
      <c r="N54" s="110"/>
      <c r="O54" s="110" t="s">
        <v>116</v>
      </c>
      <c r="P54" s="110" t="str">
        <f t="shared" si="10"/>
        <v>GBPSB6L11Y_Quote</v>
      </c>
      <c r="Q54" s="122"/>
      <c r="R54" s="111">
        <f t="shared" si="11"/>
        <v>42278</v>
      </c>
      <c r="S54" s="111">
        <f>_xll.qlInterestRateIndexValueDate(AA54,R54)</f>
        <v>42278</v>
      </c>
      <c r="T54" s="111">
        <f>_xll.qlInterestRateIndexMaturity(AA54,S54)</f>
        <v>46296</v>
      </c>
      <c r="U54" s="112">
        <f ca="1">_xll.qlIndexFixing(AA54,R54,TRUE,_xll.ohTrigger(Trigger,Trigger6M,InterestRatesTrigger))</f>
        <v>1.8610000000006437E-2</v>
      </c>
      <c r="V54" s="112">
        <f ca="1">_xll.qlQuoteValue(P54,_xll.ohTrigger(Trigger,Trigger6M,InterestRatesTrigger))</f>
        <v>1.8610000000000002E-2</v>
      </c>
      <c r="W54" s="110" t="b">
        <f t="shared" ca="1" si="12"/>
        <v>1</v>
      </c>
      <c r="X54" s="141">
        <f t="shared" ca="1" si="9"/>
        <v>6.4358240958739543E-11</v>
      </c>
      <c r="Y54" s="50" t="b">
        <f ca="1">ABS(X54)&lt;=ABS('General Settings'!$D$31)</f>
        <v>1</v>
      </c>
      <c r="AA54" s="50" t="str">
        <f>_xll.qlSwapIndex(,,O54,SettlementDays,Currency,Calendar,FixedLegTenor,FixedLegBDC,FixedLegDayCounter,Index6M,DiscountingCurve,Permanent,Trigger,ObjectOverwrite)</f>
        <v>obj_003df#0000</v>
      </c>
      <c r="AB54" s="130"/>
      <c r="AC54" s="130"/>
      <c r="AD54" s="87"/>
    </row>
    <row r="55" spans="13:30" x14ac:dyDescent="0.2">
      <c r="M55" s="110" t="s">
        <v>60</v>
      </c>
      <c r="N55" s="110"/>
      <c r="O55" s="110" t="s">
        <v>91</v>
      </c>
      <c r="P55" s="110" t="str">
        <f t="shared" si="10"/>
        <v>GBPSB6L12Y_Quote</v>
      </c>
      <c r="Q55" s="122"/>
      <c r="R55" s="111">
        <f t="shared" si="11"/>
        <v>42278</v>
      </c>
      <c r="S55" s="111">
        <f>_xll.qlInterestRateIndexValueDate(AA55,R55)</f>
        <v>42278</v>
      </c>
      <c r="T55" s="111">
        <f>_xll.qlInterestRateIndexMaturity(AA55,S55)</f>
        <v>46661</v>
      </c>
      <c r="U55" s="112">
        <f ca="1">_xll.qlIndexFixing(AA55,R55,TRUE,_xll.ohTrigger(Trigger,Trigger6M,InterestRatesTrigger))</f>
        <v>1.903000000006403E-2</v>
      </c>
      <c r="V55" s="112">
        <f ca="1">_xll.qlQuoteValue(P55,_xll.ohTrigger(Trigger,Trigger6M,InterestRatesTrigger))</f>
        <v>1.9030000000000002E-2</v>
      </c>
      <c r="W55" s="110" t="b">
        <f t="shared" ca="1" si="12"/>
        <v>1</v>
      </c>
      <c r="X55" s="141">
        <f t="shared" ca="1" si="9"/>
        <v>6.402864349830395E-10</v>
      </c>
      <c r="Y55" s="50" t="b">
        <f ca="1">ABS(X55)&lt;=ABS('General Settings'!$D$31)</f>
        <v>1</v>
      </c>
      <c r="AA55" s="50" t="str">
        <f>_xll.qlSwapIndex(,,O55,SettlementDays,Currency,Calendar,FixedLegTenor,FixedLegBDC,FixedLegDayCounter,Index6M,DiscountingCurve,Permanent,Trigger,ObjectOverwrite)</f>
        <v>obj_003a4#0000</v>
      </c>
      <c r="AB55" s="130"/>
      <c r="AC55" s="130"/>
      <c r="AD55" s="87"/>
    </row>
    <row r="56" spans="13:30" x14ac:dyDescent="0.2">
      <c r="M56" s="50" t="s">
        <v>60</v>
      </c>
      <c r="N56" s="50"/>
      <c r="O56" s="50" t="s">
        <v>117</v>
      </c>
      <c r="P56" s="50" t="str">
        <f t="shared" si="10"/>
        <v>GBPSB6L13Y_Quote</v>
      </c>
      <c r="Q56" s="122"/>
      <c r="R56" s="120">
        <f t="shared" si="11"/>
        <v>42278</v>
      </c>
      <c r="S56" s="120">
        <f>_xll.qlInterestRateIndexValueDate(AA56,R56)</f>
        <v>42278</v>
      </c>
      <c r="T56" s="120">
        <f>_xll.qlInterestRateIndexMaturity(AA56,S56)</f>
        <v>47028</v>
      </c>
      <c r="U56" s="125">
        <f ca="1">_xll.qlIndexFixing(AA56,R56,TRUE,_xll.ohTrigger(Trigger,Trigger6M,InterestRatesTrigger))</f>
        <v>1.9385519053450546E-2</v>
      </c>
      <c r="V56" s="125" t="e">
        <f ca="1">_xll.qlQuoteValue(P56,_xll.ohTrigger(Trigger,Trigger6M,InterestRatesTrigger))</f>
        <v>#NUM!</v>
      </c>
      <c r="W56" s="50" t="b">
        <f t="shared" ca="1" si="12"/>
        <v>0</v>
      </c>
      <c r="X56" s="139" t="e">
        <f t="shared" ca="1" si="9"/>
        <v>#NUM!</v>
      </c>
      <c r="Y56" s="50" t="e">
        <f ca="1">ABS(X56)&lt;=ABS('General Settings'!$D$31)</f>
        <v>#NUM!</v>
      </c>
      <c r="AA56" s="50" t="str">
        <f>_xll.qlSwapIndex(,,O56,SettlementDays,Currency,Calendar,FixedLegTenor,FixedLegBDC,FixedLegDayCounter,Index6M,DiscountingCurve,Permanent,Trigger,ObjectOverwrite)</f>
        <v>obj_003c7#0000</v>
      </c>
      <c r="AB56" s="130"/>
      <c r="AC56" s="130"/>
      <c r="AD56" s="87"/>
    </row>
    <row r="57" spans="13:30" x14ac:dyDescent="0.2">
      <c r="M57" s="50" t="s">
        <v>60</v>
      </c>
      <c r="N57" s="50"/>
      <c r="O57" s="50" t="s">
        <v>118</v>
      </c>
      <c r="P57" s="50" t="str">
        <f t="shared" si="10"/>
        <v>GBPSB6L14Y_Quote</v>
      </c>
      <c r="Q57" s="122"/>
      <c r="R57" s="120">
        <f t="shared" si="11"/>
        <v>42278</v>
      </c>
      <c r="S57" s="120">
        <f>_xll.qlInterestRateIndexValueDate(AA57,R57)</f>
        <v>42278</v>
      </c>
      <c r="T57" s="120">
        <f>_xll.qlInterestRateIndexMaturity(AA57,S57)</f>
        <v>47392</v>
      </c>
      <c r="U57" s="125">
        <f ca="1">_xll.qlIndexFixing(AA57,R57,TRUE,_xll.ohTrigger(Trigger,Trigger6M,InterestRatesTrigger))</f>
        <v>1.9678568348002582E-2</v>
      </c>
      <c r="V57" s="125" t="e">
        <f ca="1">_xll.qlQuoteValue(P57,_xll.ohTrigger(Trigger,Trigger6M,InterestRatesTrigger))</f>
        <v>#NUM!</v>
      </c>
      <c r="W57" s="50" t="b">
        <f t="shared" ca="1" si="12"/>
        <v>0</v>
      </c>
      <c r="X57" s="139" t="e">
        <f t="shared" ca="1" si="9"/>
        <v>#NUM!</v>
      </c>
      <c r="Y57" s="50" t="e">
        <f ca="1">ABS(X57)&lt;=ABS('General Settings'!$D$31)</f>
        <v>#NUM!</v>
      </c>
      <c r="AA57" s="50" t="str">
        <f>_xll.qlSwapIndex(,,O57,SettlementDays,Currency,Calendar,FixedLegTenor,FixedLegBDC,FixedLegDayCounter,Index6M,DiscountingCurve,Permanent,Trigger,ObjectOverwrite)</f>
        <v>obj_003ac#0000</v>
      </c>
      <c r="AB57" s="130"/>
      <c r="AC57" s="130"/>
      <c r="AD57" s="87"/>
    </row>
    <row r="58" spans="13:30" x14ac:dyDescent="0.2">
      <c r="M58" s="110" t="s">
        <v>60</v>
      </c>
      <c r="N58" s="110"/>
      <c r="O58" s="110" t="s">
        <v>92</v>
      </c>
      <c r="P58" s="110" t="str">
        <f t="shared" si="10"/>
        <v>GBPSB6L15Y_Quote</v>
      </c>
      <c r="Q58" s="122"/>
      <c r="R58" s="111">
        <f t="shared" si="11"/>
        <v>42278</v>
      </c>
      <c r="S58" s="111">
        <f>_xll.qlInterestRateIndexValueDate(AA58,R58)</f>
        <v>42278</v>
      </c>
      <c r="T58" s="111">
        <f>_xll.qlInterestRateIndexMaturity(AA58,S58)</f>
        <v>47757</v>
      </c>
      <c r="U58" s="112">
        <f ca="1">_xll.qlIndexFixing(AA58,R58,TRUE,_xll.ohTrigger(Trigger,Trigger6M,InterestRatesTrigger))</f>
        <v>1.9920000000025008E-2</v>
      </c>
      <c r="V58" s="112">
        <f ca="1">_xll.qlQuoteValue(P58,_xll.ohTrigger(Trigger,Trigger6M,InterestRatesTrigger))</f>
        <v>1.992E-2</v>
      </c>
      <c r="W58" s="110" t="b">
        <f t="shared" ca="1" si="12"/>
        <v>1</v>
      </c>
      <c r="X58" s="141">
        <f t="shared" ca="1" si="9"/>
        <v>2.5007773629681651E-10</v>
      </c>
      <c r="Y58" s="50" t="b">
        <f ca="1">ABS(X58)&lt;=ABS('General Settings'!$D$31)</f>
        <v>1</v>
      </c>
      <c r="AA58" s="50" t="str">
        <f>_xll.qlSwapIndex(,,O58,SettlementDays,Currency,Calendar,FixedLegTenor,FixedLegBDC,FixedLegDayCounter,Index6M,DiscountingCurve,Permanent,Trigger,ObjectOverwrite)</f>
        <v>obj_003bf#0000</v>
      </c>
      <c r="AB58" s="130"/>
      <c r="AC58" s="130"/>
      <c r="AD58" s="87"/>
    </row>
    <row r="59" spans="13:30" x14ac:dyDescent="0.2">
      <c r="M59" s="50" t="s">
        <v>60</v>
      </c>
      <c r="N59" s="50"/>
      <c r="O59" s="50" t="s">
        <v>119</v>
      </c>
      <c r="P59" s="50" t="str">
        <f t="shared" si="10"/>
        <v>GBPSB6L16Y_Quote</v>
      </c>
      <c r="Q59" s="122"/>
      <c r="R59" s="120">
        <f t="shared" si="11"/>
        <v>42278</v>
      </c>
      <c r="S59" s="120">
        <f>_xll.qlInterestRateIndexValueDate(AA59,R59)</f>
        <v>42278</v>
      </c>
      <c r="T59" s="120">
        <f>_xll.qlInterestRateIndexMaturity(AA59,S59)</f>
        <v>48122</v>
      </c>
      <c r="U59" s="125">
        <f ca="1">_xll.qlIndexFixing(AA59,R59,TRUE,_xll.ohTrigger(Trigger,Trigger6M,InterestRatesTrigger))</f>
        <v>2.0114689071313405E-2</v>
      </c>
      <c r="V59" s="125" t="e">
        <f ca="1">_xll.qlQuoteValue(P59,_xll.ohTrigger(Trigger,Trigger6M,InterestRatesTrigger))</f>
        <v>#NUM!</v>
      </c>
      <c r="W59" s="50" t="b">
        <f t="shared" ca="1" si="12"/>
        <v>0</v>
      </c>
      <c r="X59" s="139" t="e">
        <f t="shared" ca="1" si="9"/>
        <v>#NUM!</v>
      </c>
      <c r="Y59" s="50" t="e">
        <f ca="1">ABS(X59)&lt;=ABS('General Settings'!$D$31)</f>
        <v>#NUM!</v>
      </c>
      <c r="AA59" s="50" t="str">
        <f>_xll.qlSwapIndex(,,O59,SettlementDays,Currency,Calendar,FixedLegTenor,FixedLegBDC,FixedLegDayCounter,Index6M,DiscountingCurve,Permanent,Trigger,ObjectOverwrite)</f>
        <v>obj_003ad#0000</v>
      </c>
      <c r="AB59" s="130"/>
      <c r="AC59" s="130"/>
      <c r="AD59" s="87"/>
    </row>
    <row r="60" spans="13:30" x14ac:dyDescent="0.2">
      <c r="M60" s="50" t="s">
        <v>60</v>
      </c>
      <c r="N60" s="50"/>
      <c r="O60" s="50" t="s">
        <v>120</v>
      </c>
      <c r="P60" s="50" t="str">
        <f t="shared" si="10"/>
        <v>GBPSB6L17Y_Quote</v>
      </c>
      <c r="Q60" s="122"/>
      <c r="R60" s="120">
        <f t="shared" si="11"/>
        <v>42278</v>
      </c>
      <c r="S60" s="120">
        <f>_xll.qlInterestRateIndexValueDate(AA60,R60)</f>
        <v>42278</v>
      </c>
      <c r="T60" s="120">
        <f>_xll.qlInterestRateIndexMaturity(AA60,S60)</f>
        <v>48488</v>
      </c>
      <c r="U60" s="125">
        <f ca="1">_xll.qlIndexFixing(AA60,R60,TRUE,_xll.ohTrigger(Trigger,Trigger6M,InterestRatesTrigger))</f>
        <v>2.0268928308696539E-2</v>
      </c>
      <c r="V60" s="125" t="e">
        <f ca="1">_xll.qlQuoteValue(P60,_xll.ohTrigger(Trigger,Trigger6M,InterestRatesTrigger))</f>
        <v>#NUM!</v>
      </c>
      <c r="W60" s="50" t="b">
        <f t="shared" ca="1" si="12"/>
        <v>0</v>
      </c>
      <c r="X60" s="139" t="e">
        <f t="shared" ca="1" si="9"/>
        <v>#NUM!</v>
      </c>
      <c r="Y60" s="50" t="e">
        <f ca="1">ABS(X60)&lt;=ABS('General Settings'!$D$31)</f>
        <v>#NUM!</v>
      </c>
      <c r="AA60" s="50" t="str">
        <f>_xll.qlSwapIndex(,,O60,SettlementDays,Currency,Calendar,FixedLegTenor,FixedLegBDC,FixedLegDayCounter,Index6M,DiscountingCurve,Permanent,Trigger,ObjectOverwrite)</f>
        <v>obj_003d1#0000</v>
      </c>
      <c r="AB60" s="130"/>
      <c r="AC60" s="130"/>
      <c r="AD60" s="87"/>
    </row>
    <row r="61" spans="13:30" x14ac:dyDescent="0.2">
      <c r="M61" s="50" t="s">
        <v>60</v>
      </c>
      <c r="N61" s="50"/>
      <c r="O61" s="50" t="s">
        <v>121</v>
      </c>
      <c r="P61" s="50" t="str">
        <f t="shared" si="10"/>
        <v>GBPSB6L18Y_Quote</v>
      </c>
      <c r="Q61" s="122"/>
      <c r="R61" s="120">
        <f t="shared" si="11"/>
        <v>42278</v>
      </c>
      <c r="S61" s="120">
        <f>_xll.qlInterestRateIndexValueDate(AA61,R61)</f>
        <v>42278</v>
      </c>
      <c r="T61" s="120">
        <f>_xll.qlInterestRateIndexMaturity(AA61,S61)</f>
        <v>48855</v>
      </c>
      <c r="U61" s="125">
        <f ca="1">_xll.qlIndexFixing(AA61,R61,TRUE,_xll.ohTrigger(Trigger,Trigger6M,InterestRatesTrigger))</f>
        <v>2.0387398635732083E-2</v>
      </c>
      <c r="V61" s="125" t="e">
        <f ca="1">_xll.qlQuoteValue(P61,_xll.ohTrigger(Trigger,Trigger6M,InterestRatesTrigger))</f>
        <v>#NUM!</v>
      </c>
      <c r="W61" s="50" t="b">
        <f t="shared" ca="1" si="12"/>
        <v>0</v>
      </c>
      <c r="X61" s="139" t="e">
        <f t="shared" ca="1" si="9"/>
        <v>#NUM!</v>
      </c>
      <c r="Y61" s="50" t="e">
        <f ca="1">ABS(X61)&lt;=ABS('General Settings'!$D$31)</f>
        <v>#NUM!</v>
      </c>
      <c r="AA61" s="50" t="str">
        <f>_xll.qlSwapIndex(,,O61,SettlementDays,Currency,Calendar,FixedLegTenor,FixedLegBDC,FixedLegDayCounter,Index6M,DiscountingCurve,Permanent,Trigger,ObjectOverwrite)</f>
        <v>obj_003b5#0000</v>
      </c>
      <c r="AB61" s="130"/>
      <c r="AC61" s="130"/>
      <c r="AD61" s="87"/>
    </row>
    <row r="62" spans="13:30" x14ac:dyDescent="0.2">
      <c r="M62" s="50" t="s">
        <v>60</v>
      </c>
      <c r="N62" s="50"/>
      <c r="O62" s="50" t="s">
        <v>122</v>
      </c>
      <c r="P62" s="50" t="str">
        <f t="shared" si="10"/>
        <v>GBPSB6L19Y_Quote</v>
      </c>
      <c r="Q62" s="122"/>
      <c r="R62" s="120">
        <f t="shared" si="11"/>
        <v>42278</v>
      </c>
      <c r="S62" s="120">
        <f>_xll.qlInterestRateIndexValueDate(AA62,R62)</f>
        <v>42278</v>
      </c>
      <c r="T62" s="120">
        <f>_xll.qlInterestRateIndexMaturity(AA62,S62)</f>
        <v>49219</v>
      </c>
      <c r="U62" s="125">
        <f ca="1">_xll.qlIndexFixing(AA62,R62,TRUE,_xll.ohTrigger(Trigger,Trigger6M,InterestRatesTrigger))</f>
        <v>2.0472989538775056E-2</v>
      </c>
      <c r="V62" s="125" t="e">
        <f ca="1">_xll.qlQuoteValue(P62,_xll.ohTrigger(Trigger,Trigger6M,InterestRatesTrigger))</f>
        <v>#NUM!</v>
      </c>
      <c r="W62" s="50" t="b">
        <f t="shared" ca="1" si="12"/>
        <v>0</v>
      </c>
      <c r="X62" s="139" t="e">
        <f t="shared" ca="1" si="9"/>
        <v>#NUM!</v>
      </c>
      <c r="Y62" s="50" t="e">
        <f ca="1">ABS(X62)&lt;=ABS('General Settings'!$D$31)</f>
        <v>#NUM!</v>
      </c>
      <c r="AA62" s="50" t="str">
        <f>_xll.qlSwapIndex(,,O62,SettlementDays,Currency,Calendar,FixedLegTenor,FixedLegBDC,FixedLegDayCounter,Index6M,DiscountingCurve,Permanent,Trigger,ObjectOverwrite)</f>
        <v>obj_003d3#0000</v>
      </c>
      <c r="AB62" s="130"/>
      <c r="AC62" s="130"/>
      <c r="AD62" s="87"/>
    </row>
    <row r="63" spans="13:30" x14ac:dyDescent="0.2">
      <c r="M63" s="110" t="s">
        <v>60</v>
      </c>
      <c r="N63" s="110"/>
      <c r="O63" s="110" t="s">
        <v>93</v>
      </c>
      <c r="P63" s="110" t="str">
        <f t="shared" si="10"/>
        <v>GBPSB6L20Y_Quote</v>
      </c>
      <c r="Q63" s="122"/>
      <c r="R63" s="111">
        <f t="shared" si="11"/>
        <v>42278</v>
      </c>
      <c r="S63" s="111">
        <f>_xll.qlInterestRateIndexValueDate(AA63,R63)</f>
        <v>42278</v>
      </c>
      <c r="T63" s="111">
        <f>_xll.qlInterestRateIndexMaturity(AA63,S63)</f>
        <v>49583</v>
      </c>
      <c r="U63" s="112">
        <f ca="1">_xll.qlIndexFixing(AA63,R63,TRUE,_xll.ohTrigger(Trigger,Trigger6M,InterestRatesTrigger))</f>
        <v>2.0529999999970922E-2</v>
      </c>
      <c r="V63" s="112">
        <f ca="1">_xll.qlQuoteValue(P63,_xll.ohTrigger(Trigger,Trigger6M,InterestRatesTrigger))</f>
        <v>2.053E-2</v>
      </c>
      <c r="W63" s="110" t="b">
        <f t="shared" ca="1" si="12"/>
        <v>1</v>
      </c>
      <c r="X63" s="141">
        <f t="shared" ca="1" si="9"/>
        <v>-2.9077434904323241E-10</v>
      </c>
      <c r="Y63" s="50" t="b">
        <f ca="1">ABS(X63)&lt;=ABS('General Settings'!$D$31)</f>
        <v>1</v>
      </c>
      <c r="AA63" s="50" t="str">
        <f>_xll.qlSwapIndex(,,O63,SettlementDays,Currency,Calendar,FixedLegTenor,FixedLegBDC,FixedLegDayCounter,Index6M,DiscountingCurve,Permanent,Trigger,ObjectOverwrite)</f>
        <v>obj_0039d#0000</v>
      </c>
      <c r="AB63" s="130"/>
      <c r="AC63" s="130"/>
      <c r="AD63" s="87"/>
    </row>
    <row r="64" spans="13:30" x14ac:dyDescent="0.2">
      <c r="M64" s="50" t="s">
        <v>60</v>
      </c>
      <c r="N64" s="50"/>
      <c r="O64" s="50" t="s">
        <v>123</v>
      </c>
      <c r="P64" s="50" t="str">
        <f t="shared" si="10"/>
        <v>GBPSB6L21Y_Quote</v>
      </c>
      <c r="Q64" s="122"/>
      <c r="R64" s="120">
        <f t="shared" si="11"/>
        <v>42278</v>
      </c>
      <c r="S64" s="120">
        <f>_xll.qlInterestRateIndexValueDate(AA64,R64)</f>
        <v>42278</v>
      </c>
      <c r="T64" s="120">
        <f>_xll.qlInterestRateIndexMaturity(AA64,S64)</f>
        <v>49949</v>
      </c>
      <c r="U64" s="125">
        <f ca="1">_xll.qlIndexFixing(AA64,R64,TRUE,_xll.ohTrigger(Trigger,Trigger6M,InterestRatesTrigger))</f>
        <v>2.0562085519291149E-2</v>
      </c>
      <c r="V64" s="125" t="e">
        <f ca="1">_xll.qlQuoteValue(P64,_xll.ohTrigger(Trigger,Trigger6M,InterestRatesTrigger))</f>
        <v>#NUM!</v>
      </c>
      <c r="W64" s="50" t="b">
        <f t="shared" ca="1" si="12"/>
        <v>0</v>
      </c>
      <c r="X64" s="139" t="e">
        <f t="shared" ca="1" si="9"/>
        <v>#NUM!</v>
      </c>
      <c r="Y64" s="50" t="e">
        <f ca="1">ABS(X64)&lt;=ABS('General Settings'!$D$31)</f>
        <v>#NUM!</v>
      </c>
      <c r="AA64" s="50" t="str">
        <f>_xll.qlSwapIndex(,,O64,SettlementDays,Currency,Calendar,FixedLegTenor,FixedLegBDC,FixedLegDayCounter,Index6M,DiscountingCurve,Permanent,Trigger,ObjectOverwrite)</f>
        <v>obj_003e5#0000</v>
      </c>
      <c r="AB64" s="130"/>
      <c r="AC64" s="130"/>
      <c r="AD64" s="87"/>
    </row>
    <row r="65" spans="10:30" x14ac:dyDescent="0.2">
      <c r="M65" s="50" t="s">
        <v>60</v>
      </c>
      <c r="N65" s="50"/>
      <c r="O65" s="50" t="s">
        <v>124</v>
      </c>
      <c r="P65" s="50" t="str">
        <f t="shared" si="10"/>
        <v>GBPSB6L22Y_Quote</v>
      </c>
      <c r="Q65" s="122"/>
      <c r="R65" s="120">
        <f t="shared" si="11"/>
        <v>42278</v>
      </c>
      <c r="S65" s="120">
        <f>_xll.qlInterestRateIndexValueDate(AA65,R65)</f>
        <v>42278</v>
      </c>
      <c r="T65" s="120">
        <f>_xll.qlInterestRateIndexMaturity(AA65,S65)</f>
        <v>50314</v>
      </c>
      <c r="U65" s="125">
        <f ca="1">_xll.qlIndexFixing(AA65,R65,TRUE,_xll.ohTrigger(Trigger,Trigger6M,InterestRatesTrigger))</f>
        <v>2.0575395261636764E-2</v>
      </c>
      <c r="V65" s="125" t="e">
        <f ca="1">_xll.qlQuoteValue(P65,_xll.ohTrigger(Trigger,Trigger6M,InterestRatesTrigger))</f>
        <v>#NUM!</v>
      </c>
      <c r="W65" s="50" t="b">
        <f t="shared" ca="1" si="12"/>
        <v>0</v>
      </c>
      <c r="X65" s="139" t="e">
        <f t="shared" ca="1" si="9"/>
        <v>#NUM!</v>
      </c>
      <c r="Y65" s="50" t="e">
        <f ca="1">ABS(X65)&lt;=ABS('General Settings'!$D$31)</f>
        <v>#NUM!</v>
      </c>
      <c r="AA65" s="50" t="str">
        <f>_xll.qlSwapIndex(,,O65,SettlementDays,Currency,Calendar,FixedLegTenor,FixedLegBDC,FixedLegDayCounter,Index6M,DiscountingCurve,Permanent,Trigger,ObjectOverwrite)</f>
        <v>obj_003dd#0000</v>
      </c>
      <c r="AB65" s="130"/>
      <c r="AC65" s="130"/>
      <c r="AD65" s="87"/>
    </row>
    <row r="66" spans="10:30" x14ac:dyDescent="0.2">
      <c r="M66" s="50" t="s">
        <v>60</v>
      </c>
      <c r="N66" s="50"/>
      <c r="O66" s="50" t="s">
        <v>125</v>
      </c>
      <c r="P66" s="50" t="str">
        <f t="shared" si="10"/>
        <v>GBPSB6L23Y_Quote</v>
      </c>
      <c r="Q66" s="122"/>
      <c r="R66" s="120">
        <f t="shared" si="11"/>
        <v>42278</v>
      </c>
      <c r="S66" s="120">
        <f>_xll.qlInterestRateIndexValueDate(AA66,R66)</f>
        <v>42278</v>
      </c>
      <c r="T66" s="120">
        <f>_xll.qlInterestRateIndexMaturity(AA66,S66)</f>
        <v>50679</v>
      </c>
      <c r="U66" s="125">
        <f ca="1">_xll.qlIndexFixing(AA66,R66,TRUE,_xll.ohTrigger(Trigger,Trigger6M,InterestRatesTrigger))</f>
        <v>2.057624921482936E-2</v>
      </c>
      <c r="V66" s="125" t="e">
        <f ca="1">_xll.qlQuoteValue(P66,_xll.ohTrigger(Trigger,Trigger6M,InterestRatesTrigger))</f>
        <v>#NUM!</v>
      </c>
      <c r="W66" s="50" t="b">
        <f t="shared" ca="1" si="12"/>
        <v>0</v>
      </c>
      <c r="X66" s="139" t="e">
        <f t="shared" ca="1" si="9"/>
        <v>#NUM!</v>
      </c>
      <c r="Y66" s="50" t="e">
        <f ca="1">ABS(X66)&lt;=ABS('General Settings'!$D$31)</f>
        <v>#NUM!</v>
      </c>
      <c r="AA66" s="50" t="str">
        <f>_xll.qlSwapIndex(,,O66,SettlementDays,Currency,Calendar,FixedLegTenor,FixedLegBDC,FixedLegDayCounter,Index6M,DiscountingCurve,Permanent,Trigger,ObjectOverwrite)</f>
        <v>obj_003cc#0000</v>
      </c>
      <c r="AB66" s="130"/>
      <c r="AC66" s="130"/>
      <c r="AD66" s="87"/>
    </row>
    <row r="67" spans="10:30" x14ac:dyDescent="0.2">
      <c r="M67" s="50" t="s">
        <v>60</v>
      </c>
      <c r="N67" s="50"/>
      <c r="O67" s="50" t="s">
        <v>126</v>
      </c>
      <c r="P67" s="50" t="str">
        <f t="shared" si="10"/>
        <v>GBPSB6L24Y_Quote</v>
      </c>
      <c r="Q67" s="122"/>
      <c r="R67" s="120">
        <f t="shared" si="11"/>
        <v>42278</v>
      </c>
      <c r="S67" s="120">
        <f>_xll.qlInterestRateIndexValueDate(AA67,R67)</f>
        <v>42278</v>
      </c>
      <c r="T67" s="120">
        <f>_xll.qlInterestRateIndexMaturity(AA67,S67)</f>
        <v>51046</v>
      </c>
      <c r="U67" s="125">
        <f ca="1">_xll.qlIndexFixing(AA67,R67,TRUE,_xll.ohTrigger(Trigger,Trigger6M,InterestRatesTrigger))</f>
        <v>2.0569695297800804E-2</v>
      </c>
      <c r="V67" s="125" t="e">
        <f ca="1">_xll.qlQuoteValue(P67,_xll.ohTrigger(Trigger,Trigger6M,InterestRatesTrigger))</f>
        <v>#NUM!</v>
      </c>
      <c r="W67" s="50" t="b">
        <f t="shared" ca="1" si="12"/>
        <v>0</v>
      </c>
      <c r="X67" s="139" t="e">
        <f t="shared" ca="1" si="9"/>
        <v>#NUM!</v>
      </c>
      <c r="Y67" s="50" t="e">
        <f ca="1">ABS(X67)&lt;=ABS('General Settings'!$D$31)</f>
        <v>#NUM!</v>
      </c>
      <c r="AA67" s="50" t="str">
        <f>_xll.qlSwapIndex(,,O67,SettlementDays,Currency,Calendar,FixedLegTenor,FixedLegBDC,FixedLegDayCounter,Index6M,DiscountingCurve,Permanent,Trigger,ObjectOverwrite)</f>
        <v>obj_003e4#0000</v>
      </c>
      <c r="AB67" s="130"/>
      <c r="AC67" s="130"/>
      <c r="AD67" s="87"/>
    </row>
    <row r="68" spans="10:30" x14ac:dyDescent="0.2">
      <c r="M68" s="110" t="s">
        <v>60</v>
      </c>
      <c r="N68" s="110"/>
      <c r="O68" s="110" t="s">
        <v>94</v>
      </c>
      <c r="P68" s="110" t="str">
        <f t="shared" si="10"/>
        <v>GBPSB6L25Y_Quote</v>
      </c>
      <c r="Q68" s="122"/>
      <c r="R68" s="111">
        <f t="shared" si="11"/>
        <v>42278</v>
      </c>
      <c r="S68" s="111">
        <f>_xll.qlInterestRateIndexValueDate(AA68,R68)</f>
        <v>42278</v>
      </c>
      <c r="T68" s="111">
        <f>_xll.qlInterestRateIndexMaturity(AA68,S68)</f>
        <v>51410</v>
      </c>
      <c r="U68" s="112">
        <f ca="1">_xll.qlIndexFixing(AA68,R68,TRUE,_xll.ohTrigger(Trigger,Trigger6M,InterestRatesTrigger))</f>
        <v>2.0559999999994905E-2</v>
      </c>
      <c r="V68" s="112">
        <f ca="1">_xll.qlQuoteValue(P68,_xll.ohTrigger(Trigger,Trigger6M,InterestRatesTrigger))</f>
        <v>2.0560000000000002E-2</v>
      </c>
      <c r="W68" s="110" t="b">
        <f t="shared" ca="1" si="12"/>
        <v>1</v>
      </c>
      <c r="X68" s="141">
        <f t="shared" ca="1" si="9"/>
        <v>-5.0966175724198592E-11</v>
      </c>
      <c r="Y68" s="50" t="b">
        <f ca="1">ABS(X68)&lt;=ABS('General Settings'!$D$31)</f>
        <v>1</v>
      </c>
      <c r="AA68" s="50" t="str">
        <f>_xll.qlSwapIndex(,,O68,SettlementDays,Currency,Calendar,FixedLegTenor,FixedLegBDC,FixedLegDayCounter,Index6M,DiscountingCurve,Permanent,Trigger,ObjectOverwrite)</f>
        <v>obj_003c0#0000</v>
      </c>
      <c r="AB68" s="130"/>
      <c r="AC68" s="130"/>
      <c r="AD68" s="87"/>
    </row>
    <row r="69" spans="10:30" x14ac:dyDescent="0.2">
      <c r="M69" s="50" t="s">
        <v>60</v>
      </c>
      <c r="N69" s="50"/>
      <c r="O69" s="50" t="s">
        <v>127</v>
      </c>
      <c r="P69" s="50" t="str">
        <f t="shared" si="10"/>
        <v>GBPSB6L26Y_Quote</v>
      </c>
      <c r="Q69" s="122"/>
      <c r="R69" s="120">
        <f t="shared" si="11"/>
        <v>42278</v>
      </c>
      <c r="S69" s="120">
        <f>_xll.qlInterestRateIndexValueDate(AA69,R69)</f>
        <v>42278</v>
      </c>
      <c r="T69" s="120">
        <f>_xll.qlInterestRateIndexMaturity(AA69,S69)</f>
        <v>51775</v>
      </c>
      <c r="U69" s="125">
        <f ca="1">_xll.qlIndexFixing(AA69,R69,TRUE,_xll.ohTrigger(Trigger,Trigger6M,InterestRatesTrigger))</f>
        <v>2.0549685351825046E-2</v>
      </c>
      <c r="V69" s="125" t="e">
        <f ca="1">_xll.qlQuoteValue(P69,_xll.ohTrigger(Trigger,Trigger6M,InterestRatesTrigger))</f>
        <v>#NUM!</v>
      </c>
      <c r="W69" s="50" t="b">
        <f t="shared" ca="1" si="12"/>
        <v>0</v>
      </c>
      <c r="X69" s="139" t="e">
        <f t="shared" ca="1" si="9"/>
        <v>#NUM!</v>
      </c>
      <c r="Y69" s="50" t="e">
        <f ca="1">ABS(X69)&lt;=ABS('General Settings'!$D$31)</f>
        <v>#NUM!</v>
      </c>
      <c r="AA69" s="50" t="str">
        <f>_xll.qlSwapIndex(,,O69,SettlementDays,Currency,Calendar,FixedLegTenor,FixedLegBDC,FixedLegDayCounter,Index6M,DiscountingCurve,Permanent,Trigger,ObjectOverwrite)</f>
        <v>obj_003e1#0000</v>
      </c>
      <c r="AB69" s="130"/>
      <c r="AC69" s="130"/>
      <c r="AD69" s="87"/>
    </row>
    <row r="70" spans="10:30" x14ac:dyDescent="0.2">
      <c r="M70" s="50" t="s">
        <v>60</v>
      </c>
      <c r="N70" s="50"/>
      <c r="O70" s="50" t="s">
        <v>95</v>
      </c>
      <c r="P70" s="50" t="str">
        <f t="shared" si="10"/>
        <v>GBPSB6L27Y_Quote</v>
      </c>
      <c r="Q70" s="122"/>
      <c r="R70" s="120">
        <f t="shared" si="11"/>
        <v>42278</v>
      </c>
      <c r="S70" s="120">
        <f>_xll.qlInterestRateIndexValueDate(AA70,R70)</f>
        <v>42278</v>
      </c>
      <c r="T70" s="120">
        <f>_xll.qlInterestRateIndexMaturity(AA70,S70)</f>
        <v>52140</v>
      </c>
      <c r="U70" s="125">
        <f ca="1">_xll.qlIndexFixing(AA70,R70,TRUE,_xll.ohTrigger(Trigger,Trigger6M,InterestRatesTrigger))</f>
        <v>2.0537388779316001E-2</v>
      </c>
      <c r="V70" s="125" t="e">
        <f ca="1">_xll.qlQuoteValue(P70,_xll.ohTrigger(Trigger,Trigger6M,InterestRatesTrigger))</f>
        <v>#NUM!</v>
      </c>
      <c r="W70" s="50" t="b">
        <f t="shared" ca="1" si="12"/>
        <v>0</v>
      </c>
      <c r="X70" s="139" t="e">
        <f t="shared" ca="1" si="9"/>
        <v>#NUM!</v>
      </c>
      <c r="Y70" s="50" t="e">
        <f ca="1">ABS(X70)&lt;=ABS('General Settings'!$D$31)</f>
        <v>#NUM!</v>
      </c>
      <c r="AA70" s="50" t="str">
        <f>_xll.qlSwapIndex(,,O70,SettlementDays,Currency,Calendar,FixedLegTenor,FixedLegBDC,FixedLegDayCounter,Index6M,DiscountingCurve,Permanent,Trigger,ObjectOverwrite)</f>
        <v>obj_003b0#0000</v>
      </c>
      <c r="AB70" s="130"/>
      <c r="AC70" s="130"/>
      <c r="AD70" s="87"/>
    </row>
    <row r="71" spans="10:30" x14ac:dyDescent="0.2">
      <c r="J71" s="62"/>
      <c r="K71" s="62"/>
      <c r="L71" s="62"/>
      <c r="M71" s="50" t="s">
        <v>60</v>
      </c>
      <c r="N71" s="50"/>
      <c r="O71" s="50" t="s">
        <v>128</v>
      </c>
      <c r="P71" s="50" t="str">
        <f t="shared" si="10"/>
        <v>GBPSB6L28Y_Quote</v>
      </c>
      <c r="Q71" s="122"/>
      <c r="R71" s="120">
        <f t="shared" si="11"/>
        <v>42278</v>
      </c>
      <c r="S71" s="120">
        <f>_xll.qlInterestRateIndexValueDate(AA71,R71)</f>
        <v>42278</v>
      </c>
      <c r="T71" s="120">
        <f>_xll.qlInterestRateIndexMaturity(AA71,S71)</f>
        <v>52505</v>
      </c>
      <c r="U71" s="125">
        <f ca="1">_xll.qlIndexFixing(AA71,R71,TRUE,_xll.ohTrigger(Trigger,Trigger6M,InterestRatesTrigger))</f>
        <v>2.0521113300085114E-2</v>
      </c>
      <c r="V71" s="125" t="e">
        <f ca="1">_xll.qlQuoteValue(P71,_xll.ohTrigger(Trigger,Trigger6M,InterestRatesTrigger))</f>
        <v>#NUM!</v>
      </c>
      <c r="W71" s="50" t="b">
        <f t="shared" ca="1" si="12"/>
        <v>0</v>
      </c>
      <c r="X71" s="139" t="e">
        <f t="shared" ca="1" si="9"/>
        <v>#NUM!</v>
      </c>
      <c r="Y71" s="50" t="e">
        <f ca="1">ABS(X71)&lt;=ABS('General Settings'!$D$31)</f>
        <v>#NUM!</v>
      </c>
      <c r="AA71" s="50" t="str">
        <f>_xll.qlSwapIndex(,,O71,SettlementDays,Currency,Calendar,FixedLegTenor,FixedLegBDC,FixedLegDayCounter,Index6M,DiscountingCurve,Permanent,Trigger,ObjectOverwrite)</f>
        <v>obj_003f1#0000</v>
      </c>
      <c r="AB71" s="130"/>
      <c r="AC71" s="130"/>
      <c r="AD71" s="87"/>
    </row>
    <row r="72" spans="10:30" x14ac:dyDescent="0.2">
      <c r="M72" s="50" t="s">
        <v>60</v>
      </c>
      <c r="N72" s="50"/>
      <c r="O72" s="50" t="s">
        <v>129</v>
      </c>
      <c r="P72" s="50" t="str">
        <f t="shared" si="10"/>
        <v>GBPSB6L29Y_Quote</v>
      </c>
      <c r="Q72" s="122"/>
      <c r="R72" s="120">
        <f t="shared" si="11"/>
        <v>42278</v>
      </c>
      <c r="S72" s="120">
        <f>_xll.qlInterestRateIndexValueDate(AA72,R72)</f>
        <v>42278</v>
      </c>
      <c r="T72" s="120">
        <f>_xll.qlInterestRateIndexMaturity(AA72,S72)</f>
        <v>52873</v>
      </c>
      <c r="U72" s="125">
        <f ca="1">_xll.qlIndexFixing(AA72,R72,TRUE,_xll.ohTrigger(Trigger,Trigger6M,InterestRatesTrigger))</f>
        <v>2.049899243624579E-2</v>
      </c>
      <c r="V72" s="125" t="e">
        <f ca="1">_xll.qlQuoteValue(P72,_xll.ohTrigger(Trigger,Trigger6M,InterestRatesTrigger))</f>
        <v>#NUM!</v>
      </c>
      <c r="W72" s="50" t="b">
        <f t="shared" ca="1" si="12"/>
        <v>0</v>
      </c>
      <c r="X72" s="139" t="e">
        <f t="shared" ca="1" si="9"/>
        <v>#NUM!</v>
      </c>
      <c r="Y72" s="50" t="e">
        <f ca="1">ABS(X72)&lt;=ABS('General Settings'!$D$31)</f>
        <v>#NUM!</v>
      </c>
      <c r="AA72" s="50" t="str">
        <f>_xll.qlSwapIndex(,,O72,SettlementDays,Currency,Calendar,FixedLegTenor,FixedLegBDC,FixedLegDayCounter,Index6M,DiscountingCurve,Permanent,Trigger,ObjectOverwrite)</f>
        <v>obj_003d7#0000</v>
      </c>
      <c r="AB72" s="130"/>
      <c r="AC72" s="130"/>
      <c r="AD72" s="87"/>
    </row>
    <row r="73" spans="10:30" x14ac:dyDescent="0.2">
      <c r="M73" s="110" t="s">
        <v>60</v>
      </c>
      <c r="N73" s="110"/>
      <c r="O73" s="110" t="s">
        <v>96</v>
      </c>
      <c r="P73" s="110" t="str">
        <f t="shared" si="10"/>
        <v>GBPSB6L30Y_Quote</v>
      </c>
      <c r="Q73" s="122"/>
      <c r="R73" s="111">
        <f t="shared" si="11"/>
        <v>42278</v>
      </c>
      <c r="S73" s="111">
        <f>_xll.qlInterestRateIndexValueDate(AA73,R73)</f>
        <v>42278</v>
      </c>
      <c r="T73" s="111">
        <f>_xll.qlInterestRateIndexMaturity(AA73,S73)</f>
        <v>53237</v>
      </c>
      <c r="U73" s="112">
        <f ca="1">_xll.qlIndexFixing(AA73,R73,TRUE,_xll.ohTrigger(Trigger,Trigger6M,InterestRatesTrigger))</f>
        <v>2.0470000000008183E-2</v>
      </c>
      <c r="V73" s="112">
        <f ca="1">_xll.qlQuoteValue(P73,_xll.ohTrigger(Trigger,Trigger6M,InterestRatesTrigger))</f>
        <v>2.0470000000000002E-2</v>
      </c>
      <c r="W73" s="110" t="b">
        <f t="shared" ca="1" si="12"/>
        <v>1</v>
      </c>
      <c r="X73" s="141">
        <f t="shared" ca="1" si="9"/>
        <v>8.1809559127066223E-11</v>
      </c>
      <c r="Y73" s="50" t="b">
        <f ca="1">ABS(X73)&lt;=ABS('General Settings'!$D$31)</f>
        <v>1</v>
      </c>
      <c r="AA73" s="50" t="str">
        <f>_xll.qlSwapIndex(,,O73,SettlementDays,Currency,Calendar,FixedLegTenor,FixedLegBDC,FixedLegDayCounter,Index6M,DiscountingCurve,Permanent,Trigger,ObjectOverwrite)</f>
        <v>obj_003d9#0000</v>
      </c>
      <c r="AB73" s="130"/>
      <c r="AC73" s="130"/>
      <c r="AD73" s="87"/>
    </row>
    <row r="74" spans="10:30" x14ac:dyDescent="0.2">
      <c r="M74" s="94" t="s">
        <v>60</v>
      </c>
      <c r="N74" s="94"/>
      <c r="O74" s="94" t="s">
        <v>97</v>
      </c>
      <c r="P74" s="94" t="str">
        <f t="shared" si="10"/>
        <v>GBPSB6L35Y_Quote</v>
      </c>
      <c r="Q74" s="122"/>
      <c r="R74" s="106">
        <f t="shared" si="11"/>
        <v>42278</v>
      </c>
      <c r="S74" s="106">
        <f>_xll.qlInterestRateIndexValueDate(AA74,R74)</f>
        <v>42278</v>
      </c>
      <c r="T74" s="106">
        <f>_xll.qlInterestRateIndexMaturity(AA74,S74)</f>
        <v>55064</v>
      </c>
      <c r="U74" s="97">
        <f ca="1">_xll.qlIndexFixing(AA74,R74,TRUE,_xll.ohTrigger(Trigger,Trigger6M,InterestRatesTrigger))</f>
        <v>2.0229065629214192E-2</v>
      </c>
      <c r="V74" s="97" t="e">
        <f ca="1">_xll.qlQuoteValue(P74,_xll.ohTrigger(Trigger,Trigger6M,InterestRatesTrigger))</f>
        <v>#NUM!</v>
      </c>
      <c r="W74" s="94" t="b">
        <f t="shared" ca="1" si="12"/>
        <v>0</v>
      </c>
      <c r="X74" s="148" t="e">
        <f t="shared" ca="1" si="9"/>
        <v>#NUM!</v>
      </c>
      <c r="Y74" s="50" t="e">
        <f ca="1">ABS(X74)&lt;=ABS('General Settings'!$D$31)</f>
        <v>#NUM!</v>
      </c>
      <c r="AA74" s="50" t="str">
        <f>_xll.qlSwapIndex(,,O74,SettlementDays,Currency,Calendar,FixedLegTenor,FixedLegBDC,FixedLegDayCounter,Index6M,DiscountingCurve,Permanent,Trigger,ObjectOverwrite)</f>
        <v>obj_003a7#0000</v>
      </c>
      <c r="AB74" s="130"/>
      <c r="AC74" s="130"/>
      <c r="AD74" s="87"/>
    </row>
    <row r="75" spans="10:30" x14ac:dyDescent="0.2">
      <c r="M75" s="110" t="s">
        <v>60</v>
      </c>
      <c r="N75" s="110"/>
      <c r="O75" s="110" t="s">
        <v>98</v>
      </c>
      <c r="P75" s="110" t="str">
        <f t="shared" si="10"/>
        <v>GBPSB6L40Y_Quote</v>
      </c>
      <c r="Q75" s="122"/>
      <c r="R75" s="111">
        <f t="shared" si="11"/>
        <v>42278</v>
      </c>
      <c r="S75" s="111">
        <f>_xll.qlInterestRateIndexValueDate(AA75,R75)</f>
        <v>42278</v>
      </c>
      <c r="T75" s="111">
        <f>_xll.qlInterestRateIndexMaturity(AA75,S75)</f>
        <v>56888</v>
      </c>
      <c r="U75" s="112">
        <f ca="1">_xll.qlIndexFixing(AA75,R75,TRUE,_xll.ohTrigger(Trigger,Trigger6M,InterestRatesTrigger))</f>
        <v>1.9919999999978292E-2</v>
      </c>
      <c r="V75" s="112">
        <f ca="1">_xll.qlQuoteValue(P75,_xll.ohTrigger(Trigger,Trigger6M,InterestRatesTrigger))</f>
        <v>1.992E-2</v>
      </c>
      <c r="W75" s="110" t="b">
        <f t="shared" ca="1" si="12"/>
        <v>1</v>
      </c>
      <c r="X75" s="141">
        <f t="shared" ca="1" si="9"/>
        <v>-2.1708329578373764E-10</v>
      </c>
      <c r="Y75" s="50" t="b">
        <f ca="1">ABS(X75)&lt;=ABS('General Settings'!$D$31)</f>
        <v>1</v>
      </c>
      <c r="AA75" s="50" t="str">
        <f>_xll.qlSwapIndex(,,O75,SettlementDays,Currency,Calendar,FixedLegTenor,FixedLegBDC,FixedLegDayCounter,Index6M,DiscountingCurve,Permanent,Trigger,ObjectOverwrite)</f>
        <v>obj_003bd#0000</v>
      </c>
      <c r="AB75" s="130"/>
      <c r="AC75" s="130"/>
      <c r="AD75" s="87"/>
    </row>
    <row r="76" spans="10:30" x14ac:dyDescent="0.2">
      <c r="M76" s="110" t="s">
        <v>60</v>
      </c>
      <c r="N76" s="110"/>
      <c r="O76" s="110" t="s">
        <v>99</v>
      </c>
      <c r="P76" s="110" t="str">
        <f t="shared" si="10"/>
        <v>GBPSB6L50Y_Quote</v>
      </c>
      <c r="Q76" s="122"/>
      <c r="R76" s="111">
        <f t="shared" si="11"/>
        <v>42278</v>
      </c>
      <c r="S76" s="111">
        <f>_xll.qlInterestRateIndexValueDate(AA76,R76)</f>
        <v>42278</v>
      </c>
      <c r="T76" s="111">
        <f>_xll.qlInterestRateIndexMaturity(AA76,S76)</f>
        <v>60541</v>
      </c>
      <c r="U76" s="112">
        <f ca="1">_xll.qlIndexFixing(AA76,R76,TRUE,_xll.ohTrigger(Trigger,Trigger6M,InterestRatesTrigger))</f>
        <v>1.9439999999997522E-2</v>
      </c>
      <c r="V76" s="112">
        <f ca="1">_xll.qlQuoteValue(P76,_xll.ohTrigger(Trigger,Trigger6M,InterestRatesTrigger))</f>
        <v>1.9439999999999999E-2</v>
      </c>
      <c r="W76" s="110" t="b">
        <f t="shared" ca="1" si="12"/>
        <v>1</v>
      </c>
      <c r="X76" s="141">
        <f t="shared" ca="1" si="9"/>
        <v>-2.4771851236948805E-11</v>
      </c>
      <c r="Y76" s="50" t="b">
        <f ca="1">ABS(X76)&lt;=ABS('General Settings'!$D$31)</f>
        <v>1</v>
      </c>
      <c r="AA76" s="50" t="str">
        <f>_xll.qlSwapIndex(,,O76,SettlementDays,Currency,Calendar,FixedLegTenor,FixedLegBDC,FixedLegDayCounter,Index6M,DiscountingCurve,Permanent,Trigger,ObjectOverwrite)</f>
        <v>obj_003d2#0000</v>
      </c>
      <c r="AB76" s="130"/>
      <c r="AC76" s="130"/>
      <c r="AD76" s="87"/>
    </row>
    <row r="77" spans="10:30" x14ac:dyDescent="0.2">
      <c r="M77" s="114" t="s">
        <v>60</v>
      </c>
      <c r="N77" s="114"/>
      <c r="O77" s="114" t="s">
        <v>130</v>
      </c>
      <c r="P77" s="114" t="str">
        <f t="shared" si="10"/>
        <v>GBPSB6L60Y_Quote</v>
      </c>
      <c r="Q77" s="124"/>
      <c r="R77" s="115">
        <f t="shared" si="11"/>
        <v>42278</v>
      </c>
      <c r="S77" s="115">
        <f>_xll.qlInterestRateIndexValueDate(AA77,R77)</f>
        <v>42278</v>
      </c>
      <c r="T77" s="115">
        <f>_xll.qlInterestRateIndexMaturity(AA77,S77)</f>
        <v>64193</v>
      </c>
      <c r="U77" s="116">
        <f ca="1">_xll.qlIndexFixing(AA77,R77,TRUE,_xll.ohTrigger(Trigger,Trigger6M,InterestRatesTrigger))</f>
        <v>1.9380000000000008E-2</v>
      </c>
      <c r="V77" s="116">
        <f ca="1">_xll.qlQuoteValue(P77,_xll.ohTrigger(Trigger,Trigger6M,InterestRatesTrigger))</f>
        <v>1.9380000000000001E-2</v>
      </c>
      <c r="W77" s="114" t="b">
        <f t="shared" ca="1" si="12"/>
        <v>1</v>
      </c>
      <c r="X77" s="153">
        <f t="shared" ca="1" si="9"/>
        <v>6.9388939039072284E-14</v>
      </c>
      <c r="Y77" s="51" t="b">
        <f ca="1">ABS(X77)&lt;=ABS('General Settings'!$D$31)</f>
        <v>1</v>
      </c>
      <c r="AA77" s="50" t="str">
        <f>_xll.qlSwapIndex(,,O77,SettlementDays,Currency,Calendar,FixedLegTenor,FixedLegBDC,FixedLegDayCounter,Index6M,DiscountingCurve,Permanent,Trigger,ObjectOverwrite)</f>
        <v>obj_003e6#0000</v>
      </c>
      <c r="AB77" s="130"/>
      <c r="AC77" s="130"/>
      <c r="AD77" s="87"/>
    </row>
    <row r="78" spans="10:30" x14ac:dyDescent="0.2">
      <c r="W78" s="62"/>
      <c r="X78" s="63"/>
      <c r="AC78" s="130"/>
      <c r="AD78" s="87"/>
    </row>
    <row r="79" spans="10:30" x14ac:dyDescent="0.2">
      <c r="W79" s="62"/>
      <c r="X79" s="63"/>
      <c r="AC79" s="130"/>
      <c r="AD79" s="87"/>
    </row>
    <row r="80" spans="10:30" x14ac:dyDescent="0.2">
      <c r="W80" s="62"/>
      <c r="X80" s="63"/>
      <c r="AC80" s="130"/>
      <c r="AD80" s="87"/>
    </row>
    <row r="81" spans="23:30" x14ac:dyDescent="0.2">
      <c r="W81" s="62"/>
      <c r="X81" s="63"/>
      <c r="AC81" s="130"/>
      <c r="AD81" s="87"/>
    </row>
    <row r="82" spans="23:30" x14ac:dyDescent="0.2">
      <c r="W82" s="62"/>
      <c r="X82" s="63"/>
      <c r="AC82" s="130"/>
      <c r="AD82" s="87"/>
    </row>
    <row r="83" spans="23:30" x14ac:dyDescent="0.2">
      <c r="W83" s="62"/>
      <c r="X83" s="63"/>
      <c r="AC83" s="130"/>
      <c r="AD83" s="87"/>
    </row>
    <row r="84" spans="23:30" x14ac:dyDescent="0.2">
      <c r="W84" s="62"/>
      <c r="X84" s="63"/>
      <c r="AC84" s="130"/>
      <c r="AD84" s="87"/>
    </row>
    <row r="85" spans="23:30" x14ac:dyDescent="0.2">
      <c r="W85" s="62"/>
      <c r="X85" s="63"/>
      <c r="AC85" s="130"/>
      <c r="AD85" s="87"/>
    </row>
    <row r="86" spans="23:30" x14ac:dyDescent="0.2">
      <c r="W86" s="62"/>
      <c r="X86" s="63"/>
      <c r="AC86" s="130"/>
      <c r="AD86" s="87"/>
    </row>
    <row r="87" spans="23:30" x14ac:dyDescent="0.2">
      <c r="W87" s="62"/>
      <c r="X87" s="63"/>
      <c r="AC87" s="130"/>
      <c r="AD87" s="87"/>
    </row>
    <row r="88" spans="23:30" x14ac:dyDescent="0.2">
      <c r="W88" s="62"/>
      <c r="X88" s="63"/>
      <c r="AC88" s="130"/>
      <c r="AD88" s="87"/>
    </row>
    <row r="89" spans="23:30" x14ac:dyDescent="0.2">
      <c r="W89" s="62"/>
      <c r="X89" s="63"/>
      <c r="AC89" s="130"/>
      <c r="AD89" s="87"/>
    </row>
    <row r="90" spans="23:30" x14ac:dyDescent="0.2">
      <c r="W90" s="62"/>
      <c r="X90" s="63"/>
      <c r="AC90" s="130"/>
      <c r="AD90" s="87"/>
    </row>
    <row r="91" spans="23:30" x14ac:dyDescent="0.2">
      <c r="W91" s="62"/>
      <c r="X91" s="63"/>
      <c r="AC91" s="130"/>
      <c r="AD91" s="87"/>
    </row>
    <row r="92" spans="23:30" x14ac:dyDescent="0.2">
      <c r="W92" s="62"/>
      <c r="X92" s="63"/>
      <c r="AC92" s="130"/>
      <c r="AD92" s="87"/>
    </row>
    <row r="93" spans="23:30" x14ac:dyDescent="0.2">
      <c r="W93" s="62"/>
      <c r="X93" s="63"/>
      <c r="AC93" s="130"/>
      <c r="AD93" s="87"/>
    </row>
    <row r="94" spans="23:30" x14ac:dyDescent="0.2">
      <c r="W94" s="62"/>
      <c r="X94" s="63"/>
      <c r="AC94" s="130"/>
      <c r="AD94" s="87"/>
    </row>
    <row r="95" spans="23:30" x14ac:dyDescent="0.2">
      <c r="W95" s="62"/>
      <c r="X95" s="63"/>
      <c r="AC95" s="130"/>
      <c r="AD95" s="87"/>
    </row>
    <row r="96" spans="23:30" x14ac:dyDescent="0.2">
      <c r="W96" s="62"/>
      <c r="X96" s="63"/>
      <c r="AC96" s="130"/>
      <c r="AD96" s="87"/>
    </row>
    <row r="97" spans="23:30" x14ac:dyDescent="0.2">
      <c r="W97" s="62"/>
      <c r="X97" s="63"/>
      <c r="AC97" s="130"/>
      <c r="AD97" s="87"/>
    </row>
    <row r="98" spans="23:30" x14ac:dyDescent="0.2">
      <c r="W98" s="62"/>
      <c r="X98" s="63"/>
      <c r="AC98" s="130"/>
      <c r="AD98" s="87"/>
    </row>
    <row r="99" spans="23:30" x14ac:dyDescent="0.2">
      <c r="W99" s="62"/>
      <c r="X99" s="63"/>
      <c r="AC99" s="130"/>
      <c r="AD99" s="87"/>
    </row>
    <row r="100" spans="23:30" x14ac:dyDescent="0.2">
      <c r="W100" s="62"/>
      <c r="X100" s="63"/>
      <c r="AC100" s="130"/>
      <c r="AD100" s="87"/>
    </row>
    <row r="101" spans="23:30" x14ac:dyDescent="0.2">
      <c r="W101" s="62"/>
      <c r="X101" s="63"/>
      <c r="AC101" s="130"/>
      <c r="AD101" s="87"/>
    </row>
    <row r="102" spans="23:30" x14ac:dyDescent="0.2">
      <c r="W102" s="62"/>
      <c r="X102" s="63"/>
      <c r="AC102" s="130"/>
      <c r="AD102" s="87"/>
    </row>
    <row r="103" spans="23:30" x14ac:dyDescent="0.2">
      <c r="W103" s="62"/>
      <c r="X103" s="63"/>
      <c r="AC103" s="130"/>
      <c r="AD103" s="87"/>
    </row>
    <row r="104" spans="23:30" x14ac:dyDescent="0.2">
      <c r="W104" s="62"/>
      <c r="X104" s="63"/>
      <c r="AC104" s="130"/>
      <c r="AD104" s="87"/>
    </row>
    <row r="105" spans="23:30" x14ac:dyDescent="0.2">
      <c r="W105" s="62"/>
      <c r="X105" s="63"/>
      <c r="AC105" s="130"/>
      <c r="AD105" s="87"/>
    </row>
    <row r="106" spans="23:30" x14ac:dyDescent="0.2">
      <c r="W106" s="62"/>
      <c r="X106" s="63"/>
      <c r="AC106" s="130"/>
      <c r="AD106" s="87"/>
    </row>
    <row r="107" spans="23:30" x14ac:dyDescent="0.2">
      <c r="W107" s="62"/>
      <c r="X107" s="63"/>
      <c r="AC107" s="130"/>
      <c r="AD107" s="87"/>
    </row>
    <row r="108" spans="23:30" x14ac:dyDescent="0.2">
      <c r="W108" s="62"/>
      <c r="X108" s="63"/>
      <c r="AC108" s="130"/>
      <c r="AD108" s="87"/>
    </row>
    <row r="109" spans="23:30" x14ac:dyDescent="0.2">
      <c r="W109" s="62"/>
      <c r="X109" s="63"/>
      <c r="AC109" s="130"/>
      <c r="AD109" s="87"/>
    </row>
    <row r="110" spans="23:30" x14ac:dyDescent="0.2">
      <c r="W110" s="62"/>
      <c r="X110" s="63"/>
      <c r="AC110" s="130"/>
      <c r="AD110" s="87"/>
    </row>
    <row r="111" spans="23:30" x14ac:dyDescent="0.2">
      <c r="W111" s="62"/>
      <c r="X111" s="63"/>
      <c r="AC111" s="130"/>
      <c r="AD111" s="87"/>
    </row>
    <row r="112" spans="23:30" x14ac:dyDescent="0.2">
      <c r="W112" s="62"/>
      <c r="X112" s="63"/>
      <c r="AC112" s="130"/>
      <c r="AD112" s="87"/>
    </row>
    <row r="113" spans="23:30" x14ac:dyDescent="0.2">
      <c r="W113" s="62"/>
      <c r="X113" s="63"/>
      <c r="AC113" s="130"/>
      <c r="AD113" s="87"/>
    </row>
    <row r="114" spans="23:30" x14ac:dyDescent="0.2">
      <c r="W114" s="62"/>
      <c r="X114" s="63"/>
      <c r="AC114" s="130"/>
      <c r="AD114" s="87"/>
    </row>
    <row r="115" spans="23:30" x14ac:dyDescent="0.2">
      <c r="W115" s="62"/>
      <c r="X115" s="63"/>
      <c r="AC115" s="130"/>
      <c r="AD115" s="87"/>
    </row>
    <row r="116" spans="23:30" x14ac:dyDescent="0.2">
      <c r="W116" s="62"/>
      <c r="X116" s="63"/>
      <c r="AC116" s="130"/>
      <c r="AD116" s="87"/>
    </row>
    <row r="117" spans="23:30" x14ac:dyDescent="0.2">
      <c r="W117" s="62"/>
      <c r="X117" s="63"/>
      <c r="AC117" s="130"/>
      <c r="AD117" s="87"/>
    </row>
    <row r="118" spans="23:30" x14ac:dyDescent="0.2">
      <c r="W118" s="62"/>
      <c r="X118" s="63"/>
      <c r="AC118" s="130"/>
      <c r="AD118" s="87"/>
    </row>
    <row r="119" spans="23:30" x14ac:dyDescent="0.2">
      <c r="W119" s="62"/>
      <c r="X119" s="63"/>
      <c r="AC119" s="130"/>
      <c r="AD119" s="87"/>
    </row>
    <row r="120" spans="23:30" x14ac:dyDescent="0.2">
      <c r="W120" s="62"/>
      <c r="X120" s="63"/>
      <c r="AC120" s="130"/>
      <c r="AD120" s="87"/>
    </row>
    <row r="121" spans="23:30" x14ac:dyDescent="0.2">
      <c r="W121" s="62"/>
      <c r="X121" s="63"/>
      <c r="AC121" s="130"/>
      <c r="AD121" s="87"/>
    </row>
    <row r="122" spans="23:30" x14ac:dyDescent="0.2">
      <c r="W122" s="62"/>
      <c r="X122" s="63"/>
      <c r="AC122" s="130"/>
      <c r="AD122" s="87"/>
    </row>
    <row r="123" spans="23:30" x14ac:dyDescent="0.2">
      <c r="W123" s="62"/>
      <c r="X123" s="63"/>
      <c r="AC123" s="130"/>
      <c r="AD123" s="87"/>
    </row>
    <row r="124" spans="23:30" x14ac:dyDescent="0.2">
      <c r="W124" s="62"/>
      <c r="X124" s="63"/>
      <c r="AD124" s="87"/>
    </row>
    <row r="125" spans="23:30" x14ac:dyDescent="0.2">
      <c r="W125" s="62"/>
      <c r="X125" s="63"/>
    </row>
    <row r="126" spans="23:30" x14ac:dyDescent="0.2">
      <c r="W126" s="62"/>
      <c r="X126" s="63"/>
    </row>
    <row r="127" spans="23:30" x14ac:dyDescent="0.2">
      <c r="W127" s="62"/>
      <c r="X127" s="63"/>
    </row>
    <row r="128" spans="23:30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27" spans="26:26" x14ac:dyDescent="0.2">
      <c r="Z3227" s="86"/>
    </row>
    <row r="3228" spans="26:26" x14ac:dyDescent="0.2">
      <c r="Z3228" s="86"/>
    </row>
    <row r="3229" spans="26:26" x14ac:dyDescent="0.2">
      <c r="Z3229" s="86"/>
    </row>
    <row r="3230" spans="26:26" x14ac:dyDescent="0.2">
      <c r="Z3230" s="86"/>
    </row>
    <row r="3231" spans="26:26" x14ac:dyDescent="0.2">
      <c r="Z3231" s="86"/>
    </row>
    <row r="3232" spans="26:26" x14ac:dyDescent="0.2">
      <c r="Z3232" s="86"/>
    </row>
    <row r="3233" spans="26:26" x14ac:dyDescent="0.2">
      <c r="Z3233" s="86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4:Y77">
    <cfRule type="cellIs" dxfId="3" priority="5" operator="equal">
      <formula>FALSE</formula>
    </cfRule>
  </conditionalFormatting>
  <conditionalFormatting sqref="Y23:Y40">
    <cfRule type="cellIs" dxfId="2" priority="4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41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bestFit="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31" width="9.140625" style="62" hidden="1" customWidth="1" outlineLevel="1"/>
    <col min="32" max="32" width="9.140625" style="62" collapsed="1"/>
    <col min="33" max="16384" width="9.140625" style="62"/>
  </cols>
  <sheetData>
    <row r="1" spans="1:24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4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4" ht="12" hidden="1" outlineLevel="1" x14ac:dyDescent="0.25">
      <c r="A3" s="198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42277</v>
      </c>
      <c r="E3" s="73">
        <f t="shared" ref="E3:E16" si="0">EDATE(SettlementDate,$B3)</f>
        <v>42644</v>
      </c>
      <c r="F3" s="74">
        <f t="shared" ref="F3:F16" si="1">IF(B3&lt;=12,1,IF(B3&lt;=24,3,IF(B3&lt;=120,6,IF(B3&lt;=240,12,IF(B3&lt;=360,36,60)))))</f>
        <v>1</v>
      </c>
      <c r="G3" s="82">
        <f>MIN(_xll.ohPack(Data!$M$4:INDEX(Fwd1Y,MATCH(E3+1,SettlementDates,1),1)))</f>
        <v>9.987625608668246E-3</v>
      </c>
      <c r="H3" s="53">
        <f>IF(G3&gt;=0,ROUNDDOWN(G3*10,2)/10,ROUNDUP(G3*10,2)/10)</f>
        <v>8.9999999999999993E-3</v>
      </c>
      <c r="I3" s="82">
        <f>MAX(_xll.ohPack(Data!$M$4:INDEX(Fwd1Y,MATCH(E3+1,SettlementDates,1),1)))</f>
        <v>1.3195274000217645E-2</v>
      </c>
      <c r="J3" s="53">
        <f t="shared" ref="J3:J16" si="2">IF(I3-G3&gt;1%,(QUOTIENT(I3*10000,50)+1)*0.5%,(QUOTIENT(I3*10000,10)+1)*0.1%)</f>
        <v>1.4E-2</v>
      </c>
      <c r="K3" s="82">
        <f t="shared" ref="K3:K16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4" ht="12" hidden="1" customHeight="1" outlineLevel="1" x14ac:dyDescent="0.25">
      <c r="A4" s="199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43009</v>
      </c>
      <c r="F4" s="77">
        <f t="shared" si="1"/>
        <v>3</v>
      </c>
      <c r="G4" s="83">
        <f>MIN(_xll.ohPack(Data!$M$4:INDEX(Fwd1Y,MATCH(E4+1,SettlementDates,1),1)))</f>
        <v>9.987625608668246E-3</v>
      </c>
      <c r="H4" s="54">
        <f t="shared" ref="H4:H16" si="4">IF(G4&gt;=0,ROUNDDOWN(G4*10,2)/10,ROUNDUP(G4*10,2)/10)</f>
        <v>8.9999999999999993E-3</v>
      </c>
      <c r="I4" s="83">
        <f>MAX(_xll.ohPack(Data!$M$4:INDEX(Fwd1Y,MATCH(E4+1,SettlementDates,1),1)))</f>
        <v>1.6163445232479035E-2</v>
      </c>
      <c r="J4" s="54">
        <f t="shared" si="2"/>
        <v>1.7000000000000001E-2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X4" s="64"/>
    </row>
    <row r="5" spans="1:24" ht="12" hidden="1" outlineLevel="1" x14ac:dyDescent="0.25">
      <c r="A5" s="199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44105</v>
      </c>
      <c r="F5" s="77">
        <f t="shared" si="1"/>
        <v>6</v>
      </c>
      <c r="G5" s="83">
        <f>MIN(_xll.ohPack(Data!$M$4:INDEX(Fwd1Y,MATCH(E5+1,SettlementDates,1),1)))</f>
        <v>9.987625608668246E-3</v>
      </c>
      <c r="H5" s="54">
        <f t="shared" si="4"/>
        <v>8.9999999999999993E-3</v>
      </c>
      <c r="I5" s="83">
        <f>MAX(_xll.ohPack(Data!$M$4:INDEX(Fwd1Y,MATCH(E5+1,SettlementDates,1),1)))</f>
        <v>2.2498906878038571E-2</v>
      </c>
      <c r="J5" s="54">
        <f t="shared" si="2"/>
        <v>2.5000000000000001E-2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4" ht="12" hidden="1" outlineLevel="1" x14ac:dyDescent="0.25">
      <c r="A6" s="199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45931</v>
      </c>
      <c r="F6" s="77">
        <f t="shared" si="1"/>
        <v>6</v>
      </c>
      <c r="G6" s="83">
        <f>MIN(_xll.ohPack(Data!$M$4:INDEX(Fwd1Y,MATCH(E6+1,SettlementDates,1),1)))</f>
        <v>9.987625608668246E-3</v>
      </c>
      <c r="H6" s="54">
        <f t="shared" si="4"/>
        <v>8.9999999999999993E-3</v>
      </c>
      <c r="I6" s="83">
        <f>MAX(_xll.ohPack(Data!$M$4:INDEX(Fwd1Y,MATCH(E6+1,SettlementDates,1),1)))</f>
        <v>2.4665879605892949E-2</v>
      </c>
      <c r="J6" s="54">
        <f t="shared" si="2"/>
        <v>2.5000000000000001E-2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4" ht="12" hidden="1" outlineLevel="1" x14ac:dyDescent="0.25">
      <c r="A7" s="199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49583</v>
      </c>
      <c r="F7" s="77">
        <f t="shared" si="1"/>
        <v>12</v>
      </c>
      <c r="G7" s="83">
        <f>MIN(_xll.ohPack(Data!$M$4:INDEX(Fwd1Y,MATCH(E7+1,SettlementDates,1),1)))</f>
        <v>9.987625608668246E-3</v>
      </c>
      <c r="H7" s="54">
        <f t="shared" si="4"/>
        <v>8.9999999999999993E-3</v>
      </c>
      <c r="I7" s="83">
        <f>MAX(_xll.ohPack(Data!$M$4:INDEX(Fwd1Y,MATCH(E7+1,SettlementDates,1),1)))</f>
        <v>2.4895421157115516E-2</v>
      </c>
      <c r="J7" s="54">
        <f t="shared" si="2"/>
        <v>2.5000000000000001E-2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4" ht="12" hidden="1" outlineLevel="1" x14ac:dyDescent="0.25">
      <c r="A8" s="199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53236</v>
      </c>
      <c r="F8" s="77">
        <f t="shared" si="1"/>
        <v>36</v>
      </c>
      <c r="G8" s="83">
        <f>MIN(_xll.ohPack(Data!$M$4:INDEX(Fwd1Y,MATCH(E8+1,SettlementDates,1),1)))</f>
        <v>9.987625608668246E-3</v>
      </c>
      <c r="H8" s="54">
        <f t="shared" si="4"/>
        <v>8.9999999999999993E-3</v>
      </c>
      <c r="I8" s="83">
        <f>MAX(_xll.ohPack(Data!$M$4:INDEX(Fwd1Y,MATCH(E8+1,SettlementDates,1),1)))</f>
        <v>2.4895421157115516E-2</v>
      </c>
      <c r="J8" s="54">
        <f t="shared" si="2"/>
        <v>2.5000000000000001E-2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4" ht="12" hidden="1" outlineLevel="1" x14ac:dyDescent="0.25">
      <c r="A9" s="200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64193</v>
      </c>
      <c r="F9" s="77">
        <f t="shared" si="1"/>
        <v>60</v>
      </c>
      <c r="G9" s="84">
        <f>MIN(_xll.ohPack(Data!$M$4:INDEX(Fwd1Y,MATCH(E9+1,SettlementDates,1),1)))</f>
        <v>9.987625608668246E-3</v>
      </c>
      <c r="H9" s="55">
        <f t="shared" si="4"/>
        <v>8.9999999999999993E-3</v>
      </c>
      <c r="I9" s="84">
        <f>MAX(_xll.ohPack(Data!$M$4:INDEX(Fwd1Y,MATCH(E9+1,SettlementDates,1),1)))</f>
        <v>2.4895421157115516E-2</v>
      </c>
      <c r="J9" s="55">
        <f t="shared" si="2"/>
        <v>2.5000000000000001E-2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4" ht="12" hidden="1" customHeight="1" outlineLevel="1" x14ac:dyDescent="0.25">
      <c r="A10" s="198" t="s">
        <v>49</v>
      </c>
      <c r="B10" s="67">
        <v>12</v>
      </c>
      <c r="C10" s="52" t="str">
        <f>_xll.qlPeriodEquivalent(B10&amp;"M")</f>
        <v>1Y</v>
      </c>
      <c r="D10" s="72">
        <f>D3</f>
        <v>42277</v>
      </c>
      <c r="E10" s="73">
        <f t="shared" si="0"/>
        <v>42644</v>
      </c>
      <c r="F10" s="78">
        <f t="shared" si="1"/>
        <v>1</v>
      </c>
      <c r="G10" s="83">
        <f>MIN(_xll.ohPack(Data!$Q$4:INDEX(ONFwd1Y,MATCH(E10+1,SettlementDates,1),1)))</f>
        <v>7.5484206505508737E-3</v>
      </c>
      <c r="H10" s="53">
        <f t="shared" si="4"/>
        <v>7.000000000000001E-3</v>
      </c>
      <c r="I10" s="82">
        <f>MAX(_xll.ohPack(Data!$Q$4:INDEX(ONFwd1Y,MATCH(E10+1,SettlementDates,1),1)))</f>
        <v>1.1582180944941234E-2</v>
      </c>
      <c r="J10" s="53">
        <f t="shared" si="2"/>
        <v>1.2E-2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4" ht="12" hidden="1" outlineLevel="1" x14ac:dyDescent="0.25">
      <c r="A11" s="199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43009</v>
      </c>
      <c r="F11" s="77">
        <f t="shared" si="1"/>
        <v>3</v>
      </c>
      <c r="G11" s="83">
        <f>MIN(_xll.ohPack(Data!$Q$4:INDEX(ONFwd1Y,MATCH(E11+1,SettlementDates,1),1)))</f>
        <v>4.7525730259797196E-3</v>
      </c>
      <c r="H11" s="54">
        <f t="shared" si="4"/>
        <v>4.0000000000000001E-3</v>
      </c>
      <c r="I11" s="83">
        <f>MAX(_xll.ohPack(Data!$Q$4:INDEX(ONFwd1Y,MATCH(E11+1,SettlementDates,1),1)))</f>
        <v>1.5284941873823232E-2</v>
      </c>
      <c r="J11" s="54">
        <f t="shared" si="2"/>
        <v>0.02</v>
      </c>
      <c r="K11" s="83">
        <f t="shared" si="3"/>
        <v>2.5000000000000001E-3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4" ht="12" hidden="1" outlineLevel="1" x14ac:dyDescent="0.25">
      <c r="A12" s="199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44105</v>
      </c>
      <c r="F12" s="77">
        <f t="shared" si="1"/>
        <v>6</v>
      </c>
      <c r="G12" s="83">
        <f>MIN(_xll.ohPack(Data!$Q$4:INDEX(ONFwd1Y,MATCH(E12+1,SettlementDates,1),1)))</f>
        <v>4.7525730259797196E-3</v>
      </c>
      <c r="H12" s="54">
        <f t="shared" si="4"/>
        <v>4.0000000000000001E-3</v>
      </c>
      <c r="I12" s="83">
        <f>MAX(_xll.ohPack(Data!$Q$4:INDEX(ONFwd1Y,MATCH(E12+1,SettlementDates,1),1)))</f>
        <v>2.1656752470230467E-2</v>
      </c>
      <c r="J12" s="54">
        <f t="shared" si="2"/>
        <v>2.5000000000000001E-2</v>
      </c>
      <c r="K12" s="83">
        <f t="shared" si="3"/>
        <v>5.0000000000000001E-3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4" ht="12" hidden="1" outlineLevel="1" x14ac:dyDescent="0.25">
      <c r="A13" s="199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45931</v>
      </c>
      <c r="F13" s="77">
        <f t="shared" si="1"/>
        <v>6</v>
      </c>
      <c r="G13" s="83">
        <f>MIN(_xll.ohPack(Data!$Q$4:INDEX(ONFwd1Y,MATCH(E13+1,SettlementDates,1),1)))</f>
        <v>4.7525730259797196E-3</v>
      </c>
      <c r="H13" s="54">
        <f t="shared" si="4"/>
        <v>4.0000000000000001E-3</v>
      </c>
      <c r="I13" s="83">
        <f>MAX(_xll.ohPack(Data!$Q$4:INDEX(ONFwd1Y,MATCH(E13+1,SettlementDates,1),1)))</f>
        <v>2.4168532179582591E-2</v>
      </c>
      <c r="J13" s="54">
        <f t="shared" si="2"/>
        <v>2.5000000000000001E-2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4" ht="12" hidden="1" outlineLevel="1" x14ac:dyDescent="0.25">
      <c r="A14" s="199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49583</v>
      </c>
      <c r="F14" s="77">
        <f t="shared" si="1"/>
        <v>12</v>
      </c>
      <c r="G14" s="83">
        <f>MIN(_xll.ohPack(Data!$Q$4:INDEX(ONFwd1Y,MATCH(E14+1,SettlementDates,1),1)))</f>
        <v>4.7525730259797196E-3</v>
      </c>
      <c r="H14" s="54">
        <f t="shared" si="4"/>
        <v>4.0000000000000001E-3</v>
      </c>
      <c r="I14" s="83">
        <f>MAX(_xll.ohPack(Data!$Q$4:INDEX(ONFwd1Y,MATCH(E14+1,SettlementDates,1),1)))</f>
        <v>2.46022708445226E-2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4" ht="12" hidden="1" outlineLevel="1" x14ac:dyDescent="0.25">
      <c r="A15" s="199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53236</v>
      </c>
      <c r="F15" s="77">
        <f t="shared" si="1"/>
        <v>36</v>
      </c>
      <c r="G15" s="83">
        <f>MIN(_xll.ohPack(Data!$Q$4:INDEX(ONFwd1Y,MATCH(E15+1,SettlementDates,1),1)))</f>
        <v>4.7525730259797196E-3</v>
      </c>
      <c r="H15" s="54">
        <f t="shared" si="4"/>
        <v>4.0000000000000001E-3</v>
      </c>
      <c r="I15" s="83">
        <f>MAX(_xll.ohPack(Data!$Q$4:INDEX(ONFwd1Y,MATCH(E15+1,SettlementDates,1),1)))</f>
        <v>2.46022708445226E-2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4" ht="12" hidden="1" outlineLevel="1" x14ac:dyDescent="0.25">
      <c r="A16" s="200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64193</v>
      </c>
      <c r="F16" s="81">
        <f t="shared" si="1"/>
        <v>60</v>
      </c>
      <c r="G16" s="84">
        <f>MIN(_xll.ohPack(Data!$Q$4:INDEX(ONFwd1Y,MATCH(E16+1,SettlementDates,1),1)))</f>
        <v>4.7525730259797196E-3</v>
      </c>
      <c r="H16" s="55">
        <f t="shared" si="4"/>
        <v>4.0000000000000001E-3</v>
      </c>
      <c r="I16" s="84">
        <f>MAX(_xll.ohPack(Data!$Q$4:INDEX(ONFwd1Y,MATCH(E16+1,SettlementDates,1),1)))</f>
        <v>2.46022708445226E-2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9" t="s">
        <v>146</v>
      </c>
      <c r="P18" s="63"/>
      <c r="Q18" s="63"/>
      <c r="R18" s="63"/>
      <c r="S18" s="63"/>
      <c r="T18" s="63"/>
      <c r="V18" s="63"/>
    </row>
    <row r="19" spans="3:27" x14ac:dyDescent="0.2">
      <c r="M19" s="101"/>
      <c r="P19" s="63"/>
      <c r="Q19" s="63"/>
      <c r="R19" s="63"/>
      <c r="S19" s="63"/>
      <c r="T19" s="63"/>
      <c r="V19" s="63"/>
    </row>
    <row r="20" spans="3:27" x14ac:dyDescent="0.2">
      <c r="P20" s="63"/>
      <c r="Q20" s="63"/>
      <c r="R20" s="63"/>
      <c r="S20" s="63"/>
      <c r="T20" s="63"/>
      <c r="U20" s="63"/>
      <c r="V20" s="63"/>
      <c r="Y20" s="63"/>
    </row>
    <row r="21" spans="3:27" ht="13.5" x14ac:dyDescent="0.2">
      <c r="M21" s="90" t="s">
        <v>141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27" x14ac:dyDescent="0.2">
      <c r="J22" s="62"/>
      <c r="K22" s="135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</row>
    <row r="23" spans="3:27" x14ac:dyDescent="0.2">
      <c r="J23" s="62"/>
      <c r="K23" s="62"/>
      <c r="L23" s="62"/>
      <c r="M23" s="117" t="s">
        <v>149</v>
      </c>
      <c r="N23" s="117" t="s">
        <v>30</v>
      </c>
      <c r="O23" s="117" t="str">
        <f t="shared" ref="O23:O46" si="6">LEFT(N23,LEN(N23)-1)+12&amp;"M"</f>
        <v>13M</v>
      </c>
      <c r="P23" s="117" t="str">
        <f t="shared" ref="P23:P46" si="7">Currency&amp;LEFT(N23,LEN(N23)-1)&amp;"x"&amp;LEFT(O23,LEN(O23)-1)&amp;"F"&amp;QuoteSuffix</f>
        <v>GBP1x13F_Quote</v>
      </c>
      <c r="Q23" s="137"/>
      <c r="R23" s="118">
        <f>_xll.qlInterestRateIndexFixingDate(Index1Y,S23)</f>
        <v>42310</v>
      </c>
      <c r="S23" s="118">
        <f>_xll.qlCalendarAdvance(Calendar,SettlementDate,N23,"mf",TRUE)</f>
        <v>42310</v>
      </c>
      <c r="T23" s="118">
        <f>_xll.qlCalendarAdvance(Calendar,SettlementDate,O23,"mf",TRUE)</f>
        <v>42675</v>
      </c>
      <c r="U23" s="119">
        <f ca="1">_xll.qlIndexFixing(Index1Y,R23,TRUE,_xll.ohTrigger(Trigger,Trigger1Y,InterestRatesTrigger))</f>
        <v>9.9999999995739972E-3</v>
      </c>
      <c r="V23" s="119">
        <f ca="1">_xll.qlQuoteValue(P23,_xll.ohTrigger(Trigger,Trigger1Y,InterestRatesTrigger))</f>
        <v>0.01</v>
      </c>
      <c r="W23" s="117" t="b">
        <f ca="1">NOT(ISERROR(V23))</f>
        <v>1</v>
      </c>
      <c r="X23" s="140">
        <f ca="1">(U23-V23)/10000</f>
        <v>-4.2600298288952845E-17</v>
      </c>
      <c r="Y23" s="166" t="b">
        <f ca="1">ABS(X23)&lt;=ABS('General Settings'!$D$32)</f>
        <v>1</v>
      </c>
      <c r="AA23" s="62" t="e">
        <f t="array" ref="AA23:AA46">NA()</f>
        <v>#N/A</v>
      </c>
    </row>
    <row r="24" spans="3:27" x14ac:dyDescent="0.2">
      <c r="M24" s="110" t="s">
        <v>149</v>
      </c>
      <c r="N24" s="110" t="s">
        <v>63</v>
      </c>
      <c r="O24" s="110" t="str">
        <f t="shared" si="6"/>
        <v>14M</v>
      </c>
      <c r="P24" s="110" t="str">
        <f t="shared" si="7"/>
        <v>GBP2x14F_Quote</v>
      </c>
      <c r="Q24" s="137"/>
      <c r="R24" s="111">
        <f>_xll.qlInterestRateIndexFixingDate(Index1Y,S24)</f>
        <v>42339</v>
      </c>
      <c r="S24" s="111">
        <f>_xll.qlCalendarAdvance(Calendar,SettlementDate,N24,"mf",TRUE)</f>
        <v>42339</v>
      </c>
      <c r="T24" s="111">
        <f>_xll.qlCalendarAdvance(Calendar,SettlementDate,O24,"mf",TRUE)</f>
        <v>42705</v>
      </c>
      <c r="U24" s="112">
        <f ca="1">_xll.qlIndexFixing(Index1Y,R24,TRUE,_xll.ohTrigger(Trigger,Trigger1Y,InterestRatesTrigger))</f>
        <v>1.0099999999999899E-2</v>
      </c>
      <c r="V24" s="112">
        <f ca="1">_xll.qlQuoteValue(P24,_xll.ohTrigger(Trigger,Trigger1Y,InterestRatesTrigger))</f>
        <v>1.01E-2</v>
      </c>
      <c r="W24" s="110" t="b">
        <f t="shared" ref="W24:W46" ca="1" si="8">NOT(ISERROR(V24))</f>
        <v>1</v>
      </c>
      <c r="X24" s="141">
        <f t="shared" ref="X24:X46" ca="1" si="9">(U24-V24)/10000</f>
        <v>-1.006139616066548E-20</v>
      </c>
      <c r="Y24" s="166" t="b">
        <f ca="1">ABS(X24)&lt;=ABS('General Settings'!$D$32)</f>
        <v>1</v>
      </c>
      <c r="AA24" s="62" t="e">
        <v>#N/A</v>
      </c>
    </row>
    <row r="25" spans="3:27" x14ac:dyDescent="0.2">
      <c r="M25" s="110" t="s">
        <v>149</v>
      </c>
      <c r="N25" s="110" t="s">
        <v>31</v>
      </c>
      <c r="O25" s="110" t="str">
        <f t="shared" si="6"/>
        <v>15M</v>
      </c>
      <c r="P25" s="110" t="str">
        <f t="shared" si="7"/>
        <v>GBP3x15F_Quote</v>
      </c>
      <c r="Q25" s="137"/>
      <c r="R25" s="111">
        <f>_xll.qlInterestRateIndexFixingDate(Index1Y,S25)</f>
        <v>42373</v>
      </c>
      <c r="S25" s="111">
        <f>_xll.qlCalendarAdvance(Calendar,SettlementDate,N25,"mf",TRUE)</f>
        <v>42373</v>
      </c>
      <c r="T25" s="111">
        <f>_xll.qlCalendarAdvance(Calendar,SettlementDate,O25,"mf",TRUE)</f>
        <v>42738</v>
      </c>
      <c r="U25" s="112">
        <f ca="1">_xll.qlIndexFixing(Index1Y,R25,TRUE,_xll.ohTrigger(Trigger,Trigger1Y,InterestRatesTrigger))</f>
        <v>1.035000000014967E-2</v>
      </c>
      <c r="V25" s="112">
        <f ca="1">_xll.qlQuoteValue(P25,_xll.ohTrigger(Trigger,Trigger1Y,InterestRatesTrigger))</f>
        <v>1.035E-2</v>
      </c>
      <c r="W25" s="110" t="b">
        <f t="shared" ca="1" si="8"/>
        <v>1</v>
      </c>
      <c r="X25" s="141">
        <f t="shared" ca="1" si="9"/>
        <v>1.4967020678380295E-17</v>
      </c>
      <c r="Y25" s="166" t="b">
        <f ca="1">ABS(X25)&lt;=ABS('General Settings'!$D$32)</f>
        <v>1</v>
      </c>
      <c r="AA25" s="62" t="e">
        <v>#N/A</v>
      </c>
    </row>
    <row r="26" spans="3:27" x14ac:dyDescent="0.2">
      <c r="M26" s="110" t="s">
        <v>149</v>
      </c>
      <c r="N26" s="110" t="s">
        <v>64</v>
      </c>
      <c r="O26" s="110" t="str">
        <f t="shared" si="6"/>
        <v>16M</v>
      </c>
      <c r="P26" s="110" t="str">
        <f t="shared" si="7"/>
        <v>GBP4x16F_Quote</v>
      </c>
      <c r="Q26" s="137"/>
      <c r="R26" s="111">
        <f>_xll.qlInterestRateIndexFixingDate(Index1Y,S26)</f>
        <v>42401</v>
      </c>
      <c r="S26" s="111">
        <f>_xll.qlCalendarAdvance(Calendar,SettlementDate,N26,"mf",TRUE)</f>
        <v>42401</v>
      </c>
      <c r="T26" s="111">
        <f>_xll.qlCalendarAdvance(Calendar,SettlementDate,O26,"mf",TRUE)</f>
        <v>42767</v>
      </c>
      <c r="U26" s="112">
        <f ca="1">_xll.qlIndexFixing(Index1Y,R26,TRUE,_xll.ohTrigger(Trigger,Trigger1Y,InterestRatesTrigger))</f>
        <v>1.0600000000000056E-2</v>
      </c>
      <c r="V26" s="112">
        <f ca="1">_xll.qlQuoteValue(P26,_xll.ohTrigger(Trigger,Trigger1Y,InterestRatesTrigger))</f>
        <v>1.06E-2</v>
      </c>
      <c r="W26" s="110" t="b">
        <f t="shared" ca="1" si="8"/>
        <v>1</v>
      </c>
      <c r="X26" s="141">
        <f t="shared" ca="1" si="9"/>
        <v>5.551115123125783E-21</v>
      </c>
      <c r="Y26" s="166" t="b">
        <f ca="1">ABS(X26)&lt;=ABS('General Settings'!$D$32)</f>
        <v>1</v>
      </c>
      <c r="AA26" s="62" t="e">
        <v>#N/A</v>
      </c>
    </row>
    <row r="27" spans="3:27" x14ac:dyDescent="0.2">
      <c r="M27" s="110" t="s">
        <v>149</v>
      </c>
      <c r="N27" s="110" t="s">
        <v>65</v>
      </c>
      <c r="O27" s="110" t="str">
        <f t="shared" si="6"/>
        <v>17M</v>
      </c>
      <c r="P27" s="110" t="str">
        <f t="shared" si="7"/>
        <v>GBP5x17F_Quote</v>
      </c>
      <c r="Q27" s="137"/>
      <c r="R27" s="111">
        <f>_xll.qlInterestRateIndexFixingDate(Index1Y,S27)</f>
        <v>42430</v>
      </c>
      <c r="S27" s="111">
        <f>_xll.qlCalendarAdvance(Calendar,SettlementDate,N27,"mf",TRUE)</f>
        <v>42430</v>
      </c>
      <c r="T27" s="111">
        <f>_xll.qlCalendarAdvance(Calendar,SettlementDate,O27,"mf",TRUE)</f>
        <v>42795</v>
      </c>
      <c r="U27" s="112">
        <f ca="1">_xll.qlIndexFixing(Index1Y,R27,TRUE,_xll.ohTrigger(Trigger,Trigger1Y,InterestRatesTrigger))</f>
        <v>1.089999999999991E-2</v>
      </c>
      <c r="V27" s="112">
        <f ca="1">_xll.qlQuoteValue(P27,_xll.ohTrigger(Trigger,Trigger1Y,InterestRatesTrigger))</f>
        <v>1.0899999999999998E-2</v>
      </c>
      <c r="W27" s="110" t="b">
        <f t="shared" ca="1" si="8"/>
        <v>1</v>
      </c>
      <c r="X27" s="141">
        <f t="shared" ca="1" si="9"/>
        <v>-8.8470897274817168E-21</v>
      </c>
      <c r="Y27" s="166" t="b">
        <f ca="1">ABS(X27)&lt;=ABS('General Settings'!$D$32)</f>
        <v>1</v>
      </c>
      <c r="AA27" s="62" t="e">
        <v>#N/A</v>
      </c>
    </row>
    <row r="28" spans="3:27" x14ac:dyDescent="0.2">
      <c r="M28" s="110" t="s">
        <v>149</v>
      </c>
      <c r="N28" s="110" t="s">
        <v>32</v>
      </c>
      <c r="O28" s="110" t="str">
        <f t="shared" si="6"/>
        <v>18M</v>
      </c>
      <c r="P28" s="110" t="str">
        <f t="shared" si="7"/>
        <v>GBP6x18F_Quote</v>
      </c>
      <c r="Q28" s="137"/>
      <c r="R28" s="111">
        <f>_xll.qlInterestRateIndexFixingDate(Index1Y,S28)</f>
        <v>42461</v>
      </c>
      <c r="S28" s="111">
        <f>_xll.qlCalendarAdvance(Calendar,SettlementDate,N28,"mf",TRUE)</f>
        <v>42461</v>
      </c>
      <c r="T28" s="111">
        <f>_xll.qlCalendarAdvance(Calendar,SettlementDate,O28,"mf",TRUE)</f>
        <v>42828</v>
      </c>
      <c r="U28" s="112">
        <f ca="1">_xll.qlIndexFixing(Index1Y,R28,TRUE,_xll.ohTrigger(Trigger,Trigger1Y,InterestRatesTrigger))</f>
        <v>1.1099999999999877E-2</v>
      </c>
      <c r="V28" s="112">
        <f ca="1">_xll.qlQuoteValue(P28,_xll.ohTrigger(Trigger,Trigger1Y,InterestRatesTrigger))</f>
        <v>1.1099999999999999E-2</v>
      </c>
      <c r="W28" s="110" t="b">
        <f t="shared" ca="1" si="8"/>
        <v>1</v>
      </c>
      <c r="X28" s="141">
        <f t="shared" ca="1" si="9"/>
        <v>-1.214306433183765E-20</v>
      </c>
      <c r="Y28" s="166" t="b">
        <f ca="1">ABS(X28)&lt;=ABS('General Settings'!$D$32)</f>
        <v>1</v>
      </c>
      <c r="AA28" s="62" t="e">
        <v>#N/A</v>
      </c>
    </row>
    <row r="29" spans="3:27" x14ac:dyDescent="0.2">
      <c r="M29" s="94" t="s">
        <v>149</v>
      </c>
      <c r="N29" s="94" t="s">
        <v>66</v>
      </c>
      <c r="O29" s="94" t="str">
        <f t="shared" si="6"/>
        <v>19M</v>
      </c>
      <c r="P29" s="94" t="str">
        <f t="shared" si="7"/>
        <v>GBP7x19F_Quote</v>
      </c>
      <c r="Q29" s="137"/>
      <c r="R29" s="106">
        <f>_xll.qlInterestRateIndexFixingDate(Index1Y,S29)</f>
        <v>42493</v>
      </c>
      <c r="S29" s="106">
        <f>_xll.qlCalendarAdvance(Calendar,SettlementDate,N29,"mf",TRUE)</f>
        <v>42493</v>
      </c>
      <c r="T29" s="106">
        <f>_xll.qlCalendarAdvance(Calendar,SettlementDate,O29,"mf",TRUE)</f>
        <v>42857</v>
      </c>
      <c r="U29" s="97">
        <f ca="1">_xll.qlIndexFixing(Index1Y,R29,TRUE,_xll.ohTrigger(Trigger,Trigger1Y,InterestRatesTrigger))</f>
        <v>1.1420388652859215E-2</v>
      </c>
      <c r="V29" s="97" t="e">
        <f ca="1">_xll.qlQuoteValue(P29,_xll.ohTrigger(Trigger,Trigger1Y,InterestRatesTrigger))</f>
        <v>#NUM!</v>
      </c>
      <c r="W29" s="94" t="b">
        <f t="shared" ca="1" si="8"/>
        <v>0</v>
      </c>
      <c r="X29" s="148" t="e">
        <f t="shared" ca="1" si="9"/>
        <v>#NUM!</v>
      </c>
      <c r="Y29" s="166" t="e">
        <f ca="1">ABS(X29)&lt;=ABS('General Settings'!$D$32)</f>
        <v>#NUM!</v>
      </c>
      <c r="AA29" s="62" t="e">
        <v>#N/A</v>
      </c>
    </row>
    <row r="30" spans="3:27" x14ac:dyDescent="0.2">
      <c r="M30" s="94" t="s">
        <v>149</v>
      </c>
      <c r="N30" s="94" t="s">
        <v>67</v>
      </c>
      <c r="O30" s="94" t="str">
        <f t="shared" si="6"/>
        <v>20M</v>
      </c>
      <c r="P30" s="94" t="str">
        <f t="shared" si="7"/>
        <v>GBP8x20F_Quote</v>
      </c>
      <c r="Q30" s="137"/>
      <c r="R30" s="106">
        <f>_xll.qlInterestRateIndexFixingDate(Index1Y,S30)</f>
        <v>42522</v>
      </c>
      <c r="S30" s="106">
        <f>_xll.qlCalendarAdvance(Calendar,SettlementDate,N30,"mf",TRUE)</f>
        <v>42522</v>
      </c>
      <c r="T30" s="106">
        <f>_xll.qlCalendarAdvance(Calendar,SettlementDate,O30,"mf",TRUE)</f>
        <v>42887</v>
      </c>
      <c r="U30" s="97">
        <f ca="1">_xll.qlIndexFixing(Index1Y,R30,TRUE,_xll.ohTrigger(Trigger,Trigger1Y,InterestRatesTrigger))</f>
        <v>1.1812598878617298E-2</v>
      </c>
      <c r="V30" s="97" t="e">
        <f ca="1">_xll.qlQuoteValue(P30,_xll.ohTrigger(Trigger,Trigger1Y,InterestRatesTrigger))</f>
        <v>#NUM!</v>
      </c>
      <c r="W30" s="94" t="b">
        <f t="shared" ca="1" si="8"/>
        <v>0</v>
      </c>
      <c r="X30" s="148" t="e">
        <f t="shared" ca="1" si="9"/>
        <v>#NUM!</v>
      </c>
      <c r="Y30" s="166" t="e">
        <f ca="1">ABS(X30)&lt;=ABS('General Settings'!$D$32)</f>
        <v>#NUM!</v>
      </c>
      <c r="AA30" s="62" t="e">
        <v>#N/A</v>
      </c>
    </row>
    <row r="31" spans="3:27" x14ac:dyDescent="0.2">
      <c r="M31" s="110" t="s">
        <v>149</v>
      </c>
      <c r="N31" s="110" t="s">
        <v>68</v>
      </c>
      <c r="O31" s="110" t="str">
        <f t="shared" si="6"/>
        <v>21M</v>
      </c>
      <c r="P31" s="110" t="str">
        <f t="shared" si="7"/>
        <v>GBP9x21F_Quote</v>
      </c>
      <c r="Q31" s="137"/>
      <c r="R31" s="111">
        <f>_xll.qlInterestRateIndexFixingDate(Index1Y,S31)</f>
        <v>42552</v>
      </c>
      <c r="S31" s="111">
        <f>_xll.qlCalendarAdvance(Calendar,SettlementDate,N31,"mf",TRUE)</f>
        <v>42552</v>
      </c>
      <c r="T31" s="111">
        <f>_xll.qlCalendarAdvance(Calendar,SettlementDate,O31,"mf",TRUE)</f>
        <v>42919</v>
      </c>
      <c r="U31" s="112">
        <f ca="1">_xll.qlIndexFixing(Index1Y,R31,TRUE,_xll.ohTrigger(Trigger,Trigger1Y,InterestRatesTrigger))</f>
        <v>1.2250000000000084E-2</v>
      </c>
      <c r="V31" s="112">
        <f ca="1">_xll.qlQuoteValue(P31,_xll.ohTrigger(Trigger,Trigger1Y,InterestRatesTrigger))</f>
        <v>1.225E-2</v>
      </c>
      <c r="W31" s="110" t="b">
        <f t="shared" ca="1" si="8"/>
        <v>1</v>
      </c>
      <c r="X31" s="141">
        <f t="shared" ca="1" si="9"/>
        <v>8.3266726846886733E-21</v>
      </c>
      <c r="Y31" s="166" t="b">
        <f ca="1">ABS(X31)&lt;=ABS('General Settings'!$D$32)</f>
        <v>1</v>
      </c>
      <c r="AA31" s="62" t="e">
        <v>#N/A</v>
      </c>
    </row>
    <row r="32" spans="3:27" x14ac:dyDescent="0.2">
      <c r="M32" s="94" t="s">
        <v>149</v>
      </c>
      <c r="N32" s="94" t="s">
        <v>69</v>
      </c>
      <c r="O32" s="94" t="str">
        <f t="shared" si="6"/>
        <v>22M</v>
      </c>
      <c r="P32" s="94" t="str">
        <f t="shared" si="7"/>
        <v>GBP10x22F_Quote</v>
      </c>
      <c r="Q32" s="137"/>
      <c r="R32" s="106">
        <f>_xll.qlInterestRateIndexFixingDate(Index1Y,S32)</f>
        <v>42583</v>
      </c>
      <c r="S32" s="106">
        <f>_xll.qlCalendarAdvance(Calendar,SettlementDate,N32,"mf",TRUE)</f>
        <v>42583</v>
      </c>
      <c r="T32" s="106">
        <f>_xll.qlCalendarAdvance(Calendar,SettlementDate,O32,"mf",TRUE)</f>
        <v>42948</v>
      </c>
      <c r="U32" s="97">
        <f ca="1">_xll.qlIndexFixing(Index1Y,R32,TRUE,_xll.ohTrigger(Trigger,Trigger1Y,InterestRatesTrigger))</f>
        <v>1.2613021584977124E-2</v>
      </c>
      <c r="V32" s="97" t="e">
        <f ca="1">_xll.qlQuoteValue(P32,_xll.ohTrigger(Trigger,Trigger1Y,InterestRatesTrigger))</f>
        <v>#NUM!</v>
      </c>
      <c r="W32" s="94" t="b">
        <f t="shared" ca="1" si="8"/>
        <v>0</v>
      </c>
      <c r="X32" s="148" t="e">
        <f t="shared" ca="1" si="9"/>
        <v>#NUM!</v>
      </c>
      <c r="Y32" s="166" t="e">
        <f ca="1">ABS(X32)&lt;=ABS('General Settings'!$D$32)</f>
        <v>#NUM!</v>
      </c>
      <c r="AA32" s="62" t="e">
        <v>#N/A</v>
      </c>
    </row>
    <row r="33" spans="13:27" x14ac:dyDescent="0.2">
      <c r="M33" s="94" t="s">
        <v>149</v>
      </c>
      <c r="N33" s="94" t="s">
        <v>70</v>
      </c>
      <c r="O33" s="94" t="str">
        <f t="shared" si="6"/>
        <v>23M</v>
      </c>
      <c r="P33" s="94" t="str">
        <f t="shared" si="7"/>
        <v>GBP11x23F_Quote</v>
      </c>
      <c r="Q33" s="137"/>
      <c r="R33" s="106">
        <f>_xll.qlInterestRateIndexFixingDate(Index1Y,S33)</f>
        <v>42614</v>
      </c>
      <c r="S33" s="106">
        <f>_xll.qlCalendarAdvance(Calendar,SettlementDate,N33,"mf",TRUE)</f>
        <v>42614</v>
      </c>
      <c r="T33" s="106">
        <f>_xll.qlCalendarAdvance(Calendar,SettlementDate,O33,"mf",TRUE)</f>
        <v>42979</v>
      </c>
      <c r="U33" s="97">
        <f ca="1">_xll.qlIndexFixing(Index1Y,R33,TRUE,_xll.ohTrigger(Trigger,Trigger1Y,InterestRatesTrigger))</f>
        <v>1.2904924671304663E-2</v>
      </c>
      <c r="V33" s="97" t="e">
        <f ca="1">_xll.qlQuoteValue(P33,_xll.ohTrigger(Trigger,Trigger1Y,InterestRatesTrigger))</f>
        <v>#NUM!</v>
      </c>
      <c r="W33" s="94" t="b">
        <f t="shared" ca="1" si="8"/>
        <v>0</v>
      </c>
      <c r="X33" s="148" t="e">
        <f t="shared" ca="1" si="9"/>
        <v>#NUM!</v>
      </c>
      <c r="Y33" s="166" t="e">
        <f ca="1">ABS(X33)&lt;=ABS('General Settings'!$D$32)</f>
        <v>#NUM!</v>
      </c>
      <c r="AA33" s="62" t="e">
        <v>#N/A</v>
      </c>
    </row>
    <row r="34" spans="13:27" x14ac:dyDescent="0.2">
      <c r="M34" s="110" t="s">
        <v>149</v>
      </c>
      <c r="N34" s="110" t="s">
        <v>106</v>
      </c>
      <c r="O34" s="110" t="str">
        <f t="shared" si="6"/>
        <v>24M</v>
      </c>
      <c r="P34" s="110" t="str">
        <f t="shared" si="7"/>
        <v>GBP12x24F_Quote</v>
      </c>
      <c r="Q34" s="137"/>
      <c r="R34" s="111">
        <f>_xll.qlInterestRateIndexFixingDate(Index1Y,S34)</f>
        <v>42646</v>
      </c>
      <c r="S34" s="111">
        <f>_xll.qlCalendarAdvance(Calendar,SettlementDate,N34,"mf",TRUE)</f>
        <v>42646</v>
      </c>
      <c r="T34" s="111">
        <f>_xll.qlCalendarAdvance(Calendar,SettlementDate,O34,"mf",TRUE)</f>
        <v>43010</v>
      </c>
      <c r="U34" s="112">
        <f ca="1">_xll.qlIndexFixing(Index1Y,R34,TRUE,_xll.ohTrigger(Trigger,Trigger1Y,InterestRatesTrigger))</f>
        <v>1.3199999999999878E-2</v>
      </c>
      <c r="V34" s="112">
        <f ca="1">_xll.qlQuoteValue(P34,_xll.ohTrigger(Trigger,Trigger1Y,InterestRatesTrigger))</f>
        <v>1.32E-2</v>
      </c>
      <c r="W34" s="110" t="b">
        <f t="shared" ca="1" si="8"/>
        <v>1</v>
      </c>
      <c r="X34" s="141">
        <f t="shared" ca="1" si="9"/>
        <v>-1.214306433183765E-20</v>
      </c>
      <c r="Y34" s="166" t="b">
        <f ca="1">ABS(X34)&lt;=ABS('General Settings'!$D$32)</f>
        <v>1</v>
      </c>
      <c r="AA34" s="62" t="e">
        <v>#N/A</v>
      </c>
    </row>
    <row r="35" spans="13:27" x14ac:dyDescent="0.2">
      <c r="M35" s="50" t="s">
        <v>149</v>
      </c>
      <c r="N35" s="50" t="s">
        <v>71</v>
      </c>
      <c r="O35" s="50" t="str">
        <f t="shared" si="6"/>
        <v>25M</v>
      </c>
      <c r="P35" s="50" t="str">
        <f t="shared" si="7"/>
        <v>GBP13x25F_Quote</v>
      </c>
      <c r="Q35" s="137"/>
      <c r="R35" s="120">
        <f>_xll.qlInterestRateIndexFixingDate(Index1Y,S35)</f>
        <v>42675</v>
      </c>
      <c r="S35" s="120">
        <f>_xll.qlCalendarAdvance(Calendar,SettlementDate,N35,"mf",TRUE)</f>
        <v>42675</v>
      </c>
      <c r="T35" s="120">
        <f>_xll.qlCalendarAdvance(Calendar,SettlementDate,O35,"mf",TRUE)</f>
        <v>43040</v>
      </c>
      <c r="U35" s="125">
        <f ca="1">_xll.qlIndexFixing(Index1Y,R35,TRUE,_xll.ohTrigger(Trigger,Trigger1Y,InterestRatesTrigger))</f>
        <v>1.3860666613981332E-2</v>
      </c>
      <c r="V35" s="125" t="e">
        <f ca="1">_xll.qlQuoteValue(P35,_xll.ohTrigger(Trigger,Trigger1Y,InterestRatesTrigger))</f>
        <v>#NUM!</v>
      </c>
      <c r="W35" s="50" t="b">
        <f t="shared" ca="1" si="8"/>
        <v>0</v>
      </c>
      <c r="X35" s="139" t="e">
        <f t="shared" ca="1" si="9"/>
        <v>#NUM!</v>
      </c>
      <c r="Y35" s="166" t="e">
        <f ca="1">ABS(X35)&lt;=ABS('General Settings'!$D$32)</f>
        <v>#NUM!</v>
      </c>
      <c r="AA35" s="62" t="e">
        <v>#N/A</v>
      </c>
    </row>
    <row r="36" spans="13:27" x14ac:dyDescent="0.2">
      <c r="M36" s="50" t="s">
        <v>149</v>
      </c>
      <c r="N36" s="50" t="s">
        <v>72</v>
      </c>
      <c r="O36" s="50" t="str">
        <f t="shared" si="6"/>
        <v>26M</v>
      </c>
      <c r="P36" s="50" t="str">
        <f t="shared" si="7"/>
        <v>GBP14x26F_Quote</v>
      </c>
      <c r="Q36" s="137"/>
      <c r="R36" s="120">
        <f>_xll.qlInterestRateIndexFixingDate(Index1Y,S36)</f>
        <v>42705</v>
      </c>
      <c r="S36" s="120">
        <f>_xll.qlCalendarAdvance(Calendar,SettlementDate,N36,"mf",TRUE)</f>
        <v>42705</v>
      </c>
      <c r="T36" s="120">
        <f>_xll.qlCalendarAdvance(Calendar,SettlementDate,O36,"mf",TRUE)</f>
        <v>43070</v>
      </c>
      <c r="U36" s="125">
        <f ca="1">_xll.qlIndexFixing(Index1Y,R36,TRUE,_xll.ohTrigger(Trigger,Trigger1Y,InterestRatesTrigger))</f>
        <v>1.4077708226288399E-2</v>
      </c>
      <c r="V36" s="125" t="e">
        <f ca="1">_xll.qlQuoteValue(P36,_xll.ohTrigger(Trigger,Trigger1Y,InterestRatesTrigger))</f>
        <v>#NUM!</v>
      </c>
      <c r="W36" s="50" t="b">
        <f t="shared" ca="1" si="8"/>
        <v>0</v>
      </c>
      <c r="X36" s="139" t="e">
        <f t="shared" ca="1" si="9"/>
        <v>#NUM!</v>
      </c>
      <c r="Y36" s="166" t="e">
        <f ca="1">ABS(X36)&lt;=ABS('General Settings'!$D$32)</f>
        <v>#NUM!</v>
      </c>
      <c r="AA36" s="62" t="e">
        <v>#N/A</v>
      </c>
    </row>
    <row r="37" spans="13:27" x14ac:dyDescent="0.2">
      <c r="M37" s="50" t="s">
        <v>149</v>
      </c>
      <c r="N37" s="50" t="s">
        <v>73</v>
      </c>
      <c r="O37" s="50" t="str">
        <f t="shared" si="6"/>
        <v>27M</v>
      </c>
      <c r="P37" s="50" t="str">
        <f t="shared" si="7"/>
        <v>GBP15x27F_Quote</v>
      </c>
      <c r="Q37" s="137"/>
      <c r="R37" s="120">
        <f>_xll.qlInterestRateIndexFixingDate(Index1Y,S37)</f>
        <v>42738</v>
      </c>
      <c r="S37" s="120">
        <f>_xll.qlCalendarAdvance(Calendar,SettlementDate,N37,"mf",TRUE)</f>
        <v>42738</v>
      </c>
      <c r="T37" s="120">
        <f>_xll.qlCalendarAdvance(Calendar,SettlementDate,O37,"mf",TRUE)</f>
        <v>43102</v>
      </c>
      <c r="U37" s="125">
        <f ca="1">_xll.qlIndexFixing(Index1Y,R37,TRUE,_xll.ohTrigger(Trigger,Trigger1Y,InterestRatesTrigger))</f>
        <v>1.4236848999592544E-2</v>
      </c>
      <c r="V37" s="125" t="e">
        <f ca="1">_xll.qlQuoteValue(P37,_xll.ohTrigger(Trigger,Trigger1Y,InterestRatesTrigger))</f>
        <v>#NUM!</v>
      </c>
      <c r="W37" s="50" t="b">
        <f t="shared" ca="1" si="8"/>
        <v>0</v>
      </c>
      <c r="X37" s="139" t="e">
        <f t="shared" ca="1" si="9"/>
        <v>#NUM!</v>
      </c>
      <c r="Y37" s="166" t="e">
        <f ca="1">ABS(X37)&lt;=ABS('General Settings'!$D$32)</f>
        <v>#NUM!</v>
      </c>
      <c r="AA37" s="62" t="e">
        <v>#N/A</v>
      </c>
    </row>
    <row r="38" spans="13:27" x14ac:dyDescent="0.2">
      <c r="M38" s="50" t="s">
        <v>149</v>
      </c>
      <c r="N38" s="50" t="s">
        <v>74</v>
      </c>
      <c r="O38" s="50" t="str">
        <f t="shared" si="6"/>
        <v>28M</v>
      </c>
      <c r="P38" s="50" t="str">
        <f t="shared" si="7"/>
        <v>GBP16x28F_Quote</v>
      </c>
      <c r="Q38" s="137"/>
      <c r="R38" s="120">
        <f>_xll.qlInterestRateIndexFixingDate(Index1Y,S38)</f>
        <v>42767</v>
      </c>
      <c r="S38" s="120">
        <f>_xll.qlCalendarAdvance(Calendar,SettlementDate,N38,"mf",TRUE)</f>
        <v>42767</v>
      </c>
      <c r="T38" s="120">
        <f>_xll.qlCalendarAdvance(Calendar,SettlementDate,O38,"mf",TRUE)</f>
        <v>43132</v>
      </c>
      <c r="U38" s="125">
        <f ca="1">_xll.qlIndexFixing(Index1Y,R38,TRUE,_xll.ohTrigger(Trigger,Trigger1Y,InterestRatesTrigger))</f>
        <v>1.4373824171531213E-2</v>
      </c>
      <c r="V38" s="125" t="e">
        <f ca="1">_xll.qlQuoteValue(P38,_xll.ohTrigger(Trigger,Trigger1Y,InterestRatesTrigger))</f>
        <v>#NUM!</v>
      </c>
      <c r="W38" s="50" t="b">
        <f t="shared" ca="1" si="8"/>
        <v>0</v>
      </c>
      <c r="X38" s="139" t="e">
        <f t="shared" ca="1" si="9"/>
        <v>#NUM!</v>
      </c>
      <c r="Y38" s="166" t="e">
        <f ca="1">ABS(X38)&lt;=ABS('General Settings'!$D$32)</f>
        <v>#NUM!</v>
      </c>
      <c r="AA38" s="62" t="e">
        <v>#N/A</v>
      </c>
    </row>
    <row r="39" spans="13:27" x14ac:dyDescent="0.2">
      <c r="M39" s="50" t="s">
        <v>149</v>
      </c>
      <c r="N39" s="50" t="s">
        <v>75</v>
      </c>
      <c r="O39" s="50" t="str">
        <f t="shared" si="6"/>
        <v>29M</v>
      </c>
      <c r="P39" s="50" t="str">
        <f t="shared" si="7"/>
        <v>GBP17x29F_Quote</v>
      </c>
      <c r="Q39" s="137"/>
      <c r="R39" s="120">
        <f>_xll.qlInterestRateIndexFixingDate(Index1Y,S39)</f>
        <v>42795</v>
      </c>
      <c r="S39" s="120">
        <f>_xll.qlCalendarAdvance(Calendar,SettlementDate,N39,"mf",TRUE)</f>
        <v>42795</v>
      </c>
      <c r="T39" s="120">
        <f>_xll.qlCalendarAdvance(Calendar,SettlementDate,O39,"mf",TRUE)</f>
        <v>43160</v>
      </c>
      <c r="U39" s="125">
        <f ca="1">_xll.qlIndexFixing(Index1Y,R39,TRUE,_xll.ohTrigger(Trigger,Trigger1Y,InterestRatesTrigger))</f>
        <v>1.4468902245003967E-2</v>
      </c>
      <c r="V39" s="125" t="e">
        <f ca="1">_xll.qlQuoteValue(P39,_xll.ohTrigger(Trigger,Trigger1Y,InterestRatesTrigger))</f>
        <v>#NUM!</v>
      </c>
      <c r="W39" s="50" t="b">
        <f t="shared" ca="1" si="8"/>
        <v>0</v>
      </c>
      <c r="X39" s="139" t="e">
        <f t="shared" ca="1" si="9"/>
        <v>#NUM!</v>
      </c>
      <c r="Y39" s="166" t="e">
        <f ca="1">ABS(X39)&lt;=ABS('General Settings'!$D$32)</f>
        <v>#NUM!</v>
      </c>
      <c r="AA39" s="62" t="e">
        <v>#N/A</v>
      </c>
    </row>
    <row r="40" spans="13:27" x14ac:dyDescent="0.2">
      <c r="M40" s="50" t="s">
        <v>149</v>
      </c>
      <c r="N40" s="50" t="s">
        <v>76</v>
      </c>
      <c r="O40" s="50" t="str">
        <f t="shared" si="6"/>
        <v>30M</v>
      </c>
      <c r="P40" s="50" t="str">
        <f t="shared" si="7"/>
        <v>GBP18x30F_Quote</v>
      </c>
      <c r="Q40" s="137"/>
      <c r="R40" s="120">
        <f>_xll.qlInterestRateIndexFixingDate(Index1Y,S40)</f>
        <v>42828</v>
      </c>
      <c r="S40" s="120">
        <f>_xll.qlCalendarAdvance(Calendar,SettlementDate,N40,"mf",TRUE)</f>
        <v>42828</v>
      </c>
      <c r="T40" s="120">
        <f>_xll.qlCalendarAdvance(Calendar,SettlementDate,O40,"mf",TRUE)</f>
        <v>43193</v>
      </c>
      <c r="U40" s="125">
        <f ca="1">_xll.qlIndexFixing(Index1Y,R40,TRUE,_xll.ohTrigger(Trigger,Trigger1Y,InterestRatesTrigger))</f>
        <v>1.4776478712763774E-2</v>
      </c>
      <c r="V40" s="125" t="e">
        <f ca="1">_xll.qlQuoteValue(P40,_xll.ohTrigger(Trigger,Trigger1Y,InterestRatesTrigger))</f>
        <v>#NUM!</v>
      </c>
      <c r="W40" s="50" t="b">
        <f t="shared" ca="1" si="8"/>
        <v>0</v>
      </c>
      <c r="X40" s="139" t="e">
        <f t="shared" ca="1" si="9"/>
        <v>#NUM!</v>
      </c>
      <c r="Y40" s="166" t="e">
        <f ca="1">ABS(X40)&lt;=ABS('General Settings'!$D$32)</f>
        <v>#NUM!</v>
      </c>
      <c r="AA40" s="62" t="e">
        <v>#N/A</v>
      </c>
    </row>
    <row r="41" spans="13:27" x14ac:dyDescent="0.2">
      <c r="M41" s="50" t="s">
        <v>149</v>
      </c>
      <c r="N41" s="50" t="s">
        <v>77</v>
      </c>
      <c r="O41" s="50" t="str">
        <f t="shared" si="6"/>
        <v>31M</v>
      </c>
      <c r="P41" s="50" t="str">
        <f t="shared" si="7"/>
        <v>GBP19x31F_Quote</v>
      </c>
      <c r="Q41" s="137"/>
      <c r="R41" s="120">
        <f>_xll.qlInterestRateIndexFixingDate(Index1Y,S41)</f>
        <v>42857</v>
      </c>
      <c r="S41" s="120">
        <f>_xll.qlCalendarAdvance(Calendar,SettlementDate,N41,"mf",TRUE)</f>
        <v>42857</v>
      </c>
      <c r="T41" s="120">
        <f>_xll.qlCalendarAdvance(Calendar,SettlementDate,O41,"mf",TRUE)</f>
        <v>43221</v>
      </c>
      <c r="U41" s="125">
        <f ca="1">_xll.qlIndexFixing(Index1Y,R41,TRUE,_xll.ohTrigger(Trigger,Trigger1Y,InterestRatesTrigger))</f>
        <v>1.497084814674654E-2</v>
      </c>
      <c r="V41" s="125" t="e">
        <f ca="1">_xll.qlQuoteValue(P41,_xll.ohTrigger(Trigger,Trigger1Y,InterestRatesTrigger))</f>
        <v>#NUM!</v>
      </c>
      <c r="W41" s="50" t="b">
        <f t="shared" ca="1" si="8"/>
        <v>0</v>
      </c>
      <c r="X41" s="139" t="e">
        <f t="shared" ca="1" si="9"/>
        <v>#NUM!</v>
      </c>
      <c r="Y41" s="166" t="e">
        <f ca="1">ABS(X41)&lt;=ABS('General Settings'!$D$32)</f>
        <v>#NUM!</v>
      </c>
      <c r="AA41" s="62" t="e">
        <v>#N/A</v>
      </c>
    </row>
    <row r="42" spans="13:27" x14ac:dyDescent="0.2">
      <c r="M42" s="50" t="s">
        <v>149</v>
      </c>
      <c r="N42" s="50" t="s">
        <v>78</v>
      </c>
      <c r="O42" s="50" t="str">
        <f t="shared" si="6"/>
        <v>32M</v>
      </c>
      <c r="P42" s="50" t="str">
        <f t="shared" si="7"/>
        <v>GBP20x32F_Quote</v>
      </c>
      <c r="Q42" s="137"/>
      <c r="R42" s="120">
        <f>_xll.qlInterestRateIndexFixingDate(Index1Y,S42)</f>
        <v>42887</v>
      </c>
      <c r="S42" s="120">
        <f>_xll.qlCalendarAdvance(Calendar,SettlementDate,N42,"mf",TRUE)</f>
        <v>42887</v>
      </c>
      <c r="T42" s="120">
        <f>_xll.qlCalendarAdvance(Calendar,SettlementDate,O42,"mf",TRUE)</f>
        <v>43252</v>
      </c>
      <c r="U42" s="125">
        <f ca="1">_xll.qlIndexFixing(Index1Y,R42,TRUE,_xll.ohTrigger(Trigger,Trigger1Y,InterestRatesTrigger))</f>
        <v>1.5086086675634602E-2</v>
      </c>
      <c r="V42" s="125" t="e">
        <f ca="1">_xll.qlQuoteValue(P42,_xll.ohTrigger(Trigger,Trigger1Y,InterestRatesTrigger))</f>
        <v>#NUM!</v>
      </c>
      <c r="W42" s="50" t="b">
        <f t="shared" ca="1" si="8"/>
        <v>0</v>
      </c>
      <c r="X42" s="139" t="e">
        <f t="shared" ca="1" si="9"/>
        <v>#NUM!</v>
      </c>
      <c r="Y42" s="166" t="e">
        <f ca="1">ABS(X42)&lt;=ABS('General Settings'!$D$32)</f>
        <v>#NUM!</v>
      </c>
      <c r="AA42" s="62" t="e">
        <v>#N/A</v>
      </c>
    </row>
    <row r="43" spans="13:27" x14ac:dyDescent="0.2">
      <c r="M43" s="50" t="s">
        <v>149</v>
      </c>
      <c r="N43" s="50" t="s">
        <v>79</v>
      </c>
      <c r="O43" s="50" t="str">
        <f t="shared" si="6"/>
        <v>33M</v>
      </c>
      <c r="P43" s="50" t="str">
        <f t="shared" si="7"/>
        <v>GBP21x33F_Quote</v>
      </c>
      <c r="Q43" s="137"/>
      <c r="R43" s="120">
        <f>_xll.qlInterestRateIndexFixingDate(Index1Y,S43)</f>
        <v>42919</v>
      </c>
      <c r="S43" s="120">
        <f>_xll.qlCalendarAdvance(Calendar,SettlementDate,N43,"mf",TRUE)</f>
        <v>42919</v>
      </c>
      <c r="T43" s="120">
        <f>_xll.qlCalendarAdvance(Calendar,SettlementDate,O43,"mf",TRUE)</f>
        <v>43283</v>
      </c>
      <c r="U43" s="125">
        <f ca="1">_xll.qlIndexFixing(Index1Y,R43,TRUE,_xll.ohTrigger(Trigger,Trigger1Y,InterestRatesTrigger))</f>
        <v>1.5224805198175151E-2</v>
      </c>
      <c r="V43" s="125" t="e">
        <f ca="1">_xll.qlQuoteValue(P43,_xll.ohTrigger(Trigger,Trigger1Y,InterestRatesTrigger))</f>
        <v>#NUM!</v>
      </c>
      <c r="W43" s="50" t="b">
        <f t="shared" ca="1" si="8"/>
        <v>0</v>
      </c>
      <c r="X43" s="139" t="e">
        <f t="shared" ca="1" si="9"/>
        <v>#NUM!</v>
      </c>
      <c r="Y43" s="166" t="e">
        <f ca="1">ABS(X43)&lt;=ABS('General Settings'!$D$32)</f>
        <v>#NUM!</v>
      </c>
      <c r="AA43" s="62" t="e">
        <v>#N/A</v>
      </c>
    </row>
    <row r="44" spans="13:27" x14ac:dyDescent="0.2">
      <c r="M44" s="50" t="s">
        <v>149</v>
      </c>
      <c r="N44" s="50" t="s">
        <v>80</v>
      </c>
      <c r="O44" s="50" t="str">
        <f t="shared" si="6"/>
        <v>34M</v>
      </c>
      <c r="P44" s="50" t="str">
        <f t="shared" si="7"/>
        <v>GBP22x34F_Quote</v>
      </c>
      <c r="Q44" s="137"/>
      <c r="R44" s="120">
        <f>_xll.qlInterestRateIndexFixingDate(Index1Y,S44)</f>
        <v>42948</v>
      </c>
      <c r="S44" s="120">
        <f>_xll.qlCalendarAdvance(Calendar,SettlementDate,N44,"mf",TRUE)</f>
        <v>42948</v>
      </c>
      <c r="T44" s="120">
        <f>_xll.qlCalendarAdvance(Calendar,SettlementDate,O44,"mf",TRUE)</f>
        <v>43313</v>
      </c>
      <c r="U44" s="125">
        <f ca="1">_xll.qlIndexFixing(Index1Y,R44,TRUE,_xll.ohTrigger(Trigger,Trigger1Y,InterestRatesTrigger))</f>
        <v>1.5442499181885116E-2</v>
      </c>
      <c r="V44" s="125" t="e">
        <f ca="1">_xll.qlQuoteValue(P44,_xll.ohTrigger(Trigger,Trigger1Y,InterestRatesTrigger))</f>
        <v>#NUM!</v>
      </c>
      <c r="W44" s="50" t="b">
        <f t="shared" ca="1" si="8"/>
        <v>0</v>
      </c>
      <c r="X44" s="139" t="e">
        <f t="shared" ca="1" si="9"/>
        <v>#NUM!</v>
      </c>
      <c r="Y44" s="166" t="e">
        <f ca="1">ABS(X44)&lt;=ABS('General Settings'!$D$32)</f>
        <v>#NUM!</v>
      </c>
      <c r="AA44" s="62" t="e">
        <v>#N/A</v>
      </c>
    </row>
    <row r="45" spans="13:27" x14ac:dyDescent="0.2">
      <c r="M45" s="50" t="s">
        <v>149</v>
      </c>
      <c r="N45" s="50" t="s">
        <v>81</v>
      </c>
      <c r="O45" s="50" t="str">
        <f t="shared" si="6"/>
        <v>35M</v>
      </c>
      <c r="P45" s="50" t="str">
        <f t="shared" si="7"/>
        <v>GBP23x35F_Quote</v>
      </c>
      <c r="Q45" s="137"/>
      <c r="R45" s="120">
        <f>_xll.qlInterestRateIndexFixingDate(Index1Y,S45)</f>
        <v>42979</v>
      </c>
      <c r="S45" s="120">
        <f>_xll.qlCalendarAdvance(Calendar,SettlementDate,N45,"mf",TRUE)</f>
        <v>42979</v>
      </c>
      <c r="T45" s="120">
        <f>_xll.qlCalendarAdvance(Calendar,SettlementDate,O45,"mf",TRUE)</f>
        <v>43346</v>
      </c>
      <c r="U45" s="125">
        <f ca="1">_xll.qlIndexFixing(Index1Y,R45,TRUE,_xll.ohTrigger(Trigger,Trigger1Y,InterestRatesTrigger))</f>
        <v>1.5762649917104271E-2</v>
      </c>
      <c r="V45" s="125" t="e">
        <f ca="1">_xll.qlQuoteValue(P45,_xll.ohTrigger(Trigger,Trigger1Y,InterestRatesTrigger))</f>
        <v>#NUM!</v>
      </c>
      <c r="W45" s="50" t="b">
        <f t="shared" ca="1" si="8"/>
        <v>0</v>
      </c>
      <c r="X45" s="139" t="e">
        <f t="shared" ca="1" si="9"/>
        <v>#NUM!</v>
      </c>
      <c r="Y45" s="166" t="e">
        <f ca="1">ABS(X45)&lt;=ABS('General Settings'!$D$32)</f>
        <v>#NUM!</v>
      </c>
      <c r="AA45" s="62" t="e">
        <v>#N/A</v>
      </c>
    </row>
    <row r="46" spans="13:27" x14ac:dyDescent="0.2">
      <c r="M46" s="95" t="s">
        <v>149</v>
      </c>
      <c r="N46" s="95" t="s">
        <v>107</v>
      </c>
      <c r="O46" s="95" t="str">
        <f t="shared" si="6"/>
        <v>36M</v>
      </c>
      <c r="P46" s="95" t="str">
        <f t="shared" si="7"/>
        <v>GBP24x36F_Quote</v>
      </c>
      <c r="Q46" s="138"/>
      <c r="R46" s="107">
        <f>_xll.qlInterestRateIndexFixingDate(Index1Y,S46)</f>
        <v>43010</v>
      </c>
      <c r="S46" s="107">
        <f>_xll.qlCalendarAdvance(Calendar,SettlementDate,N46,"mf",TRUE)</f>
        <v>43010</v>
      </c>
      <c r="T46" s="107">
        <f>_xll.qlCalendarAdvance(Calendar,SettlementDate,O46,"mf",TRUE)</f>
        <v>43374</v>
      </c>
      <c r="U46" s="98">
        <f ca="1">_xll.qlIndexFixing(Index1Y,R46,TRUE,_xll.ohTrigger(Trigger,Trigger1Y,InterestRatesTrigger))</f>
        <v>1.6090876338593629E-2</v>
      </c>
      <c r="V46" s="98" t="e">
        <f ca="1">_xll.qlQuoteValue(P46,_xll.ohTrigger(Trigger,Trigger1Y,InterestRatesTrigger))</f>
        <v>#NUM!</v>
      </c>
      <c r="W46" s="95" t="b">
        <f t="shared" ca="1" si="8"/>
        <v>0</v>
      </c>
      <c r="X46" s="191" t="e">
        <f t="shared" ca="1" si="9"/>
        <v>#NUM!</v>
      </c>
      <c r="Y46" s="167" t="e">
        <f ca="1">ABS(X46)&lt;=ABS('General Settings'!$D$32)</f>
        <v>#NUM!</v>
      </c>
      <c r="AA46" s="62" t="e">
        <v>#N/A</v>
      </c>
    </row>
    <row r="47" spans="13:27" x14ac:dyDescent="0.2">
      <c r="W47" s="62"/>
      <c r="X47" s="63"/>
    </row>
    <row r="48" spans="13:27" x14ac:dyDescent="0.2">
      <c r="W48" s="62"/>
      <c r="X48" s="63"/>
    </row>
    <row r="49" spans="23:24" x14ac:dyDescent="0.2">
      <c r="W49" s="62"/>
      <c r="X49" s="63"/>
    </row>
    <row r="50" spans="23:24" x14ac:dyDescent="0.2">
      <c r="W50" s="62"/>
      <c r="X50" s="63"/>
    </row>
    <row r="51" spans="23:24" x14ac:dyDescent="0.2">
      <c r="W51" s="62"/>
      <c r="X51" s="63"/>
    </row>
    <row r="52" spans="23:24" x14ac:dyDescent="0.2">
      <c r="W52" s="62"/>
      <c r="X52" s="63"/>
    </row>
    <row r="53" spans="23:24" x14ac:dyDescent="0.2">
      <c r="W53" s="62"/>
      <c r="X53" s="63"/>
    </row>
    <row r="54" spans="23:24" x14ac:dyDescent="0.2">
      <c r="W54" s="62"/>
      <c r="X54" s="63"/>
    </row>
    <row r="55" spans="23:24" x14ac:dyDescent="0.2">
      <c r="W55" s="62"/>
      <c r="X55" s="63"/>
    </row>
    <row r="56" spans="23:24" x14ac:dyDescent="0.2">
      <c r="W56" s="62"/>
      <c r="X56" s="63"/>
    </row>
    <row r="57" spans="23:24" x14ac:dyDescent="0.2">
      <c r="W57" s="62"/>
      <c r="X57" s="63"/>
    </row>
    <row r="58" spans="23:24" x14ac:dyDescent="0.2">
      <c r="W58" s="62"/>
      <c r="X58" s="63"/>
    </row>
    <row r="59" spans="23:24" x14ac:dyDescent="0.2">
      <c r="W59" s="62"/>
      <c r="X59" s="63"/>
    </row>
    <row r="60" spans="23:24" x14ac:dyDescent="0.2">
      <c r="W60" s="62"/>
      <c r="X60" s="63"/>
    </row>
    <row r="61" spans="23:24" x14ac:dyDescent="0.2">
      <c r="W61" s="62"/>
      <c r="X61" s="63"/>
    </row>
    <row r="62" spans="23:24" x14ac:dyDescent="0.2">
      <c r="W62" s="62"/>
      <c r="X62" s="63"/>
    </row>
    <row r="63" spans="23:24" x14ac:dyDescent="0.2">
      <c r="W63" s="62"/>
      <c r="X63" s="63"/>
    </row>
    <row r="64" spans="23:24" x14ac:dyDescent="0.2">
      <c r="W64" s="62"/>
      <c r="X64" s="63"/>
    </row>
    <row r="65" spans="10:24" x14ac:dyDescent="0.2">
      <c r="W65" s="62"/>
      <c r="X65" s="63"/>
    </row>
    <row r="66" spans="10:24" x14ac:dyDescent="0.2">
      <c r="W66" s="62"/>
      <c r="X66" s="63"/>
    </row>
    <row r="67" spans="10:24" x14ac:dyDescent="0.2">
      <c r="W67" s="62"/>
      <c r="X67" s="63"/>
    </row>
    <row r="68" spans="10:24" x14ac:dyDescent="0.2">
      <c r="W68" s="62"/>
      <c r="X68" s="63"/>
    </row>
    <row r="69" spans="10:24" x14ac:dyDescent="0.2">
      <c r="W69" s="62"/>
      <c r="X69" s="63"/>
    </row>
    <row r="70" spans="10:24" x14ac:dyDescent="0.2">
      <c r="W70" s="62"/>
      <c r="X70" s="63"/>
    </row>
    <row r="71" spans="10:24" x14ac:dyDescent="0.2">
      <c r="J71" s="62"/>
      <c r="K71" s="62"/>
      <c r="L71" s="62"/>
      <c r="W71" s="62"/>
      <c r="X71" s="63"/>
    </row>
    <row r="72" spans="10:24" x14ac:dyDescent="0.2">
      <c r="W72" s="62"/>
      <c r="X72" s="63"/>
    </row>
    <row r="73" spans="10:24" x14ac:dyDescent="0.2">
      <c r="W73" s="62"/>
      <c r="X73" s="63"/>
    </row>
    <row r="74" spans="10:24" x14ac:dyDescent="0.2">
      <c r="W74" s="62"/>
      <c r="X74" s="63"/>
    </row>
    <row r="75" spans="10:24" x14ac:dyDescent="0.2">
      <c r="W75" s="62"/>
      <c r="X75" s="63"/>
    </row>
    <row r="76" spans="10:24" x14ac:dyDescent="0.2">
      <c r="W76" s="62"/>
      <c r="X76" s="63"/>
    </row>
    <row r="77" spans="10:24" x14ac:dyDescent="0.2">
      <c r="W77" s="62"/>
      <c r="X77" s="63"/>
    </row>
    <row r="78" spans="10:24" x14ac:dyDescent="0.2">
      <c r="W78" s="62"/>
      <c r="X78" s="63"/>
    </row>
    <row r="79" spans="10:24" x14ac:dyDescent="0.2">
      <c r="W79" s="62"/>
      <c r="X79" s="63"/>
    </row>
    <row r="80" spans="10:24" x14ac:dyDescent="0.2">
      <c r="W80" s="62"/>
      <c r="X80" s="63"/>
    </row>
    <row r="81" spans="23:24" x14ac:dyDescent="0.2">
      <c r="W81" s="62"/>
      <c r="X81" s="63"/>
    </row>
    <row r="82" spans="23:24" x14ac:dyDescent="0.2">
      <c r="W82" s="62"/>
      <c r="X82" s="63"/>
    </row>
    <row r="83" spans="23:24" x14ac:dyDescent="0.2">
      <c r="W83" s="62"/>
      <c r="X83" s="63"/>
    </row>
    <row r="84" spans="23:24" x14ac:dyDescent="0.2">
      <c r="W84" s="62"/>
      <c r="X84" s="63"/>
    </row>
    <row r="85" spans="23:24" x14ac:dyDescent="0.2">
      <c r="W85" s="62"/>
      <c r="X85" s="63"/>
    </row>
    <row r="86" spans="23:24" x14ac:dyDescent="0.2">
      <c r="W86" s="62"/>
      <c r="X86" s="63"/>
    </row>
    <row r="87" spans="23:24" x14ac:dyDescent="0.2">
      <c r="W87" s="62"/>
      <c r="X87" s="63"/>
    </row>
    <row r="88" spans="23:24" x14ac:dyDescent="0.2">
      <c r="W88" s="62"/>
      <c r="X88" s="63"/>
    </row>
    <row r="89" spans="23:24" x14ac:dyDescent="0.2">
      <c r="W89" s="62"/>
      <c r="X89" s="63"/>
    </row>
    <row r="90" spans="23:24" x14ac:dyDescent="0.2">
      <c r="W90" s="62"/>
      <c r="X90" s="63"/>
    </row>
    <row r="91" spans="23:24" x14ac:dyDescent="0.2">
      <c r="W91" s="62"/>
      <c r="X91" s="63"/>
    </row>
    <row r="92" spans="23:24" x14ac:dyDescent="0.2">
      <c r="W92" s="62"/>
      <c r="X92" s="63"/>
    </row>
    <row r="93" spans="23:24" x14ac:dyDescent="0.2">
      <c r="W93" s="62"/>
      <c r="X93" s="63"/>
    </row>
    <row r="94" spans="23:24" x14ac:dyDescent="0.2">
      <c r="W94" s="62"/>
      <c r="X94" s="63"/>
    </row>
    <row r="95" spans="23:24" x14ac:dyDescent="0.2">
      <c r="W95" s="62"/>
      <c r="X95" s="63"/>
    </row>
    <row r="96" spans="23:24" x14ac:dyDescent="0.2">
      <c r="W96" s="62"/>
      <c r="X96" s="63"/>
    </row>
    <row r="97" spans="23:24" x14ac:dyDescent="0.2">
      <c r="W97" s="62"/>
      <c r="X97" s="63"/>
    </row>
    <row r="98" spans="23:24" x14ac:dyDescent="0.2">
      <c r="W98" s="62"/>
      <c r="X98" s="63"/>
    </row>
    <row r="99" spans="23:24" x14ac:dyDescent="0.2">
      <c r="W99" s="62"/>
      <c r="X99" s="63"/>
    </row>
    <row r="100" spans="23:24" x14ac:dyDescent="0.2">
      <c r="W100" s="62"/>
      <c r="X100" s="63"/>
    </row>
    <row r="101" spans="23:24" x14ac:dyDescent="0.2">
      <c r="W101" s="62"/>
      <c r="X101" s="63"/>
    </row>
    <row r="102" spans="23:24" x14ac:dyDescent="0.2">
      <c r="W102" s="62"/>
      <c r="X102" s="63"/>
    </row>
    <row r="103" spans="23:24" x14ac:dyDescent="0.2">
      <c r="W103" s="62"/>
      <c r="X103" s="63"/>
    </row>
    <row r="104" spans="23:24" x14ac:dyDescent="0.2">
      <c r="W104" s="62"/>
      <c r="X104" s="63"/>
    </row>
    <row r="105" spans="23:24" x14ac:dyDescent="0.2">
      <c r="W105" s="62"/>
      <c r="X105" s="63"/>
    </row>
    <row r="106" spans="23:24" x14ac:dyDescent="0.2">
      <c r="W106" s="62"/>
      <c r="X106" s="63"/>
    </row>
    <row r="107" spans="23:24" x14ac:dyDescent="0.2">
      <c r="W107" s="62"/>
      <c r="X107" s="63"/>
    </row>
    <row r="108" spans="23:24" x14ac:dyDescent="0.2">
      <c r="W108" s="62"/>
      <c r="X108" s="63"/>
    </row>
    <row r="109" spans="23:24" x14ac:dyDescent="0.2">
      <c r="W109" s="62"/>
      <c r="X109" s="63"/>
    </row>
    <row r="110" spans="23:24" x14ac:dyDescent="0.2">
      <c r="W110" s="62"/>
      <c r="X110" s="63"/>
    </row>
    <row r="111" spans="23:24" x14ac:dyDescent="0.2">
      <c r="W111" s="62"/>
      <c r="X111" s="63"/>
    </row>
    <row r="112" spans="23:24" x14ac:dyDescent="0.2">
      <c r="W112" s="62"/>
      <c r="X112" s="63"/>
    </row>
    <row r="113" spans="23:24" x14ac:dyDescent="0.2">
      <c r="W113" s="62"/>
      <c r="X113" s="63"/>
    </row>
    <row r="114" spans="23:24" x14ac:dyDescent="0.2">
      <c r="W114" s="62"/>
      <c r="X114" s="63"/>
    </row>
    <row r="115" spans="23:24" x14ac:dyDescent="0.2">
      <c r="W115" s="62"/>
      <c r="X115" s="63"/>
    </row>
    <row r="116" spans="23:24" x14ac:dyDescent="0.2">
      <c r="W116" s="62"/>
      <c r="X116" s="63"/>
    </row>
    <row r="117" spans="23:24" x14ac:dyDescent="0.2">
      <c r="W117" s="62"/>
      <c r="X117" s="63"/>
    </row>
    <row r="118" spans="23:24" x14ac:dyDescent="0.2">
      <c r="W118" s="62"/>
      <c r="X118" s="63"/>
    </row>
    <row r="119" spans="23:24" x14ac:dyDescent="0.2">
      <c r="W119" s="62"/>
      <c r="X119" s="63"/>
    </row>
    <row r="120" spans="23:24" x14ac:dyDescent="0.2">
      <c r="W120" s="62"/>
      <c r="X120" s="63"/>
    </row>
    <row r="121" spans="23:24" x14ac:dyDescent="0.2">
      <c r="W121" s="62"/>
      <c r="X121" s="63"/>
    </row>
    <row r="122" spans="23:24" x14ac:dyDescent="0.2">
      <c r="W122" s="62"/>
      <c r="X122" s="63"/>
    </row>
    <row r="123" spans="23:24" x14ac:dyDescent="0.2">
      <c r="W123" s="62"/>
      <c r="X123" s="63"/>
    </row>
    <row r="124" spans="23:24" x14ac:dyDescent="0.2">
      <c r="W124" s="62"/>
      <c r="X124" s="63"/>
    </row>
    <row r="125" spans="23:24" x14ac:dyDescent="0.2">
      <c r="W125" s="62"/>
      <c r="X125" s="63"/>
    </row>
    <row r="126" spans="23:24" x14ac:dyDescent="0.2">
      <c r="W126" s="62"/>
      <c r="X126" s="63"/>
    </row>
    <row r="127" spans="23:24" x14ac:dyDescent="0.2">
      <c r="W127" s="62"/>
      <c r="X127" s="63"/>
    </row>
    <row r="128" spans="23:24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43" spans="2:24" x14ac:dyDescent="0.2">
      <c r="B3543" s="87"/>
      <c r="C3543" s="88"/>
      <c r="D3543" s="89"/>
      <c r="E3543" s="89"/>
    </row>
    <row r="3544" spans="2:24" x14ac:dyDescent="0.2">
      <c r="B3544" s="87"/>
      <c r="C3544" s="88"/>
      <c r="D3544" s="89"/>
      <c r="E3544" s="89"/>
    </row>
    <row r="3545" spans="2:24" x14ac:dyDescent="0.2">
      <c r="B3545" s="87"/>
      <c r="C3545" s="88"/>
      <c r="D3545" s="89"/>
      <c r="E3545" s="89"/>
    </row>
    <row r="3546" spans="2:24" x14ac:dyDescent="0.2">
      <c r="B3546" s="87"/>
      <c r="C3546" s="88"/>
      <c r="D3546" s="89"/>
      <c r="E3546" s="89"/>
    </row>
    <row r="3547" spans="2:24" x14ac:dyDescent="0.2">
      <c r="B3547" s="87"/>
      <c r="C3547" s="88"/>
      <c r="D3547" s="89"/>
      <c r="E3547" s="89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46">
    <cfRule type="cellIs" dxfId="1" priority="1" operator="equal">
      <formula>FALSE</formula>
    </cfRule>
  </conditionalFormatting>
  <conditionalFormatting sqref="Y23:Y46">
    <cfRule type="cellIs" dxfId="0" priority="2" operator="equal">
      <formula>FALSE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7" width="11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ht="12" thickBot="1" x14ac:dyDescent="0.25">
      <c r="B1" s="48" t="s">
        <v>46</v>
      </c>
      <c r="C1" s="49"/>
      <c r="K1" s="1" t="s">
        <v>47</v>
      </c>
    </row>
    <row r="2" spans="2:17" x14ac:dyDescent="0.2">
      <c r="F2" s="187" t="str">
        <f>Currency&amp;"ON"</f>
        <v>GBPON</v>
      </c>
      <c r="J2" s="174" t="s">
        <v>39</v>
      </c>
      <c r="K2" s="175"/>
      <c r="L2" s="175"/>
      <c r="M2" s="176"/>
      <c r="N2" s="174" t="s">
        <v>40</v>
      </c>
      <c r="O2" s="175"/>
      <c r="P2" s="175"/>
      <c r="Q2" s="176"/>
    </row>
    <row r="3" spans="2:17" s="169" customFormat="1" ht="22.5" customHeight="1" thickBot="1" x14ac:dyDescent="0.3">
      <c r="B3" s="168" t="s">
        <v>41</v>
      </c>
      <c r="D3" s="168" t="s">
        <v>44</v>
      </c>
      <c r="E3" s="170" t="s">
        <v>45</v>
      </c>
      <c r="F3" s="190" t="s">
        <v>39</v>
      </c>
      <c r="H3" s="168" t="s">
        <v>44</v>
      </c>
      <c r="I3" s="170" t="s">
        <v>45</v>
      </c>
      <c r="J3" s="182" t="s">
        <v>30</v>
      </c>
      <c r="K3" s="183" t="s">
        <v>31</v>
      </c>
      <c r="L3" s="183" t="s">
        <v>32</v>
      </c>
      <c r="M3" s="184" t="s">
        <v>33</v>
      </c>
      <c r="N3" s="182" t="s">
        <v>30</v>
      </c>
      <c r="O3" s="185" t="s">
        <v>31</v>
      </c>
      <c r="P3" s="185" t="s">
        <v>32</v>
      </c>
      <c r="Q3" s="186" t="s">
        <v>33</v>
      </c>
    </row>
    <row r="4" spans="2:17" x14ac:dyDescent="0.2">
      <c r="B4" s="38"/>
      <c r="D4" s="41">
        <f>EvaluationDate</f>
        <v>42278</v>
      </c>
      <c r="E4" s="171">
        <f>_xll.qlInterestRateIndexValueDate(IndexON,D4)</f>
        <v>42278</v>
      </c>
      <c r="F4" s="188">
        <f>IFERROR(_xll.qlIndexFixing(IndexON,D4,TRUE,_xll.ohTrigger(RecalcTrigger,TriggerON)),NA())</f>
        <v>4.8124999999876739E-3</v>
      </c>
      <c r="H4" s="41">
        <f>EvaluationDate</f>
        <v>42278</v>
      </c>
      <c r="I4" s="171">
        <f>_xll.qlInterestRateIndexValueDate(Index1M,$H4)</f>
        <v>42278</v>
      </c>
      <c r="J4" s="177">
        <f>IFERROR(_xll.qlIndexFixing(Index1M,$H4,TRUE,_xll.ohTrigger(_xll.ohTrigger(RecalcTrigger,Trigger1M),Trigger1M)),NA())</f>
        <v>5.0790000000004373E-3</v>
      </c>
      <c r="K4" s="44">
        <f>IFERROR(_xll.qlIndexFixing(Index3M,H4,TRUE,_xll.ohTrigger(RecalcTrigger,Trigger3M)),NA())</f>
        <v>5.8060000004647762E-3</v>
      </c>
      <c r="L4" s="44">
        <f>IFERROR(_xll.qlIndexFixing(Index6M,$H4,TRUE,_xll.ohTrigger(RecalcTrigger,Trigger6M)),NA())</f>
        <v>7.4630000000001449E-3</v>
      </c>
      <c r="M4" s="178">
        <f>IFERROR(_xll.qlIndexFixing(Index1Y,$H4,TRUE,_xll.ohTrigger(RecalcTrigger,Trigger1Y)),NA())</f>
        <v>1.0415000000011066E-2</v>
      </c>
      <c r="N4" s="177">
        <f>IFERROR(_xll.qlIndexFixing(ONIndex1M,I4,TRUE,_xll.ohTrigger(RecalcTrigger,Trigger1M)),NA())</f>
        <v>5.0607873829033867E-3</v>
      </c>
      <c r="O4" s="44">
        <f>IFERROR(_xll.qlIndexFixing(ONIndex3M,I4,TRUE,_xll.ohTrigger(RecalcTrigger,Trigger3M)),NA())</f>
        <v>5.7281931841901557E-3</v>
      </c>
      <c r="P4" s="44">
        <f>IFERROR(_xll.qlIndexFixing(ONIndex6M,I4,TRUE,_xll.ohTrigger(RecalcTrigger,Trigger6M)),NA())</f>
        <v>7.5753816608492563E-3</v>
      </c>
      <c r="Q4" s="178">
        <f>IFERROR(_xll.qlIndexFixing(ONIndex1Y,I4,TRUE,_xll.ohTrigger(RecalcTrigger,Trigger1Y)),NA())</f>
        <v>1.0835680393515013E-2</v>
      </c>
    </row>
    <row r="5" spans="2:17" x14ac:dyDescent="0.2">
      <c r="B5" s="39" t="s">
        <v>17</v>
      </c>
      <c r="D5" s="42">
        <f>_xll.qlCalendarAdvance(Calendar,$D4,B5,"f",FALSE)</f>
        <v>42279</v>
      </c>
      <c r="E5" s="172">
        <f>_xll.qlInterestRateIndexValueDate(IndexON,D5)</f>
        <v>42279</v>
      </c>
      <c r="F5" s="188">
        <f>IFERROR(_xll.qlIndexFixing(IndexON,D5,TRUE,_xll.ohTrigger(RecalcTrigger,TriggerON)),NA())</f>
        <v>4.6385036010791287E-3</v>
      </c>
      <c r="H5" s="42">
        <f>_xll.qlCalendarAdvance(Calendar,$H4,B5,"f",FALSE)</f>
        <v>42279</v>
      </c>
      <c r="I5" s="172">
        <f>_xll.qlInterestRateIndexValueDate(Index1M,$H5)</f>
        <v>42279</v>
      </c>
      <c r="J5" s="177">
        <f>IFERROR(_xll.qlIndexFixing(Index1M,$H5,TRUE,_xll.ohTrigger(RecalcTrigger,Trigger1M)),NA())</f>
        <v>5.079517075404198E-3</v>
      </c>
      <c r="K5" s="44">
        <f>IFERROR(_xll.qlIndexFixing(Index3M,H5,TRUE,_xll.ohTrigger(RecalcTrigger,Trigger3M)),NA())</f>
        <v>5.8067366034869972E-3</v>
      </c>
      <c r="L5" s="44">
        <f>IFERROR(_xll.qlIndexFixing(Index6M,$H5,TRUE,_xll.ohTrigger(RecalcTrigger,Trigger6M)),NA())</f>
        <v>7.4654294789125121E-3</v>
      </c>
      <c r="M5" s="178">
        <f>IFERROR(_xll.qlIndexFixing(Index1Y,$H5,TRUE,_xll.ohTrigger(RecalcTrigger,Trigger1Y)),NA())</f>
        <v>1.0413544587139164E-2</v>
      </c>
      <c r="N5" s="177">
        <f>IFERROR(_xll.qlIndexFixing(ONIndex1M,I5,TRUE,_xll.ohTrigger(RecalcTrigger,Trigger1M)),NA())</f>
        <v>5.061192213776656E-3</v>
      </c>
      <c r="O5" s="44">
        <f>IFERROR(_xll.qlIndexFixing(ONIndex3M,I5,TRUE,_xll.ohTrigger(RecalcTrigger,Trigger3M)),NA())</f>
        <v>5.7289751052536095E-3</v>
      </c>
      <c r="P5" s="44">
        <f>IFERROR(_xll.qlIndexFixing(ONIndex6M,I5,TRUE,_xll.ohTrigger(RecalcTrigger,Trigger6M)),NA())</f>
        <v>7.575112569853105E-3</v>
      </c>
      <c r="Q5" s="178">
        <f>IFERROR(_xll.qlIndexFixing(ONIndex1Y,I5,TRUE,_xll.ohTrigger(RecalcTrigger,Trigger1Y)),NA())</f>
        <v>1.0835598356686573E-2</v>
      </c>
    </row>
    <row r="6" spans="2:17" x14ac:dyDescent="0.2">
      <c r="B6" s="39" t="s">
        <v>17</v>
      </c>
      <c r="D6" s="42">
        <f>_xll.qlCalendarAdvance(Calendar,$D5,B6,"f",FALSE)</f>
        <v>42282</v>
      </c>
      <c r="E6" s="172">
        <f>_xll.qlInterestRateIndexValueDate(IndexON,D6)</f>
        <v>42282</v>
      </c>
      <c r="F6" s="188">
        <f>IFERROR(_xll.qlIndexFixing(IndexON,D6,TRUE,_xll.ohTrigger(RecalcTrigger,TriggerON)),NA())</f>
        <v>4.525350317177157E-3</v>
      </c>
      <c r="H6" s="42">
        <f>_xll.qlCalendarAdvance(Calendar,$H5,B6,"f",FALSE)</f>
        <v>42282</v>
      </c>
      <c r="I6" s="172">
        <f>_xll.qlInterestRateIndexValueDate(Index1M,$H6)</f>
        <v>42282</v>
      </c>
      <c r="J6" s="177">
        <f>IFERROR(_xll.qlIndexFixing(Index1M,$H6,TRUE,_xll.ohTrigger(RecalcTrigger,Trigger1M)),NA())</f>
        <v>5.0849135306933885E-3</v>
      </c>
      <c r="K6" s="44">
        <f>IFERROR(_xll.qlIndexFixing(Index3M,H6,TRUE,_xll.ohTrigger(RecalcTrigger,Trigger3M)),NA())</f>
        <v>5.8096078857797695E-3</v>
      </c>
      <c r="L6" s="44">
        <f>IFERROR(_xll.qlIndexFixing(Index6M,$H6,TRUE,_xll.ohTrigger(RecalcTrigger,Trigger6M)),NA())</f>
        <v>7.4641827806465203E-3</v>
      </c>
      <c r="M6" s="178">
        <f>IFERROR(_xll.qlIndexFixing(Index1Y,$H6,TRUE,_xll.ohTrigger(RecalcTrigger,Trigger1Y)),NA())</f>
        <v>1.0389236644690478E-2</v>
      </c>
      <c r="N6" s="177">
        <f>IFERROR(_xll.qlIndexFixing(ONIndex1M,I6,TRUE,_xll.ohTrigger(RecalcTrigger,Trigger1M)),NA())</f>
        <v>5.0617913406270088E-3</v>
      </c>
      <c r="O6" s="44">
        <f>IFERROR(_xll.qlIndexFixing(ONIndex3M,I6,TRUE,_xll.ohTrigger(RecalcTrigger,Trigger3M)),NA())</f>
        <v>5.7302691914806747E-3</v>
      </c>
      <c r="P6" s="44">
        <f>IFERROR(_xll.qlIndexFixing(ONIndex6M,I6,TRUE,_xll.ohTrigger(RecalcTrigger,Trigger6M)),NA())</f>
        <v>7.5741027686926365E-3</v>
      </c>
      <c r="Q6" s="178">
        <f>IFERROR(_xll.qlIndexFixing(ONIndex1Y,I6,TRUE,_xll.ohTrigger(RecalcTrigger,Trigger1Y)),NA())</f>
        <v>1.083446931553711E-2</v>
      </c>
    </row>
    <row r="7" spans="2:17" x14ac:dyDescent="0.2">
      <c r="B7" s="39" t="s">
        <v>17</v>
      </c>
      <c r="D7" s="42">
        <f>_xll.qlCalendarAdvance(Calendar,$D6,B7,"f",FALSE)</f>
        <v>42283</v>
      </c>
      <c r="E7" s="172">
        <f>_xll.qlInterestRateIndexValueDate(IndexON,D7)</f>
        <v>42283</v>
      </c>
      <c r="F7" s="188">
        <f>IFERROR(_xll.qlIndexFixing(IndexON,D7,TRUE,_xll.ohTrigger(RecalcTrigger,TriggerON)),NA())</f>
        <v>4.5110344305143713E-3</v>
      </c>
      <c r="H7" s="42">
        <f>_xll.qlCalendarAdvance(Calendar,$H6,B7,"f",FALSE)</f>
        <v>42283</v>
      </c>
      <c r="I7" s="172">
        <f>_xll.qlInterestRateIndexValueDate(Index1M,$H7)</f>
        <v>42283</v>
      </c>
      <c r="J7" s="177">
        <f>IFERROR(_xll.qlIndexFixing(Index1M,$H7,TRUE,_xll.ohTrigger(RecalcTrigger,Trigger1M)),NA())</f>
        <v>5.0868850369355911E-3</v>
      </c>
      <c r="K7" s="44">
        <f>IFERROR(_xll.qlIndexFixing(Index3M,H7,TRUE,_xll.ohTrigger(RecalcTrigger,Trigger3M)),NA())</f>
        <v>5.811056182104945E-3</v>
      </c>
      <c r="L7" s="44">
        <f>IFERROR(_xll.qlIndexFixing(Index6M,$H7,TRUE,_xll.ohTrigger(RecalcTrigger,Trigger6M)),NA())</f>
        <v>7.4644380927067202E-3</v>
      </c>
      <c r="M7" s="178">
        <f>IFERROR(_xll.qlIndexFixing(Index1Y,$H7,TRUE,_xll.ohTrigger(RecalcTrigger,Trigger1Y)),NA())</f>
        <v>1.0376531943130046E-2</v>
      </c>
      <c r="N7" s="177">
        <f>IFERROR(_xll.qlIndexFixing(ONIndex1M,I7,TRUE,_xll.ohTrigger(RecalcTrigger,Trigger1M)),NA())</f>
        <v>5.0622933195698661E-3</v>
      </c>
      <c r="O7" s="44">
        <f>IFERROR(_xll.qlIndexFixing(ONIndex3M,I7,TRUE,_xll.ohTrigger(RecalcTrigger,Trigger3M)),NA())</f>
        <v>5.7313071950448879E-3</v>
      </c>
      <c r="P7" s="44">
        <f>IFERROR(_xll.qlIndexFixing(ONIndex6M,I7,TRUE,_xll.ohTrigger(RecalcTrigger,Trigger6M)),NA())</f>
        <v>7.5734633226143266E-3</v>
      </c>
      <c r="Q7" s="178">
        <f>IFERROR(_xll.qlIndexFixing(ONIndex1Y,I7,TRUE,_xll.ohTrigger(RecalcTrigger,Trigger1Y)),NA())</f>
        <v>1.0833863776548158E-2</v>
      </c>
    </row>
    <row r="8" spans="2:17" x14ac:dyDescent="0.2">
      <c r="B8" s="39" t="s">
        <v>17</v>
      </c>
      <c r="D8" s="42">
        <f>_xll.qlCalendarAdvance(Calendar,$D7,B8,"f",FALSE)</f>
        <v>42284</v>
      </c>
      <c r="E8" s="172">
        <f>_xll.qlInterestRateIndexValueDate(IndexON,D8)</f>
        <v>42284</v>
      </c>
      <c r="F8" s="188">
        <f>IFERROR(_xll.qlIndexFixing(IndexON,D8,TRUE,_xll.ohTrigger(RecalcTrigger,TriggerON)),NA())</f>
        <v>4.5220573074256087E-3</v>
      </c>
      <c r="H8" s="42">
        <f>_xll.qlCalendarAdvance(Calendar,$H7,B8,"f",FALSE)</f>
        <v>42284</v>
      </c>
      <c r="I8" s="172">
        <f>_xll.qlInterestRateIndexValueDate(Index1M,$H8)</f>
        <v>42284</v>
      </c>
      <c r="J8" s="177">
        <f>IFERROR(_xll.qlIndexFixing(Index1M,$H8,TRUE,_xll.ohTrigger(RecalcTrigger,Trigger1M)),NA())</f>
        <v>5.0915505941113784E-3</v>
      </c>
      <c r="K8" s="44">
        <f>IFERROR(_xll.qlIndexFixing(Index3M,H8,TRUE,_xll.ohTrigger(RecalcTrigger,Trigger3M)),NA())</f>
        <v>5.8125933752122168E-3</v>
      </c>
      <c r="L8" s="44">
        <f>IFERROR(_xll.qlIndexFixing(Index6M,$H8,TRUE,_xll.ohTrigger(RecalcTrigger,Trigger6M)),NA())</f>
        <v>7.4646945005772966E-3</v>
      </c>
      <c r="M8" s="178">
        <f>IFERROR(_xll.qlIndexFixing(Index1Y,$H8,TRUE,_xll.ohTrigger(RecalcTrigger,Trigger1Y)),NA())</f>
        <v>1.036307486634745E-2</v>
      </c>
      <c r="N8" s="177">
        <f>IFERROR(_xll.qlIndexFixing(ONIndex1M,I8,TRUE,_xll.ohTrigger(RecalcTrigger,Trigger1M)),NA())</f>
        <v>5.0628956942688763E-3</v>
      </c>
      <c r="O8" s="44">
        <f>IFERROR(_xll.qlIndexFixing(ONIndex3M,I8,TRUE,_xll.ohTrigger(RecalcTrigger,Trigger3M)),NA())</f>
        <v>5.7325527994678271E-3</v>
      </c>
      <c r="P8" s="44">
        <f>IFERROR(_xll.qlIndexFixing(ONIndex6M,I8,TRUE,_xll.ohTrigger(RecalcTrigger,Trigger6M)),NA())</f>
        <v>7.5726959873689825E-3</v>
      </c>
      <c r="Q8" s="178">
        <f>IFERROR(_xll.qlIndexFixing(ONIndex1Y,I8,TRUE,_xll.ohTrigger(RecalcTrigger,Trigger1Y)),NA())</f>
        <v>1.0833137129858672E-2</v>
      </c>
    </row>
    <row r="9" spans="2:17" x14ac:dyDescent="0.2">
      <c r="B9" s="39" t="s">
        <v>17</v>
      </c>
      <c r="D9" s="42">
        <f>_xll.qlCalendarAdvance(Calendar,$D8,B9,"f",FALSE)</f>
        <v>42285</v>
      </c>
      <c r="E9" s="172">
        <f>_xll.qlInterestRateIndexValueDate(IndexON,D9)</f>
        <v>42285</v>
      </c>
      <c r="F9" s="188">
        <f>IFERROR(_xll.qlIndexFixing(IndexON,D9,TRUE,_xll.ohTrigger(RecalcTrigger,TriggerON)),NA())</f>
        <v>4.5531475866933402E-3</v>
      </c>
      <c r="H9" s="42">
        <f>_xll.qlCalendarAdvance(Calendar,$H8,B9,"f",FALSE)</f>
        <v>42285</v>
      </c>
      <c r="I9" s="172">
        <f>_xll.qlInterestRateIndexValueDate(Index1M,$H9)</f>
        <v>42285</v>
      </c>
      <c r="J9" s="177">
        <f>IFERROR(_xll.qlIndexFixing(Index1M,$H9,TRUE,_xll.ohTrigger(RecalcTrigger,Trigger1M)),NA())</f>
        <v>5.0923754236630731E-3</v>
      </c>
      <c r="K9" s="44">
        <f>IFERROR(_xll.qlIndexFixing(Index3M,H9,TRUE,_xll.ohTrigger(RecalcTrigger,Trigger3M)),NA())</f>
        <v>5.8142162059434503E-3</v>
      </c>
      <c r="L9" s="44">
        <f>IFERROR(_xll.qlIndexFixing(Index6M,$H9,TRUE,_xll.ohTrigger(RecalcTrigger,Trigger6M)),NA())</f>
        <v>7.4649606287898063E-3</v>
      </c>
      <c r="M9" s="178">
        <f>IFERROR(_xll.qlIndexFixing(Index1Y,$H9,TRUE,_xll.ohTrigger(RecalcTrigger,Trigger1Y)),NA())</f>
        <v>1.0322352772648312E-2</v>
      </c>
      <c r="N9" s="177">
        <f>IFERROR(_xll.qlIndexFixing(ONIndex1M,I9,TRUE,_xll.ohTrigger(RecalcTrigger,Trigger1M)),NA())</f>
        <v>5.0635984647240395E-3</v>
      </c>
      <c r="O9" s="44">
        <f>IFERROR(_xll.qlIndexFixing(ONIndex3M,I9,TRUE,_xll.ohTrigger(RecalcTrigger,Trigger3M)),NA())</f>
        <v>5.7340060045063534E-3</v>
      </c>
      <c r="P9" s="44">
        <f>IFERROR(_xll.qlIndexFixing(ONIndex6M,I9,TRUE,_xll.ohTrigger(RecalcTrigger,Trigger6M)),NA())</f>
        <v>7.5718007628755579E-3</v>
      </c>
      <c r="Q9" s="178">
        <f>IFERROR(_xll.qlIndexFixing(ONIndex1Y,I9,TRUE,_xll.ohTrigger(RecalcTrigger,Trigger1Y)),NA())</f>
        <v>1.0832289375225512E-2</v>
      </c>
    </row>
    <row r="10" spans="2:17" x14ac:dyDescent="0.2">
      <c r="B10" s="39" t="s">
        <v>17</v>
      </c>
      <c r="D10" s="42">
        <f>_xll.qlCalendarAdvance(Calendar,$D9,B10,"f",FALSE)</f>
        <v>42286</v>
      </c>
      <c r="E10" s="172">
        <f>_xll.qlInterestRateIndexValueDate(IndexON,D10)</f>
        <v>42286</v>
      </c>
      <c r="F10" s="188">
        <f>IFERROR(_xll.qlIndexFixing(IndexON,D10,TRUE,_xll.ohTrigger(RecalcTrigger,TriggerON)),NA())</f>
        <v>4.6049642603004006E-3</v>
      </c>
      <c r="H10" s="42">
        <f>_xll.qlCalendarAdvance(Calendar,$H9,B10,"f",FALSE)</f>
        <v>42286</v>
      </c>
      <c r="I10" s="172">
        <f>_xll.qlInterestRateIndexValueDate(Index1M,$H10)</f>
        <v>42286</v>
      </c>
      <c r="J10" s="177">
        <f>IFERROR(_xll.qlIndexFixing(Index1M,$H10,TRUE,_xll.ohTrigger(RecalcTrigger,Trigger1M)),NA())</f>
        <v>5.0932330548873524E-3</v>
      </c>
      <c r="K10" s="44">
        <f>IFERROR(_xll.qlIndexFixing(Index3M,H10,TRUE,_xll.ohTrigger(RecalcTrigger,Trigger3M)),NA())</f>
        <v>5.8179807186645944E-3</v>
      </c>
      <c r="L10" s="44">
        <f>IFERROR(_xll.qlIndexFixing(Index6M,$H10,TRUE,_xll.ohTrigger(RecalcTrigger,Trigger6M)),NA())</f>
        <v>7.4673383266932354E-3</v>
      </c>
      <c r="M10" s="178">
        <f>IFERROR(_xll.qlIndexFixing(Index1Y,$H10,TRUE,_xll.ohTrigger(RecalcTrigger,Trigger1Y)),NA())</f>
        <v>1.0320657008265325E-2</v>
      </c>
      <c r="N10" s="177">
        <f>IFERROR(_xll.qlIndexFixing(ONIndex1M,I10,TRUE,_xll.ohTrigger(RecalcTrigger,Trigger1M)),NA())</f>
        <v>5.065408953403387E-3</v>
      </c>
      <c r="O10" s="44">
        <f>IFERROR(_xll.qlIndexFixing(ONIndex3M,I10,TRUE,_xll.ohTrigger(RecalcTrigger,Trigger3M)),NA())</f>
        <v>5.7376946096103039E-3</v>
      </c>
      <c r="P10" s="44">
        <f>IFERROR(_xll.qlIndexFixing(ONIndex6M,I10,TRUE,_xll.ohTrigger(RecalcTrigger,Trigger6M)),NA())</f>
        <v>7.5697410000423009E-3</v>
      </c>
      <c r="Q10" s="178">
        <f>IFERROR(_xll.qlIndexFixing(ONIndex1Y,I10,TRUE,_xll.ohTrigger(RecalcTrigger,Trigger1Y)),NA())</f>
        <v>1.0830511527422464E-2</v>
      </c>
    </row>
    <row r="11" spans="2:17" x14ac:dyDescent="0.2">
      <c r="B11" s="39" t="s">
        <v>17</v>
      </c>
      <c r="D11" s="42">
        <f>_xll.qlCalendarAdvance(Calendar,$D10,B11,"f",FALSE)</f>
        <v>42289</v>
      </c>
      <c r="E11" s="172">
        <f>_xll.qlInterestRateIndexValueDate(IndexON,D11)</f>
        <v>42289</v>
      </c>
      <c r="F11" s="188">
        <f>IFERROR(_xll.qlIndexFixing(IndexON,D11,TRUE,_xll.ohTrigger(RecalcTrigger,TriggerON)),NA())</f>
        <v>4.6357000282504224E-3</v>
      </c>
      <c r="H11" s="42">
        <f>_xll.qlCalendarAdvance(Calendar,$H10,B11,"f",FALSE)</f>
        <v>42289</v>
      </c>
      <c r="I11" s="172">
        <f>_xll.qlInterestRateIndexValueDate(Index1M,$H11)</f>
        <v>42289</v>
      </c>
      <c r="J11" s="177">
        <f>IFERROR(_xll.qlIndexFixing(Index1M,$H11,TRUE,_xll.ohTrigger(RecalcTrigger,Trigger1M)),NA())</f>
        <v>5.1001044752394965E-3</v>
      </c>
      <c r="K11" s="44">
        <f>IFERROR(_xll.qlIndexFixing(Index3M,H11,TRUE,_xll.ohTrigger(RecalcTrigger,Trigger3M)),NA())</f>
        <v>5.821498721987544E-3</v>
      </c>
      <c r="L11" s="44">
        <f>IFERROR(_xll.qlIndexFixing(Index6M,$H11,TRUE,_xll.ohTrigger(RecalcTrigger,Trigger6M)),NA())</f>
        <v>7.4662948359090781E-3</v>
      </c>
      <c r="M11" s="178">
        <f>IFERROR(_xll.qlIndexFixing(Index1Y,$H11,TRUE,_xll.ohTrigger(RecalcTrigger,Trigger1Y)),NA())</f>
        <v>1.0287185337819079E-2</v>
      </c>
      <c r="N11" s="177">
        <f>IFERROR(_xll.qlIndexFixing(ONIndex1M,I11,TRUE,_xll.ohTrigger(RecalcTrigger,Trigger1M)),NA())</f>
        <v>5.0674135041872681E-3</v>
      </c>
      <c r="O11" s="44">
        <f>IFERROR(_xll.qlIndexFixing(ONIndex3M,I11,TRUE,_xll.ohTrigger(RecalcTrigger,Trigger3M)),NA())</f>
        <v>5.7418948321130703E-3</v>
      </c>
      <c r="P11" s="44">
        <f>IFERROR(_xll.qlIndexFixing(ONIndex6M,I11,TRUE,_xll.ohTrigger(RecalcTrigger,Trigger6M)),NA())</f>
        <v>7.566940972826286E-3</v>
      </c>
      <c r="Q11" s="178">
        <f>IFERROR(_xll.qlIndexFixing(ONIndex1Y,I11,TRUE,_xll.ohTrigger(RecalcTrigger,Trigger1Y)),NA())</f>
        <v>1.0827687279120202E-2</v>
      </c>
    </row>
    <row r="12" spans="2:17" x14ac:dyDescent="0.2">
      <c r="B12" s="39" t="s">
        <v>17</v>
      </c>
      <c r="D12" s="42">
        <f>_xll.qlCalendarAdvance(Calendar,$D11,B12,"f",FALSE)</f>
        <v>42290</v>
      </c>
      <c r="E12" s="172">
        <f>_xll.qlInterestRateIndexValueDate(IndexON,D12)</f>
        <v>42290</v>
      </c>
      <c r="F12" s="188">
        <f>IFERROR(_xll.qlIndexFixing(IndexON,D12,TRUE,_xll.ohTrigger(RecalcTrigger,TriggerON)),NA())</f>
        <v>4.6406146016142458E-3</v>
      </c>
      <c r="H12" s="42">
        <f>_xll.qlCalendarAdvance(Calendar,$H11,B12,"f",FALSE)</f>
        <v>42290</v>
      </c>
      <c r="I12" s="172">
        <f>_xll.qlInterestRateIndexValueDate(Index1M,$H12)</f>
        <v>42290</v>
      </c>
      <c r="J12" s="177">
        <f>IFERROR(_xll.qlIndexFixing(Index1M,$H12,TRUE,_xll.ohTrigger(RecalcTrigger,Trigger1M)),NA())</f>
        <v>5.1024830721997875E-3</v>
      </c>
      <c r="K12" s="44">
        <f>IFERROR(_xll.qlIndexFixing(Index3M,H12,TRUE,_xll.ohTrigger(RecalcTrigger,Trigger3M)),NA())</f>
        <v>5.8235008534841511E-3</v>
      </c>
      <c r="L12" s="44">
        <f>IFERROR(_xll.qlIndexFixing(Index6M,$H12,TRUE,_xll.ohTrigger(RecalcTrigger,Trigger6M)),NA())</f>
        <v>7.4667389340247071E-3</v>
      </c>
      <c r="M12" s="178">
        <f>IFERROR(_xll.qlIndexFixing(Index1Y,$H12,TRUE,_xll.ohTrigger(RecalcTrigger,Trigger1Y)),NA())</f>
        <v>1.0270822850453831E-2</v>
      </c>
      <c r="N12" s="177">
        <f>IFERROR(_xll.qlIndexFixing(ONIndex1M,I12,TRUE,_xll.ohTrigger(RecalcTrigger,Trigger1M)),NA())</f>
        <v>5.0686182535852886E-3</v>
      </c>
      <c r="O12" s="44">
        <f>IFERROR(_xll.qlIndexFixing(ONIndex3M,I12,TRUE,_xll.ohTrigger(RecalcTrigger,Trigger3M)),NA())</f>
        <v>5.7443860408779024E-3</v>
      </c>
      <c r="P12" s="44">
        <f>IFERROR(_xll.qlIndexFixing(ONIndex6M,I12,TRUE,_xll.ohTrigger(RecalcTrigger,Trigger6M)),NA())</f>
        <v>7.5654063022545515E-3</v>
      </c>
      <c r="Q12" s="178">
        <f>IFERROR(_xll.qlIndexFixing(ONIndex1Y,I12,TRUE,_xll.ohTrigger(RecalcTrigger,Trigger1Y)),NA())</f>
        <v>1.0826233985660183E-2</v>
      </c>
    </row>
    <row r="13" spans="2:17" x14ac:dyDescent="0.2">
      <c r="B13" s="39" t="s">
        <v>17</v>
      </c>
      <c r="D13" s="42">
        <f>_xll.qlCalendarAdvance(Calendar,$D12,B13,"f",FALSE)</f>
        <v>42291</v>
      </c>
      <c r="E13" s="172">
        <f>_xll.qlInterestRateIndexValueDate(IndexON,D13)</f>
        <v>42291</v>
      </c>
      <c r="F13" s="188">
        <f>IFERROR(_xll.qlIndexFixing(IndexON,D13,TRUE,_xll.ohTrigger(RecalcTrigger,TriggerON)),NA())</f>
        <v>4.6392397590089285E-3</v>
      </c>
      <c r="H13" s="42">
        <f>_xll.qlCalendarAdvance(Calendar,$H12,B13,"f",FALSE)</f>
        <v>42291</v>
      </c>
      <c r="I13" s="172">
        <f>_xll.qlInterestRateIndexValueDate(Index1M,$H13)</f>
        <v>42291</v>
      </c>
      <c r="J13" s="177">
        <f>IFERROR(_xll.qlIndexFixing(Index1M,$H13,TRUE,_xll.ohTrigger(RecalcTrigger,Trigger1M)),NA())</f>
        <v>5.1075600812483021E-3</v>
      </c>
      <c r="K13" s="44">
        <f>IFERROR(_xll.qlIndexFixing(Index3M,H13,TRUE,_xll.ohTrigger(RecalcTrigger,Trigger3M)),NA())</f>
        <v>5.825569067648851E-3</v>
      </c>
      <c r="L13" s="44">
        <f>IFERROR(_xll.qlIndexFixing(Index6M,$H13,TRUE,_xll.ohTrigger(RecalcTrigger,Trigger6M)),NA())</f>
        <v>7.4672444998133266E-3</v>
      </c>
      <c r="M13" s="178">
        <f>IFERROR(_xll.qlIndexFixing(Index1Y,$H13,TRUE,_xll.ohTrigger(RecalcTrigger,Trigger1Y)),NA())</f>
        <v>1.0254244232037944E-2</v>
      </c>
      <c r="N13" s="177">
        <f>IFERROR(_xll.qlIndexFixing(ONIndex1M,I13,TRUE,_xll.ohTrigger(RecalcTrigger,Trigger1M)),NA())</f>
        <v>5.0699233986584158E-3</v>
      </c>
      <c r="O13" s="44">
        <f>IFERROR(_xll.qlIndexFixing(ONIndex3M,I13,TRUE,_xll.ohTrigger(RecalcTrigger,Trigger3M)),NA())</f>
        <v>5.7470848504204142E-3</v>
      </c>
      <c r="P13" s="44">
        <f>IFERROR(_xll.qlIndexFixing(ONIndex6M,I13,TRUE,_xll.ohTrigger(RecalcTrigger,Trigger6M)),NA())</f>
        <v>7.5637437425157827E-3</v>
      </c>
      <c r="Q13" s="178">
        <f>IFERROR(_xll.qlIndexFixing(ONIndex1Y,I13,TRUE,_xll.ohTrigger(RecalcTrigger,Trigger1Y)),NA())</f>
        <v>1.0824659584337537E-2</v>
      </c>
    </row>
    <row r="14" spans="2:17" x14ac:dyDescent="0.2">
      <c r="B14" s="39" t="s">
        <v>17</v>
      </c>
      <c r="D14" s="42">
        <f>_xll.qlCalendarAdvance(Calendar,$D13,B14,"f",FALSE)</f>
        <v>42292</v>
      </c>
      <c r="E14" s="172">
        <f>_xll.qlInterestRateIndexValueDate(IndexON,D14)</f>
        <v>42292</v>
      </c>
      <c r="F14" s="188">
        <f>IFERROR(_xll.qlIndexFixing(IndexON,D14,TRUE,_xll.ohTrigger(RecalcTrigger,TriggerON)),NA())</f>
        <v>4.6327586484051775E-3</v>
      </c>
      <c r="H14" s="42">
        <f>_xll.qlCalendarAdvance(Calendar,$H13,B14,"f",FALSE)</f>
        <v>42292</v>
      </c>
      <c r="I14" s="172">
        <f>_xll.qlInterestRateIndexValueDate(Index1M,$H14)</f>
        <v>42292</v>
      </c>
      <c r="J14" s="177">
        <f>IFERROR(_xll.qlIndexFixing(Index1M,$H14,TRUE,_xll.ohTrigger(RecalcTrigger,Trigger1M)),NA())</f>
        <v>5.1086652671914964E-3</v>
      </c>
      <c r="K14" s="44">
        <f>IFERROR(_xll.qlIndexFixing(Index3M,H14,TRUE,_xll.ohTrigger(RecalcTrigger,Trigger3M)),NA())</f>
        <v>5.8277001053146996E-3</v>
      </c>
      <c r="L14" s="44">
        <f>IFERROR(_xll.qlIndexFixing(Index6M,$H14,TRUE,_xll.ohTrigger(RecalcTrigger,Trigger6M)),NA())</f>
        <v>7.4678201578680546E-3</v>
      </c>
      <c r="M14" s="178">
        <f>IFERROR(_xll.qlIndexFixing(Index1Y,$H14,TRUE,_xll.ohTrigger(RecalcTrigger,Trigger1Y)),NA())</f>
        <v>1.0207939253915889E-2</v>
      </c>
      <c r="N14" s="177">
        <f>IFERROR(_xll.qlIndexFixing(ONIndex1M,I14,TRUE,_xll.ohTrigger(RecalcTrigger,Trigger1M)),NA())</f>
        <v>5.0713289396497885E-3</v>
      </c>
      <c r="O14" s="44">
        <f>IFERROR(_xll.qlIndexFixing(ONIndex3M,I14,TRUE,_xll.ohTrigger(RecalcTrigger,Trigger3M)),NA())</f>
        <v>5.7499912606595593E-3</v>
      </c>
      <c r="P14" s="44">
        <f>IFERROR(_xll.qlIndexFixing(ONIndex6M,I14,TRUE,_xll.ohTrigger(RecalcTrigger,Trigger6M)),NA())</f>
        <v>7.5619532935289335E-3</v>
      </c>
      <c r="Q14" s="178">
        <f>IFERROR(_xll.qlIndexFixing(ONIndex1Y,I14,TRUE,_xll.ohTrigger(RecalcTrigger,Trigger1Y)),NA())</f>
        <v>1.0822964075314356E-2</v>
      </c>
    </row>
    <row r="15" spans="2:17" x14ac:dyDescent="0.2">
      <c r="B15" s="39" t="s">
        <v>17</v>
      </c>
      <c r="D15" s="42">
        <f>_xll.qlCalendarAdvance(Calendar,$D14,B15,"f",FALSE)</f>
        <v>42293</v>
      </c>
      <c r="E15" s="172">
        <f>_xll.qlInterestRateIndexValueDate(IndexON,D15)</f>
        <v>42293</v>
      </c>
      <c r="F15" s="188">
        <f>IFERROR(_xll.qlIndexFixing(IndexON,D15,TRUE,_xll.ohTrigger(RecalcTrigger,TriggerON)),NA())</f>
        <v>4.6201868460430768E-3</v>
      </c>
      <c r="H15" s="42">
        <f>_xll.qlCalendarAdvance(Calendar,$H14,B15,"f",FALSE)</f>
        <v>42293</v>
      </c>
      <c r="I15" s="172">
        <f>_xll.qlInterestRateIndexValueDate(Index1M,$H15)</f>
        <v>42293</v>
      </c>
      <c r="J15" s="177">
        <f>IFERROR(_xll.qlIndexFixing(Index1M,$H15,TRUE,_xll.ohTrigger(RecalcTrigger,Trigger1M)),NA())</f>
        <v>5.1097986690467985E-3</v>
      </c>
      <c r="K15" s="44">
        <f>IFERROR(_xll.qlIndexFixing(Index3M,H15,TRUE,_xll.ohTrigger(RecalcTrigger,Trigger3M)),NA())</f>
        <v>5.8329234588648145E-3</v>
      </c>
      <c r="L15" s="44">
        <f>IFERROR(_xll.qlIndexFixing(Index6M,$H15,TRUE,_xll.ohTrigger(RecalcTrigger,Trigger6M)),NA())</f>
        <v>7.4713225473683632E-3</v>
      </c>
      <c r="M15" s="178">
        <f>IFERROR(_xll.qlIndexFixing(Index1Y,$H15,TRUE,_xll.ohTrigger(RecalcTrigger,Trigger1Y)),NA())</f>
        <v>1.020596081025912E-2</v>
      </c>
      <c r="N15" s="177">
        <f>IFERROR(_xll.qlIndexFixing(ONIndex1M,I15,TRUE,_xll.ohTrigger(RecalcTrigger,Trigger1M)),NA())</f>
        <v>5.0745452230764139E-3</v>
      </c>
      <c r="O15" s="44">
        <f>IFERROR(_xll.qlIndexFixing(ONIndex3M,I15,TRUE,_xll.ohTrigger(RecalcTrigger,Trigger3M)),NA())</f>
        <v>5.7565868712335568E-3</v>
      </c>
      <c r="P15" s="44">
        <f>IFERROR(_xll.qlIndexFixing(ONIndex6M,I15,TRUE,_xll.ohTrigger(RecalcTrigger,Trigger6M)),NA())</f>
        <v>7.5581025995915176E-3</v>
      </c>
      <c r="Q15" s="178">
        <f>IFERROR(_xll.qlIndexFixing(ONIndex1Y,I15,TRUE,_xll.ohTrigger(RecalcTrigger,Trigger1Y)),NA())</f>
        <v>1.0819490064768827E-2</v>
      </c>
    </row>
    <row r="16" spans="2:17" x14ac:dyDescent="0.2">
      <c r="B16" s="39" t="s">
        <v>17</v>
      </c>
      <c r="D16" s="42">
        <f>_xll.qlCalendarAdvance(Calendar,$D15,B16,"f",FALSE)</f>
        <v>42296</v>
      </c>
      <c r="E16" s="172">
        <f>_xll.qlInterestRateIndexValueDate(IndexON,D16)</f>
        <v>42296</v>
      </c>
      <c r="F16" s="188">
        <f>IFERROR(_xll.qlIndexFixing(IndexON,D16,TRUE,_xll.ohTrigger(RecalcTrigger,TriggerON)),NA())</f>
        <v>4.6101963139366653E-3</v>
      </c>
      <c r="H16" s="42">
        <f>_xll.qlCalendarAdvance(Calendar,$H15,B16,"f",FALSE)</f>
        <v>42296</v>
      </c>
      <c r="I16" s="172">
        <f>_xll.qlInterestRateIndexValueDate(Index1M,$H16)</f>
        <v>42296</v>
      </c>
      <c r="J16" s="177">
        <f>IFERROR(_xll.qlIndexFixing(Index1M,$H16,TRUE,_xll.ohTrigger(RecalcTrigger,Trigger1M)),NA())</f>
        <v>5.1172571277808259E-3</v>
      </c>
      <c r="K16" s="44">
        <f>IFERROR(_xll.qlIndexFixing(Index3M,H16,TRUE,_xll.ohTrigger(RecalcTrigger,Trigger3M)),NA())</f>
        <v>5.8367873074911987E-3</v>
      </c>
      <c r="L16" s="44">
        <f>IFERROR(_xll.qlIndexFixing(Index6M,$H16,TRUE,_xll.ohTrigger(RecalcTrigger,Trigger6M)),NA())</f>
        <v>7.4709962052241933E-3</v>
      </c>
      <c r="M16" s="178">
        <f>IFERROR(_xll.qlIndexFixing(Index1Y,$H16,TRUE,_xll.ohTrigger(RecalcTrigger,Trigger1Y)),NA())</f>
        <v>1.0170789612690865E-2</v>
      </c>
      <c r="N16" s="177">
        <f>IFERROR(_xll.qlIndexFixing(ONIndex1M,I16,TRUE,_xll.ohTrigger(RecalcTrigger,Trigger1M)),NA())</f>
        <v>5.0779550610957624E-3</v>
      </c>
      <c r="O16" s="44">
        <f>IFERROR(_xll.qlIndexFixing(ONIndex3M,I16,TRUE,_xll.ohTrigger(RecalcTrigger,Trigger3M)),NA())</f>
        <v>5.7636929094739831E-3</v>
      </c>
      <c r="P16" s="44">
        <f>IFERROR(_xll.qlIndexFixing(ONIndex6M,I16,TRUE,_xll.ohTrigger(RecalcTrigger,Trigger6M)),NA())</f>
        <v>7.5535126058301483E-3</v>
      </c>
      <c r="Q16" s="178">
        <f>IFERROR(_xll.qlIndexFixing(ONIndex1Y,I16,TRUE,_xll.ohTrigger(RecalcTrigger,Trigger1Y)),NA())</f>
        <v>1.0814970961243731E-2</v>
      </c>
    </row>
    <row r="17" spans="2:17" x14ac:dyDescent="0.2">
      <c r="B17" s="39" t="s">
        <v>17</v>
      </c>
      <c r="D17" s="42">
        <f>_xll.qlCalendarAdvance(Calendar,$D16,B17,"f",FALSE)</f>
        <v>42297</v>
      </c>
      <c r="E17" s="172">
        <f>_xll.qlInterestRateIndexValueDate(IndexON,D17)</f>
        <v>42297</v>
      </c>
      <c r="F17" s="188">
        <f>IFERROR(_xll.qlIndexFixing(IndexON,D17,TRUE,_xll.ohTrigger(RecalcTrigger,TriggerON)),NA())</f>
        <v>4.6065794048311126E-3</v>
      </c>
      <c r="H17" s="42">
        <f>_xll.qlCalendarAdvance(Calendar,$H16,B17,"f",FALSE)</f>
        <v>42297</v>
      </c>
      <c r="I17" s="172">
        <f>_xll.qlInterestRateIndexValueDate(Index1M,$H17)</f>
        <v>42297</v>
      </c>
      <c r="J17" s="177">
        <f>IFERROR(_xll.qlIndexFixing(Index1M,$H17,TRUE,_xll.ohTrigger(RecalcTrigger,Trigger1M)),NA())</f>
        <v>5.1197468394901316E-3</v>
      </c>
      <c r="K17" s="44">
        <f>IFERROR(_xll.qlIndexFixing(Index3M,H17,TRUE,_xll.ohTrigger(RecalcTrigger,Trigger3M)),NA())</f>
        <v>5.8391835749947415E-3</v>
      </c>
      <c r="L17" s="44">
        <f>IFERROR(_xll.qlIndexFixing(Index6M,$H17,TRUE,_xll.ohTrigger(RecalcTrigger,Trigger6M)),NA())</f>
        <v>7.4720516941829173E-3</v>
      </c>
      <c r="M17" s="178">
        <f>IFERROR(_xll.qlIndexFixing(Index1Y,$H17,TRUE,_xll.ohTrigger(RecalcTrigger,Trigger1Y)),NA())</f>
        <v>1.0154522400349668E-2</v>
      </c>
      <c r="N17" s="177">
        <f>IFERROR(_xll.qlIndexFixing(ONIndex1M,I17,TRUE,_xll.ohTrigger(RecalcTrigger,Trigger1M)),NA())</f>
        <v>5.0798625809489462E-3</v>
      </c>
      <c r="O17" s="44">
        <f>IFERROR(_xll.qlIndexFixing(ONIndex3M,I17,TRUE,_xll.ohTrigger(RecalcTrigger,Trigger3M)),NA())</f>
        <v>5.7676373236015266E-3</v>
      </c>
      <c r="P17" s="44">
        <f>IFERROR(_xll.qlIndexFixing(ONIndex6M,I17,TRUE,_xll.ohTrigger(RecalcTrigger,Trigger6M)),NA())</f>
        <v>7.5510827109270817E-3</v>
      </c>
      <c r="Q17" s="178">
        <f>IFERROR(_xll.qlIndexFixing(ONIndex1Y,I17,TRUE,_xll.ohTrigger(RecalcTrigger,Trigger1Y)),NA())</f>
        <v>1.0812669913231598E-2</v>
      </c>
    </row>
    <row r="18" spans="2:17" x14ac:dyDescent="0.2">
      <c r="B18" s="39" t="s">
        <v>17</v>
      </c>
      <c r="D18" s="42">
        <f>_xll.qlCalendarAdvance(Calendar,$D17,B18,"f",FALSE)</f>
        <v>42298</v>
      </c>
      <c r="E18" s="172">
        <f>_xll.qlInterestRateIndexValueDate(IndexON,D18)</f>
        <v>42298</v>
      </c>
      <c r="F18" s="188">
        <f>IFERROR(_xll.qlIndexFixing(IndexON,D18,TRUE,_xll.ohTrigger(RecalcTrigger,TriggerON)),NA())</f>
        <v>4.6037719654734577E-3</v>
      </c>
      <c r="H18" s="42">
        <f>_xll.qlCalendarAdvance(Calendar,$H17,B18,"f",FALSE)</f>
        <v>42298</v>
      </c>
      <c r="I18" s="172">
        <f>_xll.qlInterestRateIndexValueDate(Index1M,$H18)</f>
        <v>42298</v>
      </c>
      <c r="J18" s="177">
        <f>IFERROR(_xll.qlIndexFixing(Index1M,$H18,TRUE,_xll.ohTrigger(RecalcTrigger,Trigger1M)),NA())</f>
        <v>5.1245985322363862E-3</v>
      </c>
      <c r="K18" s="44">
        <f>IFERROR(_xll.qlIndexFixing(Index3M,H18,TRUE,_xll.ohTrigger(RecalcTrigger,Trigger3M)),NA())</f>
        <v>5.8416231108929231E-3</v>
      </c>
      <c r="L18" s="44">
        <f>IFERROR(_xll.qlIndexFixing(Index6M,$H18,TRUE,_xll.ohTrigger(RecalcTrigger,Trigger6M)),NA())</f>
        <v>7.4732290234323512E-3</v>
      </c>
      <c r="M18" s="178">
        <f>IFERROR(_xll.qlIndexFixing(Index1Y,$H18,TRUE,_xll.ohTrigger(RecalcTrigger,Trigger1Y)),NA())</f>
        <v>1.0138575074271071E-2</v>
      </c>
      <c r="N18" s="177">
        <f>IFERROR(_xll.qlIndexFixing(ONIndex1M,I18,TRUE,_xll.ohTrigger(RecalcTrigger,Trigger1M)),NA())</f>
        <v>5.0818704965582828E-3</v>
      </c>
      <c r="O18" s="44">
        <f>IFERROR(_xll.qlIndexFixing(ONIndex3M,I18,TRUE,_xll.ohTrigger(RecalcTrigger,Trigger3M)),NA())</f>
        <v>5.7717893385067498E-3</v>
      </c>
      <c r="P18" s="44">
        <f>IFERROR(_xll.qlIndexFixing(ONIndex6M,I18,TRUE,_xll.ohTrigger(RecalcTrigger,Trigger6M)),NA())</f>
        <v>7.5485249267759347E-3</v>
      </c>
      <c r="Q18" s="178">
        <f>IFERROR(_xll.qlIndexFixing(ONIndex1Y,I18,TRUE,_xll.ohTrigger(RecalcTrigger,Trigger1Y)),NA())</f>
        <v>1.0810247757599978E-2</v>
      </c>
    </row>
    <row r="19" spans="2:17" x14ac:dyDescent="0.2">
      <c r="B19" s="39" t="s">
        <v>17</v>
      </c>
      <c r="D19" s="42">
        <f>_xll.qlCalendarAdvance(Calendar,$D18,B19,"f",FALSE)</f>
        <v>42299</v>
      </c>
      <c r="E19" s="172">
        <f>_xll.qlInterestRateIndexValueDate(IndexON,D19)</f>
        <v>42299</v>
      </c>
      <c r="F19" s="188">
        <f>IFERROR(_xll.qlIndexFixing(IndexON,D19,TRUE,_xll.ohTrigger(RecalcTrigger,TriggerON)),NA())</f>
        <v>4.6017739958637005E-3</v>
      </c>
      <c r="H19" s="42">
        <f>_xll.qlCalendarAdvance(Calendar,$H18,B19,"f",FALSE)</f>
        <v>42299</v>
      </c>
      <c r="I19" s="172">
        <f>_xll.qlInterestRateIndexValueDate(Index1M,$H19)</f>
        <v>42299</v>
      </c>
      <c r="J19" s="177">
        <f>IFERROR(_xll.qlIndexFixing(Index1M,$H19,TRUE,_xll.ohTrigger(RecalcTrigger,Trigger1M)),NA())</f>
        <v>5.1258624163113414E-3</v>
      </c>
      <c r="K19" s="44">
        <f>IFERROR(_xll.qlIndexFixing(Index3M,H19,TRUE,_xll.ohTrigger(RecalcTrigger,Trigger3M)),NA())</f>
        <v>5.8441026559826817E-3</v>
      </c>
      <c r="L19" s="44">
        <f>IFERROR(_xll.qlIndexFixing(Index6M,$H19,TRUE,_xll.ohTrigger(RecalcTrigger,Trigger6M)),NA())</f>
        <v>7.4745368177618057E-3</v>
      </c>
      <c r="M19" s="178">
        <f>IFERROR(_xll.qlIndexFixing(Index1Y,$H19,TRUE,_xll.ohTrigger(RecalcTrigger,Trigger1Y)),NA())</f>
        <v>1.0097887980226192E-2</v>
      </c>
      <c r="N19" s="177">
        <f>IFERROR(_xll.qlIndexFixing(ONIndex1M,I19,TRUE,_xll.ohTrigger(RecalcTrigger,Trigger1M)),NA())</f>
        <v>5.0839788080048187E-3</v>
      </c>
      <c r="O19" s="44">
        <f>IFERROR(_xll.qlIndexFixing(ONIndex3M,I19,TRUE,_xll.ohTrigger(RecalcTrigger,Trigger3M)),NA())</f>
        <v>5.7761489541896527E-3</v>
      </c>
      <c r="P19" s="44">
        <f>IFERROR(_xll.qlIndexFixing(ONIndex6M,I19,TRUE,_xll.ohTrigger(RecalcTrigger,Trigger6M)),NA())</f>
        <v>7.5458392535387997E-3</v>
      </c>
      <c r="Q19" s="178">
        <f>IFERROR(_xll.qlIndexFixing(ONIndex1Y,I19,TRUE,_xll.ohTrigger(RecalcTrigger,Trigger1Y)),NA())</f>
        <v>1.0807704494024684E-2</v>
      </c>
    </row>
    <row r="20" spans="2:17" x14ac:dyDescent="0.2">
      <c r="B20" s="39" t="s">
        <v>17</v>
      </c>
      <c r="D20" s="42">
        <f>_xll.qlCalendarAdvance(Calendar,$D19,B20,"f",FALSE)</f>
        <v>42300</v>
      </c>
      <c r="E20" s="172">
        <f>_xll.qlInterestRateIndexValueDate(IndexON,D20)</f>
        <v>42300</v>
      </c>
      <c r="F20" s="188">
        <f>IFERROR(_xll.qlIndexFixing(IndexON,D20,TRUE,_xll.ohTrigger(RecalcTrigger,TriggerON)),NA())</f>
        <v>4.600534273833853E-3</v>
      </c>
      <c r="H20" s="42">
        <f>_xll.qlCalendarAdvance(Calendar,$H19,B20,"f",FALSE)</f>
        <v>42300</v>
      </c>
      <c r="I20" s="172">
        <f>_xll.qlInterestRateIndexValueDate(Index1M,$H20)</f>
        <v>42300</v>
      </c>
      <c r="J20" s="177">
        <f>IFERROR(_xll.qlIndexFixing(Index1M,$H20,TRUE,_xll.ohTrigger(RecalcTrigger,Trigger1M)),NA())</f>
        <v>5.1271420859813708E-3</v>
      </c>
      <c r="K20" s="44">
        <f>IFERROR(_xll.qlIndexFixing(Index3M,H20,TRUE,_xll.ohTrigger(RecalcTrigger,Trigger3M)),NA())</f>
        <v>5.8504706810787203E-3</v>
      </c>
      <c r="L20" s="44">
        <f>IFERROR(_xll.qlIndexFixing(Index6M,$H20,TRUE,_xll.ohTrigger(RecalcTrigger,Trigger6M)),NA())</f>
        <v>7.4803085272395911E-3</v>
      </c>
      <c r="M20" s="178">
        <f>IFERROR(_xll.qlIndexFixing(Index1Y,$H20,TRUE,_xll.ohTrigger(RecalcTrigger,Trigger1Y)),NA())</f>
        <v>1.0095654941433803E-2</v>
      </c>
      <c r="N20" s="177">
        <f>IFERROR(_xll.qlIndexFixing(ONIndex1M,I20,TRUE,_xll.ohTrigger(RecalcTrigger,Trigger1M)),NA())</f>
        <v>5.0886010239573993E-3</v>
      </c>
      <c r="O20" s="44">
        <f>IFERROR(_xll.qlIndexFixing(ONIndex3M,I20,TRUE,_xll.ohTrigger(RecalcTrigger,Trigger3M)),NA())</f>
        <v>5.7856518948510667E-3</v>
      </c>
      <c r="P20" s="44">
        <f>IFERROR(_xll.qlIndexFixing(ONIndex6M,I20,TRUE,_xll.ohTrigger(RecalcTrigger,Trigger6M)),NA())</f>
        <v>7.5401973702567595E-3</v>
      </c>
      <c r="Q20" s="178">
        <f>IFERROR(_xll.qlIndexFixing(ONIndex1Y,I20,TRUE,_xll.ohTrigger(RecalcTrigger,Trigger1Y)),NA())</f>
        <v>1.0802533970346586E-2</v>
      </c>
    </row>
    <row r="21" spans="2:17" x14ac:dyDescent="0.2">
      <c r="B21" s="39" t="s">
        <v>17</v>
      </c>
      <c r="D21" s="42">
        <f>_xll.qlCalendarAdvance(Calendar,$D20,B21,"f",FALSE)</f>
        <v>42303</v>
      </c>
      <c r="E21" s="172">
        <f>_xll.qlInterestRateIndexValueDate(IndexON,D21)</f>
        <v>42303</v>
      </c>
      <c r="F21" s="188">
        <f>IFERROR(_xll.qlIndexFixing(IndexON,D21,TRUE,_xll.ohTrigger(RecalcTrigger,TriggerON)),NA())</f>
        <v>4.6018768144173716E-3</v>
      </c>
      <c r="H21" s="42">
        <f>_xll.qlCalendarAdvance(Calendar,$H20,B21,"f",FALSE)</f>
        <v>42303</v>
      </c>
      <c r="I21" s="172">
        <f>_xll.qlInterestRateIndexValueDate(Index1M,$H21)</f>
        <v>42303</v>
      </c>
      <c r="J21" s="177">
        <f>IFERROR(_xll.qlIndexFixing(Index1M,$H21,TRUE,_xll.ohTrigger(RecalcTrigger,Trigger1M)),NA())</f>
        <v>5.1342996516972267E-3</v>
      </c>
      <c r="K21" s="44">
        <f>IFERROR(_xll.qlIndexFixing(Index3M,H21,TRUE,_xll.ohTrigger(RecalcTrigger,Trigger3M)),NA())</f>
        <v>5.8543557439160437E-3</v>
      </c>
      <c r="L21" s="44">
        <f>IFERROR(_xll.qlIndexFixing(Index6M,$H21,TRUE,_xll.ohTrigger(RecalcTrigger,Trigger6M)),NA())</f>
        <v>7.4812451434207068E-3</v>
      </c>
      <c r="M21" s="178">
        <f>IFERROR(_xll.qlIndexFixing(Index1Y,$H21,TRUE,_xll.ohTrigger(RecalcTrigger,Trigger1Y)),NA())</f>
        <v>1.0066315999043838E-2</v>
      </c>
      <c r="N21" s="177">
        <f>IFERROR(_xll.qlIndexFixing(ONIndex1M,I21,TRUE,_xll.ohTrigger(RecalcTrigger,Trigger1M)),NA())</f>
        <v>5.0934160116766769E-3</v>
      </c>
      <c r="O21" s="44">
        <f>IFERROR(_xll.qlIndexFixing(ONIndex3M,I21,TRUE,_xll.ohTrigger(RecalcTrigger,Trigger3M)),NA())</f>
        <v>5.7956634251843386E-3</v>
      </c>
      <c r="P21" s="44">
        <f>IFERROR(_xll.qlIndexFixing(ONIndex6M,I21,TRUE,_xll.ohTrigger(RecalcTrigger,Trigger6M)),NA())</f>
        <v>7.5338176685957325E-3</v>
      </c>
      <c r="Q21" s="178">
        <f>IFERROR(_xll.qlIndexFixing(ONIndex1Y,I21,TRUE,_xll.ohTrigger(RecalcTrigger,Trigger1Y)),NA())</f>
        <v>1.0796320362393974E-2</v>
      </c>
    </row>
    <row r="22" spans="2:17" x14ac:dyDescent="0.2">
      <c r="B22" s="39" t="s">
        <v>17</v>
      </c>
      <c r="D22" s="42">
        <f>_xll.qlCalendarAdvance(Calendar,$D21,B22,"f",FALSE)</f>
        <v>42304</v>
      </c>
      <c r="E22" s="172">
        <f>_xll.qlInterestRateIndexValueDate(IndexON,D22)</f>
        <v>42304</v>
      </c>
      <c r="F22" s="188">
        <f>IFERROR(_xll.qlIndexFixing(IndexON,D22,TRUE,_xll.ohTrigger(RecalcTrigger,TriggerON)),NA())</f>
        <v>4.6039261933039644E-3</v>
      </c>
      <c r="H22" s="42">
        <f>_xll.qlCalendarAdvance(Calendar,$H21,B22,"f",FALSE)</f>
        <v>42304</v>
      </c>
      <c r="I22" s="172">
        <f>_xll.qlInterestRateIndexValueDate(Index1M,$H22)</f>
        <v>42304</v>
      </c>
      <c r="J22" s="177">
        <f>IFERROR(_xll.qlIndexFixing(Index1M,$H22,TRUE,_xll.ohTrigger(RecalcTrigger,Trigger1M)),NA())</f>
        <v>5.1366045005394037E-3</v>
      </c>
      <c r="K22" s="44">
        <f>IFERROR(_xll.qlIndexFixing(Index3M,H22,TRUE,_xll.ohTrigger(RecalcTrigger,Trigger3M)),NA())</f>
        <v>5.8569864466419801E-3</v>
      </c>
      <c r="L22" s="44">
        <f>IFERROR(_xll.qlIndexFixing(Index6M,$H22,TRUE,_xll.ohTrigger(RecalcTrigger,Trigger6M)),NA())</f>
        <v>7.4833346368358231E-3</v>
      </c>
      <c r="M22" s="178">
        <f>IFERROR(_xll.qlIndexFixing(Index1Y,$H22,TRUE,_xll.ohTrigger(RecalcTrigger,Trigger1Y)),NA())</f>
        <v>1.0053895495252974E-2</v>
      </c>
      <c r="N22" s="177">
        <f>IFERROR(_xll.qlIndexFixing(ONIndex1M,I22,TRUE,_xll.ohTrigger(RecalcTrigger,Trigger1M)),NA())</f>
        <v>5.0960263021471164E-3</v>
      </c>
      <c r="O22" s="44">
        <f>IFERROR(_xll.qlIndexFixing(ONIndex3M,I22,TRUE,_xll.ohTrigger(RecalcTrigger,Trigger3M)),NA())</f>
        <v>5.8010610449987787E-3</v>
      </c>
      <c r="P22" s="44">
        <f>IFERROR(_xll.qlIndexFixing(ONIndex6M,I22,TRUE,_xll.ohTrigger(RecalcTrigger,Trigger6M)),NA())</f>
        <v>7.5304925493613339E-3</v>
      </c>
      <c r="Q22" s="178">
        <f>IFERROR(_xll.qlIndexFixing(ONIndex1Y,I22,TRUE,_xll.ohTrigger(RecalcTrigger,Trigger1Y)),NA())</f>
        <v>1.0793171560072867E-2</v>
      </c>
    </row>
    <row r="23" spans="2:17" x14ac:dyDescent="0.2">
      <c r="B23" s="39" t="s">
        <v>17</v>
      </c>
      <c r="D23" s="42">
        <f>_xll.qlCalendarAdvance(Calendar,$D22,B23,"f",FALSE)</f>
        <v>42305</v>
      </c>
      <c r="E23" s="172">
        <f>_xll.qlInterestRateIndexValueDate(IndexON,D23)</f>
        <v>42305</v>
      </c>
      <c r="F23" s="188">
        <f>IFERROR(_xll.qlIndexFixing(IndexON,D23,TRUE,_xll.ohTrigger(RecalcTrigger,TriggerON)),NA())</f>
        <v>4.6067850419384548E-3</v>
      </c>
      <c r="H23" s="42">
        <f>_xll.qlCalendarAdvance(Calendar,$H22,B23,"f",FALSE)</f>
        <v>42305</v>
      </c>
      <c r="I23" s="172">
        <f>_xll.qlInterestRateIndexValueDate(Index1M,$H23)</f>
        <v>42305</v>
      </c>
      <c r="J23" s="177">
        <f>IFERROR(_xll.qlIndexFixing(Index1M,$H23,TRUE,_xll.ohTrigger(RecalcTrigger,Trigger1M)),NA())</f>
        <v>5.1407196171523754E-3</v>
      </c>
      <c r="K23" s="44">
        <f>IFERROR(_xll.qlIndexFixing(Index3M,H23,TRUE,_xll.ohTrigger(RecalcTrigger,Trigger3M)),NA())</f>
        <v>5.8596376031754896E-3</v>
      </c>
      <c r="L23" s="44">
        <f>IFERROR(_xll.qlIndexFixing(Index6M,$H23,TRUE,_xll.ohTrigger(RecalcTrigger,Trigger6M)),NA())</f>
        <v>7.4856063452661287E-3</v>
      </c>
      <c r="M23" s="178">
        <f>IFERROR(_xll.qlIndexFixing(Index1Y,$H23,TRUE,_xll.ohTrigger(RecalcTrigger,Trigger1Y)),NA())</f>
        <v>1.0042330681698674E-2</v>
      </c>
      <c r="N23" s="177">
        <f>IFERROR(_xll.qlIndexFixing(ONIndex1M,I23,TRUE,_xll.ohTrigger(RecalcTrigger,Trigger1M)),NA())</f>
        <v>5.0987369883737088E-3</v>
      </c>
      <c r="O23" s="44">
        <f>IFERROR(_xll.qlIndexFixing(ONIndex3M,I23,TRUE,_xll.ohTrigger(RecalcTrigger,Trigger3M)),NA())</f>
        <v>5.8066662656719448E-3</v>
      </c>
      <c r="P23" s="44">
        <f>IFERROR(_xll.qlIndexFixing(ONIndex6M,I23,TRUE,_xll.ohTrigger(RecalcTrigger,Trigger6M)),NA())</f>
        <v>7.5270395410409474E-3</v>
      </c>
      <c r="Q23" s="178">
        <f>IFERROR(_xll.qlIndexFixing(ONIndex1Y,I23,TRUE,_xll.ohTrigger(RecalcTrigger,Trigger1Y)),NA())</f>
        <v>1.0789901650051226E-2</v>
      </c>
    </row>
    <row r="24" spans="2:17" x14ac:dyDescent="0.2">
      <c r="B24" s="39" t="s">
        <v>17</v>
      </c>
      <c r="D24" s="42">
        <f>_xll.qlCalendarAdvance(Calendar,$D23,B24,"f",FALSE)</f>
        <v>42306</v>
      </c>
      <c r="E24" s="172">
        <f>_xll.qlInterestRateIndexValueDate(IndexON,D24)</f>
        <v>42306</v>
      </c>
      <c r="F24" s="188">
        <f>IFERROR(_xll.qlIndexFixing(IndexON,D24,TRUE,_xll.ohTrigger(RecalcTrigger,TriggerON)),NA())</f>
        <v>4.6104533603208431E-3</v>
      </c>
      <c r="H24" s="42">
        <f>_xll.qlCalendarAdvance(Calendar,$H23,B24,"f",FALSE)</f>
        <v>42306</v>
      </c>
      <c r="I24" s="172">
        <f>_xll.qlInterestRateIndexValueDate(Index1M,$H24)</f>
        <v>42306</v>
      </c>
      <c r="J24" s="177">
        <f>IFERROR(_xll.qlIndexFixing(Index1M,$H24,TRUE,_xll.ohTrigger(RecalcTrigger,Trigger1M)),NA())</f>
        <v>5.1419597455334629E-3</v>
      </c>
      <c r="K24" s="44">
        <f>IFERROR(_xll.qlIndexFixing(Index3M,H24,TRUE,_xll.ohTrigger(RecalcTrigger,Trigger3M)),NA())</f>
        <v>5.8623059542606505E-3</v>
      </c>
      <c r="L24" s="44">
        <f>IFERROR(_xll.qlIndexFixing(Index6M,$H24,TRUE,_xll.ohTrigger(RecalcTrigger,Trigger6M)),NA())</f>
        <v>7.4880688939637386E-3</v>
      </c>
      <c r="M24" s="178">
        <f>IFERROR(_xll.qlIndexFixing(Index1Y,$H24,TRUE,_xll.ohTrigger(RecalcTrigger,Trigger1Y)),NA())</f>
        <v>1.001831652206423E-2</v>
      </c>
      <c r="N24" s="177">
        <f>IFERROR(_xll.qlIndexFixing(ONIndex1M,I24,TRUE,_xll.ohTrigger(RecalcTrigger,Trigger1M)),NA())</f>
        <v>5.1015480704375005E-3</v>
      </c>
      <c r="O24" s="44">
        <f>IFERROR(_xll.qlIndexFixing(ONIndex3M,I24,TRUE,_xll.ohTrigger(RecalcTrigger,Trigger3M)),NA())</f>
        <v>5.8124790872038368E-3</v>
      </c>
      <c r="P24" s="44">
        <f>IFERROR(_xll.qlIndexFixing(ONIndex6M,I24,TRUE,_xll.ohTrigger(RecalcTrigger,Trigger6M)),NA())</f>
        <v>7.5234586435535267E-3</v>
      </c>
      <c r="Q24" s="178">
        <f>IFERROR(_xll.qlIndexFixing(ONIndex1Y,I24,TRUE,_xll.ohTrigger(RecalcTrigger,Trigger1Y)),NA())</f>
        <v>1.0786510632248003E-2</v>
      </c>
    </row>
    <row r="25" spans="2:17" x14ac:dyDescent="0.2">
      <c r="B25" s="39" t="s">
        <v>17</v>
      </c>
      <c r="D25" s="42">
        <f>_xll.qlCalendarAdvance(Calendar,$D24,B25,"f",FALSE)</f>
        <v>42307</v>
      </c>
      <c r="E25" s="172">
        <f>_xll.qlInterestRateIndexValueDate(IndexON,D25)</f>
        <v>42307</v>
      </c>
      <c r="F25" s="188">
        <f>IFERROR(_xll.qlIndexFixing(IndexON,D25,TRUE,_xll.ohTrigger(RecalcTrigger,TriggerON)),NA())</f>
        <v>4.6205467201121406E-3</v>
      </c>
      <c r="H25" s="42">
        <f>_xll.qlCalendarAdvance(Calendar,$H24,B25,"f",FALSE)</f>
        <v>42307</v>
      </c>
      <c r="I25" s="172">
        <f>_xll.qlInterestRateIndexValueDate(Index1M,$H25)</f>
        <v>42307</v>
      </c>
      <c r="J25" s="177">
        <f>IFERROR(_xll.qlIndexFixing(Index1M,$H25,TRUE,_xll.ohTrigger(RecalcTrigger,Trigger1M)),NA())</f>
        <v>5.1431914623728354E-3</v>
      </c>
      <c r="K25" s="44">
        <f>IFERROR(_xll.qlIndexFixing(Index3M,H25,TRUE,_xll.ohTrigger(RecalcTrigger,Trigger3M)),NA())</f>
        <v>5.8627601401392525E-3</v>
      </c>
      <c r="L25" s="44">
        <f>IFERROR(_xll.qlIndexFixing(Index6M,$H25,TRUE,_xll.ohTrigger(RecalcTrigger,Trigger6M)),NA())</f>
        <v>7.4877201062905204E-3</v>
      </c>
      <c r="M25" s="178">
        <f>IFERROR(_xll.qlIndexFixing(Index1Y,$H25,TRUE,_xll.ohTrigger(RecalcTrigger,Trigger1Y)),NA())</f>
        <v>1.0015927358575993E-2</v>
      </c>
      <c r="N25" s="177">
        <f>IFERROR(_xll.qlIndexFixing(ONIndex1M,I25,TRUE,_xll.ohTrigger(RecalcTrigger,Trigger1M)),NA())</f>
        <v>5.1075763576942847E-3</v>
      </c>
      <c r="O25" s="44">
        <f>IFERROR(_xll.qlIndexFixing(ONIndex3M,I25,TRUE,_xll.ohTrigger(RecalcTrigger,Trigger3M)),NA())</f>
        <v>5.824889687702969E-3</v>
      </c>
      <c r="P25" s="44">
        <f>IFERROR(_xll.qlIndexFixing(ONIndex6M,I25,TRUE,_xll.ohTrigger(RecalcTrigger,Trigger6M)),NA())</f>
        <v>7.5160253148746463E-3</v>
      </c>
      <c r="Q25" s="178">
        <f>IFERROR(_xll.qlIndexFixing(ONIndex1Y,I25,TRUE,_xll.ohTrigger(RecalcTrigger,Trigger1Y)),NA())</f>
        <v>1.0779643246614143E-2</v>
      </c>
    </row>
    <row r="26" spans="2:17" x14ac:dyDescent="0.2">
      <c r="B26" s="39" t="s">
        <v>17</v>
      </c>
      <c r="D26" s="42">
        <f>_xll.qlCalendarAdvance(Calendar,$D25,B26,"f",FALSE)</f>
        <v>42310</v>
      </c>
      <c r="E26" s="172">
        <f>_xll.qlInterestRateIndexValueDate(IndexON,D26)</f>
        <v>42310</v>
      </c>
      <c r="F26" s="188">
        <f>IFERROR(_xll.qlIndexFixing(IndexON,D26,TRUE,_xll.ohTrigger(RecalcTrigger,TriggerON)),NA())</f>
        <v>4.6330062697552687E-3</v>
      </c>
      <c r="H26" s="42">
        <f>_xll.qlCalendarAdvance(Calendar,$H25,B26,"f",FALSE)</f>
        <v>42310</v>
      </c>
      <c r="I26" s="172">
        <f>_xll.qlInterestRateIndexValueDate(Index1M,$H26)</f>
        <v>42310</v>
      </c>
      <c r="J26" s="177">
        <f>IFERROR(_xll.qlIndexFixing(Index1M,$H26,TRUE,_xll.ohTrigger(RecalcTrigger,Trigger1M)),NA())</f>
        <v>5.1483998656972991E-3</v>
      </c>
      <c r="K26" s="44">
        <f>IFERROR(_xll.qlIndexFixing(Index3M,H26,TRUE,_xll.ohTrigger(RecalcTrigger,Trigger3M)),NA())</f>
        <v>5.8730861186364561E-3</v>
      </c>
      <c r="L26" s="44">
        <f>IFERROR(_xll.qlIndexFixing(Index6M,$H26,TRUE,_xll.ohTrigger(RecalcTrigger,Trigger6M)),NA())</f>
        <v>7.4999999999997014E-3</v>
      </c>
      <c r="M26" s="178">
        <f>IFERROR(_xll.qlIndexFixing(Index1Y,$H26,TRUE,_xll.ohTrigger(RecalcTrigger,Trigger1Y)),NA())</f>
        <v>9.99999999993317E-3</v>
      </c>
      <c r="N26" s="177">
        <f>IFERROR(_xll.qlIndexFixing(ONIndex1M,I26,TRUE,_xll.ohTrigger(RecalcTrigger,Trigger1M)),NA())</f>
        <v>5.1137651612975787E-3</v>
      </c>
      <c r="O26" s="44">
        <f>IFERROR(_xll.qlIndexFixing(ONIndex3M,I26,TRUE,_xll.ohTrigger(RecalcTrigger,Trigger3M)),NA())</f>
        <v>5.8376896263223621E-3</v>
      </c>
      <c r="P26" s="44">
        <f>IFERROR(_xll.qlIndexFixing(ONIndex6M,I26,TRUE,_xll.ohTrigger(RecalcTrigger,Trigger6M)),NA())</f>
        <v>7.5078443944187612E-3</v>
      </c>
      <c r="Q26" s="178">
        <f>IFERROR(_xll.qlIndexFixing(ONIndex1Y,I26,TRUE,_xll.ohTrigger(RecalcTrigger,Trigger1Y)),NA())</f>
        <v>1.0771707729974045E-2</v>
      </c>
    </row>
    <row r="27" spans="2:17" x14ac:dyDescent="0.2">
      <c r="B27" s="39" t="s">
        <v>17</v>
      </c>
      <c r="D27" s="42">
        <f>_xll.qlCalendarAdvance(Calendar,$D26,B27,"f",FALSE)</f>
        <v>42311</v>
      </c>
      <c r="E27" s="172">
        <f>_xll.qlInterestRateIndexValueDate(IndexON,D27)</f>
        <v>42311</v>
      </c>
      <c r="F27" s="188">
        <f>IFERROR(_xll.qlIndexFixing(IndexON,D27,TRUE,_xll.ohTrigger(RecalcTrigger,TriggerON)),NA())</f>
        <v>4.6394315645148509E-3</v>
      </c>
      <c r="H27" s="42">
        <f>_xll.qlCalendarAdvance(Calendar,$H26,B27,"f",FALSE)</f>
        <v>42311</v>
      </c>
      <c r="I27" s="172">
        <f>_xll.qlInterestRateIndexValueDate(Index1M,$H27)</f>
        <v>42311</v>
      </c>
      <c r="J27" s="177">
        <f>IFERROR(_xll.qlIndexFixing(Index1M,$H27,TRUE,_xll.ohTrigger(RecalcTrigger,Trigger1M)),NA())</f>
        <v>5.1502709399106061E-3</v>
      </c>
      <c r="K27" s="44">
        <f>IFERROR(_xll.qlIndexFixing(Index3M,H27,TRUE,_xll.ohTrigger(RecalcTrigger,Trigger3M)),NA())</f>
        <v>5.8757928242379681E-3</v>
      </c>
      <c r="L27" s="44">
        <f>IFERROR(_xll.qlIndexFixing(Index6M,$H27,TRUE,_xll.ohTrigger(RecalcTrigger,Trigger6M)),NA())</f>
        <v>7.4998026322161109E-3</v>
      </c>
      <c r="M27" s="178">
        <f>IFERROR(_xll.qlIndexFixing(Index1Y,$H27,TRUE,_xll.ohTrigger(RecalcTrigger,Trigger1Y)),NA())</f>
        <v>9.9950322756464666E-3</v>
      </c>
      <c r="N27" s="177">
        <f>IFERROR(_xll.qlIndexFixing(ONIndex1M,I27,TRUE,_xll.ohTrigger(RecalcTrigger,Trigger1M)),NA())</f>
        <v>5.1168910501331322E-3</v>
      </c>
      <c r="O27" s="44">
        <f>IFERROR(_xll.qlIndexFixing(ONIndex3M,I27,TRUE,_xll.ohTrigger(RecalcTrigger,Trigger3M)),NA())</f>
        <v>5.8438399182458856E-3</v>
      </c>
      <c r="P27" s="44">
        <f>IFERROR(_xll.qlIndexFixing(ONIndex6M,I27,TRUE,_xll.ohTrigger(RecalcTrigger,Trigger6M)),NA())</f>
        <v>7.5035534459266806E-3</v>
      </c>
      <c r="Q27" s="178">
        <f>IFERROR(_xll.qlIndexFixing(ONIndex1Y,I27,TRUE,_xll.ohTrigger(RecalcTrigger,Trigger1Y)),NA())</f>
        <v>1.0767544651278937E-2</v>
      </c>
    </row>
    <row r="28" spans="2:17" x14ac:dyDescent="0.2">
      <c r="B28" s="39" t="s">
        <v>17</v>
      </c>
      <c r="D28" s="42">
        <f>_xll.qlCalendarAdvance(Calendar,$D27,B28,"f",FALSE)</f>
        <v>42312</v>
      </c>
      <c r="E28" s="172">
        <f>_xll.qlInterestRateIndexValueDate(IndexON,D28)</f>
        <v>42312</v>
      </c>
      <c r="F28" s="188">
        <f>IFERROR(_xll.qlIndexFixing(IndexON,D28,TRUE,_xll.ohTrigger(RecalcTrigger,TriggerON)),NA())</f>
        <v>4.645375956335851E-3</v>
      </c>
      <c r="H28" s="42">
        <f>_xll.qlCalendarAdvance(Calendar,$H27,B28,"f",FALSE)</f>
        <v>42312</v>
      </c>
      <c r="I28" s="172">
        <f>_xll.qlInterestRateIndexValueDate(Index1M,$H28)</f>
        <v>42312</v>
      </c>
      <c r="J28" s="177">
        <f>IFERROR(_xll.qlIndexFixing(Index1M,$H28,TRUE,_xll.ohTrigger(RecalcTrigger,Trigger1M)),NA())</f>
        <v>5.1520597976077633E-3</v>
      </c>
      <c r="K28" s="44">
        <f>IFERROR(_xll.qlIndexFixing(Index3M,H28,TRUE,_xll.ohTrigger(RecalcTrigger,Trigger3M)),NA())</f>
        <v>5.8785047943204563E-3</v>
      </c>
      <c r="L28" s="44">
        <f>IFERROR(_xll.qlIndexFixing(Index6M,$H28,TRUE,_xll.ohTrigger(RecalcTrigger,Trigger6M)),NA())</f>
        <v>7.503388424394802E-3</v>
      </c>
      <c r="M28" s="178">
        <f>IFERROR(_xll.qlIndexFixing(Index1Y,$H28,TRUE,_xll.ohTrigger(RecalcTrigger,Trigger1Y)),NA())</f>
        <v>9.9912090313463032E-3</v>
      </c>
      <c r="N28" s="177">
        <f>IFERROR(_xll.qlIndexFixing(ONIndex1M,I28,TRUE,_xll.ohTrigger(RecalcTrigger,Trigger1M)),NA())</f>
        <v>5.1199301624726967E-3</v>
      </c>
      <c r="O28" s="44">
        <f>IFERROR(_xll.qlIndexFixing(ONIndex3M,I28,TRUE,_xll.ohTrigger(RecalcTrigger,Trigger3M)),NA())</f>
        <v>5.8494972771261367E-3</v>
      </c>
      <c r="P28" s="44">
        <f>IFERROR(_xll.qlIndexFixing(ONIndex6M,I28,TRUE,_xll.ohTrigger(RecalcTrigger,Trigger6M)),NA())</f>
        <v>7.4990640030980771E-3</v>
      </c>
      <c r="Q28" s="178">
        <f>IFERROR(_xll.qlIndexFixing(ONIndex1Y,I28,TRUE,_xll.ohTrigger(RecalcTrigger,Trigger1Y)),NA())</f>
        <v>1.0763093942818269E-2</v>
      </c>
    </row>
    <row r="29" spans="2:17" x14ac:dyDescent="0.2">
      <c r="B29" s="39" t="s">
        <v>17</v>
      </c>
      <c r="D29" s="42">
        <f>_xll.qlCalendarAdvance(Calendar,$D28,B29,"f",FALSE)</f>
        <v>42313</v>
      </c>
      <c r="E29" s="172">
        <f>_xll.qlInterestRateIndexValueDate(IndexON,D29)</f>
        <v>42313</v>
      </c>
      <c r="F29" s="188">
        <f>IFERROR(_xll.qlIndexFixing(IndexON,D29,TRUE,_xll.ohTrigger(RecalcTrigger,TriggerON)),NA())</f>
        <v>4.6508394452993151E-3</v>
      </c>
      <c r="H29" s="42">
        <f>_xll.qlCalendarAdvance(Calendar,$H28,B29,"f",FALSE)</f>
        <v>42313</v>
      </c>
      <c r="I29" s="172">
        <f>_xll.qlInterestRateIndexValueDate(Index1M,$H29)</f>
        <v>42313</v>
      </c>
      <c r="J29" s="177">
        <f>IFERROR(_xll.qlIndexFixing(Index1M,$H29,TRUE,_xll.ohTrigger(RecalcTrigger,Trigger1M)),NA())</f>
        <v>5.1550539977933754E-3</v>
      </c>
      <c r="K29" s="44">
        <f>IFERROR(_xll.qlIndexFixing(Index3M,H29,TRUE,_xll.ohTrigger(RecalcTrigger,Trigger3M)),NA())</f>
        <v>5.8812263952452521E-3</v>
      </c>
      <c r="L29" s="44">
        <f>IFERROR(_xll.qlIndexFixing(Index6M,$H29,TRUE,_xll.ohTrigger(RecalcTrigger,Trigger6M)),NA())</f>
        <v>7.5071987399967345E-3</v>
      </c>
      <c r="M29" s="178">
        <f>IFERROR(_xll.qlIndexFixing(Index1Y,$H29,TRUE,_xll.ohTrigger(RecalcTrigger,Trigger1Y)),NA())</f>
        <v>9.9909085745783464E-3</v>
      </c>
      <c r="N29" s="177">
        <f>IFERROR(_xll.qlIndexFixing(ONIndex1M,I29,TRUE,_xll.ohTrigger(RecalcTrigger,Trigger1M)),NA())</f>
        <v>5.1228824983162724E-3</v>
      </c>
      <c r="O29" s="44">
        <f>IFERROR(_xll.qlIndexFixing(ONIndex3M,I29,TRUE,_xll.ohTrigger(RecalcTrigger,Trigger3M)),NA())</f>
        <v>5.8546617028010228E-3</v>
      </c>
      <c r="P29" s="44">
        <f>IFERROR(_xll.qlIndexFixing(ONIndex6M,I29,TRUE,_xll.ohTrigger(RecalcTrigger,Trigger6M)),NA())</f>
        <v>7.4943760659329506E-3</v>
      </c>
      <c r="Q29" s="178">
        <f>IFERROR(_xll.qlIndexFixing(ONIndex1Y,I29,TRUE,_xll.ohTrigger(RecalcTrigger,Trigger1Y)),NA())</f>
        <v>1.0758355604510994E-2</v>
      </c>
    </row>
    <row r="30" spans="2:17" x14ac:dyDescent="0.2">
      <c r="B30" s="39" t="s">
        <v>17</v>
      </c>
      <c r="D30" s="42">
        <f>_xll.qlCalendarAdvance(Calendar,$D29,B30,"f",FALSE)</f>
        <v>42314</v>
      </c>
      <c r="E30" s="172">
        <f>_xll.qlInterestRateIndexValueDate(IndexON,D30)</f>
        <v>42314</v>
      </c>
      <c r="F30" s="188">
        <f>IFERROR(_xll.qlIndexFixing(IndexON,D30,TRUE,_xll.ohTrigger(RecalcTrigger,TriggerON)),NA())</f>
        <v>4.6602229123963541E-3</v>
      </c>
      <c r="H30" s="42">
        <f>_xll.qlCalendarAdvance(Calendar,$H29,B30,"f",FALSE)</f>
        <v>42314</v>
      </c>
      <c r="I30" s="172">
        <f>_xll.qlInterestRateIndexValueDate(Index1M,$H30)</f>
        <v>42314</v>
      </c>
      <c r="J30" s="177">
        <f>IFERROR(_xll.qlIndexFixing(Index1M,$H30,TRUE,_xll.ohTrigger(RecalcTrigger,Trigger1M)),NA())</f>
        <v>5.1560194218488202E-3</v>
      </c>
      <c r="K30" s="44">
        <f>IFERROR(_xll.qlIndexFixing(Index3M,H30,TRUE,_xll.ohTrigger(RecalcTrigger,Trigger3M)),NA())</f>
        <v>5.8890815425151847E-3</v>
      </c>
      <c r="L30" s="44">
        <f>IFERROR(_xll.qlIndexFixing(Index6M,$H30,TRUE,_xll.ohTrigger(RecalcTrigger,Trigger6M)),NA())</f>
        <v>7.5112217588462335E-3</v>
      </c>
      <c r="M30" s="178">
        <f>IFERROR(_xll.qlIndexFixing(Index1Y,$H30,TRUE,_xll.ohTrigger(RecalcTrigger,Trigger1Y)),NA())</f>
        <v>9.9885230270717607E-3</v>
      </c>
      <c r="N30" s="177">
        <f>IFERROR(_xll.qlIndexFixing(ONIndex1M,I30,TRUE,_xll.ohTrigger(RecalcTrigger,Trigger1M)),NA())</f>
        <v>5.1285699742105919E-3</v>
      </c>
      <c r="O30" s="44">
        <f>IFERROR(_xll.qlIndexFixing(ONIndex3M,I30,TRUE,_xll.ohTrigger(RecalcTrigger,Trigger3M)),NA())</f>
        <v>5.8634416325631386E-3</v>
      </c>
      <c r="P30" s="44">
        <f>IFERROR(_xll.qlIndexFixing(ONIndex6M,I30,TRUE,_xll.ohTrigger(RecalcTrigger,Trigger6M)),NA())</f>
        <v>7.4844920114576965E-3</v>
      </c>
      <c r="Q30" s="178">
        <f>IFERROR(_xll.qlIndexFixing(ONIndex1Y,I30,TRUE,_xll.ohTrigger(RecalcTrigger,Trigger1Y)),NA())</f>
        <v>1.0748236651817086E-2</v>
      </c>
    </row>
    <row r="31" spans="2:17" x14ac:dyDescent="0.2">
      <c r="B31" s="39" t="s">
        <v>17</v>
      </c>
      <c r="D31" s="42">
        <f>_xll.qlCalendarAdvance(Calendar,$D30,B31,"f",FALSE)</f>
        <v>42317</v>
      </c>
      <c r="E31" s="172">
        <f>_xll.qlInterestRateIndexValueDate(IndexON,D31)</f>
        <v>42317</v>
      </c>
      <c r="F31" s="188">
        <f>IFERROR(_xll.qlIndexFixing(IndexON,D31,TRUE,_xll.ohTrigger(RecalcTrigger,TriggerON)),NA())</f>
        <v>4.6678843711189799E-3</v>
      </c>
      <c r="H31" s="42">
        <f>_xll.qlCalendarAdvance(Calendar,$H30,B31,"f",FALSE)</f>
        <v>42317</v>
      </c>
      <c r="I31" s="172">
        <f>_xll.qlInterestRateIndexValueDate(Index1M,$H31)</f>
        <v>42317</v>
      </c>
      <c r="J31" s="177">
        <f>IFERROR(_xll.qlIndexFixing(Index1M,$H31,TRUE,_xll.ohTrigger(RecalcTrigger,Trigger1M)),NA())</f>
        <v>5.1598512538326702E-3</v>
      </c>
      <c r="K31" s="44">
        <f>IFERROR(_xll.qlIndexFixing(Index3M,H31,TRUE,_xll.ohTrigger(RecalcTrigger,Trigger3M)),NA())</f>
        <v>5.8922964350152044E-3</v>
      </c>
      <c r="L31" s="44">
        <f>IFERROR(_xll.qlIndexFixing(Index6M,$H31,TRUE,_xll.ohTrigger(RecalcTrigger,Trigger6M)),NA())</f>
        <v>7.5244488326803062E-3</v>
      </c>
      <c r="M31" s="178">
        <f>IFERROR(_xll.qlIndexFixing(Index1Y,$H31,TRUE,_xll.ohTrigger(RecalcTrigger,Trigger1Y)),NA())</f>
        <v>9.987625608668246E-3</v>
      </c>
      <c r="N31" s="177">
        <f>IFERROR(_xll.qlIndexFixing(ONIndex1M,I31,TRUE,_xll.ohTrigger(RecalcTrigger,Trigger1M)),NA())</f>
        <v>5.1338240767306864E-3</v>
      </c>
      <c r="O31" s="44">
        <f>IFERROR(_xll.qlIndexFixing(ONIndex3M,I31,TRUE,_xll.ohTrigger(RecalcTrigger,Trigger3M)),NA())</f>
        <v>5.8703900734469183E-3</v>
      </c>
      <c r="P31" s="44">
        <f>IFERROR(_xll.qlIndexFixing(ONIndex6M,I31,TRUE,_xll.ohTrigger(RecalcTrigger,Trigger6M)),NA())</f>
        <v>7.4736393739882612E-3</v>
      </c>
      <c r="Q31" s="178">
        <f>IFERROR(_xll.qlIndexFixing(ONIndex1Y,I31,TRUE,_xll.ohTrigger(RecalcTrigger,Trigger1Y)),NA())</f>
        <v>1.0736525952815823E-2</v>
      </c>
    </row>
    <row r="32" spans="2:17" x14ac:dyDescent="0.2">
      <c r="B32" s="39" t="s">
        <v>17</v>
      </c>
      <c r="D32" s="42">
        <f>_xll.qlCalendarAdvance(Calendar,$D31,B32,"f",FALSE)</f>
        <v>42318</v>
      </c>
      <c r="E32" s="172">
        <f>_xll.qlInterestRateIndexValueDate(IndexON,D32)</f>
        <v>42318</v>
      </c>
      <c r="F32" s="188">
        <f>IFERROR(_xll.qlIndexFixing(IndexON,D32,TRUE,_xll.ohTrigger(RecalcTrigger,TriggerON)),NA())</f>
        <v>4.6709433450653481E-3</v>
      </c>
      <c r="H32" s="42">
        <f>_xll.qlCalendarAdvance(Calendar,$H31,B32,"f",FALSE)</f>
        <v>42318</v>
      </c>
      <c r="I32" s="172">
        <f>_xll.qlInterestRateIndexValueDate(Index1M,$H32)</f>
        <v>42318</v>
      </c>
      <c r="J32" s="177">
        <f>IFERROR(_xll.qlIndexFixing(Index1M,$H32,TRUE,_xll.ohTrigger(RecalcTrigger,Trigger1M)),NA())</f>
        <v>5.1611950617611963E-3</v>
      </c>
      <c r="K32" s="44">
        <f>IFERROR(_xll.qlIndexFixing(Index3M,H32,TRUE,_xll.ohTrigger(RecalcTrigger,Trigger3M)),NA())</f>
        <v>5.8951316859987479E-3</v>
      </c>
      <c r="L32" s="44">
        <f>IFERROR(_xll.qlIndexFixing(Index6M,$H32,TRUE,_xll.ohTrigger(RecalcTrigger,Trigger6M)),NA())</f>
        <v>7.5292044620918009E-3</v>
      </c>
      <c r="M32" s="178">
        <f>IFERROR(_xll.qlIndexFixing(Index1Y,$H32,TRUE,_xll.ohTrigger(RecalcTrigger,Trigger1Y)),NA())</f>
        <v>9.9896886516887343E-3</v>
      </c>
      <c r="N32" s="177">
        <f>IFERROR(_xll.qlIndexFixing(ONIndex1M,I32,TRUE,_xll.ohTrigger(RecalcTrigger,Trigger1M)),NA())</f>
        <v>5.1363425300943177E-3</v>
      </c>
      <c r="O32" s="44">
        <f>IFERROR(_xll.qlIndexFixing(ONIndex3M,I32,TRUE,_xll.ohTrigger(RecalcTrigger,Trigger3M)),NA())</f>
        <v>5.8730898330949799E-3</v>
      </c>
      <c r="P32" s="44">
        <f>IFERROR(_xll.qlIndexFixing(ONIndex6M,I32,TRUE,_xll.ohTrigger(RecalcTrigger,Trigger6M)),NA())</f>
        <v>7.4679589651405198E-3</v>
      </c>
      <c r="Q32" s="178">
        <f>IFERROR(_xll.qlIndexFixing(ONIndex1Y,I32,TRUE,_xll.ohTrigger(RecalcTrigger,Trigger1Y)),NA())</f>
        <v>1.0730349465437605E-2</v>
      </c>
    </row>
    <row r="33" spans="2:17" x14ac:dyDescent="0.2">
      <c r="B33" s="39" t="s">
        <v>17</v>
      </c>
      <c r="D33" s="42">
        <f>_xll.qlCalendarAdvance(Calendar,$D32,B33,"f",FALSE)</f>
        <v>42319</v>
      </c>
      <c r="E33" s="172">
        <f>_xll.qlInterestRateIndexValueDate(IndexON,D33)</f>
        <v>42319</v>
      </c>
      <c r="F33" s="188">
        <f>IFERROR(_xll.qlIndexFixing(IndexON,D33,TRUE,_xll.ohTrigger(RecalcTrigger,TriggerON)),NA())</f>
        <v>4.6735214159110416E-3</v>
      </c>
      <c r="H33" s="42">
        <f>_xll.qlCalendarAdvance(Calendar,$H32,B33,"f",FALSE)</f>
        <v>42319</v>
      </c>
      <c r="I33" s="172">
        <f>_xll.qlInterestRateIndexValueDate(Index1M,$H33)</f>
        <v>42319</v>
      </c>
      <c r="J33" s="177">
        <f>IFERROR(_xll.qlIndexFixing(Index1M,$H33,TRUE,_xll.ohTrigger(RecalcTrigger,Trigger1M)),NA())</f>
        <v>5.1624727363082101E-3</v>
      </c>
      <c r="K33" s="44">
        <f>IFERROR(_xll.qlIndexFixing(Index3M,H33,TRUE,_xll.ohTrigger(RecalcTrigger,Trigger3M)),NA())</f>
        <v>5.8980027662524585E-3</v>
      </c>
      <c r="L33" s="44">
        <f>IFERROR(_xll.qlIndexFixing(Index6M,$H33,TRUE,_xll.ohTrigger(RecalcTrigger,Trigger6M)),NA())</f>
        <v>7.5341136932713226E-3</v>
      </c>
      <c r="M33" s="178">
        <f>IFERROR(_xll.qlIndexFixing(Index1Y,$H33,TRUE,_xll.ohTrigger(RecalcTrigger,Trigger1Y)),NA())</f>
        <v>9.9925693386674185E-3</v>
      </c>
      <c r="N33" s="177">
        <f>IFERROR(_xll.qlIndexFixing(ONIndex1M,I33,TRUE,_xll.ohTrigger(RecalcTrigger,Trigger1M)),NA())</f>
        <v>5.1387742069619602E-3</v>
      </c>
      <c r="O33" s="44">
        <f>IFERROR(_xll.qlIndexFixing(ONIndex3M,I33,TRUE,_xll.ohTrigger(RecalcTrigger,Trigger3M)),NA())</f>
        <v>5.8752966594566303E-3</v>
      </c>
      <c r="P33" s="44">
        <f>IFERROR(_xll.qlIndexFixing(ONIndex6M,I33,TRUE,_xll.ohTrigger(RecalcTrigger,Trigger6M)),NA())</f>
        <v>7.4620800621183481E-3</v>
      </c>
      <c r="Q33" s="178">
        <f>IFERROR(_xll.qlIndexFixing(ONIndex1Y,I33,TRUE,_xll.ohTrigger(RecalcTrigger,Trigger1Y)),NA())</f>
        <v>1.072388534821278E-2</v>
      </c>
    </row>
    <row r="34" spans="2:17" x14ac:dyDescent="0.2">
      <c r="B34" s="39" t="s">
        <v>17</v>
      </c>
      <c r="D34" s="42">
        <f>_xll.qlCalendarAdvance(Calendar,$D33,B34,"f",FALSE)</f>
        <v>42320</v>
      </c>
      <c r="E34" s="172">
        <f>_xll.qlInterestRateIndexValueDate(IndexON,D34)</f>
        <v>42320</v>
      </c>
      <c r="F34" s="188">
        <f>IFERROR(_xll.qlIndexFixing(IndexON,D34,TRUE,_xll.ohTrigger(RecalcTrigger,TriggerON)),NA())</f>
        <v>4.6756185837371067E-3</v>
      </c>
      <c r="H34" s="42">
        <f>_xll.qlCalendarAdvance(Calendar,$H33,B34,"f",FALSE)</f>
        <v>42320</v>
      </c>
      <c r="I34" s="172">
        <f>_xll.qlInterestRateIndexValueDate(Index1M,$H34)</f>
        <v>42320</v>
      </c>
      <c r="J34" s="177">
        <f>IFERROR(_xll.qlIndexFixing(Index1M,$H34,TRUE,_xll.ohTrigger(RecalcTrigger,Trigger1M)),NA())</f>
        <v>5.1645904266496914E-3</v>
      </c>
      <c r="K34" s="44">
        <f>IFERROR(_xll.qlIndexFixing(Index3M,H34,TRUE,_xll.ohTrigger(RecalcTrigger,Trigger3M)),NA())</f>
        <v>5.9009140422266407E-3</v>
      </c>
      <c r="L34" s="44">
        <f>IFERROR(_xll.qlIndexFixing(Index6M,$H34,TRUE,_xll.ohTrigger(RecalcTrigger,Trigger6M)),NA())</f>
        <v>7.5391647057274722E-3</v>
      </c>
      <c r="M34" s="178">
        <f>IFERROR(_xll.qlIndexFixing(Index1Y,$H34,TRUE,_xll.ohTrigger(RecalcTrigger,Trigger1Y)),NA())</f>
        <v>1.0010083132348713E-2</v>
      </c>
      <c r="N34" s="177">
        <f>IFERROR(_xll.qlIndexFixing(ONIndex1M,I34,TRUE,_xll.ohTrigger(RecalcTrigger,Trigger1M)),NA())</f>
        <v>5.1411191073336138E-3</v>
      </c>
      <c r="O34" s="44">
        <f>IFERROR(_xll.qlIndexFixing(ONIndex3M,I34,TRUE,_xll.ohTrigger(RecalcTrigger,Trigger3M)),NA())</f>
        <v>5.8770105526129157E-3</v>
      </c>
      <c r="P34" s="44">
        <f>IFERROR(_xll.qlIndexFixing(ONIndex6M,I34,TRUE,_xll.ohTrigger(RecalcTrigger,Trigger6M)),NA())</f>
        <v>7.4560026647596533E-3</v>
      </c>
      <c r="Q34" s="178">
        <f>IFERROR(_xll.qlIndexFixing(ONIndex1Y,I34,TRUE,_xll.ohTrigger(RecalcTrigger,Trigger1Y)),NA())</f>
        <v>1.0717133601222395E-2</v>
      </c>
    </row>
    <row r="35" spans="2:17" x14ac:dyDescent="0.2">
      <c r="B35" s="39" t="s">
        <v>17</v>
      </c>
      <c r="D35" s="42">
        <f>_xll.qlCalendarAdvance(Calendar,$D34,B35,"f",FALSE)</f>
        <v>42321</v>
      </c>
      <c r="E35" s="172">
        <f>_xll.qlInterestRateIndexValueDate(IndexON,D35)</f>
        <v>42321</v>
      </c>
      <c r="F35" s="188">
        <f>IFERROR(_xll.qlIndexFixing(IndexON,D35,TRUE,_xll.ohTrigger(RecalcTrigger,TriggerON)),NA())</f>
        <v>4.6782698701449323E-3</v>
      </c>
      <c r="H35" s="42">
        <f>_xll.qlCalendarAdvance(Calendar,$H34,B35,"f",FALSE)</f>
        <v>42321</v>
      </c>
      <c r="I35" s="172">
        <f>_xll.qlInterestRateIndexValueDate(Index1M,$H35)</f>
        <v>42321</v>
      </c>
      <c r="J35" s="177">
        <f>IFERROR(_xll.qlIndexFixing(Index1M,$H35,TRUE,_xll.ohTrigger(RecalcTrigger,Trigger1M)),NA())</f>
        <v>5.165274811753196E-3</v>
      </c>
      <c r="K35" s="44">
        <f>IFERROR(_xll.qlIndexFixing(Index3M,H35,TRUE,_xll.ohTrigger(RecalcTrigger,Trigger3M)),NA())</f>
        <v>5.9094532866415849E-3</v>
      </c>
      <c r="L35" s="44">
        <f>IFERROR(_xll.qlIndexFixing(Index6M,$H35,TRUE,_xll.ohTrigger(RecalcTrigger,Trigger6M)),NA())</f>
        <v>7.5443456788820149E-3</v>
      </c>
      <c r="M35" s="178">
        <f>IFERROR(_xll.qlIndexFixing(Index1Y,$H35,TRUE,_xll.ohTrigger(RecalcTrigger,Trigger1Y)),NA())</f>
        <v>1.0007862713349877E-2</v>
      </c>
      <c r="N35" s="177">
        <f>IFERROR(_xll.qlIndexFixing(ONIndex1M,I35,TRUE,_xll.ohTrigger(RecalcTrigger,Trigger1M)),NA())</f>
        <v>5.1455921914297011E-3</v>
      </c>
      <c r="O35" s="44">
        <f>IFERROR(_xll.qlIndexFixing(ONIndex3M,I35,TRUE,_xll.ohTrigger(RecalcTrigger,Trigger3M)),NA())</f>
        <v>5.8788899140434694E-3</v>
      </c>
      <c r="P35" s="44">
        <f>IFERROR(_xll.qlIndexFixing(ONIndex6M,I35,TRUE,_xll.ohTrigger(RecalcTrigger,Trigger6M)),NA())</f>
        <v>7.4433380071333346E-3</v>
      </c>
      <c r="Q35" s="178">
        <f>IFERROR(_xll.qlIndexFixing(ONIndex1Y,I35,TRUE,_xll.ohTrigger(RecalcTrigger,Trigger1Y)),NA())</f>
        <v>1.0702985172439025E-2</v>
      </c>
    </row>
    <row r="36" spans="2:17" x14ac:dyDescent="0.2">
      <c r="B36" s="39" t="s">
        <v>17</v>
      </c>
      <c r="D36" s="42">
        <f>_xll.qlCalendarAdvance(Calendar,$D35,B36,"f",FALSE)</f>
        <v>42324</v>
      </c>
      <c r="E36" s="172">
        <f>_xll.qlInterestRateIndexValueDate(IndexON,D36)</f>
        <v>42324</v>
      </c>
      <c r="F36" s="188">
        <f>IFERROR(_xll.qlIndexFixing(IndexON,D36,TRUE,_xll.ohTrigger(RecalcTrigger,TriggerON)),NA())</f>
        <v>4.6791982244398511E-3</v>
      </c>
      <c r="H36" s="42">
        <f>_xll.qlCalendarAdvance(Calendar,$H35,B36,"f",FALSE)</f>
        <v>42324</v>
      </c>
      <c r="I36" s="172">
        <f>_xll.qlInterestRateIndexValueDate(Index1M,$H36)</f>
        <v>42324</v>
      </c>
      <c r="J36" s="177">
        <f>IFERROR(_xll.qlIndexFixing(Index1M,$H36,TRUE,_xll.ohTrigger(RecalcTrigger,Trigger1M)),NA())</f>
        <v>5.1679495243666107E-3</v>
      </c>
      <c r="K36" s="44">
        <f>IFERROR(_xll.qlIndexFixing(Index3M,H36,TRUE,_xll.ohTrigger(RecalcTrigger,Trigger3M)),NA())</f>
        <v>5.9130484328248746E-3</v>
      </c>
      <c r="L36" s="44">
        <f>IFERROR(_xll.qlIndexFixing(Index6M,$H36,TRUE,_xll.ohTrigger(RecalcTrigger,Trigger6M)),NA())</f>
        <v>7.5605501552872571E-3</v>
      </c>
      <c r="M36" s="178">
        <f>IFERROR(_xll.qlIndexFixing(Index1Y,$H36,TRUE,_xll.ohTrigger(RecalcTrigger,Trigger1Y)),NA())</f>
        <v>1.0017603618136056E-2</v>
      </c>
      <c r="N36" s="177">
        <f>IFERROR(_xll.qlIndexFixing(ONIndex1M,I36,TRUE,_xll.ohTrigger(RecalcTrigger,Trigger1M)),NA())</f>
        <v>5.1496309438603394E-3</v>
      </c>
      <c r="O36" s="44">
        <f>IFERROR(_xll.qlIndexFixing(ONIndex3M,I36,TRUE,_xll.ohTrigger(RecalcTrigger,Trigger3M)),NA())</f>
        <v>5.8789367923739455E-3</v>
      </c>
      <c r="P36" s="44">
        <f>IFERROR(_xll.qlIndexFixing(ONIndex6M,I36,TRUE,_xll.ohTrigger(RecalcTrigger,Trigger6M)),NA())</f>
        <v>7.4297081327701076E-3</v>
      </c>
      <c r="Q36" s="178">
        <f>IFERROR(_xll.qlIndexFixing(ONIndex1Y,I36,TRUE,_xll.ohTrigger(RecalcTrigger,Trigger1Y)),NA())</f>
        <v>1.068725031617257E-2</v>
      </c>
    </row>
    <row r="37" spans="2:17" x14ac:dyDescent="0.2">
      <c r="B37" s="39" t="s">
        <v>17</v>
      </c>
      <c r="D37" s="42">
        <f>_xll.qlCalendarAdvance(Calendar,$D36,B37,"f",FALSE)</f>
        <v>42325</v>
      </c>
      <c r="E37" s="172">
        <f>_xll.qlInterestRateIndexValueDate(IndexON,D37)</f>
        <v>42325</v>
      </c>
      <c r="F37" s="188">
        <f>IFERROR(_xll.qlIndexFixing(IndexON,D37,TRUE,_xll.ohTrigger(RecalcTrigger,TriggerON)),NA())</f>
        <v>4.6788908769246351E-3</v>
      </c>
      <c r="H37" s="42">
        <f>_xll.qlCalendarAdvance(Calendar,$H36,B37,"f",FALSE)</f>
        <v>42325</v>
      </c>
      <c r="I37" s="172">
        <f>_xll.qlInterestRateIndexValueDate(Index1M,$H37)</f>
        <v>42325</v>
      </c>
      <c r="J37" s="177">
        <f>IFERROR(_xll.qlIndexFixing(Index1M,$H37,TRUE,_xll.ohTrigger(RecalcTrigger,Trigger1M)),NA())</f>
        <v>5.1688786482797146E-3</v>
      </c>
      <c r="K37" s="44">
        <f>IFERROR(_xll.qlIndexFixing(Index3M,H37,TRUE,_xll.ohTrigger(RecalcTrigger,Trigger3M)),NA())</f>
        <v>5.9162261846572479E-3</v>
      </c>
      <c r="L37" s="44">
        <f>IFERROR(_xll.qlIndexFixing(Index6M,$H37,TRUE,_xll.ohTrigger(RecalcTrigger,Trigger6M)),NA())</f>
        <v>7.5661327634495854E-3</v>
      </c>
      <c r="M37" s="178">
        <f>IFERROR(_xll.qlIndexFixing(Index1Y,$H37,TRUE,_xll.ohTrigger(RecalcTrigger,Trigger1Y)),NA())</f>
        <v>1.0024409888922609E-2</v>
      </c>
      <c r="N37" s="177">
        <f>IFERROR(_xll.qlIndexFixing(ONIndex1M,I37,TRUE,_xll.ohTrigger(RecalcTrigger,Trigger1M)),NA())</f>
        <v>5.1515419616710023E-3</v>
      </c>
      <c r="O37" s="44">
        <f>IFERROR(_xll.qlIndexFixing(ONIndex3M,I37,TRUE,_xll.ohTrigger(RecalcTrigger,Trigger3M)),NA())</f>
        <v>5.8781860191792212E-3</v>
      </c>
      <c r="P37" s="44">
        <f>IFERROR(_xll.qlIndexFixing(ONIndex6M,I37,TRUE,_xll.ohTrigger(RecalcTrigger,Trigger6M)),NA())</f>
        <v>7.4226382641340294E-3</v>
      </c>
      <c r="Q37" s="178">
        <f>IFERROR(_xll.qlIndexFixing(ONIndex1Y,I37,TRUE,_xll.ohTrigger(RecalcTrigger,Trigger1Y)),NA())</f>
        <v>1.0679060420759612E-2</v>
      </c>
    </row>
    <row r="38" spans="2:17" x14ac:dyDescent="0.2">
      <c r="B38" s="39" t="s">
        <v>17</v>
      </c>
      <c r="D38" s="42">
        <f>_xll.qlCalendarAdvance(Calendar,$D37,B38,"f",FALSE)</f>
        <v>42326</v>
      </c>
      <c r="E38" s="172">
        <f>_xll.qlInterestRateIndexValueDate(IndexON,D38)</f>
        <v>42326</v>
      </c>
      <c r="F38" s="188">
        <f>IFERROR(_xll.qlIndexFixing(IndexON,D38,TRUE,_xll.ohTrigger(RecalcTrigger,TriggerON)),NA())</f>
        <v>4.6781026263897907E-3</v>
      </c>
      <c r="H38" s="42">
        <f>_xll.qlCalendarAdvance(Calendar,$H37,B38,"f",FALSE)</f>
        <v>42326</v>
      </c>
      <c r="I38" s="172">
        <f>_xll.qlInterestRateIndexValueDate(Index1M,$H38)</f>
        <v>42326</v>
      </c>
      <c r="J38" s="177">
        <f>IFERROR(_xll.qlIndexFixing(Index1M,$H38,TRUE,_xll.ohTrigger(RecalcTrigger,Trigger1M)),NA())</f>
        <v>5.1697577220459019E-3</v>
      </c>
      <c r="K38" s="44">
        <f>IFERROR(_xll.qlIndexFixing(Index3M,H38,TRUE,_xll.ohTrigger(RecalcTrigger,Trigger3M)),NA())</f>
        <v>5.9194703312211334E-3</v>
      </c>
      <c r="L38" s="44">
        <f>IFERROR(_xll.qlIndexFixing(Index6M,$H38,TRUE,_xll.ohTrigger(RecalcTrigger,Trigger6M)),NA())</f>
        <v>7.571786227860108E-3</v>
      </c>
      <c r="M38" s="178">
        <f>IFERROR(_xll.qlIndexFixing(Index1Y,$H38,TRUE,_xll.ohTrigger(RecalcTrigger,Trigger1Y)),NA())</f>
        <v>1.0031707047098248E-2</v>
      </c>
      <c r="N38" s="177">
        <f>IFERROR(_xll.qlIndexFixing(ONIndex1M,I38,TRUE,_xll.ohTrigger(RecalcTrigger,Trigger1M)),NA())</f>
        <v>5.1533662029856764E-3</v>
      </c>
      <c r="O38" s="44">
        <f>IFERROR(_xll.qlIndexFixing(ONIndex3M,I38,TRUE,_xll.ohTrigger(RecalcTrigger,Trigger3M)),NA())</f>
        <v>5.8769423126980858E-3</v>
      </c>
      <c r="P38" s="44">
        <f>IFERROR(_xll.qlIndexFixing(ONIndex6M,I38,TRUE,_xll.ohTrigger(RecalcTrigger,Trigger6M)),NA())</f>
        <v>7.4153699014045671E-3</v>
      </c>
      <c r="Q38" s="178">
        <f>IFERROR(_xll.qlIndexFixing(ONIndex1Y,I38,TRUE,_xll.ohTrigger(RecalcTrigger,Trigger1Y)),NA())</f>
        <v>1.0670582895581093E-2</v>
      </c>
    </row>
    <row r="39" spans="2:17" x14ac:dyDescent="0.2">
      <c r="B39" s="39" t="s">
        <v>17</v>
      </c>
      <c r="D39" s="42">
        <f>_xll.qlCalendarAdvance(Calendar,$D38,B39,"f",FALSE)</f>
        <v>42327</v>
      </c>
      <c r="E39" s="172">
        <f>_xll.qlInterestRateIndexValueDate(IndexON,D39)</f>
        <v>42327</v>
      </c>
      <c r="F39" s="188">
        <f>IFERROR(_xll.qlIndexFixing(IndexON,D39,TRUE,_xll.ohTrigger(RecalcTrigger,TriggerON)),NA())</f>
        <v>4.6768334726732252E-3</v>
      </c>
      <c r="H39" s="42">
        <f>_xll.qlCalendarAdvance(Calendar,$H38,B39,"f",FALSE)</f>
        <v>42327</v>
      </c>
      <c r="I39" s="172">
        <f>_xll.qlInterestRateIndexValueDate(Index1M,$H39)</f>
        <v>42327</v>
      </c>
      <c r="J39" s="177">
        <f>IFERROR(_xll.qlIndexFixing(Index1M,$H39,TRUE,_xll.ohTrigger(RecalcTrigger,Trigger1M)),NA())</f>
        <v>5.1712450960149023E-3</v>
      </c>
      <c r="K39" s="44">
        <f>IFERROR(_xll.qlIndexFixing(Index3M,H39,TRUE,_xll.ohTrigger(RecalcTrigger,Trigger3M)),NA())</f>
        <v>5.922785239076073E-3</v>
      </c>
      <c r="L39" s="44">
        <f>IFERROR(_xll.qlIndexFixing(Index6M,$H39,TRUE,_xll.ohTrigger(RecalcTrigger,Trigger6M)),NA())</f>
        <v>7.57749872727619E-3</v>
      </c>
      <c r="M39" s="178">
        <f>IFERROR(_xll.qlIndexFixing(Index1Y,$H39,TRUE,_xll.ohTrigger(RecalcTrigger,Trigger1Y)),NA())</f>
        <v>1.0059929411871683E-2</v>
      </c>
      <c r="N39" s="177">
        <f>IFERROR(_xll.qlIndexFixing(ONIndex1M,I39,TRUE,_xll.ohTrigger(RecalcTrigger,Trigger1M)),NA())</f>
        <v>5.1551036678043616E-3</v>
      </c>
      <c r="O39" s="44">
        <f>IFERROR(_xll.qlIndexFixing(ONIndex3M,I39,TRUE,_xll.ohTrigger(RecalcTrigger,Trigger3M)),NA())</f>
        <v>5.8752056729305391E-3</v>
      </c>
      <c r="P39" s="44">
        <f>IFERROR(_xll.qlIndexFixing(ONIndex6M,I39,TRUE,_xll.ohTrigger(RecalcTrigger,Trigger6M)),NA())</f>
        <v>7.4079030442575355E-3</v>
      </c>
      <c r="Q39" s="178">
        <f>IFERROR(_xll.qlIndexFixing(ONIndex1Y,I39,TRUE,_xll.ohTrigger(RecalcTrigger,Trigger1Y)),NA())</f>
        <v>1.0661817740799107E-2</v>
      </c>
    </row>
    <row r="40" spans="2:17" x14ac:dyDescent="0.2">
      <c r="B40" s="39" t="s">
        <v>17</v>
      </c>
      <c r="D40" s="42">
        <f>_xll.qlCalendarAdvance(Calendar,$D39,B40,"f",FALSE)</f>
        <v>42328</v>
      </c>
      <c r="E40" s="172">
        <f>_xll.qlInterestRateIndexValueDate(IndexON,D40)</f>
        <v>42328</v>
      </c>
      <c r="F40" s="188">
        <f>IFERROR(_xll.qlIndexFixing(IndexON,D40,TRUE,_xll.ohTrigger(RecalcTrigger,TriggerON)),NA())</f>
        <v>4.6727519747591382E-3</v>
      </c>
      <c r="H40" s="42">
        <f>_xll.qlCalendarAdvance(Calendar,$H39,B40,"f",FALSE)</f>
        <v>42328</v>
      </c>
      <c r="I40" s="172">
        <f>_xll.qlInterestRateIndexValueDate(Index1M,$H40)</f>
        <v>42328</v>
      </c>
      <c r="J40" s="177">
        <f>IFERROR(_xll.qlIndexFixing(Index1M,$H40,TRUE,_xll.ohTrigger(RecalcTrigger,Trigger1M)),NA())</f>
        <v>5.1716927444751684E-3</v>
      </c>
      <c r="K40" s="44">
        <f>IFERROR(_xll.qlIndexFixing(Index3M,H40,TRUE,_xll.ohTrigger(RecalcTrigger,Trigger3M)),NA())</f>
        <v>5.9320757472308572E-3</v>
      </c>
      <c r="L40" s="44">
        <f>IFERROR(_xll.qlIndexFixing(Index6M,$H40,TRUE,_xll.ohTrigger(RecalcTrigger,Trigger6M)),NA())</f>
        <v>7.5832584403251651E-3</v>
      </c>
      <c r="M40" s="178">
        <f>IFERROR(_xll.qlIndexFixing(Index1Y,$H40,TRUE,_xll.ohTrigger(RecalcTrigger,Trigger1Y)),NA())</f>
        <v>1.0057995590503388E-2</v>
      </c>
      <c r="N40" s="177">
        <f>IFERROR(_xll.qlIndexFixing(ONIndex1M,I40,TRUE,_xll.ohTrigger(RecalcTrigger,Trigger1M)),NA())</f>
        <v>5.1583622412073229E-3</v>
      </c>
      <c r="O40" s="44">
        <f>IFERROR(_xll.qlIndexFixing(ONIndex3M,I40,TRUE,_xll.ohTrigger(RecalcTrigger,Trigger3M)),NA())</f>
        <v>5.870183688417482E-3</v>
      </c>
      <c r="P40" s="44">
        <f>IFERROR(_xll.qlIndexFixing(ONIndex6M,I40,TRUE,_xll.ohTrigger(RecalcTrigger,Trigger6M)),NA())</f>
        <v>7.3924573995909357E-3</v>
      </c>
      <c r="Q40" s="178">
        <f>IFERROR(_xll.qlIndexFixing(ONIndex1Y,I40,TRUE,_xll.ohTrigger(RecalcTrigger,Trigger1Y)),NA())</f>
        <v>1.0643639026219899E-2</v>
      </c>
    </row>
    <row r="41" spans="2:17" x14ac:dyDescent="0.2">
      <c r="B41" s="39" t="s">
        <v>17</v>
      </c>
      <c r="D41" s="42">
        <f>_xll.qlCalendarAdvance(Calendar,$D40,B41,"f",FALSE)</f>
        <v>42331</v>
      </c>
      <c r="E41" s="172">
        <f>_xll.qlInterestRateIndexValueDate(IndexON,D41)</f>
        <v>42331</v>
      </c>
      <c r="F41" s="188">
        <f>IFERROR(_xll.qlIndexFixing(IndexON,D41,TRUE,_xll.ohTrigger(RecalcTrigger,TriggerON)),NA())</f>
        <v>4.6669478275296328E-3</v>
      </c>
      <c r="H41" s="42">
        <f>_xll.qlCalendarAdvance(Calendar,$H40,B41,"f",FALSE)</f>
        <v>42331</v>
      </c>
      <c r="I41" s="172">
        <f>_xll.qlInterestRateIndexValueDate(Index1M,$H41)</f>
        <v>42331</v>
      </c>
      <c r="J41" s="177">
        <f>IFERROR(_xll.qlIndexFixing(Index1M,$H41,TRUE,_xll.ohTrigger(RecalcTrigger,Trigger1M)),NA())</f>
        <v>5.1734827551216389E-3</v>
      </c>
      <c r="K41" s="44">
        <f>IFERROR(_xll.qlIndexFixing(Index3M,H41,TRUE,_xll.ohTrigger(RecalcTrigger,Trigger3M)),NA())</f>
        <v>5.9368398152411621E-3</v>
      </c>
      <c r="L41" s="44">
        <f>IFERROR(_xll.qlIndexFixing(Index6M,$H41,TRUE,_xll.ohTrigger(RecalcTrigger,Trigger6M)),NA())</f>
        <v>7.6007026455767526E-3</v>
      </c>
      <c r="M41" s="178">
        <f>IFERROR(_xll.qlIndexFixing(Index1Y,$H41,TRUE,_xll.ohTrigger(RecalcTrigger,Trigger1Y)),NA())</f>
        <v>1.0073922325915483E-2</v>
      </c>
      <c r="N41" s="177">
        <f>IFERROR(_xll.qlIndexFixing(ONIndex1M,I41,TRUE,_xll.ohTrigger(RecalcTrigger,Trigger1M)),NA())</f>
        <v>5.1611857619571211E-3</v>
      </c>
      <c r="O41" s="44">
        <f>IFERROR(_xll.qlIndexFixing(ONIndex3M,I41,TRUE,_xll.ohTrigger(RecalcTrigger,Trigger3M)),NA())</f>
        <v>5.863329781482518E-3</v>
      </c>
      <c r="P41" s="44">
        <f>IFERROR(_xll.qlIndexFixing(ONIndex6M,I41,TRUE,_xll.ohTrigger(RecalcTrigger,Trigger6M)),NA())</f>
        <v>7.376050674411383E-3</v>
      </c>
      <c r="Q41" s="178">
        <f>IFERROR(_xll.qlIndexFixing(ONIndex1Y,I41,TRUE,_xll.ohTrigger(RecalcTrigger,Trigger1Y)),NA())</f>
        <v>1.0623880825879617E-2</v>
      </c>
    </row>
    <row r="42" spans="2:17" x14ac:dyDescent="0.2">
      <c r="B42" s="39" t="s">
        <v>17</v>
      </c>
      <c r="D42" s="42">
        <f>_xll.qlCalendarAdvance(Calendar,$D41,B42,"f",FALSE)</f>
        <v>42332</v>
      </c>
      <c r="E42" s="172">
        <f>_xll.qlInterestRateIndexValueDate(IndexON,D42)</f>
        <v>42332</v>
      </c>
      <c r="F42" s="188">
        <f>IFERROR(_xll.qlIndexFixing(IndexON,D42,TRUE,_xll.ohTrigger(RecalcTrigger,TriggerON)),NA())</f>
        <v>4.6632741586338788E-3</v>
      </c>
      <c r="H42" s="42">
        <f>_xll.qlCalendarAdvance(Calendar,$H41,B42,"f",FALSE)</f>
        <v>42332</v>
      </c>
      <c r="I42" s="172">
        <f>_xll.qlInterestRateIndexValueDate(Index1M,$H42)</f>
        <v>42332</v>
      </c>
      <c r="J42" s="177">
        <f>IFERROR(_xll.qlIndexFixing(Index1M,$H42,TRUE,_xll.ohTrigger(RecalcTrigger,Trigger1M)),NA())</f>
        <v>5.1741097778857199E-3</v>
      </c>
      <c r="K42" s="44">
        <f>IFERROR(_xll.qlIndexFixing(Index3M,H42,TRUE,_xll.ohTrigger(RecalcTrigger,Trigger3M)),NA())</f>
        <v>5.9405740286034335E-3</v>
      </c>
      <c r="L42" s="44">
        <f>IFERROR(_xll.qlIndexFixing(Index6M,$H42,TRUE,_xll.ohTrigger(RecalcTrigger,Trigger6M)),NA())</f>
        <v>7.6065329967877323E-3</v>
      </c>
      <c r="M42" s="178">
        <f>IFERROR(_xll.qlIndexFixing(Index1Y,$H42,TRUE,_xll.ohTrigger(RecalcTrigger,Trigger1Y)),NA())</f>
        <v>1.0083184499420384E-2</v>
      </c>
      <c r="N42" s="177">
        <f>IFERROR(_xll.qlIndexFixing(ONIndex1M,I42,TRUE,_xll.ohTrigger(RecalcTrigger,Trigger1M)),NA())</f>
        <v>5.1624893441337694E-3</v>
      </c>
      <c r="O42" s="44">
        <f>IFERROR(_xll.qlIndexFixing(ONIndex3M,I42,TRUE,_xll.ohTrigger(RecalcTrigger,Trigger3M)),NA())</f>
        <v>5.8591284755260542E-3</v>
      </c>
      <c r="P42" s="44">
        <f>IFERROR(_xll.qlIndexFixing(ONIndex6M,I42,TRUE,_xll.ohTrigger(RecalcTrigger,Trigger6M)),NA())</f>
        <v>7.3675913465542919E-3</v>
      </c>
      <c r="Q42" s="178">
        <f>IFERROR(_xll.qlIndexFixing(ONIndex1Y,I42,TRUE,_xll.ohTrigger(RecalcTrigger,Trigger1Y)),NA())</f>
        <v>1.0613677523242382E-2</v>
      </c>
    </row>
    <row r="43" spans="2:17" x14ac:dyDescent="0.2">
      <c r="B43" s="39" t="s">
        <v>17</v>
      </c>
      <c r="D43" s="42">
        <f>_xll.qlCalendarAdvance(Calendar,$D42,B43,"f",FALSE)</f>
        <v>42333</v>
      </c>
      <c r="E43" s="172">
        <f>_xll.qlInterestRateIndexValueDate(IndexON,D43)</f>
        <v>42333</v>
      </c>
      <c r="F43" s="188">
        <f>IFERROR(_xll.qlIndexFixing(IndexON,D43,TRUE,_xll.ohTrigger(RecalcTrigger,TriggerON)),NA())</f>
        <v>4.6591195867995427E-3</v>
      </c>
      <c r="H43" s="42">
        <f>_xll.qlCalendarAdvance(Calendar,$H42,B43,"f",FALSE)</f>
        <v>42333</v>
      </c>
      <c r="I43" s="172">
        <f>_xll.qlInterestRateIndexValueDate(Index1M,$H43)</f>
        <v>42333</v>
      </c>
      <c r="J43" s="177">
        <f>IFERROR(_xll.qlIndexFixing(Index1M,$H43,TRUE,_xll.ohTrigger(RecalcTrigger,Trigger1M)),NA())</f>
        <v>5.1757037594035715E-3</v>
      </c>
      <c r="K43" s="44">
        <f>IFERROR(_xll.qlIndexFixing(Index3M,H43,TRUE,_xll.ohTrigger(RecalcTrigger,Trigger3M)),NA())</f>
        <v>5.9444052030236437E-3</v>
      </c>
      <c r="L43" s="44">
        <f>IFERROR(_xll.qlIndexFixing(Index6M,$H43,TRUE,_xll.ohTrigger(RecalcTrigger,Trigger6M)),NA())</f>
        <v>7.6123514527661664E-3</v>
      </c>
      <c r="M43" s="178">
        <f>IFERROR(_xll.qlIndexFixing(Index1Y,$H43,TRUE,_xll.ohTrigger(RecalcTrigger,Trigger1Y)),NA())</f>
        <v>1.0092610779193554E-2</v>
      </c>
      <c r="N43" s="177">
        <f>IFERROR(_xll.qlIndexFixing(ONIndex1M,I43,TRUE,_xll.ohTrigger(RecalcTrigger,Trigger1M)),NA())</f>
        <v>5.1637061498954751E-3</v>
      </c>
      <c r="O43" s="44">
        <f>IFERROR(_xll.qlIndexFixing(ONIndex3M,I43,TRUE,_xll.ohTrigger(RecalcTrigger,Trigger3M)),NA())</f>
        <v>5.8544342364452717E-3</v>
      </c>
      <c r="P43" s="44">
        <f>IFERROR(_xll.qlIndexFixing(ONIndex6M,I43,TRUE,_xll.ohTrigger(RecalcTrigger,Trigger6M)),NA())</f>
        <v>7.3589335245227705E-3</v>
      </c>
      <c r="Q43" s="178">
        <f>IFERROR(_xll.qlIndexFixing(ONIndex1Y,I43,TRUE,_xll.ohTrigger(RecalcTrigger,Trigger1Y)),NA())</f>
        <v>1.0603186591082725E-2</v>
      </c>
    </row>
    <row r="44" spans="2:17" x14ac:dyDescent="0.2">
      <c r="B44" s="39" t="s">
        <v>17</v>
      </c>
      <c r="D44" s="42">
        <f>_xll.qlCalendarAdvance(Calendar,$D43,B44,"f",FALSE)</f>
        <v>42334</v>
      </c>
      <c r="E44" s="172">
        <f>_xll.qlInterestRateIndexValueDate(IndexON,D44)</f>
        <v>42334</v>
      </c>
      <c r="F44" s="188">
        <f>IFERROR(_xll.qlIndexFixing(IndexON,D44,TRUE,_xll.ohTrigger(RecalcTrigger,TriggerON)),NA())</f>
        <v>4.6544841118645319E-3</v>
      </c>
      <c r="H44" s="42">
        <f>_xll.qlCalendarAdvance(Calendar,$H43,B44,"f",FALSE)</f>
        <v>42334</v>
      </c>
      <c r="I44" s="172">
        <f>_xll.qlInterestRateIndexValueDate(Index1M,$H44)</f>
        <v>42334</v>
      </c>
      <c r="J44" s="177">
        <f>IFERROR(_xll.qlIndexFixing(Index1M,$H44,TRUE,_xll.ohTrigger(RecalcTrigger,Trigger1M)),NA())</f>
        <v>5.1759940978119709E-3</v>
      </c>
      <c r="K44" s="44">
        <f>IFERROR(_xll.qlIndexFixing(Index3M,H44,TRUE,_xll.ohTrigger(RecalcTrigger,Trigger3M)),NA())</f>
        <v>5.9483377052066888E-3</v>
      </c>
      <c r="L44" s="44">
        <f>IFERROR(_xll.qlIndexFixing(Index6M,$H44,TRUE,_xll.ohTrigger(RecalcTrigger,Trigger6M)),NA())</f>
        <v>7.6181461913315974E-3</v>
      </c>
      <c r="M44" s="178">
        <f>IFERROR(_xll.qlIndexFixing(Index1Y,$H44,TRUE,_xll.ohTrigger(RecalcTrigger,Trigger1Y)),NA())</f>
        <v>1.012452187302244E-2</v>
      </c>
      <c r="N44" s="177">
        <f>IFERROR(_xll.qlIndexFixing(ONIndex1M,I44,TRUE,_xll.ohTrigger(RecalcTrigger,Trigger1M)),NA())</f>
        <v>5.1648361790801456E-3</v>
      </c>
      <c r="O44" s="44">
        <f>IFERROR(_xll.qlIndexFixing(ONIndex3M,I44,TRUE,_xll.ohTrigger(RecalcTrigger,Trigger3M)),NA())</f>
        <v>5.849247064078078E-3</v>
      </c>
      <c r="P44" s="44">
        <f>IFERROR(_xll.qlIndexFixing(ONIndex6M,I44,TRUE,_xll.ohTrigger(RecalcTrigger,Trigger6M)),NA())</f>
        <v>7.3500772083978649E-3</v>
      </c>
      <c r="Q44" s="178">
        <f>IFERROR(_xll.qlIndexFixing(ONIndex1Y,I44,TRUE,_xll.ohTrigger(RecalcTrigger,Trigger1Y)),NA())</f>
        <v>1.0592408029562739E-2</v>
      </c>
    </row>
    <row r="45" spans="2:17" x14ac:dyDescent="0.2">
      <c r="B45" s="39" t="s">
        <v>17</v>
      </c>
      <c r="D45" s="42">
        <f>_xll.qlCalendarAdvance(Calendar,$D44,B45,"f",FALSE)</f>
        <v>42335</v>
      </c>
      <c r="E45" s="172">
        <f>_xll.qlInterestRateIndexValueDate(IndexON,D45)</f>
        <v>42335</v>
      </c>
      <c r="F45" s="188">
        <f>IFERROR(_xll.qlIndexFixing(IndexON,D45,TRUE,_xll.ohTrigger(RecalcTrigger,TriggerON)),NA())</f>
        <v>4.6436692294538071E-3</v>
      </c>
      <c r="H45" s="42">
        <f>_xll.qlCalendarAdvance(Calendar,$H44,B45,"f",FALSE)</f>
        <v>42335</v>
      </c>
      <c r="I45" s="172">
        <f>_xll.qlInterestRateIndexValueDate(Index1M,$H45)</f>
        <v>42335</v>
      </c>
      <c r="J45" s="177">
        <f>IFERROR(_xll.qlIndexFixing(Index1M,$H45,TRUE,_xll.ohTrigger(RecalcTrigger,Trigger1M)),NA())</f>
        <v>5.1762695373353679E-3</v>
      </c>
      <c r="K45" s="44">
        <f>IFERROR(_xll.qlIndexFixing(Index3M,H45,TRUE,_xll.ohTrigger(RecalcTrigger,Trigger3M)),NA())</f>
        <v>5.9584148328156259E-3</v>
      </c>
      <c r="L45" s="44">
        <f>IFERROR(_xll.qlIndexFixing(Index6M,$H45,TRUE,_xll.ohTrigger(RecalcTrigger,Trigger6M)),NA())</f>
        <v>7.6239053901650767E-3</v>
      </c>
      <c r="M45" s="178">
        <f>IFERROR(_xll.qlIndexFixing(Index1Y,$H45,TRUE,_xll.ohTrigger(RecalcTrigger,Trigger1Y)),NA())</f>
        <v>1.0122953207764872E-2</v>
      </c>
      <c r="N45" s="177">
        <f>IFERROR(_xll.qlIndexFixing(ONIndex1M,I45,TRUE,_xll.ohTrigger(RecalcTrigger,Trigger1M)),NA())</f>
        <v>5.1668801222197009E-3</v>
      </c>
      <c r="O45" s="44">
        <f>IFERROR(_xll.qlIndexFixing(ONIndex3M,I45,TRUE,_xll.ohTrigger(RecalcTrigger,Trigger3M)),NA())</f>
        <v>5.8373229608991535E-3</v>
      </c>
      <c r="P45" s="44">
        <f>IFERROR(_xll.qlIndexFixing(ONIndex6M,I45,TRUE,_xll.ohTrigger(RecalcTrigger,Trigger6M)),NA())</f>
        <v>7.3318502009604254E-3</v>
      </c>
      <c r="Q45" s="178">
        <f>IFERROR(_xll.qlIndexFixing(ONIndex1Y,I45,TRUE,_xll.ohTrigger(RecalcTrigger,Trigger1Y)),NA())</f>
        <v>1.0570198233799493E-2</v>
      </c>
    </row>
    <row r="46" spans="2:17" x14ac:dyDescent="0.2">
      <c r="B46" s="39" t="s">
        <v>17</v>
      </c>
      <c r="D46" s="42">
        <f>_xll.qlCalendarAdvance(Calendar,$D45,B46,"f",FALSE)</f>
        <v>42338</v>
      </c>
      <c r="E46" s="172">
        <f>_xll.qlInterestRateIndexValueDate(IndexON,D46)</f>
        <v>42338</v>
      </c>
      <c r="F46" s="188">
        <f>IFERROR(_xll.qlIndexFixing(IndexON,D46,TRUE,_xll.ohTrigger(RecalcTrigger,TriggerON)),NA())</f>
        <v>4.6311331828197133E-3</v>
      </c>
      <c r="H46" s="42">
        <f>_xll.qlCalendarAdvance(Calendar,$H45,B46,"f",FALSE)</f>
        <v>42338</v>
      </c>
      <c r="I46" s="172">
        <f>_xll.qlInterestRateIndexValueDate(Index1M,$H46)</f>
        <v>42338</v>
      </c>
      <c r="J46" s="177">
        <f>IFERROR(_xll.qlIndexFixing(Index1M,$H46,TRUE,_xll.ohTrigger(RecalcTrigger,Trigger1M)),NA())</f>
        <v>5.1774510971494634E-3</v>
      </c>
      <c r="K46" s="44">
        <f>IFERROR(_xll.qlIndexFixing(Index3M,H46,TRUE,_xll.ohTrigger(RecalcTrigger,Trigger3M)),NA())</f>
        <v>5.9621208219347317E-3</v>
      </c>
      <c r="L46" s="44">
        <f>IFERROR(_xll.qlIndexFixing(Index6M,$H46,TRUE,_xll.ohTrigger(RecalcTrigger,Trigger6M)),NA())</f>
        <v>7.6446792862648588E-3</v>
      </c>
      <c r="M46" s="178">
        <f>IFERROR(_xll.qlIndexFixing(Index1Y,$H46,TRUE,_xll.ohTrigger(RecalcTrigger,Trigger1Y)),NA())</f>
        <v>1.0140569606559697E-2</v>
      </c>
      <c r="N46" s="177">
        <f>IFERROR(_xll.qlIndexFixing(ONIndex1M,I46,TRUE,_xll.ohTrigger(RecalcTrigger,Trigger1M)),NA())</f>
        <v>5.1684885306968464E-3</v>
      </c>
      <c r="O46" s="44">
        <f>IFERROR(_xll.qlIndexFixing(ONIndex3M,I46,TRUE,_xll.ohTrigger(RecalcTrigger,Trigger3M)),NA())</f>
        <v>5.823569043690302E-3</v>
      </c>
      <c r="P46" s="44">
        <f>IFERROR(_xll.qlIndexFixing(ONIndex6M,I46,TRUE,_xll.ohTrigger(RecalcTrigger,Trigger6M)),NA())</f>
        <v>7.312667003126494E-3</v>
      </c>
      <c r="Q46" s="178">
        <f>IFERROR(_xll.qlIndexFixing(ONIndex1Y,I46,TRUE,_xll.ohTrigger(RecalcTrigger,Trigger1Y)),NA())</f>
        <v>1.0546417488987991E-2</v>
      </c>
    </row>
    <row r="47" spans="2:17" x14ac:dyDescent="0.2">
      <c r="B47" s="39" t="s">
        <v>17</v>
      </c>
      <c r="D47" s="42">
        <f>_xll.qlCalendarAdvance(Calendar,$D46,B47,"f",FALSE)</f>
        <v>42339</v>
      </c>
      <c r="E47" s="172">
        <f>_xll.qlInterestRateIndexValueDate(IndexON,D47)</f>
        <v>42339</v>
      </c>
      <c r="F47" s="188">
        <f>IFERROR(_xll.qlIndexFixing(IndexON,D47,TRUE,_xll.ohTrigger(RecalcTrigger,TriggerON)),NA())</f>
        <v>4.624221055532507E-3</v>
      </c>
      <c r="H47" s="42">
        <f>_xll.qlCalendarAdvance(Calendar,$H46,B47,"f",FALSE)</f>
        <v>42339</v>
      </c>
      <c r="I47" s="172">
        <f>_xll.qlInterestRateIndexValueDate(Index1M,$H47)</f>
        <v>42339</v>
      </c>
      <c r="J47" s="177">
        <f>IFERROR(_xll.qlIndexFixing(Index1M,$H47,TRUE,_xll.ohTrigger(RecalcTrigger,Trigger1M)),NA())</f>
        <v>5.1784532805717659E-3</v>
      </c>
      <c r="K47" s="44">
        <f>IFERROR(_xll.qlIndexFixing(Index3M,H47,TRUE,_xll.ohTrigger(RecalcTrigger,Trigger3M)),NA())</f>
        <v>5.9666291651630293E-3</v>
      </c>
      <c r="L47" s="44">
        <f>IFERROR(_xll.qlIndexFixing(Index6M,$H47,TRUE,_xll.ohTrigger(RecalcTrigger,Trigger6M)),NA())</f>
        <v>7.6499999999999251E-3</v>
      </c>
      <c r="M47" s="178">
        <f>IFERROR(_xll.qlIndexFixing(Index1Y,$H47,TRUE,_xll.ohTrigger(RecalcTrigger,Trigger1Y)),NA())</f>
        <v>1.0150000000000048E-2</v>
      </c>
      <c r="N47" s="177">
        <f>IFERROR(_xll.qlIndexFixing(ONIndex1M,I47,TRUE,_xll.ohTrigger(RecalcTrigger,Trigger1M)),NA())</f>
        <v>5.1691961606870063E-3</v>
      </c>
      <c r="O47" s="44">
        <f>IFERROR(_xll.qlIndexFixing(ONIndex3M,I47,TRUE,_xll.ohTrigger(RecalcTrigger,Trigger3M)),NA())</f>
        <v>5.816082891287877E-3</v>
      </c>
      <c r="P47" s="44">
        <f>IFERROR(_xll.qlIndexFixing(ONIndex6M,I47,TRUE,_xll.ohTrigger(RecalcTrigger,Trigger6M)),NA())</f>
        <v>7.3029025858750707E-3</v>
      </c>
      <c r="Q47" s="178">
        <f>IFERROR(_xll.qlIndexFixing(ONIndex1Y,I47,TRUE,_xll.ohTrigger(RecalcTrigger,Trigger1Y)),NA())</f>
        <v>1.0534290178442207E-2</v>
      </c>
    </row>
    <row r="48" spans="2:17" x14ac:dyDescent="0.2">
      <c r="B48" s="39" t="s">
        <v>17</v>
      </c>
      <c r="D48" s="42">
        <f>_xll.qlCalendarAdvance(Calendar,$D47,B48,"f",FALSE)</f>
        <v>42340</v>
      </c>
      <c r="E48" s="172">
        <f>_xll.qlInterestRateIndexValueDate(IndexON,D48)</f>
        <v>42340</v>
      </c>
      <c r="F48" s="188">
        <f>IFERROR(_xll.qlIndexFixing(IndexON,D48,TRUE,_xll.ohTrigger(RecalcTrigger,TriggerON)),NA())</f>
        <v>4.6174673365240171E-3</v>
      </c>
      <c r="H48" s="42">
        <f>_xll.qlCalendarAdvance(Calendar,$H47,B48,"f",FALSE)</f>
        <v>42340</v>
      </c>
      <c r="I48" s="172">
        <f>_xll.qlInterestRateIndexValueDate(Index1M,$H48)</f>
        <v>42340</v>
      </c>
      <c r="J48" s="177">
        <f>IFERROR(_xll.qlIndexFixing(Index1M,$H48,TRUE,_xll.ohTrigger(RecalcTrigger,Trigger1M)),NA())</f>
        <v>5.178660458226317E-3</v>
      </c>
      <c r="K48" s="44">
        <f>IFERROR(_xll.qlIndexFixing(Index3M,H48,TRUE,_xll.ohTrigger(RecalcTrigger,Trigger3M)),NA())</f>
        <v>5.971265623117286E-3</v>
      </c>
      <c r="L48" s="44">
        <f>IFERROR(_xll.qlIndexFixing(Index6M,$H48,TRUE,_xll.ohTrigger(RecalcTrigger,Trigger6M)),NA())</f>
        <v>7.6552165500278543E-3</v>
      </c>
      <c r="M48" s="178">
        <f>IFERROR(_xll.qlIndexFixing(Index1Y,$H48,TRUE,_xll.ohTrigger(RecalcTrigger,Trigger1Y)),NA())</f>
        <v>1.0159276085057196E-2</v>
      </c>
      <c r="N48" s="177">
        <f>IFERROR(_xll.qlIndexFixing(ONIndex1M,I48,TRUE,_xll.ohTrigger(RecalcTrigger,Trigger1M)),NA())</f>
        <v>5.1698744311756695E-3</v>
      </c>
      <c r="O48" s="44">
        <f>IFERROR(_xll.qlIndexFixing(ONIndex3M,I48,TRUE,_xll.ohTrigger(RecalcTrigger,Trigger3M)),NA())</f>
        <v>5.8089322329635262E-3</v>
      </c>
      <c r="P48" s="44">
        <f>IFERROR(_xll.qlIndexFixing(ONIndex6M,I48,TRUE,_xll.ohTrigger(RecalcTrigger,Trigger6M)),NA())</f>
        <v>7.2933615209080926E-3</v>
      </c>
      <c r="Q48" s="178">
        <f>IFERROR(_xll.qlIndexFixing(ONIndex1Y,I48,TRUE,_xll.ohTrigger(RecalcTrigger,Trigger1Y)),NA())</f>
        <v>1.0522322228468939E-2</v>
      </c>
    </row>
    <row r="49" spans="2:17" x14ac:dyDescent="0.2">
      <c r="B49" s="39" t="s">
        <v>17</v>
      </c>
      <c r="D49" s="42">
        <f>_xll.qlCalendarAdvance(Calendar,$D48,B49,"f",FALSE)</f>
        <v>42341</v>
      </c>
      <c r="E49" s="172">
        <f>_xll.qlInterestRateIndexValueDate(IndexON,D49)</f>
        <v>42341</v>
      </c>
      <c r="F49" s="188">
        <f>IFERROR(_xll.qlIndexFixing(IndexON,D49,TRUE,_xll.ohTrigger(RecalcTrigger,TriggerON)),NA())</f>
        <v>4.610999888134959E-3</v>
      </c>
      <c r="H49" s="42">
        <f>_xll.qlCalendarAdvance(Calendar,$H48,B49,"f",FALSE)</f>
        <v>42341</v>
      </c>
      <c r="I49" s="172">
        <f>_xll.qlInterestRateIndexValueDate(Index1M,$H49)</f>
        <v>42341</v>
      </c>
      <c r="J49" s="177">
        <f>IFERROR(_xll.qlIndexFixing(Index1M,$H49,TRUE,_xll.ohTrigger(RecalcTrigger,Trigger1M)),NA())</f>
        <v>5.1788616679708174E-3</v>
      </c>
      <c r="K49" s="44">
        <f>IFERROR(_xll.qlIndexFixing(Index3M,H49,TRUE,_xll.ohTrigger(RecalcTrigger,Trigger3M)),NA())</f>
        <v>5.9760254935947114E-3</v>
      </c>
      <c r="L49" s="44">
        <f>IFERROR(_xll.qlIndexFixing(Index6M,$H49,TRUE,_xll.ohTrigger(RecalcTrigger,Trigger6M)),NA())</f>
        <v>7.6603312876279139E-3</v>
      </c>
      <c r="M49" s="178">
        <f>IFERROR(_xll.qlIndexFixing(Index1Y,$H49,TRUE,_xll.ohTrigger(RecalcTrigger,Trigger1Y)),NA())</f>
        <v>1.0188483450306086E-2</v>
      </c>
      <c r="N49" s="177">
        <f>IFERROR(_xll.qlIndexFixing(ONIndex1M,I49,TRUE,_xll.ohTrigger(RecalcTrigger,Trigger1M)),NA())</f>
        <v>5.1705348253672234E-3</v>
      </c>
      <c r="O49" s="44">
        <f>IFERROR(_xll.qlIndexFixing(ONIndex3M,I49,TRUE,_xll.ohTrigger(RecalcTrigger,Trigger3M)),NA())</f>
        <v>5.8022827540604727E-3</v>
      </c>
      <c r="P49" s="44">
        <f>IFERROR(_xll.qlIndexFixing(ONIndex6M,I49,TRUE,_xll.ohTrigger(RecalcTrigger,Trigger6M)),NA())</f>
        <v>7.2841281775659628E-3</v>
      </c>
      <c r="Q49" s="178">
        <f>IFERROR(_xll.qlIndexFixing(ONIndex1Y,I49,TRUE,_xll.ohTrigger(RecalcTrigger,Trigger1Y)),NA())</f>
        <v>1.0510603037087174E-2</v>
      </c>
    </row>
    <row r="50" spans="2:17" x14ac:dyDescent="0.2">
      <c r="B50" s="39" t="s">
        <v>17</v>
      </c>
      <c r="D50" s="42">
        <f>_xll.qlCalendarAdvance(Calendar,$D49,B50,"f",FALSE)</f>
        <v>42342</v>
      </c>
      <c r="E50" s="172">
        <f>_xll.qlInterestRateIndexValueDate(IndexON,D50)</f>
        <v>42342</v>
      </c>
      <c r="F50" s="188">
        <f>IFERROR(_xll.qlIndexFixing(IndexON,D50,TRUE,_xll.ohTrigger(RecalcTrigger,TriggerON)),NA())</f>
        <v>4.5990771747646732E-3</v>
      </c>
      <c r="H50" s="42">
        <f>_xll.qlCalendarAdvance(Calendar,$H49,B50,"f",FALSE)</f>
        <v>42342</v>
      </c>
      <c r="I50" s="172">
        <f>_xll.qlInterestRateIndexValueDate(Index1M,$H50)</f>
        <v>42342</v>
      </c>
      <c r="J50" s="177">
        <f>IFERROR(_xll.qlIndexFixing(Index1M,$H50,TRUE,_xll.ohTrigger(RecalcTrigger,Trigger1M)),NA())</f>
        <v>5.1790569100602073E-3</v>
      </c>
      <c r="K50" s="44">
        <f>IFERROR(_xll.qlIndexFixing(Index3M,H50,TRUE,_xll.ohTrigger(RecalcTrigger,Trigger3M)),NA())</f>
        <v>5.9809022509758813E-3</v>
      </c>
      <c r="L50" s="44">
        <f>IFERROR(_xll.qlIndexFixing(Index6M,$H50,TRUE,_xll.ohTrigger(RecalcTrigger,Trigger6M)),NA())</f>
        <v>7.671049644587721E-3</v>
      </c>
      <c r="M50" s="178">
        <f>IFERROR(_xll.qlIndexFixing(Index1Y,$H50,TRUE,_xll.ohTrigger(RecalcTrigger,Trigger1Y)),NA())</f>
        <v>1.0187312384653459E-2</v>
      </c>
      <c r="N50" s="177">
        <f>IFERROR(_xll.qlIndexFixing(ONIndex1M,I50,TRUE,_xll.ohTrigger(RecalcTrigger,Trigger1M)),NA())</f>
        <v>5.1718693078162134E-3</v>
      </c>
      <c r="O50" s="44">
        <f>IFERROR(_xll.qlIndexFixing(ONIndex3M,I50,TRUE,_xll.ohTrigger(RecalcTrigger,Trigger3M)),NA())</f>
        <v>5.7907462623378132E-3</v>
      </c>
      <c r="P50" s="44">
        <f>IFERROR(_xll.qlIndexFixing(ONIndex6M,I50,TRUE,_xll.ohTrigger(RecalcTrigger,Trigger6M)),NA())</f>
        <v>7.2668319003221802E-3</v>
      </c>
      <c r="Q50" s="178">
        <f>IFERROR(_xll.qlIndexFixing(ONIndex1Y,I50,TRUE,_xll.ohTrigger(RecalcTrigger,Trigger1Y)),NA())</f>
        <v>1.048829521657672E-2</v>
      </c>
    </row>
    <row r="51" spans="2:17" x14ac:dyDescent="0.2">
      <c r="B51" s="39" t="s">
        <v>17</v>
      </c>
      <c r="D51" s="42">
        <f>_xll.qlCalendarAdvance(Calendar,$D50,B51,"f",FALSE)</f>
        <v>42345</v>
      </c>
      <c r="E51" s="172">
        <f>_xll.qlInterestRateIndexValueDate(IndexON,D51)</f>
        <v>42345</v>
      </c>
      <c r="F51" s="188">
        <f>IFERROR(_xll.qlIndexFixing(IndexON,D51,TRUE,_xll.ohTrigger(RecalcTrigger,TriggerON)),NA())</f>
        <v>4.5879928002867665E-3</v>
      </c>
      <c r="H51" s="42">
        <f>_xll.qlCalendarAdvance(Calendar,$H50,B51,"f",FALSE)</f>
        <v>42345</v>
      </c>
      <c r="I51" s="172">
        <f>_xll.qlInterestRateIndexValueDate(Index1M,$H51)</f>
        <v>42345</v>
      </c>
      <c r="J51" s="177">
        <f>IFERROR(_xll.qlIndexFixing(Index1M,$H51,TRUE,_xll.ohTrigger(RecalcTrigger,Trigger1M)),NA())</f>
        <v>5.1801387663996312E-3</v>
      </c>
      <c r="K51" s="44">
        <f>IFERROR(_xll.qlIndexFixing(Index3M,H51,TRUE,_xll.ohTrigger(RecalcTrigger,Trigger3M)),NA())</f>
        <v>5.9961685880296949E-3</v>
      </c>
      <c r="L51" s="44">
        <f>IFERROR(_xll.qlIndexFixing(Index6M,$H51,TRUE,_xll.ohTrigger(RecalcTrigger,Trigger6M)),NA())</f>
        <v>7.6798755814563831E-3</v>
      </c>
      <c r="M51" s="178">
        <f>IFERROR(_xll.qlIndexFixing(Index1Y,$H51,TRUE,_xll.ohTrigger(RecalcTrigger,Trigger1Y)),NA())</f>
        <v>1.0203353781242276E-2</v>
      </c>
      <c r="N51" s="177">
        <f>IFERROR(_xll.qlIndexFixing(ONIndex1M,I51,TRUE,_xll.ohTrigger(RecalcTrigger,Trigger1M)),NA())</f>
        <v>5.1729976407832723E-3</v>
      </c>
      <c r="O51" s="44">
        <f>IFERROR(_xll.qlIndexFixing(ONIndex3M,I51,TRUE,_xll.ohTrigger(RecalcTrigger,Trigger3M)),NA())</f>
        <v>5.7806966323370457E-3</v>
      </c>
      <c r="P51" s="44">
        <f>IFERROR(_xll.qlIndexFixing(ONIndex6M,I51,TRUE,_xll.ohTrigger(RecalcTrigger,Trigger6M)),NA())</f>
        <v>7.2502720184197678E-3</v>
      </c>
      <c r="Q51" s="178">
        <f>IFERROR(_xll.qlIndexFixing(ONIndex1Y,I51,TRUE,_xll.ohTrigger(RecalcTrigger,Trigger1Y)),NA())</f>
        <v>1.0466213856664686E-2</v>
      </c>
    </row>
    <row r="52" spans="2:17" x14ac:dyDescent="0.2">
      <c r="B52" s="39" t="s">
        <v>17</v>
      </c>
      <c r="D52" s="42">
        <f>_xll.qlCalendarAdvance(Calendar,$D51,B52,"f",FALSE)</f>
        <v>42346</v>
      </c>
      <c r="E52" s="172">
        <f>_xll.qlInterestRateIndexValueDate(IndexON,D52)</f>
        <v>42346</v>
      </c>
      <c r="F52" s="188">
        <f>IFERROR(_xll.qlIndexFixing(IndexON,D52,TRUE,_xll.ohTrigger(RecalcTrigger,TriggerON)),NA())</f>
        <v>4.5829567046706821E-3</v>
      </c>
      <c r="H52" s="42">
        <f>_xll.qlCalendarAdvance(Calendar,$H51,B52,"f",FALSE)</f>
        <v>42346</v>
      </c>
      <c r="I52" s="172">
        <f>_xll.qlInterestRateIndexValueDate(Index1M,$H52)</f>
        <v>42346</v>
      </c>
      <c r="J52" s="177">
        <f>IFERROR(_xll.qlIndexFixing(Index1M,$H52,TRUE,_xll.ohTrigger(RecalcTrigger,Trigger1M)),NA())</f>
        <v>5.1805315997226703E-3</v>
      </c>
      <c r="K52" s="44">
        <f>IFERROR(_xll.qlIndexFixing(Index3M,H52,TRUE,_xll.ohTrigger(RecalcTrigger,Trigger3M)),NA())</f>
        <v>6.0014476363916616E-3</v>
      </c>
      <c r="L52" s="44">
        <f>IFERROR(_xll.qlIndexFixing(Index6M,$H52,TRUE,_xll.ohTrigger(RecalcTrigger,Trigger6M)),NA())</f>
        <v>7.6845588582570836E-3</v>
      </c>
      <c r="M52" s="178">
        <f>IFERROR(_xll.qlIndexFixing(Index1Y,$H52,TRUE,_xll.ohTrigger(RecalcTrigger,Trigger1Y)),NA())</f>
        <v>1.0211736485712079E-2</v>
      </c>
      <c r="N52" s="177">
        <f>IFERROR(_xll.qlIndexFixing(ONIndex1M,I52,TRUE,_xll.ohTrigger(RecalcTrigger,Trigger1M)),NA())</f>
        <v>5.1735686542186965E-3</v>
      </c>
      <c r="O52" s="44">
        <f>IFERROR(_xll.qlIndexFixing(ONIndex3M,I52,TRUE,_xll.ohTrigger(RecalcTrigger,Trigger3M)),NA())</f>
        <v>5.7765530502162932E-3</v>
      </c>
      <c r="P52" s="44">
        <f>IFERROR(_xll.qlIndexFixing(ONIndex6M,I52,TRUE,_xll.ohTrigger(RecalcTrigger,Trigger6M)),NA())</f>
        <v>7.2425772822293233E-3</v>
      </c>
      <c r="Q52" s="178">
        <f>IFERROR(_xll.qlIndexFixing(ONIndex1Y,I52,TRUE,_xll.ohTrigger(RecalcTrigger,Trigger1Y)),NA())</f>
        <v>1.0455738457673114E-2</v>
      </c>
    </row>
    <row r="53" spans="2:17" x14ac:dyDescent="0.2">
      <c r="B53" s="39" t="s">
        <v>17</v>
      </c>
      <c r="D53" s="42">
        <f>_xll.qlCalendarAdvance(Calendar,$D52,B53,"f",FALSE)</f>
        <v>42347</v>
      </c>
      <c r="E53" s="172">
        <f>_xll.qlInterestRateIndexValueDate(IndexON,D53)</f>
        <v>42347</v>
      </c>
      <c r="F53" s="188">
        <f>IFERROR(_xll.qlIndexFixing(IndexON,D53,TRUE,_xll.ohTrigger(RecalcTrigger,TriggerON)),NA())</f>
        <v>4.5782068795119368E-3</v>
      </c>
      <c r="H53" s="42">
        <f>_xll.qlCalendarAdvance(Calendar,$H52,B53,"f",FALSE)</f>
        <v>42347</v>
      </c>
      <c r="I53" s="172">
        <f>_xll.qlInterestRateIndexValueDate(Index1M,$H53)</f>
        <v>42347</v>
      </c>
      <c r="J53" s="177">
        <f>IFERROR(_xll.qlIndexFixing(Index1M,$H53,TRUE,_xll.ohTrigger(RecalcTrigger,Trigger1M)),NA())</f>
        <v>5.181689038528013E-3</v>
      </c>
      <c r="K53" s="44">
        <f>IFERROR(_xll.qlIndexFixing(Index3M,H53,TRUE,_xll.ohTrigger(RecalcTrigger,Trigger3M)),NA())</f>
        <v>6.0068109432138131E-3</v>
      </c>
      <c r="L53" s="44">
        <f>IFERROR(_xll.qlIndexFixing(Index6M,$H53,TRUE,_xll.ohTrigger(RecalcTrigger,Trigger6M)),NA())</f>
        <v>7.6891713635990431E-3</v>
      </c>
      <c r="M53" s="178">
        <f>IFERROR(_xll.qlIndexFixing(Index1Y,$H53,TRUE,_xll.ohTrigger(RecalcTrigger,Trigger1Y)),NA())</f>
        <v>1.0219984149875445E-2</v>
      </c>
      <c r="N53" s="177">
        <f>IFERROR(_xll.qlIndexFixing(ONIndex1M,I53,TRUE,_xll.ohTrigger(RecalcTrigger,Trigger1M)),NA())</f>
        <v>5.1741217914380577E-3</v>
      </c>
      <c r="O53" s="44">
        <f>IFERROR(_xll.qlIndexFixing(ONIndex3M,I53,TRUE,_xll.ohTrigger(RecalcTrigger,Trigger3M)),NA())</f>
        <v>5.7729106474357916E-3</v>
      </c>
      <c r="P53" s="44">
        <f>IFERROR(_xll.qlIndexFixing(ONIndex6M,I53,TRUE,_xll.ohTrigger(RecalcTrigger,Trigger6M)),NA())</f>
        <v>7.2351902673395418E-3</v>
      </c>
      <c r="Q53" s="178">
        <f>IFERROR(_xll.qlIndexFixing(ONIndex1Y,I53,TRUE,_xll.ohTrigger(RecalcTrigger,Trigger1Y)),NA())</f>
        <v>1.0445511817273045E-2</v>
      </c>
    </row>
    <row r="54" spans="2:17" x14ac:dyDescent="0.2">
      <c r="B54" s="39" t="s">
        <v>17</v>
      </c>
      <c r="D54" s="42">
        <f>_xll.qlCalendarAdvance(Calendar,$D53,B54,"f",FALSE)</f>
        <v>42348</v>
      </c>
      <c r="E54" s="172">
        <f>_xll.qlInterestRateIndexValueDate(IndexON,D54)</f>
        <v>42348</v>
      </c>
      <c r="F54" s="188">
        <f>IFERROR(_xll.qlIndexFixing(IndexON,D54,TRUE,_xll.ohTrigger(RecalcTrigger,TriggerON)),NA())</f>
        <v>4.5737433248105308E-3</v>
      </c>
      <c r="H54" s="42">
        <f>_xll.qlCalendarAdvance(Calendar,$H53,B54,"f",FALSE)</f>
        <v>42348</v>
      </c>
      <c r="I54" s="172">
        <f>_xll.qlInterestRateIndexValueDate(Index1M,$H54)</f>
        <v>42348</v>
      </c>
      <c r="J54" s="177">
        <f>IFERROR(_xll.qlIndexFixing(Index1M,$H54,TRUE,_xll.ohTrigger(RecalcTrigger,Trigger1M)),NA())</f>
        <v>5.1818520587434969E-3</v>
      </c>
      <c r="K54" s="44">
        <f>IFERROR(_xll.qlIndexFixing(Index3M,H54,TRUE,_xll.ohTrigger(RecalcTrigger,Trigger3M)),NA())</f>
        <v>6.0122519827253218E-3</v>
      </c>
      <c r="L54" s="44">
        <f>IFERROR(_xll.qlIndexFixing(Index6M,$H54,TRUE,_xll.ohTrigger(RecalcTrigger,Trigger6M)),NA())</f>
        <v>7.6937182711836419E-3</v>
      </c>
      <c r="M54" s="178">
        <f>IFERROR(_xll.qlIndexFixing(Index1Y,$H54,TRUE,_xll.ohTrigger(RecalcTrigger,Trigger1Y)),NA())</f>
        <v>1.0245554363344414E-2</v>
      </c>
      <c r="N54" s="177">
        <f>IFERROR(_xll.qlIndexFixing(ONIndex1M,I54,TRUE,_xll.ohTrigger(RecalcTrigger,Trigger1M)),NA())</f>
        <v>5.1746570526034485E-3</v>
      </c>
      <c r="O54" s="44">
        <f>IFERROR(_xll.qlIndexFixing(ONIndex3M,I54,TRUE,_xll.ohTrigger(RecalcTrigger,Trigger3M)),NA())</f>
        <v>5.769769423995541E-3</v>
      </c>
      <c r="P54" s="44">
        <f>IFERROR(_xll.qlIndexFixing(ONIndex6M,I54,TRUE,_xll.ohTrigger(RecalcTrigger,Trigger6M)),NA())</f>
        <v>7.2281109738314697E-3</v>
      </c>
      <c r="Q54" s="178">
        <f>IFERROR(_xll.qlIndexFixing(ONIndex1Y,I54,TRUE,_xll.ohTrigger(RecalcTrigger,Trigger1Y)),NA())</f>
        <v>1.0435533935140295E-2</v>
      </c>
    </row>
    <row r="55" spans="2:17" x14ac:dyDescent="0.2">
      <c r="B55" s="39" t="s">
        <v>17</v>
      </c>
      <c r="D55" s="42">
        <f>_xll.qlCalendarAdvance(Calendar,$D54,B55,"f",FALSE)</f>
        <v>42349</v>
      </c>
      <c r="E55" s="172">
        <f>_xll.qlInterestRateIndexValueDate(IndexON,D55)</f>
        <v>42349</v>
      </c>
      <c r="F55" s="188">
        <f>IFERROR(_xll.qlIndexFixing(IndexON,D55,TRUE,_xll.ohTrigger(RecalcTrigger,TriggerON)),NA())</f>
        <v>4.5658275636606413E-3</v>
      </c>
      <c r="H55" s="42">
        <f>_xll.qlCalendarAdvance(Calendar,$H54,B55,"f",FALSE)</f>
        <v>42349</v>
      </c>
      <c r="I55" s="172">
        <f>_xll.qlInterestRateIndexValueDate(Index1M,$H55)</f>
        <v>42349</v>
      </c>
      <c r="J55" s="177">
        <f>IFERROR(_xll.qlIndexFixing(Index1M,$H55,TRUE,_xll.ohTrigger(RecalcTrigger,Trigger1M)),NA())</f>
        <v>5.1820106896099411E-3</v>
      </c>
      <c r="K55" s="44">
        <f>IFERROR(_xll.qlIndexFixing(Index3M,H55,TRUE,_xll.ohTrigger(RecalcTrigger,Trigger3M)),NA())</f>
        <v>6.0177642291241893E-3</v>
      </c>
      <c r="L55" s="44">
        <f>IFERROR(_xll.qlIndexFixing(Index6M,$H55,TRUE,_xll.ohTrigger(RecalcTrigger,Trigger6M)),NA())</f>
        <v>7.7020339368040047E-3</v>
      </c>
      <c r="M55" s="178">
        <f>IFERROR(_xll.qlIndexFixing(Index1Y,$H55,TRUE,_xll.ohTrigger(RecalcTrigger,Trigger1Y)),NA())</f>
        <v>1.0244743805447504E-2</v>
      </c>
      <c r="N55" s="177">
        <f>IFERROR(_xll.qlIndexFixing(ONIndex1M,I55,TRUE,_xll.ohTrigger(RecalcTrigger,Trigger1M)),NA())</f>
        <v>5.1757413784125914E-3</v>
      </c>
      <c r="O55" s="44">
        <f>IFERROR(_xll.qlIndexFixing(ONIndex3M,I55,TRUE,_xll.ohTrigger(RecalcTrigger,Trigger3M)),NA())</f>
        <v>5.7652486354372225E-3</v>
      </c>
      <c r="P55" s="44">
        <f>IFERROR(_xll.qlIndexFixing(ONIndex6M,I55,TRUE,_xll.ohTrigger(RecalcTrigger,Trigger6M)),NA())</f>
        <v>7.215120744488158E-3</v>
      </c>
      <c r="Q55" s="178">
        <f>IFERROR(_xll.qlIndexFixing(ONIndex1Y,I55,TRUE,_xll.ohTrigger(RecalcTrigger,Trigger1Y)),NA())</f>
        <v>1.0416704632753387E-2</v>
      </c>
    </row>
    <row r="56" spans="2:17" x14ac:dyDescent="0.2">
      <c r="B56" s="39" t="s">
        <v>17</v>
      </c>
      <c r="D56" s="42">
        <f>_xll.qlCalendarAdvance(Calendar,$D55,B56,"f",FALSE)</f>
        <v>42352</v>
      </c>
      <c r="E56" s="172">
        <f>_xll.qlInterestRateIndexValueDate(IndexON,D56)</f>
        <v>42352</v>
      </c>
      <c r="F56" s="188">
        <f>IFERROR(_xll.qlIndexFixing(IndexON,D56,TRUE,_xll.ohTrigger(RecalcTrigger,TriggerON)),NA())</f>
        <v>4.5587518109024838E-3</v>
      </c>
      <c r="H56" s="42">
        <f>_xll.qlCalendarAdvance(Calendar,$H55,B56,"f",FALSE)</f>
        <v>42352</v>
      </c>
      <c r="I56" s="172">
        <f>_xll.qlInterestRateIndexValueDate(Index1M,$H56)</f>
        <v>42352</v>
      </c>
      <c r="J56" s="177">
        <f>IFERROR(_xll.qlIndexFixing(Index1M,$H56,TRUE,_xll.ohTrigger(RecalcTrigger,Trigger1M)),NA())</f>
        <v>5.1842465839731459E-3</v>
      </c>
      <c r="K56" s="44">
        <f>IFERROR(_xll.qlIndexFixing(Index3M,H56,TRUE,_xll.ohTrigger(RecalcTrigger,Trigger3M)),NA())</f>
        <v>6.0346629511493612E-3</v>
      </c>
      <c r="L56" s="44">
        <f>IFERROR(_xll.qlIndexFixing(Index6M,$H56,TRUE,_xll.ohTrigger(RecalcTrigger,Trigger6M)),NA())</f>
        <v>7.7113533998273091E-3</v>
      </c>
      <c r="M56" s="178">
        <f>IFERROR(_xll.qlIndexFixing(Index1Y,$H56,TRUE,_xll.ohTrigger(RecalcTrigger,Trigger1Y)),NA())</f>
        <v>1.0259335454786611E-2</v>
      </c>
      <c r="N56" s="177">
        <f>IFERROR(_xll.qlIndexFixing(ONIndex1M,I56,TRUE,_xll.ohTrigger(RecalcTrigger,Trigger1M)),NA())</f>
        <v>5.1766193352664747E-3</v>
      </c>
      <c r="O56" s="44">
        <f>IFERROR(_xll.qlIndexFixing(ONIndex3M,I56,TRUE,_xll.ohTrigger(RecalcTrigger,Trigger3M)),NA())</f>
        <v>5.7622163226644929E-3</v>
      </c>
      <c r="P56" s="44">
        <f>IFERROR(_xll.qlIndexFixing(ONIndex6M,I56,TRUE,_xll.ohTrigger(RecalcTrigger,Trigger6M)),NA())</f>
        <v>7.2028710131299967E-3</v>
      </c>
      <c r="Q56" s="178">
        <f>IFERROR(_xll.qlIndexFixing(ONIndex1Y,I56,TRUE,_xll.ohTrigger(RecalcTrigger,Trigger1Y)),NA())</f>
        <v>1.0398109990417126E-2</v>
      </c>
    </row>
    <row r="57" spans="2:17" x14ac:dyDescent="0.2">
      <c r="B57" s="39" t="s">
        <v>17</v>
      </c>
      <c r="D57" s="42">
        <f>_xll.qlCalendarAdvance(Calendar,$D56,B57,"f",FALSE)</f>
        <v>42353</v>
      </c>
      <c r="E57" s="172">
        <f>_xll.qlInterestRateIndexValueDate(IndexON,D57)</f>
        <v>42353</v>
      </c>
      <c r="F57" s="188">
        <f>IFERROR(_xll.qlIndexFixing(IndexON,D57,TRUE,_xll.ohTrigger(RecalcTrigger,TriggerON)),NA())</f>
        <v>4.5557196085688201E-3</v>
      </c>
      <c r="H57" s="42">
        <f>_xll.qlCalendarAdvance(Calendar,$H56,B57,"f",FALSE)</f>
        <v>42353</v>
      </c>
      <c r="I57" s="172">
        <f>_xll.qlInterestRateIndexValueDate(Index1M,$H57)</f>
        <v>42353</v>
      </c>
      <c r="J57" s="177">
        <f>IFERROR(_xll.qlIndexFixing(Index1M,$H57,TRUE,_xll.ohTrigger(RecalcTrigger,Trigger1M)),NA())</f>
        <v>5.1852280430452957E-3</v>
      </c>
      <c r="K57" s="44">
        <f>IFERROR(_xll.qlIndexFixing(Index3M,H57,TRUE,_xll.ohTrigger(RecalcTrigger,Trigger3M)),NA())</f>
        <v>6.0403947664346468E-3</v>
      </c>
      <c r="L57" s="44">
        <f>IFERROR(_xll.qlIndexFixing(Index6M,$H57,TRUE,_xll.ohTrigger(RecalcTrigger,Trigger6M)),NA())</f>
        <v>7.715649925975808E-3</v>
      </c>
      <c r="M57" s="178">
        <f>IFERROR(_xll.qlIndexFixing(Index1Y,$H57,TRUE,_xll.ohTrigger(RecalcTrigger,Trigger1Y)),NA())</f>
        <v>1.026685603273411E-2</v>
      </c>
      <c r="N57" s="177">
        <f>IFERROR(_xll.qlIndexFixing(ONIndex1M,I57,TRUE,_xll.ohTrigger(RecalcTrigger,Trigger1M)),NA())</f>
        <v>5.1770652155136432E-3</v>
      </c>
      <c r="O57" s="44">
        <f>IFERROR(_xll.qlIndexFixing(ONIndex3M,I57,TRUE,_xll.ohTrigger(RecalcTrigger,Trigger3M)),NA())</f>
        <v>5.7615809954392194E-3</v>
      </c>
      <c r="P57" s="44">
        <f>IFERROR(_xll.qlIndexFixing(ONIndex6M,I57,TRUE,_xll.ohTrigger(RecalcTrigger,Trigger6M)),NA())</f>
        <v>7.197330326206286E-3</v>
      </c>
      <c r="Q57" s="178">
        <f>IFERROR(_xll.qlIndexFixing(ONIndex1Y,I57,TRUE,_xll.ohTrigger(RecalcTrigger,Trigger1Y)),NA())</f>
        <v>1.0389375900026199E-2</v>
      </c>
    </row>
    <row r="58" spans="2:17" x14ac:dyDescent="0.2">
      <c r="B58" s="39" t="s">
        <v>17</v>
      </c>
      <c r="D58" s="42">
        <f>_xll.qlCalendarAdvance(Calendar,$D57,B58,"f",FALSE)</f>
        <v>42354</v>
      </c>
      <c r="E58" s="172">
        <f>_xll.qlInterestRateIndexValueDate(IndexON,D58)</f>
        <v>42354</v>
      </c>
      <c r="F58" s="188">
        <f>IFERROR(_xll.qlIndexFixing(IndexON,D58,TRUE,_xll.ohTrigger(RecalcTrigger,TriggerON)),NA())</f>
        <v>4.5529736766114492E-3</v>
      </c>
      <c r="H58" s="42">
        <f>_xll.qlCalendarAdvance(Calendar,$H57,B58,"f",FALSE)</f>
        <v>42354</v>
      </c>
      <c r="I58" s="172">
        <f>_xll.qlInterestRateIndexValueDate(Index1M,$H58)</f>
        <v>42354</v>
      </c>
      <c r="J58" s="177">
        <f>IFERROR(_xll.qlIndexFixing(Index1M,$H58,TRUE,_xll.ohTrigger(RecalcTrigger,Trigger1M)),NA())</f>
        <v>5.1885352785535797E-3</v>
      </c>
      <c r="K58" s="44">
        <f>IFERROR(_xll.qlIndexFixing(Index3M,H58,TRUE,_xll.ohTrigger(RecalcTrigger,Trigger3M)),NA())</f>
        <v>6.0461651591038933E-3</v>
      </c>
      <c r="L58" s="44">
        <f>IFERROR(_xll.qlIndexFixing(Index6M,$H58,TRUE,_xll.ohTrigger(RecalcTrigger,Trigger6M)),NA())</f>
        <v>7.7199118976523148E-3</v>
      </c>
      <c r="M58" s="178">
        <f>IFERROR(_xll.qlIndexFixing(Index1Y,$H58,TRUE,_xll.ohTrigger(RecalcTrigger,Trigger1Y)),NA())</f>
        <v>1.0274269290481359E-2</v>
      </c>
      <c r="N58" s="177">
        <f>IFERROR(_xll.qlIndexFixing(ONIndex1M,I58,TRUE,_xll.ohTrigger(RecalcTrigger,Trigger1M)),NA())</f>
        <v>5.177493219625795E-3</v>
      </c>
      <c r="O58" s="44">
        <f>IFERROR(_xll.qlIndexFixing(ONIndex3M,I58,TRUE,_xll.ohTrigger(RecalcTrigger,Trigger3M)),NA())</f>
        <v>5.7614468475541969E-3</v>
      </c>
      <c r="P58" s="44">
        <f>IFERROR(_xll.qlIndexFixing(ONIndex6M,I58,TRUE,_xll.ohTrigger(RecalcTrigger,Trigger6M)),NA())</f>
        <v>7.1920973605021921E-3</v>
      </c>
      <c r="Q58" s="178">
        <f>IFERROR(_xll.qlIndexFixing(ONIndex1Y,I58,TRUE,_xll.ohTrigger(RecalcTrigger,Trigger1Y)),NA())</f>
        <v>1.038089056790259E-2</v>
      </c>
    </row>
    <row r="59" spans="2:17" x14ac:dyDescent="0.2">
      <c r="B59" s="39" t="s">
        <v>17</v>
      </c>
      <c r="D59" s="42">
        <f>_xll.qlCalendarAdvance(Calendar,$D58,B59,"f",FALSE)</f>
        <v>42355</v>
      </c>
      <c r="E59" s="172">
        <f>_xll.qlInterestRateIndexValueDate(IndexON,D59)</f>
        <v>42355</v>
      </c>
      <c r="F59" s="188">
        <f>IFERROR(_xll.qlIndexFixing(IndexON,D59,TRUE,_xll.ohTrigger(RecalcTrigger,TriggerON)),NA())</f>
        <v>4.5505140151114176E-3</v>
      </c>
      <c r="H59" s="42">
        <f>_xll.qlCalendarAdvance(Calendar,$H58,B59,"f",FALSE)</f>
        <v>42355</v>
      </c>
      <c r="I59" s="172">
        <f>_xll.qlInterestRateIndexValueDate(Index1M,$H59)</f>
        <v>42355</v>
      </c>
      <c r="J59" s="177">
        <f>IFERROR(_xll.qlIndexFixing(Index1M,$H59,TRUE,_xll.ohTrigger(RecalcTrigger,Trigger1M)),NA())</f>
        <v>5.1888067401250487E-3</v>
      </c>
      <c r="K59" s="44">
        <f>IFERROR(_xll.qlIndexFixing(Index3M,H59,TRUE,_xll.ohTrigger(RecalcTrigger,Trigger3M)),NA())</f>
        <v>6.0519679252780539E-3</v>
      </c>
      <c r="L59" s="44">
        <f>IFERROR(_xll.qlIndexFixing(Index6M,$H59,TRUE,_xll.ohTrigger(RecalcTrigger,Trigger6M)),NA())</f>
        <v>7.7241444889054271E-3</v>
      </c>
      <c r="M59" s="178">
        <f>IFERROR(_xll.qlIndexFixing(Index1Y,$H59,TRUE,_xll.ohTrigger(RecalcTrigger,Trigger1Y)),NA())</f>
        <v>1.0296882746279835E-2</v>
      </c>
      <c r="N59" s="177">
        <f>IFERROR(_xll.qlIndexFixing(ONIndex1M,I59,TRUE,_xll.ohTrigger(RecalcTrigger,Trigger1M)),NA())</f>
        <v>5.1779033475218839E-3</v>
      </c>
      <c r="O59" s="44">
        <f>IFERROR(_xll.qlIndexFixing(ONIndex3M,I59,TRUE,_xll.ohTrigger(RecalcTrigger,Trigger3M)),NA())</f>
        <v>5.7618138787662865E-3</v>
      </c>
      <c r="P59" s="44">
        <f>IFERROR(_xll.qlIndexFixing(ONIndex6M,I59,TRUE,_xll.ohTrigger(RecalcTrigger,Trigger6M)),NA())</f>
        <v>7.1871721160987612E-3</v>
      </c>
      <c r="Q59" s="178">
        <f>IFERROR(_xll.qlIndexFixing(ONIndex1Y,I59,TRUE,_xll.ohTrigger(RecalcTrigger,Trigger1Y)),NA())</f>
        <v>1.0372653994127345E-2</v>
      </c>
    </row>
    <row r="60" spans="2:17" x14ac:dyDescent="0.2">
      <c r="B60" s="39" t="s">
        <v>17</v>
      </c>
      <c r="D60" s="42">
        <f>_xll.qlCalendarAdvance(Calendar,$D59,B60,"f",FALSE)</f>
        <v>42356</v>
      </c>
      <c r="E60" s="172">
        <f>_xll.qlInterestRateIndexValueDate(IndexON,D60)</f>
        <v>42356</v>
      </c>
      <c r="F60" s="188">
        <f>IFERROR(_xll.qlIndexFixing(IndexON,D60,TRUE,_xll.ohTrigger(RecalcTrigger,TriggerON)),NA())</f>
        <v>4.5466055603541706E-3</v>
      </c>
      <c r="H60" s="42">
        <f>_xll.qlCalendarAdvance(Calendar,$H59,B60,"f",FALSE)</f>
        <v>42356</v>
      </c>
      <c r="I60" s="172">
        <f>_xll.qlInterestRateIndexValueDate(Index1M,$H60)</f>
        <v>42356</v>
      </c>
      <c r="J60" s="177">
        <f>IFERROR(_xll.qlIndexFixing(Index1M,$H60,TRUE,_xll.ohTrigger(RecalcTrigger,Trigger1M)),NA())</f>
        <v>5.1890848499184846E-3</v>
      </c>
      <c r="K60" s="44">
        <f>IFERROR(_xll.qlIndexFixing(Index3M,H60,TRUE,_xll.ohTrigger(RecalcTrigger,Trigger3M)),NA())</f>
        <v>6.0577981495580904E-3</v>
      </c>
      <c r="L60" s="44">
        <f>IFERROR(_xll.qlIndexFixing(Index6M,$H60,TRUE,_xll.ohTrigger(RecalcTrigger,Trigger6M)),NA())</f>
        <v>7.7310053465246805E-3</v>
      </c>
      <c r="M60" s="178">
        <f>IFERROR(_xll.qlIndexFixing(Index1Y,$H60,TRUE,_xll.ohTrigger(RecalcTrigger,Trigger1Y)),NA())</f>
        <v>1.029638368011318E-2</v>
      </c>
      <c r="N60" s="177">
        <f>IFERROR(_xll.qlIndexFixing(ONIndex1M,I60,TRUE,_xll.ohTrigger(RecalcTrigger,Trigger1M)),NA())</f>
        <v>5.1787374919990787E-3</v>
      </c>
      <c r="O60" s="44">
        <f>IFERROR(_xll.qlIndexFixing(ONIndex3M,I60,TRUE,_xll.ohTrigger(RecalcTrigger,Trigger3M)),NA())</f>
        <v>5.7643095700388178E-3</v>
      </c>
      <c r="P60" s="44">
        <f>IFERROR(_xll.qlIndexFixing(ONIndex6M,I60,TRUE,_xll.ohTrigger(RecalcTrigger,Trigger6M)),NA())</f>
        <v>7.1784885400716378E-3</v>
      </c>
      <c r="Q60" s="178">
        <f>IFERROR(_xll.qlIndexFixing(ONIndex1Y,I60,TRUE,_xll.ohTrigger(RecalcTrigger,Trigger1Y)),NA())</f>
        <v>1.0357303927420737E-2</v>
      </c>
    </row>
    <row r="61" spans="2:17" x14ac:dyDescent="0.2">
      <c r="B61" s="39" t="s">
        <v>17</v>
      </c>
      <c r="D61" s="42">
        <f>_xll.qlCalendarAdvance(Calendar,$D60,B61,"f",FALSE)</f>
        <v>42359</v>
      </c>
      <c r="E61" s="172">
        <f>_xll.qlInterestRateIndexValueDate(IndexON,D61)</f>
        <v>42359</v>
      </c>
      <c r="F61" s="188">
        <f>IFERROR(_xll.qlIndexFixing(IndexON,D61,TRUE,_xll.ohTrigger(RecalcTrigger,TriggerON)),NA())</f>
        <v>4.5435380735225905E-3</v>
      </c>
      <c r="H61" s="42">
        <f>_xll.qlCalendarAdvance(Calendar,$H60,B61,"f",FALSE)</f>
        <v>42359</v>
      </c>
      <c r="I61" s="172">
        <f>_xll.qlInterestRateIndexValueDate(Index1M,$H61)</f>
        <v>42359</v>
      </c>
      <c r="J61" s="177">
        <f>IFERROR(_xll.qlIndexFixing(Index1M,$H61,TRUE,_xll.ohTrigger(RecalcTrigger,Trigger1M)),NA())</f>
        <v>5.1946162221120969E-3</v>
      </c>
      <c r="K61" s="44">
        <f>IFERROR(_xll.qlIndexFixing(Index3M,H61,TRUE,_xll.ohTrigger(RecalcTrigger,Trigger3M)),NA())</f>
        <v>6.0754076378997249E-3</v>
      </c>
      <c r="L61" s="44">
        <f>IFERROR(_xll.qlIndexFixing(Index6M,$H61,TRUE,_xll.ohTrigger(RecalcTrigger,Trigger6M)),NA())</f>
        <v>7.7408845322249776E-3</v>
      </c>
      <c r="M61" s="178">
        <f>IFERROR(_xll.qlIndexFixing(Index1Y,$H61,TRUE,_xll.ohTrigger(RecalcTrigger,Trigger1Y)),NA())</f>
        <v>1.0309864404339949E-2</v>
      </c>
      <c r="N61" s="177">
        <f>IFERROR(_xll.qlIndexFixing(ONIndex1M,I61,TRUE,_xll.ohTrigger(RecalcTrigger,Trigger1M)),NA())</f>
        <v>5.1793650975129335E-3</v>
      </c>
      <c r="O61" s="44">
        <f>IFERROR(_xll.qlIndexFixing(ONIndex3M,I61,TRUE,_xll.ohTrigger(RecalcTrigger,Trigger3M)),NA())</f>
        <v>5.7682937963687841E-3</v>
      </c>
      <c r="P61" s="44">
        <f>IFERROR(_xll.qlIndexFixing(ONIndex6M,I61,TRUE,_xll.ohTrigger(RecalcTrigger,Trigger6M)),NA())</f>
        <v>7.1705483506812051E-3</v>
      </c>
      <c r="Q61" s="178">
        <f>IFERROR(_xll.qlIndexFixing(ONIndex1Y,I61,TRUE,_xll.ohTrigger(RecalcTrigger,Trigger1Y)),NA())</f>
        <v>1.0342195281375366E-2</v>
      </c>
    </row>
    <row r="62" spans="2:17" x14ac:dyDescent="0.2">
      <c r="B62" s="39" t="s">
        <v>17</v>
      </c>
      <c r="D62" s="42">
        <f>_xll.qlCalendarAdvance(Calendar,$D61,B62,"f",FALSE)</f>
        <v>42360</v>
      </c>
      <c r="E62" s="172">
        <f>_xll.qlInterestRateIndexValueDate(IndexON,D62)</f>
        <v>42360</v>
      </c>
      <c r="F62" s="188">
        <f>IFERROR(_xll.qlIndexFixing(IndexON,D62,TRUE,_xll.ohTrigger(RecalcTrigger,TriggerON)),NA())</f>
        <v>4.5425097640661161E-3</v>
      </c>
      <c r="H62" s="42">
        <f>_xll.qlCalendarAdvance(Calendar,$H61,B62,"f",FALSE)</f>
        <v>42360</v>
      </c>
      <c r="I62" s="172">
        <f>_xll.qlInterestRateIndexValueDate(Index1M,$H62)</f>
        <v>42360</v>
      </c>
      <c r="J62" s="177">
        <f>IFERROR(_xll.qlIndexFixing(Index1M,$H62,TRUE,_xll.ohTrigger(RecalcTrigger,Trigger1M)),NA())</f>
        <v>5.1969001210318685E-3</v>
      </c>
      <c r="K62" s="44">
        <f>IFERROR(_xll.qlIndexFixing(Index3M,H62,TRUE,_xll.ohTrigger(RecalcTrigger,Trigger3M)),NA())</f>
        <v>6.0813017613412903E-3</v>
      </c>
      <c r="L62" s="44">
        <f>IFERROR(_xll.qlIndexFixing(Index6M,$H62,TRUE,_xll.ohTrigger(RecalcTrigger,Trigger6M)),NA())</f>
        <v>7.7450478336507653E-3</v>
      </c>
      <c r="M62" s="178">
        <f>IFERROR(_xll.qlIndexFixing(Index1Y,$H62,TRUE,_xll.ohTrigger(RecalcTrigger,Trigger1Y)),NA())</f>
        <v>1.0316716919741493E-2</v>
      </c>
      <c r="N62" s="177">
        <f>IFERROR(_xll.qlIndexFixing(ONIndex1M,I62,TRUE,_xll.ohTrigger(RecalcTrigger,Trigger1M)),NA())</f>
        <v>5.1796858445718463E-3</v>
      </c>
      <c r="O62" s="44">
        <f>IFERROR(_xll.qlIndexFixing(ONIndex3M,I62,TRUE,_xll.ohTrigger(RecalcTrigger,Trigger3M)),NA())</f>
        <v>5.7711667239579434E-3</v>
      </c>
      <c r="P62" s="44">
        <f>IFERROR(_xll.qlIndexFixing(ONIndex6M,I62,TRUE,_xll.ohTrigger(RecalcTrigger,Trigger6M)),NA())</f>
        <v>7.167161712375858E-3</v>
      </c>
      <c r="Q62" s="178">
        <f>IFERROR(_xll.qlIndexFixing(ONIndex1Y,I62,TRUE,_xll.ohTrigger(RecalcTrigger,Trigger1Y)),NA())</f>
        <v>1.0335202498693574E-2</v>
      </c>
    </row>
    <row r="63" spans="2:17" x14ac:dyDescent="0.2">
      <c r="B63" s="39" t="s">
        <v>17</v>
      </c>
      <c r="D63" s="42">
        <f>_xll.qlCalendarAdvance(Calendar,$D62,B63,"f",FALSE)</f>
        <v>42361</v>
      </c>
      <c r="E63" s="172">
        <f>_xll.qlInterestRateIndexValueDate(IndexON,D63)</f>
        <v>42361</v>
      </c>
      <c r="F63" s="188">
        <f>IFERROR(_xll.qlIndexFixing(IndexON,D63,TRUE,_xll.ohTrigger(RecalcTrigger,TriggerON)),NA())</f>
        <v>4.5417677251480271E-3</v>
      </c>
      <c r="H63" s="42">
        <f>_xll.qlCalendarAdvance(Calendar,$H62,B63,"f",FALSE)</f>
        <v>42361</v>
      </c>
      <c r="I63" s="172">
        <f>_xll.qlInterestRateIndexValueDate(Index1M,$H63)</f>
        <v>42361</v>
      </c>
      <c r="J63" s="177">
        <f>IFERROR(_xll.qlIndexFixing(Index1M,$H63,TRUE,_xll.ohTrigger(RecalcTrigger,Trigger1M)),NA())</f>
        <v>5.2038931812002009E-3</v>
      </c>
      <c r="K63" s="44">
        <f>IFERROR(_xll.qlIndexFixing(Index3M,H63,TRUE,_xll.ohTrigger(RecalcTrigger,Trigger3M)),NA())</f>
        <v>6.0872003761254893E-3</v>
      </c>
      <c r="L63" s="44">
        <f>IFERROR(_xll.qlIndexFixing(Index6M,$H63,TRUE,_xll.ohTrigger(RecalcTrigger,Trigger6M)),NA())</f>
        <v>7.7492127998734506E-3</v>
      </c>
      <c r="M63" s="178">
        <f>IFERROR(_xll.qlIndexFixing(Index1Y,$H63,TRUE,_xll.ohTrigger(RecalcTrigger,Trigger1Y)),NA())</f>
        <v>1.0323489842517412E-2</v>
      </c>
      <c r="N63" s="177">
        <f>IFERROR(_xll.qlIndexFixing(ONIndex1M,I63,TRUE,_xll.ohTrigger(RecalcTrigger,Trigger1M)),NA())</f>
        <v>5.1799887154957425E-3</v>
      </c>
      <c r="O63" s="44">
        <f>IFERROR(_xll.qlIndexFixing(ONIndex3M,I63,TRUE,_xll.ohTrigger(RecalcTrigger,Trigger3M)),NA())</f>
        <v>5.774540830725261E-3</v>
      </c>
      <c r="P63" s="44">
        <f>IFERROR(_xll.qlIndexFixing(ONIndex6M,I63,TRUE,_xll.ohTrigger(RecalcTrigger,Trigger6M)),NA())</f>
        <v>7.1640827952090813E-3</v>
      </c>
      <c r="Q63" s="178">
        <f>IFERROR(_xll.qlIndexFixing(ONIndex1Y,I63,TRUE,_xll.ohTrigger(RecalcTrigger,Trigger1Y)),NA())</f>
        <v>1.0328458474198055E-2</v>
      </c>
    </row>
    <row r="64" spans="2:17" x14ac:dyDescent="0.2">
      <c r="B64" s="39" t="s">
        <v>17</v>
      </c>
      <c r="D64" s="42">
        <f>_xll.qlCalendarAdvance(Calendar,$D63,B64,"f",FALSE)</f>
        <v>42362</v>
      </c>
      <c r="E64" s="172">
        <f>_xll.qlInterestRateIndexValueDate(IndexON,D64)</f>
        <v>42362</v>
      </c>
      <c r="F64" s="188">
        <f>IFERROR(_xll.qlIndexFixing(IndexON,D64,TRUE,_xll.ohTrigger(RecalcTrigger,TriggerON)),NA())</f>
        <v>4.5416585196125236E-3</v>
      </c>
      <c r="H64" s="42">
        <f>_xll.qlCalendarAdvance(Calendar,$H63,B64,"f",FALSE)</f>
        <v>42362</v>
      </c>
      <c r="I64" s="172">
        <f>_xll.qlInterestRateIndexValueDate(Index1M,$H64)</f>
        <v>42362</v>
      </c>
      <c r="J64" s="177">
        <f>IFERROR(_xll.qlIndexFixing(Index1M,$H64,TRUE,_xll.ohTrigger(RecalcTrigger,Trigger1M)),NA())</f>
        <v>5.2045663338480888E-3</v>
      </c>
      <c r="K64" s="44">
        <f>IFERROR(_xll.qlIndexFixing(Index3M,H64,TRUE,_xll.ohTrigger(RecalcTrigger,Trigger3M)),NA())</f>
        <v>6.0930988888198744E-3</v>
      </c>
      <c r="L64" s="44">
        <f>IFERROR(_xll.qlIndexFixing(Index6M,$H64,TRUE,_xll.ohTrigger(RecalcTrigger,Trigger6M)),NA())</f>
        <v>7.7533846052485443E-3</v>
      </c>
      <c r="M64" s="178">
        <f>IFERROR(_xll.qlIndexFixing(Index1Y,$H64,TRUE,_xll.ohTrigger(RecalcTrigger,Trigger1Y)),NA())</f>
        <v>1.0356991985437422E-2</v>
      </c>
      <c r="N64" s="177">
        <f>IFERROR(_xll.qlIndexFixing(ONIndex1M,I64,TRUE,_xll.ohTrigger(RecalcTrigger,Trigger1M)),NA())</f>
        <v>5.1809192677874094E-3</v>
      </c>
      <c r="O64" s="44">
        <f>IFERROR(_xll.qlIndexFixing(ONIndex3M,I64,TRUE,_xll.ohTrigger(RecalcTrigger,Trigger3M)),NA())</f>
        <v>5.7883549869817141E-3</v>
      </c>
      <c r="P64" s="44">
        <f>IFERROR(_xll.qlIndexFixing(ONIndex6M,I64,TRUE,_xll.ohTrigger(RecalcTrigger,Trigger6M)),NA())</f>
        <v>7.1572807695212681E-3</v>
      </c>
      <c r="Q64" s="178">
        <f>IFERROR(_xll.qlIndexFixing(ONIndex1Y,I64,TRUE,_xll.ohTrigger(RecalcTrigger,Trigger1Y)),NA())</f>
        <v>1.0310550164861487E-2</v>
      </c>
    </row>
    <row r="65" spans="2:17" x14ac:dyDescent="0.2">
      <c r="B65" s="39" t="s">
        <v>17</v>
      </c>
      <c r="D65" s="42">
        <f>_xll.qlCalendarAdvance(Calendar,$D64,B65,"f",FALSE)</f>
        <v>42367</v>
      </c>
      <c r="E65" s="172">
        <f>_xll.qlInterestRateIndexValueDate(IndexON,D65)</f>
        <v>42367</v>
      </c>
      <c r="F65" s="188">
        <f>IFERROR(_xll.qlIndexFixing(IndexON,D65,TRUE,_xll.ohTrigger(RecalcTrigger,TriggerON)),NA())</f>
        <v>4.5433271697847832E-3</v>
      </c>
      <c r="H65" s="42">
        <f>_xll.qlCalendarAdvance(Calendar,$H64,B65,"f",FALSE)</f>
        <v>42367</v>
      </c>
      <c r="I65" s="172">
        <f>_xll.qlInterestRateIndexValueDate(Index1M,$H65)</f>
        <v>42367</v>
      </c>
      <c r="J65" s="177">
        <f>IFERROR(_xll.qlIndexFixing(Index1M,$H65,TRUE,_xll.ohTrigger(RecalcTrigger,Trigger1M)),NA())</f>
        <v>5.2205445533211195E-3</v>
      </c>
      <c r="K65" s="44">
        <f>IFERROR(_xll.qlIndexFixing(Index3M,H65,TRUE,_xll.ohTrigger(RecalcTrigger,Trigger3M)),NA())</f>
        <v>6.1224291489012182E-3</v>
      </c>
      <c r="L65" s="44">
        <f>IFERROR(_xll.qlIndexFixing(Index6M,$H65,TRUE,_xll.ohTrigger(RecalcTrigger,Trigger6M)),NA())</f>
        <v>7.7745273248782587E-3</v>
      </c>
      <c r="M65" s="178">
        <f>IFERROR(_xll.qlIndexFixing(Index1Y,$H65,TRUE,_xll.ohTrigger(RecalcTrigger,Trigger1Y)),NA())</f>
        <v>1.0362677792847292E-2</v>
      </c>
      <c r="N65" s="177">
        <f>IFERROR(_xll.qlIndexFixing(ONIndex1M,I65,TRUE,_xll.ohTrigger(RecalcTrigger,Trigger1M)),NA())</f>
        <v>5.1814305413933059E-3</v>
      </c>
      <c r="O65" s="44">
        <f>IFERROR(_xll.qlIndexFixing(ONIndex3M,I65,TRUE,_xll.ohTrigger(RecalcTrigger,Trigger3M)),NA())</f>
        <v>5.8053102375554833E-3</v>
      </c>
      <c r="P65" s="44">
        <f>IFERROR(_xll.qlIndexFixing(ONIndex6M,I65,TRUE,_xll.ohTrigger(RecalcTrigger,Trigger6M)),NA())</f>
        <v>7.1520714368478178E-3</v>
      </c>
      <c r="Q65" s="178">
        <f>IFERROR(_xll.qlIndexFixing(ONIndex1Y,I65,TRUE,_xll.ohTrigger(RecalcTrigger,Trigger1Y)),NA())</f>
        <v>1.029321824824514E-2</v>
      </c>
    </row>
    <row r="66" spans="2:17" x14ac:dyDescent="0.2">
      <c r="B66" s="39" t="s">
        <v>17</v>
      </c>
      <c r="D66" s="42">
        <f>_xll.qlCalendarAdvance(Calendar,$D65,B66,"f",FALSE)</f>
        <v>42368</v>
      </c>
      <c r="E66" s="172">
        <f>_xll.qlInterestRateIndexValueDate(IndexON,D66)</f>
        <v>42368</v>
      </c>
      <c r="F66" s="188">
        <f>IFERROR(_xll.qlIndexFixing(IndexON,D66,TRUE,_xll.ohTrigger(RecalcTrigger,TriggerON)),NA())</f>
        <v>4.5445890236628372E-3</v>
      </c>
      <c r="H66" s="42">
        <f>_xll.qlCalendarAdvance(Calendar,$H65,B66,"f",FALSE)</f>
        <v>42368</v>
      </c>
      <c r="I66" s="172">
        <f>_xll.qlInterestRateIndexValueDate(Index1M,$H66)</f>
        <v>42368</v>
      </c>
      <c r="J66" s="177">
        <f>IFERROR(_xll.qlIndexFixing(Index1M,$H66,TRUE,_xll.ohTrigger(RecalcTrigger,Trigger1M)),NA())</f>
        <v>5.2217742269802621E-3</v>
      </c>
      <c r="K66" s="44">
        <f>IFERROR(_xll.qlIndexFixing(Index3M,H66,TRUE,_xll.ohTrigger(RecalcTrigger,Trigger3M)),NA())</f>
        <v>6.1282305854585967E-3</v>
      </c>
      <c r="L66" s="44">
        <f>IFERROR(_xll.qlIndexFixing(Index6M,$H66,TRUE,_xll.ohTrigger(RecalcTrigger,Trigger6M)),NA())</f>
        <v>7.7788488290666674E-3</v>
      </c>
      <c r="M66" s="178">
        <f>IFERROR(_xll.qlIndexFixing(Index1Y,$H66,TRUE,_xll.ohTrigger(RecalcTrigger,Trigger1Y)),NA())</f>
        <v>1.0369004499118123E-2</v>
      </c>
      <c r="N66" s="177">
        <f>IFERROR(_xll.qlIndexFixing(ONIndex1M,I66,TRUE,_xll.ohTrigger(RecalcTrigger,Trigger1M)),NA())</f>
        <v>5.1816082791289464E-3</v>
      </c>
      <c r="O66" s="44">
        <f>IFERROR(_xll.qlIndexFixing(ONIndex3M,I66,TRUE,_xll.ohTrigger(RecalcTrigger,Trigger3M)),NA())</f>
        <v>5.8121925998666502E-3</v>
      </c>
      <c r="P66" s="44">
        <f>IFERROR(_xll.qlIndexFixing(ONIndex6M,I66,TRUE,_xll.ohTrigger(RecalcTrigger,Trigger6M)),NA())</f>
        <v>7.1511465678941732E-3</v>
      </c>
      <c r="Q66" s="178">
        <f>IFERROR(_xll.qlIndexFixing(ONIndex1Y,I66,TRUE,_xll.ohTrigger(RecalcTrigger,Trigger1Y)),NA())</f>
        <v>1.0288215530648293E-2</v>
      </c>
    </row>
    <row r="67" spans="2:17" x14ac:dyDescent="0.2">
      <c r="B67" s="39" t="s">
        <v>17</v>
      </c>
      <c r="D67" s="42">
        <f>_xll.qlCalendarAdvance(Calendar,$D66,B67,"f",FALSE)</f>
        <v>42369</v>
      </c>
      <c r="E67" s="172">
        <f>_xll.qlInterestRateIndexValueDate(IndexON,D67)</f>
        <v>42369</v>
      </c>
      <c r="F67" s="188">
        <f>IFERROR(_xll.qlIndexFixing(IndexON,D67,TRUE,_xll.ohTrigger(RecalcTrigger,TriggerON)),NA())</f>
        <v>4.5492600589908117E-3</v>
      </c>
      <c r="H67" s="42">
        <f>_xll.qlCalendarAdvance(Calendar,$H66,B67,"f",FALSE)</f>
        <v>42369</v>
      </c>
      <c r="I67" s="172">
        <f>_xll.qlInterestRateIndexValueDate(Index1M,$H67)</f>
        <v>42369</v>
      </c>
      <c r="J67" s="177">
        <f>IFERROR(_xll.qlIndexFixing(Index1M,$H67,TRUE,_xll.ohTrigger(RecalcTrigger,Trigger1M)),NA())</f>
        <v>5.2230851117723272E-3</v>
      </c>
      <c r="K67" s="44">
        <f>IFERROR(_xll.qlIndexFixing(Index3M,H67,TRUE,_xll.ohTrigger(RecalcTrigger,Trigger3M)),NA())</f>
        <v>6.1339997651455643E-3</v>
      </c>
      <c r="L67" s="44">
        <f>IFERROR(_xll.qlIndexFixing(Index6M,$H67,TRUE,_xll.ohTrigger(RecalcTrigger,Trigger6M)),NA())</f>
        <v>7.7821452733801075E-3</v>
      </c>
      <c r="M67" s="178">
        <f>IFERROR(_xll.qlIndexFixing(Index1Y,$H67,TRUE,_xll.ohTrigger(RecalcTrigger,Trigger1Y)),NA())</f>
        <v>1.0368933570748418E-2</v>
      </c>
      <c r="N67" s="177">
        <f>IFERROR(_xll.qlIndexFixing(ONIndex1M,I67,TRUE,_xll.ohTrigger(RecalcTrigger,Trigger1M)),NA())</f>
        <v>5.1820735973337473E-3</v>
      </c>
      <c r="O67" s="44">
        <f>IFERROR(_xll.qlIndexFixing(ONIndex3M,I67,TRUE,_xll.ohTrigger(RecalcTrigger,Trigger3M)),NA())</f>
        <v>5.8320441760786879E-3</v>
      </c>
      <c r="P67" s="44">
        <f>IFERROR(_xll.qlIndexFixing(ONIndex6M,I67,TRUE,_xll.ohTrigger(RecalcTrigger,Trigger6M)),NA())</f>
        <v>7.1505831182042123E-3</v>
      </c>
      <c r="Q67" s="178">
        <f>IFERROR(_xll.qlIndexFixing(ONIndex1Y,I67,TRUE,_xll.ohTrigger(RecalcTrigger,Trigger1Y)),NA())</f>
        <v>1.0277386572545011E-2</v>
      </c>
    </row>
    <row r="68" spans="2:17" x14ac:dyDescent="0.2">
      <c r="B68" s="39" t="s">
        <v>17</v>
      </c>
      <c r="D68" s="42">
        <f>_xll.qlCalendarAdvance(Calendar,$D67,B68,"f",FALSE)</f>
        <v>42373</v>
      </c>
      <c r="E68" s="172">
        <f>_xll.qlInterestRateIndexValueDate(IndexON,D68)</f>
        <v>42373</v>
      </c>
      <c r="F68" s="188">
        <f>IFERROR(_xll.qlIndexFixing(IndexON,D68,TRUE,_xll.ohTrigger(RecalcTrigger,TriggerON)),NA())</f>
        <v>4.5552332951426244E-3</v>
      </c>
      <c r="H68" s="42">
        <f>_xll.qlCalendarAdvance(Calendar,$H67,B68,"f",FALSE)</f>
        <v>42373</v>
      </c>
      <c r="I68" s="172">
        <f>_xll.qlInterestRateIndexValueDate(Index1M,$H68)</f>
        <v>42373</v>
      </c>
      <c r="J68" s="177">
        <f>IFERROR(_xll.qlIndexFixing(Index1M,$H68,TRUE,_xll.ohTrigger(RecalcTrigger,Trigger1M)),NA())</f>
        <v>5.2540113733004221E-3</v>
      </c>
      <c r="K68" s="44">
        <f>IFERROR(_xll.qlIndexFixing(Index3M,H68,TRUE,_xll.ohTrigger(RecalcTrigger,Trigger3M)),NA())</f>
        <v>6.1566620419171792E-3</v>
      </c>
      <c r="L68" s="44">
        <f>IFERROR(_xll.qlIndexFixing(Index6M,$H68,TRUE,_xll.ohTrigger(RecalcTrigger,Trigger6M)),NA())</f>
        <v>7.7999999996334179E-3</v>
      </c>
      <c r="M68" s="178">
        <f>IFERROR(_xll.qlIndexFixing(Index1Y,$H68,TRUE,_xll.ohTrigger(RecalcTrigger,Trigger1Y)),NA())</f>
        <v>1.0399999999909336E-2</v>
      </c>
      <c r="N68" s="177">
        <f>IFERROR(_xll.qlIndexFixing(ONIndex1M,I68,TRUE,_xll.ohTrigger(RecalcTrigger,Trigger1M)),NA())</f>
        <v>5.1823040590182057E-3</v>
      </c>
      <c r="O68" s="44">
        <f>IFERROR(_xll.qlIndexFixing(ONIndex3M,I68,TRUE,_xll.ohTrigger(RecalcTrigger,Trigger3M)),NA())</f>
        <v>5.8540232710979634E-3</v>
      </c>
      <c r="P68" s="44">
        <f>IFERROR(_xll.qlIndexFixing(ONIndex6M,I68,TRUE,_xll.ohTrigger(RecalcTrigger,Trigger6M)),NA())</f>
        <v>7.1511864807560777E-3</v>
      </c>
      <c r="Q68" s="178">
        <f>IFERROR(_xll.qlIndexFixing(ONIndex1Y,I68,TRUE,_xll.ohTrigger(RecalcTrigger,Trigger1Y)),NA())</f>
        <v>1.0266983137281471E-2</v>
      </c>
    </row>
    <row r="69" spans="2:17" x14ac:dyDescent="0.2">
      <c r="B69" s="39" t="s">
        <v>17</v>
      </c>
      <c r="D69" s="42">
        <f>_xll.qlCalendarAdvance(Calendar,$D68,B69,"f",FALSE)</f>
        <v>42374</v>
      </c>
      <c r="E69" s="172">
        <f>_xll.qlInterestRateIndexValueDate(IndexON,D69)</f>
        <v>42374</v>
      </c>
      <c r="F69" s="188">
        <f>IFERROR(_xll.qlIndexFixing(IndexON,D69,TRUE,_xll.ohTrigger(RecalcTrigger,TriggerON)),NA())</f>
        <v>4.5584584470315104E-3</v>
      </c>
      <c r="H69" s="42">
        <f>_xll.qlCalendarAdvance(Calendar,$H68,B69,"f",FALSE)</f>
        <v>42374</v>
      </c>
      <c r="I69" s="172">
        <f>_xll.qlInterestRateIndexValueDate(Index1M,$H69)</f>
        <v>42374</v>
      </c>
      <c r="J69" s="177">
        <f>IFERROR(_xll.qlIndexFixing(Index1M,$H69,TRUE,_xll.ohTrigger(RecalcTrigger,Trigger1M)),NA())</f>
        <v>5.2608795452784157E-3</v>
      </c>
      <c r="K69" s="44">
        <f>IFERROR(_xll.qlIndexFixing(Index3M,H69,TRUE,_xll.ohTrigger(RecalcTrigger,Trigger3M)),NA())</f>
        <v>6.1622021198056987E-3</v>
      </c>
      <c r="L69" s="44">
        <f>IFERROR(_xll.qlIndexFixing(Index6M,$H69,TRUE,_xll.ohTrigger(RecalcTrigger,Trigger6M)),NA())</f>
        <v>7.8045903500205387E-3</v>
      </c>
      <c r="M69" s="178">
        <f>IFERROR(_xll.qlIndexFixing(Index1Y,$H69,TRUE,_xll.ohTrigger(RecalcTrigger,Trigger1Y)),NA())</f>
        <v>1.0406106776260273E-2</v>
      </c>
      <c r="N69" s="177">
        <f>IFERROR(_xll.qlIndexFixing(ONIndex1M,I69,TRUE,_xll.ohTrigger(RecalcTrigger,Trigger1M)),NA())</f>
        <v>5.1828259427655343E-3</v>
      </c>
      <c r="O69" s="44">
        <f>IFERROR(_xll.qlIndexFixing(ONIndex3M,I69,TRUE,_xll.ohTrigger(RecalcTrigger,Trigger3M)),NA())</f>
        <v>5.8633197140756099E-3</v>
      </c>
      <c r="P69" s="44">
        <f>IFERROR(_xll.qlIndexFixing(ONIndex6M,I69,TRUE,_xll.ohTrigger(RecalcTrigger,Trigger6M)),NA())</f>
        <v>7.1523985830779235E-3</v>
      </c>
      <c r="Q69" s="178">
        <f>IFERROR(_xll.qlIndexFixing(ONIndex1Y,I69,TRUE,_xll.ohTrigger(RecalcTrigger,Trigger1Y)),NA())</f>
        <v>1.026377190906258E-2</v>
      </c>
    </row>
    <row r="70" spans="2:17" x14ac:dyDescent="0.2">
      <c r="B70" s="39" t="s">
        <v>17</v>
      </c>
      <c r="D70" s="42">
        <f>_xll.qlCalendarAdvance(Calendar,$D69,B70,"f",FALSE)</f>
        <v>42375</v>
      </c>
      <c r="E70" s="172">
        <f>_xll.qlInterestRateIndexValueDate(IndexON,D70)</f>
        <v>42375</v>
      </c>
      <c r="F70" s="188">
        <f>IFERROR(_xll.qlIndexFixing(IndexON,D70,TRUE,_xll.ohTrigger(RecalcTrigger,TriggerON)),NA())</f>
        <v>4.5622155447255786E-3</v>
      </c>
      <c r="H70" s="42">
        <f>_xll.qlCalendarAdvance(Calendar,$H69,B70,"f",FALSE)</f>
        <v>42375</v>
      </c>
      <c r="I70" s="172">
        <f>_xll.qlInterestRateIndexValueDate(Index1M,$H70)</f>
        <v>42375</v>
      </c>
      <c r="J70" s="177">
        <f>IFERROR(_xll.qlIndexFixing(Index1M,$H70,TRUE,_xll.ohTrigger(RecalcTrigger,Trigger1M)),NA())</f>
        <v>5.2775116255012206E-3</v>
      </c>
      <c r="K70" s="44">
        <f>IFERROR(_xll.qlIndexFixing(Index3M,H70,TRUE,_xll.ohTrigger(RecalcTrigger,Trigger3M)),NA())</f>
        <v>6.1676889049490204E-3</v>
      </c>
      <c r="L70" s="44">
        <f>IFERROR(_xll.qlIndexFixing(Index6M,$H70,TRUE,_xll.ohTrigger(RecalcTrigger,Trigger6M)),NA())</f>
        <v>7.8092339501306431E-3</v>
      </c>
      <c r="M70" s="178">
        <f>IFERROR(_xll.qlIndexFixing(Index1Y,$H70,TRUE,_xll.ohTrigger(RecalcTrigger,Trigger1Y)),NA())</f>
        <v>1.0412202572725482E-2</v>
      </c>
      <c r="N70" s="177">
        <f>IFERROR(_xll.qlIndexFixing(ONIndex1M,I70,TRUE,_xll.ohTrigger(RecalcTrigger,Trigger1M)),NA())</f>
        <v>5.1837813534427735E-3</v>
      </c>
      <c r="O70" s="44">
        <f>IFERROR(_xll.qlIndexFixing(ONIndex3M,I70,TRUE,_xll.ohTrigger(RecalcTrigger,Trigger3M)),NA())</f>
        <v>5.8725243401269722E-3</v>
      </c>
      <c r="P70" s="44">
        <f>IFERROR(_xll.qlIndexFixing(ONIndex6M,I70,TRUE,_xll.ohTrigger(RecalcTrigger,Trigger6M)),NA())</f>
        <v>7.1542090510634537E-3</v>
      </c>
      <c r="Q70" s="178">
        <f>IFERROR(_xll.qlIndexFixing(ONIndex1Y,I70,TRUE,_xll.ohTrigger(RecalcTrigger,Trigger1Y)),NA())</f>
        <v>1.0261108379695516E-2</v>
      </c>
    </row>
    <row r="71" spans="2:17" x14ac:dyDescent="0.2">
      <c r="B71" s="39" t="s">
        <v>17</v>
      </c>
      <c r="D71" s="42">
        <f>_xll.qlCalendarAdvance(Calendar,$D70,B71,"f",FALSE)</f>
        <v>42376</v>
      </c>
      <c r="E71" s="172">
        <f>_xll.qlInterestRateIndexValueDate(IndexON,D71)</f>
        <v>42376</v>
      </c>
      <c r="F71" s="188">
        <f>IFERROR(_xll.qlIndexFixing(IndexON,D71,TRUE,_xll.ohTrigger(RecalcTrigger,TriggerON)),NA())</f>
        <v>4.5665045884679678E-3</v>
      </c>
      <c r="H71" s="42">
        <f>_xll.qlCalendarAdvance(Calendar,$H70,B71,"f",FALSE)</f>
        <v>42376</v>
      </c>
      <c r="I71" s="172">
        <f>_xll.qlInterestRateIndexValueDate(Index1M,$H71)</f>
        <v>42376</v>
      </c>
      <c r="J71" s="177">
        <f>IFERROR(_xll.qlIndexFixing(Index1M,$H71,TRUE,_xll.ohTrigger(RecalcTrigger,Trigger1M)),NA())</f>
        <v>5.2803657040071186E-3</v>
      </c>
      <c r="K71" s="44">
        <f>IFERROR(_xll.qlIndexFixing(Index3M,H71,TRUE,_xll.ohTrigger(RecalcTrigger,Trigger3M)),NA())</f>
        <v>6.1731243299535986E-3</v>
      </c>
      <c r="L71" s="44">
        <f>IFERROR(_xll.qlIndexFixing(Index6M,$H71,TRUE,_xll.ohTrigger(RecalcTrigger,Trigger6M)),NA())</f>
        <v>7.8139312094923676E-3</v>
      </c>
      <c r="M71" s="178">
        <f>IFERROR(_xll.qlIndexFixing(Index1Y,$H71,TRUE,_xll.ohTrigger(RecalcTrigger,Trigger1Y)),NA())</f>
        <v>1.0430172684473488E-2</v>
      </c>
      <c r="N71" s="177">
        <f>IFERROR(_xll.qlIndexFixing(ONIndex1M,I71,TRUE,_xll.ohTrigger(RecalcTrigger,Trigger1M)),NA())</f>
        <v>5.1851702909688768E-3</v>
      </c>
      <c r="O71" s="44">
        <f>IFERROR(_xll.qlIndexFixing(ONIndex3M,I71,TRUE,_xll.ohTrigger(RecalcTrigger,Trigger3M)),NA())</f>
        <v>5.8816371493330966E-3</v>
      </c>
      <c r="P71" s="44">
        <f>IFERROR(_xll.qlIndexFixing(ONIndex6M,I71,TRUE,_xll.ohTrigger(RecalcTrigger,Trigger6M)),NA())</f>
        <v>7.156617884631622E-3</v>
      </c>
      <c r="Q71" s="178">
        <f>IFERROR(_xll.qlIndexFixing(ONIndex1Y,I71,TRUE,_xll.ohTrigger(RecalcTrigger,Trigger1Y)),NA())</f>
        <v>1.0258992549504464E-2</v>
      </c>
    </row>
    <row r="72" spans="2:17" x14ac:dyDescent="0.2">
      <c r="B72" s="39" t="s">
        <v>17</v>
      </c>
      <c r="D72" s="42">
        <f>_xll.qlCalendarAdvance(Calendar,$D71,B72,"f",FALSE)</f>
        <v>42377</v>
      </c>
      <c r="E72" s="172">
        <f>_xll.qlInterestRateIndexValueDate(IndexON,D72)</f>
        <v>42377</v>
      </c>
      <c r="F72" s="188">
        <f>IFERROR(_xll.qlIndexFixing(IndexON,D72,TRUE,_xll.ohTrigger(RecalcTrigger,TriggerON)),NA())</f>
        <v>4.5769132199124938E-3</v>
      </c>
      <c r="H72" s="42">
        <f>_xll.qlCalendarAdvance(Calendar,$H71,B72,"f",FALSE)</f>
        <v>42377</v>
      </c>
      <c r="I72" s="172">
        <f>_xll.qlInterestRateIndexValueDate(Index1M,$H72)</f>
        <v>42377</v>
      </c>
      <c r="J72" s="177">
        <f>IFERROR(_xll.qlIndexFixing(Index1M,$H72,TRUE,_xll.ohTrigger(RecalcTrigger,Trigger1M)),NA())</f>
        <v>5.2833614686336756E-3</v>
      </c>
      <c r="K72" s="44">
        <f>IFERROR(_xll.qlIndexFixing(Index3M,H72,TRUE,_xll.ohTrigger(RecalcTrigger,Trigger3M)),NA())</f>
        <v>6.1785103274383585E-3</v>
      </c>
      <c r="L72" s="44">
        <f>IFERROR(_xll.qlIndexFixing(Index6M,$H72,TRUE,_xll.ohTrigger(RecalcTrigger,Trigger6M)),NA())</f>
        <v>7.8186825376423668E-3</v>
      </c>
      <c r="M72" s="178">
        <f>IFERROR(_xll.qlIndexFixing(Index1Y,$H72,TRUE,_xll.ohTrigger(RecalcTrigger,Trigger1Y)),NA())</f>
        <v>1.0430345951409731E-2</v>
      </c>
      <c r="N72" s="177">
        <f>IFERROR(_xll.qlIndexFixing(ONIndex1M,I72,TRUE,_xll.ohTrigger(RecalcTrigger,Trigger1M)),NA())</f>
        <v>5.1894670363502229E-3</v>
      </c>
      <c r="O72" s="44">
        <f>IFERROR(_xll.qlIndexFixing(ONIndex3M,I72,TRUE,_xll.ohTrigger(RecalcTrigger,Trigger3M)),NA())</f>
        <v>5.8996520673256416E-3</v>
      </c>
      <c r="P72" s="44">
        <f>IFERROR(_xll.qlIndexFixing(ONIndex6M,I72,TRUE,_xll.ohTrigger(RecalcTrigger,Trigger6M)),NA())</f>
        <v>7.1635706932345524E-3</v>
      </c>
      <c r="Q72" s="178">
        <f>IFERROR(_xll.qlIndexFixing(ONIndex1Y,I72,TRUE,_xll.ohTrigger(RecalcTrigger,Trigger1Y)),NA())</f>
        <v>1.0256874767286725E-2</v>
      </c>
    </row>
    <row r="73" spans="2:17" x14ac:dyDescent="0.2">
      <c r="B73" s="39" t="s">
        <v>17</v>
      </c>
      <c r="D73" s="42">
        <f>_xll.qlCalendarAdvance(Calendar,$D72,B73,"f",FALSE)</f>
        <v>42380</v>
      </c>
      <c r="E73" s="172">
        <f>_xll.qlInterestRateIndexValueDate(IndexON,D73)</f>
        <v>42380</v>
      </c>
      <c r="F73" s="188">
        <f>IFERROR(_xll.qlIndexFixing(IndexON,D73,TRUE,_xll.ohTrigger(RecalcTrigger,TriggerON)),NA())</f>
        <v>4.5889802227860876E-3</v>
      </c>
      <c r="H73" s="42">
        <f>_xll.qlCalendarAdvance(Calendar,$H72,B73,"f",FALSE)</f>
        <v>42380</v>
      </c>
      <c r="I73" s="172">
        <f>_xll.qlInterestRateIndexValueDate(Index1M,$H73)</f>
        <v>42380</v>
      </c>
      <c r="J73" s="177">
        <f>IFERROR(_xll.qlIndexFixing(Index1M,$H73,TRUE,_xll.ohTrigger(RecalcTrigger,Trigger1M)),NA())</f>
        <v>5.3081158337672353E-3</v>
      </c>
      <c r="K73" s="44">
        <f>IFERROR(_xll.qlIndexFixing(Index3M,H73,TRUE,_xll.ohTrigger(RecalcTrigger,Trigger3M)),NA())</f>
        <v>6.1943910811553485E-3</v>
      </c>
      <c r="L73" s="44">
        <f>IFERROR(_xll.qlIndexFixing(Index6M,$H73,TRUE,_xll.ohTrigger(RecalcTrigger,Trigger6M)),NA())</f>
        <v>7.8332650303234771E-3</v>
      </c>
      <c r="M73" s="178">
        <f>IFERROR(_xll.qlIndexFixing(Index1Y,$H73,TRUE,_xll.ohTrigger(RecalcTrigger,Trigger1Y)),NA())</f>
        <v>1.0442871087776385E-2</v>
      </c>
      <c r="N73" s="177">
        <f>IFERROR(_xll.qlIndexFixing(ONIndex1M,I73,TRUE,_xll.ohTrigger(RecalcTrigger,Trigger1M)),NA())</f>
        <v>5.1950613101292564E-3</v>
      </c>
      <c r="O73" s="44">
        <f>IFERROR(_xll.qlIndexFixing(ONIndex3M,I73,TRUE,_xll.ohTrigger(RecalcTrigger,Trigger3M)),NA())</f>
        <v>5.9171702168947515E-3</v>
      </c>
      <c r="P73" s="44">
        <f>IFERROR(_xll.qlIndexFixing(ONIndex6M,I73,TRUE,_xll.ohTrigger(RecalcTrigger,Trigger6M)),NA())</f>
        <v>7.1722368756221844E-3</v>
      </c>
      <c r="Q73" s="178">
        <f>IFERROR(_xll.qlIndexFixing(ONIndex1Y,I73,TRUE,_xll.ohTrigger(RecalcTrigger,Trigger1Y)),NA())</f>
        <v>1.0256006217906899E-2</v>
      </c>
    </row>
    <row r="74" spans="2:17" x14ac:dyDescent="0.2">
      <c r="B74" s="39" t="s">
        <v>17</v>
      </c>
      <c r="D74" s="42">
        <f>_xll.qlCalendarAdvance(Calendar,$D73,B74,"f",FALSE)</f>
        <v>42381</v>
      </c>
      <c r="E74" s="172">
        <f>_xll.qlInterestRateIndexValueDate(IndexON,D74)</f>
        <v>42381</v>
      </c>
      <c r="F74" s="188">
        <f>IFERROR(_xll.qlIndexFixing(IndexON,D74,TRUE,_xll.ohTrigger(RecalcTrigger,TriggerON)),NA())</f>
        <v>4.5959289963648509E-3</v>
      </c>
      <c r="H74" s="42">
        <f>_xll.qlCalendarAdvance(Calendar,$H73,B74,"f",FALSE)</f>
        <v>42381</v>
      </c>
      <c r="I74" s="172">
        <f>_xll.qlInterestRateIndexValueDate(Index1M,$H74)</f>
        <v>42381</v>
      </c>
      <c r="J74" s="177">
        <f>IFERROR(_xll.qlIndexFixing(Index1M,$H74,TRUE,_xll.ohTrigger(RecalcTrigger,Trigger1M)),NA())</f>
        <v>5.3167514599675621E-3</v>
      </c>
      <c r="K74" s="44">
        <f>IFERROR(_xll.qlIndexFixing(Index3M,H74,TRUE,_xll.ohTrigger(RecalcTrigger,Trigger3M)),NA())</f>
        <v>6.1995986950003443E-3</v>
      </c>
      <c r="L74" s="44">
        <f>IFERROR(_xll.qlIndexFixing(Index6M,$H74,TRUE,_xll.ohTrigger(RecalcTrigger,Trigger6M)),NA())</f>
        <v>7.8382367291685625E-3</v>
      </c>
      <c r="M74" s="178">
        <f>IFERROR(_xll.qlIndexFixing(Index1Y,$H74,TRUE,_xll.ohTrigger(RecalcTrigger,Trigger1Y)),NA())</f>
        <v>1.0449113546989929E-2</v>
      </c>
      <c r="N74" s="177">
        <f>IFERROR(_xll.qlIndexFixing(ONIndex1M,I74,TRUE,_xll.ohTrigger(RecalcTrigger,Trigger1M)),NA())</f>
        <v>5.198617882223866E-3</v>
      </c>
      <c r="O74" s="44">
        <f>IFERROR(_xll.qlIndexFixing(ONIndex3M,I74,TRUE,_xll.ohTrigger(RecalcTrigger,Trigger3M)),NA())</f>
        <v>5.9258239414694547E-3</v>
      </c>
      <c r="P74" s="44">
        <f>IFERROR(_xll.qlIndexFixing(ONIndex6M,I74,TRUE,_xll.ohTrigger(RecalcTrigger,Trigger6M)),NA())</f>
        <v>7.1776375376708668E-3</v>
      </c>
      <c r="Q74" s="178">
        <f>IFERROR(_xll.qlIndexFixing(ONIndex1Y,I74,TRUE,_xll.ohTrigger(RecalcTrigger,Trigger1Y)),NA())</f>
        <v>1.0256628882380214E-2</v>
      </c>
    </row>
    <row r="75" spans="2:17" x14ac:dyDescent="0.2">
      <c r="B75" s="39" t="s">
        <v>17</v>
      </c>
      <c r="D75" s="42">
        <f>_xll.qlCalendarAdvance(Calendar,$D74,B75,"f",FALSE)</f>
        <v>42382</v>
      </c>
      <c r="E75" s="172">
        <f>_xll.qlInterestRateIndexValueDate(IndexON,D75)</f>
        <v>42382</v>
      </c>
      <c r="F75" s="188">
        <f>IFERROR(_xll.qlIndexFixing(IndexON,D75,TRUE,_xll.ohTrigger(RecalcTrigger,TriggerON)),NA())</f>
        <v>4.6034097160729814E-3</v>
      </c>
      <c r="H75" s="42">
        <f>_xll.qlCalendarAdvance(Calendar,$H74,B75,"f",FALSE)</f>
        <v>42382</v>
      </c>
      <c r="I75" s="172">
        <f>_xll.qlInterestRateIndexValueDate(Index1M,$H75)</f>
        <v>42382</v>
      </c>
      <c r="J75" s="177">
        <f>IFERROR(_xll.qlIndexFixing(Index1M,$H75,TRUE,_xll.ohTrigger(RecalcTrigger,Trigger1M)),NA())</f>
        <v>5.3351920752473725E-3</v>
      </c>
      <c r="K75" s="44">
        <f>IFERROR(_xll.qlIndexFixing(Index3M,H75,TRUE,_xll.ohTrigger(RecalcTrigger,Trigger3M)),NA())</f>
        <v>6.2047665446018311E-3</v>
      </c>
      <c r="L75" s="44">
        <f>IFERROR(_xll.qlIndexFixing(Index6M,$H75,TRUE,_xll.ohTrigger(RecalcTrigger,Trigger6M)),NA())</f>
        <v>7.8432645446138861E-3</v>
      </c>
      <c r="M75" s="178">
        <f>IFERROR(_xll.qlIndexFixing(Index1Y,$H75,TRUE,_xll.ohTrigger(RecalcTrigger,Trigger1Y)),NA())</f>
        <v>1.0455415875996778E-2</v>
      </c>
      <c r="N75" s="177">
        <f>IFERROR(_xll.qlIndexFixing(ONIndex1M,I75,TRUE,_xll.ohTrigger(RecalcTrigger,Trigger1M)),NA())</f>
        <v>5.2026079813294324E-3</v>
      </c>
      <c r="O75" s="44">
        <f>IFERROR(_xll.qlIndexFixing(ONIndex3M,I75,TRUE,_xll.ohTrigger(RecalcTrigger,Trigger3M)),NA())</f>
        <v>5.9343858491178736E-3</v>
      </c>
      <c r="P75" s="44">
        <f>IFERROR(_xll.qlIndexFixing(ONIndex6M,I75,TRUE,_xll.ohTrigger(RecalcTrigger,Trigger6M)),NA())</f>
        <v>7.1836365653832335E-3</v>
      </c>
      <c r="Q75" s="178">
        <f>IFERROR(_xll.qlIndexFixing(ONIndex1Y,I75,TRUE,_xll.ohTrigger(RecalcTrigger,Trigger1Y)),NA())</f>
        <v>1.0257799245867449E-2</v>
      </c>
    </row>
    <row r="76" spans="2:17" x14ac:dyDescent="0.2">
      <c r="B76" s="39" t="s">
        <v>17</v>
      </c>
      <c r="D76" s="42">
        <f>_xll.qlCalendarAdvance(Calendar,$D75,B76,"f",FALSE)</f>
        <v>42383</v>
      </c>
      <c r="E76" s="172">
        <f>_xll.qlInterestRateIndexValueDate(IndexON,D76)</f>
        <v>42383</v>
      </c>
      <c r="F76" s="188">
        <f>IFERROR(_xll.qlIndexFixing(IndexON,D76,TRUE,_xll.ohTrigger(RecalcTrigger,TriggerON)),NA())</f>
        <v>4.6114223818294331E-3</v>
      </c>
      <c r="H76" s="42">
        <f>_xll.qlCalendarAdvance(Calendar,$H75,B76,"f",FALSE)</f>
        <v>42383</v>
      </c>
      <c r="I76" s="172">
        <f>_xll.qlInterestRateIndexValueDate(Index1M,$H76)</f>
        <v>42383</v>
      </c>
      <c r="J76" s="177">
        <f>IFERROR(_xll.qlIndexFixing(Index1M,$H76,TRUE,_xll.ohTrigger(RecalcTrigger,Trigger1M)),NA())</f>
        <v>5.3392592238732384E-3</v>
      </c>
      <c r="K76" s="44">
        <f>IFERROR(_xll.qlIndexFixing(Index3M,H76,TRUE,_xll.ohTrigger(RecalcTrigger,Trigger3M)),NA())</f>
        <v>6.2098965626499816E-3</v>
      </c>
      <c r="L76" s="44">
        <f>IFERROR(_xll.qlIndexFixing(Index6M,$H76,TRUE,_xll.ohTrigger(RecalcTrigger,Trigger6M)),NA())</f>
        <v>7.8483488862486454E-3</v>
      </c>
      <c r="M76" s="178">
        <f>IFERROR(_xll.qlIndexFixing(Index1Y,$H76,TRUE,_xll.ohTrigger(RecalcTrigger,Trigger1Y)),NA())</f>
        <v>1.0474206052591948E-2</v>
      </c>
      <c r="N76" s="177">
        <f>IFERROR(_xll.qlIndexFixing(ONIndex1M,I76,TRUE,_xll.ohTrigger(RecalcTrigger,Trigger1M)),NA())</f>
        <v>5.2070316072838629E-3</v>
      </c>
      <c r="O76" s="44">
        <f>IFERROR(_xll.qlIndexFixing(ONIndex3M,I76,TRUE,_xll.ohTrigger(RecalcTrigger,Trigger3M)),NA())</f>
        <v>5.942855939758962E-3</v>
      </c>
      <c r="P76" s="44">
        <f>IFERROR(_xll.qlIndexFixing(ONIndex6M,I76,TRUE,_xll.ohTrigger(RecalcTrigger,Trigger6M)),NA())</f>
        <v>7.1902339590024233E-3</v>
      </c>
      <c r="Q76" s="178">
        <f>IFERROR(_xll.qlIndexFixing(ONIndex1Y,I76,TRUE,_xll.ohTrigger(RecalcTrigger,Trigger1Y)),NA())</f>
        <v>1.0259517308206512E-2</v>
      </c>
    </row>
    <row r="77" spans="2:17" x14ac:dyDescent="0.2">
      <c r="B77" s="39" t="s">
        <v>17</v>
      </c>
      <c r="D77" s="42">
        <f>_xll.qlCalendarAdvance(Calendar,$D76,B77,"f",FALSE)</f>
        <v>42384</v>
      </c>
      <c r="E77" s="172">
        <f>_xll.qlInterestRateIndexValueDate(IndexON,D77)</f>
        <v>42384</v>
      </c>
      <c r="F77" s="188">
        <f>IFERROR(_xll.qlIndexFixing(IndexON,D77,TRUE,_xll.ohTrigger(RecalcTrigger,TriggerON)),NA())</f>
        <v>4.6292795788967691E-3</v>
      </c>
      <c r="H77" s="42">
        <f>_xll.qlCalendarAdvance(Calendar,$H76,B77,"f",FALSE)</f>
        <v>42384</v>
      </c>
      <c r="I77" s="172">
        <f>_xll.qlInterestRateIndexValueDate(Index1M,$H77)</f>
        <v>42384</v>
      </c>
      <c r="J77" s="177">
        <f>IFERROR(_xll.qlIndexFixing(Index1M,$H77,TRUE,_xll.ohTrigger(RecalcTrigger,Trigger1M)),NA())</f>
        <v>5.3434484020799299E-3</v>
      </c>
      <c r="K77" s="44">
        <f>IFERROR(_xll.qlIndexFixing(Index3M,H77,TRUE,_xll.ohTrigger(RecalcTrigger,Trigger3M)),NA())</f>
        <v>6.2149906818465481E-3</v>
      </c>
      <c r="L77" s="44">
        <f>IFERROR(_xll.qlIndexFixing(Index6M,$H77,TRUE,_xll.ohTrigger(RecalcTrigger,Trigger6M)),NA())</f>
        <v>7.8534901636687238E-3</v>
      </c>
      <c r="M77" s="178">
        <f>IFERROR(_xll.qlIndexFixing(Index1Y,$H77,TRUE,_xll.ohTrigger(RecalcTrigger,Trigger1Y)),NA())</f>
        <v>1.0474496615603356E-2</v>
      </c>
      <c r="N77" s="177">
        <f>IFERROR(_xll.qlIndexFixing(ONIndex1M,I77,TRUE,_xll.ohTrigger(RecalcTrigger,Trigger1M)),NA())</f>
        <v>5.2173985262068037E-3</v>
      </c>
      <c r="O77" s="44">
        <f>IFERROR(_xll.qlIndexFixing(ONIndex3M,I77,TRUE,_xll.ohTrigger(RecalcTrigger,Trigger3M)),NA())</f>
        <v>5.9595873678663933E-3</v>
      </c>
      <c r="P77" s="44">
        <f>IFERROR(_xll.qlIndexFixing(ONIndex6M,I77,TRUE,_xll.ohTrigger(RecalcTrigger,Trigger6M)),NA())</f>
        <v>7.2055655410785411E-3</v>
      </c>
      <c r="Q77" s="178">
        <f>IFERROR(_xll.qlIndexFixing(ONIndex1Y,I77,TRUE,_xll.ohTrigger(RecalcTrigger,Trigger1Y)),NA())</f>
        <v>1.0265067772121291E-2</v>
      </c>
    </row>
    <row r="78" spans="2:17" x14ac:dyDescent="0.2">
      <c r="B78" s="39" t="s">
        <v>17</v>
      </c>
      <c r="D78" s="42">
        <f>_xll.qlCalendarAdvance(Calendar,$D77,B78,"f",FALSE)</f>
        <v>42387</v>
      </c>
      <c r="E78" s="172">
        <f>_xll.qlInterestRateIndexValueDate(IndexON,D78)</f>
        <v>42387</v>
      </c>
      <c r="F78" s="188">
        <f>IFERROR(_xll.qlIndexFixing(IndexON,D78,TRUE,_xll.ohTrigger(RecalcTrigger,TriggerON)),NA())</f>
        <v>4.6487925067162372E-3</v>
      </c>
      <c r="H78" s="42">
        <f>_xll.qlCalendarAdvance(Calendar,$H77,B78,"f",FALSE)</f>
        <v>42387</v>
      </c>
      <c r="I78" s="172">
        <f>_xll.qlInterestRateIndexValueDate(Index1M,$H78)</f>
        <v>42387</v>
      </c>
      <c r="J78" s="177">
        <f>IFERROR(_xll.qlIndexFixing(Index1M,$H78,TRUE,_xll.ohTrigger(RecalcTrigger,Trigger1M)),NA())</f>
        <v>5.3707867607148459E-3</v>
      </c>
      <c r="K78" s="44">
        <f>IFERROR(_xll.qlIndexFixing(Index3M,H78,TRUE,_xll.ohTrigger(RecalcTrigger,Trigger3M)),NA())</f>
        <v>6.2300769734840939E-3</v>
      </c>
      <c r="L78" s="44">
        <f>IFERROR(_xll.qlIndexFixing(Index6M,$H78,TRUE,_xll.ohTrigger(RecalcTrigger,Trigger6M)),NA())</f>
        <v>7.8692597067523979E-3</v>
      </c>
      <c r="M78" s="178">
        <f>IFERROR(_xll.qlIndexFixing(Index1Y,$H78,TRUE,_xll.ohTrigger(RecalcTrigger,Trigger1Y)),NA())</f>
        <v>1.0488179861518386E-2</v>
      </c>
      <c r="N78" s="177">
        <f>IFERROR(_xll.qlIndexFixing(ONIndex1M,I78,TRUE,_xll.ohTrigger(RecalcTrigger,Trigger1M)),NA())</f>
        <v>5.229061381211153E-3</v>
      </c>
      <c r="O78" s="44">
        <f>IFERROR(_xll.qlIndexFixing(ONIndex3M,I78,TRUE,_xll.ohTrigger(RecalcTrigger,Trigger3M)),NA())</f>
        <v>5.9758181328173343E-3</v>
      </c>
      <c r="P78" s="44">
        <f>IFERROR(_xll.qlIndexFixing(ONIndex6M,I78,TRUE,_xll.ohTrigger(RecalcTrigger,Trigger6M)),NA())</f>
        <v>7.2226071915748591E-3</v>
      </c>
      <c r="Q78" s="178">
        <f>IFERROR(_xll.qlIndexFixing(ONIndex1Y,I78,TRUE,_xll.ohTrigger(RecalcTrigger,Trigger1Y)),NA())</f>
        <v>1.0271866547620911E-2</v>
      </c>
    </row>
    <row r="79" spans="2:17" x14ac:dyDescent="0.2">
      <c r="B79" s="39" t="s">
        <v>17</v>
      </c>
      <c r="D79" s="42">
        <f>_xll.qlCalendarAdvance(Calendar,$D78,B79,"f",FALSE)</f>
        <v>42388</v>
      </c>
      <c r="E79" s="172">
        <f>_xll.qlInterestRateIndexValueDate(IndexON,D79)</f>
        <v>42388</v>
      </c>
      <c r="F79" s="188">
        <f>IFERROR(_xll.qlIndexFixing(IndexON,D79,TRUE,_xll.ohTrigger(RecalcTrigger,TriggerON)),NA())</f>
        <v>4.6594649035247571E-3</v>
      </c>
      <c r="H79" s="42">
        <f>_xll.qlCalendarAdvance(Calendar,$H78,B79,"f",FALSE)</f>
        <v>42388</v>
      </c>
      <c r="I79" s="172">
        <f>_xll.qlInterestRateIndexValueDate(Index1M,$H79)</f>
        <v>42388</v>
      </c>
      <c r="J79" s="177">
        <f>IFERROR(_xll.qlIndexFixing(Index1M,$H79,TRUE,_xll.ohTrigger(RecalcTrigger,Trigger1M)),NA())</f>
        <v>5.3799212657070702E-3</v>
      </c>
      <c r="K79" s="44">
        <f>IFERROR(_xll.qlIndexFixing(Index3M,H79,TRUE,_xll.ohTrigger(RecalcTrigger,Trigger3M)),NA())</f>
        <v>6.2350468244895627E-3</v>
      </c>
      <c r="L79" s="44">
        <f>IFERROR(_xll.qlIndexFixing(Index6M,$H79,TRUE,_xll.ohTrigger(RecalcTrigger,Trigger6M)),NA())</f>
        <v>7.8746328234689227E-3</v>
      </c>
      <c r="M79" s="178">
        <f>IFERROR(_xll.qlIndexFixing(Index1Y,$H79,TRUE,_xll.ohTrigger(RecalcTrigger,Trigger1Y)),NA())</f>
        <v>1.0495053989393675E-2</v>
      </c>
      <c r="N79" s="177">
        <f>IFERROR(_xll.qlIndexFixing(ONIndex1M,I79,TRUE,_xll.ohTrigger(RecalcTrigger,Trigger1M)),NA())</f>
        <v>5.2356526423014138E-3</v>
      </c>
      <c r="O79" s="44">
        <f>IFERROR(_xll.qlIndexFixing(ONIndex3M,I79,TRUE,_xll.ohTrigger(RecalcTrigger,Trigger3M)),NA())</f>
        <v>5.983829138664909E-3</v>
      </c>
      <c r="P79" s="44">
        <f>IFERROR(_xll.qlIndexFixing(ONIndex6M,I79,TRUE,_xll.ohTrigger(RecalcTrigger,Trigger6M)),NA())</f>
        <v>7.2321964145660722E-3</v>
      </c>
      <c r="Q79" s="178">
        <f>IFERROR(_xll.qlIndexFixing(ONIndex1Y,I79,TRUE,_xll.ohTrigger(RecalcTrigger,Trigger1Y)),NA())</f>
        <v>1.0276323105029572E-2</v>
      </c>
    </row>
    <row r="80" spans="2:17" x14ac:dyDescent="0.2">
      <c r="B80" s="39" t="s">
        <v>17</v>
      </c>
      <c r="D80" s="42">
        <f>_xll.qlCalendarAdvance(Calendar,$D79,B80,"f",FALSE)</f>
        <v>42389</v>
      </c>
      <c r="E80" s="172">
        <f>_xll.qlInterestRateIndexValueDate(IndexON,D80)</f>
        <v>42389</v>
      </c>
      <c r="F80" s="188">
        <f>IFERROR(_xll.qlIndexFixing(IndexON,D80,TRUE,_xll.ohTrigger(RecalcTrigger,TriggerON)),NA())</f>
        <v>4.6706692467057831E-3</v>
      </c>
      <c r="H80" s="42">
        <f>_xll.qlCalendarAdvance(Calendar,$H79,B80,"f",FALSE)</f>
        <v>42389</v>
      </c>
      <c r="I80" s="172">
        <f>_xll.qlInterestRateIndexValueDate(Index1M,$H80)</f>
        <v>42389</v>
      </c>
      <c r="J80" s="177">
        <f>IFERROR(_xll.qlIndexFixing(Index1M,$H80,TRUE,_xll.ohTrigger(RecalcTrigger,Trigger1M)),NA())</f>
        <v>5.3974411839526519E-3</v>
      </c>
      <c r="K80" s="44">
        <f>IFERROR(_xll.qlIndexFixing(Index3M,H80,TRUE,_xll.ohTrigger(RecalcTrigger,Trigger3M)),NA())</f>
        <v>6.239990440302723E-3</v>
      </c>
      <c r="L80" s="44">
        <f>IFERROR(_xll.qlIndexFixing(Index6M,$H80,TRUE,_xll.ohTrigger(RecalcTrigger,Trigger6M)),NA())</f>
        <v>7.8800649240940001E-3</v>
      </c>
      <c r="M80" s="178">
        <f>IFERROR(_xll.qlIndexFixing(Index1Y,$H80,TRUE,_xll.ohTrigger(RecalcTrigger,Trigger1Y)),NA())</f>
        <v>1.0502058849816105E-2</v>
      </c>
      <c r="N80" s="177">
        <f>IFERROR(_xll.qlIndexFixing(ONIndex1M,I80,TRUE,_xll.ohTrigger(RecalcTrigger,Trigger1M)),NA())</f>
        <v>5.2426774304836776E-3</v>
      </c>
      <c r="O80" s="44">
        <f>IFERROR(_xll.qlIndexFixing(ONIndex3M,I80,TRUE,_xll.ohTrigger(RecalcTrigger,Trigger3M)),NA())</f>
        <v>5.9917483274241068E-3</v>
      </c>
      <c r="P80" s="44">
        <f>IFERROR(_xll.qlIndexFixing(ONIndex6M,I80,TRUE,_xll.ohTrigger(RecalcTrigger,Trigger6M)),NA())</f>
        <v>7.2423840034641085E-3</v>
      </c>
      <c r="Q80" s="178">
        <f>IFERROR(_xll.qlIndexFixing(ONIndex1Y,I80,TRUE,_xll.ohTrigger(RecalcTrigger,Trigger1Y)),NA())</f>
        <v>1.0281327361452153E-2</v>
      </c>
    </row>
    <row r="81" spans="2:17" x14ac:dyDescent="0.2">
      <c r="B81" s="39" t="s">
        <v>17</v>
      </c>
      <c r="D81" s="42">
        <f>_xll.qlCalendarAdvance(Calendar,$D80,B81,"f",FALSE)</f>
        <v>42390</v>
      </c>
      <c r="E81" s="172">
        <f>_xll.qlInterestRateIndexValueDate(IndexON,D81)</f>
        <v>42390</v>
      </c>
      <c r="F81" s="188">
        <f>IFERROR(_xll.qlIndexFixing(IndexON,D81,TRUE,_xll.ohTrigger(RecalcTrigger,TriggerON)),NA())</f>
        <v>4.6824055363403616E-3</v>
      </c>
      <c r="H81" s="42">
        <f>_xll.qlCalendarAdvance(Calendar,$H80,B81,"f",FALSE)</f>
        <v>42390</v>
      </c>
      <c r="I81" s="172">
        <f>_xll.qlInterestRateIndexValueDate(Index1M,$H81)</f>
        <v>42390</v>
      </c>
      <c r="J81" s="177">
        <f>IFERROR(_xll.qlIndexFixing(Index1M,$H81,TRUE,_xll.ohTrigger(RecalcTrigger,Trigger1M)),NA())</f>
        <v>5.4021999567516535E-3</v>
      </c>
      <c r="K81" s="44">
        <f>IFERROR(_xll.qlIndexFixing(Index3M,H81,TRUE,_xll.ohTrigger(RecalcTrigger,Trigger3M)),NA())</f>
        <v>6.244909753689451E-3</v>
      </c>
      <c r="L81" s="44">
        <f>IFERROR(_xll.qlIndexFixing(Index6M,$H81,TRUE,_xll.ohTrigger(RecalcTrigger,Trigger6M)),NA())</f>
        <v>7.8855564182805076E-3</v>
      </c>
      <c r="M81" s="178">
        <f>IFERROR(_xll.qlIndexFixing(Index1Y,$H81,TRUE,_xll.ohTrigger(RecalcTrigger,Trigger1Y)),NA())</f>
        <v>1.0523278117053631E-2</v>
      </c>
      <c r="N81" s="177">
        <f>IFERROR(_xll.qlIndexFixing(ONIndex1M,I81,TRUE,_xll.ohTrigger(RecalcTrigger,Trigger1M)),NA())</f>
        <v>5.2501357456768982E-3</v>
      </c>
      <c r="O81" s="44">
        <f>IFERROR(_xll.qlIndexFixing(ONIndex3M,I81,TRUE,_xll.ohTrigger(RecalcTrigger,Trigger3M)),NA())</f>
        <v>5.9995756993380667E-3</v>
      </c>
      <c r="P81" s="44">
        <f>IFERROR(_xll.qlIndexFixing(ONIndex6M,I81,TRUE,_xll.ohTrigger(RecalcTrigger,Trigger6M)),NA())</f>
        <v>7.2531699585931531E-3</v>
      </c>
      <c r="Q81" s="178">
        <f>IFERROR(_xll.qlIndexFixing(ONIndex1Y,I81,TRUE,_xll.ohTrigger(RecalcTrigger,Trigger1Y)),NA())</f>
        <v>1.0286879316888653E-2</v>
      </c>
    </row>
    <row r="82" spans="2:17" x14ac:dyDescent="0.2">
      <c r="B82" s="39" t="s">
        <v>17</v>
      </c>
      <c r="D82" s="42">
        <f>_xll.qlCalendarAdvance(Calendar,$D81,B82,"f",FALSE)</f>
        <v>42391</v>
      </c>
      <c r="E82" s="172">
        <f>_xll.qlInterestRateIndexValueDate(IndexON,D82)</f>
        <v>42391</v>
      </c>
      <c r="F82" s="188">
        <f>IFERROR(_xll.qlIndexFixing(IndexON,D82,TRUE,_xll.ohTrigger(RecalcTrigger,TriggerON)),NA())</f>
        <v>4.7077119882480796E-3</v>
      </c>
      <c r="H82" s="42">
        <f>_xll.qlCalendarAdvance(Calendar,$H81,B82,"f",FALSE)</f>
        <v>42391</v>
      </c>
      <c r="I82" s="172">
        <f>_xll.qlInterestRateIndexValueDate(Index1M,$H82)</f>
        <v>42391</v>
      </c>
      <c r="J82" s="177">
        <f>IFERROR(_xll.qlIndexFixing(Index1M,$H82,TRUE,_xll.ohTrigger(RecalcTrigger,Trigger1M)),NA())</f>
        <v>5.4070274795609179E-3</v>
      </c>
      <c r="K82" s="44">
        <f>IFERROR(_xll.qlIndexFixing(Index3M,H82,TRUE,_xll.ohTrigger(RecalcTrigger,Trigger3M)),NA())</f>
        <v>6.2498066974200749E-3</v>
      </c>
      <c r="L82" s="44">
        <f>IFERROR(_xll.qlIndexFixing(Index6M,$H82,TRUE,_xll.ohTrigger(RecalcTrigger,Trigger6M)),NA())</f>
        <v>7.8911077156897848E-3</v>
      </c>
      <c r="M82" s="178">
        <f>IFERROR(_xll.qlIndexFixing(Index1Y,$H82,TRUE,_xll.ohTrigger(RecalcTrigger,Trigger1Y)),NA())</f>
        <v>1.0523625665700387E-2</v>
      </c>
      <c r="N82" s="177">
        <f>IFERROR(_xll.qlIndexFixing(ONIndex1M,I82,TRUE,_xll.ohTrigger(RecalcTrigger,Trigger1M)),NA())</f>
        <v>5.2665734559302164E-3</v>
      </c>
      <c r="O82" s="44">
        <f>IFERROR(_xll.qlIndexFixing(ONIndex3M,I82,TRUE,_xll.ohTrigger(RecalcTrigger,Trigger3M)),NA())</f>
        <v>6.0150235082645507E-3</v>
      </c>
      <c r="P82" s="44">
        <f>IFERROR(_xll.qlIndexFixing(ONIndex6M,I82,TRUE,_xll.ohTrigger(RecalcTrigger,Trigger6M)),NA())</f>
        <v>7.2768814942843676E-3</v>
      </c>
      <c r="Q82" s="178">
        <f>IFERROR(_xll.qlIndexFixing(ONIndex1Y,I82,TRUE,_xll.ohTrigger(RecalcTrigger,Trigger1Y)),NA())</f>
        <v>1.030009954104257E-2</v>
      </c>
    </row>
    <row r="83" spans="2:17" x14ac:dyDescent="0.2">
      <c r="B83" s="39" t="s">
        <v>17</v>
      </c>
      <c r="D83" s="42">
        <f>_xll.qlCalendarAdvance(Calendar,$D82,B83,"f",FALSE)</f>
        <v>42394</v>
      </c>
      <c r="E83" s="172">
        <f>_xll.qlInterestRateIndexValueDate(IndexON,D83)</f>
        <v>42394</v>
      </c>
      <c r="F83" s="188">
        <f>IFERROR(_xll.qlIndexFixing(IndexON,D83,TRUE,_xll.ohTrigger(RecalcTrigger,TriggerON)),NA())</f>
        <v>4.7346701596573393E-3</v>
      </c>
      <c r="H83" s="42">
        <f>_xll.qlCalendarAdvance(Calendar,$H82,B83,"f",FALSE)</f>
        <v>42394</v>
      </c>
      <c r="I83" s="172">
        <f>_xll.qlInterestRateIndexValueDate(Index1M,$H83)</f>
        <v>42394</v>
      </c>
      <c r="J83" s="177">
        <f>IFERROR(_xll.qlIndexFixing(Index1M,$H83,TRUE,_xll.ohTrigger(RecalcTrigger,Trigger1M)),NA())</f>
        <v>5.4331440514029132E-3</v>
      </c>
      <c r="K83" s="44">
        <f>IFERROR(_xll.qlIndexFixing(Index3M,H83,TRUE,_xll.ohTrigger(RecalcTrigger,Trigger3M)),NA())</f>
        <v>6.2643826385612028E-3</v>
      </c>
      <c r="L83" s="44">
        <f>IFERROR(_xll.qlIndexFixing(Index6M,$H83,TRUE,_xll.ohTrigger(RecalcTrigger,Trigger6M)),NA())</f>
        <v>7.9081245240333001E-3</v>
      </c>
      <c r="M83" s="178">
        <f>IFERROR(_xll.qlIndexFixing(Index1Y,$H83,TRUE,_xll.ohTrigger(RecalcTrigger,Trigger1Y)),NA())</f>
        <v>1.0539398509226814E-2</v>
      </c>
      <c r="N83" s="177">
        <f>IFERROR(_xll.qlIndexFixing(ONIndex1M,I83,TRUE,_xll.ohTrigger(RecalcTrigger,Trigger1M)),NA())</f>
        <v>5.284304278180274E-3</v>
      </c>
      <c r="O83" s="44">
        <f>IFERROR(_xll.qlIndexFixing(ONIndex3M,I83,TRUE,_xll.ohTrigger(RecalcTrigger,Trigger3M)),NA())</f>
        <v>6.0299670165964159E-3</v>
      </c>
      <c r="P83" s="44">
        <f>IFERROR(_xll.qlIndexFixing(ONIndex6M,I83,TRUE,_xll.ohTrigger(RecalcTrigger,Trigger6M)),NA())</f>
        <v>7.3022974405279051E-3</v>
      </c>
      <c r="Q83" s="178">
        <f>IFERROR(_xll.qlIndexFixing(ONIndex1Y,I83,TRUE,_xll.ohTrigger(RecalcTrigger,Trigger1Y)),NA())</f>
        <v>1.0314564130070591E-2</v>
      </c>
    </row>
    <row r="84" spans="2:17" x14ac:dyDescent="0.2">
      <c r="B84" s="39" t="s">
        <v>17</v>
      </c>
      <c r="D84" s="42">
        <f>_xll.qlCalendarAdvance(Calendar,$D83,B84,"f",FALSE)</f>
        <v>42395</v>
      </c>
      <c r="E84" s="172">
        <f>_xll.qlInterestRateIndexValueDate(IndexON,D84)</f>
        <v>42395</v>
      </c>
      <c r="F84" s="188">
        <f>IFERROR(_xll.qlIndexFixing(IndexON,D84,TRUE,_xll.ohTrigger(RecalcTrigger,TriggerON)),NA())</f>
        <v>4.7490661819649116E-3</v>
      </c>
      <c r="H84" s="42">
        <f>_xll.qlCalendarAdvance(Calendar,$H83,B84,"f",FALSE)</f>
        <v>42395</v>
      </c>
      <c r="I84" s="172">
        <f>_xll.qlInterestRateIndexValueDate(Index1M,$H84)</f>
        <v>42395</v>
      </c>
      <c r="J84" s="177">
        <f>IFERROR(_xll.qlIndexFixing(Index1M,$H84,TRUE,_xll.ohTrigger(RecalcTrigger,Trigger1M)),NA())</f>
        <v>5.4415088341329011E-3</v>
      </c>
      <c r="K84" s="44">
        <f>IFERROR(_xll.qlIndexFixing(Index3M,H84,TRUE,_xll.ohTrigger(RecalcTrigger,Trigger3M)),NA())</f>
        <v>6.2692094315969287E-3</v>
      </c>
      <c r="L84" s="44">
        <f>IFERROR(_xll.qlIndexFixing(Index6M,$H84,TRUE,_xll.ohTrigger(RecalcTrigger,Trigger6M)),NA())</f>
        <v>7.9139191311599216E-3</v>
      </c>
      <c r="M84" s="178">
        <f>IFERROR(_xll.qlIndexFixing(Index1Y,$H84,TRUE,_xll.ohTrigger(RecalcTrigger,Trigger1Y)),NA())</f>
        <v>1.0547400391540659E-2</v>
      </c>
      <c r="N84" s="177">
        <f>IFERROR(_xll.qlIndexFixing(ONIndex1M,I84,TRUE,_xll.ohTrigger(RecalcTrigger,Trigger1M)),NA())</f>
        <v>5.2939302293197876E-3</v>
      </c>
      <c r="O84" s="44">
        <f>IFERROR(_xll.qlIndexFixing(ONIndex3M,I84,TRUE,_xll.ohTrigger(RecalcTrigger,Trigger3M)),NA())</f>
        <v>6.0373353034737232E-3</v>
      </c>
      <c r="P84" s="44">
        <f>IFERROR(_xll.qlIndexFixing(ONIndex6M,I84,TRUE,_xll.ohTrigger(RecalcTrigger,Trigger6M)),NA())</f>
        <v>7.3160752268119911E-3</v>
      </c>
      <c r="Q84" s="178">
        <f>IFERROR(_xll.qlIndexFixing(ONIndex1Y,I84,TRUE,_xll.ohTrigger(RecalcTrigger,Trigger1Y)),NA())</f>
        <v>1.0322854581306107E-2</v>
      </c>
    </row>
    <row r="85" spans="2:17" x14ac:dyDescent="0.2">
      <c r="B85" s="39" t="s">
        <v>17</v>
      </c>
      <c r="D85" s="42">
        <f>_xll.qlCalendarAdvance(Calendar,$D84,B85,"f",FALSE)</f>
        <v>42396</v>
      </c>
      <c r="E85" s="172">
        <f>_xll.qlInterestRateIndexValueDate(IndexON,D85)</f>
        <v>42396</v>
      </c>
      <c r="F85" s="188">
        <f>IFERROR(_xll.qlIndexFixing(IndexON,D85,TRUE,_xll.ohTrigger(RecalcTrigger,TriggerON)),NA())</f>
        <v>4.7639941511312678E-3</v>
      </c>
      <c r="H85" s="42">
        <f>_xll.qlCalendarAdvance(Calendar,$H84,B85,"f",FALSE)</f>
        <v>42396</v>
      </c>
      <c r="I85" s="172">
        <f>_xll.qlInterestRateIndexValueDate(Index1M,$H85)</f>
        <v>42396</v>
      </c>
      <c r="J85" s="177">
        <f>IFERROR(_xll.qlIndexFixing(Index1M,$H85,TRUE,_xll.ohTrigger(RecalcTrigger,Trigger1M)),NA())</f>
        <v>5.4559167201853522E-3</v>
      </c>
      <c r="K85" s="44">
        <f>IFERROR(_xll.qlIndexFixing(Index3M,H85,TRUE,_xll.ohTrigger(RecalcTrigger,Trigger3M)),NA())</f>
        <v>6.274023518989401E-3</v>
      </c>
      <c r="L85" s="44">
        <f>IFERROR(_xll.qlIndexFixing(Index6M,$H85,TRUE,_xll.ohTrigger(RecalcTrigger,Trigger6M)),NA())</f>
        <v>7.9197755899718721E-3</v>
      </c>
      <c r="M85" s="178">
        <f>IFERROR(_xll.qlIndexFixing(Index1Y,$H85,TRUE,_xll.ohTrigger(RecalcTrigger,Trigger1Y)),NA())</f>
        <v>1.0555603885513323E-2</v>
      </c>
      <c r="N85" s="177">
        <f>IFERROR(_xll.qlIndexFixing(ONIndex1M,I85,TRUE,_xll.ohTrigger(RecalcTrigger,Trigger1M)),NA())</f>
        <v>5.3039897077944431E-3</v>
      </c>
      <c r="O85" s="44">
        <f>IFERROR(_xll.qlIndexFixing(ONIndex3M,I85,TRUE,_xll.ohTrigger(RecalcTrigger,Trigger3M)),NA())</f>
        <v>6.0446117731816074E-3</v>
      </c>
      <c r="P85" s="44">
        <f>IFERROR(_xll.qlIndexFixing(ONIndex6M,I85,TRUE,_xll.ohTrigger(RecalcTrigger,Trigger6M)),NA())</f>
        <v>7.3304513794891779E-3</v>
      </c>
      <c r="Q85" s="178">
        <f>IFERROR(_xll.qlIndexFixing(ONIndex1Y,I85,TRUE,_xll.ohTrigger(RecalcTrigger,Trigger1Y)),NA())</f>
        <v>1.0331692731798681E-2</v>
      </c>
    </row>
    <row r="86" spans="2:17" x14ac:dyDescent="0.2">
      <c r="B86" s="39" t="s">
        <v>17</v>
      </c>
      <c r="D86" s="42">
        <f>_xll.qlCalendarAdvance(Calendar,$D85,B86,"f",FALSE)</f>
        <v>42397</v>
      </c>
      <c r="E86" s="172">
        <f>_xll.qlInterestRateIndexValueDate(IndexON,D86)</f>
        <v>42397</v>
      </c>
      <c r="F86" s="188">
        <f>IFERROR(_xll.qlIndexFixing(IndexON,D86,TRUE,_xll.ohTrigger(RecalcTrigger,TriggerON)),NA())</f>
        <v>4.7794540670753616E-3</v>
      </c>
      <c r="H86" s="42">
        <f>_xll.qlCalendarAdvance(Calendar,$H85,B86,"f",FALSE)</f>
        <v>42397</v>
      </c>
      <c r="I86" s="172">
        <f>_xll.qlInterestRateIndexValueDate(Index1M,$H86)</f>
        <v>42397</v>
      </c>
      <c r="J86" s="177">
        <f>IFERROR(_xll.qlIndexFixing(Index1M,$H86,TRUE,_xll.ohTrigger(RecalcTrigger,Trigger1M)),NA())</f>
        <v>5.4605850889478599E-3</v>
      </c>
      <c r="K86" s="44">
        <f>IFERROR(_xll.qlIndexFixing(Index3M,H86,TRUE,_xll.ohTrigger(RecalcTrigger,Trigger3M)),NA())</f>
        <v>6.2788268335668409E-3</v>
      </c>
      <c r="L86" s="44">
        <f>IFERROR(_xll.qlIndexFixing(Index6M,$H86,TRUE,_xll.ohTrigger(RecalcTrigger,Trigger6M)),NA())</f>
        <v>7.925694310193283E-3</v>
      </c>
      <c r="M86" s="178">
        <f>IFERROR(_xll.qlIndexFixing(Index1Y,$H86,TRUE,_xll.ohTrigger(RecalcTrigger,Trigger1Y)),NA())</f>
        <v>1.0580842948465962E-2</v>
      </c>
      <c r="N86" s="177">
        <f>IFERROR(_xll.qlIndexFixing(ONIndex1M,I86,TRUE,_xll.ohTrigger(RecalcTrigger,Trigger1M)),NA())</f>
        <v>5.3144827136042405E-3</v>
      </c>
      <c r="O86" s="44">
        <f>IFERROR(_xll.qlIndexFixing(ONIndex3M,I86,TRUE,_xll.ohTrigger(RecalcTrigger,Trigger3M)),NA())</f>
        <v>6.051796425882161E-3</v>
      </c>
      <c r="P86" s="44">
        <f>IFERROR(_xll.qlIndexFixing(ONIndex6M,I86,TRUE,_xll.ohTrigger(RecalcTrigger,Trigger6M)),NA())</f>
        <v>7.3454258986405119E-3</v>
      </c>
      <c r="Q86" s="178">
        <f>IFERROR(_xll.qlIndexFixing(ONIndex1Y,I86,TRUE,_xll.ohTrigger(RecalcTrigger,Trigger1Y)),NA())</f>
        <v>1.0341078581629359E-2</v>
      </c>
    </row>
    <row r="87" spans="2:17" x14ac:dyDescent="0.2">
      <c r="B87" s="39" t="s">
        <v>17</v>
      </c>
      <c r="D87" s="42">
        <f>_xll.qlCalendarAdvance(Calendar,$D86,B87,"f",FALSE)</f>
        <v>42398</v>
      </c>
      <c r="E87" s="172">
        <f>_xll.qlInterestRateIndexValueDate(IndexON,D87)</f>
        <v>42398</v>
      </c>
      <c r="F87" s="188">
        <f>IFERROR(_xll.qlIndexFixing(IndexON,D87,TRUE,_xll.ohTrigger(RecalcTrigger,TriggerON)),NA())</f>
        <v>4.8122104984042275E-3</v>
      </c>
      <c r="H87" s="42">
        <f>_xll.qlCalendarAdvance(Calendar,$H86,B87,"f",FALSE)</f>
        <v>42398</v>
      </c>
      <c r="I87" s="172">
        <f>_xll.qlInterestRateIndexValueDate(Index1M,$H87)</f>
        <v>42398</v>
      </c>
      <c r="J87" s="177">
        <f>IFERROR(_xll.qlIndexFixing(Index1M,$H87,TRUE,_xll.ohTrigger(RecalcTrigger,Trigger1M)),NA())</f>
        <v>5.465218493977444E-3</v>
      </c>
      <c r="K87" s="44">
        <f>IFERROR(_xll.qlIndexFixing(Index3M,H87,TRUE,_xll.ohTrigger(RecalcTrigger,Trigger3M)),NA())</f>
        <v>6.2836213081708253E-3</v>
      </c>
      <c r="L87" s="44">
        <f>IFERROR(_xll.qlIndexFixing(Index6M,$H87,TRUE,_xll.ohTrigger(RecalcTrigger,Trigger6M)),NA())</f>
        <v>7.9316757015567424E-3</v>
      </c>
      <c r="M87" s="178">
        <f>IFERROR(_xll.qlIndexFixing(Index1Y,$H87,TRUE,_xll.ohTrigger(RecalcTrigger,Trigger1Y)),NA())</f>
        <v>1.0589961228062151E-2</v>
      </c>
      <c r="N87" s="177">
        <f>IFERROR(_xll.qlIndexFixing(ONIndex1M,I87,TRUE,_xll.ohTrigger(RecalcTrigger,Trigger1M)),NA())</f>
        <v>5.3369918512661636E-3</v>
      </c>
      <c r="O87" s="44">
        <f>IFERROR(_xll.qlIndexFixing(ONIndex3M,I87,TRUE,_xll.ohTrigger(RecalcTrigger,Trigger3M)),NA())</f>
        <v>6.0659604823605964E-3</v>
      </c>
      <c r="P87" s="44">
        <f>IFERROR(_xll.qlIndexFixing(ONIndex6M,I87,TRUE,_xll.ohTrigger(RecalcTrigger,Trigger6M)),NA())</f>
        <v>7.3775186043434368E-3</v>
      </c>
      <c r="Q87" s="178">
        <f>IFERROR(_xll.qlIndexFixing(ONIndex1Y,I87,TRUE,_xll.ohTrigger(RecalcTrigger,Trigger1Y)),NA())</f>
        <v>1.0361970097256814E-2</v>
      </c>
    </row>
    <row r="88" spans="2:17" x14ac:dyDescent="0.2">
      <c r="B88" s="39" t="s">
        <v>17</v>
      </c>
      <c r="D88" s="42">
        <f>_xll.qlCalendarAdvance(Calendar,$D87,B88,"f",FALSE)</f>
        <v>42401</v>
      </c>
      <c r="E88" s="172">
        <f>_xll.qlInterestRateIndexValueDate(IndexON,D88)</f>
        <v>42401</v>
      </c>
      <c r="F88" s="188">
        <f>IFERROR(_xll.qlIndexFixing(IndexON,D88,TRUE,_xll.ohTrigger(RecalcTrigger,TriggerON)),NA())</f>
        <v>4.8464253503699428E-3</v>
      </c>
      <c r="H88" s="42">
        <f>_xll.qlCalendarAdvance(Calendar,$H87,B88,"f",FALSE)</f>
        <v>42401</v>
      </c>
      <c r="I88" s="172">
        <f>_xll.qlInterestRateIndexValueDate(Index1M,$H88)</f>
        <v>42401</v>
      </c>
      <c r="J88" s="177">
        <f>IFERROR(_xll.qlIndexFixing(Index1M,$H88,TRUE,_xll.ohTrigger(RecalcTrigger,Trigger1M)),NA())</f>
        <v>5.4813698404204882E-3</v>
      </c>
      <c r="K88" s="44">
        <f>IFERROR(_xll.qlIndexFixing(Index3M,H88,TRUE,_xll.ohTrigger(RecalcTrigger,Trigger3M)),NA())</f>
        <v>6.3004279501899232E-3</v>
      </c>
      <c r="L88" s="44">
        <f>IFERROR(_xll.qlIndexFixing(Index6M,$H88,TRUE,_xll.ohTrigger(RecalcTrigger,Trigger6M)),NA())</f>
        <v>7.9500000000003162E-3</v>
      </c>
      <c r="M88" s="178">
        <f>IFERROR(_xll.qlIndexFixing(Index1Y,$H88,TRUE,_xll.ohTrigger(RecalcTrigger,Trigger1Y)),NA())</f>
        <v>1.0599999999999834E-2</v>
      </c>
      <c r="N88" s="177">
        <f>IFERROR(_xll.qlIndexFixing(ONIndex1M,I88,TRUE,_xll.ohTrigger(RecalcTrigger,Trigger1M)),NA())</f>
        <v>5.3606563058761214E-3</v>
      </c>
      <c r="O88" s="44">
        <f>IFERROR(_xll.qlIndexFixing(ONIndex3M,I88,TRUE,_xll.ohTrigger(RecalcTrigger,Trigger3M)),NA())</f>
        <v>6.0796168663679317E-3</v>
      </c>
      <c r="P88" s="44">
        <f>IFERROR(_xll.qlIndexFixing(ONIndex6M,I88,TRUE,_xll.ohTrigger(RecalcTrigger,Trigger6M)),NA())</f>
        <v>7.4111281851241273E-3</v>
      </c>
      <c r="Q88" s="178">
        <f>IFERROR(_xll.qlIndexFixing(ONIndex1Y,I88,TRUE,_xll.ohTrigger(RecalcTrigger,Trigger1Y)),NA())</f>
        <v>1.0383907592618202E-2</v>
      </c>
    </row>
    <row r="89" spans="2:17" x14ac:dyDescent="0.2">
      <c r="B89" s="39" t="s">
        <v>17</v>
      </c>
      <c r="D89" s="42">
        <f>_xll.qlCalendarAdvance(Calendar,$D88,B89,"f",FALSE)</f>
        <v>42402</v>
      </c>
      <c r="E89" s="172">
        <f>_xll.qlInterestRateIndexValueDate(IndexON,D89)</f>
        <v>42402</v>
      </c>
      <c r="F89" s="188">
        <f>IFERROR(_xll.qlIndexFixing(IndexON,D89,TRUE,_xll.ohTrigger(RecalcTrigger,TriggerON)),NA())</f>
        <v>4.8634179031914471E-3</v>
      </c>
      <c r="H89" s="42">
        <f>_xll.qlCalendarAdvance(Calendar,$H88,B89,"f",FALSE)</f>
        <v>42402</v>
      </c>
      <c r="I89" s="172">
        <f>_xll.qlInterestRateIndexValueDate(Index1M,$H89)</f>
        <v>42402</v>
      </c>
      <c r="J89" s="177">
        <f>IFERROR(_xll.qlIndexFixing(Index1M,$H89,TRUE,_xll.ohTrigger(RecalcTrigger,Trigger1M)),NA())</f>
        <v>5.4880715076954792E-3</v>
      </c>
      <c r="K89" s="44">
        <f>IFERROR(_xll.qlIndexFixing(Index3M,H89,TRUE,_xll.ohTrigger(RecalcTrigger,Trigger3M)),NA())</f>
        <v>6.3027494639670244E-3</v>
      </c>
      <c r="L89" s="44">
        <f>IFERROR(_xll.qlIndexFixing(Index6M,$H89,TRUE,_xll.ohTrigger(RecalcTrigger,Trigger6M)),NA())</f>
        <v>7.9562354770685347E-3</v>
      </c>
      <c r="M89" s="178">
        <f>IFERROR(_xll.qlIndexFixing(Index1Y,$H89,TRUE,_xll.ohTrigger(RecalcTrigger,Trigger1Y)),NA())</f>
        <v>1.0609620997587787E-2</v>
      </c>
      <c r="N89" s="177">
        <f>IFERROR(_xll.qlIndexFixing(ONIndex1M,I89,TRUE,_xll.ohTrigger(RecalcTrigger,Trigger1M)),NA())</f>
        <v>5.3725147202610124E-3</v>
      </c>
      <c r="O89" s="44">
        <f>IFERROR(_xll.qlIndexFixing(ONIndex3M,I89,TRUE,_xll.ohTrigger(RecalcTrigger,Trigger3M)),NA())</f>
        <v>6.0863424338697403E-3</v>
      </c>
      <c r="P89" s="44">
        <f>IFERROR(_xll.qlIndexFixing(ONIndex6M,I89,TRUE,_xll.ohTrigger(RecalcTrigger,Trigger6M)),NA())</f>
        <v>7.428017797174169E-3</v>
      </c>
      <c r="Q89" s="178">
        <f>IFERROR(_xll.qlIndexFixing(ONIndex1Y,I89,TRUE,_xll.ohTrigger(RecalcTrigger,Trigger1Y)),NA())</f>
        <v>1.039488364763419E-2</v>
      </c>
    </row>
    <row r="90" spans="2:17" x14ac:dyDescent="0.2">
      <c r="B90" s="39" t="s">
        <v>17</v>
      </c>
      <c r="D90" s="42">
        <f>_xll.qlCalendarAdvance(Calendar,$D89,B90,"f",FALSE)</f>
        <v>42403</v>
      </c>
      <c r="E90" s="172">
        <f>_xll.qlInterestRateIndexValueDate(IndexON,D90)</f>
        <v>42403</v>
      </c>
      <c r="F90" s="188">
        <f>IFERROR(_xll.qlIndexFixing(IndexON,D90,TRUE,_xll.ohTrigger(RecalcTrigger,TriggerON)),NA())</f>
        <v>4.8798153048879023E-3</v>
      </c>
      <c r="H90" s="42">
        <f>_xll.qlCalendarAdvance(Calendar,$H89,B90,"f",FALSE)</f>
        <v>42403</v>
      </c>
      <c r="I90" s="172">
        <f>_xll.qlInterestRateIndexValueDate(Index1M,$H90)</f>
        <v>42403</v>
      </c>
      <c r="J90" s="177">
        <f>IFERROR(_xll.qlIndexFixing(Index1M,$H90,TRUE,_xll.ohTrigger(RecalcTrigger,Trigger1M)),NA())</f>
        <v>5.4944178425207239E-3</v>
      </c>
      <c r="K90" s="44">
        <f>IFERROR(_xll.qlIndexFixing(Index3M,H90,TRUE,_xll.ohTrigger(RecalcTrigger,Trigger3M)),NA())</f>
        <v>6.3050488503966591E-3</v>
      </c>
      <c r="L90" s="44">
        <f>IFERROR(_xll.qlIndexFixing(Index6M,$H90,TRUE,_xll.ohTrigger(RecalcTrigger,Trigger6M)),NA())</f>
        <v>7.962531495584714E-3</v>
      </c>
      <c r="M90" s="178">
        <f>IFERROR(_xll.qlIndexFixing(Index1Y,$H90,TRUE,_xll.ohTrigger(RecalcTrigger,Trigger1Y)),NA())</f>
        <v>1.0619485376271444E-2</v>
      </c>
      <c r="N90" s="177">
        <f>IFERROR(_xll.qlIndexFixing(ONIndex1M,I90,TRUE,_xll.ohTrigger(RecalcTrigger,Trigger1M)),NA())</f>
        <v>5.3840044335562443E-3</v>
      </c>
      <c r="O90" s="44">
        <f>IFERROR(_xll.qlIndexFixing(ONIndex3M,I90,TRUE,_xll.ohTrigger(RecalcTrigger,Trigger3M)),NA())</f>
        <v>6.092976184283172E-3</v>
      </c>
      <c r="P90" s="44">
        <f>IFERROR(_xll.qlIndexFixing(ONIndex6M,I90,TRUE,_xll.ohTrigger(RecalcTrigger,Trigger6M)),NA())</f>
        <v>7.4444290352537745E-3</v>
      </c>
      <c r="Q90" s="178">
        <f>IFERROR(_xll.qlIndexFixing(ONIndex1Y,I90,TRUE,_xll.ohTrigger(RecalcTrigger,Trigger1Y)),NA())</f>
        <v>1.0405259110402021E-2</v>
      </c>
    </row>
    <row r="91" spans="2:17" x14ac:dyDescent="0.2">
      <c r="B91" s="39" t="s">
        <v>17</v>
      </c>
      <c r="D91" s="42">
        <f>_xll.qlCalendarAdvance(Calendar,$D90,B91,"f",FALSE)</f>
        <v>42404</v>
      </c>
      <c r="E91" s="172">
        <f>_xll.qlInterestRateIndexValueDate(IndexON,D91)</f>
        <v>42404</v>
      </c>
      <c r="F91" s="188">
        <f>IFERROR(_xll.qlIndexFixing(IndexON,D91,TRUE,_xll.ohTrigger(RecalcTrigger,TriggerON)),NA())</f>
        <v>4.8956175553782622E-3</v>
      </c>
      <c r="H91" s="42">
        <f>_xll.qlCalendarAdvance(Calendar,$H90,B91,"f",FALSE)</f>
        <v>42404</v>
      </c>
      <c r="I91" s="172">
        <f>_xll.qlInterestRateIndexValueDate(Index1M,$H91)</f>
        <v>42404</v>
      </c>
      <c r="J91" s="177">
        <f>IFERROR(_xll.qlIndexFixing(Index1M,$H91,TRUE,_xll.ohTrigger(RecalcTrigger,Trigger1M)),NA())</f>
        <v>5.5004223653414052E-3</v>
      </c>
      <c r="K91" s="44">
        <f>IFERROR(_xll.qlIndexFixing(Index3M,H91,TRUE,_xll.ohTrigger(RecalcTrigger,Trigger3M)),NA())</f>
        <v>6.309807318662178E-3</v>
      </c>
      <c r="L91" s="44">
        <f>IFERROR(_xll.qlIndexFixing(Index6M,$H91,TRUE,_xll.ohTrigger(RecalcTrigger,Trigger6M)),NA())</f>
        <v>7.96888428677478E-3</v>
      </c>
      <c r="M91" s="178">
        <f>IFERROR(_xll.qlIndexFixing(Index1Y,$H91,TRUE,_xll.ohTrigger(RecalcTrigger,Trigger1Y)),NA())</f>
        <v>1.0649700403924921E-2</v>
      </c>
      <c r="N91" s="177">
        <f>IFERROR(_xll.qlIndexFixing(ONIndex1M,I91,TRUE,_xll.ohTrigger(RecalcTrigger,Trigger1M)),NA())</f>
        <v>5.3951254456807707E-3</v>
      </c>
      <c r="O91" s="44">
        <f>IFERROR(_xll.qlIndexFixing(ONIndex3M,I91,TRUE,_xll.ohTrigger(RecalcTrigger,Trigger3M)),NA())</f>
        <v>6.0995181176082269E-3</v>
      </c>
      <c r="P91" s="44">
        <f>IFERROR(_xll.qlIndexFixing(ONIndex6M,I91,TRUE,_xll.ohTrigger(RecalcTrigger,Trigger6M)),NA())</f>
        <v>7.4603618992008514E-3</v>
      </c>
      <c r="Q91" s="178">
        <f>IFERROR(_xll.qlIndexFixing(ONIndex1Y,I91,TRUE,_xll.ohTrigger(RecalcTrigger,Trigger1Y)),NA())</f>
        <v>1.0415033980516464E-2</v>
      </c>
    </row>
    <row r="92" spans="2:17" x14ac:dyDescent="0.2">
      <c r="B92" s="39" t="s">
        <v>17</v>
      </c>
      <c r="D92" s="42">
        <f>_xll.qlCalendarAdvance(Calendar,$D91,B92,"f",FALSE)</f>
        <v>42405</v>
      </c>
      <c r="E92" s="172">
        <f>_xll.qlInterestRateIndexValueDate(IndexON,D92)</f>
        <v>42405</v>
      </c>
      <c r="F92" s="188">
        <f>IFERROR(_xll.qlIndexFixing(IndexON,D92,TRUE,_xll.ohTrigger(RecalcTrigger,TriggerON)),NA())</f>
        <v>4.9253046790087582E-3</v>
      </c>
      <c r="H92" s="42">
        <f>_xll.qlCalendarAdvance(Calendar,$H91,B92,"f",FALSE)</f>
        <v>42405</v>
      </c>
      <c r="I92" s="172">
        <f>_xll.qlInterestRateIndexValueDate(Index1M,$H92)</f>
        <v>42405</v>
      </c>
      <c r="J92" s="177">
        <f>IFERROR(_xll.qlIndexFixing(Index1M,$H92,TRUE,_xll.ohTrigger(RecalcTrigger,Trigger1M)),NA())</f>
        <v>5.5098725951309479E-3</v>
      </c>
      <c r="K92" s="44">
        <f>IFERROR(_xll.qlIndexFixing(Index3M,H92,TRUE,_xll.ohTrigger(RecalcTrigger,Trigger3M)),NA())</f>
        <v>6.3145695963658446E-3</v>
      </c>
      <c r="L92" s="44">
        <f>IFERROR(_xll.qlIndexFixing(Index6M,$H92,TRUE,_xll.ohTrigger(RecalcTrigger,Trigger6M)),NA())</f>
        <v>7.9752900818205776E-3</v>
      </c>
      <c r="M92" s="178">
        <f>IFERROR(_xll.qlIndexFixing(Index1Y,$H92,TRUE,_xll.ohTrigger(RecalcTrigger,Trigger1Y)),NA())</f>
        <v>1.0650035930229699E-2</v>
      </c>
      <c r="N92" s="177">
        <f>IFERROR(_xll.qlIndexFixing(ONIndex1M,I92,TRUE,_xll.ohTrigger(RecalcTrigger,Trigger1M)),NA())</f>
        <v>5.4162188351395786E-3</v>
      </c>
      <c r="O92" s="44">
        <f>IFERROR(_xll.qlIndexFixing(ONIndex3M,I92,TRUE,_xll.ohTrigger(RecalcTrigger,Trigger3M)),NA())</f>
        <v>6.1123982845353222E-3</v>
      </c>
      <c r="P92" s="44">
        <f>IFERROR(_xll.qlIndexFixing(ONIndex6M,I92,TRUE,_xll.ohTrigger(RecalcTrigger,Trigger6M)),NA())</f>
        <v>7.4907867726451798E-3</v>
      </c>
      <c r="Q92" s="178">
        <f>IFERROR(_xll.qlIndexFixing(ONIndex1Y,I92,TRUE,_xll.ohTrigger(RecalcTrigger,Trigger1Y)),NA())</f>
        <v>1.0432879937167055E-2</v>
      </c>
    </row>
    <row r="93" spans="2:17" x14ac:dyDescent="0.2">
      <c r="B93" s="39" t="s">
        <v>17</v>
      </c>
      <c r="D93" s="42">
        <f>_xll.qlCalendarAdvance(Calendar,$D92,B93,"f",FALSE)</f>
        <v>42408</v>
      </c>
      <c r="E93" s="172">
        <f>_xll.qlInterestRateIndexValueDate(IndexON,D93)</f>
        <v>42408</v>
      </c>
      <c r="F93" s="188">
        <f>IFERROR(_xll.qlIndexFixing(IndexON,D93,TRUE,_xll.ohTrigger(RecalcTrigger,TriggerON)),NA())</f>
        <v>4.952875043982008E-3</v>
      </c>
      <c r="H93" s="42">
        <f>_xll.qlCalendarAdvance(Calendar,$H92,B93,"f",FALSE)</f>
        <v>42408</v>
      </c>
      <c r="I93" s="172">
        <f>_xll.qlInterestRateIndexValueDate(Index1M,$H93)</f>
        <v>42408</v>
      </c>
      <c r="J93" s="177">
        <f>IFERROR(_xll.qlIndexFixing(Index1M,$H93,TRUE,_xll.ohTrigger(RecalcTrigger,Trigger1M)),NA())</f>
        <v>5.5212927471422531E-3</v>
      </c>
      <c r="K93" s="44">
        <f>IFERROR(_xll.qlIndexFixing(Index3M,H93,TRUE,_xll.ohTrigger(RecalcTrigger,Trigger3M)),NA())</f>
        <v>6.3315050870212611E-3</v>
      </c>
      <c r="L93" s="44">
        <f>IFERROR(_xll.qlIndexFixing(Index6M,$H93,TRUE,_xll.ohTrigger(RecalcTrigger,Trigger6M)),NA())</f>
        <v>7.9947878012624068E-3</v>
      </c>
      <c r="M93" s="178">
        <f>IFERROR(_xll.qlIndexFixing(Index1Y,$H93,TRUE,_xll.ohTrigger(RecalcTrigger,Trigger1Y)),NA())</f>
        <v>1.0671792899521282E-2</v>
      </c>
      <c r="N93" s="177">
        <f>IFERROR(_xll.qlIndexFixing(ONIndex1M,I93,TRUE,_xll.ohTrigger(RecalcTrigger,Trigger1M)),NA())</f>
        <v>5.4359224826339148E-3</v>
      </c>
      <c r="O93" s="44">
        <f>IFERROR(_xll.qlIndexFixing(ONIndex3M,I93,TRUE,_xll.ohTrigger(RecalcTrigger,Trigger3M)),NA())</f>
        <v>6.1247676801867712E-3</v>
      </c>
      <c r="P93" s="44">
        <f>IFERROR(_xll.qlIndexFixing(ONIndex6M,I93,TRUE,_xll.ohTrigger(RecalcTrigger,Trigger6M)),NA())</f>
        <v>7.5193096138259641E-3</v>
      </c>
      <c r="Q93" s="178">
        <f>IFERROR(_xll.qlIndexFixing(ONIndex1Y,I93,TRUE,_xll.ohTrigger(RecalcTrigger,Trigger1Y)),NA())</f>
        <v>1.0448127536142326E-2</v>
      </c>
    </row>
    <row r="94" spans="2:17" x14ac:dyDescent="0.2">
      <c r="B94" s="39" t="s">
        <v>17</v>
      </c>
      <c r="D94" s="42">
        <f>_xll.qlCalendarAdvance(Calendar,$D93,B94,"f",FALSE)</f>
        <v>42409</v>
      </c>
      <c r="E94" s="172">
        <f>_xll.qlInterestRateIndexValueDate(IndexON,D94)</f>
        <v>42409</v>
      </c>
      <c r="F94" s="188">
        <f>IFERROR(_xll.qlIndexFixing(IndexON,D94,TRUE,_xll.ohTrigger(RecalcTrigger,TriggerON)),NA())</f>
        <v>4.9657015375503821E-3</v>
      </c>
      <c r="H94" s="42">
        <f>_xll.qlCalendarAdvance(Calendar,$H93,B94,"f",FALSE)</f>
        <v>42409</v>
      </c>
      <c r="I94" s="172">
        <f>_xll.qlInterestRateIndexValueDate(Index1M,$H94)</f>
        <v>42409</v>
      </c>
      <c r="J94" s="177">
        <f>IFERROR(_xll.qlIndexFixing(Index1M,$H94,TRUE,_xll.ohTrigger(RecalcTrigger,Trigger1M)),NA())</f>
        <v>5.5257910182863303E-3</v>
      </c>
      <c r="K94" s="44">
        <f>IFERROR(_xll.qlIndexFixing(Index3M,H94,TRUE,_xll.ohTrigger(RecalcTrigger,Trigger3M)),NA())</f>
        <v>6.3336958887279839E-3</v>
      </c>
      <c r="L94" s="44">
        <f>IFERROR(_xll.qlIndexFixing(Index6M,$H94,TRUE,_xll.ohTrigger(RecalcTrigger,Trigger6M)),NA())</f>
        <v>8.0013679226749648E-3</v>
      </c>
      <c r="M94" s="178">
        <f>IFERROR(_xll.qlIndexFixing(Index1Y,$H94,TRUE,_xll.ohTrigger(RecalcTrigger,Trigger1Y)),NA())</f>
        <v>1.0682718503535272E-2</v>
      </c>
      <c r="N94" s="177">
        <f>IFERROR(_xll.qlIndexFixing(ONIndex1M,I94,TRUE,_xll.ohTrigger(RecalcTrigger,Trigger1M)),NA())</f>
        <v>5.4451999887428215E-3</v>
      </c>
      <c r="O94" s="44">
        <f>IFERROR(_xll.qlIndexFixing(ONIndex3M,I94,TRUE,_xll.ohTrigger(RecalcTrigger,Trigger3M)),NA())</f>
        <v>6.1308505281509884E-3</v>
      </c>
      <c r="P94" s="44">
        <f>IFERROR(_xll.qlIndexFixing(ONIndex6M,I94,TRUE,_xll.ohTrigger(RecalcTrigger,Trigger6M)),NA())</f>
        <v>7.5328506067862122E-3</v>
      </c>
      <c r="Q94" s="178">
        <f>IFERROR(_xll.qlIndexFixing(ONIndex1Y,I94,TRUE,_xll.ohTrigger(RecalcTrigger,Trigger1Y)),NA())</f>
        <v>1.0454899443476107E-2</v>
      </c>
    </row>
    <row r="95" spans="2:17" x14ac:dyDescent="0.2">
      <c r="B95" s="39" t="s">
        <v>17</v>
      </c>
      <c r="D95" s="42">
        <f>_xll.qlCalendarAdvance(Calendar,$D94,B95,"f",FALSE)</f>
        <v>42410</v>
      </c>
      <c r="E95" s="172">
        <f>_xll.qlInterestRateIndexValueDate(IndexON,D95)</f>
        <v>42410</v>
      </c>
      <c r="F95" s="188">
        <f>IFERROR(_xll.qlIndexFixing(IndexON,D95,TRUE,_xll.ohTrigger(RecalcTrigger,TriggerON)),NA())</f>
        <v>4.9779328794263833E-3</v>
      </c>
      <c r="H95" s="42">
        <f>_xll.qlCalendarAdvance(Calendar,$H94,B95,"f",FALSE)</f>
        <v>42410</v>
      </c>
      <c r="I95" s="172">
        <f>_xll.qlInterestRateIndexValueDate(Index1M,$H95)</f>
        <v>42410</v>
      </c>
      <c r="J95" s="177">
        <f>IFERROR(_xll.qlIndexFixing(Index1M,$H95,TRUE,_xll.ohTrigger(RecalcTrigger,Trigger1M)),NA())</f>
        <v>5.530028601080688E-3</v>
      </c>
      <c r="K95" s="44">
        <f>IFERROR(_xll.qlIndexFixing(Index3M,H95,TRUE,_xll.ohTrigger(RecalcTrigger,Trigger3M)),NA())</f>
        <v>6.3385065290806342E-3</v>
      </c>
      <c r="L95" s="44">
        <f>IFERROR(_xll.qlIndexFixing(Index6M,$H95,TRUE,_xll.ohTrigger(RecalcTrigger,Trigger6M)),NA())</f>
        <v>8.0079822031849483E-3</v>
      </c>
      <c r="M95" s="178">
        <f>IFERROR(_xll.qlIndexFixing(Index1Y,$H95,TRUE,_xll.ohTrigger(RecalcTrigger,Trigger1Y)),NA())</f>
        <v>1.0693754461762649E-2</v>
      </c>
      <c r="N95" s="177">
        <f>IFERROR(_xll.qlIndexFixing(ONIndex1M,I95,TRUE,_xll.ohTrigger(RecalcTrigger,Trigger1M)),NA())</f>
        <v>5.4541087935999766E-3</v>
      </c>
      <c r="O95" s="44">
        <f>IFERROR(_xll.qlIndexFixing(ONIndex3M,I95,TRUE,_xll.ohTrigger(RecalcTrigger,Trigger3M)),NA())</f>
        <v>6.1368415589457825E-3</v>
      </c>
      <c r="P95" s="44">
        <f>IFERROR(_xll.qlIndexFixing(ONIndex6M,I95,TRUE,_xll.ohTrigger(RecalcTrigger,Trigger6M)),NA())</f>
        <v>7.5459132253707928E-3</v>
      </c>
      <c r="Q95" s="178">
        <f>IFERROR(_xll.qlIndexFixing(ONIndex1Y,I95,TRUE,_xll.ohTrigger(RecalcTrigger,Trigger1Y)),NA())</f>
        <v>1.0461070758156499E-2</v>
      </c>
    </row>
    <row r="96" spans="2:17" x14ac:dyDescent="0.2">
      <c r="B96" s="39" t="s">
        <v>17</v>
      </c>
      <c r="D96" s="42">
        <f>_xll.qlCalendarAdvance(Calendar,$D95,B96,"f",FALSE)</f>
        <v>42411</v>
      </c>
      <c r="E96" s="172">
        <f>_xll.qlInterestRateIndexValueDate(IndexON,D96)</f>
        <v>42411</v>
      </c>
      <c r="F96" s="188">
        <f>IFERROR(_xll.qlIndexFixing(IndexON,D96,TRUE,_xll.ohTrigger(RecalcTrigger,TriggerON)),NA())</f>
        <v>4.9895690696100115E-3</v>
      </c>
      <c r="H96" s="42">
        <f>_xll.qlCalendarAdvance(Calendar,$H95,B96,"f",FALSE)</f>
        <v>42411</v>
      </c>
      <c r="I96" s="172">
        <f>_xll.qlInterestRateIndexValueDate(Index1M,$H96)</f>
        <v>42411</v>
      </c>
      <c r="J96" s="177">
        <f>IFERROR(_xll.qlIndexFixing(Index1M,$H96,TRUE,_xll.ohTrigger(RecalcTrigger,Trigger1M)),NA())</f>
        <v>5.5340190162695441E-3</v>
      </c>
      <c r="K96" s="44">
        <f>IFERROR(_xll.qlIndexFixing(Index3M,H96,TRUE,_xll.ohTrigger(RecalcTrigger,Trigger3M)),NA())</f>
        <v>6.3433327051210095E-3</v>
      </c>
      <c r="L96" s="44">
        <f>IFERROR(_xll.qlIndexFixing(Index6M,$H96,TRUE,_xll.ohTrigger(RecalcTrigger,Trigger6M)),NA())</f>
        <v>8.0146268737012246E-3</v>
      </c>
      <c r="M96" s="178">
        <f>IFERROR(_xll.qlIndexFixing(Index1Y,$H96,TRUE,_xll.ohTrigger(RecalcTrigger,Trigger1Y)),NA())</f>
        <v>1.0726543940935697E-2</v>
      </c>
      <c r="N96" s="177">
        <f>IFERROR(_xll.qlIndexFixing(ONIndex1M,I96,TRUE,_xll.ohTrigger(RecalcTrigger,Trigger1M)),NA())</f>
        <v>5.4626488970432874E-3</v>
      </c>
      <c r="O96" s="44">
        <f>IFERROR(_xll.qlIndexFixing(ONIndex3M,I96,TRUE,_xll.ohTrigger(RecalcTrigger,Trigger3M)),NA())</f>
        <v>6.1427407726521999E-3</v>
      </c>
      <c r="P96" s="44">
        <f>IFERROR(_xll.qlIndexFixing(ONIndex6M,I96,TRUE,_xll.ohTrigger(RecalcTrigger,Trigger6M)),NA())</f>
        <v>7.5584974694986595E-3</v>
      </c>
      <c r="Q96" s="178">
        <f>IFERROR(_xll.qlIndexFixing(ONIndex1Y,I96,TRUE,_xll.ohTrigger(RecalcTrigger,Trigger1Y)),NA())</f>
        <v>1.046664148002141E-2</v>
      </c>
    </row>
    <row r="97" spans="2:17" x14ac:dyDescent="0.2">
      <c r="B97" s="39" t="s">
        <v>17</v>
      </c>
      <c r="D97" s="42">
        <f>_xll.qlCalendarAdvance(Calendar,$D96,B97,"f",FALSE)</f>
        <v>42412</v>
      </c>
      <c r="E97" s="172">
        <f>_xll.qlInterestRateIndexValueDate(IndexON,D97)</f>
        <v>42412</v>
      </c>
      <c r="F97" s="188">
        <f>IFERROR(_xll.qlIndexFixing(IndexON,D97,TRUE,_xll.ohTrigger(RecalcTrigger,TriggerON)),NA())</f>
        <v>5.0109264020592468E-3</v>
      </c>
      <c r="H97" s="42">
        <f>_xll.qlCalendarAdvance(Calendar,$H96,B97,"f",FALSE)</f>
        <v>42412</v>
      </c>
      <c r="I97" s="172">
        <f>_xll.qlInterestRateIndexValueDate(Index1M,$H97)</f>
        <v>42412</v>
      </c>
      <c r="J97" s="177">
        <f>IFERROR(_xll.qlIndexFixing(Index1M,$H97,TRUE,_xll.ohTrigger(RecalcTrigger,Trigger1M)),NA())</f>
        <v>5.5402896937837721E-3</v>
      </c>
      <c r="K97" s="44">
        <f>IFERROR(_xll.qlIndexFixing(Index3M,H97,TRUE,_xll.ohTrigger(RecalcTrigger,Trigger3M)),NA())</f>
        <v>6.3481763712576562E-3</v>
      </c>
      <c r="L97" s="44">
        <f>IFERROR(_xll.qlIndexFixing(Index6M,$H97,TRUE,_xll.ohTrigger(RecalcTrigger,Trigger6M)),NA())</f>
        <v>8.0212981650841213E-3</v>
      </c>
      <c r="M97" s="178">
        <f>IFERROR(_xll.qlIndexFixing(Index1Y,$H97,TRUE,_xll.ohTrigger(RecalcTrigger,Trigger1Y)),NA())</f>
        <v>1.0726944519062302E-2</v>
      </c>
      <c r="N97" s="177">
        <f>IFERROR(_xll.qlIndexFixing(ONIndex1M,I97,TRUE,_xll.ohTrigger(RecalcTrigger,Trigger1M)),NA())</f>
        <v>5.4785823298812248E-3</v>
      </c>
      <c r="O97" s="44">
        <f>IFERROR(_xll.qlIndexFixing(ONIndex3M,I97,TRUE,_xll.ohTrigger(RecalcTrigger,Trigger3M)),NA())</f>
        <v>6.1543369096017661E-3</v>
      </c>
      <c r="P97" s="44">
        <f>IFERROR(_xll.qlIndexFixing(ONIndex6M,I97,TRUE,_xll.ohTrigger(RecalcTrigger,Trigger6M)),NA())</f>
        <v>7.5822288779540496E-3</v>
      </c>
      <c r="Q97" s="178">
        <f>IFERROR(_xll.qlIndexFixing(ONIndex1Y,I97,TRUE,_xll.ohTrigger(RecalcTrigger,Trigger1Y)),NA())</f>
        <v>1.0476081613894536E-2</v>
      </c>
    </row>
    <row r="98" spans="2:17" x14ac:dyDescent="0.2">
      <c r="B98" s="39" t="s">
        <v>17</v>
      </c>
      <c r="D98" s="42">
        <f>_xll.qlCalendarAdvance(Calendar,$D97,B98,"f",FALSE)</f>
        <v>42415</v>
      </c>
      <c r="E98" s="172">
        <f>_xll.qlInterestRateIndexValueDate(IndexON,D98)</f>
        <v>42415</v>
      </c>
      <c r="F98" s="188">
        <f>IFERROR(_xll.qlIndexFixing(IndexON,D98,TRUE,_xll.ohTrigger(RecalcTrigger,TriggerON)),NA())</f>
        <v>5.0301623127724238E-3</v>
      </c>
      <c r="H98" s="42">
        <f>_xll.qlCalendarAdvance(Calendar,$H97,B98,"f",FALSE)</f>
        <v>42415</v>
      </c>
      <c r="I98" s="172">
        <f>_xll.qlInterestRateIndexValueDate(Index1M,$H98)</f>
        <v>42415</v>
      </c>
      <c r="J98" s="177">
        <f>IFERROR(_xll.qlIndexFixing(Index1M,$H98,TRUE,_xll.ohTrigger(RecalcTrigger,Trigger1M)),NA())</f>
        <v>5.547779417075592E-3</v>
      </c>
      <c r="K98" s="44">
        <f>IFERROR(_xll.qlIndexFixing(Index3M,H98,TRUE,_xll.ohTrigger(RecalcTrigger,Trigger3M)),NA())</f>
        <v>6.365647827058769E-3</v>
      </c>
      <c r="L98" s="44">
        <f>IFERROR(_xll.qlIndexFixing(Index6M,$H98,TRUE,_xll.ohTrigger(RecalcTrigger,Trigger6M)),NA())</f>
        <v>8.0414340722970729E-3</v>
      </c>
      <c r="M98" s="178">
        <f>IFERROR(_xll.qlIndexFixing(Index1Y,$H98,TRUE,_xll.ohTrigger(RecalcTrigger,Trigger1Y)),NA())</f>
        <v>1.074992429974098E-2</v>
      </c>
      <c r="N98" s="177">
        <f>IFERROR(_xll.qlIndexFixing(ONIndex1M,I98,TRUE,_xll.ohTrigger(RecalcTrigger,Trigger1M)),NA())</f>
        <v>5.4931222972454119E-3</v>
      </c>
      <c r="O98" s="44">
        <f>IFERROR(_xll.qlIndexFixing(ONIndex3M,I98,TRUE,_xll.ohTrigger(RecalcTrigger,Trigger3M)),NA())</f>
        <v>6.1654194564320086E-3</v>
      </c>
      <c r="P98" s="44">
        <f>IFERROR(_xll.qlIndexFixing(ONIndex6M,I98,TRUE,_xll.ohTrigger(RecalcTrigger,Trigger6M)),NA())</f>
        <v>7.6040507008756641E-3</v>
      </c>
      <c r="Q98" s="178">
        <f>IFERROR(_xll.qlIndexFixing(ONIndex1Y,I98,TRUE,_xll.ohTrigger(RecalcTrigger,Trigger1Y)),NA())</f>
        <v>1.0482918440055666E-2</v>
      </c>
    </row>
    <row r="99" spans="2:17" x14ac:dyDescent="0.2">
      <c r="B99" s="39" t="s">
        <v>17</v>
      </c>
      <c r="D99" s="42">
        <f>_xll.qlCalendarAdvance(Calendar,$D98,B99,"f",FALSE)</f>
        <v>42416</v>
      </c>
      <c r="E99" s="172">
        <f>_xll.qlInterestRateIndexValueDate(IndexON,D99)</f>
        <v>42416</v>
      </c>
      <c r="F99" s="188">
        <f>IFERROR(_xll.qlIndexFixing(IndexON,D99,TRUE,_xll.ohTrigger(RecalcTrigger,TriggerON)),NA())</f>
        <v>5.0388227438458166E-3</v>
      </c>
      <c r="H99" s="42">
        <f>_xll.qlCalendarAdvance(Calendar,$H98,B99,"f",FALSE)</f>
        <v>42416</v>
      </c>
      <c r="I99" s="172">
        <f>_xll.qlInterestRateIndexValueDate(Index1M,$H99)</f>
        <v>42416</v>
      </c>
      <c r="J99" s="177">
        <f>IFERROR(_xll.qlIndexFixing(Index1M,$H99,TRUE,_xll.ohTrigger(RecalcTrigger,Trigger1M)),NA())</f>
        <v>5.5507368065404435E-3</v>
      </c>
      <c r="K99" s="44">
        <f>IFERROR(_xll.qlIndexFixing(Index3M,H99,TRUE,_xll.ohTrigger(RecalcTrigger,Trigger3M)),NA())</f>
        <v>6.3677650252468177E-3</v>
      </c>
      <c r="L99" s="44">
        <f>IFERROR(_xll.qlIndexFixing(Index6M,$H99,TRUE,_xll.ohTrigger(RecalcTrigger,Trigger6M)),NA())</f>
        <v>8.0481741547638389E-3</v>
      </c>
      <c r="M99" s="178">
        <f>IFERROR(_xll.qlIndexFixing(Index1Y,$H99,TRUE,_xll.ohTrigger(RecalcTrigger,Trigger1Y)),NA())</f>
        <v>1.0761223211796678E-2</v>
      </c>
      <c r="N99" s="177">
        <f>IFERROR(_xll.qlIndexFixing(ONIndex1M,I99,TRUE,_xll.ohTrigger(RecalcTrigger,Trigger1M)),NA())</f>
        <v>5.4998188937005477E-3</v>
      </c>
      <c r="O99" s="44">
        <f>IFERROR(_xll.qlIndexFixing(ONIndex3M,I99,TRUE,_xll.ohTrigger(RecalcTrigger,Trigger3M)),NA())</f>
        <v>6.1708595845344494E-3</v>
      </c>
      <c r="P99" s="44">
        <f>IFERROR(_xll.qlIndexFixing(ONIndex6M,I99,TRUE,_xll.ohTrigger(RecalcTrigger,Trigger6M)),NA())</f>
        <v>7.6142430721526377E-3</v>
      </c>
      <c r="Q99" s="178">
        <f>IFERROR(_xll.qlIndexFixing(ONIndex1Y,I99,TRUE,_xll.ohTrigger(RecalcTrigger,Trigger1Y)),NA())</f>
        <v>1.0485486198086313E-2</v>
      </c>
    </row>
    <row r="100" spans="2:17" x14ac:dyDescent="0.2">
      <c r="B100" s="39" t="s">
        <v>17</v>
      </c>
      <c r="D100" s="42">
        <f>_xll.qlCalendarAdvance(Calendar,$D99,B100,"f",FALSE)</f>
        <v>42417</v>
      </c>
      <c r="E100" s="172">
        <f>_xll.qlInterestRateIndexValueDate(IndexON,D100)</f>
        <v>42417</v>
      </c>
      <c r="F100" s="188">
        <f>IFERROR(_xll.qlIndexFixing(IndexON,D100,TRUE,_xll.ohTrigger(RecalcTrigger,TriggerON)),NA())</f>
        <v>5.0468880229836977E-3</v>
      </c>
      <c r="H100" s="42">
        <f>_xll.qlCalendarAdvance(Calendar,$H99,B100,"f",FALSE)</f>
        <v>42417</v>
      </c>
      <c r="I100" s="172">
        <f>_xll.qlInterestRateIndexValueDate(Index1M,$H100)</f>
        <v>42417</v>
      </c>
      <c r="J100" s="177">
        <f>IFERROR(_xll.qlIndexFixing(Index1M,$H100,TRUE,_xll.ohTrigger(RecalcTrigger,Trigger1M)),NA())</f>
        <v>5.5535281534911133E-3</v>
      </c>
      <c r="K100" s="44">
        <f>IFERROR(_xll.qlIndexFixing(Index3M,H100,TRUE,_xll.ohTrigger(RecalcTrigger,Trigger3M)),NA())</f>
        <v>6.3727254583145401E-3</v>
      </c>
      <c r="L100" s="44">
        <f>IFERROR(_xll.qlIndexFixing(Index6M,$H100,TRUE,_xll.ohTrigger(RecalcTrigger,Trigger6M)),NA())</f>
        <v>8.0549220116574328E-3</v>
      </c>
      <c r="M100" s="178">
        <f>IFERROR(_xll.qlIndexFixing(Index1Y,$H100,TRUE,_xll.ohTrigger(RecalcTrigger,Trigger1Y)),NA())</f>
        <v>1.0772499413088148E-2</v>
      </c>
      <c r="N100" s="177">
        <f>IFERROR(_xll.qlIndexFixing(ONIndex1M,I100,TRUE,_xll.ohTrigger(RecalcTrigger,Trigger1M)),NA())</f>
        <v>5.5061467886607929E-3</v>
      </c>
      <c r="O100" s="44">
        <f>IFERROR(_xll.qlIndexFixing(ONIndex3M,I100,TRUE,_xll.ohTrigger(RecalcTrigger,Trigger3M)),NA())</f>
        <v>6.1762078955485133E-3</v>
      </c>
      <c r="P100" s="44">
        <f>IFERROR(_xll.qlIndexFixing(ONIndex6M,I100,TRUE,_xll.ohTrigger(RecalcTrigger,Trigger6M)),NA())</f>
        <v>7.6239570687297586E-3</v>
      </c>
      <c r="Q100" s="178">
        <f>IFERROR(_xll.qlIndexFixing(ONIndex1Y,I100,TRUE,_xll.ohTrigger(RecalcTrigger,Trigger1Y)),NA())</f>
        <v>1.0487453363220434E-2</v>
      </c>
    </row>
    <row r="101" spans="2:17" x14ac:dyDescent="0.2">
      <c r="B101" s="39" t="s">
        <v>17</v>
      </c>
      <c r="D101" s="42">
        <f>_xll.qlCalendarAdvance(Calendar,$D100,B101,"f",FALSE)</f>
        <v>42418</v>
      </c>
      <c r="E101" s="172">
        <f>_xll.qlInterestRateIndexValueDate(IndexON,D101)</f>
        <v>42418</v>
      </c>
      <c r="F101" s="188">
        <f>IFERROR(_xll.qlIndexFixing(IndexON,D101,TRUE,_xll.ohTrigger(RecalcTrigger,TriggerON)),NA())</f>
        <v>5.0543581501860668E-3</v>
      </c>
      <c r="H101" s="42">
        <f>_xll.qlCalendarAdvance(Calendar,$H100,B101,"f",FALSE)</f>
        <v>42418</v>
      </c>
      <c r="I101" s="172">
        <f>_xll.qlInterestRateIndexValueDate(Index1M,$H101)</f>
        <v>42418</v>
      </c>
      <c r="J101" s="177">
        <f>IFERROR(_xll.qlIndexFixing(Index1M,$H101,TRUE,_xll.ohTrigger(RecalcTrigger,Trigger1M)),NA())</f>
        <v>5.5561669788562681E-3</v>
      </c>
      <c r="K101" s="44">
        <f>IFERROR(_xll.qlIndexFixing(Index3M,H101,TRUE,_xll.ohTrigger(RecalcTrigger,Trigger3M)),NA())</f>
        <v>6.3777151081270385E-3</v>
      </c>
      <c r="L101" s="44">
        <f>IFERROR(_xll.qlIndexFixing(Index6M,$H101,TRUE,_xll.ohTrigger(RecalcTrigger,Trigger6M)),NA())</f>
        <v>8.0616738735393816E-3</v>
      </c>
      <c r="M101" s="178">
        <f>IFERROR(_xll.qlIndexFixing(Index1Y,$H101,TRUE,_xll.ohTrigger(RecalcTrigger,Trigger1Y)),NA())</f>
        <v>1.0804898417905114E-2</v>
      </c>
      <c r="N101" s="177">
        <f>IFERROR(_xll.qlIndexFixing(ONIndex1M,I101,TRUE,_xll.ohTrigger(RecalcTrigger,Trigger1M)),NA())</f>
        <v>5.5121059822882401E-3</v>
      </c>
      <c r="O101" s="44">
        <f>IFERROR(_xll.qlIndexFixing(ONIndex3M,I101,TRUE,_xll.ohTrigger(RecalcTrigger,Trigger3M)),NA())</f>
        <v>6.1814643893931542E-3</v>
      </c>
      <c r="P101" s="44">
        <f>IFERROR(_xll.qlIndexFixing(ONIndex6M,I101,TRUE,_xll.ohTrigger(RecalcTrigger,Trigger6M)),NA())</f>
        <v>7.6331926905259806E-3</v>
      </c>
      <c r="Q101" s="178">
        <f>IFERROR(_xll.qlIndexFixing(ONIndex1Y,I101,TRUE,_xll.ohTrigger(RecalcTrigger,Trigger1Y)),NA())</f>
        <v>1.0488819935458027E-2</v>
      </c>
    </row>
    <row r="102" spans="2:17" x14ac:dyDescent="0.2">
      <c r="B102" s="39" t="s">
        <v>17</v>
      </c>
      <c r="D102" s="42">
        <f>_xll.qlCalendarAdvance(Calendar,$D101,B102,"f",FALSE)</f>
        <v>42419</v>
      </c>
      <c r="E102" s="172">
        <f>_xll.qlInterestRateIndexValueDate(IndexON,D102)</f>
        <v>42419</v>
      </c>
      <c r="F102" s="188">
        <f>IFERROR(_xll.qlIndexFixing(IndexON,D102,TRUE,_xll.ohTrigger(RecalcTrigger,TriggerON)),NA())</f>
        <v>5.0673849143552854E-3</v>
      </c>
      <c r="H102" s="42">
        <f>_xll.qlCalendarAdvance(Calendar,$H101,B102,"f",FALSE)</f>
        <v>42419</v>
      </c>
      <c r="I102" s="172">
        <f>_xll.qlInterestRateIndexValueDate(Index1M,$H102)</f>
        <v>42419</v>
      </c>
      <c r="J102" s="177">
        <f>IFERROR(_xll.qlIndexFixing(Index1M,$H102,TRUE,_xll.ohTrigger(RecalcTrigger,Trigger1M)),NA())</f>
        <v>5.5606897066413424E-3</v>
      </c>
      <c r="K102" s="44">
        <f>IFERROR(_xll.qlIndexFixing(Index3M,H102,TRUE,_xll.ohTrigger(RecalcTrigger,Trigger3M)),NA())</f>
        <v>6.382735929163102E-3</v>
      </c>
      <c r="L102" s="44">
        <f>IFERROR(_xll.qlIndexFixing(Index6M,$H102,TRUE,_xll.ohTrigger(RecalcTrigger,Trigger6M)),NA())</f>
        <v>8.0684259709208929E-3</v>
      </c>
      <c r="M102" s="178">
        <f>IFERROR(_xll.qlIndexFixing(Index1Y,$H102,TRUE,_xll.ohTrigger(RecalcTrigger,Trigger1Y)),NA())</f>
        <v>1.0805449156462294E-2</v>
      </c>
      <c r="N102" s="177">
        <f>IFERROR(_xll.qlIndexFixing(ONIndex1M,I102,TRUE,_xll.ohTrigger(RecalcTrigger,Trigger1M)),NA())</f>
        <v>5.5228789297323564E-3</v>
      </c>
      <c r="O102" s="44">
        <f>IFERROR(_xll.qlIndexFixing(ONIndex3M,I102,TRUE,_xll.ohTrigger(RecalcTrigger,Trigger3M)),NA())</f>
        <v>6.1917763529132737E-3</v>
      </c>
      <c r="P102" s="44">
        <f>IFERROR(_xll.qlIndexFixing(ONIndex6M,I102,TRUE,_xll.ohTrigger(RecalcTrigger,Trigger6M)),NA())</f>
        <v>7.6502296912080627E-3</v>
      </c>
      <c r="Q102" s="178">
        <f>IFERROR(_xll.qlIndexFixing(ONIndex1Y,I102,TRUE,_xll.ohTrigger(RecalcTrigger,Trigger1Y)),NA())</f>
        <v>1.0489852560682985E-2</v>
      </c>
    </row>
    <row r="103" spans="2:17" x14ac:dyDescent="0.2">
      <c r="B103" s="39" t="s">
        <v>17</v>
      </c>
      <c r="D103" s="42">
        <f>_xll.qlCalendarAdvance(Calendar,$D102,B103,"f",FALSE)</f>
        <v>42422</v>
      </c>
      <c r="E103" s="172">
        <f>_xll.qlInterestRateIndexValueDate(IndexON,D103)</f>
        <v>42422</v>
      </c>
      <c r="F103" s="188">
        <f>IFERROR(_xll.qlIndexFixing(IndexON,D103,TRUE,_xll.ohTrigger(RecalcTrigger,TriggerON)),NA())</f>
        <v>5.0782871381005457E-3</v>
      </c>
      <c r="H103" s="42">
        <f>_xll.qlCalendarAdvance(Calendar,$H102,B103,"f",FALSE)</f>
        <v>42422</v>
      </c>
      <c r="I103" s="172">
        <f>_xll.qlInterestRateIndexValueDate(Index1M,$H103)</f>
        <v>42422</v>
      </c>
      <c r="J103" s="177">
        <f>IFERROR(_xll.qlIndexFixing(Index1M,$H103,TRUE,_xll.ohTrigger(RecalcTrigger,Trigger1M)),NA())</f>
        <v>5.5654674835241705E-3</v>
      </c>
      <c r="K103" s="44">
        <f>IFERROR(_xll.qlIndexFixing(Index3M,H103,TRUE,_xll.ohTrigger(RecalcTrigger,Trigger3M)),NA())</f>
        <v>6.4010622529720746E-3</v>
      </c>
      <c r="L103" s="44">
        <f>IFERROR(_xll.qlIndexFixing(Index6M,$H103,TRUE,_xll.ohTrigger(RecalcTrigger,Trigger6M)),NA())</f>
        <v>8.0886459804182919E-3</v>
      </c>
      <c r="M103" s="178">
        <f>IFERROR(_xll.qlIndexFixing(Index1Y,$H103,TRUE,_xll.ohTrigger(RecalcTrigger,Trigger1Y)),NA())</f>
        <v>1.0827874285502271E-2</v>
      </c>
      <c r="N103" s="177">
        <f>IFERROR(_xll.qlIndexFixing(ONIndex1M,I103,TRUE,_xll.ohTrigger(RecalcTrigger,Trigger1M)),NA())</f>
        <v>5.5322557411197071E-3</v>
      </c>
      <c r="O103" s="44">
        <f>IFERROR(_xll.qlIndexFixing(ONIndex3M,I103,TRUE,_xll.ohTrigger(RecalcTrigger,Trigger3M)),NA())</f>
        <v>6.2015721934827184E-3</v>
      </c>
      <c r="P103" s="44">
        <f>IFERROR(_xll.qlIndexFixing(ONIndex6M,I103,TRUE,_xll.ohTrigger(RecalcTrigger,Trigger6M)),NA())</f>
        <v>7.6653514299018788E-3</v>
      </c>
      <c r="Q103" s="178">
        <f>IFERROR(_xll.qlIndexFixing(ONIndex1Y,I103,TRUE,_xll.ohTrigger(RecalcTrigger,Trigger1Y)),NA())</f>
        <v>1.0488280296010455E-2</v>
      </c>
    </row>
    <row r="104" spans="2:17" x14ac:dyDescent="0.2">
      <c r="B104" s="39" t="s">
        <v>17</v>
      </c>
      <c r="D104" s="42">
        <f>_xll.qlCalendarAdvance(Calendar,$D103,B104,"f",FALSE)</f>
        <v>42423</v>
      </c>
      <c r="E104" s="172">
        <f>_xll.qlInterestRateIndexValueDate(IndexON,D104)</f>
        <v>42423</v>
      </c>
      <c r="F104" s="188">
        <f>IFERROR(_xll.qlIndexFixing(IndexON,D104,TRUE,_xll.ohTrigger(RecalcTrigger,TriggerON)),NA())</f>
        <v>5.0827815046528002E-3</v>
      </c>
      <c r="H104" s="42">
        <f>_xll.qlCalendarAdvance(Calendar,$H103,B104,"f",FALSE)</f>
        <v>42423</v>
      </c>
      <c r="I104" s="172">
        <f>_xll.qlInterestRateIndexValueDate(Index1M,$H104)</f>
        <v>42423</v>
      </c>
      <c r="J104" s="177">
        <f>IFERROR(_xll.qlIndexFixing(Index1M,$H104,TRUE,_xll.ohTrigger(RecalcTrigger,Trigger1M)),NA())</f>
        <v>5.5675465153920212E-3</v>
      </c>
      <c r="K104" s="44">
        <f>IFERROR(_xll.qlIndexFixing(Index3M,H104,TRUE,_xll.ohTrigger(RecalcTrigger,Trigger3M)),NA())</f>
        <v>6.4031700154321631E-3</v>
      </c>
      <c r="L104" s="44">
        <f>IFERROR(_xll.qlIndexFixing(Index6M,$H104,TRUE,_xll.ohTrigger(RecalcTrigger,Trigger6M)),NA())</f>
        <v>8.0953613239010524E-3</v>
      </c>
      <c r="M104" s="178">
        <f>IFERROR(_xll.qlIndexFixing(Index1Y,$H104,TRUE,_xll.ohTrigger(RecalcTrigger,Trigger1Y)),NA())</f>
        <v>1.0838614927127814E-2</v>
      </c>
      <c r="N104" s="177">
        <f>IFERROR(_xll.qlIndexFixing(ONIndex1M,I104,TRUE,_xll.ohTrigger(RecalcTrigger,Trigger1M)),NA())</f>
        <v>5.5363714269485165E-3</v>
      </c>
      <c r="O104" s="44">
        <f>IFERROR(_xll.qlIndexFixing(ONIndex3M,I104,TRUE,_xll.ohTrigger(RecalcTrigger,Trigger3M)),NA())</f>
        <v>6.2063696016423364E-3</v>
      </c>
      <c r="P104" s="44">
        <f>IFERROR(_xll.qlIndexFixing(ONIndex6M,I104,TRUE,_xll.ohTrigger(RecalcTrigger,Trigger6M)),NA())</f>
        <v>7.6721951775504671E-3</v>
      </c>
      <c r="Q104" s="178">
        <f>IFERROR(_xll.qlIndexFixing(ONIndex1Y,I104,TRUE,_xll.ohTrigger(RecalcTrigger,Trigger1Y)),NA())</f>
        <v>1.0486643904089599E-2</v>
      </c>
    </row>
    <row r="105" spans="2:17" x14ac:dyDescent="0.2">
      <c r="B105" s="39" t="s">
        <v>17</v>
      </c>
      <c r="D105" s="42">
        <f>_xll.qlCalendarAdvance(Calendar,$D104,B105,"f",FALSE)</f>
        <v>42424</v>
      </c>
      <c r="E105" s="172">
        <f>_xll.qlInterestRateIndexValueDate(IndexON,D105)</f>
        <v>42424</v>
      </c>
      <c r="F105" s="188">
        <f>IFERROR(_xll.qlIndexFixing(IndexON,D105,TRUE,_xll.ohTrigger(RecalcTrigger,TriggerON)),NA())</f>
        <v>5.0866807191884966E-3</v>
      </c>
      <c r="H105" s="42">
        <f>_xll.qlCalendarAdvance(Calendar,$H104,B105,"f",FALSE)</f>
        <v>42424</v>
      </c>
      <c r="I105" s="172">
        <f>_xll.qlInterestRateIndexValueDate(Index1M,$H105)</f>
        <v>42424</v>
      </c>
      <c r="J105" s="177">
        <f>IFERROR(_xll.qlIndexFixing(Index1M,$H105,TRUE,_xll.ohTrigger(RecalcTrigger,Trigger1M)),NA())</f>
        <v>5.5695541515398085E-3</v>
      </c>
      <c r="K105" s="44">
        <f>IFERROR(_xll.qlIndexFixing(Index3M,H105,TRUE,_xll.ohTrigger(RecalcTrigger,Trigger3M)),NA())</f>
        <v>6.4083760100992733E-3</v>
      </c>
      <c r="L105" s="44">
        <f>IFERROR(_xll.qlIndexFixing(Index6M,$H105,TRUE,_xll.ohTrigger(RecalcTrigger,Trigger6M)),NA())</f>
        <v>8.1020580546828282E-3</v>
      </c>
      <c r="M105" s="178">
        <f>IFERROR(_xll.qlIndexFixing(Index1Y,$H105,TRUE,_xll.ohTrigger(RecalcTrigger,Trigger1Y)),NA())</f>
        <v>1.0849199752081375E-2</v>
      </c>
      <c r="N105" s="177">
        <f>IFERROR(_xll.qlIndexFixing(ONIndex1M,I105,TRUE,_xll.ohTrigger(RecalcTrigger,Trigger1M)),NA())</f>
        <v>5.540118411201389E-3</v>
      </c>
      <c r="O105" s="44">
        <f>IFERROR(_xll.qlIndexFixing(ONIndex3M,I105,TRUE,_xll.ohTrigger(RecalcTrigger,Trigger3M)),NA())</f>
        <v>6.2110751926325314E-3</v>
      </c>
      <c r="P105" s="44">
        <f>IFERROR(_xll.qlIndexFixing(ONIndex6M,I105,TRUE,_xll.ohTrigger(RecalcTrigger,Trigger6M)),NA())</f>
        <v>7.6785605502560639E-3</v>
      </c>
      <c r="Q105" s="178">
        <f>IFERROR(_xll.qlIndexFixing(ONIndex1Y,I105,TRUE,_xll.ohTrigger(RecalcTrigger,Trigger1Y)),NA())</f>
        <v>1.0484406919191169E-2</v>
      </c>
    </row>
    <row r="106" spans="2:17" x14ac:dyDescent="0.2">
      <c r="B106" s="39" t="s">
        <v>17</v>
      </c>
      <c r="D106" s="42">
        <f>_xll.qlCalendarAdvance(Calendar,$D105,B106,"f",FALSE)</f>
        <v>42425</v>
      </c>
      <c r="E106" s="172">
        <f>_xll.qlInterestRateIndexValueDate(IndexON,D106)</f>
        <v>42425</v>
      </c>
      <c r="F106" s="188">
        <f>IFERROR(_xll.qlIndexFixing(IndexON,D106,TRUE,_xll.ohTrigger(RecalcTrigger,TriggerON)),NA())</f>
        <v>5.0899847814644961E-3</v>
      </c>
      <c r="H106" s="42">
        <f>_xll.qlCalendarAdvance(Calendar,$H105,B106,"f",FALSE)</f>
        <v>42425</v>
      </c>
      <c r="I106" s="172">
        <f>_xll.qlInterestRateIndexValueDate(Index1M,$H106)</f>
        <v>42425</v>
      </c>
      <c r="J106" s="177">
        <f>IFERROR(_xll.qlIndexFixing(Index1M,$H106,TRUE,_xll.ohTrigger(RecalcTrigger,Trigger1M)),NA())</f>
        <v>5.5755077632737033E-3</v>
      </c>
      <c r="K106" s="44">
        <f>IFERROR(_xll.qlIndexFixing(Index3M,H106,TRUE,_xll.ohTrigger(RecalcTrigger,Trigger3M)),NA())</f>
        <v>6.4136249030734005E-3</v>
      </c>
      <c r="L106" s="44">
        <f>IFERROR(_xll.qlIndexFixing(Index6M,$H106,TRUE,_xll.ohTrigger(RecalcTrigger,Trigger6M)),NA())</f>
        <v>8.108732402974243E-3</v>
      </c>
      <c r="M106" s="178">
        <f>IFERROR(_xll.qlIndexFixing(Index1Y,$H106,TRUE,_xll.ohTrigger(RecalcTrigger,Trigger1Y)),NA())</f>
        <v>1.0878277535407344E-2</v>
      </c>
      <c r="N106" s="177">
        <f>IFERROR(_xll.qlIndexFixing(ONIndex1M,I106,TRUE,_xll.ohTrigger(RecalcTrigger,Trigger1M)),NA())</f>
        <v>5.5434966938783248E-3</v>
      </c>
      <c r="O106" s="44">
        <f>IFERROR(_xll.qlIndexFixing(ONIndex3M,I106,TRUE,_xll.ohTrigger(RecalcTrigger,Trigger3M)),NA())</f>
        <v>6.2156889664533033E-3</v>
      </c>
      <c r="P106" s="44">
        <f>IFERROR(_xll.qlIndexFixing(ONIndex6M,I106,TRUE,_xll.ohTrigger(RecalcTrigger,Trigger6M)),NA())</f>
        <v>7.6844475480186691E-3</v>
      </c>
      <c r="Q106" s="178">
        <f>IFERROR(_xll.qlIndexFixing(ONIndex1Y,I106,TRUE,_xll.ohTrigger(RecalcTrigger,Trigger1Y)),NA())</f>
        <v>1.0481569341477259E-2</v>
      </c>
    </row>
    <row r="107" spans="2:17" x14ac:dyDescent="0.2">
      <c r="B107" s="39" t="s">
        <v>17</v>
      </c>
      <c r="D107" s="42">
        <f>_xll.qlCalendarAdvance(Calendar,$D106,B107,"f",FALSE)</f>
        <v>42426</v>
      </c>
      <c r="E107" s="172">
        <f>_xll.qlInterestRateIndexValueDate(IndexON,D107)</f>
        <v>42426</v>
      </c>
      <c r="F107" s="188">
        <f>IFERROR(_xll.qlIndexFixing(IndexON,D107,TRUE,_xll.ohTrigger(RecalcTrigger,TriggerON)),NA())</f>
        <v>5.0946801753467188E-3</v>
      </c>
      <c r="H107" s="42">
        <f>_xll.qlCalendarAdvance(Calendar,$H106,B107,"f",FALSE)</f>
        <v>42426</v>
      </c>
      <c r="I107" s="172">
        <f>_xll.qlInterestRateIndexValueDate(Index1M,$H107)</f>
        <v>42426</v>
      </c>
      <c r="J107" s="177">
        <f>IFERROR(_xll.qlIndexFixing(Index1M,$H107,TRUE,_xll.ohTrigger(RecalcTrigger,Trigger1M)),NA())</f>
        <v>5.5764234163582088E-3</v>
      </c>
      <c r="K107" s="44">
        <f>IFERROR(_xll.qlIndexFixing(Index3M,H107,TRUE,_xll.ohTrigger(RecalcTrigger,Trigger3M)),NA())</f>
        <v>6.4189186489062768E-3</v>
      </c>
      <c r="L107" s="44">
        <f>IFERROR(_xll.qlIndexFixing(Index6M,$H107,TRUE,_xll.ohTrigger(RecalcTrigger,Trigger6M)),NA())</f>
        <v>8.1153805989351551E-3</v>
      </c>
      <c r="M107" s="178">
        <f>IFERROR(_xll.qlIndexFixing(Index1Y,$H107,TRUE,_xll.ohTrigger(RecalcTrigger,Trigger1Y)),NA())</f>
        <v>1.0879046074641834E-2</v>
      </c>
      <c r="N107" s="177">
        <f>IFERROR(_xll.qlIndexFixing(ONIndex1M,I107,TRUE,_xll.ohTrigger(RecalcTrigger,Trigger1M)),NA())</f>
        <v>5.5491086149987252E-3</v>
      </c>
      <c r="O107" s="44">
        <f>IFERROR(_xll.qlIndexFixing(ONIndex3M,I107,TRUE,_xll.ohTrigger(RecalcTrigger,Trigger3M)),NA())</f>
        <v>6.2247166103364861E-3</v>
      </c>
      <c r="P107" s="44">
        <f>IFERROR(_xll.qlIndexFixing(ONIndex6M,I107,TRUE,_xll.ohTrigger(RecalcTrigger,Trigger6M)),NA())</f>
        <v>7.6947891731267894E-3</v>
      </c>
      <c r="Q107" s="178">
        <f>IFERROR(_xll.qlIndexFixing(ONIndex1Y,I107,TRUE,_xll.ohTrigger(RecalcTrigger,Trigger1Y)),NA())</f>
        <v>1.0474192767536696E-2</v>
      </c>
    </row>
    <row r="108" spans="2:17" x14ac:dyDescent="0.2">
      <c r="B108" s="39" t="s">
        <v>17</v>
      </c>
      <c r="D108" s="42">
        <f>_xll.qlCalendarAdvance(Calendar,$D107,B108,"f",FALSE)</f>
        <v>42429</v>
      </c>
      <c r="E108" s="172">
        <f>_xll.qlInterestRateIndexValueDate(IndexON,D108)</f>
        <v>42429</v>
      </c>
      <c r="F108" s="188">
        <f>IFERROR(_xll.qlIndexFixing(IndexON,D108,TRUE,_xll.ohTrigger(RecalcTrigger,TriggerON)),NA())</f>
        <v>5.0972495083767555E-3</v>
      </c>
      <c r="H108" s="42">
        <f>_xll.qlCalendarAdvance(Calendar,$H107,B108,"f",FALSE)</f>
        <v>42429</v>
      </c>
      <c r="I108" s="172">
        <f>_xll.qlInterestRateIndexValueDate(Index1M,$H108)</f>
        <v>42429</v>
      </c>
      <c r="J108" s="177">
        <f>IFERROR(_xll.qlIndexFixing(Index1M,$H108,TRUE,_xll.ohTrigger(RecalcTrigger,Trigger1M)),NA())</f>
        <v>5.5810573076480758E-3</v>
      </c>
      <c r="K108" s="44">
        <f>IFERROR(_xll.qlIndexFixing(Index3M,H108,TRUE,_xll.ohTrigger(RecalcTrigger,Trigger3M)),NA())</f>
        <v>6.4417620319741527E-3</v>
      </c>
      <c r="L108" s="44">
        <f>IFERROR(_xll.qlIndexFixing(Index6M,$H108,TRUE,_xll.ohTrigger(RecalcTrigger,Trigger6M)),NA())</f>
        <v>8.1436217811981862E-3</v>
      </c>
      <c r="M108" s="178">
        <f>IFERROR(_xll.qlIndexFixing(Index1Y,$H108,TRUE,_xll.ohTrigger(RecalcTrigger,Trigger1Y)),NA())</f>
        <v>1.0890439223792514E-2</v>
      </c>
      <c r="N108" s="177">
        <f>IFERROR(_xll.qlIndexFixing(ONIndex1M,I108,TRUE,_xll.ohTrigger(RecalcTrigger,Trigger1M)),NA())</f>
        <v>5.5533228085025144E-3</v>
      </c>
      <c r="O108" s="44">
        <f>IFERROR(_xll.qlIndexFixing(ONIndex3M,I108,TRUE,_xll.ohTrigger(RecalcTrigger,Trigger3M)),NA())</f>
        <v>6.2332258901232063E-3</v>
      </c>
      <c r="P108" s="44">
        <f>IFERROR(_xll.qlIndexFixing(ONIndex6M,I108,TRUE,_xll.ohTrigger(RecalcTrigger,Trigger6M)),NA())</f>
        <v>7.703211789071851E-3</v>
      </c>
      <c r="Q108" s="178">
        <f>IFERROR(_xll.qlIndexFixing(ONIndex1Y,I108,TRUE,_xll.ohTrigger(RecalcTrigger,Trigger1Y)),NA())</f>
        <v>1.0464213102709952E-2</v>
      </c>
    </row>
    <row r="109" spans="2:17" x14ac:dyDescent="0.2">
      <c r="B109" s="39" t="s">
        <v>17</v>
      </c>
      <c r="D109" s="42">
        <f>_xll.qlCalendarAdvance(Calendar,$D108,B109,"f",FALSE)</f>
        <v>42430</v>
      </c>
      <c r="E109" s="172">
        <f>_xll.qlInterestRateIndexValueDate(IndexON,D109)</f>
        <v>42430</v>
      </c>
      <c r="F109" s="188">
        <f>IFERROR(_xll.qlIndexFixing(IndexON,D109,TRUE,_xll.ohTrigger(RecalcTrigger,TriggerON)),NA())</f>
        <v>5.0976305881511585E-3</v>
      </c>
      <c r="H109" s="42">
        <f>_xll.qlCalendarAdvance(Calendar,$H108,B109,"f",FALSE)</f>
        <v>42430</v>
      </c>
      <c r="I109" s="172">
        <f>_xll.qlInterestRateIndexValueDate(Index1M,$H109)</f>
        <v>42430</v>
      </c>
      <c r="J109" s="177">
        <f>IFERROR(_xll.qlIndexFixing(Index1M,$H109,TRUE,_xll.ohTrigger(RecalcTrigger,Trigger1M)),NA())</f>
        <v>5.5829436750912571E-3</v>
      </c>
      <c r="K109" s="44">
        <f>IFERROR(_xll.qlIndexFixing(Index3M,H109,TRUE,_xll.ohTrigger(RecalcTrigger,Trigger3M)),NA())</f>
        <v>6.4473337693392724E-3</v>
      </c>
      <c r="L109" s="44">
        <f>IFERROR(_xll.qlIndexFixing(Index6M,$H109,TRUE,_xll.ohTrigger(RecalcTrigger,Trigger6M)),NA())</f>
        <v>8.1499999999996055E-3</v>
      </c>
      <c r="M109" s="178">
        <f>IFERROR(_xll.qlIndexFixing(Index1Y,$H109,TRUE,_xll.ohTrigger(RecalcTrigger,Trigger1Y)),NA())</f>
        <v>1.0900000000000132E-2</v>
      </c>
      <c r="N109" s="177">
        <f>IFERROR(_xll.qlIndexFixing(ONIndex1M,I109,TRUE,_xll.ohTrigger(RecalcTrigger,Trigger1M)),NA())</f>
        <v>5.5549229068452277E-3</v>
      </c>
      <c r="O109" s="44">
        <f>IFERROR(_xll.qlIndexFixing(ONIndex3M,I109,TRUE,_xll.ohTrigger(RecalcTrigger,Trigger3M)),NA())</f>
        <v>6.2373805780968627E-3</v>
      </c>
      <c r="P109" s="44">
        <f>IFERROR(_xll.qlIndexFixing(ONIndex6M,I109,TRUE,_xll.ohTrigger(RecalcTrigger,Trigger6M)),NA())</f>
        <v>7.7067266542640844E-3</v>
      </c>
      <c r="Q109" s="178">
        <f>IFERROR(_xll.qlIndexFixing(ONIndex1Y,I109,TRUE,_xll.ohTrigger(RecalcTrigger,Trigger1Y)),NA())</f>
        <v>1.0458423008338213E-2</v>
      </c>
    </row>
    <row r="110" spans="2:17" x14ac:dyDescent="0.2">
      <c r="B110" s="39" t="s">
        <v>17</v>
      </c>
      <c r="D110" s="42">
        <f>_xll.qlCalendarAdvance(Calendar,$D109,B110,"f",FALSE)</f>
        <v>42431</v>
      </c>
      <c r="E110" s="172">
        <f>_xll.qlInterestRateIndexValueDate(IndexON,D110)</f>
        <v>42431</v>
      </c>
      <c r="F110" s="188">
        <f>IFERROR(_xll.qlIndexFixing(IndexON,D110,TRUE,_xll.ohTrigger(RecalcTrigger,TriggerON)),NA())</f>
        <v>5.0976804087587979E-3</v>
      </c>
      <c r="H110" s="42">
        <f>_xll.qlCalendarAdvance(Calendar,$H109,B110,"f",FALSE)</f>
        <v>42431</v>
      </c>
      <c r="I110" s="172">
        <f>_xll.qlInterestRateIndexValueDate(Index1M,$H110)</f>
        <v>42431</v>
      </c>
      <c r="J110" s="177">
        <f>IFERROR(_xll.qlIndexFixing(Index1M,$H110,TRUE,_xll.ohTrigger(RecalcTrigger,Trigger1M)),NA())</f>
        <v>5.5870233101323382E-3</v>
      </c>
      <c r="K110" s="44">
        <f>IFERROR(_xll.qlIndexFixing(Index3M,H110,TRUE,_xll.ohTrigger(RecalcTrigger,Trigger3M)),NA())</f>
        <v>6.4529607722399098E-3</v>
      </c>
      <c r="L110" s="44">
        <f>IFERROR(_xll.qlIndexFixing(Index6M,$H110,TRUE,_xll.ohTrigger(RecalcTrigger,Trigger6M)),NA())</f>
        <v>8.1563225546534713E-3</v>
      </c>
      <c r="M110" s="178">
        <f>IFERROR(_xll.qlIndexFixing(Index1Y,$H110,TRUE,_xll.ohTrigger(RecalcTrigger,Trigger1Y)),NA())</f>
        <v>1.0909297463399303E-2</v>
      </c>
      <c r="N110" s="177">
        <f>IFERROR(_xll.qlIndexFixing(ONIndex1M,I110,TRUE,_xll.ohTrigger(RecalcTrigger,Trigger1M)),NA())</f>
        <v>5.5564809228791923E-3</v>
      </c>
      <c r="O110" s="44">
        <f>IFERROR(_xll.qlIndexFixing(ONIndex3M,I110,TRUE,_xll.ohTrigger(RecalcTrigger,Trigger3M)),NA())</f>
        <v>6.2414434489821424E-3</v>
      </c>
      <c r="P110" s="44">
        <f>IFERROR(_xll.qlIndexFixing(ONIndex6M,I110,TRUE,_xll.ohTrigger(RecalcTrigger,Trigger6M)),NA())</f>
        <v>7.7098618567761346E-3</v>
      </c>
      <c r="Q110" s="178">
        <f>IFERROR(_xll.qlIndexFixing(ONIndex1Y,I110,TRUE,_xll.ohTrigger(RecalcTrigger,Trigger1Y)),NA())</f>
        <v>1.0452284556871083E-2</v>
      </c>
    </row>
    <row r="111" spans="2:17" x14ac:dyDescent="0.2">
      <c r="B111" s="39" t="s">
        <v>17</v>
      </c>
      <c r="D111" s="42">
        <f>_xll.qlCalendarAdvance(Calendar,$D110,B111,"f",FALSE)</f>
        <v>42432</v>
      </c>
      <c r="E111" s="172">
        <f>_xll.qlInterestRateIndexValueDate(IndexON,D111)</f>
        <v>42432</v>
      </c>
      <c r="F111" s="188">
        <f>IFERROR(_xll.qlIndexFixing(IndexON,D111,TRUE,_xll.ohTrigger(RecalcTrigger,TriggerON)),NA())</f>
        <v>5.0974517488344695E-3</v>
      </c>
      <c r="H111" s="42">
        <f>_xll.qlCalendarAdvance(Calendar,$H110,B111,"f",FALSE)</f>
        <v>42432</v>
      </c>
      <c r="I111" s="172">
        <f>_xll.qlInterestRateIndexValueDate(Index1M,$H111)</f>
        <v>42432</v>
      </c>
      <c r="J111" s="177">
        <f>IFERROR(_xll.qlIndexFixing(Index1M,$H111,TRUE,_xll.ohTrigger(RecalcTrigger,Trigger1M)),NA())</f>
        <v>5.5878926939274473E-3</v>
      </c>
      <c r="K111" s="44">
        <f>IFERROR(_xll.qlIndexFixing(Index3M,H111,TRUE,_xll.ohTrigger(RecalcTrigger,Trigger3M)),NA())</f>
        <v>6.4586449528943463E-3</v>
      </c>
      <c r="L111" s="44">
        <f>IFERROR(_xll.qlIndexFixing(Index6M,$H111,TRUE,_xll.ohTrigger(RecalcTrigger,Trigger6M)),NA())</f>
        <v>8.1703856012353467E-3</v>
      </c>
      <c r="M111" s="178">
        <f>IFERROR(_xll.qlIndexFixing(Index1Y,$H111,TRUE,_xll.ohTrigger(RecalcTrigger,Trigger1Y)),NA())</f>
        <v>1.0918340997163378E-2</v>
      </c>
      <c r="N111" s="177">
        <f>IFERROR(_xll.qlIndexFixing(ONIndex1M,I111,TRUE,_xll.ohTrigger(RecalcTrigger,Trigger1M)),NA())</f>
        <v>5.558062180230916E-3</v>
      </c>
      <c r="O111" s="44">
        <f>IFERROR(_xll.qlIndexFixing(ONIndex3M,I111,TRUE,_xll.ohTrigger(RecalcTrigger,Trigger3M)),NA())</f>
        <v>6.2454145026169527E-3</v>
      </c>
      <c r="P111" s="44">
        <f>IFERROR(_xll.qlIndexFixing(ONIndex6M,I111,TRUE,_xll.ohTrigger(RecalcTrigger,Trigger6M)),NA())</f>
        <v>7.712637138995726E-3</v>
      </c>
      <c r="Q111" s="178">
        <f>IFERROR(_xll.qlIndexFixing(ONIndex1Y,I111,TRUE,_xll.ohTrigger(RecalcTrigger,Trigger1Y)),NA())</f>
        <v>1.0445848195647089E-2</v>
      </c>
    </row>
    <row r="112" spans="2:17" x14ac:dyDescent="0.2">
      <c r="B112" s="39" t="s">
        <v>17</v>
      </c>
      <c r="D112" s="42">
        <f>_xll.qlCalendarAdvance(Calendar,$D111,B112,"f",FALSE)</f>
        <v>42433</v>
      </c>
      <c r="E112" s="172">
        <f>_xll.qlInterestRateIndexValueDate(IndexON,D112)</f>
        <v>42433</v>
      </c>
      <c r="F112" s="188">
        <f>IFERROR(_xll.qlIndexFixing(IndexON,D112,TRUE,_xll.ohTrigger(RecalcTrigger,TriggerON)),NA())</f>
        <v>5.0961373113459869E-3</v>
      </c>
      <c r="H112" s="42">
        <f>_xll.qlCalendarAdvance(Calendar,$H111,B112,"f",FALSE)</f>
        <v>42433</v>
      </c>
      <c r="I112" s="172">
        <f>_xll.qlInterestRateIndexValueDate(Index1M,$H112)</f>
        <v>42433</v>
      </c>
      <c r="J112" s="177">
        <f>IFERROR(_xll.qlIndexFixing(Index1M,$H112,TRUE,_xll.ohTrigger(RecalcTrigger,Trigger1M)),NA())</f>
        <v>5.5887698651940947E-3</v>
      </c>
      <c r="K112" s="44">
        <f>IFERROR(_xll.qlIndexFixing(Index3M,H112,TRUE,_xll.ohTrigger(RecalcTrigger,Trigger3M)),NA())</f>
        <v>6.4714934142895298E-3</v>
      </c>
      <c r="L112" s="44">
        <f>IFERROR(_xll.qlIndexFixing(Index6M,$H112,TRUE,_xll.ohTrigger(RecalcTrigger,Trigger6M)),NA())</f>
        <v>8.1726872241762276E-3</v>
      </c>
      <c r="M112" s="178">
        <f>IFERROR(_xll.qlIndexFixing(Index1Y,$H112,TRUE,_xll.ohTrigger(RecalcTrigger,Trigger1Y)),NA())</f>
        <v>1.0941950862142939E-2</v>
      </c>
      <c r="N112" s="177">
        <f>IFERROR(_xll.qlIndexFixing(ONIndex1M,I112,TRUE,_xll.ohTrigger(RecalcTrigger,Trigger1M)),NA())</f>
        <v>5.5613869009607528E-3</v>
      </c>
      <c r="O112" s="44">
        <f>IFERROR(_xll.qlIndexFixing(ONIndex3M,I112,TRUE,_xll.ohTrigger(RecalcTrigger,Trigger3M)),NA())</f>
        <v>6.2531576781973044E-3</v>
      </c>
      <c r="P112" s="44">
        <f>IFERROR(_xll.qlIndexFixing(ONIndex6M,I112,TRUE,_xll.ohTrigger(RecalcTrigger,Trigger6M)),NA())</f>
        <v>7.7171511265553931E-3</v>
      </c>
      <c r="Q112" s="178">
        <f>IFERROR(_xll.qlIndexFixing(ONIndex1Y,I112,TRUE,_xll.ohTrigger(RecalcTrigger,Trigger1Y)),NA())</f>
        <v>1.0432280597381107E-2</v>
      </c>
    </row>
    <row r="113" spans="2:17" x14ac:dyDescent="0.2">
      <c r="B113" s="39" t="s">
        <v>17</v>
      </c>
      <c r="D113" s="42">
        <f>_xll.qlCalendarAdvance(Calendar,$D112,B113,"f",FALSE)</f>
        <v>42436</v>
      </c>
      <c r="E113" s="172">
        <f>_xll.qlInterestRateIndexValueDate(IndexON,D113)</f>
        <v>42436</v>
      </c>
      <c r="F113" s="188">
        <f>IFERROR(_xll.qlIndexFixing(IndexON,D113,TRUE,_xll.ohTrigger(RecalcTrigger,TriggerON)),NA())</f>
        <v>5.093752304060617E-3</v>
      </c>
      <c r="H113" s="42">
        <f>_xll.qlCalendarAdvance(Calendar,$H112,B113,"f",FALSE)</f>
        <v>42436</v>
      </c>
      <c r="I113" s="172">
        <f>_xll.qlInterestRateIndexValueDate(Index1M,$H113)</f>
        <v>42436</v>
      </c>
      <c r="J113" s="177">
        <f>IFERROR(_xll.qlIndexFixing(Index1M,$H113,TRUE,_xll.ohTrigger(RecalcTrigger,Trigger1M)),NA())</f>
        <v>5.5950087164278618E-3</v>
      </c>
      <c r="K113" s="44">
        <f>IFERROR(_xll.qlIndexFixing(Index3M,H113,TRUE,_xll.ohTrigger(RecalcTrigger,Trigger3M)),NA())</f>
        <v>6.4819916979557517E-3</v>
      </c>
      <c r="L113" s="44">
        <f>IFERROR(_xll.qlIndexFixing(Index6M,$H113,TRUE,_xll.ohTrigger(RecalcTrigger,Trigger6M)),NA())</f>
        <v>8.1872682370105268E-3</v>
      </c>
      <c r="M113" s="178">
        <f>IFERROR(_xll.qlIndexFixing(Index1Y,$H113,TRUE,_xll.ohTrigger(RecalcTrigger,Trigger1Y)),NA())</f>
        <v>1.095227734691373E-2</v>
      </c>
      <c r="N113" s="177">
        <f>IFERROR(_xll.qlIndexFixing(ONIndex1M,I113,TRUE,_xll.ohTrigger(RecalcTrigger,Trigger1M)),NA())</f>
        <v>5.5646196232206346E-3</v>
      </c>
      <c r="O113" s="44">
        <f>IFERROR(_xll.qlIndexFixing(ONIndex3M,I113,TRUE,_xll.ohTrigger(RecalcTrigger,Trigger3M)),NA())</f>
        <v>6.2603805452188244E-3</v>
      </c>
      <c r="P113" s="44">
        <f>IFERROR(_xll.qlIndexFixing(ONIndex6M,I113,TRUE,_xll.ohTrigger(RecalcTrigger,Trigger6M)),NA())</f>
        <v>7.7201390659220603E-3</v>
      </c>
      <c r="Q113" s="178">
        <f>IFERROR(_xll.qlIndexFixing(ONIndex1Y,I113,TRUE,_xll.ohTrigger(RecalcTrigger,Trigger1Y)),NA())</f>
        <v>1.0417123652777249E-2</v>
      </c>
    </row>
    <row r="114" spans="2:17" x14ac:dyDescent="0.2">
      <c r="B114" s="39" t="s">
        <v>17</v>
      </c>
      <c r="D114" s="42">
        <f>_xll.qlCalendarAdvance(Calendar,$D113,B114,"f",FALSE)</f>
        <v>42437</v>
      </c>
      <c r="E114" s="172">
        <f>_xll.qlInterestRateIndexValueDate(IndexON,D114)</f>
        <v>42437</v>
      </c>
      <c r="F114" s="188">
        <f>IFERROR(_xll.qlIndexFixing(IndexON,D114,TRUE,_xll.ohTrigger(RecalcTrigger,TriggerON)),NA())</f>
        <v>5.0921312416385422E-3</v>
      </c>
      <c r="H114" s="42">
        <f>_xll.qlCalendarAdvance(Calendar,$H113,B114,"f",FALSE)</f>
        <v>42437</v>
      </c>
      <c r="I114" s="172">
        <f>_xll.qlInterestRateIndexValueDate(Index1M,$H114)</f>
        <v>42437</v>
      </c>
      <c r="J114" s="177">
        <f>IFERROR(_xll.qlIndexFixing(Index1M,$H114,TRUE,_xll.ohTrigger(RecalcTrigger,Trigger1M)),NA())</f>
        <v>5.5972151898852473E-3</v>
      </c>
      <c r="K114" s="44">
        <f>IFERROR(_xll.qlIndexFixing(Index3M,H114,TRUE,_xll.ohTrigger(RecalcTrigger,Trigger3M)),NA())</f>
        <v>6.4879904511766983E-3</v>
      </c>
      <c r="L114" s="44">
        <f>IFERROR(_xll.qlIndexFixing(Index6M,$H114,TRUE,_xll.ohTrigger(RecalcTrigger,Trigger6M)),NA())</f>
        <v>8.1933621212621887E-3</v>
      </c>
      <c r="M114" s="178">
        <f>IFERROR(_xll.qlIndexFixing(Index1Y,$H114,TRUE,_xll.ohTrigger(RecalcTrigger,Trigger1Y)),NA())</f>
        <v>1.0960277371579563E-2</v>
      </c>
      <c r="N114" s="177">
        <f>IFERROR(_xll.qlIndexFixing(ONIndex1M,I114,TRUE,_xll.ohTrigger(RecalcTrigger,Trigger1M)),NA())</f>
        <v>5.5663170874042933E-3</v>
      </c>
      <c r="O114" s="44">
        <f>IFERROR(_xll.qlIndexFixing(ONIndex3M,I114,TRUE,_xll.ohTrigger(RecalcTrigger,Trigger3M)),NA())</f>
        <v>6.2638925128444267E-3</v>
      </c>
      <c r="P114" s="44">
        <f>IFERROR(_xll.qlIndexFixing(ONIndex6M,I114,TRUE,_xll.ohTrigger(RecalcTrigger,Trigger6M)),NA())</f>
        <v>7.7211147470035435E-3</v>
      </c>
      <c r="Q114" s="178">
        <f>IFERROR(_xll.qlIndexFixing(ONIndex1Y,I114,TRUE,_xll.ohTrigger(RecalcTrigger,Trigger1Y)),NA())</f>
        <v>1.0409197742687892E-2</v>
      </c>
    </row>
    <row r="115" spans="2:17" x14ac:dyDescent="0.2">
      <c r="B115" s="39" t="s">
        <v>17</v>
      </c>
      <c r="D115" s="42">
        <f>_xll.qlCalendarAdvance(Calendar,$D114,B115,"f",FALSE)</f>
        <v>42438</v>
      </c>
      <c r="E115" s="172">
        <f>_xll.qlInterestRateIndexValueDate(IndexON,D115)</f>
        <v>42438</v>
      </c>
      <c r="F115" s="188">
        <f>IFERROR(_xll.qlIndexFixing(IndexON,D115,TRUE,_xll.ohTrigger(RecalcTrigger,TriggerON)),NA())</f>
        <v>5.0902316986034535E-3</v>
      </c>
      <c r="H115" s="42">
        <f>_xll.qlCalendarAdvance(Calendar,$H114,B115,"f",FALSE)</f>
        <v>42438</v>
      </c>
      <c r="I115" s="172">
        <f>_xll.qlInterestRateIndexValueDate(Index1M,$H115)</f>
        <v>42438</v>
      </c>
      <c r="J115" s="177">
        <f>IFERROR(_xll.qlIndexFixing(Index1M,$H115,TRUE,_xll.ohTrigger(RecalcTrigger,Trigger1M)),NA())</f>
        <v>5.6023377526932608E-3</v>
      </c>
      <c r="K115" s="44">
        <f>IFERROR(_xll.qlIndexFixing(Index3M,H115,TRUE,_xll.ohTrigger(RecalcTrigger,Trigger3M)),NA())</f>
        <v>6.4940578557685855E-3</v>
      </c>
      <c r="L115" s="44">
        <f>IFERROR(_xll.qlIndexFixing(Index6M,$H115,TRUE,_xll.ohTrigger(RecalcTrigger,Trigger6M)),NA())</f>
        <v>8.1994369770852782E-3</v>
      </c>
      <c r="M115" s="178">
        <f>IFERROR(_xll.qlIndexFixing(Index1Y,$H115,TRUE,_xll.ohTrigger(RecalcTrigger,Trigger1Y)),NA())</f>
        <v>1.0968113926701273E-2</v>
      </c>
      <c r="N115" s="177">
        <f>IFERROR(_xll.qlIndexFixing(ONIndex1M,I115,TRUE,_xll.ohTrigger(RecalcTrigger,Trigger1M)),NA())</f>
        <v>5.5680377929057112E-3</v>
      </c>
      <c r="O115" s="44">
        <f>IFERROR(_xll.qlIndexFixing(ONIndex3M,I115,TRUE,_xll.ohTrigger(RecalcTrigger,Trigger3M)),NA())</f>
        <v>6.2673126633816523E-3</v>
      </c>
      <c r="P115" s="44">
        <f>IFERROR(_xll.qlIndexFixing(ONIndex6M,I115,TRUE,_xll.ohTrigger(RecalcTrigger,Trigger6M)),NA())</f>
        <v>7.7217305078736143E-3</v>
      </c>
      <c r="Q115" s="178">
        <f>IFERROR(_xll.qlIndexFixing(ONIndex1Y,I115,TRUE,_xll.ohTrigger(RecalcTrigger,Trigger1Y)),NA())</f>
        <v>1.0400973922760626E-2</v>
      </c>
    </row>
    <row r="116" spans="2:17" x14ac:dyDescent="0.2">
      <c r="B116" s="39" t="s">
        <v>17</v>
      </c>
      <c r="D116" s="42">
        <f>_xll.qlCalendarAdvance(Calendar,$D115,B116,"f",FALSE)</f>
        <v>42439</v>
      </c>
      <c r="E116" s="172">
        <f>_xll.qlInterestRateIndexValueDate(IndexON,D116)</f>
        <v>42439</v>
      </c>
      <c r="F116" s="188">
        <f>IFERROR(_xll.qlIndexFixing(IndexON,D116,TRUE,_xll.ohTrigger(RecalcTrigger,TriggerON)),NA())</f>
        <v>5.0880536751984895E-3</v>
      </c>
      <c r="H116" s="42">
        <f>_xll.qlCalendarAdvance(Calendar,$H115,B116,"f",FALSE)</f>
        <v>42439</v>
      </c>
      <c r="I116" s="172">
        <f>_xll.qlInterestRateIndexValueDate(Index1M,$H116)</f>
        <v>42439</v>
      </c>
      <c r="J116" s="177">
        <f>IFERROR(_xll.qlIndexFixing(Index1M,$H116,TRUE,_xll.ohTrigger(RecalcTrigger,Trigger1M)),NA())</f>
        <v>5.6033241482969856E-3</v>
      </c>
      <c r="K116" s="44">
        <f>IFERROR(_xll.qlIndexFixing(Index3M,H116,TRUE,_xll.ohTrigger(RecalcTrigger,Trigger3M)),NA())</f>
        <v>6.5001958240510039E-3</v>
      </c>
      <c r="L116" s="44">
        <f>IFERROR(_xll.qlIndexFixing(Index6M,$H116,TRUE,_xll.ohTrigger(RecalcTrigger,Trigger6M)),NA())</f>
        <v>8.2126169869291745E-3</v>
      </c>
      <c r="M116" s="178">
        <f>IFERROR(_xll.qlIndexFixing(Index1Y,$H116,TRUE,_xll.ohTrigger(RecalcTrigger,Trigger1Y)),NA())</f>
        <v>1.0975802091055309E-2</v>
      </c>
      <c r="N116" s="177">
        <f>IFERROR(_xll.qlIndexFixing(ONIndex1M,I116,TRUE,_xll.ohTrigger(RecalcTrigger,Trigger1M)),NA())</f>
        <v>5.5697817398059346E-3</v>
      </c>
      <c r="O116" s="44">
        <f>IFERROR(_xll.qlIndexFixing(ONIndex3M,I116,TRUE,_xll.ohTrigger(RecalcTrigger,Trigger3M)),NA())</f>
        <v>6.2706409966684085E-3</v>
      </c>
      <c r="P116" s="44">
        <f>IFERROR(_xll.qlIndexFixing(ONIndex6M,I116,TRUE,_xll.ohTrigger(RecalcTrigger,Trigger6M)),NA())</f>
        <v>7.7219863485322726E-3</v>
      </c>
      <c r="Q116" s="178">
        <f>IFERROR(_xll.qlIndexFixing(ONIndex1Y,I116,TRUE,_xll.ohTrigger(RecalcTrigger,Trigger1Y)),NA())</f>
        <v>1.0392452193238588E-2</v>
      </c>
    </row>
    <row r="117" spans="2:17" x14ac:dyDescent="0.2">
      <c r="B117" s="39" t="s">
        <v>17</v>
      </c>
      <c r="D117" s="42">
        <f>_xll.qlCalendarAdvance(Calendar,$D116,B117,"f",FALSE)</f>
        <v>42440</v>
      </c>
      <c r="E117" s="172">
        <f>_xll.qlInterestRateIndexValueDate(IndexON,D117)</f>
        <v>42440</v>
      </c>
      <c r="F117" s="188">
        <f>IFERROR(_xll.qlIndexFixing(IndexON,D117,TRUE,_xll.ohTrigger(RecalcTrigger,TriggerON)),NA())</f>
        <v>5.0828401398269243E-3</v>
      </c>
      <c r="H117" s="42">
        <f>_xll.qlCalendarAdvance(Calendar,$H116,B117,"f",FALSE)</f>
        <v>42440</v>
      </c>
      <c r="I117" s="172">
        <f>_xll.qlInterestRateIndexValueDate(Index1M,$H117)</f>
        <v>42440</v>
      </c>
      <c r="J117" s="177">
        <f>IFERROR(_xll.qlIndexFixing(Index1M,$H117,TRUE,_xll.ohTrigger(RecalcTrigger,Trigger1M)),NA())</f>
        <v>5.6043206413549582E-3</v>
      </c>
      <c r="K117" s="44">
        <f>IFERROR(_xll.qlIndexFixing(Index3M,H117,TRUE,_xll.ohTrigger(RecalcTrigger,Trigger3M)),NA())</f>
        <v>6.514089749829843E-3</v>
      </c>
      <c r="L117" s="44">
        <f>IFERROR(_xll.qlIndexFixing(Index6M,$H117,TRUE,_xll.ohTrigger(RecalcTrigger,Trigger6M)),NA())</f>
        <v>8.2150952448357354E-3</v>
      </c>
      <c r="M117" s="178">
        <f>IFERROR(_xll.qlIndexFixing(Index1Y,$H117,TRUE,_xll.ohTrigger(RecalcTrigger,Trigger1Y)),NA())</f>
        <v>1.0995376333758905E-2</v>
      </c>
      <c r="N117" s="177">
        <f>IFERROR(_xll.qlIndexFixing(ONIndex1M,I117,TRUE,_xll.ohTrigger(RecalcTrigger,Trigger1M)),NA())</f>
        <v>5.5734322073127309E-3</v>
      </c>
      <c r="O117" s="44">
        <f>IFERROR(_xll.qlIndexFixing(ONIndex3M,I117,TRUE,_xll.ohTrigger(RecalcTrigger,Trigger3M)),NA())</f>
        <v>6.2770995533349234E-3</v>
      </c>
      <c r="P117" s="44">
        <f>IFERROR(_xll.qlIndexFixing(ONIndex6M,I117,TRUE,_xll.ohTrigger(RecalcTrigger,Trigger6M)),NA())</f>
        <v>7.7214616350270351E-3</v>
      </c>
      <c r="Q117" s="178">
        <f>IFERROR(_xll.qlIndexFixing(ONIndex1Y,I117,TRUE,_xll.ohTrigger(RecalcTrigger,Trigger1Y)),NA())</f>
        <v>1.0374710577352916E-2</v>
      </c>
    </row>
    <row r="118" spans="2:17" x14ac:dyDescent="0.2">
      <c r="B118" s="39" t="s">
        <v>17</v>
      </c>
      <c r="D118" s="42">
        <f>_xll.qlCalendarAdvance(Calendar,$D117,B118,"f",FALSE)</f>
        <v>42443</v>
      </c>
      <c r="E118" s="172">
        <f>_xll.qlInterestRateIndexValueDate(IndexON,D118)</f>
        <v>42443</v>
      </c>
      <c r="F118" s="188">
        <f>IFERROR(_xll.qlIndexFixing(IndexON,D118,TRUE,_xll.ohTrigger(RecalcTrigger,TriggerON)),NA())</f>
        <v>5.0765567764210484E-3</v>
      </c>
      <c r="H118" s="42">
        <f>_xll.qlCalendarAdvance(Calendar,$H117,B118,"f",FALSE)</f>
        <v>42443</v>
      </c>
      <c r="I118" s="172">
        <f>_xll.qlInterestRateIndexValueDate(Index1M,$H118)</f>
        <v>42443</v>
      </c>
      <c r="J118" s="177">
        <f>IFERROR(_xll.qlIndexFixing(Index1M,$H118,TRUE,_xll.ohTrigger(RecalcTrigger,Trigger1M)),NA())</f>
        <v>5.6123133327823016E-3</v>
      </c>
      <c r="K118" s="44">
        <f>IFERROR(_xll.qlIndexFixing(Index3M,H118,TRUE,_xll.ohTrigger(RecalcTrigger,Trigger3M)),NA())</f>
        <v>6.5254915810521591E-3</v>
      </c>
      <c r="L118" s="44">
        <f>IFERROR(_xll.qlIndexFixing(Index6M,$H118,TRUE,_xll.ohTrigger(RecalcTrigger,Trigger6M)),NA())</f>
        <v>8.2297166714884549E-3</v>
      </c>
      <c r="M118" s="178">
        <f>IFERROR(_xll.qlIndexFixing(Index1Y,$H118,TRUE,_xll.ohTrigger(RecalcTrigger,Trigger1Y)),NA())</f>
        <v>1.1005372434392369E-2</v>
      </c>
      <c r="N118" s="177">
        <f>IFERROR(_xll.qlIndexFixing(ONIndex1M,I118,TRUE,_xll.ohTrigger(RecalcTrigger,Trigger1M)),NA())</f>
        <v>5.5769899412327906E-3</v>
      </c>
      <c r="O118" s="44">
        <f>IFERROR(_xll.qlIndexFixing(ONIndex3M,I118,TRUE,_xll.ohTrigger(RecalcTrigger,Trigger3M)),NA())</f>
        <v>6.2830361576349247E-3</v>
      </c>
      <c r="P118" s="44">
        <f>IFERROR(_xll.qlIndexFixing(ONIndex6M,I118,TRUE,_xll.ohTrigger(RecalcTrigger,Trigger6M)),NA())</f>
        <v>7.7194105086475506E-3</v>
      </c>
      <c r="Q118" s="178">
        <f>IFERROR(_xll.qlIndexFixing(ONIndex1Y,I118,TRUE,_xll.ohTrigger(RecalcTrigger,Trigger1Y)),NA())</f>
        <v>1.0355386178716453E-2</v>
      </c>
    </row>
    <row r="119" spans="2:17" x14ac:dyDescent="0.2">
      <c r="B119" s="39" t="s">
        <v>17</v>
      </c>
      <c r="D119" s="42">
        <f>_xll.qlCalendarAdvance(Calendar,$D118,B119,"f",FALSE)</f>
        <v>42444</v>
      </c>
      <c r="E119" s="172">
        <f>_xll.qlInterestRateIndexValueDate(IndexON,D119)</f>
        <v>42444</v>
      </c>
      <c r="F119" s="188">
        <f>IFERROR(_xll.qlIndexFixing(IndexON,D119,TRUE,_xll.ohTrigger(RecalcTrigger,TriggerON)),NA())</f>
        <v>5.0729863505183381E-3</v>
      </c>
      <c r="H119" s="42">
        <f>_xll.qlCalendarAdvance(Calendar,$H118,B119,"f",FALSE)</f>
        <v>42444</v>
      </c>
      <c r="I119" s="172">
        <f>_xll.qlInterestRateIndexValueDate(Index1M,$H119)</f>
        <v>42444</v>
      </c>
      <c r="J119" s="177">
        <f>IFERROR(_xll.qlIndexFixing(Index1M,$H119,TRUE,_xll.ohTrigger(RecalcTrigger,Trigger1M)),NA())</f>
        <v>5.615209881848565E-3</v>
      </c>
      <c r="K119" s="44">
        <f>IFERROR(_xll.qlIndexFixing(Index3M,H119,TRUE,_xll.ohTrigger(RecalcTrigger,Trigger3M)),NA())</f>
        <v>6.5320110531528119E-3</v>
      </c>
      <c r="L119" s="44">
        <f>IFERROR(_xll.qlIndexFixing(Index6M,$H119,TRUE,_xll.ohTrigger(RecalcTrigger,Trigger6M)),NA())</f>
        <v>8.2357918627030766E-3</v>
      </c>
      <c r="M119" s="178">
        <f>IFERROR(_xll.qlIndexFixing(Index1Y,$H119,TRUE,_xll.ohTrigger(RecalcTrigger,Trigger1Y)),NA())</f>
        <v>1.1012544844365202E-2</v>
      </c>
      <c r="N119" s="177">
        <f>IFERROR(_xll.qlIndexFixing(ONIndex1M,I119,TRUE,_xll.ohTrigger(RecalcTrigger,Trigger1M)),NA())</f>
        <v>5.5788500951270414E-3</v>
      </c>
      <c r="O119" s="44">
        <f>IFERROR(_xll.qlIndexFixing(ONIndex3M,I119,TRUE,_xll.ohTrigger(RecalcTrigger,Trigger3M)),NA())</f>
        <v>6.285905404912473E-3</v>
      </c>
      <c r="P119" s="44">
        <f>IFERROR(_xll.qlIndexFixing(ONIndex6M,I119,TRUE,_xll.ohTrigger(RecalcTrigger,Trigger6M)),NA())</f>
        <v>7.7178667480870544E-3</v>
      </c>
      <c r="Q119" s="178">
        <f>IFERROR(_xll.qlIndexFixing(ONIndex1Y,I119,TRUE,_xll.ohTrigger(RecalcTrigger,Trigger1Y)),NA())</f>
        <v>1.0345374900977422E-2</v>
      </c>
    </row>
    <row r="120" spans="2:17" x14ac:dyDescent="0.2">
      <c r="B120" s="39" t="s">
        <v>17</v>
      </c>
      <c r="D120" s="42">
        <f>_xll.qlCalendarAdvance(Calendar,$D119,B120,"f",FALSE)</f>
        <v>42445</v>
      </c>
      <c r="E120" s="172">
        <f>_xll.qlInterestRateIndexValueDate(IndexON,D120)</f>
        <v>42445</v>
      </c>
      <c r="F120" s="188">
        <f>IFERROR(_xll.qlIndexFixing(IndexON,D120,TRUE,_xll.ohTrigger(RecalcTrigger,TriggerON)),NA())</f>
        <v>5.0691374442457526E-3</v>
      </c>
      <c r="H120" s="42">
        <f>_xll.qlCalendarAdvance(Calendar,$H119,B120,"f",FALSE)</f>
        <v>42445</v>
      </c>
      <c r="I120" s="172">
        <f>_xll.qlInterestRateIndexValueDate(Index1M,$H120)</f>
        <v>42445</v>
      </c>
      <c r="J120" s="177">
        <f>IFERROR(_xll.qlIndexFixing(Index1M,$H120,TRUE,_xll.ohTrigger(RecalcTrigger,Trigger1M)),NA())</f>
        <v>5.6222591604923348E-3</v>
      </c>
      <c r="K120" s="44">
        <f>IFERROR(_xll.qlIndexFixing(Index3M,H120,TRUE,_xll.ohTrigger(RecalcTrigger,Trigger3M)),NA())</f>
        <v>6.5386125632051024E-3</v>
      </c>
      <c r="L120" s="44">
        <f>IFERROR(_xll.qlIndexFixing(Index6M,$H120,TRUE,_xll.ohTrigger(RecalcTrigger,Trigger6M)),NA())</f>
        <v>8.2418861947640715E-3</v>
      </c>
      <c r="M120" s="178">
        <f>IFERROR(_xll.qlIndexFixing(Index1Y,$H120,TRUE,_xll.ohTrigger(RecalcTrigger,Trigger1Y)),NA())</f>
        <v>1.1019659346674038E-2</v>
      </c>
      <c r="N120" s="177">
        <f>IFERROR(_xll.qlIndexFixing(ONIndex1M,I120,TRUE,_xll.ohTrigger(RecalcTrigger,Trigger1M)),NA())</f>
        <v>5.5807334902580052E-3</v>
      </c>
      <c r="O120" s="44">
        <f>IFERROR(_xll.qlIndexFixing(ONIndex3M,I120,TRUE,_xll.ohTrigger(RecalcTrigger,Trigger3M)),NA())</f>
        <v>6.2887121048849082E-3</v>
      </c>
      <c r="P120" s="44">
        <f>IFERROR(_xll.qlIndexFixing(ONIndex6M,I120,TRUE,_xll.ohTrigger(RecalcTrigger,Trigger6M)),NA())</f>
        <v>7.7159630673151458E-3</v>
      </c>
      <c r="Q120" s="178">
        <f>IFERROR(_xll.qlIndexFixing(ONIndex1Y,I120,TRUE,_xll.ohTrigger(RecalcTrigger,Trigger1Y)),NA())</f>
        <v>1.0335065713724667E-2</v>
      </c>
    </row>
    <row r="121" spans="2:17" x14ac:dyDescent="0.2">
      <c r="B121" s="39" t="s">
        <v>17</v>
      </c>
      <c r="D121" s="42">
        <f>_xll.qlCalendarAdvance(Calendar,$D120,B121,"f",FALSE)</f>
        <v>42446</v>
      </c>
      <c r="E121" s="172">
        <f>_xll.qlInterestRateIndexValueDate(IndexON,D121)</f>
        <v>42446</v>
      </c>
      <c r="F121" s="188">
        <f>IFERROR(_xll.qlIndexFixing(IndexON,D121,TRUE,_xll.ohTrigger(RecalcTrigger,TriggerON)),NA())</f>
        <v>5.0650100573601531E-3</v>
      </c>
      <c r="H121" s="42">
        <f>_xll.qlCalendarAdvance(Calendar,$H120,B121,"f",FALSE)</f>
        <v>42446</v>
      </c>
      <c r="I121" s="172">
        <f>_xll.qlInterestRateIndexValueDate(Index1M,$H121)</f>
        <v>42446</v>
      </c>
      <c r="J121" s="177">
        <f>IFERROR(_xll.qlIndexFixing(Index1M,$H121,TRUE,_xll.ohTrigger(RecalcTrigger,Trigger1M)),NA())</f>
        <v>5.6234708566122935E-3</v>
      </c>
      <c r="K121" s="44">
        <f>IFERROR(_xll.qlIndexFixing(Index3M,H121,TRUE,_xll.ohTrigger(RecalcTrigger,Trigger3M)),NA())</f>
        <v>6.5452974889728989E-3</v>
      </c>
      <c r="L121" s="44">
        <f>IFERROR(_xll.qlIndexFixing(Index6M,$H121,TRUE,_xll.ohTrigger(RecalcTrigger,Trigger6M)),NA())</f>
        <v>8.2547928271627328E-3</v>
      </c>
      <c r="M121" s="178">
        <f>IFERROR(_xll.qlIndexFixing(Index1Y,$H121,TRUE,_xll.ohTrigger(RecalcTrigger,Trigger1Y)),NA())</f>
        <v>1.1026731023433545E-2</v>
      </c>
      <c r="N121" s="177">
        <f>IFERROR(_xll.qlIndexFixing(ONIndex1M,I121,TRUE,_xll.ohTrigger(RecalcTrigger,Trigger1M)),NA())</f>
        <v>5.5826401267877745E-3</v>
      </c>
      <c r="O121" s="44">
        <f>IFERROR(_xll.qlIndexFixing(ONIndex3M,I121,TRUE,_xll.ohTrigger(RecalcTrigger,Trigger3M)),NA())</f>
        <v>6.2915733374957483E-3</v>
      </c>
      <c r="P121" s="44">
        <f>IFERROR(_xll.qlIndexFixing(ONIndex6M,I121,TRUE,_xll.ohTrigger(RecalcTrigger,Trigger6M)),NA())</f>
        <v>7.7136994662507785E-3</v>
      </c>
      <c r="Q121" s="178">
        <f>IFERROR(_xll.qlIndexFixing(ONIndex1Y,I121,TRUE,_xll.ohTrigger(RecalcTrigger,Trigger1Y)),NA())</f>
        <v>1.0324458616958188E-2</v>
      </c>
    </row>
    <row r="122" spans="2:17" x14ac:dyDescent="0.2">
      <c r="B122" s="39" t="s">
        <v>17</v>
      </c>
      <c r="D122" s="42">
        <f>_xll.qlCalendarAdvance(Calendar,$D121,B122,"f",FALSE)</f>
        <v>42447</v>
      </c>
      <c r="E122" s="172">
        <f>_xll.qlInterestRateIndexValueDate(IndexON,D122)</f>
        <v>42447</v>
      </c>
      <c r="F122" s="188">
        <f>IFERROR(_xll.qlIndexFixing(IndexON,D122,TRUE,_xll.ohTrigger(RecalcTrigger,TriggerON)),NA())</f>
        <v>5.0558970472132838E-3</v>
      </c>
      <c r="H122" s="42">
        <f>_xll.qlCalendarAdvance(Calendar,$H121,B122,"f",FALSE)</f>
        <v>42447</v>
      </c>
      <c r="I122" s="172">
        <f>_xll.qlInterestRateIndexValueDate(Index1M,$H122)</f>
        <v>42447</v>
      </c>
      <c r="J122" s="177">
        <f>IFERROR(_xll.qlIndexFixing(Index1M,$H122,TRUE,_xll.ohTrigger(RecalcTrigger,Trigger1M)),NA())</f>
        <v>5.6247019476511756E-3</v>
      </c>
      <c r="K122" s="44">
        <f>IFERROR(_xll.qlIndexFixing(Index3M,H122,TRUE,_xll.ohTrigger(RecalcTrigger,Trigger3M)),NA())</f>
        <v>6.5603252212914753E-3</v>
      </c>
      <c r="L122" s="44">
        <f>IFERROR(_xll.qlIndexFixing(Index6M,$H122,TRUE,_xll.ohTrigger(RecalcTrigger,Trigger6M)),NA())</f>
        <v>8.2575431459868242E-3</v>
      </c>
      <c r="M122" s="178">
        <f>IFERROR(_xll.qlIndexFixing(Index1Y,$H122,TRUE,_xll.ohTrigger(RecalcTrigger,Trigger1Y)),NA())</f>
        <v>1.104442924672658E-2</v>
      </c>
      <c r="N122" s="177">
        <f>IFERROR(_xll.qlIndexFixing(ONIndex1M,I122,TRUE,_xll.ohTrigger(RecalcTrigger,Trigger1M)),NA())</f>
        <v>5.5866163765698014E-3</v>
      </c>
      <c r="O122" s="44">
        <f>IFERROR(_xll.qlIndexFixing(ONIndex3M,I122,TRUE,_xll.ohTrigger(RecalcTrigger,Trigger3M)),NA())</f>
        <v>6.2976838015749168E-3</v>
      </c>
      <c r="P122" s="44">
        <f>IFERROR(_xll.qlIndexFixing(ONIndex6M,I122,TRUE,_xll.ohTrigger(RecalcTrigger,Trigger6M)),NA())</f>
        <v>7.7081353061629158E-3</v>
      </c>
      <c r="Q122" s="178">
        <f>IFERROR(_xll.qlIndexFixing(ONIndex1Y,I122,TRUE,_xll.ohTrigger(RecalcTrigger,Trigger1Y)),NA())</f>
        <v>1.0302542179041476E-2</v>
      </c>
    </row>
    <row r="123" spans="2:17" x14ac:dyDescent="0.2">
      <c r="B123" s="39" t="s">
        <v>17</v>
      </c>
      <c r="D123" s="42">
        <f>_xll.qlCalendarAdvance(Calendar,$D122,B123,"f",FALSE)</f>
        <v>42450</v>
      </c>
      <c r="E123" s="172">
        <f>_xll.qlInterestRateIndexValueDate(IndexON,D123)</f>
        <v>42450</v>
      </c>
      <c r="F123" s="188">
        <f>IFERROR(_xll.qlIndexFixing(IndexON,D123,TRUE,_xll.ohTrigger(RecalcTrigger,TriggerON)),NA())</f>
        <v>5.0457157059569102E-3</v>
      </c>
      <c r="H123" s="42">
        <f>_xll.qlCalendarAdvance(Calendar,$H122,B123,"f",FALSE)</f>
        <v>42450</v>
      </c>
      <c r="I123" s="172">
        <f>_xll.qlInterestRateIndexValueDate(Index1M,$H123)</f>
        <v>42450</v>
      </c>
      <c r="J123" s="177">
        <f>IFERROR(_xll.qlIndexFixing(Index1M,$H123,TRUE,_xll.ohTrigger(RecalcTrigger,Trigger1M)),NA())</f>
        <v>5.6355558362616767E-3</v>
      </c>
      <c r="K123" s="44">
        <f>IFERROR(_xll.qlIndexFixing(Index3M,H123,TRUE,_xll.ohTrigger(RecalcTrigger,Trigger3M)),NA())</f>
        <v>6.5728507841000573E-3</v>
      </c>
      <c r="L123" s="44">
        <f>IFERROR(_xll.qlIndexFixing(Index6M,$H123,TRUE,_xll.ohTrigger(RecalcTrigger,Trigger6M)),NA())</f>
        <v>8.272835825869471E-3</v>
      </c>
      <c r="M123" s="178">
        <f>IFERROR(_xll.qlIndexFixing(Index1Y,$H123,TRUE,_xll.ohTrigger(RecalcTrigger,Trigger1Y)),NA())</f>
        <v>1.105489113219793E-2</v>
      </c>
      <c r="N123" s="177">
        <f>IFERROR(_xll.qlIndexFixing(ONIndex1M,I123,TRUE,_xll.ohTrigger(RecalcTrigger,Trigger1M)),NA())</f>
        <v>5.5904990867328141E-3</v>
      </c>
      <c r="O123" s="44">
        <f>IFERROR(_xll.qlIndexFixing(ONIndex3M,I123,TRUE,_xll.ohTrigger(RecalcTrigger,Trigger3M)),NA())</f>
        <v>6.3038562945061383E-3</v>
      </c>
      <c r="P123" s="44">
        <f>IFERROR(_xll.qlIndexFixing(ONIndex6M,I123,TRUE,_xll.ohTrigger(RecalcTrigger,Trigger6M)),NA())</f>
        <v>7.7010458599602316E-3</v>
      </c>
      <c r="Q123" s="178">
        <f>IFERROR(_xll.qlIndexFixing(ONIndex1Y,I123,TRUE,_xll.ohTrigger(RecalcTrigger,Trigger1Y)),NA())</f>
        <v>1.0279051135079209E-2</v>
      </c>
    </row>
    <row r="124" spans="2:17" x14ac:dyDescent="0.2">
      <c r="B124" s="39" t="s">
        <v>17</v>
      </c>
      <c r="D124" s="42">
        <f>_xll.qlCalendarAdvance(Calendar,$D123,B124,"f",FALSE)</f>
        <v>42451</v>
      </c>
      <c r="E124" s="172">
        <f>_xll.qlInterestRateIndexValueDate(IndexON,D124)</f>
        <v>42451</v>
      </c>
      <c r="F124" s="188">
        <f>IFERROR(_xll.qlIndexFixing(IndexON,D124,TRUE,_xll.ohTrigger(RecalcTrigger,TriggerON)),NA())</f>
        <v>5.040195917059842E-3</v>
      </c>
      <c r="H124" s="42">
        <f>_xll.qlCalendarAdvance(Calendar,$H123,B124,"f",FALSE)</f>
        <v>42451</v>
      </c>
      <c r="I124" s="172">
        <f>_xll.qlInterestRateIndexValueDate(Index1M,$H124)</f>
        <v>42451</v>
      </c>
      <c r="J124" s="177">
        <f>IFERROR(_xll.qlIndexFixing(Index1M,$H124,TRUE,_xll.ohTrigger(RecalcTrigger,Trigger1M)),NA())</f>
        <v>5.6395115809808466E-3</v>
      </c>
      <c r="K124" s="44">
        <f>IFERROR(_xll.qlIndexFixing(Index3M,H124,TRUE,_xll.ohTrigger(RecalcTrigger,Trigger3M)),NA())</f>
        <v>6.5799360279080194E-3</v>
      </c>
      <c r="L124" s="44">
        <f>IFERROR(_xll.qlIndexFixing(Index6M,$H124,TRUE,_xll.ohTrigger(RecalcTrigger,Trigger6M)),NA())</f>
        <v>8.2791595188394934E-3</v>
      </c>
      <c r="M124" s="178">
        <f>IFERROR(_xll.qlIndexFixing(Index1Y,$H124,TRUE,_xll.ohTrigger(RecalcTrigger,Trigger1Y)),NA())</f>
        <v>1.106197492781269E-2</v>
      </c>
      <c r="N124" s="177">
        <f>IFERROR(_xll.qlIndexFixing(ONIndex1M,I124,TRUE,_xll.ohTrigger(RecalcTrigger,Trigger1M)),NA())</f>
        <v>5.5925219301755646E-3</v>
      </c>
      <c r="O124" s="44">
        <f>IFERROR(_xll.qlIndexFixing(ONIndex3M,I124,TRUE,_xll.ohTrigger(RecalcTrigger,Trigger3M)),NA())</f>
        <v>6.30713654035997E-3</v>
      </c>
      <c r="P124" s="44">
        <f>IFERROR(_xll.qlIndexFixing(ONIndex6M,I124,TRUE,_xll.ohTrigger(RecalcTrigger,Trigger6M)),NA())</f>
        <v>7.6969826579198486E-3</v>
      </c>
      <c r="Q124" s="178">
        <f>IFERROR(_xll.qlIndexFixing(ONIndex1Y,I124,TRUE,_xll.ohTrigger(RecalcTrigger,Trigger1Y)),NA())</f>
        <v>1.0266954491149338E-2</v>
      </c>
    </row>
    <row r="125" spans="2:17" x14ac:dyDescent="0.2">
      <c r="B125" s="39" t="s">
        <v>17</v>
      </c>
      <c r="D125" s="42">
        <f>_xll.qlCalendarAdvance(Calendar,$D124,B125,"f",FALSE)</f>
        <v>42452</v>
      </c>
      <c r="E125" s="172">
        <f>_xll.qlInterestRateIndexValueDate(IndexON,D125)</f>
        <v>42452</v>
      </c>
      <c r="F125" s="188">
        <f>IFERROR(_xll.qlIndexFixing(IndexON,D125,TRUE,_xll.ohTrigger(RecalcTrigger,TriggerON)),NA())</f>
        <v>5.0343976477928987E-3</v>
      </c>
      <c r="H125" s="42">
        <f>_xll.qlCalendarAdvance(Calendar,$H124,B125,"f",FALSE)</f>
        <v>42452</v>
      </c>
      <c r="I125" s="172">
        <f>_xll.qlInterestRateIndexValueDate(Index1M,$H125)</f>
        <v>42452</v>
      </c>
      <c r="J125" s="177">
        <f>IFERROR(_xll.qlIndexFixing(Index1M,$H125,TRUE,_xll.ohTrigger(RecalcTrigger,Trigger1M)),NA())</f>
        <v>5.6492148537249072E-3</v>
      </c>
      <c r="K125" s="44">
        <f>IFERROR(_xll.qlIndexFixing(Index3M,H125,TRUE,_xll.ohTrigger(RecalcTrigger,Trigger3M)),NA())</f>
        <v>6.5870974485142328E-3</v>
      </c>
      <c r="L125" s="44">
        <f>IFERROR(_xll.qlIndexFixing(Index6M,$H125,TRUE,_xll.ohTrigger(RecalcTrigger,Trigger6M)),NA())</f>
        <v>8.2855405252541692E-3</v>
      </c>
      <c r="M125" s="178">
        <f>IFERROR(_xll.qlIndexFixing(Index1Y,$H125,TRUE,_xll.ohTrigger(RecalcTrigger,Trigger1Y)),NA())</f>
        <v>1.1069106399470563E-2</v>
      </c>
      <c r="N125" s="177">
        <f>IFERROR(_xll.qlIndexFixing(ONIndex1M,I125,TRUE,_xll.ohTrigger(RecalcTrigger,Trigger1M)),NA())</f>
        <v>5.5945680149360744E-3</v>
      </c>
      <c r="O125" s="44">
        <f>IFERROR(_xll.qlIndexFixing(ONIndex3M,I125,TRUE,_xll.ohTrigger(RecalcTrigger,Trigger3M)),NA())</f>
        <v>6.3105005888786092E-3</v>
      </c>
      <c r="P125" s="44">
        <f>IFERROR(_xll.qlIndexFixing(ONIndex6M,I125,TRUE,_xll.ohTrigger(RecalcTrigger,Trigger6M)),NA())</f>
        <v>7.6925595357490995E-3</v>
      </c>
      <c r="Q125" s="178">
        <f>IFERROR(_xll.qlIndexFixing(ONIndex1Y,I125,TRUE,_xll.ohTrigger(RecalcTrigger,Trigger1Y)),NA())</f>
        <v>1.0254559937705743E-2</v>
      </c>
    </row>
    <row r="126" spans="2:17" x14ac:dyDescent="0.2">
      <c r="B126" s="39" t="s">
        <v>17</v>
      </c>
      <c r="D126" s="42">
        <f>_xll.qlCalendarAdvance(Calendar,$D125,B126,"f",FALSE)</f>
        <v>42453</v>
      </c>
      <c r="E126" s="172">
        <f>_xll.qlInterestRateIndexValueDate(IndexON,D126)</f>
        <v>42453</v>
      </c>
      <c r="F126" s="188">
        <f>IFERROR(_xll.qlIndexFixing(IndexON,D126,TRUE,_xll.ohTrigger(RecalcTrigger,TriggerON)),NA())</f>
        <v>5.015191291643406E-3</v>
      </c>
      <c r="H126" s="42">
        <f>_xll.qlCalendarAdvance(Calendar,$H125,B126,"f",FALSE)</f>
        <v>42453</v>
      </c>
      <c r="I126" s="172">
        <f>_xll.qlInterestRateIndexValueDate(Index1M,$H126)</f>
        <v>42453</v>
      </c>
      <c r="J126" s="177">
        <f>IFERROR(_xll.qlIndexFixing(Index1M,$H126,TRUE,_xll.ohTrigger(RecalcTrigger,Trigger1M)),NA())</f>
        <v>5.6508359537782438E-3</v>
      </c>
      <c r="K126" s="44">
        <f>IFERROR(_xll.qlIndexFixing(Index3M,H126,TRUE,_xll.ohTrigger(RecalcTrigger,Trigger3M)),NA())</f>
        <v>6.5943337503066865E-3</v>
      </c>
      <c r="L126" s="44">
        <f>IFERROR(_xll.qlIndexFixing(Index6M,$H126,TRUE,_xll.ohTrigger(RecalcTrigger,Trigger6M)),NA())</f>
        <v>8.2987634631322173E-3</v>
      </c>
      <c r="M126" s="178">
        <f>IFERROR(_xll.qlIndexFixing(Index1Y,$H126,TRUE,_xll.ohTrigger(RecalcTrigger,Trigger1Y)),NA())</f>
        <v>1.1076300632257619E-2</v>
      </c>
      <c r="N126" s="177">
        <f>IFERROR(_xll.qlIndexFixing(ONIndex1M,I126,TRUE,_xll.ohTrigger(RecalcTrigger,Trigger1M)),NA())</f>
        <v>5.6010408505362541E-3</v>
      </c>
      <c r="O126" s="44">
        <f>IFERROR(_xll.qlIndexFixing(ONIndex3M,I126,TRUE,_xll.ohTrigger(RecalcTrigger,Trigger3M)),NA())</f>
        <v>6.3213983008476582E-3</v>
      </c>
      <c r="P126" s="44">
        <f>IFERROR(_xll.qlIndexFixing(ONIndex6M,I126,TRUE,_xll.ohTrigger(RecalcTrigger,Trigger6M)),NA())</f>
        <v>7.6770936542476242E-3</v>
      </c>
      <c r="Q126" s="178">
        <f>IFERROR(_xll.qlIndexFixing(ONIndex1Y,I126,TRUE,_xll.ohTrigger(RecalcTrigger,Trigger1Y)),NA())</f>
        <v>1.0215862720526436E-2</v>
      </c>
    </row>
    <row r="127" spans="2:17" x14ac:dyDescent="0.2">
      <c r="B127" s="39" t="s">
        <v>17</v>
      </c>
      <c r="D127" s="42">
        <f>_xll.qlCalendarAdvance(Calendar,$D126,B127,"f",FALSE)</f>
        <v>42458</v>
      </c>
      <c r="E127" s="172">
        <f>_xll.qlInterestRateIndexValueDate(IndexON,D127)</f>
        <v>42458</v>
      </c>
      <c r="F127" s="188">
        <f>IFERROR(_xll.qlIndexFixing(IndexON,D127,TRUE,_xll.ohTrigger(RecalcTrigger,TriggerON)),NA())</f>
        <v>4.9937599449101366E-3</v>
      </c>
      <c r="H127" s="42">
        <f>_xll.qlCalendarAdvance(Calendar,$H126,B127,"f",FALSE)</f>
        <v>42458</v>
      </c>
      <c r="I127" s="172">
        <f>_xll.qlInterestRateIndexValueDate(Index1M,$H127)</f>
        <v>42458</v>
      </c>
      <c r="J127" s="177">
        <f>IFERROR(_xll.qlIndexFixing(Index1M,$H127,TRUE,_xll.ohTrigger(RecalcTrigger,Trigger1M)),NA())</f>
        <v>5.6727041465394349E-3</v>
      </c>
      <c r="K127" s="44">
        <f>IFERROR(_xll.qlIndexFixing(Index3M,H127,TRUE,_xll.ohTrigger(RecalcTrigger,Trigger3M)),NA())</f>
        <v>6.6315931302131301E-3</v>
      </c>
      <c r="L127" s="44">
        <f>IFERROR(_xll.qlIndexFixing(Index6M,$H127,TRUE,_xll.ohTrigger(RecalcTrigger,Trigger6M)),NA())</f>
        <v>8.3253355483915107E-3</v>
      </c>
      <c r="M127" s="178">
        <f>IFERROR(_xll.qlIndexFixing(Index1Y,$H127,TRUE,_xll.ohTrigger(RecalcTrigger,Trigger1Y)),NA())</f>
        <v>1.1113741222540607E-2</v>
      </c>
      <c r="N127" s="177">
        <f>IFERROR(_xll.qlIndexFixing(ONIndex1M,I127,TRUE,_xll.ohTrigger(RecalcTrigger,Trigger1M)),NA())</f>
        <v>5.6073325926309092E-3</v>
      </c>
      <c r="O127" s="44">
        <f>IFERROR(_xll.qlIndexFixing(ONIndex3M,I127,TRUE,_xll.ohTrigger(RecalcTrigger,Trigger3M)),NA())</f>
        <v>6.3324447356272184E-3</v>
      </c>
      <c r="P127" s="44">
        <f>IFERROR(_xll.qlIndexFixing(ONIndex6M,I127,TRUE,_xll.ohTrigger(RecalcTrigger,Trigger6M)),NA())</f>
        <v>7.6584624795816847E-3</v>
      </c>
      <c r="Q127" s="178">
        <f>IFERROR(_xll.qlIndexFixing(ONIndex1Y,I127,TRUE,_xll.ohTrigger(RecalcTrigger,Trigger1Y)),NA())</f>
        <v>1.0173936522280824E-2</v>
      </c>
    </row>
    <row r="128" spans="2:17" x14ac:dyDescent="0.2">
      <c r="B128" s="39" t="s">
        <v>17</v>
      </c>
      <c r="D128" s="42">
        <f>_xll.qlCalendarAdvance(Calendar,$D127,B128,"f",FALSE)</f>
        <v>42459</v>
      </c>
      <c r="E128" s="172">
        <f>_xll.qlInterestRateIndexValueDate(IndexON,D128)</f>
        <v>42459</v>
      </c>
      <c r="F128" s="188">
        <f>IFERROR(_xll.qlIndexFixing(IndexON,D128,TRUE,_xll.ohTrigger(RecalcTrigger,TriggerON)),NA())</f>
        <v>4.9860123132972056E-3</v>
      </c>
      <c r="H128" s="42">
        <f>_xll.qlCalendarAdvance(Calendar,$H127,B128,"f",FALSE)</f>
        <v>42459</v>
      </c>
      <c r="I128" s="172">
        <f>_xll.qlInterestRateIndexValueDate(Index1M,$H128)</f>
        <v>42459</v>
      </c>
      <c r="J128" s="177">
        <f>IFERROR(_xll.qlIndexFixing(Index1M,$H128,TRUE,_xll.ohTrigger(RecalcTrigger,Trigger1M)),NA())</f>
        <v>5.6747960189701407E-3</v>
      </c>
      <c r="K128" s="44">
        <f>IFERROR(_xll.qlIndexFixing(Index3M,H128,TRUE,_xll.ohTrigger(RecalcTrigger,Trigger3M)),NA())</f>
        <v>6.6392515109316205E-3</v>
      </c>
      <c r="L128" s="44">
        <f>IFERROR(_xll.qlIndexFixing(Index6M,$H128,TRUE,_xll.ohTrigger(RecalcTrigger,Trigger6M)),NA())</f>
        <v>8.3322704517573478E-3</v>
      </c>
      <c r="M128" s="178">
        <f>IFERROR(_xll.qlIndexFixing(Index1Y,$H128,TRUE,_xll.ohTrigger(RecalcTrigger,Trigger1Y)),NA())</f>
        <v>1.1121628834369846E-2</v>
      </c>
      <c r="N128" s="177">
        <f>IFERROR(_xll.qlIndexFixing(ONIndex1M,I128,TRUE,_xll.ohTrigger(RecalcTrigger,Trigger1M)),NA())</f>
        <v>5.6095413671020111E-3</v>
      </c>
      <c r="O128" s="44">
        <f>IFERROR(_xll.qlIndexFixing(ONIndex3M,I128,TRUE,_xll.ohTrigger(RecalcTrigger,Trigger3M)),NA())</f>
        <v>6.3363954027184644E-3</v>
      </c>
      <c r="P128" s="44">
        <f>IFERROR(_xll.qlIndexFixing(ONIndex6M,I128,TRUE,_xll.ohTrigger(RecalcTrigger,Trigger6M)),NA())</f>
        <v>7.651519916579419E-3</v>
      </c>
      <c r="Q128" s="178">
        <f>IFERROR(_xll.qlIndexFixing(ONIndex1Y,I128,TRUE,_xll.ohTrigger(RecalcTrigger,Trigger1Y)),NA())</f>
        <v>1.0159456604186268E-2</v>
      </c>
    </row>
    <row r="129" spans="2:17" x14ac:dyDescent="0.2">
      <c r="B129" s="39" t="s">
        <v>17</v>
      </c>
      <c r="D129" s="42">
        <f>_xll.qlCalendarAdvance(Calendar,$D128,B129,"f",FALSE)</f>
        <v>42460</v>
      </c>
      <c r="E129" s="172">
        <f>_xll.qlInterestRateIndexValueDate(IndexON,D129)</f>
        <v>42460</v>
      </c>
      <c r="F129" s="188">
        <f>IFERROR(_xll.qlIndexFixing(IndexON,D129,TRUE,_xll.ohTrigger(RecalcTrigger,TriggerON)),NA())</f>
        <v>4.977986201476492E-3</v>
      </c>
      <c r="H129" s="42">
        <f>_xll.qlCalendarAdvance(Calendar,$H128,B129,"f",FALSE)</f>
        <v>42460</v>
      </c>
      <c r="I129" s="172">
        <f>_xll.qlInterestRateIndexValueDate(Index1M,$H129)</f>
        <v>42460</v>
      </c>
      <c r="J129" s="177">
        <f>IFERROR(_xll.qlIndexFixing(Index1M,$H129,TRUE,_xll.ohTrigger(RecalcTrigger,Trigger1M)),NA())</f>
        <v>5.6769589324320944E-3</v>
      </c>
      <c r="K129" s="44">
        <f>IFERROR(_xll.qlIndexFixing(Index3M,H129,TRUE,_xll.ohTrigger(RecalcTrigger,Trigger3M)),NA())</f>
        <v>6.6424642869365646E-3</v>
      </c>
      <c r="L129" s="44">
        <f>IFERROR(_xll.qlIndexFixing(Index6M,$H129,TRUE,_xll.ohTrigger(RecalcTrigger,Trigger6M)),NA())</f>
        <v>8.3358156557643507E-3</v>
      </c>
      <c r="M129" s="178">
        <f>IFERROR(_xll.qlIndexFixing(Index1Y,$H129,TRUE,_xll.ohTrigger(RecalcTrigger,Trigger1Y)),NA())</f>
        <v>1.1129684815976315E-2</v>
      </c>
      <c r="N129" s="177">
        <f>IFERROR(_xll.qlIndexFixing(ONIndex1M,I129,TRUE,_xll.ohTrigger(RecalcTrigger,Trigger1M)),NA())</f>
        <v>5.6117733828908722E-3</v>
      </c>
      <c r="O129" s="44">
        <f>IFERROR(_xll.qlIndexFixing(ONIndex3M,I129,TRUE,_xll.ohTrigger(RecalcTrigger,Trigger3M)),NA())</f>
        <v>6.3404298724745178E-3</v>
      </c>
      <c r="P129" s="44">
        <f>IFERROR(_xll.qlIndexFixing(ONIndex6M,I129,TRUE,_xll.ohTrigger(RecalcTrigger,Trigger6M)),NA())</f>
        <v>7.6442174335278334E-3</v>
      </c>
      <c r="Q129" s="178">
        <f>IFERROR(_xll.qlIndexFixing(ONIndex1Y,I129,TRUE,_xll.ohTrigger(RecalcTrigger,Trigger1Y)),NA())</f>
        <v>1.0144678776983218E-2</v>
      </c>
    </row>
    <row r="130" spans="2:17" x14ac:dyDescent="0.2">
      <c r="B130" s="39" t="s">
        <v>17</v>
      </c>
      <c r="D130" s="42">
        <f>_xll.qlCalendarAdvance(Calendar,$D129,B130,"f",FALSE)</f>
        <v>42461</v>
      </c>
      <c r="E130" s="172">
        <f>_xll.qlInterestRateIndexValueDate(IndexON,D130)</f>
        <v>42461</v>
      </c>
      <c r="F130" s="188">
        <f>IFERROR(_xll.qlIndexFixing(IndexON,D130,TRUE,_xll.ohTrigger(RecalcTrigger,TriggerON)),NA())</f>
        <v>4.9629010184644908E-3</v>
      </c>
      <c r="H130" s="42">
        <f>_xll.qlCalendarAdvance(Calendar,$H129,B130,"f",FALSE)</f>
        <v>42461</v>
      </c>
      <c r="I130" s="172">
        <f>_xll.qlInterestRateIndexValueDate(Index1M,$H130)</f>
        <v>42461</v>
      </c>
      <c r="J130" s="177">
        <f>IFERROR(_xll.qlIndexFixing(Index1M,$H130,TRUE,_xll.ohTrigger(RecalcTrigger,Trigger1M)),NA())</f>
        <v>5.694160259853559E-3</v>
      </c>
      <c r="K130" s="44">
        <f>IFERROR(_xll.qlIndexFixing(Index3M,H130,TRUE,_xll.ohTrigger(RecalcTrigger,Trigger3M)),NA())</f>
        <v>6.6502288174925834E-3</v>
      </c>
      <c r="L130" s="44">
        <f>IFERROR(_xll.qlIndexFixing(Index6M,$H130,TRUE,_xll.ohTrigger(RecalcTrigger,Trigger6M)),NA())</f>
        <v>8.3499999999990943E-3</v>
      </c>
      <c r="M130" s="178">
        <f>IFERROR(_xll.qlIndexFixing(Index1Y,$H130,TRUE,_xll.ohTrigger(RecalcTrigger,Trigger1Y)),NA())</f>
        <v>1.1149999999999848E-2</v>
      </c>
      <c r="N130" s="177">
        <f>IFERROR(_xll.qlIndexFixing(ONIndex1M,I130,TRUE,_xll.ohTrigger(RecalcTrigger,Trigger1M)),NA())</f>
        <v>5.6167514376181957E-3</v>
      </c>
      <c r="O130" s="44">
        <f>IFERROR(_xll.qlIndexFixing(ONIndex3M,I130,TRUE,_xll.ohTrigger(RecalcTrigger,Trigger3M)),NA())</f>
        <v>6.3488885850552608E-3</v>
      </c>
      <c r="P130" s="44">
        <f>IFERROR(_xll.qlIndexFixing(ONIndex6M,I130,TRUE,_xll.ohTrigger(RecalcTrigger,Trigger6M)),NA())</f>
        <v>7.6312789827082126E-3</v>
      </c>
      <c r="Q130" s="178">
        <f>IFERROR(_xll.qlIndexFixing(ONIndex1Y,I130,TRUE,_xll.ohTrigger(RecalcTrigger,Trigger1Y)),NA())</f>
        <v>1.0116353183133866E-2</v>
      </c>
    </row>
    <row r="131" spans="2:17" x14ac:dyDescent="0.2">
      <c r="B131" s="39" t="s">
        <v>17</v>
      </c>
      <c r="D131" s="42">
        <f>_xll.qlCalendarAdvance(Calendar,$D130,B131,"f",FALSE)</f>
        <v>42464</v>
      </c>
      <c r="E131" s="172">
        <f>_xll.qlInterestRateIndexValueDate(IndexON,D131)</f>
        <v>42464</v>
      </c>
      <c r="F131" s="188">
        <f>IFERROR(_xll.qlIndexFixing(IndexON,D131,TRUE,_xll.ohTrigger(RecalcTrigger,TriggerON)),NA())</f>
        <v>4.9506113602504342E-3</v>
      </c>
      <c r="H131" s="42">
        <f>_xll.qlCalendarAdvance(Calendar,$H130,B131,"f",FALSE)</f>
        <v>42464</v>
      </c>
      <c r="I131" s="172">
        <f>_xll.qlInterestRateIndexValueDate(Index1M,$H131)</f>
        <v>42464</v>
      </c>
      <c r="J131" s="177">
        <f>IFERROR(_xll.qlIndexFixing(Index1M,$H131,TRUE,_xll.ohTrigger(RecalcTrigger,Trigger1M)),NA())</f>
        <v>5.7059859420844541E-3</v>
      </c>
      <c r="K131" s="44">
        <f>IFERROR(_xll.qlIndexFixing(Index3M,H131,TRUE,_xll.ohTrigger(RecalcTrigger,Trigger3M)),NA())</f>
        <v>6.6739029774671036E-3</v>
      </c>
      <c r="L131" s="44">
        <f>IFERROR(_xll.qlIndexFixing(Index6M,$H131,TRUE,_xll.ohTrigger(RecalcTrigger,Trigger6M)),NA())</f>
        <v>8.3649030042158758E-3</v>
      </c>
      <c r="M131" s="178">
        <f>IFERROR(_xll.qlIndexFixing(Index1Y,$H131,TRUE,_xll.ohTrigger(RecalcTrigger,Trigger1Y)),NA())</f>
        <v>1.1163875195322914E-2</v>
      </c>
      <c r="N131" s="177">
        <f>IFERROR(_xll.qlIndexFixing(ONIndex1M,I131,TRUE,_xll.ohTrigger(RecalcTrigger,Trigger1M)),NA())</f>
        <v>5.6223732480598088E-3</v>
      </c>
      <c r="O131" s="44">
        <f>IFERROR(_xll.qlIndexFixing(ONIndex3M,I131,TRUE,_xll.ohTrigger(RecalcTrigger,Trigger3M)),NA())</f>
        <v>6.3574057783899462E-3</v>
      </c>
      <c r="P131" s="44">
        <f>IFERROR(_xll.qlIndexFixing(ONIndex6M,I131,TRUE,_xll.ohTrigger(RecalcTrigger,Trigger6M)),NA())</f>
        <v>7.6225358551706979E-3</v>
      </c>
      <c r="Q131" s="178">
        <f>IFERROR(_xll.qlIndexFixing(ONIndex1Y,I131,TRUE,_xll.ohTrigger(RecalcTrigger,Trigger1Y)),NA())</f>
        <v>1.0090575109491517E-2</v>
      </c>
    </row>
    <row r="132" spans="2:17" x14ac:dyDescent="0.2">
      <c r="B132" s="39" t="s">
        <v>17</v>
      </c>
      <c r="D132" s="42">
        <f>_xll.qlCalendarAdvance(Calendar,$D131,B132,"f",FALSE)</f>
        <v>42465</v>
      </c>
      <c r="E132" s="172">
        <f>_xll.qlInterestRateIndexValueDate(IndexON,D132)</f>
        <v>42465</v>
      </c>
      <c r="F132" s="188">
        <f>IFERROR(_xll.qlIndexFixing(IndexON,D132,TRUE,_xll.ohTrigger(RecalcTrigger,TriggerON)),NA())</f>
        <v>4.9460670580048216E-3</v>
      </c>
      <c r="H132" s="42">
        <f>_xll.qlCalendarAdvance(Calendar,$H131,B132,"f",FALSE)</f>
        <v>42465</v>
      </c>
      <c r="I132" s="172">
        <f>_xll.qlInterestRateIndexValueDate(Index1M,$H132)</f>
        <v>42465</v>
      </c>
      <c r="J132" s="177">
        <f>IFERROR(_xll.qlIndexFixing(Index1M,$H132,TRUE,_xll.ohTrigger(RecalcTrigger,Trigger1M)),NA())</f>
        <v>5.7129809509589942E-3</v>
      </c>
      <c r="K132" s="44">
        <f>IFERROR(_xll.qlIndexFixing(Index3M,H132,TRUE,_xll.ohTrigger(RecalcTrigger,Trigger3M)),NA())</f>
        <v>6.6819168538991324E-3</v>
      </c>
      <c r="L132" s="44">
        <f>IFERROR(_xll.qlIndexFixing(Index6M,$H132,TRUE,_xll.ohTrigger(RecalcTrigger,Trigger6M)),NA())</f>
        <v>8.3724205986739578E-3</v>
      </c>
      <c r="M132" s="178">
        <f>IFERROR(_xll.qlIndexFixing(Index1Y,$H132,TRUE,_xll.ohTrigger(RecalcTrigger,Trigger1Y)),NA())</f>
        <v>1.1172957025556318E-2</v>
      </c>
      <c r="N132" s="177">
        <f>IFERROR(_xll.qlIndexFixing(ONIndex1M,I132,TRUE,_xll.ohTrigger(RecalcTrigger,Trigger1M)),NA())</f>
        <v>5.6256551279687539E-3</v>
      </c>
      <c r="O132" s="44">
        <f>IFERROR(_xll.qlIndexFixing(ONIndex3M,I132,TRUE,_xll.ohTrigger(RecalcTrigger,Trigger3M)),NA())</f>
        <v>6.3618592615510838E-3</v>
      </c>
      <c r="P132" s="44">
        <f>IFERROR(_xll.qlIndexFixing(ONIndex6M,I132,TRUE,_xll.ohTrigger(RecalcTrigger,Trigger6M)),NA())</f>
        <v>7.6206516447141492E-3</v>
      </c>
      <c r="Q132" s="178">
        <f>IFERROR(_xll.qlIndexFixing(ONIndex1Y,I132,TRUE,_xll.ohTrigger(RecalcTrigger,Trigger1Y)),NA())</f>
        <v>1.0079488319564289E-2</v>
      </c>
    </row>
    <row r="133" spans="2:17" x14ac:dyDescent="0.2">
      <c r="B133" s="39" t="s">
        <v>17</v>
      </c>
      <c r="D133" s="42">
        <f>_xll.qlCalendarAdvance(Calendar,$D132,B133,"f",FALSE)</f>
        <v>42466</v>
      </c>
      <c r="E133" s="172">
        <f>_xll.qlInterestRateIndexValueDate(IndexON,D133)</f>
        <v>42466</v>
      </c>
      <c r="F133" s="188">
        <f>IFERROR(_xll.qlIndexFixing(IndexON,D133,TRUE,_xll.ohTrigger(RecalcTrigger,TriggerON)),NA())</f>
        <v>4.9424628279415295E-3</v>
      </c>
      <c r="H133" s="42">
        <f>_xll.qlCalendarAdvance(Calendar,$H132,B133,"f",FALSE)</f>
        <v>42466</v>
      </c>
      <c r="I133" s="172">
        <f>_xll.qlInterestRateIndexValueDate(Index1M,$H133)</f>
        <v>42466</v>
      </c>
      <c r="J133" s="177">
        <f>IFERROR(_xll.qlIndexFixing(Index1M,$H133,TRUE,_xll.ohTrigger(RecalcTrigger,Trigger1M)),NA())</f>
        <v>5.7202129252726577E-3</v>
      </c>
      <c r="K133" s="44">
        <f>IFERROR(_xll.qlIndexFixing(Index3M,H133,TRUE,_xll.ohTrigger(RecalcTrigger,Trigger3M)),NA())</f>
        <v>6.6899897920352355E-3</v>
      </c>
      <c r="L133" s="44">
        <f>IFERROR(_xll.qlIndexFixing(Index6M,$H133,TRUE,_xll.ohTrigger(RecalcTrigger,Trigger6M)),NA())</f>
        <v>8.380022145102254E-3</v>
      </c>
      <c r="M133" s="178">
        <f>IFERROR(_xll.qlIndexFixing(Index1Y,$H133,TRUE,_xll.ohTrigger(RecalcTrigger,Trigger1Y)),NA())</f>
        <v>1.1182248749596058E-2</v>
      </c>
      <c r="N133" s="177">
        <f>IFERROR(_xll.qlIndexFixing(ONIndex1M,I133,TRUE,_xll.ohTrigger(RecalcTrigger,Trigger1M)),NA())</f>
        <v>5.6291936634567108E-3</v>
      </c>
      <c r="O133" s="44">
        <f>IFERROR(_xll.qlIndexFixing(ONIndex3M,I133,TRUE,_xll.ohTrigger(RecalcTrigger,Trigger3M)),NA())</f>
        <v>6.3663965474580753E-3</v>
      </c>
      <c r="P133" s="44">
        <f>IFERROR(_xll.qlIndexFixing(ONIndex6M,I133,TRUE,_xll.ohTrigger(RecalcTrigger,Trigger6M)),NA())</f>
        <v>7.620211982175551E-3</v>
      </c>
      <c r="Q133" s="178">
        <f>IFERROR(_xll.qlIndexFixing(ONIndex1Y,I133,TRUE,_xll.ohTrigger(RecalcTrigger,Trigger1Y)),NA())</f>
        <v>1.0069398765868431E-2</v>
      </c>
    </row>
    <row r="134" spans="2:17" x14ac:dyDescent="0.2">
      <c r="B134" s="39" t="s">
        <v>17</v>
      </c>
      <c r="D134" s="42">
        <f>_xll.qlCalendarAdvance(Calendar,$D133,B134,"f",FALSE)</f>
        <v>42467</v>
      </c>
      <c r="E134" s="172">
        <f>_xll.qlInterestRateIndexValueDate(IndexON,D134)</f>
        <v>42467</v>
      </c>
      <c r="F134" s="188">
        <f>IFERROR(_xll.qlIndexFixing(IndexON,D134,TRUE,_xll.ohTrigger(RecalcTrigger,TriggerON)),NA())</f>
        <v>4.9397986703036967E-3</v>
      </c>
      <c r="H134" s="42">
        <f>_xll.qlCalendarAdvance(Calendar,$H133,B134,"f",FALSE)</f>
        <v>42467</v>
      </c>
      <c r="I134" s="172">
        <f>_xll.qlInterestRateIndexValueDate(Index1M,$H134)</f>
        <v>42467</v>
      </c>
      <c r="J134" s="177">
        <f>IFERROR(_xll.qlIndexFixing(Index1M,$H134,TRUE,_xll.ohTrigger(RecalcTrigger,Trigger1M)),NA())</f>
        <v>5.7366370087067256E-3</v>
      </c>
      <c r="K134" s="44">
        <f>IFERROR(_xll.qlIndexFixing(Index3M,H134,TRUE,_xll.ohTrigger(RecalcTrigger,Trigger3M)),NA())</f>
        <v>6.6981204819528762E-3</v>
      </c>
      <c r="L134" s="44">
        <f>IFERROR(_xll.qlIndexFixing(Index6M,$H134,TRUE,_xll.ohTrigger(RecalcTrigger,Trigger6M)),NA())</f>
        <v>8.3876995607379077E-3</v>
      </c>
      <c r="M134" s="178">
        <f>IFERROR(_xll.qlIndexFixing(Index1Y,$H134,TRUE,_xll.ohTrigger(RecalcTrigger,Trigger1Y)),NA())</f>
        <v>1.1191744537403459E-2</v>
      </c>
      <c r="N134" s="177">
        <f>IFERROR(_xll.qlIndexFixing(ONIndex1M,I134,TRUE,_xll.ohTrigger(RecalcTrigger,Trigger1M)),NA())</f>
        <v>5.632988854685772E-3</v>
      </c>
      <c r="O134" s="44">
        <f>IFERROR(_xll.qlIndexFixing(ONIndex3M,I134,TRUE,_xll.ohTrigger(RecalcTrigger,Trigger3M)),NA())</f>
        <v>6.371017635948828E-3</v>
      </c>
      <c r="P134" s="44">
        <f>IFERROR(_xll.qlIndexFixing(ONIndex6M,I134,TRUE,_xll.ohTrigger(RecalcTrigger,Trigger6M)),NA())</f>
        <v>7.6212168677980419E-3</v>
      </c>
      <c r="Q134" s="178">
        <f>IFERROR(_xll.qlIndexFixing(ONIndex1Y,I134,TRUE,_xll.ohTrigger(RecalcTrigger,Trigger1Y)),NA())</f>
        <v>1.0060306448403944E-2</v>
      </c>
    </row>
    <row r="135" spans="2:17" x14ac:dyDescent="0.2">
      <c r="B135" s="39" t="s">
        <v>17</v>
      </c>
      <c r="D135" s="42">
        <f>_xll.qlCalendarAdvance(Calendar,$D134,B135,"f",FALSE)</f>
        <v>42468</v>
      </c>
      <c r="E135" s="172">
        <f>_xll.qlInterestRateIndexValueDate(IndexON,D135)</f>
        <v>42468</v>
      </c>
      <c r="F135" s="188">
        <f>IFERROR(_xll.qlIndexFixing(IndexON,D135,TRUE,_xll.ohTrigger(RecalcTrigger,TriggerON)),NA())</f>
        <v>4.9376707238017277E-3</v>
      </c>
      <c r="H135" s="42">
        <f>_xll.qlCalendarAdvance(Calendar,$H134,B135,"f",FALSE)</f>
        <v>42468</v>
      </c>
      <c r="I135" s="172">
        <f>_xll.qlInterestRateIndexValueDate(Index1M,$H135)</f>
        <v>42468</v>
      </c>
      <c r="J135" s="177">
        <f>IFERROR(_xll.qlIndexFixing(Index1M,$H135,TRUE,_xll.ohTrigger(RecalcTrigger,Trigger1M)),NA())</f>
        <v>5.7398919146775442E-3</v>
      </c>
      <c r="K135" s="44">
        <f>IFERROR(_xll.qlIndexFixing(Index3M,H135,TRUE,_xll.ohTrigger(RecalcTrigger,Trigger3M)),NA())</f>
        <v>6.7063076137223922E-3</v>
      </c>
      <c r="L135" s="44">
        <f>IFERROR(_xll.qlIndexFixing(Index6M,$H135,TRUE,_xll.ohTrigger(RecalcTrigger,Trigger6M)),NA())</f>
        <v>8.4029628948851798E-3</v>
      </c>
      <c r="M135" s="178">
        <f>IFERROR(_xll.qlIndexFixing(Index1Y,$H135,TRUE,_xll.ohTrigger(RecalcTrigger,Trigger1Y)),NA())</f>
        <v>1.1215622310612917E-2</v>
      </c>
      <c r="N135" s="177">
        <f>IFERROR(_xll.qlIndexFixing(ONIndex1M,I135,TRUE,_xll.ohTrigger(RecalcTrigger,Trigger1M)),NA())</f>
        <v>5.6415219504624145E-3</v>
      </c>
      <c r="O135" s="44">
        <f>IFERROR(_xll.qlIndexFixing(ONIndex3M,I135,TRUE,_xll.ohTrigger(RecalcTrigger,Trigger3M)),NA())</f>
        <v>6.3806506937125205E-3</v>
      </c>
      <c r="P135" s="44">
        <f>IFERROR(_xll.qlIndexFixing(ONIndex6M,I135,TRUE,_xll.ohTrigger(RecalcTrigger,Trigger6M)),NA())</f>
        <v>7.6282012166957926E-3</v>
      </c>
      <c r="Q135" s="178">
        <f>IFERROR(_xll.qlIndexFixing(ONIndex1Y,I135,TRUE,_xll.ohTrigger(RecalcTrigger,Trigger1Y)),NA())</f>
        <v>1.004572240493847E-2</v>
      </c>
    </row>
    <row r="136" spans="2:17" x14ac:dyDescent="0.2">
      <c r="B136" s="39" t="s">
        <v>17</v>
      </c>
      <c r="D136" s="42">
        <f>_xll.qlCalendarAdvance(Calendar,$D135,B136,"f",FALSE)</f>
        <v>42471</v>
      </c>
      <c r="E136" s="172">
        <f>_xll.qlInterestRateIndexValueDate(IndexON,D136)</f>
        <v>42471</v>
      </c>
      <c r="F136" s="188">
        <f>IFERROR(_xll.qlIndexFixing(IndexON,D136,TRUE,_xll.ohTrigger(RecalcTrigger,TriggerON)),NA())</f>
        <v>4.9385427623049871E-3</v>
      </c>
      <c r="H136" s="42">
        <f>_xll.qlCalendarAdvance(Calendar,$H135,B136,"f",FALSE)</f>
        <v>42471</v>
      </c>
      <c r="I136" s="172">
        <f>_xll.qlInterestRateIndexValueDate(Index1M,$H136)</f>
        <v>42471</v>
      </c>
      <c r="J136" s="177">
        <f>IFERROR(_xll.qlIndexFixing(Index1M,$H136,TRUE,_xll.ohTrigger(RecalcTrigger,Trigger1M)),NA())</f>
        <v>5.7595806012138064E-3</v>
      </c>
      <c r="K136" s="44">
        <f>IFERROR(_xll.qlIndexFixing(Index3M,H136,TRUE,_xll.ohTrigger(RecalcTrigger,Trigger3M)),NA())</f>
        <v>6.7311945607253483E-3</v>
      </c>
      <c r="L136" s="44">
        <f>IFERROR(_xll.qlIndexFixing(Index6M,$H136,TRUE,_xll.ohTrigger(RecalcTrigger,Trigger6M)),NA())</f>
        <v>8.4190062560127888E-3</v>
      </c>
      <c r="M136" s="178">
        <f>IFERROR(_xll.qlIndexFixing(Index1Y,$H136,TRUE,_xll.ohTrigger(RecalcTrigger,Trigger1Y)),NA())</f>
        <v>1.1231651722027669E-2</v>
      </c>
      <c r="N136" s="177">
        <f>IFERROR(_xll.qlIndexFixing(ONIndex1M,I136,TRUE,_xll.ohTrigger(RecalcTrigger,Trigger1M)),NA())</f>
        <v>5.6507361765267827E-3</v>
      </c>
      <c r="O136" s="44">
        <f>IFERROR(_xll.qlIndexFixing(ONIndex3M,I136,TRUE,_xll.ohTrigger(RecalcTrigger,Trigger3M)),NA())</f>
        <v>6.3903400171272384E-3</v>
      </c>
      <c r="P136" s="44">
        <f>IFERROR(_xll.qlIndexFixing(ONIndex6M,I136,TRUE,_xll.ohTrigger(RecalcTrigger,Trigger6M)),NA())</f>
        <v>7.6396818908452957E-3</v>
      </c>
      <c r="Q136" s="178">
        <f>IFERROR(_xll.qlIndexFixing(ONIndex1Y,I136,TRUE,_xll.ohTrigger(RecalcTrigger,Trigger1Y)),NA())</f>
        <v>1.003390953972505E-2</v>
      </c>
    </row>
    <row r="137" spans="2:17" x14ac:dyDescent="0.2">
      <c r="B137" s="39" t="s">
        <v>17</v>
      </c>
      <c r="D137" s="42">
        <f>_xll.qlCalendarAdvance(Calendar,$D136,B137,"f",FALSE)</f>
        <v>42472</v>
      </c>
      <c r="E137" s="172">
        <f>_xll.qlInterestRateIndexValueDate(IndexON,D137)</f>
        <v>42472</v>
      </c>
      <c r="F137" s="188">
        <f>IFERROR(_xll.qlIndexFixing(IndexON,D137,TRUE,_xll.ohTrigger(RecalcTrigger,TriggerON)),NA())</f>
        <v>4.940578965902942E-3</v>
      </c>
      <c r="H137" s="42">
        <f>_xll.qlCalendarAdvance(Calendar,$H136,B137,"f",FALSE)</f>
        <v>42472</v>
      </c>
      <c r="I137" s="172">
        <f>_xll.qlInterestRateIndexValueDate(Index1M,$H137)</f>
        <v>42472</v>
      </c>
      <c r="J137" s="177">
        <f>IFERROR(_xll.qlIndexFixing(Index1M,$H137,TRUE,_xll.ohTrigger(RecalcTrigger,Trigger1M)),NA())</f>
        <v>5.7680263616371281E-3</v>
      </c>
      <c r="K137" s="44">
        <f>IFERROR(_xll.qlIndexFixing(Index3M,H137,TRUE,_xll.ohTrigger(RecalcTrigger,Trigger3M)),NA())</f>
        <v>6.7395943604392069E-3</v>
      </c>
      <c r="L137" s="44">
        <f>IFERROR(_xll.qlIndexFixing(Index6M,$H137,TRUE,_xll.ohTrigger(RecalcTrigger,Trigger6M)),NA())</f>
        <v>8.4269417721249771E-3</v>
      </c>
      <c r="M137" s="178">
        <f>IFERROR(_xll.qlIndexFixing(Index1Y,$H137,TRUE,_xll.ohTrigger(RecalcTrigger,Trigger1Y)),NA())</f>
        <v>1.1242080374427088E-2</v>
      </c>
      <c r="N137" s="177">
        <f>IFERROR(_xll.qlIndexFixing(ONIndex1M,I137,TRUE,_xll.ohTrigger(RecalcTrigger,Trigger1M)),NA())</f>
        <v>5.6558146463803194E-3</v>
      </c>
      <c r="O137" s="44">
        <f>IFERROR(_xll.qlIndexFixing(ONIndex3M,I137,TRUE,_xll.ohTrigger(RecalcTrigger,Trigger3M)),NA())</f>
        <v>6.3953801191041215E-3</v>
      </c>
      <c r="P137" s="44">
        <f>IFERROR(_xll.qlIndexFixing(ONIndex6M,I137,TRUE,_xll.ohTrigger(RecalcTrigger,Trigger6M)),NA())</f>
        <v>7.64790951711114E-3</v>
      </c>
      <c r="Q137" s="178">
        <f>IFERROR(_xll.qlIndexFixing(ONIndex1Y,I137,TRUE,_xll.ohTrigger(RecalcTrigger,Trigger1Y)),NA())</f>
        <v>1.0029803402525905E-2</v>
      </c>
    </row>
    <row r="138" spans="2:17" x14ac:dyDescent="0.2">
      <c r="B138" s="39" t="s">
        <v>17</v>
      </c>
      <c r="D138" s="42">
        <f>_xll.qlCalendarAdvance(Calendar,$D137,B138,"f",FALSE)</f>
        <v>42473</v>
      </c>
      <c r="E138" s="172">
        <f>_xll.qlInterestRateIndexValueDate(IndexON,D138)</f>
        <v>42473</v>
      </c>
      <c r="F138" s="188">
        <f>IFERROR(_xll.qlIndexFixing(IndexON,D138,TRUE,_xll.ohTrigger(RecalcTrigger,TriggerON)),NA())</f>
        <v>4.9435552419263562E-3</v>
      </c>
      <c r="H138" s="42">
        <f>_xll.qlCalendarAdvance(Calendar,$H137,B138,"f",FALSE)</f>
        <v>42473</v>
      </c>
      <c r="I138" s="172">
        <f>_xll.qlInterestRateIndexValueDate(Index1M,$H138)</f>
        <v>42473</v>
      </c>
      <c r="J138" s="177">
        <f>IFERROR(_xll.qlIndexFixing(Index1M,$H138,TRUE,_xll.ohTrigger(RecalcTrigger,Trigger1M)),NA())</f>
        <v>5.7766397518444297E-3</v>
      </c>
      <c r="K138" s="44">
        <f>IFERROR(_xll.qlIndexFixing(Index3M,H138,TRUE,_xll.ohTrigger(RecalcTrigger,Trigger3M)),NA())</f>
        <v>6.7480440522292738E-3</v>
      </c>
      <c r="L138" s="44">
        <f>IFERROR(_xll.qlIndexFixing(Index6M,$H138,TRUE,_xll.ohTrigger(RecalcTrigger,Trigger6M)),NA())</f>
        <v>8.4349046583655825E-3</v>
      </c>
      <c r="M138" s="178">
        <f>IFERROR(_xll.qlIndexFixing(Index1Y,$H138,TRUE,_xll.ohTrigger(RecalcTrigger,Trigger1Y)),NA())</f>
        <v>1.1252678108007785E-2</v>
      </c>
      <c r="N138" s="177">
        <f>IFERROR(_xll.qlIndexFixing(ONIndex1M,I138,TRUE,_xll.ohTrigger(RecalcTrigger,Trigger1M)),NA())</f>
        <v>5.6611497718939141E-3</v>
      </c>
      <c r="O138" s="44">
        <f>IFERROR(_xll.qlIndexFixing(ONIndex3M,I138,TRUE,_xll.ohTrigger(RecalcTrigger,Trigger3M)),NA())</f>
        <v>6.4005040238268585E-3</v>
      </c>
      <c r="P138" s="44">
        <f>IFERROR(_xll.qlIndexFixing(ONIndex6M,I138,TRUE,_xll.ohTrigger(RecalcTrigger,Trigger6M)),NA())</f>
        <v>7.657581691700166E-3</v>
      </c>
      <c r="Q138" s="178">
        <f>IFERROR(_xll.qlIndexFixing(ONIndex1Y,I138,TRUE,_xll.ohTrigger(RecalcTrigger,Trigger1Y)),NA())</f>
        <v>1.0026694501233946E-2</v>
      </c>
    </row>
    <row r="139" spans="2:17" x14ac:dyDescent="0.2">
      <c r="B139" s="39" t="s">
        <v>17</v>
      </c>
      <c r="D139" s="42">
        <f>_xll.qlCalendarAdvance(Calendar,$D138,B139,"f",FALSE)</f>
        <v>42474</v>
      </c>
      <c r="E139" s="172">
        <f>_xll.qlInterestRateIndexValueDate(IndexON,D139)</f>
        <v>42474</v>
      </c>
      <c r="F139" s="188">
        <f>IFERROR(_xll.qlIndexFixing(IndexON,D139,TRUE,_xll.ohTrigger(RecalcTrigger,TriggerON)),NA())</f>
        <v>4.9474715902131372E-3</v>
      </c>
      <c r="H139" s="42">
        <f>_xll.qlCalendarAdvance(Calendar,$H138,B139,"f",FALSE)</f>
        <v>42474</v>
      </c>
      <c r="I139" s="172">
        <f>_xll.qlInterestRateIndexValueDate(Index1M,$H139)</f>
        <v>42474</v>
      </c>
      <c r="J139" s="177">
        <f>IFERROR(_xll.qlIndexFixing(Index1M,$H139,TRUE,_xll.ohTrigger(RecalcTrigger,Trigger1M)),NA())</f>
        <v>5.7952008716353337E-3</v>
      </c>
      <c r="K139" s="44">
        <f>IFERROR(_xll.qlIndexFixing(Index3M,H139,TRUE,_xll.ohTrigger(RecalcTrigger,Trigger3M)),NA())</f>
        <v>6.7565423261142328E-3</v>
      </c>
      <c r="L139" s="44">
        <f>IFERROR(_xll.qlIndexFixing(Index6M,$H139,TRUE,_xll.ohTrigger(RecalcTrigger,Trigger6M)),NA())</f>
        <v>8.4428868311192118E-3</v>
      </c>
      <c r="M139" s="178">
        <f>IFERROR(_xll.qlIndexFixing(Index1Y,$H139,TRUE,_xll.ohTrigger(RecalcTrigger,Trigger1Y)),NA())</f>
        <v>1.1295312482173693E-2</v>
      </c>
      <c r="N139" s="177">
        <f>IFERROR(_xll.qlIndexFixing(ONIndex1M,I139,TRUE,_xll.ohTrigger(RecalcTrigger,Trigger1M)),NA())</f>
        <v>5.6667415531486132E-3</v>
      </c>
      <c r="O139" s="44">
        <f>IFERROR(_xll.qlIndexFixing(ONIndex3M,I139,TRUE,_xll.ohTrigger(RecalcTrigger,Trigger3M)),NA())</f>
        <v>6.4057117312954492E-3</v>
      </c>
      <c r="P139" s="44">
        <f>IFERROR(_xll.qlIndexFixing(ONIndex6M,I139,TRUE,_xll.ohTrigger(RecalcTrigger,Trigger6M)),NA())</f>
        <v>7.6686984147744663E-3</v>
      </c>
      <c r="Q139" s="178">
        <f>IFERROR(_xll.qlIndexFixing(ONIndex1Y,I139,TRUE,_xll.ohTrigger(RecalcTrigger,Trigger1Y)),NA())</f>
        <v>1.0024582835849172E-2</v>
      </c>
    </row>
    <row r="140" spans="2:17" x14ac:dyDescent="0.2">
      <c r="B140" s="39" t="s">
        <v>17</v>
      </c>
      <c r="D140" s="42">
        <f>_xll.qlCalendarAdvance(Calendar,$D139,B140,"f",FALSE)</f>
        <v>42475</v>
      </c>
      <c r="E140" s="172">
        <f>_xll.qlInterestRateIndexValueDate(IndexON,D140)</f>
        <v>42475</v>
      </c>
      <c r="F140" s="188">
        <f>IFERROR(_xll.qlIndexFixing(IndexON,D140,TRUE,_xll.ohTrigger(RecalcTrigger,TriggerON)),NA())</f>
        <v>4.9585052207231275E-3</v>
      </c>
      <c r="H140" s="42">
        <f>_xll.qlCalendarAdvance(Calendar,$H139,B140,"f",FALSE)</f>
        <v>42475</v>
      </c>
      <c r="I140" s="172">
        <f>_xll.qlInterestRateIndexValueDate(Index1M,$H140)</f>
        <v>42475</v>
      </c>
      <c r="J140" s="177">
        <f>IFERROR(_xll.qlIndexFixing(Index1M,$H140,TRUE,_xll.ohTrigger(RecalcTrigger,Trigger1M)),NA())</f>
        <v>5.7992546853407262E-3</v>
      </c>
      <c r="K140" s="44">
        <f>IFERROR(_xll.qlIndexFixing(Index3M,H140,TRUE,_xll.ohTrigger(RecalcTrigger,Trigger3M)),NA())</f>
        <v>6.7650878721020784E-3</v>
      </c>
      <c r="L140" s="44">
        <f>IFERROR(_xll.qlIndexFixing(Index6M,$H140,TRUE,_xll.ohTrigger(RecalcTrigger,Trigger6M)),NA())</f>
        <v>8.4588045828812852E-3</v>
      </c>
      <c r="M140" s="178">
        <f>IFERROR(_xll.qlIndexFixing(Index1Y,$H140,TRUE,_xll.ohTrigger(RecalcTrigger,Trigger1Y)),NA())</f>
        <v>1.1298455244192091E-2</v>
      </c>
      <c r="N140" s="177">
        <f>IFERROR(_xll.qlIndexFixing(ONIndex1M,I140,TRUE,_xll.ohTrigger(RecalcTrigger,Trigger1M)),NA())</f>
        <v>5.6788689875060996E-3</v>
      </c>
      <c r="O140" s="44">
        <f>IFERROR(_xll.qlIndexFixing(ONIndex3M,I140,TRUE,_xll.ohTrigger(RecalcTrigger,Trigger3M)),NA())</f>
        <v>6.416519284501895E-3</v>
      </c>
      <c r="P140" s="44">
        <f>IFERROR(_xll.qlIndexFixing(ONIndex6M,I140,TRUE,_xll.ohTrigger(RecalcTrigger,Trigger6M)),NA())</f>
        <v>7.6959092831652151E-3</v>
      </c>
      <c r="Q140" s="178">
        <f>IFERROR(_xll.qlIndexFixing(ONIndex1Y,I140,TRUE,_xll.ohTrigger(RecalcTrigger,Trigger1Y)),NA())</f>
        <v>1.0023958899003279E-2</v>
      </c>
    </row>
    <row r="141" spans="2:17" x14ac:dyDescent="0.2">
      <c r="B141" s="39" t="s">
        <v>17</v>
      </c>
      <c r="D141" s="42">
        <f>_xll.qlCalendarAdvance(Calendar,$D140,B141,"f",FALSE)</f>
        <v>42478</v>
      </c>
      <c r="E141" s="172">
        <f>_xll.qlInterestRateIndexValueDate(IndexON,D141)</f>
        <v>42478</v>
      </c>
      <c r="F141" s="188">
        <f>IFERROR(_xll.qlIndexFixing(IndexON,D141,TRUE,_xll.ohTrigger(RecalcTrigger,TriggerON)),NA())</f>
        <v>4.972537707128577E-3</v>
      </c>
      <c r="H141" s="42">
        <f>_xll.qlCalendarAdvance(Calendar,$H140,B141,"f",FALSE)</f>
        <v>42478</v>
      </c>
      <c r="I141" s="172">
        <f>_xll.qlInterestRateIndexValueDate(Index1M,$H141)</f>
        <v>42478</v>
      </c>
      <c r="J141" s="177">
        <f>IFERROR(_xll.qlIndexFixing(Index1M,$H141,TRUE,_xll.ohTrigger(RecalcTrigger,Trigger1M)),NA())</f>
        <v>5.8218744681122576E-3</v>
      </c>
      <c r="K141" s="44">
        <f>IFERROR(_xll.qlIndexFixing(Index3M,H141,TRUE,_xll.ohTrigger(RecalcTrigger,Trigger3M)),NA())</f>
        <v>6.7909950426275102E-3</v>
      </c>
      <c r="L141" s="44">
        <f>IFERROR(_xll.qlIndexFixing(Index6M,$H141,TRUE,_xll.ohTrigger(RecalcTrigger,Trigger6M)),NA())</f>
        <v>8.4748467104538532E-3</v>
      </c>
      <c r="M141" s="178">
        <f>IFERROR(_xll.qlIndexFixing(Index1Y,$H141,TRUE,_xll.ohTrigger(RecalcTrigger,Trigger1Y)),NA())</f>
        <v>1.1307998905251804E-2</v>
      </c>
      <c r="N141" s="177">
        <f>IFERROR(_xll.qlIndexFixing(ONIndex1M,I141,TRUE,_xll.ohTrigger(RecalcTrigger,Trigger1M)),NA())</f>
        <v>5.6916752359836842E-3</v>
      </c>
      <c r="O141" s="44">
        <f>IFERROR(_xll.qlIndexFixing(ONIndex3M,I141,TRUE,_xll.ohTrigger(RecalcTrigger,Trigger3M)),NA())</f>
        <v>6.427380588385212E-3</v>
      </c>
      <c r="P141" s="44">
        <f>IFERROR(_xll.qlIndexFixing(ONIndex6M,I141,TRUE,_xll.ohTrigger(RecalcTrigger,Trigger6M)),NA())</f>
        <v>7.7276107948420769E-3</v>
      </c>
      <c r="Q141" s="178">
        <f>IFERROR(_xll.qlIndexFixing(ONIndex1Y,I141,TRUE,_xll.ohTrigger(RecalcTrigger,Trigger1Y)),NA())</f>
        <v>1.0026108532976696E-2</v>
      </c>
    </row>
    <row r="142" spans="2:17" x14ac:dyDescent="0.2">
      <c r="B142" s="39" t="s">
        <v>17</v>
      </c>
      <c r="D142" s="42">
        <f>_xll.qlCalendarAdvance(Calendar,$D141,B142,"f",FALSE)</f>
        <v>42479</v>
      </c>
      <c r="E142" s="172">
        <f>_xll.qlInterestRateIndexValueDate(IndexON,D142)</f>
        <v>42479</v>
      </c>
      <c r="F142" s="188">
        <f>IFERROR(_xll.qlIndexFixing(IndexON,D142,TRUE,_xll.ohTrigger(RecalcTrigger,TriggerON)),NA())</f>
        <v>4.9811544175426548E-3</v>
      </c>
      <c r="H142" s="42">
        <f>_xll.qlCalendarAdvance(Calendar,$H141,B142,"f",FALSE)</f>
        <v>42479</v>
      </c>
      <c r="I142" s="172">
        <f>_xll.qlInterestRateIndexValueDate(Index1M,$H142)</f>
        <v>42479</v>
      </c>
      <c r="J142" s="177">
        <f>IFERROR(_xll.qlIndexFixing(Index1M,$H142,TRUE,_xll.ohTrigger(RecalcTrigger,Trigger1M)),NA())</f>
        <v>5.8312856277589944E-3</v>
      </c>
      <c r="K142" s="44">
        <f>IFERROR(_xll.qlIndexFixing(Index3M,H142,TRUE,_xll.ohTrigger(RecalcTrigger,Trigger3M)),NA())</f>
        <v>6.7997165769233849E-3</v>
      </c>
      <c r="L142" s="44">
        <f>IFERROR(_xll.qlIndexFixing(Index6M,$H142,TRUE,_xll.ohTrigger(RecalcTrigger,Trigger6M)),NA())</f>
        <v>8.4828040570376732E-3</v>
      </c>
      <c r="M142" s="178">
        <f>IFERROR(_xll.qlIndexFixing(Index1Y,$H142,TRUE,_xll.ohTrigger(RecalcTrigger,Trigger1Y)),NA())</f>
        <v>1.1319488670346489E-2</v>
      </c>
      <c r="N142" s="177">
        <f>IFERROR(_xll.qlIndexFixing(ONIndex1M,I142,TRUE,_xll.ohTrigger(RecalcTrigger,Trigger1M)),NA())</f>
        <v>5.6985502961870438E-3</v>
      </c>
      <c r="O142" s="44">
        <f>IFERROR(_xll.qlIndexFixing(ONIndex3M,I142,TRUE,_xll.ohTrigger(RecalcTrigger,Trigger3M)),NA())</f>
        <v>6.4330073094209794E-3</v>
      </c>
      <c r="P142" s="44">
        <f>IFERROR(_xll.qlIndexFixing(ONIndex6M,I142,TRUE,_xll.ohTrigger(RecalcTrigger,Trigger6M)),NA())</f>
        <v>7.7459502626120447E-3</v>
      </c>
      <c r="Q142" s="178">
        <f>IFERROR(_xll.qlIndexFixing(ONIndex1Y,I142,TRUE,_xll.ohTrigger(RecalcTrigger,Trigger1Y)),NA())</f>
        <v>1.002898304688471E-2</v>
      </c>
    </row>
    <row r="143" spans="2:17" x14ac:dyDescent="0.2">
      <c r="B143" s="39" t="s">
        <v>17</v>
      </c>
      <c r="D143" s="42">
        <f>_xll.qlCalendarAdvance(Calendar,$D142,B143,"f",FALSE)</f>
        <v>42480</v>
      </c>
      <c r="E143" s="172">
        <f>_xll.qlInterestRateIndexValueDate(IndexON,D143)</f>
        <v>42480</v>
      </c>
      <c r="F143" s="188">
        <f>IFERROR(_xll.qlIndexFixing(IndexON,D143,TRUE,_xll.ohTrigger(RecalcTrigger,TriggerON)),NA())</f>
        <v>4.9907112005442844E-3</v>
      </c>
      <c r="H143" s="42">
        <f>_xll.qlCalendarAdvance(Calendar,$H142,B143,"f",FALSE)</f>
        <v>42480</v>
      </c>
      <c r="I143" s="172">
        <f>_xll.qlInterestRateIndexValueDate(Index1M,$H143)</f>
        <v>42480</v>
      </c>
      <c r="J143" s="177">
        <f>IFERROR(_xll.qlIndexFixing(Index1M,$H143,TRUE,_xll.ohTrigger(RecalcTrigger,Trigger1M)),NA())</f>
        <v>5.8407950805403992E-3</v>
      </c>
      <c r="K143" s="44">
        <f>IFERROR(_xll.qlIndexFixing(Index3M,H143,TRUE,_xll.ohTrigger(RecalcTrigger,Trigger3M)),NA())</f>
        <v>6.808478833221404E-3</v>
      </c>
      <c r="L143" s="44">
        <f>IFERROR(_xll.qlIndexFixing(Index6M,$H143,TRUE,_xll.ohTrigger(RecalcTrigger,Trigger6M)),NA())</f>
        <v>8.490732185740181E-3</v>
      </c>
      <c r="M143" s="178">
        <f>IFERROR(_xll.qlIndexFixing(Index1Y,$H143,TRUE,_xll.ohTrigger(RecalcTrigger,Trigger1Y)),NA())</f>
        <v>1.1331106696328641E-2</v>
      </c>
      <c r="N143" s="177">
        <f>IFERROR(_xll.qlIndexFixing(ONIndex1M,I143,TRUE,_xll.ohTrigger(RecalcTrigger,Trigger1M)),NA())</f>
        <v>5.7056820122936003E-3</v>
      </c>
      <c r="O143" s="44">
        <f>IFERROR(_xll.qlIndexFixing(ONIndex3M,I143,TRUE,_xll.ohTrigger(RecalcTrigger,Trigger3M)),NA())</f>
        <v>6.4387178332026007E-3</v>
      </c>
      <c r="P143" s="44">
        <f>IFERROR(_xll.qlIndexFixing(ONIndex6M,I143,TRUE,_xll.ohTrigger(RecalcTrigger,Trigger6M)),NA())</f>
        <v>7.7657342799208884E-3</v>
      </c>
      <c r="Q143" s="178">
        <f>IFERROR(_xll.qlIndexFixing(ONIndex1Y,I143,TRUE,_xll.ohTrigger(RecalcTrigger,Trigger1Y)),NA())</f>
        <v>1.0032854796699908E-2</v>
      </c>
    </row>
    <row r="144" spans="2:17" x14ac:dyDescent="0.2">
      <c r="B144" s="39" t="s">
        <v>17</v>
      </c>
      <c r="D144" s="42">
        <f>_xll.qlCalendarAdvance(Calendar,$D143,B144,"f",FALSE)</f>
        <v>42481</v>
      </c>
      <c r="E144" s="172">
        <f>_xll.qlInterestRateIndexValueDate(IndexON,D144)</f>
        <v>42481</v>
      </c>
      <c r="F144" s="188">
        <f>IFERROR(_xll.qlIndexFixing(IndexON,D144,TRUE,_xll.ohTrigger(RecalcTrigger,TriggerON)),NA())</f>
        <v>5.0012080562955585E-3</v>
      </c>
      <c r="H144" s="42">
        <f>_xll.qlCalendarAdvance(Calendar,$H143,B144,"f",FALSE)</f>
        <v>42481</v>
      </c>
      <c r="I144" s="172">
        <f>_xll.qlInterestRateIndexValueDate(Index1M,$H144)</f>
        <v>42481</v>
      </c>
      <c r="J144" s="177">
        <f>IFERROR(_xll.qlIndexFixing(Index1M,$H144,TRUE,_xll.ohTrigger(RecalcTrigger,Trigger1M)),NA())</f>
        <v>5.8604317480831156E-3</v>
      </c>
      <c r="K144" s="44">
        <f>IFERROR(_xll.qlIndexFixing(Index3M,H144,TRUE,_xll.ohTrigger(RecalcTrigger,Trigger3M)),NA())</f>
        <v>6.8172805014707809E-3</v>
      </c>
      <c r="L144" s="44">
        <f>IFERROR(_xll.qlIndexFixing(Index6M,$H144,TRUE,_xll.ohTrigger(RecalcTrigger,Trigger6M)),NA())</f>
        <v>8.4986230120469436E-3</v>
      </c>
      <c r="M144" s="178">
        <f>IFERROR(_xll.qlIndexFixing(Index1Y,$H144,TRUE,_xll.ohTrigger(RecalcTrigger,Trigger1Y)),NA())</f>
        <v>1.1342847150920266E-2</v>
      </c>
      <c r="N144" s="177">
        <f>IFERROR(_xll.qlIndexFixing(ONIndex1M,I144,TRUE,_xll.ohTrigger(RecalcTrigger,Trigger1M)),NA())</f>
        <v>5.7130703841412611E-3</v>
      </c>
      <c r="O144" s="44">
        <f>IFERROR(_xll.qlIndexFixing(ONIndex3M,I144,TRUE,_xll.ohTrigger(RecalcTrigger,Trigger3M)),NA())</f>
        <v>6.4445121598111221E-3</v>
      </c>
      <c r="P144" s="44">
        <f>IFERROR(_xll.qlIndexFixing(ONIndex6M,I144,TRUE,_xll.ohTrigger(RecalcTrigger,Trigger6M)),NA())</f>
        <v>7.7869628470117469E-3</v>
      </c>
      <c r="Q144" s="178">
        <f>IFERROR(_xll.qlIndexFixing(ONIndex1Y,I144,TRUE,_xll.ohTrigger(RecalcTrigger,Trigger1Y)),NA())</f>
        <v>1.0037723782584385E-2</v>
      </c>
    </row>
    <row r="145" spans="2:17" x14ac:dyDescent="0.2">
      <c r="B145" s="39" t="s">
        <v>17</v>
      </c>
      <c r="D145" s="42">
        <f>_xll.qlCalendarAdvance(Calendar,$D144,B145,"f",FALSE)</f>
        <v>42482</v>
      </c>
      <c r="E145" s="172">
        <f>_xll.qlInterestRateIndexValueDate(IndexON,D145)</f>
        <v>42482</v>
      </c>
      <c r="F145" s="188">
        <f>IFERROR(_xll.qlIndexFixing(IndexON,D145,TRUE,_xll.ohTrigger(RecalcTrigger,TriggerON)),NA())</f>
        <v>5.0254045328942034E-3</v>
      </c>
      <c r="H145" s="42">
        <f>_xll.qlCalendarAdvance(Calendar,$H144,B145,"f",FALSE)</f>
        <v>42482</v>
      </c>
      <c r="I145" s="172">
        <f>_xll.qlInterestRateIndexValueDate(Index1M,$H145)</f>
        <v>42482</v>
      </c>
      <c r="J145" s="177">
        <f>IFERROR(_xll.qlIndexFixing(Index1M,$H145,TRUE,_xll.ohTrigger(RecalcTrigger,Trigger1M)),NA())</f>
        <v>5.8650935385722164E-3</v>
      </c>
      <c r="K145" s="44">
        <f>IFERROR(_xll.qlIndexFixing(Index3M,H145,TRUE,_xll.ohTrigger(RecalcTrigger,Trigger3M)),NA())</f>
        <v>6.8261202716127138E-3</v>
      </c>
      <c r="L145" s="44">
        <f>IFERROR(_xll.qlIndexFixing(Index6M,$H145,TRUE,_xll.ohTrigger(RecalcTrigger,Trigger6M)),NA())</f>
        <v>8.5147822636210922E-3</v>
      </c>
      <c r="M145" s="178">
        <f>IFERROR(_xll.qlIndexFixing(Index1Y,$H145,TRUE,_xll.ohTrigger(RecalcTrigger,Trigger1Y)),NA())</f>
        <v>1.1372111186961671E-2</v>
      </c>
      <c r="N145" s="177">
        <f>IFERROR(_xll.qlIndexFixing(ONIndex1M,I145,TRUE,_xll.ohTrigger(RecalcTrigger,Trigger1M)),NA())</f>
        <v>5.7287925603658847E-3</v>
      </c>
      <c r="O145" s="44">
        <f>IFERROR(_xll.qlIndexFixing(ONIndex3M,I145,TRUE,_xll.ohTrigger(RecalcTrigger,Trigger3M)),NA())</f>
        <v>6.4564943610704679E-3</v>
      </c>
      <c r="P145" s="44">
        <f>IFERROR(_xll.qlIndexFixing(ONIndex6M,I145,TRUE,_xll.ohTrigger(RecalcTrigger,Trigger6M)),NA())</f>
        <v>7.8344033003089723E-3</v>
      </c>
      <c r="Q145" s="178">
        <f>IFERROR(_xll.qlIndexFixing(ONIndex1Y,I145,TRUE,_xll.ohTrigger(RecalcTrigger,Trigger1Y)),NA())</f>
        <v>1.0051062639150345E-2</v>
      </c>
    </row>
    <row r="146" spans="2:17" x14ac:dyDescent="0.2">
      <c r="B146" s="39" t="s">
        <v>17</v>
      </c>
      <c r="D146" s="42">
        <f>_xll.qlCalendarAdvance(Calendar,$D145,B146,"f",FALSE)</f>
        <v>42485</v>
      </c>
      <c r="E146" s="172">
        <f>_xll.qlInterestRateIndexValueDate(IndexON,D146)</f>
        <v>42485</v>
      </c>
      <c r="F146" s="188">
        <f>IFERROR(_xll.qlIndexFixing(IndexON,D146,TRUE,_xll.ohTrigger(RecalcTrigger,TriggerON)),NA())</f>
        <v>5.0525962076075626E-3</v>
      </c>
      <c r="H146" s="42">
        <f>_xll.qlCalendarAdvance(Calendar,$H145,B146,"f",FALSE)</f>
        <v>42485</v>
      </c>
      <c r="I146" s="172">
        <f>_xll.qlInterestRateIndexValueDate(Index1M,$H146)</f>
        <v>42485</v>
      </c>
      <c r="J146" s="177">
        <f>IFERROR(_xll.qlIndexFixing(Index1M,$H146,TRUE,_xll.ohTrigger(RecalcTrigger,Trigger1M)),NA())</f>
        <v>5.889470053306793E-3</v>
      </c>
      <c r="K146" s="44">
        <f>IFERROR(_xll.qlIndexFixing(Index3M,H146,TRUE,_xll.ohTrigger(RecalcTrigger,Trigger3M)),NA())</f>
        <v>6.8528550926241555E-3</v>
      </c>
      <c r="L146" s="44">
        <f>IFERROR(_xll.qlIndexFixing(Index6M,$H146,TRUE,_xll.ohTrigger(RecalcTrigger,Trigger6M)),NA())</f>
        <v>8.5296515986824518E-3</v>
      </c>
      <c r="M146" s="178">
        <f>IFERROR(_xll.qlIndexFixing(Index1Y,$H146,TRUE,_xll.ohTrigger(RecalcTrigger,Trigger1Y)),NA())</f>
        <v>1.1390916601792034E-2</v>
      </c>
      <c r="N146" s="177">
        <f>IFERROR(_xll.qlIndexFixing(ONIndex1M,I146,TRUE,_xll.ohTrigger(RecalcTrigger,Trigger1M)),NA())</f>
        <v>5.7451904305638735E-3</v>
      </c>
      <c r="O146" s="44">
        <f>IFERROR(_xll.qlIndexFixing(ONIndex3M,I146,TRUE,_xll.ohTrigger(RecalcTrigger,Trigger3M)),NA())</f>
        <v>6.4685274934606074E-3</v>
      </c>
      <c r="P146" s="44">
        <f>IFERROR(_xll.qlIndexFixing(ONIndex6M,I146,TRUE,_xll.ohTrigger(RecalcTrigger,Trigger6M)),NA())</f>
        <v>7.8863226183012447E-3</v>
      </c>
      <c r="Q146" s="178">
        <f>IFERROR(_xll.qlIndexFixing(ONIndex1Y,I146,TRUE,_xll.ohTrigger(RecalcTrigger,Trigger1Y)),NA())</f>
        <v>1.0067172086085652E-2</v>
      </c>
    </row>
    <row r="147" spans="2:17" x14ac:dyDescent="0.2">
      <c r="B147" s="39" t="s">
        <v>17</v>
      </c>
      <c r="D147" s="42">
        <f>_xll.qlCalendarAdvance(Calendar,$D146,B147,"f",FALSE)</f>
        <v>42486</v>
      </c>
      <c r="E147" s="172">
        <f>_xll.qlInterestRateIndexValueDate(IndexON,D147)</f>
        <v>42486</v>
      </c>
      <c r="F147" s="188">
        <f>IFERROR(_xll.qlIndexFixing(IndexON,D147,TRUE,_xll.ohTrigger(RecalcTrigger,TriggerON)),NA())</f>
        <v>5.0677934279985681E-3</v>
      </c>
      <c r="H147" s="42">
        <f>_xll.qlCalendarAdvance(Calendar,$H146,B147,"f",FALSE)</f>
        <v>42486</v>
      </c>
      <c r="I147" s="172">
        <f>_xll.qlInterestRateIndexValueDate(Index1M,$H147)</f>
        <v>42486</v>
      </c>
      <c r="J147" s="177">
        <f>IFERROR(_xll.qlIndexFixing(Index1M,$H147,TRUE,_xll.ohTrigger(RecalcTrigger,Trigger1M)),NA())</f>
        <v>5.8993612516064688E-3</v>
      </c>
      <c r="K147" s="44">
        <f>IFERROR(_xll.qlIndexFixing(Index3M,H147,TRUE,_xll.ohTrigger(RecalcTrigger,Trigger3M)),NA())</f>
        <v>6.8618341695167416E-3</v>
      </c>
      <c r="L147" s="44">
        <f>IFERROR(_xll.qlIndexFixing(Index6M,$H147,TRUE,_xll.ohTrigger(RecalcTrigger,Trigger6M)),NA())</f>
        <v>8.5372346409724586E-3</v>
      </c>
      <c r="M147" s="178">
        <f>IFERROR(_xll.qlIndexFixing(Index1Y,$H147,TRUE,_xll.ohTrigger(RecalcTrigger,Trigger1Y)),NA())</f>
        <v>1.140318170714294E-2</v>
      </c>
      <c r="N147" s="177">
        <f>IFERROR(_xll.qlIndexFixing(ONIndex1M,I147,TRUE,_xll.ohTrigger(RecalcTrigger,Trigger1M)),NA())</f>
        <v>5.7538620819275188E-3</v>
      </c>
      <c r="O147" s="44">
        <f>IFERROR(_xll.qlIndexFixing(ONIndex3M,I147,TRUE,_xll.ohTrigger(RecalcTrigger,Trigger3M)),NA())</f>
        <v>6.4747408337173518E-3</v>
      </c>
      <c r="P147" s="44">
        <f>IFERROR(_xll.qlIndexFixing(ONIndex6M,I147,TRUE,_xll.ohTrigger(RecalcTrigger,Trigger6M)),NA())</f>
        <v>7.9147739381923987E-3</v>
      </c>
      <c r="Q147" s="178">
        <f>IFERROR(_xll.qlIndexFixing(ONIndex1Y,I147,TRUE,_xll.ohTrigger(RecalcTrigger,Trigger1Y)),NA())</f>
        <v>1.0077027252397563E-2</v>
      </c>
    </row>
    <row r="148" spans="2:17" x14ac:dyDescent="0.2">
      <c r="B148" s="39" t="s">
        <v>17</v>
      </c>
      <c r="D148" s="42">
        <f>_xll.qlCalendarAdvance(Calendar,$D147,B148,"f",FALSE)</f>
        <v>42487</v>
      </c>
      <c r="E148" s="172">
        <f>_xll.qlInterestRateIndexValueDate(IndexON,D148)</f>
        <v>42487</v>
      </c>
      <c r="F148" s="188">
        <f>IFERROR(_xll.qlIndexFixing(IndexON,D148,TRUE,_xll.ohTrigger(RecalcTrigger,TriggerON)),NA())</f>
        <v>5.0839307217875884E-3</v>
      </c>
      <c r="H148" s="42">
        <f>_xll.qlCalendarAdvance(Calendar,$H147,B148,"f",FALSE)</f>
        <v>42487</v>
      </c>
      <c r="I148" s="172">
        <f>_xll.qlInterestRateIndexValueDate(Index1M,$H148)</f>
        <v>42487</v>
      </c>
      <c r="J148" s="177">
        <f>IFERROR(_xll.qlIndexFixing(Index1M,$H148,TRUE,_xll.ohTrigger(RecalcTrigger,Trigger1M)),NA())</f>
        <v>5.9092814050002076E-3</v>
      </c>
      <c r="K148" s="44">
        <f>IFERROR(_xll.qlIndexFixing(Index3M,H148,TRUE,_xll.ohTrigger(RecalcTrigger,Trigger3M)),NA())</f>
        <v>6.8708447978413321E-3</v>
      </c>
      <c r="L148" s="44">
        <f>IFERROR(_xll.qlIndexFixing(Index6M,$H148,TRUE,_xll.ohTrigger(RecalcTrigger,Trigger6M)),NA())</f>
        <v>8.5447318712163333E-3</v>
      </c>
      <c r="M148" s="178">
        <f>IFERROR(_xll.qlIndexFixing(Index1Y,$H148,TRUE,_xll.ohTrigger(RecalcTrigger,Trigger1Y)),NA())</f>
        <v>1.1415534242476655E-2</v>
      </c>
      <c r="N148" s="177">
        <f>IFERROR(_xll.qlIndexFixing(ONIndex1M,I148,TRUE,_xll.ohTrigger(RecalcTrigger,Trigger1M)),NA())</f>
        <v>5.7627903892754073E-3</v>
      </c>
      <c r="O148" s="44">
        <f>IFERROR(_xll.qlIndexFixing(ONIndex3M,I148,TRUE,_xll.ohTrigger(RecalcTrigger,Trigger3M)),NA())</f>
        <v>6.4810379768009962E-3</v>
      </c>
      <c r="P148" s="44">
        <f>IFERROR(_xll.qlIndexFixing(ONIndex6M,I148,TRUE,_xll.ohTrigger(RecalcTrigger,Trigger6M)),NA())</f>
        <v>7.9446698098106783E-3</v>
      </c>
      <c r="Q148" s="178">
        <f>IFERROR(_xll.qlIndexFixing(ONIndex1Y,I148,TRUE,_xll.ohTrigger(RecalcTrigger,Trigger1Y)),NA())</f>
        <v>1.0087879654940846E-2</v>
      </c>
    </row>
    <row r="149" spans="2:17" x14ac:dyDescent="0.2">
      <c r="B149" s="39" t="s">
        <v>17</v>
      </c>
      <c r="D149" s="42">
        <f>_xll.qlCalendarAdvance(Calendar,$D148,B149,"f",FALSE)</f>
        <v>42488</v>
      </c>
      <c r="E149" s="172">
        <f>_xll.qlInterestRateIndexValueDate(IndexON,D149)</f>
        <v>42488</v>
      </c>
      <c r="F149" s="188">
        <f>IFERROR(_xll.qlIndexFixing(IndexON,D149,TRUE,_xll.ohTrigger(RecalcTrigger,TriggerON)),NA())</f>
        <v>5.1010080888935772E-3</v>
      </c>
      <c r="H149" s="42">
        <f>_xll.qlCalendarAdvance(Calendar,$H148,B149,"f",FALSE)</f>
        <v>42488</v>
      </c>
      <c r="I149" s="172">
        <f>_xll.qlInterestRateIndexValueDate(Index1M,$H149)</f>
        <v>42488</v>
      </c>
      <c r="J149" s="177">
        <f>IFERROR(_xll.qlIndexFixing(Index1M,$H149,TRUE,_xll.ohTrigger(RecalcTrigger,Trigger1M)),NA())</f>
        <v>5.9340868788753378E-3</v>
      </c>
      <c r="K149" s="44">
        <f>IFERROR(_xll.qlIndexFixing(Index3M,H149,TRUE,_xll.ohTrigger(RecalcTrigger,Trigger3M)),NA())</f>
        <v>6.8798856674714389E-3</v>
      </c>
      <c r="L149" s="44">
        <f>IFERROR(_xll.qlIndexFixing(Index6M,$H149,TRUE,_xll.ohTrigger(RecalcTrigger,Trigger6M)),NA())</f>
        <v>8.5521352040670382E-3</v>
      </c>
      <c r="M149" s="178">
        <f>IFERROR(_xll.qlIndexFixing(Index1Y,$H149,TRUE,_xll.ohTrigger(RecalcTrigger,Trigger1Y)),NA())</f>
        <v>1.142796837380633E-2</v>
      </c>
      <c r="N149" s="177">
        <f>IFERROR(_xll.qlIndexFixing(ONIndex1M,I149,TRUE,_xll.ohTrigger(RecalcTrigger,Trigger1M)),NA())</f>
        <v>5.7719753525264927E-3</v>
      </c>
      <c r="O149" s="44">
        <f>IFERROR(_xll.qlIndexFixing(ONIndex3M,I149,TRUE,_xll.ohTrigger(RecalcTrigger,Trigger3M)),NA())</f>
        <v>6.4874189227115409E-3</v>
      </c>
      <c r="P149" s="44">
        <f>IFERROR(_xll.qlIndexFixing(ONIndex6M,I149,TRUE,_xll.ohTrigger(RecalcTrigger,Trigger6M)),NA())</f>
        <v>7.9760102331560834E-3</v>
      </c>
      <c r="Q149" s="178">
        <f>IFERROR(_xll.qlIndexFixing(ONIndex1Y,I149,TRUE,_xll.ohTrigger(RecalcTrigger,Trigger1Y)),NA())</f>
        <v>1.0099729293877591E-2</v>
      </c>
    </row>
    <row r="150" spans="2:17" x14ac:dyDescent="0.2">
      <c r="B150" s="39" t="s">
        <v>17</v>
      </c>
      <c r="D150" s="42">
        <f>_xll.qlCalendarAdvance(Calendar,$D149,B150,"f",FALSE)</f>
        <v>42489</v>
      </c>
      <c r="E150" s="172">
        <f>_xll.qlInterestRateIndexValueDate(IndexON,D150)</f>
        <v>42489</v>
      </c>
      <c r="F150" s="188">
        <f>IFERROR(_xll.qlIndexFixing(IndexON,D150,TRUE,_xll.ohTrigger(RecalcTrigger,TriggerON)),NA())</f>
        <v>5.1485108041454675E-3</v>
      </c>
      <c r="H150" s="42">
        <f>_xll.qlCalendarAdvance(Calendar,$H149,B150,"f",FALSE)</f>
        <v>42489</v>
      </c>
      <c r="I150" s="172">
        <f>_xll.qlInterestRateIndexValueDate(Index1M,$H150)</f>
        <v>42489</v>
      </c>
      <c r="J150" s="177">
        <f>IFERROR(_xll.qlIndexFixing(Index1M,$H150,TRUE,_xll.ohTrigger(RecalcTrigger,Trigger1M)),NA())</f>
        <v>5.9390589459846349E-3</v>
      </c>
      <c r="K150" s="44">
        <f>IFERROR(_xll.qlIndexFixing(Index3M,H150,TRUE,_xll.ohTrigger(RecalcTrigger,Trigger3M)),NA())</f>
        <v>6.8889554682707759E-3</v>
      </c>
      <c r="L150" s="44">
        <f>IFERROR(_xll.qlIndexFixing(Index6M,$H150,TRUE,_xll.ohTrigger(RecalcTrigger,Trigger6M)),NA())</f>
        <v>8.5681528309716967E-3</v>
      </c>
      <c r="M150" s="178">
        <f>IFERROR(_xll.qlIndexFixing(Index1Y,$H150,TRUE,_xll.ohTrigger(RecalcTrigger,Trigger1Y)),NA())</f>
        <v>1.1431301072551636E-2</v>
      </c>
      <c r="N150" s="177">
        <f>IFERROR(_xll.qlIndexFixing(ONIndex1M,I150,TRUE,_xll.ohTrigger(RecalcTrigger,Trigger1M)),NA())</f>
        <v>5.7963591085677391E-3</v>
      </c>
      <c r="O150" s="44">
        <f>IFERROR(_xll.qlIndexFixing(ONIndex3M,I150,TRUE,_xll.ohTrigger(RecalcTrigger,Trigger3M)),NA())</f>
        <v>6.5039641358247136E-3</v>
      </c>
      <c r="P150" s="44">
        <f>IFERROR(_xll.qlIndexFixing(ONIndex6M,I150,TRUE,_xll.ohTrigger(RecalcTrigger,Trigger6M)),NA())</f>
        <v>8.0618511349114796E-3</v>
      </c>
      <c r="Q150" s="178">
        <f>IFERROR(_xll.qlIndexFixing(ONIndex1Y,I150,TRUE,_xll.ohTrigger(RecalcTrigger,Trigger1Y)),NA())</f>
        <v>1.0134761656219737E-2</v>
      </c>
    </row>
    <row r="151" spans="2:17" x14ac:dyDescent="0.2">
      <c r="B151" s="39" t="s">
        <v>17</v>
      </c>
      <c r="D151" s="42">
        <f>_xll.qlCalendarAdvance(Calendar,$D150,B151,"f",FALSE)</f>
        <v>42493</v>
      </c>
      <c r="E151" s="172">
        <f>_xll.qlInterestRateIndexValueDate(IndexON,D151)</f>
        <v>42493</v>
      </c>
      <c r="F151" s="188">
        <f>IFERROR(_xll.qlIndexFixing(IndexON,D151,TRUE,_xll.ohTrigger(RecalcTrigger,TriggerON)),NA())</f>
        <v>5.2002315865351534E-3</v>
      </c>
      <c r="H151" s="42">
        <f>_xll.qlCalendarAdvance(Calendar,$H150,B151,"f",FALSE)</f>
        <v>42493</v>
      </c>
      <c r="I151" s="172">
        <f>_xll.qlInterestRateIndexValueDate(Index1M,$H151)</f>
        <v>42493</v>
      </c>
      <c r="J151" s="177">
        <f>IFERROR(_xll.qlIndexFixing(Index1M,$H151,TRUE,_xll.ohTrigger(RecalcTrigger,Trigger1M)),NA())</f>
        <v>5.973720757599066E-3</v>
      </c>
      <c r="K151" s="44">
        <f>IFERROR(_xll.qlIndexFixing(Index3M,H151,TRUE,_xll.ohTrigger(RecalcTrigger,Trigger3M)),NA())</f>
        <v>6.9303139070371542E-3</v>
      </c>
      <c r="L151" s="44">
        <f>IFERROR(_xll.qlIndexFixing(Index6M,$H151,TRUE,_xll.ohTrigger(RecalcTrigger,Trigger6M)),NA())</f>
        <v>8.5919315743391029E-3</v>
      </c>
      <c r="M151" s="178">
        <f>IFERROR(_xll.qlIndexFixing(Index1Y,$H151,TRUE,_xll.ohTrigger(RecalcTrigger,Trigger1Y)),NA())</f>
        <v>1.1491158761957943E-2</v>
      </c>
      <c r="N151" s="177">
        <f>IFERROR(_xll.qlIndexFixing(ONIndex1M,I151,TRUE,_xll.ohTrigger(RecalcTrigger,Trigger1M)),NA())</f>
        <v>5.8217005044236547E-3</v>
      </c>
      <c r="O151" s="44">
        <f>IFERROR(_xll.qlIndexFixing(ONIndex3M,I151,TRUE,_xll.ohTrigger(RecalcTrigger,Trigger3M)),NA())</f>
        <v>6.5205806935331179E-3</v>
      </c>
      <c r="P151" s="44">
        <f>IFERROR(_xll.qlIndexFixing(ONIndex6M,I151,TRUE,_xll.ohTrigger(RecalcTrigger,Trigger6M)),NA())</f>
        <v>8.1537495474159893E-3</v>
      </c>
      <c r="Q151" s="178">
        <f>IFERROR(_xll.qlIndexFixing(ONIndex1Y,I151,TRUE,_xll.ohTrigger(RecalcTrigger,Trigger1Y)),NA())</f>
        <v>1.0173640708786014E-2</v>
      </c>
    </row>
    <row r="152" spans="2:17" x14ac:dyDescent="0.2">
      <c r="B152" s="39" t="s">
        <v>17</v>
      </c>
      <c r="D152" s="42">
        <f>_xll.qlCalendarAdvance(Calendar,$D151,B152,"f",FALSE)</f>
        <v>42494</v>
      </c>
      <c r="E152" s="172">
        <f>_xll.qlInterestRateIndexValueDate(IndexON,D152)</f>
        <v>42494</v>
      </c>
      <c r="F152" s="188">
        <f>IFERROR(_xll.qlIndexFixing(IndexON,D152,TRUE,_xll.ohTrigger(RecalcTrigger,TriggerON)),NA())</f>
        <v>5.2213627343755675E-3</v>
      </c>
      <c r="H152" s="42">
        <f>_xll.qlCalendarAdvance(Calendar,$H151,B152,"f",FALSE)</f>
        <v>42494</v>
      </c>
      <c r="I152" s="172">
        <f>_xll.qlInterestRateIndexValueDate(Index1M,$H152)</f>
        <v>42494</v>
      </c>
      <c r="J152" s="177">
        <f>IFERROR(_xll.qlIndexFixing(Index1M,$H152,TRUE,_xll.ohTrigger(RecalcTrigger,Trigger1M)),NA())</f>
        <v>5.9930843462428817E-3</v>
      </c>
      <c r="K152" s="44">
        <f>IFERROR(_xll.qlIndexFixing(Index3M,H152,TRUE,_xll.ohTrigger(RecalcTrigger,Trigger3M)),NA())</f>
        <v>6.9395047247183088E-3</v>
      </c>
      <c r="L152" s="44">
        <f>IFERROR(_xll.qlIndexFixing(Index6M,$H152,TRUE,_xll.ohTrigger(RecalcTrigger,Trigger6M)),NA())</f>
        <v>8.5986377548869369E-3</v>
      </c>
      <c r="M152" s="178">
        <f>IFERROR(_xll.qlIndexFixing(Index1Y,$H152,TRUE,_xll.ohTrigger(RecalcTrigger,Trigger1Y)),NA())</f>
        <v>1.1503960758728615E-2</v>
      </c>
      <c r="N152" s="177">
        <f>IFERROR(_xll.qlIndexFixing(ONIndex1M,I152,TRUE,_xll.ohTrigger(RecalcTrigger,Trigger1M)),NA())</f>
        <v>5.8321283747153618E-3</v>
      </c>
      <c r="O152" s="44">
        <f>IFERROR(_xll.qlIndexFixing(ONIndex3M,I152,TRUE,_xll.ohTrigger(RecalcTrigger,Trigger3M)),NA())</f>
        <v>6.5274644560808781E-3</v>
      </c>
      <c r="P152" s="44">
        <f>IFERROR(_xll.qlIndexFixing(ONIndex6M,I152,TRUE,_xll.ohTrigger(RecalcTrigger,Trigger6M)),NA())</f>
        <v>8.1899707212429451E-3</v>
      </c>
      <c r="Q152" s="178">
        <f>IFERROR(_xll.qlIndexFixing(ONIndex1Y,I152,TRUE,_xll.ohTrigger(RecalcTrigger,Trigger1Y)),NA())</f>
        <v>1.0189701792163719E-2</v>
      </c>
    </row>
    <row r="153" spans="2:17" x14ac:dyDescent="0.2">
      <c r="B153" s="39" t="s">
        <v>17</v>
      </c>
      <c r="D153" s="42">
        <f>_xll.qlCalendarAdvance(Calendar,$D152,B153,"f",FALSE)</f>
        <v>42495</v>
      </c>
      <c r="E153" s="172">
        <f>_xll.qlInterestRateIndexValueDate(IndexON,D153)</f>
        <v>42495</v>
      </c>
      <c r="F153" s="188">
        <f>IFERROR(_xll.qlIndexFixing(IndexON,D153,TRUE,_xll.ohTrigger(RecalcTrigger,TriggerON)),NA())</f>
        <v>5.2418472936910376E-3</v>
      </c>
      <c r="H153" s="42">
        <f>_xll.qlCalendarAdvance(Calendar,$H152,B153,"f",FALSE)</f>
        <v>42495</v>
      </c>
      <c r="I153" s="172">
        <f>_xll.qlInterestRateIndexValueDate(Index1M,$H153)</f>
        <v>42495</v>
      </c>
      <c r="J153" s="177">
        <f>IFERROR(_xll.qlIndexFixing(Index1M,$H153,TRUE,_xll.ohTrigger(RecalcTrigger,Trigger1M)),NA())</f>
        <v>5.9980183814114379E-3</v>
      </c>
      <c r="K153" s="44">
        <f>IFERROR(_xll.qlIndexFixing(Index3M,H153,TRUE,_xll.ohTrigger(RecalcTrigger,Trigger3M)),NA())</f>
        <v>6.9487160006910095E-3</v>
      </c>
      <c r="L153" s="44">
        <f>IFERROR(_xll.qlIndexFixing(Index6M,$H153,TRUE,_xll.ohTrigger(RecalcTrigger,Trigger6M)),NA())</f>
        <v>8.6143487253664119E-3</v>
      </c>
      <c r="M153" s="178">
        <f>IFERROR(_xll.qlIndexFixing(Index1Y,$H153,TRUE,_xll.ohTrigger(RecalcTrigger,Trigger1Y)),NA())</f>
        <v>1.1516808416422109E-2</v>
      </c>
      <c r="N153" s="177">
        <f>IFERROR(_xll.qlIndexFixing(ONIndex1M,I153,TRUE,_xll.ohTrigger(RecalcTrigger,Trigger1M)),NA())</f>
        <v>5.8425158721264747E-3</v>
      </c>
      <c r="O153" s="44">
        <f>IFERROR(_xll.qlIndexFixing(ONIndex3M,I153,TRUE,_xll.ohTrigger(RecalcTrigger,Trigger3M)),NA())</f>
        <v>6.5344320214555385E-3</v>
      </c>
      <c r="P153" s="44">
        <f>IFERROR(_xll.qlIndexFixing(ONIndex6M,I153,TRUE,_xll.ohTrigger(RecalcTrigger,Trigger6M)),NA())</f>
        <v>8.2238498795406123E-3</v>
      </c>
      <c r="Q153" s="178">
        <f>IFERROR(_xll.qlIndexFixing(ONIndex1Y,I153,TRUE,_xll.ohTrigger(RecalcTrigger,Trigger1Y)),NA())</f>
        <v>1.0204988136313098E-2</v>
      </c>
    </row>
    <row r="154" spans="2:17" x14ac:dyDescent="0.2">
      <c r="B154" s="39" t="s">
        <v>17</v>
      </c>
      <c r="D154" s="42">
        <f>_xll.qlCalendarAdvance(Calendar,$D153,B154,"f",FALSE)</f>
        <v>42496</v>
      </c>
      <c r="E154" s="172">
        <f>_xll.qlInterestRateIndexValueDate(IndexON,D154)</f>
        <v>42496</v>
      </c>
      <c r="F154" s="188">
        <f>IFERROR(_xll.qlIndexFixing(IndexON,D154,TRUE,_xll.ohTrigger(RecalcTrigger,TriggerON)),NA())</f>
        <v>5.280737515083179E-3</v>
      </c>
      <c r="H154" s="42">
        <f>_xll.qlCalendarAdvance(Calendar,$H153,B154,"f",FALSE)</f>
        <v>42496</v>
      </c>
      <c r="I154" s="172">
        <f>_xll.qlInterestRateIndexValueDate(Index1M,$H154)</f>
        <v>42496</v>
      </c>
      <c r="J154" s="177">
        <f>IFERROR(_xll.qlIndexFixing(Index1M,$H154,TRUE,_xll.ohTrigger(RecalcTrigger,Trigger1M)),NA())</f>
        <v>6.0029385029962906E-3</v>
      </c>
      <c r="K154" s="44">
        <f>IFERROR(_xll.qlIndexFixing(Index3M,H154,TRUE,_xll.ohTrigger(RecalcTrigger,Trigger3M)),NA())</f>
        <v>6.9675268371650568E-3</v>
      </c>
      <c r="L154" s="44">
        <f>IFERROR(_xll.qlIndexFixing(Index6M,$H154,TRUE,_xll.ohTrigger(RecalcTrigger,Trigger6M)),NA())</f>
        <v>8.6162653960394613E-3</v>
      </c>
      <c r="M154" s="178">
        <f>IFERROR(_xll.qlIndexFixing(Index1Y,$H154,TRUE,_xll.ohTrigger(RecalcTrigger,Trigger1Y)),NA())</f>
        <v>1.1549017020940369E-2</v>
      </c>
      <c r="N154" s="177">
        <f>IFERROR(_xll.qlIndexFixing(ONIndex1M,I154,TRUE,_xll.ohTrigger(RecalcTrigger,Trigger1M)),NA())</f>
        <v>5.8632504729690584E-3</v>
      </c>
      <c r="O154" s="44">
        <f>IFERROR(_xll.qlIndexFixing(ONIndex3M,I154,TRUE,_xll.ohTrigger(RecalcTrigger,Trigger3M)),NA())</f>
        <v>6.5487639879435742E-3</v>
      </c>
      <c r="P154" s="44">
        <f>IFERROR(_xll.qlIndexFixing(ONIndex6M,I154,TRUE,_xll.ohTrigger(RecalcTrigger,Trigger6M)),NA())</f>
        <v>8.2839894789795334E-3</v>
      </c>
      <c r="Q154" s="178">
        <f>IFERROR(_xll.qlIndexFixing(ONIndex1Y,I154,TRUE,_xll.ohTrigger(RecalcTrigger,Trigger1Y)),NA())</f>
        <v>1.0233265249601036E-2</v>
      </c>
    </row>
    <row r="155" spans="2:17" x14ac:dyDescent="0.2">
      <c r="B155" s="39" t="s">
        <v>17</v>
      </c>
      <c r="D155" s="42">
        <f>_xll.qlCalendarAdvance(Calendar,$D154,B155,"f",FALSE)</f>
        <v>42499</v>
      </c>
      <c r="E155" s="172">
        <f>_xll.qlInterestRateIndexValueDate(IndexON,D155)</f>
        <v>42499</v>
      </c>
      <c r="F155" s="188">
        <f>IFERROR(_xll.qlIndexFixing(IndexON,D155,TRUE,_xll.ohTrigger(RecalcTrigger,TriggerON)),NA())</f>
        <v>5.317319643758367E-3</v>
      </c>
      <c r="H155" s="42">
        <f>_xll.qlCalendarAdvance(Calendar,$H154,B155,"f",FALSE)</f>
        <v>42499</v>
      </c>
      <c r="I155" s="172">
        <f>_xll.qlInterestRateIndexValueDate(Index1M,$H155)</f>
        <v>42499</v>
      </c>
      <c r="J155" s="177">
        <f>IFERROR(_xll.qlIndexFixing(Index1M,$H155,TRUE,_xll.ohTrigger(RecalcTrigger,Trigger1M)),NA())</f>
        <v>6.0314641581518755E-3</v>
      </c>
      <c r="K155" s="44">
        <f>IFERROR(_xll.qlIndexFixing(Index3M,H155,TRUE,_xll.ohTrigger(RecalcTrigger,Trigger3M)),NA())</f>
        <v>6.9857397672977734E-3</v>
      </c>
      <c r="L155" s="44">
        <f>IFERROR(_xll.qlIndexFixing(Index6M,$H155,TRUE,_xll.ohTrigger(RecalcTrigger,Trigger6M)),NA())</f>
        <v>8.6304836106787935E-3</v>
      </c>
      <c r="M155" s="178">
        <f>IFERROR(_xll.qlIndexFixing(Index1Y,$H155,TRUE,_xll.ohTrigger(RecalcTrigger,Trigger1Y)),NA())</f>
        <v>1.1568637146360583E-2</v>
      </c>
      <c r="N155" s="177">
        <f>IFERROR(_xll.qlIndexFixing(ONIndex1M,I155,TRUE,_xll.ohTrigger(RecalcTrigger,Trigger1M)),NA())</f>
        <v>5.8836621312630122E-3</v>
      </c>
      <c r="O155" s="44">
        <f>IFERROR(_xll.qlIndexFixing(ONIndex3M,I155,TRUE,_xll.ohTrigger(RecalcTrigger,Trigger3M)),NA())</f>
        <v>6.5631403108989961E-3</v>
      </c>
      <c r="P155" s="44">
        <f>IFERROR(_xll.qlIndexFixing(ONIndex6M,I155,TRUE,_xll.ohTrigger(RecalcTrigger,Trigger6M)),NA())</f>
        <v>8.3359463449572679E-3</v>
      </c>
      <c r="Q155" s="178">
        <f>IFERROR(_xll.qlIndexFixing(ONIndex1Y,I155,TRUE,_xll.ohTrigger(RecalcTrigger,Trigger1Y)),NA())</f>
        <v>1.0258386118195961E-2</v>
      </c>
    </row>
    <row r="156" spans="2:17" x14ac:dyDescent="0.2">
      <c r="B156" s="39" t="s">
        <v>17</v>
      </c>
      <c r="D156" s="42">
        <f>_xll.qlCalendarAdvance(Calendar,$D155,B156,"f",FALSE)</f>
        <v>42500</v>
      </c>
      <c r="E156" s="172">
        <f>_xll.qlInterestRateIndexValueDate(IndexON,D156)</f>
        <v>42500</v>
      </c>
      <c r="F156" s="188">
        <f>IFERROR(_xll.qlIndexFixing(IndexON,D156,TRUE,_xll.ohTrigger(RecalcTrigger,TriggerON)),NA())</f>
        <v>5.3345712589902838E-3</v>
      </c>
      <c r="H156" s="42">
        <f>_xll.qlCalendarAdvance(Calendar,$H155,B156,"f",FALSE)</f>
        <v>42500</v>
      </c>
      <c r="I156" s="172">
        <f>_xll.qlInterestRateIndexValueDate(Index1M,$H156)</f>
        <v>42500</v>
      </c>
      <c r="J156" s="177">
        <f>IFERROR(_xll.qlIndexFixing(Index1M,$H156,TRUE,_xll.ohTrigger(RecalcTrigger,Trigger1M)),NA())</f>
        <v>6.0407848317818461E-3</v>
      </c>
      <c r="K156" s="44">
        <f>IFERROR(_xll.qlIndexFixing(Index3M,H156,TRUE,_xll.ohTrigger(RecalcTrigger,Trigger3M)),NA())</f>
        <v>6.9950338944713255E-3</v>
      </c>
      <c r="L156" s="44">
        <f>IFERROR(_xll.qlIndexFixing(Index6M,$H156,TRUE,_xll.ohTrigger(RecalcTrigger,Trigger6M)),NA())</f>
        <v>8.6366041562823386E-3</v>
      </c>
      <c r="M156" s="178">
        <f>IFERROR(_xll.qlIndexFixing(Index1Y,$H156,TRUE,_xll.ohTrigger(RecalcTrigger,Trigger1Y)),NA())</f>
        <v>1.1581699225754472E-2</v>
      </c>
      <c r="N156" s="177">
        <f>IFERROR(_xll.qlIndexFixing(ONIndex1M,I156,TRUE,_xll.ohTrigger(RecalcTrigger,Trigger1M)),NA())</f>
        <v>5.8938477633796449E-3</v>
      </c>
      <c r="O156" s="44">
        <f>IFERROR(_xll.qlIndexFixing(ONIndex3M,I156,TRUE,_xll.ohTrigger(RecalcTrigger,Trigger3M)),NA())</f>
        <v>6.5705268902460645E-3</v>
      </c>
      <c r="P156" s="44">
        <f>IFERROR(_xll.qlIndexFixing(ONIndex6M,I156,TRUE,_xll.ohTrigger(RecalcTrigger,Trigger6M)),NA())</f>
        <v>8.3581154166934013E-3</v>
      </c>
      <c r="Q156" s="178">
        <f>IFERROR(_xll.qlIndexFixing(ONIndex1Y,I156,TRUE,_xll.ohTrigger(RecalcTrigger,Trigger1Y)),NA())</f>
        <v>1.0269798764744875E-2</v>
      </c>
    </row>
    <row r="157" spans="2:17" x14ac:dyDescent="0.2">
      <c r="B157" s="39" t="s">
        <v>17</v>
      </c>
      <c r="D157" s="42">
        <f>_xll.qlCalendarAdvance(Calendar,$D156,B157,"f",FALSE)</f>
        <v>42501</v>
      </c>
      <c r="E157" s="172">
        <f>_xll.qlInterestRateIndexValueDate(IndexON,D157)</f>
        <v>42501</v>
      </c>
      <c r="F157" s="188">
        <f>IFERROR(_xll.qlIndexFixing(IndexON,D157,TRUE,_xll.ohTrigger(RecalcTrigger,TriggerON)),NA())</f>
        <v>5.3511762850488864E-3</v>
      </c>
      <c r="H157" s="42">
        <f>_xll.qlCalendarAdvance(Calendar,$H156,B157,"f",FALSE)</f>
        <v>42501</v>
      </c>
      <c r="I157" s="172">
        <f>_xll.qlInterestRateIndexValueDate(Index1M,$H157)</f>
        <v>42501</v>
      </c>
      <c r="J157" s="177">
        <f>IFERROR(_xll.qlIndexFixing(Index1M,$H157,TRUE,_xll.ohTrigger(RecalcTrigger,Trigger1M)),NA())</f>
        <v>6.0586299281928718E-3</v>
      </c>
      <c r="K157" s="44">
        <f>IFERROR(_xll.qlIndexFixing(Index3M,H157,TRUE,_xll.ohTrigger(RecalcTrigger,Trigger3M)),NA())</f>
        <v>7.0043407037501592E-3</v>
      </c>
      <c r="L157" s="44">
        <f>IFERROR(_xll.qlIndexFixing(Index6M,$H157,TRUE,_xll.ohTrigger(RecalcTrigger,Trigger6M)),NA())</f>
        <v>8.6426712887758741E-3</v>
      </c>
      <c r="M157" s="178">
        <f>IFERROR(_xll.qlIndexFixing(Index1Y,$H157,TRUE,_xll.ohTrigger(RecalcTrigger,Trigger1Y)),NA())</f>
        <v>1.1594801412611044E-2</v>
      </c>
      <c r="N157" s="177">
        <f>IFERROR(_xll.qlIndexFixing(ONIndex1M,I157,TRUE,_xll.ohTrigger(RecalcTrigger,Trigger1M)),NA())</f>
        <v>5.9039930225346371E-3</v>
      </c>
      <c r="O157" s="44">
        <f>IFERROR(_xll.qlIndexFixing(ONIndex3M,I157,TRUE,_xll.ohTrigger(RecalcTrigger,Trigger3M)),NA())</f>
        <v>6.5779972725821256E-3</v>
      </c>
      <c r="P157" s="44">
        <f>IFERROR(_xll.qlIndexFixing(ONIndex6M,I157,TRUE,_xll.ohTrigger(RecalcTrigger,Trigger6M)),NA())</f>
        <v>8.3779424696583948E-3</v>
      </c>
      <c r="Q157" s="178">
        <f>IFERROR(_xll.qlIndexFixing(ONIndex1Y,I157,TRUE,_xll.ohTrigger(RecalcTrigger,Trigger1Y)),NA())</f>
        <v>1.0280436671417092E-2</v>
      </c>
    </row>
    <row r="158" spans="2:17" x14ac:dyDescent="0.2">
      <c r="B158" s="39" t="s">
        <v>17</v>
      </c>
      <c r="D158" s="42">
        <f>_xll.qlCalendarAdvance(Calendar,$D157,B158,"f",FALSE)</f>
        <v>42502</v>
      </c>
      <c r="E158" s="172">
        <f>_xll.qlInterestRateIndexValueDate(IndexON,D158)</f>
        <v>42502</v>
      </c>
      <c r="F158" s="188">
        <f>IFERROR(_xll.qlIndexFixing(IndexON,D158,TRUE,_xll.ohTrigger(RecalcTrigger,TriggerON)),NA())</f>
        <v>5.367134722015221E-3</v>
      </c>
      <c r="H158" s="42">
        <f>_xll.qlCalendarAdvance(Calendar,$H157,B158,"f",FALSE)</f>
        <v>42502</v>
      </c>
      <c r="I158" s="172">
        <f>_xll.qlInterestRateIndexValueDate(Index1M,$H158)</f>
        <v>42502</v>
      </c>
      <c r="J158" s="177">
        <f>IFERROR(_xll.qlIndexFixing(Index1M,$H158,TRUE,_xll.ohTrigger(RecalcTrigger,Trigger1M)),NA())</f>
        <v>6.0633642546169958E-3</v>
      </c>
      <c r="K158" s="44">
        <f>IFERROR(_xll.qlIndexFixing(Index3M,H158,TRUE,_xll.ohTrigger(RecalcTrigger,Trigger3M)),NA())</f>
        <v>7.0136588990606513E-3</v>
      </c>
      <c r="L158" s="44">
        <f>IFERROR(_xll.qlIndexFixing(Index6M,$H158,TRUE,_xll.ohTrigger(RecalcTrigger,Trigger6M)),NA())</f>
        <v>8.6583032582656164E-3</v>
      </c>
      <c r="M158" s="178">
        <f>IFERROR(_xll.qlIndexFixing(Index1Y,$H158,TRUE,_xll.ohTrigger(RecalcTrigger,Trigger1Y)),NA())</f>
        <v>1.1607942781205027E-2</v>
      </c>
      <c r="N158" s="177">
        <f>IFERROR(_xll.qlIndexFixing(ONIndex1M,I158,TRUE,_xll.ohTrigger(RecalcTrigger,Trigger1M)),NA())</f>
        <v>5.9140979085658962E-3</v>
      </c>
      <c r="O158" s="44">
        <f>IFERROR(_xll.qlIndexFixing(ONIndex3M,I158,TRUE,_xll.ohTrigger(RecalcTrigger,Trigger3M)),NA())</f>
        <v>6.5855514576640406E-3</v>
      </c>
      <c r="P158" s="44">
        <f>IFERROR(_xll.qlIndexFixing(ONIndex6M,I158,TRUE,_xll.ohTrigger(RecalcTrigger,Trigger6M)),NA())</f>
        <v>8.3954275033659709E-3</v>
      </c>
      <c r="Q158" s="178">
        <f>IFERROR(_xll.qlIndexFixing(ONIndex1Y,I158,TRUE,_xll.ohTrigger(RecalcTrigger,Trigger1Y)),NA())</f>
        <v>1.0290299838293659E-2</v>
      </c>
    </row>
    <row r="159" spans="2:17" x14ac:dyDescent="0.2">
      <c r="B159" s="39" t="s">
        <v>17</v>
      </c>
      <c r="D159" s="42">
        <f>_xll.qlCalendarAdvance(Calendar,$D158,B159,"f",FALSE)</f>
        <v>42503</v>
      </c>
      <c r="E159" s="172">
        <f>_xll.qlInterestRateIndexValueDate(IndexON,D159)</f>
        <v>42503</v>
      </c>
      <c r="F159" s="188">
        <f>IFERROR(_xll.qlIndexFixing(IndexON,D159,TRUE,_xll.ohTrigger(RecalcTrigger,TriggerON)),NA())</f>
        <v>5.3969760969256137E-3</v>
      </c>
      <c r="H159" s="42">
        <f>_xll.qlCalendarAdvance(Calendar,$H158,B159,"f",FALSE)</f>
        <v>42503</v>
      </c>
      <c r="I159" s="172">
        <f>_xll.qlInterestRateIndexValueDate(Index1M,$H159)</f>
        <v>42503</v>
      </c>
      <c r="J159" s="177">
        <f>IFERROR(_xll.qlIndexFixing(Index1M,$H159,TRUE,_xll.ohTrigger(RecalcTrigger,Trigger1M)),NA())</f>
        <v>6.0680809768757834E-3</v>
      </c>
      <c r="K159" s="44">
        <f>IFERROR(_xll.qlIndexFixing(Index3M,H159,TRUE,_xll.ohTrigger(RecalcTrigger,Trigger3M)),NA())</f>
        <v>7.0324592708902976E-3</v>
      </c>
      <c r="L159" s="44">
        <f>IFERROR(_xll.qlIndexFixing(Index6M,$H159,TRUE,_xll.ohTrigger(RecalcTrigger,Trigger6M)),NA())</f>
        <v>8.6595250290742009E-3</v>
      </c>
      <c r="M159" s="178">
        <f>IFERROR(_xll.qlIndexFixing(Index1Y,$H159,TRUE,_xll.ohTrigger(RecalcTrigger,Trigger1Y)),NA())</f>
        <v>1.1640923024723001E-2</v>
      </c>
      <c r="N159" s="177">
        <f>IFERROR(_xll.qlIndexFixing(ONIndex1M,I159,TRUE,_xll.ohTrigger(RecalcTrigger,Trigger1M)),NA())</f>
        <v>5.9342695820685529E-3</v>
      </c>
      <c r="O159" s="44">
        <f>IFERROR(_xll.qlIndexFixing(ONIndex3M,I159,TRUE,_xll.ohTrigger(RecalcTrigger,Trigger3M)),NA())</f>
        <v>6.60105854767649E-3</v>
      </c>
      <c r="P159" s="44">
        <f>IFERROR(_xll.qlIndexFixing(ONIndex6M,I159,TRUE,_xll.ohTrigger(RecalcTrigger,Trigger6M)),NA())</f>
        <v>8.422785196414706E-3</v>
      </c>
      <c r="Q159" s="178">
        <f>IFERROR(_xll.qlIndexFixing(ONIndex1Y,I159,TRUE,_xll.ohTrigger(RecalcTrigger,Trigger1Y)),NA())</f>
        <v>1.0307734786048075E-2</v>
      </c>
    </row>
    <row r="160" spans="2:17" x14ac:dyDescent="0.2">
      <c r="B160" s="39" t="s">
        <v>17</v>
      </c>
      <c r="D160" s="42">
        <f>_xll.qlCalendarAdvance(Calendar,$D159,B160,"f",FALSE)</f>
        <v>42506</v>
      </c>
      <c r="E160" s="172">
        <f>_xll.qlInterestRateIndexValueDate(IndexON,D160)</f>
        <v>42506</v>
      </c>
      <c r="F160" s="188">
        <f>IFERROR(_xll.qlIndexFixing(IndexON,D160,TRUE,_xll.ohTrigger(RecalcTrigger,TriggerON)),NA())</f>
        <v>5.4245025760402132E-3</v>
      </c>
      <c r="H160" s="42">
        <f>_xll.qlCalendarAdvance(Calendar,$H159,B160,"f",FALSE)</f>
        <v>42506</v>
      </c>
      <c r="I160" s="172">
        <f>_xll.qlInterestRateIndexValueDate(Index1M,$H160)</f>
        <v>42506</v>
      </c>
      <c r="J160" s="177">
        <f>IFERROR(_xll.qlIndexFixing(Index1M,$H160,TRUE,_xll.ohTrigger(RecalcTrigger,Trigger1M)),NA())</f>
        <v>6.0942249449724706E-3</v>
      </c>
      <c r="K160" s="44">
        <f>IFERROR(_xll.qlIndexFixing(Index3M,H160,TRUE,_xll.ohTrigger(RecalcTrigger,Trigger3M)),NA())</f>
        <v>7.0510196187327087E-3</v>
      </c>
      <c r="L160" s="44">
        <f>IFERROR(_xll.qlIndexFixing(Index6M,$H160,TRUE,_xll.ohTrigger(RecalcTrigger,Trigger6M)),NA())</f>
        <v>8.6726477025146683E-3</v>
      </c>
      <c r="M160" s="178">
        <f>IFERROR(_xll.qlIndexFixing(Index1Y,$H160,TRUE,_xll.ohTrigger(RecalcTrigger,Trigger1Y)),NA())</f>
        <v>1.1660881556906588E-2</v>
      </c>
      <c r="N160" s="177">
        <f>IFERROR(_xll.qlIndexFixing(ONIndex1M,I160,TRUE,_xll.ohTrigger(RecalcTrigger,Trigger1M)),NA())</f>
        <v>5.9541137221830187E-3</v>
      </c>
      <c r="O160" s="44">
        <f>IFERROR(_xll.qlIndexFixing(ONIndex3M,I160,TRUE,_xll.ohTrigger(RecalcTrigger,Trigger3M)),NA())</f>
        <v>6.6166062264227943E-3</v>
      </c>
      <c r="P160" s="44">
        <f>IFERROR(_xll.qlIndexFixing(ONIndex6M,I160,TRUE,_xll.ohTrigger(RecalcTrigger,Trigger6M)),NA())</f>
        <v>8.4419474407593231E-3</v>
      </c>
      <c r="Q160" s="178">
        <f>IFERROR(_xll.qlIndexFixing(ONIndex1Y,I160,TRUE,_xll.ohTrigger(RecalcTrigger,Trigger1Y)),NA())</f>
        <v>1.0322005106141452E-2</v>
      </c>
    </row>
    <row r="161" spans="2:17" x14ac:dyDescent="0.2">
      <c r="B161" s="39" t="s">
        <v>17</v>
      </c>
      <c r="D161" s="42">
        <f>_xll.qlCalendarAdvance(Calendar,$D160,B161,"f",FALSE)</f>
        <v>42507</v>
      </c>
      <c r="E161" s="172">
        <f>_xll.qlInterestRateIndexValueDate(IndexON,D161)</f>
        <v>42507</v>
      </c>
      <c r="F161" s="188">
        <f>IFERROR(_xll.qlIndexFixing(IndexON,D161,TRUE,_xll.ohTrigger(RecalcTrigger,TriggerON)),NA())</f>
        <v>5.4372280658432359E-3</v>
      </c>
      <c r="H161" s="42">
        <f>_xll.qlCalendarAdvance(Calendar,$H160,B161,"f",FALSE)</f>
        <v>42507</v>
      </c>
      <c r="I161" s="172">
        <f>_xll.qlInterestRateIndexValueDate(Index1M,$H161)</f>
        <v>42507</v>
      </c>
      <c r="J161" s="177">
        <f>IFERROR(_xll.qlIndexFixing(Index1M,$H161,TRUE,_xll.ohTrigger(RecalcTrigger,Trigger1M)),NA())</f>
        <v>6.1026494807723333E-3</v>
      </c>
      <c r="K161" s="44">
        <f>IFERROR(_xll.qlIndexFixing(Index3M,H161,TRUE,_xll.ohTrigger(RecalcTrigger,Trigger3M)),NA())</f>
        <v>7.0603753026813485E-3</v>
      </c>
      <c r="L161" s="44">
        <f>IFERROR(_xll.qlIndexFixing(Index6M,$H161,TRUE,_xll.ohTrigger(RecalcTrigger,Trigger6M)),NA())</f>
        <v>8.6786595272449318E-3</v>
      </c>
      <c r="M161" s="178">
        <f>IFERROR(_xll.qlIndexFixing(Index1Y,$H161,TRUE,_xll.ohTrigger(RecalcTrigger,Trigger1Y)),NA())</f>
        <v>1.167420494676441E-2</v>
      </c>
      <c r="N161" s="177">
        <f>IFERROR(_xll.qlIndexFixing(ONIndex1M,I161,TRUE,_xll.ohTrigger(RecalcTrigger,Trigger1M)),NA())</f>
        <v>5.9640167428387514E-3</v>
      </c>
      <c r="O161" s="44">
        <f>IFERROR(_xll.qlIndexFixing(ONIndex3M,I161,TRUE,_xll.ohTrigger(RecalcTrigger,Trigger3M)),NA())</f>
        <v>6.6245794257202562E-3</v>
      </c>
      <c r="P161" s="44">
        <f>IFERROR(_xll.qlIndexFixing(ONIndex6M,I161,TRUE,_xll.ohTrigger(RecalcTrigger,Trigger6M)),NA())</f>
        <v>8.4477223746137753E-3</v>
      </c>
      <c r="Q161" s="178">
        <f>IFERROR(_xll.qlIndexFixing(ONIndex1Y,I161,TRUE,_xll.ohTrigger(RecalcTrigger,Trigger1Y)),NA())</f>
        <v>1.0327994573067212E-2</v>
      </c>
    </row>
    <row r="162" spans="2:17" x14ac:dyDescent="0.2">
      <c r="B162" s="39" t="s">
        <v>17</v>
      </c>
      <c r="D162" s="42">
        <f>_xll.qlCalendarAdvance(Calendar,$D161,B162,"f",FALSE)</f>
        <v>42508</v>
      </c>
      <c r="E162" s="172">
        <f>_xll.qlInterestRateIndexValueDate(IndexON,D162)</f>
        <v>42508</v>
      </c>
      <c r="F162" s="188">
        <f>IFERROR(_xll.qlIndexFixing(IndexON,D162,TRUE,_xll.ohTrigger(RecalcTrigger,TriggerON)),NA())</f>
        <v>5.4493069659056204E-3</v>
      </c>
      <c r="H162" s="42">
        <f>_xll.qlCalendarAdvance(Calendar,$H161,B162,"f",FALSE)</f>
        <v>42508</v>
      </c>
      <c r="I162" s="172">
        <f>_xll.qlInterestRateIndexValueDate(Index1M,$H162)</f>
        <v>42508</v>
      </c>
      <c r="J162" s="177">
        <f>IFERROR(_xll.qlIndexFixing(Index1M,$H162,TRUE,_xll.ohTrigger(RecalcTrigger,Trigger1M)),NA())</f>
        <v>6.1181626191105076E-3</v>
      </c>
      <c r="K162" s="44">
        <f>IFERROR(_xll.qlIndexFixing(Index3M,H162,TRUE,_xll.ohTrigger(RecalcTrigger,Trigger3M)),NA())</f>
        <v>7.0697345959679619E-3</v>
      </c>
      <c r="L162" s="44">
        <f>IFERROR(_xll.qlIndexFixing(Index6M,$H162,TRUE,_xll.ohTrigger(RecalcTrigger,Trigger6M)),NA())</f>
        <v>8.6847063305897643E-3</v>
      </c>
      <c r="M162" s="178">
        <f>IFERROR(_xll.qlIndexFixing(Index1Y,$H162,TRUE,_xll.ohTrigger(RecalcTrigger,Trigger1Y)),NA())</f>
        <v>1.1687561963078297E-2</v>
      </c>
      <c r="N162" s="177">
        <f>IFERROR(_xll.qlIndexFixing(ONIndex1M,I162,TRUE,_xll.ohTrigger(RecalcTrigger,Trigger1M)),NA())</f>
        <v>5.9738793905328436E-3</v>
      </c>
      <c r="O162" s="44">
        <f>IFERROR(_xll.qlIndexFixing(ONIndex3M,I162,TRUE,_xll.ohTrigger(RecalcTrigger,Trigger3M)),NA())</f>
        <v>6.6326364279256644E-3</v>
      </c>
      <c r="P162" s="44">
        <f>IFERROR(_xll.qlIndexFixing(ONIndex6M,I162,TRUE,_xll.ohTrigger(RecalcTrigger,Trigger6M)),NA())</f>
        <v>8.4511552879140694E-3</v>
      </c>
      <c r="Q162" s="178">
        <f>IFERROR(_xll.qlIndexFixing(ONIndex1Y,I162,TRUE,_xll.ohTrigger(RecalcTrigger,Trigger1Y)),NA())</f>
        <v>1.0333209299711044E-2</v>
      </c>
    </row>
    <row r="163" spans="2:17" x14ac:dyDescent="0.2">
      <c r="B163" s="39" t="s">
        <v>17</v>
      </c>
      <c r="D163" s="42">
        <f>_xll.qlCalendarAdvance(Calendar,$D162,B163,"f",FALSE)</f>
        <v>42509</v>
      </c>
      <c r="E163" s="172">
        <f>_xll.qlInterestRateIndexValueDate(IndexON,D163)</f>
        <v>42509</v>
      </c>
      <c r="F163" s="188">
        <f>IFERROR(_xll.qlIndexFixing(IndexON,D163,TRUE,_xll.ohTrigger(RecalcTrigger,TriggerON)),NA())</f>
        <v>5.4607392763084128E-3</v>
      </c>
      <c r="H163" s="42">
        <f>_xll.qlCalendarAdvance(Calendar,$H162,B163,"f",FALSE)</f>
        <v>42509</v>
      </c>
      <c r="I163" s="172">
        <f>_xll.qlInterestRateIndexValueDate(Index1M,$H163)</f>
        <v>42509</v>
      </c>
      <c r="J163" s="177">
        <f>IFERROR(_xll.qlIndexFixing(Index1M,$H163,TRUE,_xll.ohTrigger(RecalcTrigger,Trigger1M)),NA())</f>
        <v>6.1225712631510915E-3</v>
      </c>
      <c r="K163" s="44">
        <f>IFERROR(_xll.qlIndexFixing(Index3M,H163,TRUE,_xll.ohTrigger(RecalcTrigger,Trigger3M)),NA())</f>
        <v>7.0790962024361173E-3</v>
      </c>
      <c r="L163" s="44">
        <f>IFERROR(_xll.qlIndexFixing(Index6M,$H163,TRUE,_xll.ohTrigger(RecalcTrigger,Trigger6M)),NA())</f>
        <v>8.7008776919016515E-3</v>
      </c>
      <c r="M163" s="178">
        <f>IFERROR(_xll.qlIndexFixing(Index1Y,$H163,TRUE,_xll.ohTrigger(RecalcTrigger,Trigger1Y)),NA())</f>
        <v>1.1700951679811E-2</v>
      </c>
      <c r="N163" s="177">
        <f>IFERROR(_xll.qlIndexFixing(ONIndex1M,I163,TRUE,_xll.ohTrigger(RecalcTrigger,Trigger1M)),NA())</f>
        <v>5.9837016651032027E-3</v>
      </c>
      <c r="O163" s="44">
        <f>IFERROR(_xll.qlIndexFixing(ONIndex3M,I163,TRUE,_xll.ohTrigger(RecalcTrigger,Trigger3M)),NA())</f>
        <v>6.6407772329579728E-3</v>
      </c>
      <c r="P163" s="44">
        <f>IFERROR(_xll.qlIndexFixing(ONIndex6M,I163,TRUE,_xll.ohTrigger(RecalcTrigger,Trigger6M)),NA())</f>
        <v>8.4522461805791593E-3</v>
      </c>
      <c r="Q163" s="178">
        <f>IFERROR(_xll.qlIndexFixing(ONIndex1Y,I163,TRUE,_xll.ohTrigger(RecalcTrigger,Trigger1Y)),NA())</f>
        <v>1.0337649286316086E-2</v>
      </c>
    </row>
    <row r="164" spans="2:17" x14ac:dyDescent="0.2">
      <c r="B164" s="39" t="s">
        <v>17</v>
      </c>
      <c r="D164" s="42">
        <f>_xll.qlCalendarAdvance(Calendar,$D163,B164,"f",FALSE)</f>
        <v>42510</v>
      </c>
      <c r="E164" s="172">
        <f>_xll.qlInterestRateIndexValueDate(IndexON,D164)</f>
        <v>42510</v>
      </c>
      <c r="F164" s="188">
        <f>IFERROR(_xll.qlIndexFixing(IndexON,D164,TRUE,_xll.ohTrigger(RecalcTrigger,TriggerON)),NA())</f>
        <v>5.4815309166048971E-3</v>
      </c>
      <c r="H164" s="42">
        <f>_xll.qlCalendarAdvance(Calendar,$H163,B164,"f",FALSE)</f>
        <v>42510</v>
      </c>
      <c r="I164" s="172">
        <f>_xll.qlInterestRateIndexValueDate(Index1M,$H164)</f>
        <v>42510</v>
      </c>
      <c r="J164" s="177">
        <f>IFERROR(_xll.qlIndexFixing(Index1M,$H164,TRUE,_xll.ohTrigger(RecalcTrigger,Trigger1M)),NA())</f>
        <v>6.1269504841954979E-3</v>
      </c>
      <c r="K164" s="44">
        <f>IFERROR(_xll.qlIndexFixing(Index3M,H164,TRUE,_xll.ohTrigger(RecalcTrigger,Trigger3M)),NA())</f>
        <v>7.097776690458555E-3</v>
      </c>
      <c r="L164" s="44">
        <f>IFERROR(_xll.qlIndexFixing(Index6M,$H164,TRUE,_xll.ohTrigger(RecalcTrigger,Trigger6M)),NA())</f>
        <v>8.7020201347391551E-3</v>
      </c>
      <c r="M164" s="178">
        <f>IFERROR(_xll.qlIndexFixing(Index1Y,$H164,TRUE,_xll.ohTrigger(RecalcTrigger,Trigger1Y)),NA())</f>
        <v>1.1734348849374333E-2</v>
      </c>
      <c r="N164" s="177">
        <f>IFERROR(_xll.qlIndexFixing(ONIndex1M,I164,TRUE,_xll.ohTrigger(RecalcTrigger,Trigger1M)),NA())</f>
        <v>6.0033103734983646E-3</v>
      </c>
      <c r="O164" s="44">
        <f>IFERROR(_xll.qlIndexFixing(ONIndex3M,I164,TRUE,_xll.ohTrigger(RecalcTrigger,Trigger3M)),NA())</f>
        <v>6.6574596118562654E-3</v>
      </c>
      <c r="P164" s="44">
        <f>IFERROR(_xll.qlIndexFixing(ONIndex6M,I164,TRUE,_xll.ohTrigger(RecalcTrigger,Trigger6M)),NA())</f>
        <v>8.4468166991484121E-3</v>
      </c>
      <c r="Q164" s="178">
        <f>IFERROR(_xll.qlIndexFixing(ONIndex1Y,I164,TRUE,_xll.ohTrigger(RecalcTrigger,Trigger1Y)),NA())</f>
        <v>1.0344239937857271E-2</v>
      </c>
    </row>
    <row r="165" spans="2:17" x14ac:dyDescent="0.2">
      <c r="B165" s="39" t="s">
        <v>17</v>
      </c>
      <c r="D165" s="42">
        <f>_xll.qlCalendarAdvance(Calendar,$D164,B165,"f",FALSE)</f>
        <v>42513</v>
      </c>
      <c r="E165" s="172">
        <f>_xll.qlInterestRateIndexValueDate(IndexON,D165)</f>
        <v>42513</v>
      </c>
      <c r="F165" s="188">
        <f>IFERROR(_xll.qlIndexFixing(IndexON,D165,TRUE,_xll.ohTrigger(RecalcTrigger,TriggerON)),NA())</f>
        <v>5.5000026194595986E-3</v>
      </c>
      <c r="H165" s="42">
        <f>_xll.qlCalendarAdvance(Calendar,$H164,B165,"f",FALSE)</f>
        <v>42513</v>
      </c>
      <c r="I165" s="172">
        <f>_xll.qlInterestRateIndexValueDate(Index1M,$H165)</f>
        <v>42513</v>
      </c>
      <c r="J165" s="177">
        <f>IFERROR(_xll.qlIndexFixing(Index1M,$H165,TRUE,_xll.ohTrigger(RecalcTrigger,Trigger1M)),NA())</f>
        <v>6.1496392160487546E-3</v>
      </c>
      <c r="K165" s="44">
        <f>IFERROR(_xll.qlIndexFixing(Index3M,H165,TRUE,_xll.ohTrigger(RecalcTrigger,Trigger3M)),NA())</f>
        <v>7.1165398365242447E-3</v>
      </c>
      <c r="L165" s="44">
        <f>IFERROR(_xll.qlIndexFixing(Index6M,$H165,TRUE,_xll.ohTrigger(RecalcTrigger,Trigger6M)),NA())</f>
        <v>8.7159070121741802E-3</v>
      </c>
      <c r="M165" s="178">
        <f>IFERROR(_xll.qlIndexFixing(Index1Y,$H165,TRUE,_xll.ohTrigger(RecalcTrigger,Trigger1Y)),NA())</f>
        <v>1.1754819028561236E-2</v>
      </c>
      <c r="N165" s="177">
        <f>IFERROR(_xll.qlIndexFixing(ONIndex1M,I165,TRUE,_xll.ohTrigger(RecalcTrigger,Trigger1M)),NA())</f>
        <v>6.0225870325525399E-3</v>
      </c>
      <c r="O165" s="44">
        <f>IFERROR(_xll.qlIndexFixing(ONIndex3M,I165,TRUE,_xll.ohTrigger(RecalcTrigger,Trigger3M)),NA())</f>
        <v>6.6741784821666705E-3</v>
      </c>
      <c r="P165" s="44">
        <f>IFERROR(_xll.qlIndexFixing(ONIndex6M,I165,TRUE,_xll.ohTrigger(RecalcTrigger,Trigger6M)),NA())</f>
        <v>8.433189546022124E-3</v>
      </c>
      <c r="Q165" s="178">
        <f>IFERROR(_xll.qlIndexFixing(ONIndex1Y,I165,TRUE,_xll.ohTrigger(RecalcTrigger,Trigger1Y)),NA())</f>
        <v>1.0347661830241162E-2</v>
      </c>
    </row>
    <row r="166" spans="2:17" x14ac:dyDescent="0.2">
      <c r="B166" s="39" t="s">
        <v>17</v>
      </c>
      <c r="D166" s="42">
        <f>_xll.qlCalendarAdvance(Calendar,$D165,B166,"f",FALSE)</f>
        <v>42514</v>
      </c>
      <c r="E166" s="172">
        <f>_xll.qlInterestRateIndexValueDate(IndexON,D166)</f>
        <v>42514</v>
      </c>
      <c r="F166" s="188">
        <f>IFERROR(_xll.qlIndexFixing(IndexON,D166,TRUE,_xll.ohTrigger(RecalcTrigger,TriggerON)),NA())</f>
        <v>5.5082019804297833E-3</v>
      </c>
      <c r="H166" s="42">
        <f>_xll.qlCalendarAdvance(Calendar,$H165,B166,"f",FALSE)</f>
        <v>42514</v>
      </c>
      <c r="I166" s="172">
        <f>_xll.qlInterestRateIndexValueDate(Index1M,$H166)</f>
        <v>42514</v>
      </c>
      <c r="J166" s="177">
        <f>IFERROR(_xll.qlIndexFixing(Index1M,$H166,TRUE,_xll.ohTrigger(RecalcTrigger,Trigger1M)),NA())</f>
        <v>6.1568097627460973E-3</v>
      </c>
      <c r="K166" s="44">
        <f>IFERROR(_xll.qlIndexFixing(Index3M,H166,TRUE,_xll.ohTrigger(RecalcTrigger,Trigger3M)),NA())</f>
        <v>7.1258935660973221E-3</v>
      </c>
      <c r="L166" s="44">
        <f>IFERROR(_xll.qlIndexFixing(Index6M,$H166,TRUE,_xll.ohTrigger(RecalcTrigger,Trigger6M)),NA())</f>
        <v>8.7224288808860333E-3</v>
      </c>
      <c r="M166" s="178">
        <f>IFERROR(_xll.qlIndexFixing(Index1Y,$H166,TRUE,_xll.ohTrigger(RecalcTrigger,Trigger1Y)),NA())</f>
        <v>1.176835835520551E-2</v>
      </c>
      <c r="N166" s="177">
        <f>IFERROR(_xll.qlIndexFixing(ONIndex1M,I166,TRUE,_xll.ohTrigger(RecalcTrigger,Trigger1M)),NA())</f>
        <v>6.0322074416663263E-3</v>
      </c>
      <c r="O166" s="44">
        <f>IFERROR(_xll.qlIndexFixing(ONIndex3M,I166,TRUE,_xll.ohTrigger(RecalcTrigger,Trigger3M)),NA())</f>
        <v>6.6827383016576647E-3</v>
      </c>
      <c r="P166" s="44">
        <f>IFERROR(_xll.qlIndexFixing(ONIndex6M,I166,TRUE,_xll.ohTrigger(RecalcTrigger,Trigger6M)),NA())</f>
        <v>8.4225703364837479E-3</v>
      </c>
      <c r="Q166" s="178">
        <f>IFERROR(_xll.qlIndexFixing(ONIndex1Y,I166,TRUE,_xll.ohTrigger(RecalcTrigger,Trigger1Y)),NA())</f>
        <v>1.0348228115598657E-2</v>
      </c>
    </row>
    <row r="167" spans="2:17" x14ac:dyDescent="0.2">
      <c r="B167" s="39" t="s">
        <v>17</v>
      </c>
      <c r="D167" s="42">
        <f>_xll.qlCalendarAdvance(Calendar,$D166,B167,"f",FALSE)</f>
        <v>42515</v>
      </c>
      <c r="E167" s="172">
        <f>_xll.qlInterestRateIndexValueDate(IndexON,D167)</f>
        <v>42515</v>
      </c>
      <c r="F167" s="188">
        <f>IFERROR(_xll.qlIndexFixing(IndexON,D167,TRUE,_xll.ohTrigger(RecalcTrigger,TriggerON)),NA())</f>
        <v>5.5157547513351446E-3</v>
      </c>
      <c r="H167" s="42">
        <f>_xll.qlCalendarAdvance(Calendar,$H166,B167,"f",FALSE)</f>
        <v>42515</v>
      </c>
      <c r="I167" s="172">
        <f>_xll.qlInterestRateIndexValueDate(Index1M,$H167)</f>
        <v>42515</v>
      </c>
      <c r="J167" s="177">
        <f>IFERROR(_xll.qlIndexFixing(Index1M,$H167,TRUE,_xll.ohTrigger(RecalcTrigger,Trigger1M)),NA())</f>
        <v>6.1693291897409984E-3</v>
      </c>
      <c r="K167" s="44">
        <f>IFERROR(_xll.qlIndexFixing(Index3M,H167,TRUE,_xll.ohTrigger(RecalcTrigger,Trigger3M)),NA())</f>
        <v>7.1352418316455515E-3</v>
      </c>
      <c r="L167" s="44">
        <f>IFERROR(_xll.qlIndexFixing(Index6M,$H167,TRUE,_xll.ohTrigger(RecalcTrigger,Trigger6M)),NA())</f>
        <v>8.7290741276765151E-3</v>
      </c>
      <c r="M167" s="178">
        <f>IFERROR(_xll.qlIndexFixing(Index1Y,$H167,TRUE,_xll.ohTrigger(RecalcTrigger,Trigger1Y)),NA())</f>
        <v>1.178192482506879E-2</v>
      </c>
      <c r="N167" s="177">
        <f>IFERROR(_xll.qlIndexFixing(ONIndex1M,I167,TRUE,_xll.ohTrigger(RecalcTrigger,Trigger1M)),NA())</f>
        <v>6.0417874776563796E-3</v>
      </c>
      <c r="O167" s="44">
        <f>IFERROR(_xll.qlIndexFixing(ONIndex3M,I167,TRUE,_xll.ohTrigger(RecalcTrigger,Trigger3M)),NA())</f>
        <v>6.6913819241376515E-3</v>
      </c>
      <c r="P167" s="44">
        <f>IFERROR(_xll.qlIndexFixing(ONIndex6M,I167,TRUE,_xll.ohTrigger(RecalcTrigger,Trigger6M)),NA())</f>
        <v>8.4096091068774914E-3</v>
      </c>
      <c r="Q167" s="178">
        <f>IFERROR(_xll.qlIndexFixing(ONIndex1Y,I167,TRUE,_xll.ohTrigger(RecalcTrigger,Trigger1Y)),NA())</f>
        <v>1.0348019660674224E-2</v>
      </c>
    </row>
    <row r="168" spans="2:17" x14ac:dyDescent="0.2">
      <c r="B168" s="39" t="s">
        <v>17</v>
      </c>
      <c r="D168" s="42">
        <f>_xll.qlCalendarAdvance(Calendar,$D167,B168,"f",FALSE)</f>
        <v>42516</v>
      </c>
      <c r="E168" s="172">
        <f>_xll.qlInterestRateIndexValueDate(IndexON,D168)</f>
        <v>42516</v>
      </c>
      <c r="F168" s="188">
        <f>IFERROR(_xll.qlIndexFixing(IndexON,D168,TRUE,_xll.ohTrigger(RecalcTrigger,TriggerON)),NA())</f>
        <v>5.5226609322567288E-3</v>
      </c>
      <c r="H168" s="42">
        <f>_xll.qlCalendarAdvance(Calendar,$H167,B168,"f",FALSE)</f>
        <v>42516</v>
      </c>
      <c r="I168" s="172">
        <f>_xll.qlInterestRateIndexValueDate(Index1M,$H168)</f>
        <v>42516</v>
      </c>
      <c r="J168" s="177">
        <f>IFERROR(_xll.qlIndexFixing(Index1M,$H168,TRUE,_xll.ohTrigger(RecalcTrigger,Trigger1M)),NA())</f>
        <v>6.173212684026548E-3</v>
      </c>
      <c r="K168" s="44">
        <f>IFERROR(_xll.qlIndexFixing(Index3M,H168,TRUE,_xll.ohTrigger(RecalcTrigger,Trigger3M)),NA())</f>
        <v>7.14458333692705E-3</v>
      </c>
      <c r="L168" s="44">
        <f>IFERROR(_xll.qlIndexFixing(Index6M,$H168,TRUE,_xll.ohTrigger(RecalcTrigger,Trigger6M)),NA())</f>
        <v>8.7463569783888875E-3</v>
      </c>
      <c r="M168" s="178">
        <f>IFERROR(_xll.qlIndexFixing(Index1Y,$H168,TRUE,_xll.ohTrigger(RecalcTrigger,Trigger1Y)),NA())</f>
        <v>1.1795517511786535E-2</v>
      </c>
      <c r="N168" s="177">
        <f>IFERROR(_xll.qlIndexFixing(ONIndex1M,I168,TRUE,_xll.ohTrigger(RecalcTrigger,Trigger1M)),NA())</f>
        <v>6.0513271406037461E-3</v>
      </c>
      <c r="O168" s="44">
        <f>IFERROR(_xll.qlIndexFixing(ONIndex3M,I168,TRUE,_xll.ohTrigger(RecalcTrigger,Trigger3M)),NA())</f>
        <v>6.7001093494445385E-3</v>
      </c>
      <c r="P168" s="44">
        <f>IFERROR(_xll.qlIndexFixing(ONIndex6M,I168,TRUE,_xll.ohTrigger(RecalcTrigger,Trigger6M)),NA())</f>
        <v>8.3943058576085861E-3</v>
      </c>
      <c r="Q168" s="178">
        <f>IFERROR(_xll.qlIndexFixing(ONIndex1Y,I168,TRUE,_xll.ohTrigger(RecalcTrigger,Trigger1Y)),NA())</f>
        <v>1.0347036465548909E-2</v>
      </c>
    </row>
    <row r="169" spans="2:17" x14ac:dyDescent="0.2">
      <c r="B169" s="39" t="s">
        <v>17</v>
      </c>
      <c r="D169" s="42">
        <f>_xll.qlCalendarAdvance(Calendar,$D168,B169,"f",FALSE)</f>
        <v>42517</v>
      </c>
      <c r="E169" s="172">
        <f>_xll.qlInterestRateIndexValueDate(IndexON,D169)</f>
        <v>42517</v>
      </c>
      <c r="F169" s="188">
        <f>IFERROR(_xll.qlIndexFixing(IndexON,D169,TRUE,_xll.ohTrigger(RecalcTrigger,TriggerON)),NA())</f>
        <v>5.5368194142976779E-3</v>
      </c>
      <c r="H169" s="42">
        <f>_xll.qlCalendarAdvance(Calendar,$H168,B169,"f",FALSE)</f>
        <v>42517</v>
      </c>
      <c r="I169" s="172">
        <f>_xll.qlInterestRateIndexValueDate(Index1M,$H169)</f>
        <v>42517</v>
      </c>
      <c r="J169" s="177">
        <f>IFERROR(_xll.qlIndexFixing(Index1M,$H169,TRUE,_xll.ohTrigger(RecalcTrigger,Trigger1M)),NA())</f>
        <v>6.1770420667021349E-3</v>
      </c>
      <c r="K169" s="44">
        <f>IFERROR(_xll.qlIndexFixing(Index3M,H169,TRUE,_xll.ohTrigger(RecalcTrigger,Trigger3M)),NA())</f>
        <v>7.1675907467969591E-3</v>
      </c>
      <c r="L169" s="44">
        <f>IFERROR(_xll.qlIndexFixing(Index6M,$H169,TRUE,_xll.ohTrigger(RecalcTrigger,Trigger6M)),NA())</f>
        <v>8.7480587687056993E-3</v>
      </c>
      <c r="M169" s="178">
        <f>IFERROR(_xll.qlIndexFixing(Index1Y,$H169,TRUE,_xll.ohTrigger(RecalcTrigger,Trigger1Y)),NA())</f>
        <v>1.1838842866338951E-2</v>
      </c>
      <c r="N169" s="177">
        <f>IFERROR(_xll.qlIndexFixing(ONIndex1M,I169,TRUE,_xll.ohTrigger(RecalcTrigger,Trigger1M)),NA())</f>
        <v>6.0751260996280698E-3</v>
      </c>
      <c r="O169" s="44">
        <f>IFERROR(_xll.qlIndexFixing(ONIndex3M,I169,TRUE,_xll.ohTrigger(RecalcTrigger,Trigger3M)),NA())</f>
        <v>6.7225326416633924E-3</v>
      </c>
      <c r="P169" s="44">
        <f>IFERROR(_xll.qlIndexFixing(ONIndex6M,I169,TRUE,_xll.ohTrigger(RecalcTrigger,Trigger6M)),NA())</f>
        <v>8.3446237840181792E-3</v>
      </c>
      <c r="Q169" s="178">
        <f>IFERROR(_xll.qlIndexFixing(ONIndex1Y,I169,TRUE,_xll.ohTrigger(RecalcTrigger,Trigger1Y)),NA())</f>
        <v>1.0341144223727228E-2</v>
      </c>
    </row>
    <row r="170" spans="2:17" x14ac:dyDescent="0.2">
      <c r="B170" s="39" t="s">
        <v>17</v>
      </c>
      <c r="D170" s="42">
        <f>_xll.qlCalendarAdvance(Calendar,$D169,B170,"f",FALSE)</f>
        <v>42521</v>
      </c>
      <c r="E170" s="172">
        <f>_xll.qlInterestRateIndexValueDate(IndexON,D170)</f>
        <v>42521</v>
      </c>
      <c r="F170" s="188">
        <f>IFERROR(_xll.qlIndexFixing(IndexON,D170,TRUE,_xll.ohTrigger(RecalcTrigger,TriggerON)),NA())</f>
        <v>5.5474929842713738E-3</v>
      </c>
      <c r="H170" s="42">
        <f>_xll.qlCalendarAdvance(Calendar,$H169,B170,"f",FALSE)</f>
        <v>42521</v>
      </c>
      <c r="I170" s="172">
        <f>_xll.qlInterestRateIndexValueDate(Index1M,$H170)</f>
        <v>42521</v>
      </c>
      <c r="J170" s="177">
        <f>IFERROR(_xll.qlIndexFixing(Index1M,$H170,TRUE,_xll.ohTrigger(RecalcTrigger,Trigger1M)),NA())</f>
        <v>6.1986359226923566E-3</v>
      </c>
      <c r="K170" s="44">
        <f>IFERROR(_xll.qlIndexFixing(Index3M,H170,TRUE,_xll.ohTrigger(RecalcTrigger,Trigger3M)),NA())</f>
        <v>7.1911440899488999E-3</v>
      </c>
      <c r="L170" s="44">
        <f>IFERROR(_xll.qlIndexFixing(Index6M,$H170,TRUE,_xll.ohTrigger(RecalcTrigger,Trigger6M)),NA())</f>
        <v>8.7668793770820357E-3</v>
      </c>
      <c r="M170" s="178">
        <f>IFERROR(_xll.qlIndexFixing(Index1Y,$H170,TRUE,_xll.ohTrigger(RecalcTrigger,Trigger1Y)),NA())</f>
        <v>1.186384177207267E-2</v>
      </c>
      <c r="N170" s="177">
        <f>IFERROR(_xll.qlIndexFixing(ONIndex1M,I170,TRUE,_xll.ohTrigger(RecalcTrigger,Trigger1M)),NA())</f>
        <v>6.0984198586466754E-3</v>
      </c>
      <c r="O170" s="44">
        <f>IFERROR(_xll.qlIndexFixing(ONIndex3M,I170,TRUE,_xll.ohTrigger(RecalcTrigger,Trigger3M)),NA())</f>
        <v>6.7450035200844471E-3</v>
      </c>
      <c r="P170" s="44">
        <f>IFERROR(_xll.qlIndexFixing(ONIndex6M,I170,TRUE,_xll.ohTrigger(RecalcTrigger,Trigger6M)),NA())</f>
        <v>8.2826593261309256E-3</v>
      </c>
      <c r="Q170" s="178">
        <f>IFERROR(_xll.qlIndexFixing(ONIndex1Y,I170,TRUE,_xll.ohTrigger(RecalcTrigger,Trigger1Y)),NA())</f>
        <v>1.0330499386098646E-2</v>
      </c>
    </row>
    <row r="171" spans="2:17" x14ac:dyDescent="0.2">
      <c r="B171" s="39" t="s">
        <v>17</v>
      </c>
      <c r="D171" s="42">
        <f>_xll.qlCalendarAdvance(Calendar,$D170,B171,"f",FALSE)</f>
        <v>42522</v>
      </c>
      <c r="E171" s="172">
        <f>_xll.qlInterestRateIndexValueDate(IndexON,D171)</f>
        <v>42522</v>
      </c>
      <c r="F171" s="188">
        <f>IFERROR(_xll.qlIndexFixing(IndexON,D171,TRUE,_xll.ohTrigger(RecalcTrigger,TriggerON)),NA())</f>
        <v>5.5505676178990715E-3</v>
      </c>
      <c r="H171" s="42">
        <f>_xll.qlCalendarAdvance(Calendar,$H170,B171,"f",FALSE)</f>
        <v>42522</v>
      </c>
      <c r="I171" s="172">
        <f>_xll.qlInterestRateIndexValueDate(Index1M,$H171)</f>
        <v>42522</v>
      </c>
      <c r="J171" s="177">
        <f>IFERROR(_xll.qlIndexFixing(Index1M,$H171,TRUE,_xll.ohTrigger(RecalcTrigger,Trigger1M)),NA())</f>
        <v>6.2040684060665399E-3</v>
      </c>
      <c r="K171" s="44">
        <f>IFERROR(_xll.qlIndexFixing(Index3M,H171,TRUE,_xll.ohTrigger(RecalcTrigger,Trigger3M)),NA())</f>
        <v>7.2004178118334119E-3</v>
      </c>
      <c r="L171" s="44">
        <f>IFERROR(_xll.qlIndexFixing(Index6M,$H171,TRUE,_xll.ohTrigger(RecalcTrigger,Trigger6M)),NA())</f>
        <v>8.7747200049845854E-3</v>
      </c>
      <c r="M171" s="178">
        <f>IFERROR(_xll.qlIndexFixing(Index1Y,$H171,TRUE,_xll.ohTrigger(RecalcTrigger,Trigger1Y)),NA())</f>
        <v>1.1877572303568895E-2</v>
      </c>
      <c r="N171" s="177">
        <f>IFERROR(_xll.qlIndexFixing(ONIndex1M,I171,TRUE,_xll.ohTrigger(RecalcTrigger,Trigger1M)),NA())</f>
        <v>6.1076795708825404E-3</v>
      </c>
      <c r="O171" s="44">
        <f>IFERROR(_xll.qlIndexFixing(ONIndex3M,I171,TRUE,_xll.ohTrigger(RecalcTrigger,Trigger3M)),NA())</f>
        <v>6.7542337630011051E-3</v>
      </c>
      <c r="P171" s="44">
        <f>IFERROR(_xll.qlIndexFixing(ONIndex6M,I171,TRUE,_xll.ohTrigger(RecalcTrigger,Trigger6M)),NA())</f>
        <v>8.2539027994810166E-3</v>
      </c>
      <c r="Q171" s="178">
        <f>IFERROR(_xll.qlIndexFixing(ONIndex1Y,I171,TRUE,_xll.ohTrigger(RecalcTrigger,Trigger1Y)),NA())</f>
        <v>1.0324990154290115E-2</v>
      </c>
    </row>
    <row r="172" spans="2:17" x14ac:dyDescent="0.2">
      <c r="B172" s="39" t="s">
        <v>17</v>
      </c>
      <c r="D172" s="42">
        <f>_xll.qlCalendarAdvance(Calendar,$D171,B172,"f",FALSE)</f>
        <v>42523</v>
      </c>
      <c r="E172" s="172">
        <f>_xll.qlInterestRateIndexValueDate(IndexON,D172)</f>
        <v>42523</v>
      </c>
      <c r="F172" s="188">
        <f>IFERROR(_xll.qlIndexFixing(IndexON,D172,TRUE,_xll.ohTrigger(RecalcTrigger,TriggerON)),NA())</f>
        <v>5.5532356307463893E-3</v>
      </c>
      <c r="H172" s="42">
        <f>_xll.qlCalendarAdvance(Calendar,$H171,B172,"f",FALSE)</f>
        <v>42523</v>
      </c>
      <c r="I172" s="172">
        <f>_xll.qlInterestRateIndexValueDate(Index1M,$H172)</f>
        <v>42523</v>
      </c>
      <c r="J172" s="177">
        <f>IFERROR(_xll.qlIndexFixing(Index1M,$H172,TRUE,_xll.ohTrigger(RecalcTrigger,Trigger1M)),NA())</f>
        <v>6.2129590208191005E-3</v>
      </c>
      <c r="K172" s="44">
        <f>IFERROR(_xll.qlIndexFixing(Index3M,H172,TRUE,_xll.ohTrigger(RecalcTrigger,Trigger3M)),NA())</f>
        <v>7.2096756994065245E-3</v>
      </c>
      <c r="L172" s="44">
        <f>IFERROR(_xll.qlIndexFixing(Index6M,$H172,TRUE,_xll.ohTrigger(RecalcTrigger,Trigger6M)),NA())</f>
        <v>8.7827831408664129E-3</v>
      </c>
      <c r="M172" s="178">
        <f>IFERROR(_xll.qlIndexFixing(Index1Y,$H172,TRUE,_xll.ohTrigger(RecalcTrigger,Trigger1Y)),NA())</f>
        <v>1.1891322226683654E-2</v>
      </c>
      <c r="N172" s="177">
        <f>IFERROR(_xll.qlIndexFixing(ONIndex1M,I172,TRUE,_xll.ohTrigger(RecalcTrigger,Trigger1M)),NA())</f>
        <v>6.116710349824972E-3</v>
      </c>
      <c r="O172" s="44">
        <f>IFERROR(_xll.qlIndexFixing(ONIndex3M,I172,TRUE,_xll.ohTrigger(RecalcTrigger,Trigger3M)),NA())</f>
        <v>6.7635478089067558E-3</v>
      </c>
      <c r="P172" s="44">
        <f>IFERROR(_xll.qlIndexFixing(ONIndex6M,I172,TRUE,_xll.ohTrigger(RecalcTrigger,Trigger6M)),NA())</f>
        <v>8.2257984233191639E-3</v>
      </c>
      <c r="Q172" s="178">
        <f>IFERROR(_xll.qlIndexFixing(ONIndex1Y,I172,TRUE,_xll.ohTrigger(RecalcTrigger,Trigger1Y)),NA())</f>
        <v>1.0319318205215255E-2</v>
      </c>
    </row>
    <row r="173" spans="2:17" x14ac:dyDescent="0.2">
      <c r="B173" s="39" t="s">
        <v>17</v>
      </c>
      <c r="D173" s="42">
        <f>_xll.qlCalendarAdvance(Calendar,$D172,B173,"f",FALSE)</f>
        <v>42524</v>
      </c>
      <c r="E173" s="172">
        <f>_xll.qlInterestRateIndexValueDate(IndexON,D173)</f>
        <v>42524</v>
      </c>
      <c r="F173" s="188">
        <f>IFERROR(_xll.qlIndexFixing(IndexON,D173,TRUE,_xll.ohTrigger(RecalcTrigger,TriggerON)),NA())</f>
        <v>5.5574608479491703E-3</v>
      </c>
      <c r="H173" s="42">
        <f>_xll.qlCalendarAdvance(Calendar,$H172,B173,"f",FALSE)</f>
        <v>42524</v>
      </c>
      <c r="I173" s="172">
        <f>_xll.qlInterestRateIndexValueDate(Index1M,$H173)</f>
        <v>42524</v>
      </c>
      <c r="J173" s="177">
        <f>IFERROR(_xll.qlIndexFixing(Index1M,$H173,TRUE,_xll.ohTrigger(RecalcTrigger,Trigger1M)),NA())</f>
        <v>6.2159596489186697E-3</v>
      </c>
      <c r="K173" s="44">
        <f>IFERROR(_xll.qlIndexFixing(Index3M,H173,TRUE,_xll.ohTrigger(RecalcTrigger,Trigger3M)),NA())</f>
        <v>7.2278259041592754E-3</v>
      </c>
      <c r="L173" s="44">
        <f>IFERROR(_xll.qlIndexFixing(Index6M,$H173,TRUE,_xll.ohTrigger(RecalcTrigger,Trigger6M)),NA())</f>
        <v>8.8019233895100836E-3</v>
      </c>
      <c r="M173" s="178">
        <f>IFERROR(_xll.qlIndexFixing(Index1Y,$H173,TRUE,_xll.ohTrigger(RecalcTrigger,Trigger1Y)),NA())</f>
        <v>1.1924493182030885E-2</v>
      </c>
      <c r="N173" s="177">
        <f>IFERROR(_xll.qlIndexFixing(ONIndex1M,I173,TRUE,_xll.ohTrigger(RecalcTrigger,Trigger1M)),NA())</f>
        <v>6.1339861712036061E-3</v>
      </c>
      <c r="O173" s="44">
        <f>IFERROR(_xll.qlIndexFixing(ONIndex3M,I173,TRUE,_xll.ohTrigger(RecalcTrigger,Trigger3M)),NA())</f>
        <v>6.7825812767086111E-3</v>
      </c>
      <c r="P173" s="44">
        <f>IFERROR(_xll.qlIndexFixing(ONIndex6M,I173,TRUE,_xll.ohTrigger(RecalcTrigger,Trigger6M)),NA())</f>
        <v>8.1739426593348732E-3</v>
      </c>
      <c r="Q173" s="178">
        <f>IFERROR(_xll.qlIndexFixing(ONIndex1Y,I173,TRUE,_xll.ohTrigger(RecalcTrigger,Trigger1Y)),NA())</f>
        <v>1.0308131034687531E-2</v>
      </c>
    </row>
    <row r="174" spans="2:17" x14ac:dyDescent="0.2">
      <c r="B174" s="39" t="s">
        <v>17</v>
      </c>
      <c r="D174" s="42">
        <f>_xll.qlCalendarAdvance(Calendar,$D173,B174,"f",FALSE)</f>
        <v>42527</v>
      </c>
      <c r="E174" s="172">
        <f>_xll.qlInterestRateIndexValueDate(IndexON,D174)</f>
        <v>42527</v>
      </c>
      <c r="F174" s="188">
        <f>IFERROR(_xll.qlIndexFixing(IndexON,D174,TRUE,_xll.ohTrigger(RecalcTrigger,TriggerON)),NA())</f>
        <v>5.5603214110366839E-3</v>
      </c>
      <c r="H174" s="42">
        <f>_xll.qlCalendarAdvance(Calendar,$H173,B174,"f",FALSE)</f>
        <v>42527</v>
      </c>
      <c r="I174" s="172">
        <f>_xll.qlInterestRateIndexValueDate(Index1M,$H174)</f>
        <v>42527</v>
      </c>
      <c r="J174" s="177">
        <f>IFERROR(_xll.qlIndexFixing(Index1M,$H174,TRUE,_xll.ohTrigger(RecalcTrigger,Trigger1M)),NA())</f>
        <v>6.2277099091316108E-3</v>
      </c>
      <c r="K174" s="44">
        <f>IFERROR(_xll.qlIndexFixing(Index3M,H174,TRUE,_xll.ohTrigger(RecalcTrigger,Trigger3M)),NA())</f>
        <v>7.2465229796234145E-3</v>
      </c>
      <c r="L174" s="44">
        <f>IFERROR(_xll.qlIndexFixing(Index6M,$H174,TRUE,_xll.ohTrigger(RecalcTrigger,Trigger6M)),NA())</f>
        <v>8.8171532251289826E-3</v>
      </c>
      <c r="M174" s="178">
        <f>IFERROR(_xll.qlIndexFixing(Index1Y,$H174,TRUE,_xll.ohTrigger(RecalcTrigger,Trigger1Y)),NA())</f>
        <v>1.1946459970563428E-2</v>
      </c>
      <c r="N174" s="177">
        <f>IFERROR(_xll.qlIndexFixing(ONIndex1M,I174,TRUE,_xll.ohTrigger(RecalcTrigger,Trigger1M)),NA())</f>
        <v>6.1501670118346841E-3</v>
      </c>
      <c r="O174" s="44">
        <f>IFERROR(_xll.qlIndexFixing(ONIndex3M,I174,TRUE,_xll.ohTrigger(RecalcTrigger,Trigger3M)),NA())</f>
        <v>6.8016420221761464E-3</v>
      </c>
      <c r="P174" s="44">
        <f>IFERROR(_xll.qlIndexFixing(ONIndex6M,I174,TRUE,_xll.ohTrigger(RecalcTrigger,Trigger6M)),NA())</f>
        <v>8.1258907538850345E-3</v>
      </c>
      <c r="Q174" s="178">
        <f>IFERROR(_xll.qlIndexFixing(ONIndex1Y,I174,TRUE,_xll.ohTrigger(RecalcTrigger,Trigger1Y)),NA())</f>
        <v>1.0296227283094206E-2</v>
      </c>
    </row>
    <row r="175" spans="2:17" x14ac:dyDescent="0.2">
      <c r="B175" s="39" t="s">
        <v>17</v>
      </c>
      <c r="D175" s="42">
        <f>_xll.qlCalendarAdvance(Calendar,$D174,B175,"f",FALSE)</f>
        <v>42528</v>
      </c>
      <c r="E175" s="172">
        <f>_xll.qlInterestRateIndexValueDate(IndexON,D175)</f>
        <v>42528</v>
      </c>
      <c r="F175" s="188">
        <f>IFERROR(_xll.qlIndexFixing(IndexON,D175,TRUE,_xll.ohTrigger(RecalcTrigger,TriggerON)),NA())</f>
        <v>5.5611962884560828E-3</v>
      </c>
      <c r="H175" s="42">
        <f>_xll.qlCalendarAdvance(Calendar,$H174,B175,"f",FALSE)</f>
        <v>42528</v>
      </c>
      <c r="I175" s="172">
        <f>_xll.qlInterestRateIndexValueDate(Index1M,$H175)</f>
        <v>42528</v>
      </c>
      <c r="J175" s="177">
        <f>IFERROR(_xll.qlIndexFixing(Index1M,$H175,TRUE,_xll.ohTrigger(RecalcTrigger,Trigger1M)),NA())</f>
        <v>6.2318883790260333E-3</v>
      </c>
      <c r="K175" s="44">
        <f>IFERROR(_xll.qlIndexFixing(Index3M,H175,TRUE,_xll.ohTrigger(RecalcTrigger,Trigger3M)),NA())</f>
        <v>7.255682250311978E-3</v>
      </c>
      <c r="L175" s="44">
        <f>IFERROR(_xll.qlIndexFixing(Index6M,$H175,TRUE,_xll.ohTrigger(RecalcTrigger,Trigger6M)),NA())</f>
        <v>8.8262400296017975E-3</v>
      </c>
      <c r="M175" s="178">
        <f>IFERROR(_xll.qlIndexFixing(Index1Y,$H175,TRUE,_xll.ohTrigger(RecalcTrigger,Trigger1Y)),NA())</f>
        <v>1.1960264103478835E-2</v>
      </c>
      <c r="N175" s="177">
        <f>IFERROR(_xll.qlIndexFixing(ONIndex1M,I175,TRUE,_xll.ohTrigger(RecalcTrigger,Trigger1M)),NA())</f>
        <v>6.1578645638160623E-3</v>
      </c>
      <c r="O175" s="44">
        <f>IFERROR(_xll.qlIndexFixing(ONIndex3M,I175,TRUE,_xll.ohTrigger(RecalcTrigger,Trigger3M)),NA())</f>
        <v>6.8113750830267605E-3</v>
      </c>
      <c r="P175" s="44">
        <f>IFERROR(_xll.qlIndexFixing(ONIndex6M,I175,TRUE,_xll.ohTrigger(RecalcTrigger,Trigger6M)),NA())</f>
        <v>8.1040412940736051E-3</v>
      </c>
      <c r="Q175" s="178">
        <f>IFERROR(_xll.qlIndexFixing(ONIndex1Y,I175,TRUE,_xll.ohTrigger(RecalcTrigger,Trigger1Y)),NA())</f>
        <v>1.029035377110854E-2</v>
      </c>
    </row>
    <row r="176" spans="2:17" x14ac:dyDescent="0.2">
      <c r="B176" s="39" t="s">
        <v>17</v>
      </c>
      <c r="D176" s="42">
        <f>_xll.qlCalendarAdvance(Calendar,$D175,B176,"f",FALSE)</f>
        <v>42529</v>
      </c>
      <c r="E176" s="172">
        <f>_xll.qlInterestRateIndexValueDate(IndexON,D176)</f>
        <v>42529</v>
      </c>
      <c r="F176" s="188">
        <f>IFERROR(_xll.qlIndexFixing(IndexON,D176,TRUE,_xll.ohTrigger(RecalcTrigger,TriggerON)),NA())</f>
        <v>5.5617125388385258E-3</v>
      </c>
      <c r="H176" s="42">
        <f>_xll.qlCalendarAdvance(Calendar,$H175,B176,"f",FALSE)</f>
        <v>42529</v>
      </c>
      <c r="I176" s="172">
        <f>_xll.qlInterestRateIndexValueDate(Index1M,$H176)</f>
        <v>42529</v>
      </c>
      <c r="J176" s="177">
        <f>IFERROR(_xll.qlIndexFixing(Index1M,$H176,TRUE,_xll.ohTrigger(RecalcTrigger,Trigger1M)),NA())</f>
        <v>6.2359367072557514E-3</v>
      </c>
      <c r="K176" s="44">
        <f>IFERROR(_xll.qlIndexFixing(Index3M,H176,TRUE,_xll.ohTrigger(RecalcTrigger,Trigger3M)),NA())</f>
        <v>7.26481790847496E-3</v>
      </c>
      <c r="L176" s="44">
        <f>IFERROR(_xll.qlIndexFixing(Index6M,$H176,TRUE,_xll.ohTrigger(RecalcTrigger,Trigger6M)),NA())</f>
        <v>8.8355105065052106E-3</v>
      </c>
      <c r="M176" s="178">
        <f>IFERROR(_xll.qlIndexFixing(Index1Y,$H176,TRUE,_xll.ohTrigger(RecalcTrigger,Trigger1Y)),NA())</f>
        <v>1.1974070188244257E-2</v>
      </c>
      <c r="N176" s="177">
        <f>IFERROR(_xll.qlIndexFixing(ONIndex1M,I176,TRUE,_xll.ohTrigger(RecalcTrigger,Trigger1M)),NA())</f>
        <v>6.1652954703728113E-3</v>
      </c>
      <c r="O176" s="44">
        <f>IFERROR(_xll.qlIndexFixing(ONIndex3M,I176,TRUE,_xll.ohTrigger(RecalcTrigger,Trigger3M)),NA())</f>
        <v>6.821191946785321E-3</v>
      </c>
      <c r="P176" s="44">
        <f>IFERROR(_xll.qlIndexFixing(ONIndex6M,I176,TRUE,_xll.ohTrigger(RecalcTrigger,Trigger6M)),NA())</f>
        <v>8.0834428167542161E-3</v>
      </c>
      <c r="Q176" s="178">
        <f>IFERROR(_xll.qlIndexFixing(ONIndex1Y,I176,TRUE,_xll.ohTrigger(RecalcTrigger,Trigger1Y)),NA())</f>
        <v>1.0284439946459667E-2</v>
      </c>
    </row>
    <row r="177" spans="2:17" x14ac:dyDescent="0.2">
      <c r="B177" s="39" t="s">
        <v>17</v>
      </c>
      <c r="D177" s="42">
        <f>_xll.qlCalendarAdvance(Calendar,$D176,B177,"f",FALSE)</f>
        <v>42530</v>
      </c>
      <c r="E177" s="172">
        <f>_xll.qlInterestRateIndexValueDate(IndexON,D177)</f>
        <v>42530</v>
      </c>
      <c r="F177" s="188">
        <f>IFERROR(_xll.qlIndexFixing(IndexON,D177,TRUE,_xll.ohTrigger(RecalcTrigger,TriggerON)),NA())</f>
        <v>5.5618701621029665E-3</v>
      </c>
      <c r="H177" s="42">
        <f>_xll.qlCalendarAdvance(Calendar,$H176,B177,"f",FALSE)</f>
        <v>42530</v>
      </c>
      <c r="I177" s="172">
        <f>_xll.qlInterestRateIndexValueDate(Index1M,$H177)</f>
        <v>42530</v>
      </c>
      <c r="J177" s="177">
        <f>IFERROR(_xll.qlIndexFixing(Index1M,$H177,TRUE,_xll.ohTrigger(RecalcTrigger,Trigger1M)),NA())</f>
        <v>6.243253787296156E-3</v>
      </c>
      <c r="K177" s="44">
        <f>IFERROR(_xll.qlIndexFixing(Index3M,H177,TRUE,_xll.ohTrigger(RecalcTrigger,Trigger3M)),NA())</f>
        <v>7.2739286577013368E-3</v>
      </c>
      <c r="L177" s="44">
        <f>IFERROR(_xll.qlIndexFixing(Index6M,$H177,TRUE,_xll.ohTrigger(RecalcTrigger,Trigger6M)),NA())</f>
        <v>8.8449576352436776E-3</v>
      </c>
      <c r="M177" s="178">
        <f>IFERROR(_xll.qlIndexFixing(Index1Y,$H177,TRUE,_xll.ohTrigger(RecalcTrigger,Trigger1Y)),NA())</f>
        <v>1.1987875261112668E-2</v>
      </c>
      <c r="N177" s="177">
        <f>IFERROR(_xll.qlIndexFixing(ONIndex1M,I177,TRUE,_xll.ohTrigger(RecalcTrigger,Trigger1M)),NA())</f>
        <v>6.1724597315049312E-3</v>
      </c>
      <c r="O177" s="44">
        <f>IFERROR(_xll.qlIndexFixing(ONIndex3M,I177,TRUE,_xll.ohTrigger(RecalcTrigger,Trigger3M)),NA())</f>
        <v>6.8310926135328742E-3</v>
      </c>
      <c r="P177" s="44">
        <f>IFERROR(_xll.qlIndexFixing(ONIndex6M,I177,TRUE,_xll.ohTrigger(RecalcTrigger,Trigger6M)),NA())</f>
        <v>8.0640953218458211E-3</v>
      </c>
      <c r="Q177" s="178">
        <f>IFERROR(_xll.qlIndexFixing(ONIndex1Y,I177,TRUE,_xll.ohTrigger(RecalcTrigger,Trigger1Y)),NA())</f>
        <v>1.0278485809390725E-2</v>
      </c>
    </row>
    <row r="178" spans="2:17" x14ac:dyDescent="0.2">
      <c r="B178" s="39" t="s">
        <v>17</v>
      </c>
      <c r="D178" s="42">
        <f>_xll.qlCalendarAdvance(Calendar,$D177,B178,"f",FALSE)</f>
        <v>42531</v>
      </c>
      <c r="E178" s="172">
        <f>_xll.qlInterestRateIndexValueDate(IndexON,D178)</f>
        <v>42531</v>
      </c>
      <c r="F178" s="188">
        <f>IFERROR(_xll.qlIndexFixing(IndexON,D178,TRUE,_xll.ohTrigger(RecalcTrigger,TriggerON)),NA())</f>
        <v>5.56107471038995E-3</v>
      </c>
      <c r="H178" s="42">
        <f>_xll.qlCalendarAdvance(Calendar,$H177,B178,"f",FALSE)</f>
        <v>42531</v>
      </c>
      <c r="I178" s="172">
        <f>_xll.qlInterestRateIndexValueDate(Index1M,$H178)</f>
        <v>42531</v>
      </c>
      <c r="J178" s="177">
        <f>IFERROR(_xll.qlIndexFixing(Index1M,$H178,TRUE,_xll.ohTrigger(RecalcTrigger,Trigger1M)),NA())</f>
        <v>6.2454318509629026E-3</v>
      </c>
      <c r="K178" s="44">
        <f>IFERROR(_xll.qlIndexFixing(Index3M,H178,TRUE,_xll.ohTrigger(RecalcTrigger,Trigger3M)),NA())</f>
        <v>7.2916873342009055E-3</v>
      </c>
      <c r="L178" s="44">
        <f>IFERROR(_xll.qlIndexFixing(Index6M,$H178,TRUE,_xll.ohTrigger(RecalcTrigger,Trigger6M)),NA())</f>
        <v>8.865630755510185E-3</v>
      </c>
      <c r="M178" s="178">
        <f>IFERROR(_xll.qlIndexFixing(Index1Y,$H178,TRUE,_xll.ohTrigger(RecalcTrigger,Trigger1Y)),NA())</f>
        <v>1.2020338689611906E-2</v>
      </c>
      <c r="N178" s="177">
        <f>IFERROR(_xll.qlIndexFixing(ONIndex1M,I178,TRUE,_xll.ohTrigger(RecalcTrigger,Trigger1M)),NA())</f>
        <v>6.1860042725903073E-3</v>
      </c>
      <c r="O178" s="44">
        <f>IFERROR(_xll.qlIndexFixing(ONIndex3M,I178,TRUE,_xll.ohTrigger(RecalcTrigger,Trigger3M)),NA())</f>
        <v>6.8513018900784326E-3</v>
      </c>
      <c r="P178" s="44">
        <f>IFERROR(_xll.qlIndexFixing(ONIndex6M,I178,TRUE,_xll.ohTrigger(RecalcTrigger,Trigger6M)),NA())</f>
        <v>8.0297469142542877E-3</v>
      </c>
      <c r="Q178" s="178">
        <f>IFERROR(_xll.qlIndexFixing(ONIndex1Y,I178,TRUE,_xll.ohTrigger(RecalcTrigger,Trigger1Y)),NA())</f>
        <v>1.0266731929174194E-2</v>
      </c>
    </row>
    <row r="179" spans="2:17" x14ac:dyDescent="0.2">
      <c r="B179" s="39" t="s">
        <v>17</v>
      </c>
      <c r="D179" s="42">
        <f>_xll.qlCalendarAdvance(Calendar,$D178,B179,"f",FALSE)</f>
        <v>42534</v>
      </c>
      <c r="E179" s="172">
        <f>_xll.qlInterestRateIndexValueDate(IndexON,D179)</f>
        <v>42534</v>
      </c>
      <c r="F179" s="188">
        <f>IFERROR(_xll.qlIndexFixing(IndexON,D179,TRUE,_xll.ohTrigger(RecalcTrigger,TriggerON)),NA())</f>
        <v>5.5589143843859379E-3</v>
      </c>
      <c r="H179" s="42">
        <f>_xll.qlCalendarAdvance(Calendar,$H178,B179,"f",FALSE)</f>
        <v>42534</v>
      </c>
      <c r="I179" s="172">
        <f>_xll.qlInterestRateIndexValueDate(Index1M,$H179)</f>
        <v>42534</v>
      </c>
      <c r="J179" s="177">
        <f>IFERROR(_xll.qlIndexFixing(Index1M,$H179,TRUE,_xll.ohTrigger(RecalcTrigger,Trigger1M)),NA())</f>
        <v>6.2550232558383403E-3</v>
      </c>
      <c r="K179" s="44">
        <f>IFERROR(_xll.qlIndexFixing(Index3M,H179,TRUE,_xll.ohTrigger(RecalcTrigger,Trigger3M)),NA())</f>
        <v>7.310096636656536E-3</v>
      </c>
      <c r="L179" s="44">
        <f>IFERROR(_xll.qlIndexFixing(Index6M,$H179,TRUE,_xll.ohTrigger(RecalcTrigger,Trigger6M)),NA())</f>
        <v>8.8843722535437257E-3</v>
      </c>
      <c r="M179" s="178">
        <f>IFERROR(_xll.qlIndexFixing(Index1Y,$H179,TRUE,_xll.ohTrigger(RecalcTrigger,Trigger1Y)),NA())</f>
        <v>1.2043026153015113E-2</v>
      </c>
      <c r="N179" s="177">
        <f>IFERROR(_xll.qlIndexFixing(ONIndex1M,I179,TRUE,_xll.ohTrigger(RecalcTrigger,Trigger1M)),NA())</f>
        <v>6.1984503211387487E-3</v>
      </c>
      <c r="O179" s="44">
        <f>IFERROR(_xll.qlIndexFixing(ONIndex3M,I179,TRUE,_xll.ohTrigger(RecalcTrigger,Trigger3M)),NA())</f>
        <v>6.8715333108992915E-3</v>
      </c>
      <c r="P179" s="44">
        <f>IFERROR(_xll.qlIndexFixing(ONIndex6M,I179,TRUE,_xll.ohTrigger(RecalcTrigger,Trigger6M)),NA())</f>
        <v>7.9992151616214979E-3</v>
      </c>
      <c r="Q179" s="178">
        <f>IFERROR(_xll.qlIndexFixing(ONIndex1Y,I179,TRUE,_xll.ohTrigger(RecalcTrigger,Trigger1Y)),NA())</f>
        <v>1.0254266134969159E-2</v>
      </c>
    </row>
    <row r="180" spans="2:17" x14ac:dyDescent="0.2">
      <c r="B180" s="39" t="s">
        <v>17</v>
      </c>
      <c r="D180" s="42">
        <f>_xll.qlCalendarAdvance(Calendar,$D179,B180,"f",FALSE)</f>
        <v>42535</v>
      </c>
      <c r="E180" s="172">
        <f>_xll.qlInterestRateIndexValueDate(IndexON,D180)</f>
        <v>42535</v>
      </c>
      <c r="F180" s="188">
        <f>IFERROR(_xll.qlIndexFixing(IndexON,D180,TRUE,_xll.ohTrigger(RecalcTrigger,TriggerON)),NA())</f>
        <v>5.5572788722224598E-3</v>
      </c>
      <c r="H180" s="42">
        <f>_xll.qlCalendarAdvance(Calendar,$H179,B180,"f",FALSE)</f>
        <v>42535</v>
      </c>
      <c r="I180" s="172">
        <f>_xll.qlInterestRateIndexValueDate(Index1M,$H180)</f>
        <v>42535</v>
      </c>
      <c r="J180" s="177">
        <f>IFERROR(_xll.qlIndexFixing(Index1M,$H180,TRUE,_xll.ohTrigger(RecalcTrigger,Trigger1M)),NA())</f>
        <v>6.2587689539407671E-3</v>
      </c>
      <c r="K180" s="44">
        <f>IFERROR(_xll.qlIndexFixing(Index3M,H180,TRUE,_xll.ohTrigger(RecalcTrigger,Trigger3M)),NA())</f>
        <v>7.3190633946584021E-3</v>
      </c>
      <c r="L180" s="44">
        <f>IFERROR(_xll.qlIndexFixing(Index6M,$H180,TRUE,_xll.ohTrigger(RecalcTrigger,Trigger6M)),NA())</f>
        <v>8.8945973293533143E-3</v>
      </c>
      <c r="M180" s="178">
        <f>IFERROR(_xll.qlIndexFixing(Index1Y,$H180,TRUE,_xll.ohTrigger(RecalcTrigger,Trigger1Y)),NA())</f>
        <v>1.2056781704536057E-2</v>
      </c>
      <c r="N180" s="177">
        <f>IFERROR(_xll.qlIndexFixing(ONIndex1M,I180,TRUE,_xll.ohTrigger(RecalcTrigger,Trigger1M)),NA())</f>
        <v>6.204281354661445E-3</v>
      </c>
      <c r="O180" s="44">
        <f>IFERROR(_xll.qlIndexFixing(ONIndex3M,I180,TRUE,_xll.ohTrigger(RecalcTrigger,Trigger3M)),NA())</f>
        <v>6.8818529927539007E-3</v>
      </c>
      <c r="P180" s="44">
        <f>IFERROR(_xll.qlIndexFixing(ONIndex6M,I180,TRUE,_xll.ohTrigger(RecalcTrigger,Trigger6M)),NA())</f>
        <v>7.9861225756883147E-3</v>
      </c>
      <c r="Q180" s="178">
        <f>IFERROR(_xll.qlIndexFixing(ONIndex1Y,I180,TRUE,_xll.ohTrigger(RecalcTrigger,Trigger1Y)),NA())</f>
        <v>1.0248110434908364E-2</v>
      </c>
    </row>
    <row r="181" spans="2:17" x14ac:dyDescent="0.2">
      <c r="B181" s="39" t="s">
        <v>17</v>
      </c>
      <c r="D181" s="42">
        <f>_xll.qlCalendarAdvance(Calendar,$D180,B181,"f",FALSE)</f>
        <v>42536</v>
      </c>
      <c r="E181" s="172">
        <f>_xll.qlInterestRateIndexValueDate(IndexON,D181)</f>
        <v>42536</v>
      </c>
      <c r="F181" s="188">
        <f>IFERROR(_xll.qlIndexFixing(IndexON,D181,TRUE,_xll.ohTrigger(RecalcTrigger,TriggerON)),NA())</f>
        <v>5.5552847331030719E-3</v>
      </c>
      <c r="H181" s="42">
        <f>_xll.qlCalendarAdvance(Calendar,$H180,B181,"f",FALSE)</f>
        <v>42536</v>
      </c>
      <c r="I181" s="172">
        <f>_xll.qlInterestRateIndexValueDate(Index1M,$H181)</f>
        <v>42536</v>
      </c>
      <c r="J181" s="177">
        <f>IFERROR(_xll.qlIndexFixing(Index1M,$H181,TRUE,_xll.ohTrigger(RecalcTrigger,Trigger1M)),NA())</f>
        <v>6.2625439172743587E-3</v>
      </c>
      <c r="K181" s="44">
        <f>IFERROR(_xll.qlIndexFixing(Index3M,H181,TRUE,_xll.ohTrigger(RecalcTrigger,Trigger3M)),NA())</f>
        <v>7.3279974650302497E-3</v>
      </c>
      <c r="L181" s="44">
        <f>IFERROR(_xll.qlIndexFixing(Index6M,$H181,TRUE,_xll.ohTrigger(RecalcTrigger,Trigger6M)),NA())</f>
        <v>8.9049569314441548E-3</v>
      </c>
      <c r="M181" s="178">
        <f>IFERROR(_xll.qlIndexFixing(Index1Y,$H181,TRUE,_xll.ohTrigger(RecalcTrigger,Trigger1Y)),NA())</f>
        <v>1.2070518458286994E-2</v>
      </c>
      <c r="N181" s="177">
        <f>IFERROR(_xll.qlIndexFixing(ONIndex1M,I181,TRUE,_xll.ohTrigger(RecalcTrigger,Trigger1M)),NA())</f>
        <v>6.2098457427595122E-3</v>
      </c>
      <c r="O181" s="44">
        <f>IFERROR(_xll.qlIndexFixing(ONIndex3M,I181,TRUE,_xll.ohTrigger(RecalcTrigger,Trigger3M)),NA())</f>
        <v>6.8922564776785489E-3</v>
      </c>
      <c r="P181" s="44">
        <f>IFERROR(_xll.qlIndexFixing(ONIndex6M,I181,TRUE,_xll.ohTrigger(RecalcTrigger,Trigger6M)),NA())</f>
        <v>7.9742809709504314E-3</v>
      </c>
      <c r="Q181" s="178">
        <f>IFERROR(_xll.qlIndexFixing(ONIndex1Y,I181,TRUE,_xll.ohTrigger(RecalcTrigger,Trigger1Y)),NA())</f>
        <v>1.0241914422265408E-2</v>
      </c>
    </row>
    <row r="182" spans="2:17" x14ac:dyDescent="0.2">
      <c r="B182" s="39" t="s">
        <v>17</v>
      </c>
      <c r="D182" s="42">
        <f>_xll.qlCalendarAdvance(Calendar,$D181,B182,"f",FALSE)</f>
        <v>42537</v>
      </c>
      <c r="E182" s="172">
        <f>_xll.qlInterestRateIndexValueDate(IndexON,D182)</f>
        <v>42537</v>
      </c>
      <c r="F182" s="188">
        <f>IFERROR(_xll.qlIndexFixing(IndexON,D182,TRUE,_xll.ohTrigger(RecalcTrigger,TriggerON)),NA())</f>
        <v>5.5529319667846355E-3</v>
      </c>
      <c r="H182" s="42">
        <f>_xll.qlCalendarAdvance(Calendar,$H181,B182,"f",FALSE)</f>
        <v>42537</v>
      </c>
      <c r="I182" s="172">
        <f>_xll.qlInterestRateIndexValueDate(Index1M,$H182)</f>
        <v>42537</v>
      </c>
      <c r="J182" s="177">
        <f>IFERROR(_xll.qlIndexFixing(Index1M,$H182,TRUE,_xll.ohTrigger(RecalcTrigger,Trigger1M)),NA())</f>
        <v>6.2709375179429219E-3</v>
      </c>
      <c r="K182" s="44">
        <f>IFERROR(_xll.qlIndexFixing(Index3M,H182,TRUE,_xll.ohTrigger(RecalcTrigger,Trigger3M)),NA())</f>
        <v>7.3368977500222286E-3</v>
      </c>
      <c r="L182" s="44">
        <f>IFERROR(_xll.qlIndexFixing(Index6M,$H182,TRUE,_xll.ohTrigger(RecalcTrigger,Trigger6M)),NA())</f>
        <v>8.9154440385103267E-3</v>
      </c>
      <c r="M182" s="178">
        <f>IFERROR(_xll.qlIndexFixing(Index1Y,$H182,TRUE,_xll.ohTrigger(RecalcTrigger,Trigger1Y)),NA())</f>
        <v>1.2084233449393578E-2</v>
      </c>
      <c r="N182" s="177">
        <f>IFERROR(_xll.qlIndexFixing(ONIndex1M,I182,TRUE,_xll.ohTrigger(RecalcTrigger,Trigger1M)),NA())</f>
        <v>6.2151434852708576E-3</v>
      </c>
      <c r="O182" s="44">
        <f>IFERROR(_xll.qlIndexFixing(ONIndex3M,I182,TRUE,_xll.ohTrigger(RecalcTrigger,Trigger3M)),NA())</f>
        <v>6.9027239258678819E-3</v>
      </c>
      <c r="P182" s="44">
        <f>IFERROR(_xll.qlIndexFixing(ONIndex6M,I182,TRUE,_xll.ohTrigger(RecalcTrigger,Trigger6M)),NA())</f>
        <v>7.9636903474888943E-3</v>
      </c>
      <c r="Q182" s="178">
        <f>IFERROR(_xll.qlIndexFixing(ONIndex1Y,I182,TRUE,_xll.ohTrigger(RecalcTrigger,Trigger1Y)),NA())</f>
        <v>1.0235678097121337E-2</v>
      </c>
    </row>
    <row r="183" spans="2:17" x14ac:dyDescent="0.2">
      <c r="B183" s="39" t="s">
        <v>17</v>
      </c>
      <c r="D183" s="42">
        <f>_xll.qlCalendarAdvance(Calendar,$D182,B183,"f",FALSE)</f>
        <v>42538</v>
      </c>
      <c r="E183" s="172">
        <f>_xll.qlInterestRateIndexValueDate(IndexON,D183)</f>
        <v>42538</v>
      </c>
      <c r="F183" s="188">
        <f>IFERROR(_xll.qlIndexFixing(IndexON,D183,TRUE,_xll.ohTrigger(RecalcTrigger,TriggerON)),NA())</f>
        <v>5.5471153113854461E-3</v>
      </c>
      <c r="H183" s="42">
        <f>_xll.qlCalendarAdvance(Calendar,$H182,B183,"f",FALSE)</f>
        <v>42538</v>
      </c>
      <c r="I183" s="172">
        <f>_xll.qlInterestRateIndexValueDate(Index1M,$H183)</f>
        <v>42538</v>
      </c>
      <c r="J183" s="177">
        <f>IFERROR(_xll.qlIndexFixing(Index1M,$H183,TRUE,_xll.ohTrigger(RecalcTrigger,Trigger1M)),NA())</f>
        <v>6.272630516411231E-3</v>
      </c>
      <c r="K183" s="44">
        <f>IFERROR(_xll.qlIndexFixing(Index3M,H183,TRUE,_xll.ohTrigger(RecalcTrigger,Trigger3M)),NA())</f>
        <v>7.3542056838427896E-3</v>
      </c>
      <c r="L183" s="44">
        <f>IFERROR(_xll.qlIndexFixing(Index6M,$H183,TRUE,_xll.ohTrigger(RecalcTrigger,Trigger6M)),NA())</f>
        <v>8.9372051335868813E-3</v>
      </c>
      <c r="M183" s="178">
        <f>IFERROR(_xll.qlIndexFixing(Index1Y,$H183,TRUE,_xll.ohTrigger(RecalcTrigger,Trigger1Y)),NA())</f>
        <v>1.2115546071507596E-2</v>
      </c>
      <c r="N183" s="177">
        <f>IFERROR(_xll.qlIndexFixing(ONIndex1M,I183,TRUE,_xll.ohTrigger(RecalcTrigger,Trigger1M)),NA())</f>
        <v>6.2249563133028509E-3</v>
      </c>
      <c r="O183" s="44">
        <f>IFERROR(_xll.qlIndexFixing(ONIndex3M,I183,TRUE,_xll.ohTrigger(RecalcTrigger,Trigger3M)),NA())</f>
        <v>6.9237123818162907E-3</v>
      </c>
      <c r="P183" s="44">
        <f>IFERROR(_xll.qlIndexFixing(ONIndex6M,I183,TRUE,_xll.ohTrigger(RecalcTrigger,Trigger6M)),NA())</f>
        <v>7.9468520515664966E-3</v>
      </c>
      <c r="Q183" s="178">
        <f>IFERROR(_xll.qlIndexFixing(ONIndex1Y,I183,TRUE,_xll.ohTrigger(RecalcTrigger,Trigger1Y)),NA())</f>
        <v>1.0223357406151287E-2</v>
      </c>
    </row>
    <row r="184" spans="2:17" x14ac:dyDescent="0.2">
      <c r="B184" s="39" t="s">
        <v>17</v>
      </c>
      <c r="D184" s="42">
        <f>_xll.qlCalendarAdvance(Calendar,$D183,B184,"f",FALSE)</f>
        <v>42541</v>
      </c>
      <c r="E184" s="172">
        <f>_xll.qlInterestRateIndexValueDate(IndexON,D184)</f>
        <v>42541</v>
      </c>
      <c r="F184" s="188">
        <f>IFERROR(_xll.qlIndexFixing(IndexON,D184,TRUE,_xll.ohTrigger(RecalcTrigger,TriggerON)),NA())</f>
        <v>5.5399346313844688E-3</v>
      </c>
      <c r="H184" s="42">
        <f>_xll.qlCalendarAdvance(Calendar,$H183,B184,"f",FALSE)</f>
        <v>42541</v>
      </c>
      <c r="I184" s="172">
        <f>_xll.qlInterestRateIndexValueDate(Index1M,$H184)</f>
        <v>42541</v>
      </c>
      <c r="J184" s="177">
        <f>IFERROR(_xll.qlIndexFixing(Index1M,$H184,TRUE,_xll.ohTrigger(RecalcTrigger,Trigger1M)),NA())</f>
        <v>6.2826547519166942E-3</v>
      </c>
      <c r="K184" s="44">
        <f>IFERROR(_xll.qlIndexFixing(Index3M,H184,TRUE,_xll.ohTrigger(RecalcTrigger,Trigger3M)),NA())</f>
        <v>7.3721707948578522E-3</v>
      </c>
      <c r="L184" s="44">
        <f>IFERROR(_xll.qlIndexFixing(Index6M,$H184,TRUE,_xll.ohTrigger(RecalcTrigger,Trigger6M)),NA())</f>
        <v>8.95852708605566E-3</v>
      </c>
      <c r="M184" s="178">
        <f>IFERROR(_xll.qlIndexFixing(Index1Y,$H184,TRUE,_xll.ohTrigger(RecalcTrigger,Trigger1Y)),NA())</f>
        <v>1.2138816484322579E-2</v>
      </c>
      <c r="N184" s="177">
        <f>IFERROR(_xll.qlIndexFixing(ONIndex1M,I184,TRUE,_xll.ohTrigger(RecalcTrigger,Trigger1M)),NA())</f>
        <v>6.2336679996111144E-3</v>
      </c>
      <c r="O184" s="44">
        <f>IFERROR(_xll.qlIndexFixing(ONIndex3M,I184,TRUE,_xll.ohTrigger(RecalcTrigger,Trigger3M)),NA())</f>
        <v>6.9443207211172808E-3</v>
      </c>
      <c r="P184" s="44">
        <f>IFERROR(_xll.qlIndexFixing(ONIndex6M,I184,TRUE,_xll.ohTrigger(RecalcTrigger,Trigger6M)),NA())</f>
        <v>7.9338376638127261E-3</v>
      </c>
      <c r="Q184" s="178">
        <f>IFERROR(_xll.qlIndexFixing(ONIndex1Y,I184,TRUE,_xll.ohTrigger(RecalcTrigger,Trigger1Y)),NA())</f>
        <v>1.0210329670804486E-2</v>
      </c>
    </row>
    <row r="185" spans="2:17" x14ac:dyDescent="0.2">
      <c r="B185" s="39" t="s">
        <v>17</v>
      </c>
      <c r="D185" s="42">
        <f>_xll.qlCalendarAdvance(Calendar,$D184,B185,"f",FALSE)</f>
        <v>42542</v>
      </c>
      <c r="E185" s="172">
        <f>_xll.qlInterestRateIndexValueDate(IndexON,D185)</f>
        <v>42542</v>
      </c>
      <c r="F185" s="188">
        <f>IFERROR(_xll.qlIndexFixing(IndexON,D185,TRUE,_xll.ohTrigger(RecalcTrigger,TriggerON)),NA())</f>
        <v>5.5357887299622988E-3</v>
      </c>
      <c r="H185" s="42">
        <f>_xll.qlCalendarAdvance(Calendar,$H184,B185,"f",FALSE)</f>
        <v>42542</v>
      </c>
      <c r="I185" s="172">
        <f>_xll.qlInterestRateIndexValueDate(Index1M,$H185)</f>
        <v>42542</v>
      </c>
      <c r="J185" s="177">
        <f>IFERROR(_xll.qlIndexFixing(Index1M,$H185,TRUE,_xll.ohTrigger(RecalcTrigger,Trigger1M)),NA())</f>
        <v>6.2870835307936579E-3</v>
      </c>
      <c r="K185" s="44">
        <f>IFERROR(_xll.qlIndexFixing(Index3M,H185,TRUE,_xll.ohTrigger(RecalcTrigger,Trigger3M)),NA())</f>
        <v>7.3809127774624858E-3</v>
      </c>
      <c r="L185" s="44">
        <f>IFERROR(_xll.qlIndexFixing(Index6M,$H185,TRUE,_xll.ohTrigger(RecalcTrigger,Trigger6M)),NA())</f>
        <v>8.9695463939982612E-3</v>
      </c>
      <c r="M185" s="178">
        <f>IFERROR(_xll.qlIndexFixing(Index1Y,$H185,TRUE,_xll.ohTrigger(RecalcTrigger,Trigger1Y)),NA())</f>
        <v>1.2152378183536872E-2</v>
      </c>
      <c r="N185" s="177">
        <f>IFERROR(_xll.qlIndexFixing(ONIndex1M,I185,TRUE,_xll.ohTrigger(RecalcTrigger,Trigger1M)),NA())</f>
        <v>6.2376325141888511E-3</v>
      </c>
      <c r="O185" s="44">
        <f>IFERROR(_xll.qlIndexFixing(ONIndex3M,I185,TRUE,_xll.ohTrigger(RecalcTrigger,Trigger3M)),NA())</f>
        <v>6.95463183070677E-3</v>
      </c>
      <c r="P185" s="44">
        <f>IFERROR(_xll.qlIndexFixing(ONIndex6M,I185,TRUE,_xll.ohTrigger(RecalcTrigger,Trigger6M)),NA())</f>
        <v>7.9295019450309479E-3</v>
      </c>
      <c r="Q185" s="178">
        <f>IFERROR(_xll.qlIndexFixing(ONIndex1Y,I185,TRUE,_xll.ohTrigger(RecalcTrigger,Trigger1Y)),NA())</f>
        <v>1.0203891782749608E-2</v>
      </c>
    </row>
    <row r="186" spans="2:17" x14ac:dyDescent="0.2">
      <c r="B186" s="39" t="s">
        <v>17</v>
      </c>
      <c r="D186" s="42">
        <f>_xll.qlCalendarAdvance(Calendar,$D185,B186,"f",FALSE)</f>
        <v>42543</v>
      </c>
      <c r="E186" s="172">
        <f>_xll.qlInterestRateIndexValueDate(IndexON,D186)</f>
        <v>42543</v>
      </c>
      <c r="F186" s="188">
        <f>IFERROR(_xll.qlIndexFixing(IndexON,D186,TRUE,_xll.ohTrigger(RecalcTrigger,TriggerON)),NA())</f>
        <v>5.531284201584219E-3</v>
      </c>
      <c r="H186" s="42">
        <f>_xll.qlCalendarAdvance(Calendar,$H185,B186,"f",FALSE)</f>
        <v>42543</v>
      </c>
      <c r="I186" s="172">
        <f>_xll.qlInterestRateIndexValueDate(Index1M,$H186)</f>
        <v>42543</v>
      </c>
      <c r="J186" s="177">
        <f>IFERROR(_xll.qlIndexFixing(Index1M,$H186,TRUE,_xll.ohTrigger(RecalcTrigger,Trigger1M)),NA())</f>
        <v>6.2917009832672939E-3</v>
      </c>
      <c r="K186" s="44">
        <f>IFERROR(_xll.qlIndexFixing(Index3M,H186,TRUE,_xll.ohTrigger(RecalcTrigger,Trigger3M)),NA())</f>
        <v>7.3896266331526985E-3</v>
      </c>
      <c r="L186" s="44">
        <f>IFERROR(_xll.qlIndexFixing(Index6M,$H186,TRUE,_xll.ohTrigger(RecalcTrigger,Trigger6M)),NA())</f>
        <v>8.9806510763778252E-3</v>
      </c>
      <c r="M186" s="178">
        <f>IFERROR(_xll.qlIndexFixing(Index1Y,$H186,TRUE,_xll.ohTrigger(RecalcTrigger,Trigger1Y)),NA())</f>
        <v>1.2165900327539392E-2</v>
      </c>
      <c r="N186" s="177">
        <f>IFERROR(_xll.qlIndexFixing(ONIndex1M,I186,TRUE,_xll.ohTrigger(RecalcTrigger,Trigger1M)),NA())</f>
        <v>6.2413303831798661E-3</v>
      </c>
      <c r="O186" s="44">
        <f>IFERROR(_xll.qlIndexFixing(ONIndex3M,I186,TRUE,_xll.ohTrigger(RecalcTrigger,Trigger3M)),NA())</f>
        <v>6.9649077046152197E-3</v>
      </c>
      <c r="P186" s="44">
        <f>IFERROR(_xll.qlIndexFixing(ONIndex6M,I186,TRUE,_xll.ohTrigger(RecalcTrigger,Trigger6M)),NA())</f>
        <v>7.926417207039238E-3</v>
      </c>
      <c r="Q186" s="178">
        <f>IFERROR(_xll.qlIndexFixing(ONIndex1Y,I186,TRUE,_xll.ohTrigger(RecalcTrigger,Trigger1Y)),NA())</f>
        <v>1.0197413582193615E-2</v>
      </c>
    </row>
    <row r="187" spans="2:17" x14ac:dyDescent="0.2">
      <c r="B187" s="39" t="s">
        <v>17</v>
      </c>
      <c r="D187" s="42">
        <f>_xll.qlCalendarAdvance(Calendar,$D186,B187,"f",FALSE)</f>
        <v>42544</v>
      </c>
      <c r="E187" s="172">
        <f>_xll.qlInterestRateIndexValueDate(IndexON,D187)</f>
        <v>42544</v>
      </c>
      <c r="F187" s="188">
        <f>IFERROR(_xll.qlIndexFixing(IndexON,D187,TRUE,_xll.ohTrigger(RecalcTrigger,TriggerON)),NA())</f>
        <v>5.5264210460881369E-3</v>
      </c>
      <c r="H187" s="42">
        <f>_xll.qlCalendarAdvance(Calendar,$H186,B187,"f",FALSE)</f>
        <v>42544</v>
      </c>
      <c r="I187" s="172">
        <f>_xll.qlInterestRateIndexValueDate(Index1M,$H187)</f>
        <v>42544</v>
      </c>
      <c r="J187" s="177">
        <f>IFERROR(_xll.qlIndexFixing(Index1M,$H187,TRUE,_xll.ohTrigger(RecalcTrigger,Trigger1M)),NA())</f>
        <v>6.3033332488413377E-3</v>
      </c>
      <c r="K187" s="44">
        <f>IFERROR(_xll.qlIndexFixing(Index3M,H187,TRUE,_xll.ohTrigger(RecalcTrigger,Trigger3M)),NA())</f>
        <v>7.3983135542135406E-3</v>
      </c>
      <c r="L187" s="44">
        <f>IFERROR(_xll.qlIndexFixing(Index6M,$H187,TRUE,_xll.ohTrigger(RecalcTrigger,Trigger6M)),NA())</f>
        <v>8.9918341109539637E-3</v>
      </c>
      <c r="M187" s="178">
        <f>IFERROR(_xll.qlIndexFixing(Index1Y,$H187,TRUE,_xll.ohTrigger(RecalcTrigger,Trigger1Y)),NA())</f>
        <v>1.2179379950357561E-2</v>
      </c>
      <c r="N187" s="177">
        <f>IFERROR(_xll.qlIndexFixing(ONIndex1M,I187,TRUE,_xll.ohTrigger(RecalcTrigger,Trigger1M)),NA())</f>
        <v>6.2447616065031131E-3</v>
      </c>
      <c r="O187" s="44">
        <f>IFERROR(_xll.qlIndexFixing(ONIndex3M,I187,TRUE,_xll.ohTrigger(RecalcTrigger,Trigger3M)),NA())</f>
        <v>6.9751483427615835E-3</v>
      </c>
      <c r="P187" s="44">
        <f>IFERROR(_xll.qlIndexFixing(ONIndex6M,I187,TRUE,_xll.ohTrigger(RecalcTrigger,Trigger6M)),NA())</f>
        <v>7.9245834496755041E-3</v>
      </c>
      <c r="Q187" s="178">
        <f>IFERROR(_xll.qlIndexFixing(ONIndex1Y,I187,TRUE,_xll.ohTrigger(RecalcTrigger,Trigger1Y)),NA())</f>
        <v>1.0190895069136507E-2</v>
      </c>
    </row>
    <row r="188" spans="2:17" x14ac:dyDescent="0.2">
      <c r="B188" s="39" t="s">
        <v>17</v>
      </c>
      <c r="D188" s="42">
        <f>_xll.qlCalendarAdvance(Calendar,$D187,B188,"f",FALSE)</f>
        <v>42545</v>
      </c>
      <c r="E188" s="172">
        <f>_xll.qlInterestRateIndexValueDate(IndexON,D188)</f>
        <v>42545</v>
      </c>
      <c r="F188" s="188">
        <f>IFERROR(_xll.qlIndexFixing(IndexON,D188,TRUE,_xll.ohTrigger(RecalcTrigger,TriggerON)),NA())</f>
        <v>5.5155826569600981E-3</v>
      </c>
      <c r="H188" s="42">
        <f>_xll.qlCalendarAdvance(Calendar,$H187,B188,"f",FALSE)</f>
        <v>42545</v>
      </c>
      <c r="I188" s="172">
        <f>_xll.qlInterestRateIndexValueDate(Index1M,$H188)</f>
        <v>42545</v>
      </c>
      <c r="J188" s="177">
        <f>IFERROR(_xll.qlIndexFixing(Index1M,$H188,TRUE,_xll.ohTrigger(RecalcTrigger,Trigger1M)),NA())</f>
        <v>6.3051147828511074E-3</v>
      </c>
      <c r="K188" s="44">
        <f>IFERROR(_xll.qlIndexFixing(Index3M,H188,TRUE,_xll.ohTrigger(RecalcTrigger,Trigger3M)),NA())</f>
        <v>7.4152748996250033E-3</v>
      </c>
      <c r="L188" s="44">
        <f>IFERROR(_xll.qlIndexFixing(Index6M,$H188,TRUE,_xll.ohTrigger(RecalcTrigger,Trigger6M)),NA())</f>
        <v>9.0254444218920236E-3</v>
      </c>
      <c r="M188" s="178">
        <f>IFERROR(_xll.qlIndexFixing(Index1Y,$H188,TRUE,_xll.ohTrigger(RecalcTrigger,Trigger1Y)),NA())</f>
        <v>1.2209103805687233E-2</v>
      </c>
      <c r="N188" s="177">
        <f>IFERROR(_xll.qlIndexFixing(ONIndex1M,I188,TRUE,_xll.ohTrigger(RecalcTrigger,Trigger1M)),NA())</f>
        <v>6.2508422807790644E-3</v>
      </c>
      <c r="O188" s="44">
        <f>IFERROR(_xll.qlIndexFixing(ONIndex3M,I188,TRUE,_xll.ohTrigger(RecalcTrigger,Trigger3M)),NA())</f>
        <v>6.9956462421868117E-3</v>
      </c>
      <c r="P188" s="44">
        <f>IFERROR(_xll.qlIndexFixing(ONIndex6M,I188,TRUE,_xll.ohTrigger(RecalcTrigger,Trigger6M)),NA())</f>
        <v>7.9252579459199168E-3</v>
      </c>
      <c r="Q188" s="178">
        <f>IFERROR(_xll.qlIndexFixing(ONIndex1Y,I188,TRUE,_xll.ohTrigger(RecalcTrigger,Trigger1Y)),NA())</f>
        <v>1.0178007467780045E-2</v>
      </c>
    </row>
    <row r="189" spans="2:17" x14ac:dyDescent="0.2">
      <c r="B189" s="39" t="s">
        <v>17</v>
      </c>
      <c r="D189" s="42">
        <f>_xll.qlCalendarAdvance(Calendar,$D188,B189,"f",FALSE)</f>
        <v>42548</v>
      </c>
      <c r="E189" s="172">
        <f>_xll.qlInterestRateIndexValueDate(IndexON,D189)</f>
        <v>42548</v>
      </c>
      <c r="F189" s="188">
        <f>IFERROR(_xll.qlIndexFixing(IndexON,D189,TRUE,_xll.ohTrigger(RecalcTrigger,TriggerON)),NA())</f>
        <v>5.5033821549499429E-3</v>
      </c>
      <c r="H189" s="42">
        <f>_xll.qlCalendarAdvance(Calendar,$H188,B189,"f",FALSE)</f>
        <v>42548</v>
      </c>
      <c r="I189" s="172">
        <f>_xll.qlInterestRateIndexValueDate(Index1M,$H189)</f>
        <v>42548</v>
      </c>
      <c r="J189" s="177">
        <f>IFERROR(_xll.qlIndexFixing(Index1M,$H189,TRUE,_xll.ohTrigger(RecalcTrigger,Trigger1M)),NA())</f>
        <v>6.3184153983182334E-3</v>
      </c>
      <c r="K189" s="44">
        <f>IFERROR(_xll.qlIndexFixing(Index3M,H189,TRUE,_xll.ohTrigger(RecalcTrigger,Trigger3M)),NA())</f>
        <v>7.432815738212202E-3</v>
      </c>
      <c r="L189" s="44">
        <f>IFERROR(_xll.qlIndexFixing(Index6M,$H189,TRUE,_xll.ohTrigger(RecalcTrigger,Trigger6M)),NA())</f>
        <v>9.0427932054012086E-3</v>
      </c>
      <c r="M189" s="178">
        <f>IFERROR(_xll.qlIndexFixing(Index1Y,$H189,TRUE,_xll.ohTrigger(RecalcTrigger,Trigger1Y)),NA())</f>
        <v>1.2232813905008744E-2</v>
      </c>
      <c r="N189" s="177">
        <f>IFERROR(_xll.qlIndexFixing(ONIndex1M,I189,TRUE,_xll.ohTrigger(RecalcTrigger,Trigger1M)),NA())</f>
        <v>6.2558200436046985E-3</v>
      </c>
      <c r="O189" s="44">
        <f>IFERROR(_xll.qlIndexFixing(ONIndex3M,I189,TRUE,_xll.ohTrigger(RecalcTrigger,Trigger3M)),NA())</f>
        <v>7.0157585386176891E-3</v>
      </c>
      <c r="P189" s="44">
        <f>IFERROR(_xll.qlIndexFixing(ONIndex6M,I189,TRUE,_xll.ohTrigger(RecalcTrigger,Trigger6M)),NA())</f>
        <v>7.9297582274728828E-3</v>
      </c>
      <c r="Q189" s="178">
        <f>IFERROR(_xll.qlIndexFixing(ONIndex1Y,I189,TRUE,_xll.ohTrigger(RecalcTrigger,Trigger1Y)),NA())</f>
        <v>1.0164417891248556E-2</v>
      </c>
    </row>
    <row r="190" spans="2:17" x14ac:dyDescent="0.2">
      <c r="B190" s="39" t="s">
        <v>17</v>
      </c>
      <c r="D190" s="42">
        <f>_xll.qlCalendarAdvance(Calendar,$D189,B190,"f",FALSE)</f>
        <v>42549</v>
      </c>
      <c r="E190" s="172">
        <f>_xll.qlInterestRateIndexValueDate(IndexON,D190)</f>
        <v>42549</v>
      </c>
      <c r="F190" s="188">
        <f>IFERROR(_xll.qlIndexFixing(IndexON,D190,TRUE,_xll.ohTrigger(RecalcTrigger,TriggerON)),NA())</f>
        <v>5.4967258648364048E-3</v>
      </c>
      <c r="H190" s="42">
        <f>_xll.qlCalendarAdvance(Calendar,$H189,B190,"f",FALSE)</f>
        <v>42549</v>
      </c>
      <c r="I190" s="172">
        <f>_xll.qlInterestRateIndexValueDate(Index1M,$H190)</f>
        <v>42549</v>
      </c>
      <c r="J190" s="177">
        <f>IFERROR(_xll.qlIndexFixing(Index1M,$H190,TRUE,_xll.ohTrigger(RecalcTrigger,Trigger1M)),NA())</f>
        <v>6.3246431223663215E-3</v>
      </c>
      <c r="K190" s="44">
        <f>IFERROR(_xll.qlIndexFixing(Index3M,H190,TRUE,_xll.ohTrigger(RecalcTrigger,Trigger3M)),NA())</f>
        <v>7.4413858707605002E-3</v>
      </c>
      <c r="L190" s="44">
        <f>IFERROR(_xll.qlIndexFixing(Index6M,$H190,TRUE,_xll.ohTrigger(RecalcTrigger,Trigger6M)),NA())</f>
        <v>9.048678777901142E-3</v>
      </c>
      <c r="M190" s="178">
        <f>IFERROR(_xll.qlIndexFixing(Index1Y,$H190,TRUE,_xll.ohTrigger(RecalcTrigger,Trigger1Y)),NA())</f>
        <v>1.2246036427011164E-2</v>
      </c>
      <c r="N190" s="177">
        <f>IFERROR(_xll.qlIndexFixing(ONIndex1M,I190,TRUE,_xll.ohTrigger(RecalcTrigger,Trigger1M)),NA())</f>
        <v>6.2579180387511979E-3</v>
      </c>
      <c r="O190" s="44">
        <f>IFERROR(_xll.qlIndexFixing(ONIndex3M,I190,TRUE,_xll.ohTrigger(RecalcTrigger,Trigger3M)),NA())</f>
        <v>7.0258229984399012E-3</v>
      </c>
      <c r="P190" s="44">
        <f>IFERROR(_xll.qlIndexFixing(ONIndex6M,I190,TRUE,_xll.ohTrigger(RecalcTrigger,Trigger6M)),NA())</f>
        <v>7.9341793737353061E-3</v>
      </c>
      <c r="Q190" s="178">
        <f>IFERROR(_xll.qlIndexFixing(ONIndex1Y,I190,TRUE,_xll.ohTrigger(RecalcTrigger,Trigger1Y)),NA())</f>
        <v>1.0157697815442734E-2</v>
      </c>
    </row>
    <row r="191" spans="2:17" x14ac:dyDescent="0.2">
      <c r="B191" s="39" t="s">
        <v>17</v>
      </c>
      <c r="D191" s="42">
        <f>_xll.qlCalendarAdvance(Calendar,$D190,B191,"f",FALSE)</f>
        <v>42550</v>
      </c>
      <c r="E191" s="172">
        <f>_xll.qlInterestRateIndexValueDate(IndexON,D191)</f>
        <v>42550</v>
      </c>
      <c r="F191" s="188">
        <f>IFERROR(_xll.qlIndexFixing(IndexON,D191,TRUE,_xll.ohTrigger(RecalcTrigger,TriggerON)),NA())</f>
        <v>5.489710947766957E-3</v>
      </c>
      <c r="H191" s="42">
        <f>_xll.qlCalendarAdvance(Calendar,$H190,B191,"f",FALSE)</f>
        <v>42550</v>
      </c>
      <c r="I191" s="172">
        <f>_xll.qlInterestRateIndexValueDate(Index1M,$H191)</f>
        <v>42550</v>
      </c>
      <c r="J191" s="177">
        <f>IFERROR(_xll.qlIndexFixing(Index1M,$H191,TRUE,_xll.ohTrigger(RecalcTrigger,Trigger1M)),NA())</f>
        <v>6.33121893055133E-3</v>
      </c>
      <c r="K191" s="44">
        <f>IFERROR(_xll.qlIndexFixing(Index3M,H191,TRUE,_xll.ohTrigger(RecalcTrigger,Trigger3M)),NA())</f>
        <v>7.4499362226082069E-3</v>
      </c>
      <c r="L191" s="44">
        <f>IFERROR(_xll.qlIndexFixing(Index6M,$H191,TRUE,_xll.ohTrigger(RecalcTrigger,Trigger6M)),NA())</f>
        <v>9.0601844501833895E-3</v>
      </c>
      <c r="M191" s="178">
        <f>IFERROR(_xll.qlIndexFixing(Index1Y,$H191,TRUE,_xll.ohTrigger(RecalcTrigger,Trigger1Y)),NA())</f>
        <v>1.2259198628831403E-2</v>
      </c>
      <c r="N191" s="177">
        <f>IFERROR(_xll.qlIndexFixing(ONIndex1M,I191,TRUE,_xll.ohTrigger(RecalcTrigger,Trigger1M)),NA())</f>
        <v>6.2597493882299293E-3</v>
      </c>
      <c r="O191" s="44">
        <f>IFERROR(_xll.qlIndexFixing(ONIndex3M,I191,TRUE,_xll.ohTrigger(RecalcTrigger,Trigger3M)),NA())</f>
        <v>7.0358522223379349E-3</v>
      </c>
      <c r="P191" s="44">
        <f>IFERROR(_xll.qlIndexFixing(ONIndex6M,I191,TRUE,_xll.ohTrigger(RecalcTrigger,Trigger6M)),NA())</f>
        <v>7.9398515007877979E-3</v>
      </c>
      <c r="Q191" s="178">
        <f>IFERROR(_xll.qlIndexFixing(ONIndex1Y,I191,TRUE,_xll.ohTrigger(RecalcTrigger,Trigger1Y)),NA())</f>
        <v>1.0150937427054751E-2</v>
      </c>
    </row>
    <row r="192" spans="2:17" x14ac:dyDescent="0.2">
      <c r="B192" s="39" t="s">
        <v>17</v>
      </c>
      <c r="D192" s="42">
        <f>_xll.qlCalendarAdvance(Calendar,$D191,B192,"f",FALSE)</f>
        <v>42551</v>
      </c>
      <c r="E192" s="172">
        <f>_xll.qlInterestRateIndexValueDate(IndexON,D192)</f>
        <v>42551</v>
      </c>
      <c r="F192" s="188">
        <f>IFERROR(_xll.qlIndexFixing(IndexON,D192,TRUE,_xll.ohTrigger(RecalcTrigger,TriggerON)),NA())</f>
        <v>5.4823374039036921E-3</v>
      </c>
      <c r="H192" s="42">
        <f>_xll.qlCalendarAdvance(Calendar,$H191,B192,"f",FALSE)</f>
        <v>42551</v>
      </c>
      <c r="I192" s="172">
        <f>_xll.qlInterestRateIndexValueDate(Index1M,$H192)</f>
        <v>42551</v>
      </c>
      <c r="J192" s="177">
        <f>IFERROR(_xll.qlIndexFixing(Index1M,$H192,TRUE,_xll.ohTrigger(RecalcTrigger,Trigger1M)),NA())</f>
        <v>6.3335747767312815E-3</v>
      </c>
      <c r="K192" s="44">
        <f>IFERROR(_xll.qlIndexFixing(Index3M,H192,TRUE,_xll.ohTrigger(RecalcTrigger,Trigger3M)),NA())</f>
        <v>7.4584679861170134E-3</v>
      </c>
      <c r="L192" s="44">
        <f>IFERROR(_xll.qlIndexFixing(Index6M,$H192,TRUE,_xll.ohTrigger(RecalcTrigger,Trigger6M)),NA())</f>
        <v>9.0717193147256975E-3</v>
      </c>
      <c r="M192" s="178">
        <f>IFERROR(_xll.qlIndexFixing(Index1Y,$H192,TRUE,_xll.ohTrigger(RecalcTrigger,Trigger1Y)),NA())</f>
        <v>1.2272297543457489E-2</v>
      </c>
      <c r="N192" s="177">
        <f>IFERROR(_xll.qlIndexFixing(ONIndex1M,I192,TRUE,_xll.ohTrigger(RecalcTrigger,Trigger1M)),NA())</f>
        <v>6.2613140920408927E-3</v>
      </c>
      <c r="O192" s="44">
        <f>IFERROR(_xll.qlIndexFixing(ONIndex3M,I192,TRUE,_xll.ohTrigger(RecalcTrigger,Trigger3M)),NA())</f>
        <v>7.0458462106359754E-3</v>
      </c>
      <c r="P192" s="44">
        <f>IFERROR(_xll.qlIndexFixing(ONIndex6M,I192,TRUE,_xll.ohTrigger(RecalcTrigger,Trigger6M)),NA())</f>
        <v>7.9467746087114044E-3</v>
      </c>
      <c r="Q192" s="178">
        <f>IFERROR(_xll.qlIndexFixing(ONIndex1Y,I192,TRUE,_xll.ohTrigger(RecalcTrigger,Trigger1Y)),NA())</f>
        <v>1.0144136726165653E-2</v>
      </c>
    </row>
    <row r="193" spans="2:17" x14ac:dyDescent="0.2">
      <c r="B193" s="39" t="s">
        <v>17</v>
      </c>
      <c r="D193" s="42">
        <f>_xll.qlCalendarAdvance(Calendar,$D192,B193,"f",FALSE)</f>
        <v>42552</v>
      </c>
      <c r="E193" s="172">
        <f>_xll.qlInterestRateIndexValueDate(IndexON,D193)</f>
        <v>42552</v>
      </c>
      <c r="F193" s="188">
        <f>IFERROR(_xll.qlIndexFixing(IndexON,D193,TRUE,_xll.ohTrigger(RecalcTrigger,TriggerON)),NA())</f>
        <v>5.46874145751275E-3</v>
      </c>
      <c r="H193" s="42">
        <f>_xll.qlCalendarAdvance(Calendar,$H192,B193,"f",FALSE)</f>
        <v>42552</v>
      </c>
      <c r="I193" s="172">
        <f>_xll.qlInterestRateIndexValueDate(Index1M,$H193)</f>
        <v>42552</v>
      </c>
      <c r="J193" s="177">
        <f>IFERROR(_xll.qlIndexFixing(Index1M,$H193,TRUE,_xll.ohTrigger(RecalcTrigger,Trigger1M)),NA())</f>
        <v>6.350443876427427E-3</v>
      </c>
      <c r="K193" s="44">
        <f>IFERROR(_xll.qlIndexFixing(Index3M,H193,TRUE,_xll.ohTrigger(RecalcTrigger,Trigger3M)),NA())</f>
        <v>7.475244323210401E-3</v>
      </c>
      <c r="L193" s="44">
        <f>IFERROR(_xll.qlIndexFixing(Index6M,$H193,TRUE,_xll.ohTrigger(RecalcTrigger,Trigger6M)),NA())</f>
        <v>9.0999999999999918E-3</v>
      </c>
      <c r="M193" s="178">
        <f>IFERROR(_xll.qlIndexFixing(Index1Y,$H193,TRUE,_xll.ohTrigger(RecalcTrigger,Trigger1Y)),NA())</f>
        <v>1.2299999999999612E-2</v>
      </c>
      <c r="N193" s="177">
        <f>IFERROR(_xll.qlIndexFixing(ONIndex1M,I193,TRUE,_xll.ohTrigger(RecalcTrigger,Trigger1M)),NA())</f>
        <v>6.2646864544491096E-3</v>
      </c>
      <c r="O193" s="44">
        <f>IFERROR(_xll.qlIndexFixing(ONIndex3M,I193,TRUE,_xll.ohTrigger(RecalcTrigger,Trigger3M)),NA())</f>
        <v>7.0658535146898389E-3</v>
      </c>
      <c r="P193" s="44">
        <f>IFERROR(_xll.qlIndexFixing(ONIndex6M,I193,TRUE,_xll.ohTrigger(RecalcTrigger,Trigger6M)),NA())</f>
        <v>7.9640968759035306E-3</v>
      </c>
      <c r="Q193" s="178">
        <f>IFERROR(_xll.qlIndexFixing(ONIndex1Y,I193,TRUE,_xll.ohTrigger(RecalcTrigger,Trigger1Y)),NA())</f>
        <v>1.0130858983520287E-2</v>
      </c>
    </row>
    <row r="194" spans="2:17" x14ac:dyDescent="0.2">
      <c r="B194" s="39" t="s">
        <v>17</v>
      </c>
      <c r="D194" s="42">
        <f>_xll.qlCalendarAdvance(Calendar,$D193,B194,"f",FALSE)</f>
        <v>42555</v>
      </c>
      <c r="E194" s="172">
        <f>_xll.qlInterestRateIndexValueDate(IndexON,D194)</f>
        <v>42555</v>
      </c>
      <c r="F194" s="188">
        <f>IFERROR(_xll.qlIndexFixing(IndexON,D194,TRUE,_xll.ohTrigger(RecalcTrigger,TriggerON)),NA())</f>
        <v>5.4585671007978398E-3</v>
      </c>
      <c r="H194" s="42">
        <f>_xll.qlCalendarAdvance(Calendar,$H193,B194,"f",FALSE)</f>
        <v>42555</v>
      </c>
      <c r="I194" s="172">
        <f>_xll.qlInterestRateIndexValueDate(Index1M,$H194)</f>
        <v>42555</v>
      </c>
      <c r="J194" s="177">
        <f>IFERROR(_xll.qlIndexFixing(Index1M,$H194,TRUE,_xll.ohTrigger(RecalcTrigger,Trigger1M)),NA())</f>
        <v>6.3754541269075175E-3</v>
      </c>
      <c r="K194" s="44">
        <f>IFERROR(_xll.qlIndexFixing(Index3M,H194,TRUE,_xll.ohTrigger(RecalcTrigger,Trigger3M)),NA())</f>
        <v>7.4924330042878051E-3</v>
      </c>
      <c r="L194" s="44">
        <f>IFERROR(_xll.qlIndexFixing(Index6M,$H194,TRUE,_xll.ohTrigger(RecalcTrigger,Trigger6M)),NA())</f>
        <v>9.1235888110746677E-3</v>
      </c>
      <c r="M194" s="178">
        <f>IFERROR(_xll.qlIndexFixing(Index1Y,$H194,TRUE,_xll.ohTrigger(RecalcTrigger,Trigger1Y)),NA())</f>
        <v>1.2324000271606739E-2</v>
      </c>
      <c r="N194" s="177">
        <f>IFERROR(_xll.qlIndexFixing(ONIndex1M,I194,TRUE,_xll.ohTrigger(RecalcTrigger,Trigger1M)),NA())</f>
        <v>6.2691172669393502E-3</v>
      </c>
      <c r="O194" s="44">
        <f>IFERROR(_xll.qlIndexFixing(ONIndex3M,I194,TRUE,_xll.ohTrigger(RecalcTrigger,Trigger3M)),NA())</f>
        <v>7.0854698066125099E-3</v>
      </c>
      <c r="P194" s="44">
        <f>IFERROR(_xll.qlIndexFixing(ONIndex6M,I194,TRUE,_xll.ohTrigger(RecalcTrigger,Trigger6M)),NA())</f>
        <v>7.98340984069279E-3</v>
      </c>
      <c r="Q194" s="178">
        <f>IFERROR(_xll.qlIndexFixing(ONIndex1Y,I194,TRUE,_xll.ohTrigger(RecalcTrigger,Trigger1Y)),NA())</f>
        <v>1.01172578778852E-2</v>
      </c>
    </row>
    <row r="195" spans="2:17" x14ac:dyDescent="0.2">
      <c r="B195" s="39" t="s">
        <v>17</v>
      </c>
      <c r="D195" s="42">
        <f>_xll.qlCalendarAdvance(Calendar,$D194,B195,"f",FALSE)</f>
        <v>42556</v>
      </c>
      <c r="E195" s="172">
        <f>_xll.qlInterestRateIndexValueDate(IndexON,D195)</f>
        <v>42556</v>
      </c>
      <c r="F195" s="188">
        <f>IFERROR(_xll.qlIndexFixing(IndexON,D195,TRUE,_xll.ohTrigger(RecalcTrigger,TriggerON)),NA())</f>
        <v>5.455439432753284E-3</v>
      </c>
      <c r="H195" s="42">
        <f>_xll.qlCalendarAdvance(Calendar,$H194,B195,"f",FALSE)</f>
        <v>42556</v>
      </c>
      <c r="I195" s="172">
        <f>_xll.qlInterestRateIndexValueDate(Index1M,$H195)</f>
        <v>42556</v>
      </c>
      <c r="J195" s="177">
        <f>IFERROR(_xll.qlIndexFixing(Index1M,$H195,TRUE,_xll.ohTrigger(RecalcTrigger,Trigger1M)),NA())</f>
        <v>6.3844964319957932E-3</v>
      </c>
      <c r="K195" s="44">
        <f>IFERROR(_xll.qlIndexFixing(Index3M,H195,TRUE,_xll.ohTrigger(RecalcTrigger,Trigger3M)),NA())</f>
        <v>7.5008897118437586E-3</v>
      </c>
      <c r="L195" s="44">
        <f>IFERROR(_xll.qlIndexFixing(Index6M,$H195,TRUE,_xll.ohTrigger(RecalcTrigger,Trigger6M)),NA())</f>
        <v>9.1351804975447915E-3</v>
      </c>
      <c r="M195" s="178">
        <f>IFERROR(_xll.qlIndexFixing(Index1Y,$H195,TRUE,_xll.ohTrigger(RecalcTrigger,Trigger1Y)),NA())</f>
        <v>1.2336741531522977E-2</v>
      </c>
      <c r="N195" s="177">
        <f>IFERROR(_xll.qlIndexFixing(ONIndex1M,I195,TRUE,_xll.ohTrigger(RecalcTrigger,Trigger1M)),NA())</f>
        <v>6.2720800827964496E-3</v>
      </c>
      <c r="O195" s="44">
        <f>IFERROR(_xll.qlIndexFixing(ONIndex3M,I195,TRUE,_xll.ohTrigger(RecalcTrigger,Trigger3M)),NA())</f>
        <v>7.0952876162622136E-3</v>
      </c>
      <c r="P195" s="44">
        <f>IFERROR(_xll.qlIndexFixing(ONIndex6M,I195,TRUE,_xll.ohTrigger(RecalcTrigger,Trigger6M)),NA())</f>
        <v>7.9942741178939958E-3</v>
      </c>
      <c r="Q195" s="178">
        <f>IFERROR(_xll.qlIndexFixing(ONIndex1Y,I195,TRUE,_xll.ohTrigger(RecalcTrigger,Trigger1Y)),NA())</f>
        <v>1.0110727234144967E-2</v>
      </c>
    </row>
    <row r="196" spans="2:17" x14ac:dyDescent="0.2">
      <c r="B196" s="39" t="s">
        <v>17</v>
      </c>
      <c r="D196" s="42">
        <f>_xll.qlCalendarAdvance(Calendar,$D195,B196,"f",FALSE)</f>
        <v>42557</v>
      </c>
      <c r="E196" s="172">
        <f>_xll.qlInterestRateIndexValueDate(IndexON,D196)</f>
        <v>42557</v>
      </c>
      <c r="F196" s="188">
        <f>IFERROR(_xll.qlIndexFixing(IndexON,D196,TRUE,_xll.ohTrigger(RecalcTrigger,TriggerON)),NA())</f>
        <v>5.4534628903213367E-3</v>
      </c>
      <c r="H196" s="42">
        <f>_xll.qlCalendarAdvance(Calendar,$H195,B196,"f",FALSE)</f>
        <v>42557</v>
      </c>
      <c r="I196" s="172">
        <f>_xll.qlInterestRateIndexValueDate(Index1M,$H196)</f>
        <v>42557</v>
      </c>
      <c r="J196" s="177">
        <f>IFERROR(_xll.qlIndexFixing(Index1M,$H196,TRUE,_xll.ohTrigger(RecalcTrigger,Trigger1M)),NA())</f>
        <v>6.4053261887518009E-3</v>
      </c>
      <c r="K196" s="44">
        <f>IFERROR(_xll.qlIndexFixing(Index3M,H196,TRUE,_xll.ohTrigger(RecalcTrigger,Trigger3M)),NA())</f>
        <v>7.509334985432701E-3</v>
      </c>
      <c r="L196" s="44">
        <f>IFERROR(_xll.qlIndexFixing(Index6M,$H196,TRUE,_xll.ohTrigger(RecalcTrigger,Trigger6M)),NA())</f>
        <v>9.1467723500214832E-3</v>
      </c>
      <c r="M196" s="178">
        <f>IFERROR(_xll.qlIndexFixing(Index1Y,$H196,TRUE,_xll.ohTrigger(RecalcTrigger,Trigger1Y)),NA())</f>
        <v>1.2349409490642005E-2</v>
      </c>
      <c r="N196" s="177">
        <f>IFERROR(_xll.qlIndexFixing(ONIndex1M,I196,TRUE,_xll.ohTrigger(RecalcTrigger,Trigger1M)),NA())</f>
        <v>6.2754590880009786E-3</v>
      </c>
      <c r="O196" s="44">
        <f>IFERROR(_xll.qlIndexFixing(ONIndex3M,I196,TRUE,_xll.ohTrigger(RecalcTrigger,Trigger3M)),NA())</f>
        <v>7.1050701902308777E-3</v>
      </c>
      <c r="P196" s="44">
        <f>IFERROR(_xll.qlIndexFixing(ONIndex6M,I196,TRUE,_xll.ohTrigger(RecalcTrigger,Trigger6M)),NA())</f>
        <v>8.0058109422576074E-3</v>
      </c>
      <c r="Q196" s="178">
        <f>IFERROR(_xll.qlIndexFixing(ONIndex1Y,I196,TRUE,_xll.ohTrigger(RecalcTrigger,Trigger1Y)),NA())</f>
        <v>1.0104274182898276E-2</v>
      </c>
    </row>
    <row r="197" spans="2:17" x14ac:dyDescent="0.2">
      <c r="B197" s="39" t="s">
        <v>17</v>
      </c>
      <c r="D197" s="42">
        <f>_xll.qlCalendarAdvance(Calendar,$D196,B197,"f",FALSE)</f>
        <v>42558</v>
      </c>
      <c r="E197" s="172">
        <f>_xll.qlInterestRateIndexValueDate(IndexON,D197)</f>
        <v>42558</v>
      </c>
      <c r="F197" s="188">
        <f>IFERROR(_xll.qlIndexFixing(IndexON,D197,TRUE,_xll.ohTrigger(RecalcTrigger,TriggerON)),NA())</f>
        <v>5.4526374734209515E-3</v>
      </c>
      <c r="H197" s="42">
        <f>_xll.qlCalendarAdvance(Calendar,$H196,B197,"f",FALSE)</f>
        <v>42558</v>
      </c>
      <c r="I197" s="172">
        <f>_xll.qlInterestRateIndexValueDate(Index1M,$H197)</f>
        <v>42558</v>
      </c>
      <c r="J197" s="177">
        <f>IFERROR(_xll.qlIndexFixing(Index1M,$H197,TRUE,_xll.ohTrigger(RecalcTrigger,Trigger1M)),NA())</f>
        <v>6.40927434074786E-3</v>
      </c>
      <c r="K197" s="44">
        <f>IFERROR(_xll.qlIndexFixing(Index3M,H197,TRUE,_xll.ohTrigger(RecalcTrigger,Trigger3M)),NA())</f>
        <v>7.5177700174859216E-3</v>
      </c>
      <c r="L197" s="44">
        <f>IFERROR(_xll.qlIndexFixing(Index6M,$H197,TRUE,_xll.ohTrigger(RecalcTrigger,Trigger6M)),NA())</f>
        <v>9.169472369794051E-3</v>
      </c>
      <c r="M197" s="178">
        <f>IFERROR(_xll.qlIndexFixing(Index1Y,$H197,TRUE,_xll.ohTrigger(RecalcTrigger,Trigger1Y)),NA())</f>
        <v>1.236200540400012E-2</v>
      </c>
      <c r="N197" s="177">
        <f>IFERROR(_xll.qlIndexFixing(ONIndex1M,I197,TRUE,_xll.ohTrigger(RecalcTrigger,Trigger1M)),NA())</f>
        <v>6.2792542827150299E-3</v>
      </c>
      <c r="O197" s="44">
        <f>IFERROR(_xll.qlIndexFixing(ONIndex3M,I197,TRUE,_xll.ohTrigger(RecalcTrigger,Trigger3M)),NA())</f>
        <v>7.114817528437456E-3</v>
      </c>
      <c r="P197" s="44">
        <f>IFERROR(_xll.qlIndexFixing(ONIndex6M,I197,TRUE,_xll.ohTrigger(RecalcTrigger,Trigger6M)),NA())</f>
        <v>8.0180203139457173E-3</v>
      </c>
      <c r="Q197" s="178">
        <f>IFERROR(_xll.qlIndexFixing(ONIndex1Y,I197,TRUE,_xll.ohTrigger(RecalcTrigger,Trigger1Y)),NA())</f>
        <v>1.0097898724064081E-2</v>
      </c>
    </row>
    <row r="198" spans="2:17" x14ac:dyDescent="0.2">
      <c r="B198" s="39" t="s">
        <v>17</v>
      </c>
      <c r="D198" s="42">
        <f>_xll.qlCalendarAdvance(Calendar,$D197,B198,"f",FALSE)</f>
        <v>42559</v>
      </c>
      <c r="E198" s="172">
        <f>_xll.qlInterestRateIndexValueDate(IndexON,D198)</f>
        <v>42559</v>
      </c>
      <c r="F198" s="188">
        <f>IFERROR(_xll.qlIndexFixing(IndexON,D198,TRUE,_xll.ohTrigger(RecalcTrigger,TriggerON)),NA())</f>
        <v>5.4549052460724692E-3</v>
      </c>
      <c r="H198" s="42">
        <f>_xll.qlCalendarAdvance(Calendar,$H197,B198,"f",FALSE)</f>
        <v>42559</v>
      </c>
      <c r="I198" s="172">
        <f>_xll.qlInterestRateIndexValueDate(Index1M,$H198)</f>
        <v>42559</v>
      </c>
      <c r="J198" s="177">
        <f>IFERROR(_xll.qlIndexFixing(Index1M,$H198,TRUE,_xll.ohTrigger(RecalcTrigger,Trigger1M)),NA())</f>
        <v>6.4133582043707765E-3</v>
      </c>
      <c r="K198" s="44">
        <f>IFERROR(_xll.qlIndexFixing(Index3M,H198,TRUE,_xll.ohTrigger(RecalcTrigger,Trigger3M)),NA())</f>
        <v>7.5345142481996839E-3</v>
      </c>
      <c r="L198" s="44">
        <f>IFERROR(_xll.qlIndexFixing(Index6M,$H198,TRUE,_xll.ohTrigger(RecalcTrigger,Trigger6M)),NA())</f>
        <v>9.1754948752230635E-3</v>
      </c>
      <c r="M198" s="178">
        <f>IFERROR(_xll.qlIndexFixing(Index1Y,$H198,TRUE,_xll.ohTrigger(RecalcTrigger,Trigger1Y)),NA())</f>
        <v>1.2387462518663881E-2</v>
      </c>
      <c r="N198" s="177">
        <f>IFERROR(_xll.qlIndexFixing(ONIndex1M,I198,TRUE,_xll.ohTrigger(RecalcTrigger,Trigger1M)),NA())</f>
        <v>6.2883403047475648E-3</v>
      </c>
      <c r="O198" s="44">
        <f>IFERROR(_xll.qlIndexFixing(ONIndex3M,I198,TRUE,_xll.ohTrigger(RecalcTrigger,Trigger3M)),NA())</f>
        <v>7.1343341963266606E-3</v>
      </c>
      <c r="P198" s="44">
        <f>IFERROR(_xll.qlIndexFixing(ONIndex6M,I198,TRUE,_xll.ohTrigger(RecalcTrigger,Trigger6M)),NA())</f>
        <v>8.0448581896301156E-3</v>
      </c>
      <c r="Q198" s="178">
        <f>IFERROR(_xll.qlIndexFixing(ONIndex1Y,I198,TRUE,_xll.ohTrigger(RecalcTrigger,Trigger1Y)),NA())</f>
        <v>1.0085685122678639E-2</v>
      </c>
    </row>
    <row r="199" spans="2:17" x14ac:dyDescent="0.2">
      <c r="B199" s="39" t="s">
        <v>17</v>
      </c>
      <c r="D199" s="42">
        <f>_xll.qlCalendarAdvance(Calendar,$D198,B199,"f",FALSE)</f>
        <v>42562</v>
      </c>
      <c r="E199" s="172">
        <f>_xll.qlInterestRateIndexValueDate(IndexON,D199)</f>
        <v>42562</v>
      </c>
      <c r="F199" s="188">
        <f>IFERROR(_xll.qlIndexFixing(IndexON,D199,TRUE,_xll.ohTrigger(RecalcTrigger,TriggerON)),NA())</f>
        <v>5.4608470614592175E-3</v>
      </c>
      <c r="H199" s="42">
        <f>_xll.qlCalendarAdvance(Calendar,$H198,B199,"f",FALSE)</f>
        <v>42562</v>
      </c>
      <c r="I199" s="172">
        <f>_xll.qlInterestRateIndexValueDate(Index1M,$H199)</f>
        <v>42562</v>
      </c>
      <c r="J199" s="177">
        <f>IFERROR(_xll.qlIndexFixing(Index1M,$H199,TRUE,_xll.ohTrigger(RecalcTrigger,Trigger1M)),NA())</f>
        <v>6.44424954742459E-3</v>
      </c>
      <c r="K199" s="44">
        <f>IFERROR(_xll.qlIndexFixing(Index3M,H199,TRUE,_xll.ohTrigger(RecalcTrigger,Trigger3M)),NA())</f>
        <v>7.5514315793293639E-3</v>
      </c>
      <c r="L199" s="44">
        <f>IFERROR(_xll.qlIndexFixing(Index6M,$H199,TRUE,_xll.ohTrigger(RecalcTrigger,Trigger6M)),NA())</f>
        <v>9.2046100888044085E-3</v>
      </c>
      <c r="M199" s="178">
        <f>IFERROR(_xll.qlIndexFixing(Index1Y,$H199,TRUE,_xll.ohTrigger(RecalcTrigger,Trigger1Y)),NA())</f>
        <v>1.2411693703273885E-2</v>
      </c>
      <c r="N199" s="177">
        <f>IFERROR(_xll.qlIndexFixing(ONIndex1M,I199,TRUE,_xll.ohTrigger(RecalcTrigger,Trigger1M)),NA())</f>
        <v>6.2985969561801802E-3</v>
      </c>
      <c r="O199" s="44">
        <f>IFERROR(_xll.qlIndexFixing(ONIndex3M,I199,TRUE,_xll.ohTrigger(RecalcTrigger,Trigger3M)),NA())</f>
        <v>7.1534545238860492E-3</v>
      </c>
      <c r="P199" s="44">
        <f>IFERROR(_xll.qlIndexFixing(ONIndex6M,I199,TRUE,_xll.ohTrigger(RecalcTrigger,Trigger6M)),NA())</f>
        <v>8.0735832749156966E-3</v>
      </c>
      <c r="Q199" s="178">
        <f>IFERROR(_xll.qlIndexFixing(ONIndex1Y,I199,TRUE,_xll.ohTrigger(RecalcTrigger,Trigger1Y)),NA())</f>
        <v>1.0073172812852249E-2</v>
      </c>
    </row>
    <row r="200" spans="2:17" x14ac:dyDescent="0.2">
      <c r="B200" s="39" t="s">
        <v>17</v>
      </c>
      <c r="D200" s="42">
        <f>_xll.qlCalendarAdvance(Calendar,$D199,B200,"f",FALSE)</f>
        <v>42563</v>
      </c>
      <c r="E200" s="172">
        <f>_xll.qlInterestRateIndexValueDate(IndexON,D200)</f>
        <v>42563</v>
      </c>
      <c r="F200" s="188">
        <f>IFERROR(_xll.qlIndexFixing(IndexON,D200,TRUE,_xll.ohTrigger(RecalcTrigger,TriggerON)),NA())</f>
        <v>5.465777272459782E-3</v>
      </c>
      <c r="H200" s="42">
        <f>_xll.qlCalendarAdvance(Calendar,$H199,B200,"f",FALSE)</f>
        <v>42563</v>
      </c>
      <c r="I200" s="172">
        <f>_xll.qlInterestRateIndexValueDate(Index1M,$H200)</f>
        <v>42563</v>
      </c>
      <c r="J200" s="177">
        <f>IFERROR(_xll.qlIndexFixing(Index1M,$H200,TRUE,_xll.ohTrigger(RecalcTrigger,Trigger1M)),NA())</f>
        <v>6.4548704067489016E-3</v>
      </c>
      <c r="K200" s="44">
        <f>IFERROR(_xll.qlIndexFixing(Index3M,H200,TRUE,_xll.ohTrigger(RecalcTrigger,Trigger3M)),NA())</f>
        <v>7.55983329053445E-3</v>
      </c>
      <c r="L200" s="44">
        <f>IFERROR(_xll.qlIndexFixing(Index6M,$H200,TRUE,_xll.ohTrigger(RecalcTrigger,Trigger6M)),NA())</f>
        <v>9.2161285279500401E-3</v>
      </c>
      <c r="M200" s="178">
        <f>IFERROR(_xll.qlIndexFixing(Index1Y,$H200,TRUE,_xll.ohTrigger(RecalcTrigger,Trigger1Y)),NA())</f>
        <v>1.2423948216081726E-2</v>
      </c>
      <c r="N200" s="177">
        <f>IFERROR(_xll.qlIndexFixing(ONIndex1M,I200,TRUE,_xll.ohTrigger(RecalcTrigger,Trigger1M)),NA())</f>
        <v>6.3044730982797503E-3</v>
      </c>
      <c r="O200" s="44">
        <f>IFERROR(_xll.qlIndexFixing(ONIndex3M,I200,TRUE,_xll.ohTrigger(RecalcTrigger,Trigger3M)),NA())</f>
        <v>7.1630256834442907E-3</v>
      </c>
      <c r="P200" s="44">
        <f>IFERROR(_xll.qlIndexFixing(ONIndex6M,I200,TRUE,_xll.ohTrigger(RecalcTrigger,Trigger6M)),NA())</f>
        <v>8.0891553841988539E-3</v>
      </c>
      <c r="Q200" s="178">
        <f>IFERROR(_xll.qlIndexFixing(ONIndex1Y,I200,TRUE,_xll.ohTrigger(RecalcTrigger,Trigger1Y)),NA())</f>
        <v>1.0067185316080529E-2</v>
      </c>
    </row>
    <row r="201" spans="2:17" x14ac:dyDescent="0.2">
      <c r="B201" s="39" t="s">
        <v>17</v>
      </c>
      <c r="D201" s="42">
        <f>_xll.qlCalendarAdvance(Calendar,$D200,B201,"f",FALSE)</f>
        <v>42564</v>
      </c>
      <c r="E201" s="172">
        <f>_xll.qlInterestRateIndexValueDate(IndexON,D201)</f>
        <v>42564</v>
      </c>
      <c r="F201" s="188">
        <f>IFERROR(_xll.qlIndexFixing(IndexON,D201,TRUE,_xll.ohTrigger(RecalcTrigger,TriggerON)),NA())</f>
        <v>5.4718586091540011E-3</v>
      </c>
      <c r="H201" s="42">
        <f>_xll.qlCalendarAdvance(Calendar,$H200,B201,"f",FALSE)</f>
        <v>42564</v>
      </c>
      <c r="I201" s="172">
        <f>_xll.qlInterestRateIndexValueDate(Index1M,$H201)</f>
        <v>42564</v>
      </c>
      <c r="J201" s="177">
        <f>IFERROR(_xll.qlIndexFixing(Index1M,$H201,TRUE,_xll.ohTrigger(RecalcTrigger,Trigger1M)),NA())</f>
        <v>6.4770394268450059E-3</v>
      </c>
      <c r="K201" s="44">
        <f>IFERROR(_xll.qlIndexFixing(Index3M,H201,TRUE,_xll.ohTrigger(RecalcTrigger,Trigger3M)),NA())</f>
        <v>7.5682319150073615E-3</v>
      </c>
      <c r="L201" s="44">
        <f>IFERROR(_xll.qlIndexFixing(Index6M,$H201,TRUE,_xll.ohTrigger(RecalcTrigger,Trigger6M)),NA())</f>
        <v>9.2276223292126272E-3</v>
      </c>
      <c r="M201" s="178">
        <f>IFERROR(_xll.qlIndexFixing(Index1Y,$H201,TRUE,_xll.ohTrigger(RecalcTrigger,Trigger1Y)),NA())</f>
        <v>1.2436138214958925E-2</v>
      </c>
      <c r="N201" s="177">
        <f>IFERROR(_xll.qlIndexFixing(ONIndex1M,I201,TRUE,_xll.ohTrigger(RecalcTrigger,Trigger1M)),NA())</f>
        <v>6.310765429969889E-3</v>
      </c>
      <c r="O201" s="44">
        <f>IFERROR(_xll.qlIndexFixing(ONIndex3M,I201,TRUE,_xll.ohTrigger(RecalcTrigger,Trigger3M)),NA())</f>
        <v>7.1725616071594001E-3</v>
      </c>
      <c r="P201" s="44">
        <f>IFERROR(_xll.qlIndexFixing(ONIndex6M,I201,TRUE,_xll.ohTrigger(RecalcTrigger,Trigger6M)),NA())</f>
        <v>8.1054000410496485E-3</v>
      </c>
      <c r="Q201" s="178">
        <f>IFERROR(_xll.qlIndexFixing(ONIndex1Y,I201,TRUE,_xll.ohTrigger(RecalcTrigger,Trigger1Y)),NA())</f>
        <v>1.0061275411640258E-2</v>
      </c>
    </row>
    <row r="202" spans="2:17" x14ac:dyDescent="0.2">
      <c r="B202" s="39" t="s">
        <v>17</v>
      </c>
      <c r="D202" s="42">
        <f>_xll.qlCalendarAdvance(Calendar,$D201,B202,"f",FALSE)</f>
        <v>42565</v>
      </c>
      <c r="E202" s="172">
        <f>_xll.qlInterestRateIndexValueDate(IndexON,D202)</f>
        <v>42565</v>
      </c>
      <c r="F202" s="188">
        <f>IFERROR(_xll.qlIndexFixing(IndexON,D202,TRUE,_xll.ohTrigger(RecalcTrigger,TriggerON)),NA())</f>
        <v>5.479091071541875E-3</v>
      </c>
      <c r="H202" s="42">
        <f>_xll.qlCalendarAdvance(Calendar,$H201,B202,"f",FALSE)</f>
        <v>42565</v>
      </c>
      <c r="I202" s="172">
        <f>_xll.qlInterestRateIndexValueDate(Index1M,$H202)</f>
        <v>42565</v>
      </c>
      <c r="J202" s="177">
        <f>IFERROR(_xll.qlIndexFixing(Index1M,$H202,TRUE,_xll.ohTrigger(RecalcTrigger,Trigger1M)),NA())</f>
        <v>6.4821234148361093E-3</v>
      </c>
      <c r="K202" s="44">
        <f>IFERROR(_xll.qlIndexFixing(Index3M,H202,TRUE,_xll.ohTrigger(RecalcTrigger,Trigger3M)),NA())</f>
        <v>7.5766286452498607E-3</v>
      </c>
      <c r="L202" s="44">
        <f>IFERROR(_xll.qlIndexFixing(Index6M,$H202,TRUE,_xll.ohTrigger(RecalcTrigger,Trigger6M)),NA())</f>
        <v>9.2501704355987483E-3</v>
      </c>
      <c r="M202" s="178">
        <f>IFERROR(_xll.qlIndexFixing(Index1Y,$H202,TRUE,_xll.ohTrigger(RecalcTrigger,Trigger1Y)),NA())</f>
        <v>1.2448264955471577E-2</v>
      </c>
      <c r="N202" s="177">
        <f>IFERROR(_xll.qlIndexFixing(ONIndex1M,I202,TRUE,_xll.ohTrigger(RecalcTrigger,Trigger1M)),NA())</f>
        <v>6.3174739511695499E-3</v>
      </c>
      <c r="O202" s="44">
        <f>IFERROR(_xll.qlIndexFixing(ONIndex3M,I202,TRUE,_xll.ohTrigger(RecalcTrigger,Trigger3M)),NA())</f>
        <v>7.1820622951934698E-3</v>
      </c>
      <c r="P202" s="44">
        <f>IFERROR(_xll.qlIndexFixing(ONIndex6M,I202,TRUE,_xll.ohTrigger(RecalcTrigger,Trigger6M)),NA())</f>
        <v>8.1223172458733117E-3</v>
      </c>
      <c r="Q202" s="178">
        <f>IFERROR(_xll.qlIndexFixing(ONIndex1Y,I202,TRUE,_xll.ohTrigger(RecalcTrigger,Trigger1Y)),NA())</f>
        <v>1.0055443099612482E-2</v>
      </c>
    </row>
    <row r="203" spans="2:17" x14ac:dyDescent="0.2">
      <c r="B203" s="39" t="s">
        <v>17</v>
      </c>
      <c r="D203" s="42">
        <f>_xll.qlCalendarAdvance(Calendar,$D202,B203,"f",FALSE)</f>
        <v>42566</v>
      </c>
      <c r="E203" s="172">
        <f>_xll.qlInterestRateIndexValueDate(IndexON,D203)</f>
        <v>42566</v>
      </c>
      <c r="F203" s="188">
        <f>IFERROR(_xll.qlIndexFixing(IndexON,D203,TRUE,_xll.ohTrigger(RecalcTrigger,TriggerON)),NA())</f>
        <v>5.497475880977821E-3</v>
      </c>
      <c r="H203" s="42">
        <f>_xll.qlCalendarAdvance(Calendar,$H202,B203,"f",FALSE)</f>
        <v>42566</v>
      </c>
      <c r="I203" s="172">
        <f>_xll.qlInterestRateIndexValueDate(Index1M,$H203)</f>
        <v>42566</v>
      </c>
      <c r="J203" s="177">
        <f>IFERROR(_xll.qlIndexFixing(Index1M,$H203,TRUE,_xll.ohTrigger(RecalcTrigger,Trigger1M)),NA())</f>
        <v>6.48732240432188E-3</v>
      </c>
      <c r="K203" s="44">
        <f>IFERROR(_xll.qlIndexFixing(Index3M,H203,TRUE,_xll.ohTrigger(RecalcTrigger,Trigger3M)),NA())</f>
        <v>7.5934849931497718E-3</v>
      </c>
      <c r="L203" s="44">
        <f>IFERROR(_xll.qlIndexFixing(Index6M,$H203,TRUE,_xll.ohTrigger(RecalcTrigger,Trigger6M)),NA())</f>
        <v>9.2560609649059069E-3</v>
      </c>
      <c r="M203" s="178">
        <f>IFERROR(_xll.qlIndexFixing(Index1Y,$H203,TRUE,_xll.ohTrigger(RecalcTrigger,Trigger1Y)),NA())</f>
        <v>1.2471679487642854E-2</v>
      </c>
      <c r="N203" s="177">
        <f>IFERROR(_xll.qlIndexFixing(ONIndex1M,I203,TRUE,_xll.ohTrigger(RecalcTrigger,Trigger1M)),NA())</f>
        <v>6.3323881497623366E-3</v>
      </c>
      <c r="O203" s="44">
        <f>IFERROR(_xll.qlIndexFixing(ONIndex3M,I203,TRUE,_xll.ohTrigger(RecalcTrigger,Trigger3M)),NA())</f>
        <v>7.2010882842336406E-3</v>
      </c>
      <c r="P203" s="44">
        <f>IFERROR(_xll.qlIndexFixing(ONIndex6M,I203,TRUE,_xll.ohTrigger(RecalcTrigger,Trigger6M)),NA())</f>
        <v>8.158575837606449E-3</v>
      </c>
      <c r="Q203" s="178">
        <f>IFERROR(_xll.qlIndexFixing(ONIndex1Y,I203,TRUE,_xll.ohTrigger(RecalcTrigger,Trigger1Y)),NA())</f>
        <v>1.0044313510333044E-2</v>
      </c>
    </row>
    <row r="204" spans="2:17" x14ac:dyDescent="0.2">
      <c r="B204" s="39" t="s">
        <v>17</v>
      </c>
      <c r="D204" s="42">
        <f>_xll.qlCalendarAdvance(Calendar,$D203,B204,"f",FALSE)</f>
        <v>42569</v>
      </c>
      <c r="E204" s="172">
        <f>_xll.qlInterestRateIndexValueDate(IndexON,D204)</f>
        <v>42569</v>
      </c>
      <c r="F204" s="188">
        <f>IFERROR(_xll.qlIndexFixing(IndexON,D204,TRUE,_xll.ohTrigger(RecalcTrigger,TriggerON)),NA())</f>
        <v>5.5195321799750285E-3</v>
      </c>
      <c r="H204" s="42">
        <f>_xll.qlCalendarAdvance(Calendar,$H203,B204,"f",FALSE)</f>
        <v>42569</v>
      </c>
      <c r="I204" s="172">
        <f>_xll.qlInterestRateIndexValueDate(Index1M,$H204)</f>
        <v>42569</v>
      </c>
      <c r="J204" s="177">
        <f>IFERROR(_xll.qlIndexFixing(Index1M,$H204,TRUE,_xll.ohTrigger(RecalcTrigger,Trigger1M)),NA())</f>
        <v>6.5200858032378505E-3</v>
      </c>
      <c r="K204" s="44">
        <f>IFERROR(_xll.qlIndexFixing(Index3M,H204,TRUE,_xll.ohTrigger(RecalcTrigger,Trigger3M)),NA())</f>
        <v>7.6102204743262432E-3</v>
      </c>
      <c r="L204" s="44">
        <f>IFERROR(_xll.qlIndexFixing(Index6M,$H204,TRUE,_xll.ohTrigger(RecalcTrigger,Trigger6M)),NA())</f>
        <v>9.2845977336245174E-3</v>
      </c>
      <c r="M204" s="178">
        <f>IFERROR(_xll.qlIndexFixing(Index1Y,$H204,TRUE,_xll.ohTrigger(RecalcTrigger,Trigger1Y)),NA())</f>
        <v>1.2496164447699742E-2</v>
      </c>
      <c r="N204" s="177">
        <f>IFERROR(_xll.qlIndexFixing(ONIndex1M,I204,TRUE,_xll.ohTrigger(RecalcTrigger,Trigger1M)),NA())</f>
        <v>6.3484699322791105E-3</v>
      </c>
      <c r="O204" s="44">
        <f>IFERROR(_xll.qlIndexFixing(ONIndex3M,I204,TRUE,_xll.ohTrigger(RecalcTrigger,Trigger3M)),NA())</f>
        <v>7.2197126896278441E-3</v>
      </c>
      <c r="P204" s="44">
        <f>IFERROR(_xll.qlIndexFixing(ONIndex6M,I204,TRUE,_xll.ohTrigger(RecalcTrigger,Trigger6M)),NA())</f>
        <v>8.1967115453829287E-3</v>
      </c>
      <c r="Q204" s="178">
        <f>IFERROR(_xll.qlIndexFixing(ONIndex1Y,I204,TRUE,_xll.ohTrigger(RecalcTrigger,Trigger1Y)),NA())</f>
        <v>1.0032889775545284E-2</v>
      </c>
    </row>
    <row r="205" spans="2:17" x14ac:dyDescent="0.2">
      <c r="B205" s="39" t="s">
        <v>17</v>
      </c>
      <c r="D205" s="42">
        <f>_xll.qlCalendarAdvance(Calendar,$D204,B205,"f",FALSE)</f>
        <v>42570</v>
      </c>
      <c r="E205" s="172">
        <f>_xll.qlInterestRateIndexValueDate(IndexON,D205)</f>
        <v>42570</v>
      </c>
      <c r="F205" s="188">
        <f>IFERROR(_xll.qlIndexFixing(IndexON,D205,TRUE,_xll.ohTrigger(RecalcTrigger,TriggerON)),NA())</f>
        <v>5.5325202722900091E-3</v>
      </c>
      <c r="H205" s="42">
        <f>_xll.qlCalendarAdvance(Calendar,$H204,B205,"f",FALSE)</f>
        <v>42570</v>
      </c>
      <c r="I205" s="172">
        <f>_xll.qlInterestRateIndexValueDate(Index1M,$H205)</f>
        <v>42570</v>
      </c>
      <c r="J205" s="177">
        <f>IFERROR(_xll.qlIndexFixing(Index1M,$H205,TRUE,_xll.ohTrigger(RecalcTrigger,Trigger1M)),NA())</f>
        <v>6.5309488626716285E-3</v>
      </c>
      <c r="K205" s="44">
        <f>IFERROR(_xll.qlIndexFixing(Index3M,H205,TRUE,_xll.ohTrigger(RecalcTrigger,Trigger3M)),NA())</f>
        <v>7.6186256213113344E-3</v>
      </c>
      <c r="L205" s="44">
        <f>IFERROR(_xll.qlIndexFixing(Index6M,$H205,TRUE,_xll.ohTrigger(RecalcTrigger,Trigger6M)),NA())</f>
        <v>9.2958692862790196E-3</v>
      </c>
      <c r="M205" s="178">
        <f>IFERROR(_xll.qlIndexFixing(Index1Y,$H205,TRUE,_xll.ohTrigger(RecalcTrigger,Trigger1Y)),NA())</f>
        <v>1.2507993732375544E-2</v>
      </c>
      <c r="N205" s="177">
        <f>IFERROR(_xll.qlIndexFixing(ONIndex1M,I205,TRUE,_xll.ohTrigger(RecalcTrigger,Trigger1M)),NA())</f>
        <v>6.3572594017557993E-3</v>
      </c>
      <c r="O205" s="44">
        <f>IFERROR(_xll.qlIndexFixing(ONIndex3M,I205,TRUE,_xll.ohTrigger(RecalcTrigger,Trigger3M)),NA())</f>
        <v>7.2290371987704383E-3</v>
      </c>
      <c r="P205" s="44">
        <f>IFERROR(_xll.qlIndexFixing(ONIndex6M,I205,TRUE,_xll.ohTrigger(RecalcTrigger,Trigger6M)),NA())</f>
        <v>8.2169914908003516E-3</v>
      </c>
      <c r="Q205" s="178">
        <f>IFERROR(_xll.qlIndexFixing(ONIndex1Y,I205,TRUE,_xll.ohTrigger(RecalcTrigger,Trigger1Y)),NA())</f>
        <v>1.0027445425417891E-2</v>
      </c>
    </row>
    <row r="206" spans="2:17" x14ac:dyDescent="0.2">
      <c r="B206" s="39" t="s">
        <v>17</v>
      </c>
      <c r="D206" s="42">
        <f>_xll.qlCalendarAdvance(Calendar,$D205,B206,"f",FALSE)</f>
        <v>42571</v>
      </c>
      <c r="E206" s="172">
        <f>_xll.qlInterestRateIndexValueDate(IndexON,D206)</f>
        <v>42571</v>
      </c>
      <c r="F206" s="188">
        <f>IFERROR(_xll.qlIndexFixing(IndexON,D206,TRUE,_xll.ohTrigger(RecalcTrigger,TriggerON)),NA())</f>
        <v>5.5466594909470146E-3</v>
      </c>
      <c r="H206" s="42">
        <f>_xll.qlCalendarAdvance(Calendar,$H205,B206,"f",FALSE)</f>
        <v>42571</v>
      </c>
      <c r="I206" s="172">
        <f>_xll.qlInterestRateIndexValueDate(Index1M,$H206)</f>
        <v>42571</v>
      </c>
      <c r="J206" s="177">
        <f>IFERROR(_xll.qlIndexFixing(Index1M,$H206,TRUE,_xll.ohTrigger(RecalcTrigger,Trigger1M)),NA())</f>
        <v>6.5515820560862522E-3</v>
      </c>
      <c r="K206" s="44">
        <f>IFERROR(_xll.qlIndexFixing(Index3M,H206,TRUE,_xll.ohTrigger(RecalcTrigger,Trigger3M)),NA())</f>
        <v>7.627036029294175E-3</v>
      </c>
      <c r="L206" s="44">
        <f>IFERROR(_xll.qlIndexFixing(Index6M,$H206,TRUE,_xll.ohTrigger(RecalcTrigger,Trigger6M)),NA())</f>
        <v>9.3070913932102994E-3</v>
      </c>
      <c r="M206" s="178">
        <f>IFERROR(_xll.qlIndexFixing(Index1Y,$H206,TRUE,_xll.ohTrigger(RecalcTrigger,Trigger1Y)),NA())</f>
        <v>1.2519767293571737E-2</v>
      </c>
      <c r="N206" s="177">
        <f>IFERROR(_xll.qlIndexFixing(ONIndex1M,I206,TRUE,_xll.ohTrigger(RecalcTrigger,Trigger1M)),NA())</f>
        <v>6.3664650609041029E-3</v>
      </c>
      <c r="O206" s="44">
        <f>IFERROR(_xll.qlIndexFixing(ONIndex3M,I206,TRUE,_xll.ohTrigger(RecalcTrigger,Trigger3M)),NA())</f>
        <v>7.2383264722319929E-3</v>
      </c>
      <c r="P206" s="44">
        <f>IFERROR(_xll.qlIndexFixing(ONIndex6M,I206,TRUE,_xll.ohTrigger(RecalcTrigger,Trigger6M)),NA())</f>
        <v>8.2379439847579672E-3</v>
      </c>
      <c r="Q206" s="178">
        <f>IFERROR(_xll.qlIndexFixing(ONIndex1Y,I206,TRUE,_xll.ohTrigger(RecalcTrigger,Trigger1Y)),NA())</f>
        <v>1.0022078667702994E-2</v>
      </c>
    </row>
    <row r="207" spans="2:17" x14ac:dyDescent="0.2">
      <c r="B207" s="39" t="s">
        <v>17</v>
      </c>
      <c r="D207" s="42">
        <f>_xll.qlCalendarAdvance(Calendar,$D206,B207,"f",FALSE)</f>
        <v>42572</v>
      </c>
      <c r="E207" s="172">
        <f>_xll.qlInterestRateIndexValueDate(IndexON,D207)</f>
        <v>42572</v>
      </c>
      <c r="F207" s="188">
        <f>IFERROR(_xll.qlIndexFixing(IndexON,D207,TRUE,_xll.ohTrigger(RecalcTrigger,TriggerON)),NA())</f>
        <v>5.5619498359460451E-3</v>
      </c>
      <c r="H207" s="42">
        <f>_xll.qlCalendarAdvance(Calendar,$H206,B207,"f",FALSE)</f>
        <v>42572</v>
      </c>
      <c r="I207" s="172">
        <f>_xll.qlInterestRateIndexValueDate(Index1M,$H207)</f>
        <v>42572</v>
      </c>
      <c r="J207" s="177">
        <f>IFERROR(_xll.qlIndexFixing(Index1M,$H207,TRUE,_xll.ohTrigger(RecalcTrigger,Trigger1M)),NA())</f>
        <v>6.5572525881596802E-3</v>
      </c>
      <c r="K207" s="44">
        <f>IFERROR(_xll.qlIndexFixing(Index3M,H207,TRUE,_xll.ohTrigger(RecalcTrigger,Trigger3M)),NA())</f>
        <v>7.6354528908470012E-3</v>
      </c>
      <c r="L207" s="44">
        <f>IFERROR(_xll.qlIndexFixing(Index6M,$H207,TRUE,_xll.ohTrigger(RecalcTrigger,Trigger6M)),NA())</f>
        <v>9.3293431217625258E-3</v>
      </c>
      <c r="M207" s="178">
        <f>IFERROR(_xll.qlIndexFixing(Index1Y,$H207,TRUE,_xll.ohTrigger(RecalcTrigger,Trigger1Y)),NA())</f>
        <v>1.2531486387344026E-2</v>
      </c>
      <c r="N207" s="177">
        <f>IFERROR(_xll.qlIndexFixing(ONIndex1M,I207,TRUE,_xll.ohTrigger(RecalcTrigger,Trigger1M)),NA())</f>
        <v>6.3760869098050676E-3</v>
      </c>
      <c r="O207" s="44">
        <f>IFERROR(_xll.qlIndexFixing(ONIndex3M,I207,TRUE,_xll.ohTrigger(RecalcTrigger,Trigger3M)),NA())</f>
        <v>7.2475805099314616E-3</v>
      </c>
      <c r="P207" s="44">
        <f>IFERROR(_xll.qlIndexFixing(ONIndex6M,I207,TRUE,_xll.ohTrigger(RecalcTrigger,Trigger6M)),NA())</f>
        <v>8.2595690271747291E-3</v>
      </c>
      <c r="Q207" s="178">
        <f>IFERROR(_xll.qlIndexFixing(ONIndex1Y,I207,TRUE,_xll.ohTrigger(RecalcTrigger,Trigger1Y)),NA())</f>
        <v>1.0016789502400592E-2</v>
      </c>
    </row>
    <row r="208" spans="2:17" x14ac:dyDescent="0.2">
      <c r="B208" s="39" t="s">
        <v>17</v>
      </c>
      <c r="D208" s="42">
        <f>_xll.qlCalendarAdvance(Calendar,$D207,B208,"f",FALSE)</f>
        <v>42573</v>
      </c>
      <c r="E208" s="172">
        <f>_xll.qlInterestRateIndexValueDate(IndexON,D208)</f>
        <v>42573</v>
      </c>
      <c r="F208" s="188">
        <f>IFERROR(_xll.qlIndexFixing(IndexON,D208,TRUE,_xll.ohTrigger(RecalcTrigger,TriggerON)),NA())</f>
        <v>5.5964534213925896E-3</v>
      </c>
      <c r="H208" s="42">
        <f>_xll.qlCalendarAdvance(Calendar,$H207,B208,"f",FALSE)</f>
        <v>42573</v>
      </c>
      <c r="I208" s="172">
        <f>_xll.qlInterestRateIndexValueDate(Index1M,$H208)</f>
        <v>42573</v>
      </c>
      <c r="J208" s="177">
        <f>IFERROR(_xll.qlIndexFixing(Index1M,$H208,TRUE,_xll.ohTrigger(RecalcTrigger,Trigger1M)),NA())</f>
        <v>6.5629819953319964E-3</v>
      </c>
      <c r="K208" s="44">
        <f>IFERROR(_xll.qlIndexFixing(Index3M,H208,TRUE,_xll.ohTrigger(RecalcTrigger,Trigger3M)),NA())</f>
        <v>7.652556901065111E-3</v>
      </c>
      <c r="L208" s="44">
        <f>IFERROR(_xll.qlIndexFixing(Index6M,$H208,TRUE,_xll.ohTrigger(RecalcTrigger,Trigger6M)),NA())</f>
        <v>9.3349144450658016E-3</v>
      </c>
      <c r="M208" s="178">
        <f>IFERROR(_xll.qlIndexFixing(Index1Y,$H208,TRUE,_xll.ohTrigger(RecalcTrigger,Trigger1Y)),NA())</f>
        <v>1.2553079273089487E-2</v>
      </c>
      <c r="N208" s="177">
        <f>IFERROR(_xll.qlIndexFixing(ONIndex1M,I208,TRUE,_xll.ohTrigger(RecalcTrigger,Trigger1M)),NA())</f>
        <v>6.3968300116190599E-3</v>
      </c>
      <c r="O208" s="44">
        <f>IFERROR(_xll.qlIndexFixing(ONIndex3M,I208,TRUE,_xll.ohTrigger(RecalcTrigger,Trigger3M)),NA())</f>
        <v>7.2661157755201291E-3</v>
      </c>
      <c r="P208" s="44">
        <f>IFERROR(_xll.qlIndexFixing(ONIndex6M,I208,TRUE,_xll.ohTrigger(RecalcTrigger,Trigger6M)),NA())</f>
        <v>8.3052499121982759E-3</v>
      </c>
      <c r="Q208" s="178">
        <f>IFERROR(_xll.qlIndexFixing(ONIndex1Y,I208,TRUE,_xll.ohTrigger(RecalcTrigger,Trigger1Y)),NA())</f>
        <v>1.0006744142647314E-2</v>
      </c>
    </row>
    <row r="209" spans="2:17" x14ac:dyDescent="0.2">
      <c r="B209" s="39" t="s">
        <v>17</v>
      </c>
      <c r="D209" s="42">
        <f>_xll.qlCalendarAdvance(Calendar,$D208,B209,"f",FALSE)</f>
        <v>42576</v>
      </c>
      <c r="E209" s="172">
        <f>_xll.qlInterestRateIndexValueDate(IndexON,D209)</f>
        <v>42576</v>
      </c>
      <c r="F209" s="188">
        <f>IFERROR(_xll.qlIndexFixing(IndexON,D209,TRUE,_xll.ohTrigger(RecalcTrigger,TriggerON)),NA())</f>
        <v>5.634622483495777E-3</v>
      </c>
      <c r="H209" s="42">
        <f>_xll.qlCalendarAdvance(Calendar,$H208,B209,"f",FALSE)</f>
        <v>42576</v>
      </c>
      <c r="I209" s="172">
        <f>_xll.qlInterestRateIndexValueDate(Index1M,$H209)</f>
        <v>42576</v>
      </c>
      <c r="J209" s="177">
        <f>IFERROR(_xll.qlIndexFixing(Index1M,$H209,TRUE,_xll.ohTrigger(RecalcTrigger,Trigger1M)),NA())</f>
        <v>6.5936083169247251E-3</v>
      </c>
      <c r="K209" s="44">
        <f>IFERROR(_xll.qlIndexFixing(Index3M,H209,TRUE,_xll.ohTrigger(RecalcTrigger,Trigger3M)),NA())</f>
        <v>7.6692087245834525E-3</v>
      </c>
      <c r="L209" s="44">
        <f>IFERROR(_xll.qlIndexFixing(Index6M,$H209,TRUE,_xll.ohTrigger(RecalcTrigger,Trigger6M)),NA())</f>
        <v>9.3623361892884657E-3</v>
      </c>
      <c r="M209" s="178">
        <f>IFERROR(_xll.qlIndexFixing(Index1Y,$H209,TRUE,_xll.ohTrigger(RecalcTrigger,Trigger1Y)),NA())</f>
        <v>1.2577843211646567E-2</v>
      </c>
      <c r="N209" s="177">
        <f>IFERROR(_xll.qlIndexFixing(ONIndex1M,I209,TRUE,_xll.ohTrigger(RecalcTrigger,Trigger1M)),NA())</f>
        <v>6.4187362036649542E-3</v>
      </c>
      <c r="O209" s="44">
        <f>IFERROR(_xll.qlIndexFixing(ONIndex3M,I209,TRUE,_xll.ohTrigger(RecalcTrigger,Trigger3M)),NA())</f>
        <v>7.2842443027032466E-3</v>
      </c>
      <c r="P209" s="44">
        <f>IFERROR(_xll.qlIndexFixing(ONIndex6M,I209,TRUE,_xll.ohTrigger(RecalcTrigger,Trigger6M)),NA())</f>
        <v>8.3527946851613688E-3</v>
      </c>
      <c r="Q209" s="178">
        <f>IFERROR(_xll.qlIndexFixing(ONIndex1Y,I209,TRUE,_xll.ohTrigger(RecalcTrigger,Trigger1Y)),NA())</f>
        <v>9.9964087646675637E-3</v>
      </c>
    </row>
    <row r="210" spans="2:17" x14ac:dyDescent="0.2">
      <c r="B210" s="39" t="s">
        <v>17</v>
      </c>
      <c r="D210" s="42">
        <f>_xll.qlCalendarAdvance(Calendar,$D209,B210,"f",FALSE)</f>
        <v>42577</v>
      </c>
      <c r="E210" s="172">
        <f>_xll.qlInterestRateIndexValueDate(IndexON,D210)</f>
        <v>42577</v>
      </c>
      <c r="F210" s="188">
        <f>IFERROR(_xll.qlIndexFixing(IndexON,D210,TRUE,_xll.ohTrigger(RecalcTrigger,TriggerON)),NA())</f>
        <v>5.6556684631225984E-3</v>
      </c>
      <c r="H210" s="42">
        <f>_xll.qlCalendarAdvance(Calendar,$H209,B210,"f",FALSE)</f>
        <v>42577</v>
      </c>
      <c r="I210" s="172">
        <f>_xll.qlInterestRateIndexValueDate(Index1M,$H210)</f>
        <v>42577</v>
      </c>
      <c r="J210" s="177">
        <f>IFERROR(_xll.qlIndexFixing(Index1M,$H210,TRUE,_xll.ohTrigger(RecalcTrigger,Trigger1M)),NA())</f>
        <v>6.6033771891254971E-3</v>
      </c>
      <c r="K210" s="44">
        <f>IFERROR(_xll.qlIndexFixing(Index3M,H210,TRUE,_xll.ohTrigger(RecalcTrigger,Trigger3M)),NA())</f>
        <v>7.6776757429432713E-3</v>
      </c>
      <c r="L210" s="44">
        <f>IFERROR(_xll.qlIndexFixing(Index6M,$H210,TRUE,_xll.ohTrigger(RecalcTrigger,Trigger6M)),NA())</f>
        <v>9.3731871892126575E-3</v>
      </c>
      <c r="M210" s="178">
        <f>IFERROR(_xll.qlIndexFixing(Index1Y,$H210,TRUE,_xll.ohTrigger(RecalcTrigger,Trigger1Y)),NA())</f>
        <v>1.2589308811464139E-2</v>
      </c>
      <c r="N210" s="177">
        <f>IFERROR(_xll.qlIndexFixing(ONIndex1M,I210,TRUE,_xll.ohTrigger(RecalcTrigger,Trigger1M)),NA())</f>
        <v>6.4304390018965485E-3</v>
      </c>
      <c r="O210" s="44">
        <f>IFERROR(_xll.qlIndexFixing(ONIndex3M,I210,TRUE,_xll.ohTrigger(RecalcTrigger,Trigger3M)),NA())</f>
        <v>7.2933221615922861E-3</v>
      </c>
      <c r="P210" s="44">
        <f>IFERROR(_xll.qlIndexFixing(ONIndex6M,I210,TRUE,_xll.ohTrigger(RecalcTrigger,Trigger6M)),NA())</f>
        <v>8.377782472386297E-3</v>
      </c>
      <c r="Q210" s="178">
        <f>IFERROR(_xll.qlIndexFixing(ONIndex1Y,I210,TRUE,_xll.ohTrigger(RecalcTrigger,Trigger1Y)),NA())</f>
        <v>9.9915075611034521E-3</v>
      </c>
    </row>
    <row r="211" spans="2:17" x14ac:dyDescent="0.2">
      <c r="B211" s="39" t="s">
        <v>17</v>
      </c>
      <c r="D211" s="42">
        <f>_xll.qlCalendarAdvance(Calendar,$D210,B211,"f",FALSE)</f>
        <v>42578</v>
      </c>
      <c r="E211" s="172">
        <f>_xll.qlInterestRateIndexValueDate(IndexON,D211)</f>
        <v>42578</v>
      </c>
      <c r="F211" s="188">
        <f>IFERROR(_xll.qlIndexFixing(IndexON,D211,TRUE,_xll.ohTrigger(RecalcTrigger,TriggerON)),NA())</f>
        <v>5.6778655702260927E-3</v>
      </c>
      <c r="H211" s="42">
        <f>_xll.qlCalendarAdvance(Calendar,$H210,B211,"f",FALSE)</f>
        <v>42578</v>
      </c>
      <c r="I211" s="172">
        <f>_xll.qlInterestRateIndexValueDate(Index1M,$H211)</f>
        <v>42578</v>
      </c>
      <c r="J211" s="177">
        <f>IFERROR(_xll.qlIndexFixing(Index1M,$H211,TRUE,_xll.ohTrigger(RecalcTrigger,Trigger1M)),NA())</f>
        <v>6.6235959018902954E-3</v>
      </c>
      <c r="K211" s="44">
        <f>IFERROR(_xll.qlIndexFixing(Index3M,H211,TRUE,_xll.ohTrigger(RecalcTrigger,Trigger3M)),NA())</f>
        <v>7.6861563705258483E-3</v>
      </c>
      <c r="L211" s="44">
        <f>IFERROR(_xll.qlIndexFixing(Index6M,$H211,TRUE,_xll.ohTrigger(RecalcTrigger,Trigger6M)),NA())</f>
        <v>9.3839639318448811E-3</v>
      </c>
      <c r="M211" s="178">
        <f>IFERROR(_xll.qlIndexFixing(Index1Y,$H211,TRUE,_xll.ohTrigger(RecalcTrigger,Trigger1Y)),NA())</f>
        <v>1.2600727481580476E-2</v>
      </c>
      <c r="N211" s="177">
        <f>IFERROR(_xll.qlIndexFixing(ONIndex1M,I211,TRUE,_xll.ohTrigger(RecalcTrigger,Trigger1M)),NA())</f>
        <v>6.4425579901239427E-3</v>
      </c>
      <c r="O211" s="44">
        <f>IFERROR(_xll.qlIndexFixing(ONIndex3M,I211,TRUE,_xll.ohTrigger(RecalcTrigger,Trigger3M)),NA())</f>
        <v>7.3023647844761008E-3</v>
      </c>
      <c r="P211" s="44">
        <f>IFERROR(_xll.qlIndexFixing(ONIndex6M,I211,TRUE,_xll.ohTrigger(RecalcTrigger,Trigger6M)),NA())</f>
        <v>8.4034428089618807E-3</v>
      </c>
      <c r="Q211" s="178">
        <f>IFERROR(_xll.qlIndexFixing(ONIndex1Y,I211,TRUE,_xll.ohTrigger(RecalcTrigger,Trigger1Y)),NA())</f>
        <v>9.9866839499518356E-3</v>
      </c>
    </row>
    <row r="212" spans="2:17" x14ac:dyDescent="0.2">
      <c r="B212" s="39" t="s">
        <v>17</v>
      </c>
      <c r="D212" s="42">
        <f>_xll.qlCalendarAdvance(Calendar,$D211,B212,"f",FALSE)</f>
        <v>42579</v>
      </c>
      <c r="E212" s="172">
        <f>_xll.qlInterestRateIndexValueDate(IndexON,D212)</f>
        <v>42579</v>
      </c>
      <c r="F212" s="188">
        <f>IFERROR(_xll.qlIndexFixing(IndexON,D212,TRUE,_xll.ohTrigger(RecalcTrigger,TriggerON)),NA())</f>
        <v>5.7012138049683525E-3</v>
      </c>
      <c r="H212" s="42">
        <f>_xll.qlCalendarAdvance(Calendar,$H211,B212,"f",FALSE)</f>
        <v>42579</v>
      </c>
      <c r="I212" s="172">
        <f>_xll.qlInterestRateIndexValueDate(Index1M,$H212)</f>
        <v>42579</v>
      </c>
      <c r="J212" s="177">
        <f>IFERROR(_xll.qlIndexFixing(Index1M,$H212,TRUE,_xll.ohTrigger(RecalcTrigger,Trigger1M)),NA())</f>
        <v>6.628964892393968E-3</v>
      </c>
      <c r="K212" s="44">
        <f>IFERROR(_xll.qlIndexFixing(Index3M,H212,TRUE,_xll.ohTrigger(RecalcTrigger,Trigger3M)),NA())</f>
        <v>7.6946517999765375E-3</v>
      </c>
      <c r="L212" s="44">
        <f>IFERROR(_xll.qlIndexFixing(Index6M,$H212,TRUE,_xll.ohTrigger(RecalcTrigger,Trigger6M)),NA())</f>
        <v>9.4057877940035683E-3</v>
      </c>
      <c r="M212" s="178">
        <f>IFERROR(_xll.qlIndexFixing(Index1Y,$H212,TRUE,_xll.ohTrigger(RecalcTrigger,Trigger1Y)),NA())</f>
        <v>1.2612100478507804E-2</v>
      </c>
      <c r="N212" s="177">
        <f>IFERROR(_xll.qlIndexFixing(ONIndex1M,I212,TRUE,_xll.ohTrigger(RecalcTrigger,Trigger1M)),NA())</f>
        <v>6.4550931682660906E-3</v>
      </c>
      <c r="O212" s="44">
        <f>IFERROR(_xll.qlIndexFixing(ONIndex3M,I212,TRUE,_xll.ohTrigger(RecalcTrigger,Trigger3M)),NA())</f>
        <v>7.311372171678876E-3</v>
      </c>
      <c r="P212" s="44">
        <f>IFERROR(_xll.qlIndexFixing(ONIndex6M,I212,TRUE,_xll.ohTrigger(RecalcTrigger,Trigger6M)),NA())</f>
        <v>8.429775694969166E-3</v>
      </c>
      <c r="Q212" s="178">
        <f>IFERROR(_xll.qlIndexFixing(ONIndex1Y,I212,TRUE,_xll.ohTrigger(RecalcTrigger,Trigger1Y)),NA())</f>
        <v>9.9819379311316681E-3</v>
      </c>
    </row>
    <row r="213" spans="2:17" x14ac:dyDescent="0.2">
      <c r="B213" s="39" t="s">
        <v>17</v>
      </c>
      <c r="D213" s="42">
        <f>_xll.qlCalendarAdvance(Calendar,$D212,B213,"f",FALSE)</f>
        <v>42580</v>
      </c>
      <c r="E213" s="172">
        <f>_xll.qlInterestRateIndexValueDate(IndexON,D213)</f>
        <v>42580</v>
      </c>
      <c r="F213" s="188">
        <f>IFERROR(_xll.qlIndexFixing(IndexON,D213,TRUE,_xll.ohTrigger(RecalcTrigger,TriggerON)),NA())</f>
        <v>5.7518380050414217E-3</v>
      </c>
      <c r="H213" s="42">
        <f>_xll.qlCalendarAdvance(Calendar,$H212,B213,"f",FALSE)</f>
        <v>42580</v>
      </c>
      <c r="I213" s="172">
        <f>_xll.qlInterestRateIndexValueDate(Index1M,$H213)</f>
        <v>42580</v>
      </c>
      <c r="J213" s="177">
        <f>IFERROR(_xll.qlIndexFixing(Index1M,$H213,TRUE,_xll.ohTrigger(RecalcTrigger,Trigger1M)),NA())</f>
        <v>6.6374371715940874E-3</v>
      </c>
      <c r="K213" s="44">
        <f>IFERROR(_xll.qlIndexFixing(Index3M,H213,TRUE,_xll.ohTrigger(RecalcTrigger,Trigger3M)),NA())</f>
        <v>7.7121303392898959E-3</v>
      </c>
      <c r="L213" s="44">
        <f>IFERROR(_xll.qlIndexFixing(Index6M,$H213,TRUE,_xll.ohTrigger(RecalcTrigger,Trigger6M)),NA())</f>
        <v>9.4164156337198605E-3</v>
      </c>
      <c r="M213" s="178">
        <f>IFERROR(_xll.qlIndexFixing(Index1Y,$H213,TRUE,_xll.ohTrigger(RecalcTrigger,Trigger1Y)),NA())</f>
        <v>1.2632090406138252E-2</v>
      </c>
      <c r="N213" s="177">
        <f>IFERROR(_xll.qlIndexFixing(ONIndex1M,I213,TRUE,_xll.ohTrigger(RecalcTrigger,Trigger1M)),NA())</f>
        <v>6.481665922736247E-3</v>
      </c>
      <c r="O213" s="44">
        <f>IFERROR(_xll.qlIndexFixing(ONIndex3M,I213,TRUE,_xll.ohTrigger(RecalcTrigger,Trigger3M)),NA())</f>
        <v>7.3294166674305519E-3</v>
      </c>
      <c r="P213" s="44">
        <f>IFERROR(_xll.qlIndexFixing(ONIndex6M,I213,TRUE,_xll.ohTrigger(RecalcTrigger,Trigger6M)),NA())</f>
        <v>8.4848805326516921E-3</v>
      </c>
      <c r="Q213" s="178">
        <f>IFERROR(_xll.qlIndexFixing(ONIndex1Y,I213,TRUE,_xll.ohTrigger(RecalcTrigger,Trigger1Y)),NA())</f>
        <v>9.97297701600138E-3</v>
      </c>
    </row>
    <row r="214" spans="2:17" x14ac:dyDescent="0.2">
      <c r="B214" s="39" t="s">
        <v>17</v>
      </c>
      <c r="D214" s="42">
        <f>_xll.qlCalendarAdvance(Calendar,$D213,B214,"f",FALSE)</f>
        <v>42583</v>
      </c>
      <c r="E214" s="172">
        <f>_xll.qlInterestRateIndexValueDate(IndexON,D214)</f>
        <v>42583</v>
      </c>
      <c r="F214" s="188">
        <f>IFERROR(_xll.qlIndexFixing(IndexON,D214,TRUE,_xll.ohTrigger(RecalcTrigger,TriggerON)),NA())</f>
        <v>5.8057640596897997E-3</v>
      </c>
      <c r="H214" s="42">
        <f>_xll.qlCalendarAdvance(Calendar,$H213,B214,"f",FALSE)</f>
        <v>42583</v>
      </c>
      <c r="I214" s="172">
        <f>_xll.qlInterestRateIndexValueDate(Index1M,$H214)</f>
        <v>42583</v>
      </c>
      <c r="J214" s="177">
        <f>IFERROR(_xll.qlIndexFixing(Index1M,$H214,TRUE,_xll.ohTrigger(RecalcTrigger,Trigger1M)),NA())</f>
        <v>6.65546228264546E-3</v>
      </c>
      <c r="K214" s="44">
        <f>IFERROR(_xll.qlIndexFixing(Index3M,H214,TRUE,_xll.ohTrigger(RecalcTrigger,Trigger3M)),NA())</f>
        <v>7.7288053897181267E-3</v>
      </c>
      <c r="L214" s="44">
        <f>IFERROR(_xll.qlIndexFixing(Index6M,$H214,TRUE,_xll.ohTrigger(RecalcTrigger,Trigger6M)),NA())</f>
        <v>9.4366097155337038E-3</v>
      </c>
      <c r="M214" s="178">
        <f>IFERROR(_xll.qlIndexFixing(Index1Y,$H214,TRUE,_xll.ohTrigger(RecalcTrigger,Trigger1Y)),NA())</f>
        <v>1.2657160866766493E-2</v>
      </c>
      <c r="N214" s="177">
        <f>IFERROR(_xll.qlIndexFixing(ONIndex1M,I214,TRUE,_xll.ohTrigger(RecalcTrigger,Trigger1M)),NA())</f>
        <v>6.5092549469947247E-3</v>
      </c>
      <c r="O214" s="44">
        <f>IFERROR(_xll.qlIndexFixing(ONIndex3M,I214,TRUE,_xll.ohTrigger(RecalcTrigger,Trigger3M)),NA())</f>
        <v>7.3470493624638866E-3</v>
      </c>
      <c r="P214" s="44">
        <f>IFERROR(_xll.qlIndexFixing(ONIndex6M,I214,TRUE,_xll.ohTrigger(RecalcTrigger,Trigger6M)),NA())</f>
        <v>8.5415270293376366E-3</v>
      </c>
      <c r="Q214" s="178">
        <f>IFERROR(_xll.qlIndexFixing(ONIndex1Y,I214,TRUE,_xll.ohTrigger(RecalcTrigger,Trigger1Y)),NA())</f>
        <v>9.9642245796771611E-3</v>
      </c>
    </row>
    <row r="215" spans="2:17" x14ac:dyDescent="0.2">
      <c r="B215" s="39" t="s">
        <v>17</v>
      </c>
      <c r="D215" s="42">
        <f>_xll.qlCalendarAdvance(Calendar,$D214,B215,"f",FALSE)</f>
        <v>42584</v>
      </c>
      <c r="E215" s="172">
        <f>_xll.qlInterestRateIndexValueDate(IndexON,D215)</f>
        <v>42584</v>
      </c>
      <c r="F215" s="188">
        <f>IFERROR(_xll.qlIndexFixing(IndexON,D215,TRUE,_xll.ohTrigger(RecalcTrigger,TriggerON)),NA())</f>
        <v>5.8327441416639036E-3</v>
      </c>
      <c r="H215" s="42">
        <f>_xll.qlCalendarAdvance(Calendar,$H214,B215,"f",FALSE)</f>
        <v>42584</v>
      </c>
      <c r="I215" s="172">
        <f>_xll.qlInterestRateIndexValueDate(Index1M,$H215)</f>
        <v>42584</v>
      </c>
      <c r="J215" s="177">
        <f>IFERROR(_xll.qlIndexFixing(Index1M,$H215,TRUE,_xll.ohTrigger(RecalcTrigger,Trigger1M)),NA())</f>
        <v>6.662809433912874E-3</v>
      </c>
      <c r="K215" s="44">
        <f>IFERROR(_xll.qlIndexFixing(Index3M,H215,TRUE,_xll.ohTrigger(RecalcTrigger,Trigger3M)),NA())</f>
        <v>7.7373927185438347E-3</v>
      </c>
      <c r="L215" s="44">
        <f>IFERROR(_xll.qlIndexFixing(Index6M,$H215,TRUE,_xll.ohTrigger(RecalcTrigger,Trigger6M)),NA())</f>
        <v>9.4468681407747345E-3</v>
      </c>
      <c r="M215" s="178">
        <f>IFERROR(_xll.qlIndexFixing(Index1Y,$H215,TRUE,_xll.ohTrigger(RecalcTrigger,Trigger1Y)),NA())</f>
        <v>1.2668322974862756E-2</v>
      </c>
      <c r="N215" s="177">
        <f>IFERROR(_xll.qlIndexFixing(ONIndex1M,I215,TRUE,_xll.ohTrigger(RecalcTrigger,Trigger1M)),NA())</f>
        <v>6.5230260645476879E-3</v>
      </c>
      <c r="O215" s="44">
        <f>IFERROR(_xll.qlIndexFixing(ONIndex3M,I215,TRUE,_xll.ohTrigger(RecalcTrigger,Trigger3M)),NA())</f>
        <v>7.3558805706941399E-3</v>
      </c>
      <c r="P215" s="44">
        <f>IFERROR(_xll.qlIndexFixing(ONIndex6M,I215,TRUE,_xll.ohTrigger(RecalcTrigger,Trigger6M)),NA())</f>
        <v>8.569388419510382E-3</v>
      </c>
      <c r="Q215" s="178">
        <f>IFERROR(_xll.qlIndexFixing(ONIndex1Y,I215,TRUE,_xll.ohTrigger(RecalcTrigger,Trigger1Y)),NA())</f>
        <v>9.9628353257463775E-3</v>
      </c>
    </row>
    <row r="216" spans="2:17" x14ac:dyDescent="0.2">
      <c r="B216" s="39" t="s">
        <v>17</v>
      </c>
      <c r="D216" s="42">
        <f>_xll.qlCalendarAdvance(Calendar,$D215,B216,"f",FALSE)</f>
        <v>42585</v>
      </c>
      <c r="E216" s="172">
        <f>_xll.qlInterestRateIndexValueDate(IndexON,D216)</f>
        <v>42585</v>
      </c>
      <c r="F216" s="188">
        <f>IFERROR(_xll.qlIndexFixing(IndexON,D216,TRUE,_xll.ohTrigger(RecalcTrigger,TriggerON)),NA())</f>
        <v>5.8587515575592164E-3</v>
      </c>
      <c r="H216" s="42">
        <f>_xll.qlCalendarAdvance(Calendar,$H215,B216,"f",FALSE)</f>
        <v>42585</v>
      </c>
      <c r="I216" s="172">
        <f>_xll.qlInterestRateIndexValueDate(Index1M,$H216)</f>
        <v>42585</v>
      </c>
      <c r="J216" s="177">
        <f>IFERROR(_xll.qlIndexFixing(Index1M,$H216,TRUE,_xll.ohTrigger(RecalcTrigger,Trigger1M)),NA())</f>
        <v>6.6742980799258745E-3</v>
      </c>
      <c r="K216" s="44">
        <f>IFERROR(_xll.qlIndexFixing(Index3M,H216,TRUE,_xll.ohTrigger(RecalcTrigger,Trigger3M)),NA())</f>
        <v>7.7460020053247312E-3</v>
      </c>
      <c r="L216" s="44">
        <f>IFERROR(_xll.qlIndexFixing(Index6M,$H216,TRUE,_xll.ohTrigger(RecalcTrigger,Trigger6M)),NA())</f>
        <v>9.4570375098398576E-3</v>
      </c>
      <c r="M216" s="178">
        <f>IFERROR(_xll.qlIndexFixing(Index1Y,$H216,TRUE,_xll.ohTrigger(RecalcTrigger,Trigger1Y)),NA())</f>
        <v>1.2679438713501856E-2</v>
      </c>
      <c r="N216" s="177">
        <f>IFERROR(_xll.qlIndexFixing(ONIndex1M,I216,TRUE,_xll.ohTrigger(RecalcTrigger,Trigger1M)),NA())</f>
        <v>6.5363683612040813E-3</v>
      </c>
      <c r="O216" s="44">
        <f>IFERROR(_xll.qlIndexFixing(ONIndex3M,I216,TRUE,_xll.ohTrigger(RecalcTrigger,Trigger3M)),NA())</f>
        <v>7.3646765430812611E-3</v>
      </c>
      <c r="P216" s="44">
        <f>IFERROR(_xll.qlIndexFixing(ONIndex6M,I216,TRUE,_xll.ohTrigger(RecalcTrigger,Trigger6M)),NA())</f>
        <v>8.5960881144198087E-3</v>
      </c>
      <c r="Q216" s="178">
        <f>IFERROR(_xll.qlIndexFixing(ONIndex1Y,I216,TRUE,_xll.ohTrigger(RecalcTrigger,Trigger1Y)),NA())</f>
        <v>9.9644924674602287E-3</v>
      </c>
    </row>
    <row r="217" spans="2:17" x14ac:dyDescent="0.2">
      <c r="B217" s="39" t="s">
        <v>17</v>
      </c>
      <c r="D217" s="42">
        <f>_xll.qlCalendarAdvance(Calendar,$D216,B217,"f",FALSE)</f>
        <v>42586</v>
      </c>
      <c r="E217" s="172">
        <f>_xll.qlInterestRateIndexValueDate(IndexON,D217)</f>
        <v>42586</v>
      </c>
      <c r="F217" s="188">
        <f>IFERROR(_xll.qlIndexFixing(IndexON,D217,TRUE,_xll.ohTrigger(RecalcTrigger,TriggerON)),NA())</f>
        <v>5.8837863072136454E-3</v>
      </c>
      <c r="H217" s="42">
        <f>_xll.qlCalendarAdvance(Calendar,$H216,B217,"f",FALSE)</f>
        <v>42586</v>
      </c>
      <c r="I217" s="172">
        <f>_xll.qlInterestRateIndexValueDate(Index1M,$H217)</f>
        <v>42586</v>
      </c>
      <c r="J217" s="177">
        <f>IFERROR(_xll.qlIndexFixing(Index1M,$H217,TRUE,_xll.ohTrigger(RecalcTrigger,Trigger1M)),NA())</f>
        <v>6.6784887862049794E-3</v>
      </c>
      <c r="K217" s="44">
        <f>IFERROR(_xll.qlIndexFixing(Index3M,H217,TRUE,_xll.ohTrigger(RecalcTrigger,Trigger3M)),NA())</f>
        <v>7.7546344427784067E-3</v>
      </c>
      <c r="L217" s="44">
        <f>IFERROR(_xll.qlIndexFixing(Index6M,$H217,TRUE,_xll.ohTrigger(RecalcTrigger,Trigger6M)),NA())</f>
        <v>9.478346230495616E-3</v>
      </c>
      <c r="M217" s="178">
        <f>IFERROR(_xll.qlIndexFixing(Index1Y,$H217,TRUE,_xll.ohTrigger(RecalcTrigger,Trigger1Y)),NA())</f>
        <v>1.2690501102650353E-2</v>
      </c>
      <c r="N217" s="177">
        <f>IFERROR(_xll.qlIndexFixing(ONIndex1M,I217,TRUE,_xll.ohTrigger(RecalcTrigger,Trigger1M)),NA())</f>
        <v>6.5492818366397199E-3</v>
      </c>
      <c r="O217" s="44">
        <f>IFERROR(_xll.qlIndexFixing(ONIndex3M,I217,TRUE,_xll.ohTrigger(RecalcTrigger,Trigger3M)),NA())</f>
        <v>7.3734372796252501E-3</v>
      </c>
      <c r="P217" s="44">
        <f>IFERROR(_xll.qlIndexFixing(ONIndex6M,I217,TRUE,_xll.ohTrigger(RecalcTrigger,Trigger6M)),NA())</f>
        <v>8.6216261134985928E-3</v>
      </c>
      <c r="Q217" s="178">
        <f>IFERROR(_xll.qlIndexFixing(ONIndex1Y,I217,TRUE,_xll.ohTrigger(RecalcTrigger,Trigger1Y)),NA())</f>
        <v>9.9691960046566219E-3</v>
      </c>
    </row>
    <row r="218" spans="2:17" x14ac:dyDescent="0.2">
      <c r="B218" s="39" t="s">
        <v>17</v>
      </c>
      <c r="D218" s="42">
        <f>_xll.qlCalendarAdvance(Calendar,$D217,B218,"f",FALSE)</f>
        <v>42587</v>
      </c>
      <c r="E218" s="172">
        <f>_xll.qlInterestRateIndexValueDate(IndexON,D218)</f>
        <v>42587</v>
      </c>
      <c r="F218" s="188">
        <f>IFERROR(_xll.qlIndexFixing(IndexON,D218,TRUE,_xll.ohTrigger(RecalcTrigger,TriggerON)),NA())</f>
        <v>5.930709947018868E-3</v>
      </c>
      <c r="H218" s="42">
        <f>_xll.qlCalendarAdvance(Calendar,$H217,B218,"f",FALSE)</f>
        <v>42587</v>
      </c>
      <c r="I218" s="172">
        <f>_xll.qlInterestRateIndexValueDate(Index1M,$H218)</f>
        <v>42587</v>
      </c>
      <c r="J218" s="177">
        <f>IFERROR(_xll.qlIndexFixing(Index1M,$H218,TRUE,_xll.ohTrigger(RecalcTrigger,Trigger1M)),NA())</f>
        <v>6.6825368459710877E-3</v>
      </c>
      <c r="K218" s="44">
        <f>IFERROR(_xll.qlIndexFixing(Index3M,H218,TRUE,_xll.ohTrigger(RecalcTrigger,Trigger3M)),NA())</f>
        <v>7.7726056998244962E-3</v>
      </c>
      <c r="L218" s="44">
        <f>IFERROR(_xll.qlIndexFixing(Index6M,$H218,TRUE,_xll.ohTrigger(RecalcTrigger,Trigger6M)),NA())</f>
        <v>9.4827531589447688E-3</v>
      </c>
      <c r="M218" s="178">
        <f>IFERROR(_xll.qlIndexFixing(Index1Y,$H218,TRUE,_xll.ohTrigger(RecalcTrigger,Trigger1Y)),NA())</f>
        <v>1.2709054184828789E-2</v>
      </c>
      <c r="N218" s="177">
        <f>IFERROR(_xll.qlIndexFixing(ONIndex1M,I218,TRUE,_xll.ohTrigger(RecalcTrigger,Trigger1M)),NA())</f>
        <v>6.5737977765241897E-3</v>
      </c>
      <c r="O218" s="44">
        <f>IFERROR(_xll.qlIndexFixing(ONIndex3M,I218,TRUE,_xll.ohTrigger(RecalcTrigger,Trigger3M)),NA())</f>
        <v>7.3909909572903816E-3</v>
      </c>
      <c r="P218" s="44">
        <f>IFERROR(_xll.qlIndexFixing(ONIndex6M,I218,TRUE,_xll.ohTrigger(RecalcTrigger,Trigger6M)),NA())</f>
        <v>8.6690356793558045E-3</v>
      </c>
      <c r="Q218" s="178">
        <f>IFERROR(_xll.qlIndexFixing(ONIndex1Y,I218,TRUE,_xll.ohTrigger(RecalcTrigger,Trigger1Y)),NA())</f>
        <v>9.9890310912261384E-3</v>
      </c>
    </row>
    <row r="219" spans="2:17" x14ac:dyDescent="0.2">
      <c r="B219" s="39" t="s">
        <v>17</v>
      </c>
      <c r="D219" s="42">
        <f>_xll.qlCalendarAdvance(Calendar,$D218,B219,"f",FALSE)</f>
        <v>42590</v>
      </c>
      <c r="E219" s="172">
        <f>_xll.qlInterestRateIndexValueDate(IndexON,D219)</f>
        <v>42590</v>
      </c>
      <c r="F219" s="188">
        <f>IFERROR(_xll.qlIndexFixing(IndexON,D219,TRUE,_xll.ohTrigger(RecalcTrigger,TriggerON)),NA())</f>
        <v>5.9741986396133484E-3</v>
      </c>
      <c r="H219" s="42">
        <f>_xll.qlCalendarAdvance(Calendar,$H218,B219,"f",FALSE)</f>
        <v>42590</v>
      </c>
      <c r="I219" s="172">
        <f>_xll.qlInterestRateIndexValueDate(Index1M,$H219)</f>
        <v>42590</v>
      </c>
      <c r="J219" s="177">
        <f>IFERROR(_xll.qlIndexFixing(Index1M,$H219,TRUE,_xll.ohTrigger(RecalcTrigger,Trigger1M)),NA())</f>
        <v>6.6993397601714053E-3</v>
      </c>
      <c r="K219" s="44">
        <f>IFERROR(_xll.qlIndexFixing(Index3M,H219,TRUE,_xll.ohTrigger(RecalcTrigger,Trigger3M)),NA())</f>
        <v>7.7894195540735619E-3</v>
      </c>
      <c r="L219" s="44">
        <f>IFERROR(_xll.qlIndexFixing(Index6M,$H219,TRUE,_xll.ohTrigger(RecalcTrigger,Trigger6M)),NA())</f>
        <v>9.5067750018829351E-3</v>
      </c>
      <c r="M219" s="178">
        <f>IFERROR(_xll.qlIndexFixing(Index1Y,$H219,TRUE,_xll.ohTrigger(RecalcTrigger,Trigger1Y)),NA())</f>
        <v>1.2734077553371526E-2</v>
      </c>
      <c r="N219" s="177">
        <f>IFERROR(_xll.qlIndexFixing(ONIndex1M,I219,TRUE,_xll.ohTrigger(RecalcTrigger,Trigger1M)),NA())</f>
        <v>6.5966475260126334E-3</v>
      </c>
      <c r="O219" s="44">
        <f>IFERROR(_xll.qlIndexFixing(ONIndex3M,I219,TRUE,_xll.ohTrigger(RecalcTrigger,Trigger3M)),NA())</f>
        <v>7.4081278678561624E-3</v>
      </c>
      <c r="P219" s="44">
        <f>IFERROR(_xll.qlIndexFixing(ONIndex6M,I219,TRUE,_xll.ohTrigger(RecalcTrigger,Trigger6M)),NA())</f>
        <v>8.7121611484275441E-3</v>
      </c>
      <c r="Q219" s="178">
        <f>IFERROR(_xll.qlIndexFixing(ONIndex1Y,I219,TRUE,_xll.ohTrigger(RecalcTrigger,Trigger1Y)),NA())</f>
        <v>1.0018474113130393E-2</v>
      </c>
    </row>
    <row r="220" spans="2:17" x14ac:dyDescent="0.2">
      <c r="B220" s="39" t="s">
        <v>17</v>
      </c>
      <c r="D220" s="42">
        <f>_xll.qlCalendarAdvance(Calendar,$D219,B220,"f",FALSE)</f>
        <v>42591</v>
      </c>
      <c r="E220" s="172">
        <f>_xll.qlInterestRateIndexValueDate(IndexON,D220)</f>
        <v>42591</v>
      </c>
      <c r="F220" s="188">
        <f>IFERROR(_xll.qlIndexFixing(IndexON,D220,TRUE,_xll.ohTrigger(RecalcTrigger,TriggerON)),NA())</f>
        <v>5.994370055307785E-3</v>
      </c>
      <c r="H220" s="42">
        <f>_xll.qlCalendarAdvance(Calendar,$H219,B220,"f",FALSE)</f>
        <v>42591</v>
      </c>
      <c r="I220" s="172">
        <f>_xll.qlInterestRateIndexValueDate(Index1M,$H220)</f>
        <v>42591</v>
      </c>
      <c r="J220" s="177">
        <f>IFERROR(_xll.qlIndexFixing(Index1M,$H220,TRUE,_xll.ohTrigger(RecalcTrigger,Trigger1M)),NA())</f>
        <v>6.7044123027496412E-3</v>
      </c>
      <c r="K220" s="44">
        <f>IFERROR(_xll.qlIndexFixing(Index3M,H220,TRUE,_xll.ohTrigger(RecalcTrigger,Trigger3M)),NA())</f>
        <v>7.798185636047025E-3</v>
      </c>
      <c r="L220" s="44">
        <f>IFERROR(_xll.qlIndexFixing(Index6M,$H220,TRUE,_xll.ohTrigger(RecalcTrigger,Trigger6M)),NA())</f>
        <v>9.5165459294393826E-3</v>
      </c>
      <c r="M220" s="178">
        <f>IFERROR(_xll.qlIndexFixing(Index1Y,$H220,TRUE,_xll.ohTrigger(RecalcTrigger,Trigger1Y)),NA())</f>
        <v>1.2744768484323155E-2</v>
      </c>
      <c r="N220" s="177">
        <f>IFERROR(_xll.qlIndexFixing(ONIndex1M,I220,TRUE,_xll.ohTrigger(RecalcTrigger,Trigger1M)),NA())</f>
        <v>6.6074168951824053E-3</v>
      </c>
      <c r="O220" s="44">
        <f>IFERROR(_xll.qlIndexFixing(ONIndex3M,I220,TRUE,_xll.ohTrigger(RecalcTrigger,Trigger3M)),NA())</f>
        <v>7.4167124253465833E-3</v>
      </c>
      <c r="P220" s="44">
        <f>IFERROR(_xll.qlIndexFixing(ONIndex6M,I220,TRUE,_xll.ohTrigger(RecalcTrigger,Trigger6M)),NA())</f>
        <v>8.7318906656785877E-3</v>
      </c>
      <c r="Q220" s="178">
        <f>IFERROR(_xll.qlIndexFixing(ONIndex1Y,I220,TRUE,_xll.ohTrigger(RecalcTrigger,Trigger1Y)),NA())</f>
        <v>1.0038409631710765E-2</v>
      </c>
    </row>
    <row r="221" spans="2:17" x14ac:dyDescent="0.2">
      <c r="B221" s="39" t="s">
        <v>17</v>
      </c>
      <c r="D221" s="42">
        <f>_xll.qlCalendarAdvance(Calendar,$D220,B221,"f",FALSE)</f>
        <v>42592</v>
      </c>
      <c r="E221" s="172">
        <f>_xll.qlInterestRateIndexValueDate(IndexON,D221)</f>
        <v>42592</v>
      </c>
      <c r="F221" s="188">
        <f>IFERROR(_xll.qlIndexFixing(IndexON,D221,TRUE,_xll.ohTrigger(RecalcTrigger,TriggerON)),NA())</f>
        <v>6.0135688036266899E-3</v>
      </c>
      <c r="H221" s="42">
        <f>_xll.qlCalendarAdvance(Calendar,$H220,B221,"f",FALSE)</f>
        <v>42592</v>
      </c>
      <c r="I221" s="172">
        <f>_xll.qlInterestRateIndexValueDate(Index1M,$H221)</f>
        <v>42592</v>
      </c>
      <c r="J221" s="177">
        <f>IFERROR(_xll.qlIndexFixing(Index1M,$H221,TRUE,_xll.ohTrigger(RecalcTrigger,Trigger1M)),NA())</f>
        <v>6.7128419553295947E-3</v>
      </c>
      <c r="K221" s="44">
        <f>IFERROR(_xll.qlIndexFixing(Index3M,H221,TRUE,_xll.ohTrigger(RecalcTrigger,Trigger3M)),NA())</f>
        <v>7.8069820252331442E-3</v>
      </c>
      <c r="L221" s="44">
        <f>IFERROR(_xll.qlIndexFixing(Index6M,$H221,TRUE,_xll.ohTrigger(RecalcTrigger,Trigger6M)),NA())</f>
        <v>9.5262731006056766E-3</v>
      </c>
      <c r="M221" s="178">
        <f>IFERROR(_xll.qlIndexFixing(Index1Y,$H221,TRUE,_xll.ohTrigger(RecalcTrigger,Trigger1Y)),NA())</f>
        <v>1.2755364179501072E-2</v>
      </c>
      <c r="N221" s="177">
        <f>IFERROR(_xll.qlIndexFixing(ONIndex1M,I221,TRUE,_xll.ohTrigger(RecalcTrigger,Trigger1M)),NA())</f>
        <v>6.6177574428072372E-3</v>
      </c>
      <c r="O221" s="44">
        <f>IFERROR(_xll.qlIndexFixing(ONIndex3M,I221,TRUE,_xll.ohTrigger(RecalcTrigger,Trigger3M)),NA())</f>
        <v>7.4252617470749183E-3</v>
      </c>
      <c r="P221" s="44">
        <f>IFERROR(_xll.qlIndexFixing(ONIndex6M,I221,TRUE,_xll.ohTrigger(RecalcTrigger,Trigger6M)),NA())</f>
        <v>8.7504584858832946E-3</v>
      </c>
      <c r="Q221" s="178">
        <f>IFERROR(_xll.qlIndexFixing(ONIndex1Y,I221,TRUE,_xll.ohTrigger(RecalcTrigger,Trigger1Y)),NA())</f>
        <v>1.006139154771879E-2</v>
      </c>
    </row>
    <row r="222" spans="2:17" x14ac:dyDescent="0.2">
      <c r="B222" s="39" t="s">
        <v>17</v>
      </c>
      <c r="D222" s="42">
        <f>_xll.qlCalendarAdvance(Calendar,$D221,B222,"f",FALSE)</f>
        <v>42593</v>
      </c>
      <c r="E222" s="172">
        <f>_xll.qlInterestRateIndexValueDate(IndexON,D222)</f>
        <v>42593</v>
      </c>
      <c r="F222" s="188">
        <f>IFERROR(_xll.qlIndexFixing(IndexON,D222,TRUE,_xll.ohTrigger(RecalcTrigger,TriggerON)),NA())</f>
        <v>6.0317948844079705E-3</v>
      </c>
      <c r="H222" s="42">
        <f>_xll.qlCalendarAdvance(Calendar,$H221,B222,"f",FALSE)</f>
        <v>42593</v>
      </c>
      <c r="I222" s="172">
        <f>_xll.qlInterestRateIndexValueDate(Index1M,$H222)</f>
        <v>42593</v>
      </c>
      <c r="J222" s="177">
        <f>IFERROR(_xll.qlIndexFixing(Index1M,$H222,TRUE,_xll.ohTrigger(RecalcTrigger,Trigger1M)),NA())</f>
        <v>6.7156915851996138E-3</v>
      </c>
      <c r="K222" s="44">
        <f>IFERROR(_xll.qlIndexFixing(Index3M,H222,TRUE,_xll.ohTrigger(RecalcTrigger,Trigger3M)),NA())</f>
        <v>7.8158099144243921E-3</v>
      </c>
      <c r="L222" s="44">
        <f>IFERROR(_xll.qlIndexFixing(Index6M,$H222,TRUE,_xll.ohTrigger(RecalcTrigger,Trigger6M)),NA())</f>
        <v>9.5473332372030175E-3</v>
      </c>
      <c r="M222" s="178">
        <f>IFERROR(_xll.qlIndexFixing(Index1Y,$H222,TRUE,_xll.ohTrigger(RecalcTrigger,Trigger1Y)),NA())</f>
        <v>1.2765857656890978E-2</v>
      </c>
      <c r="N222" s="177">
        <f>IFERROR(_xll.qlIndexFixing(ONIndex1M,I222,TRUE,_xll.ohTrigger(RecalcTrigger,Trigger1M)),NA())</f>
        <v>6.627669169130268E-3</v>
      </c>
      <c r="O222" s="44">
        <f>IFERROR(_xll.qlIndexFixing(ONIndex3M,I222,TRUE,_xll.ohTrigger(RecalcTrigger,Trigger3M)),NA())</f>
        <v>7.4337758328790748E-3</v>
      </c>
      <c r="P222" s="44">
        <f>IFERROR(_xll.qlIndexFixing(ONIndex6M,I222,TRUE,_xll.ohTrigger(RecalcTrigger,Trigger6M)),NA())</f>
        <v>8.7678646089606183E-3</v>
      </c>
      <c r="Q222" s="178">
        <f>IFERROR(_xll.qlIndexFixing(ONIndex1Y,I222,TRUE,_xll.ohTrigger(RecalcTrigger,Trigger1Y)),NA())</f>
        <v>1.0087419861721791E-2</v>
      </c>
    </row>
    <row r="223" spans="2:17" x14ac:dyDescent="0.2">
      <c r="B223" s="39" t="s">
        <v>17</v>
      </c>
      <c r="D223" s="42">
        <f>_xll.qlCalendarAdvance(Calendar,$D222,B223,"f",FALSE)</f>
        <v>42594</v>
      </c>
      <c r="E223" s="172">
        <f>_xll.qlInterestRateIndexValueDate(IndexON,D223)</f>
        <v>42594</v>
      </c>
      <c r="F223" s="188">
        <f>IFERROR(_xll.qlIndexFixing(IndexON,D223,TRUE,_xll.ohTrigger(RecalcTrigger,TriggerON)),NA())</f>
        <v>6.0651055995719636E-3</v>
      </c>
      <c r="H223" s="42">
        <f>_xll.qlCalendarAdvance(Calendar,$H222,B223,"f",FALSE)</f>
        <v>42594</v>
      </c>
      <c r="I223" s="172">
        <f>_xll.qlInterestRateIndexValueDate(Index1M,$H223)</f>
        <v>42594</v>
      </c>
      <c r="J223" s="177">
        <f>IFERROR(_xll.qlIndexFixing(Index1M,$H223,TRUE,_xll.ohTrigger(RecalcTrigger,Trigger1M)),NA())</f>
        <v>6.718409025122018E-3</v>
      </c>
      <c r="K223" s="44">
        <f>IFERROR(_xll.qlIndexFixing(Index3M,H223,TRUE,_xll.ohTrigger(RecalcTrigger,Trigger3M)),NA())</f>
        <v>7.8343834000419426E-3</v>
      </c>
      <c r="L223" s="44">
        <f>IFERROR(_xll.qlIndexFixing(Index6M,$H223,TRUE,_xll.ohTrigger(RecalcTrigger,Trigger6M)),NA())</f>
        <v>9.5513171437267719E-3</v>
      </c>
      <c r="M223" s="178">
        <f>IFERROR(_xll.qlIndexFixing(Index1Y,$H223,TRUE,_xll.ohTrigger(RecalcTrigger,Trigger1Y)),NA())</f>
        <v>1.278284408872808E-2</v>
      </c>
      <c r="N223" s="177">
        <f>IFERROR(_xll.qlIndexFixing(ONIndex1M,I223,TRUE,_xll.ohTrigger(RecalcTrigger,Trigger1M)),NA())</f>
        <v>6.6461842314750426E-3</v>
      </c>
      <c r="O223" s="44">
        <f>IFERROR(_xll.qlIndexFixing(ONIndex3M,I223,TRUE,_xll.ohTrigger(RecalcTrigger,Trigger3M)),NA())</f>
        <v>7.4508386424791233E-3</v>
      </c>
      <c r="P223" s="44">
        <f>IFERROR(_xll.qlIndexFixing(ONIndex6M,I223,TRUE,_xll.ohTrigger(RecalcTrigger,Trigger6M)),NA())</f>
        <v>8.7990166387134465E-3</v>
      </c>
      <c r="Q223" s="178">
        <f>IFERROR(_xll.qlIndexFixing(ONIndex1Y,I223,TRUE,_xll.ohTrigger(RecalcTrigger,Trigger1Y)),NA())</f>
        <v>1.0149913387683675E-2</v>
      </c>
    </row>
    <row r="224" spans="2:17" x14ac:dyDescent="0.2">
      <c r="B224" s="39" t="s">
        <v>17</v>
      </c>
      <c r="D224" s="42">
        <f>_xll.qlCalendarAdvance(Calendar,$D223,B224,"f",FALSE)</f>
        <v>42597</v>
      </c>
      <c r="E224" s="172">
        <f>_xll.qlInterestRateIndexValueDate(IndexON,D224)</f>
        <v>42597</v>
      </c>
      <c r="F224" s="188">
        <f>IFERROR(_xll.qlIndexFixing(IndexON,D224,TRUE,_xll.ohTrigger(RecalcTrigger,TriggerON)),NA())</f>
        <v>6.0949725300496471E-3</v>
      </c>
      <c r="H224" s="42">
        <f>_xll.qlCalendarAdvance(Calendar,$H223,B224,"f",FALSE)</f>
        <v>42597</v>
      </c>
      <c r="I224" s="172">
        <f>_xll.qlInterestRateIndexValueDate(Index1M,$H224)</f>
        <v>42597</v>
      </c>
      <c r="J224" s="177">
        <f>IFERROR(_xll.qlIndexFixing(Index1M,$H224,TRUE,_xll.ohTrigger(RecalcTrigger,Trigger1M)),NA())</f>
        <v>6.7311209638875446E-3</v>
      </c>
      <c r="K224" s="44">
        <f>IFERROR(_xll.qlIndexFixing(Index3M,H224,TRUE,_xll.ohTrigger(RecalcTrigger,Trigger3M)),NA())</f>
        <v>7.8514603275552271E-3</v>
      </c>
      <c r="L224" s="44">
        <f>IFERROR(_xll.qlIndexFixing(Index6M,$H224,TRUE,_xll.ohTrigger(RecalcTrigger,Trigger6M)),NA())</f>
        <v>9.5744791326126746E-3</v>
      </c>
      <c r="M224" s="178">
        <f>IFERROR(_xll.qlIndexFixing(Index1Y,$H224,TRUE,_xll.ohTrigger(RecalcTrigger,Trigger1Y)),NA())</f>
        <v>1.2806669739363397E-2</v>
      </c>
      <c r="N224" s="177">
        <f>IFERROR(_xll.qlIndexFixing(ONIndex1M,I224,TRUE,_xll.ohTrigger(RecalcTrigger,Trigger1M)),NA())</f>
        <v>6.6630278592161307E-3</v>
      </c>
      <c r="O224" s="44">
        <f>IFERROR(_xll.qlIndexFixing(ONIndex3M,I224,TRUE,_xll.ohTrigger(RecalcTrigger,Trigger3M)),NA())</f>
        <v>7.4674798179885649E-3</v>
      </c>
      <c r="P224" s="44">
        <f>IFERROR(_xll.qlIndexFixing(ONIndex6M,I224,TRUE,_xll.ohTrigger(RecalcTrigger,Trigger6M)),NA())</f>
        <v>8.8258721265110918E-3</v>
      </c>
      <c r="Q224" s="178">
        <f>IFERROR(_xll.qlIndexFixing(ONIndex1Y,I224,TRUE,_xll.ohTrigger(RecalcTrigger,Trigger1Y)),NA())</f>
        <v>1.022199711219085E-2</v>
      </c>
    </row>
    <row r="225" spans="2:17" x14ac:dyDescent="0.2">
      <c r="B225" s="39" t="s">
        <v>17</v>
      </c>
      <c r="D225" s="42">
        <f>_xll.qlCalendarAdvance(Calendar,$D224,B225,"f",FALSE)</f>
        <v>42598</v>
      </c>
      <c r="E225" s="172">
        <f>_xll.qlInterestRateIndexValueDate(IndexON,D225)</f>
        <v>42598</v>
      </c>
      <c r="F225" s="188">
        <f>IFERROR(_xll.qlIndexFixing(IndexON,D225,TRUE,_xll.ohTrigger(RecalcTrigger,TriggerON)),NA())</f>
        <v>6.1083352714408345E-3</v>
      </c>
      <c r="H225" s="42">
        <f>_xll.qlCalendarAdvance(Calendar,$H224,B225,"f",FALSE)</f>
        <v>42598</v>
      </c>
      <c r="I225" s="172">
        <f>_xll.qlInterestRateIndexValueDate(Index1M,$H225)</f>
        <v>42598</v>
      </c>
      <c r="J225" s="177">
        <f>IFERROR(_xll.qlIndexFixing(Index1M,$H225,TRUE,_xll.ohTrigger(RecalcTrigger,Trigger1M)),NA())</f>
        <v>6.735194230743969E-3</v>
      </c>
      <c r="K225" s="44">
        <f>IFERROR(_xll.qlIndexFixing(Index3M,H225,TRUE,_xll.ohTrigger(RecalcTrigger,Trigger3M)),NA())</f>
        <v>7.8604636091058194E-3</v>
      </c>
      <c r="L225" s="44">
        <f>IFERROR(_xll.qlIndexFixing(Index6M,$H225,TRUE,_xll.ohTrigger(RecalcTrigger,Trigger6M)),NA())</f>
        <v>9.5840796804293072E-3</v>
      </c>
      <c r="M225" s="178">
        <f>IFERROR(_xll.qlIndexFixing(Index1Y,$H225,TRUE,_xll.ohTrigger(RecalcTrigger,Trigger1Y)),NA())</f>
        <v>1.2816547388782906E-2</v>
      </c>
      <c r="N225" s="177">
        <f>IFERROR(_xll.qlIndexFixing(ONIndex1M,I225,TRUE,_xll.ohTrigger(RecalcTrigger,Trigger1M)),NA())</f>
        <v>6.6707954778144618E-3</v>
      </c>
      <c r="O225" s="44">
        <f>IFERROR(_xll.qlIndexFixing(ONIndex3M,I225,TRUE,_xll.ohTrigger(RecalcTrigger,Trigger3M)),NA())</f>
        <v>7.475817724658107E-3</v>
      </c>
      <c r="P225" s="44">
        <f>IFERROR(_xll.qlIndexFixing(ONIndex6M,I225,TRUE,_xll.ohTrigger(RecalcTrigger,Trigger6M)),NA())</f>
        <v>8.8374697615201114E-3</v>
      </c>
      <c r="Q225" s="178">
        <f>IFERROR(_xll.qlIndexFixing(ONIndex1Y,I225,TRUE,_xll.ohTrigger(RecalcTrigger,Trigger1Y)),NA())</f>
        <v>1.0263257427515216E-2</v>
      </c>
    </row>
    <row r="226" spans="2:17" x14ac:dyDescent="0.2">
      <c r="B226" s="39" t="s">
        <v>17</v>
      </c>
      <c r="D226" s="42">
        <f>_xll.qlCalendarAdvance(Calendar,$D225,B226,"f",FALSE)</f>
        <v>42599</v>
      </c>
      <c r="E226" s="172">
        <f>_xll.qlInterestRateIndexValueDate(IndexON,D226)</f>
        <v>42599</v>
      </c>
      <c r="F226" s="188">
        <f>IFERROR(_xll.qlIndexFixing(IndexON,D226,TRUE,_xll.ohTrigger(RecalcTrigger,TriggerON)),NA())</f>
        <v>6.1207253446460275E-3</v>
      </c>
      <c r="H226" s="42">
        <f>_xll.qlCalendarAdvance(Calendar,$H225,B226,"f",FALSE)</f>
        <v>42599</v>
      </c>
      <c r="I226" s="172">
        <f>_xll.qlInterestRateIndexValueDate(Index1M,$H226)</f>
        <v>42599</v>
      </c>
      <c r="J226" s="177">
        <f>IFERROR(_xll.qlIndexFixing(Index1M,$H226,TRUE,_xll.ohTrigger(RecalcTrigger,Trigger1M)),NA())</f>
        <v>6.743540406420956E-3</v>
      </c>
      <c r="K226" s="44">
        <f>IFERROR(_xll.qlIndexFixing(Index3M,H226,TRUE,_xll.ohTrigger(RecalcTrigger,Trigger3M)),NA())</f>
        <v>7.869505547674481E-3</v>
      </c>
      <c r="L226" s="44">
        <f>IFERROR(_xll.qlIndexFixing(Index6M,$H226,TRUE,_xll.ohTrigger(RecalcTrigger,Trigger6M)),NA())</f>
        <v>9.5936817780292172E-3</v>
      </c>
      <c r="M226" s="178">
        <f>IFERROR(_xll.qlIndexFixing(Index1Y,$H226,TRUE,_xll.ohTrigger(RecalcTrigger,Trigger1Y)),NA())</f>
        <v>1.2826280923149858E-2</v>
      </c>
      <c r="N226" s="177">
        <f>IFERROR(_xll.qlIndexFixing(ONIndex1M,I226,TRUE,_xll.ohTrigger(RecalcTrigger,Trigger1M)),NA())</f>
        <v>6.6781342749488992E-3</v>
      </c>
      <c r="O226" s="44">
        <f>IFERROR(_xll.qlIndexFixing(ONIndex3M,I226,TRUE,_xll.ohTrigger(RecalcTrigger,Trigger3M)),NA())</f>
        <v>7.484120395484517E-3</v>
      </c>
      <c r="P226" s="44">
        <f>IFERROR(_xll.qlIndexFixing(ONIndex6M,I226,TRUE,_xll.ohTrigger(RecalcTrigger,Trigger6M)),NA())</f>
        <v>8.8479056985102389E-3</v>
      </c>
      <c r="Q226" s="178">
        <f>IFERROR(_xll.qlIndexFixing(ONIndex1Y,I226,TRUE,_xll.ohTrigger(RecalcTrigger,Trigger1Y)),NA())</f>
        <v>1.0307564146021519E-2</v>
      </c>
    </row>
    <row r="227" spans="2:17" x14ac:dyDescent="0.2">
      <c r="B227" s="39" t="s">
        <v>17</v>
      </c>
      <c r="D227" s="42">
        <f>_xll.qlCalendarAdvance(Calendar,$D226,B227,"f",FALSE)</f>
        <v>42600</v>
      </c>
      <c r="E227" s="172">
        <f>_xll.qlInterestRateIndexValueDate(IndexON,D227)</f>
        <v>42600</v>
      </c>
      <c r="F227" s="188">
        <f>IFERROR(_xll.qlIndexFixing(IndexON,D227,TRUE,_xll.ohTrigger(RecalcTrigger,TriggerON)),NA())</f>
        <v>6.132142749422087E-3</v>
      </c>
      <c r="H227" s="42">
        <f>_xll.qlCalendarAdvance(Calendar,$H226,B227,"f",FALSE)</f>
        <v>42600</v>
      </c>
      <c r="I227" s="172">
        <f>_xll.qlInterestRateIndexValueDate(Index1M,$H227)</f>
        <v>42600</v>
      </c>
      <c r="J227" s="177">
        <f>IFERROR(_xll.qlIndexFixing(Index1M,$H227,TRUE,_xll.ohTrigger(RecalcTrigger,Trigger1M)),NA())</f>
        <v>6.7454609313355798E-3</v>
      </c>
      <c r="K227" s="44">
        <f>IFERROR(_xll.qlIndexFixing(Index3M,H227,TRUE,_xll.ohTrigger(RecalcTrigger,Trigger3M)),NA())</f>
        <v>7.8785873361373725E-3</v>
      </c>
      <c r="L227" s="44">
        <f>IFERROR(_xll.qlIndexFixing(Index6M,$H227,TRUE,_xll.ohTrigger(RecalcTrigger,Trigger6M)),NA())</f>
        <v>9.6148391575094586E-3</v>
      </c>
      <c r="M227" s="178">
        <f>IFERROR(_xll.qlIndexFixing(Index1Y,$H227,TRUE,_xll.ohTrigger(RecalcTrigger,Trigger1Y)),NA())</f>
        <v>1.2835863358803046E-2</v>
      </c>
      <c r="N227" s="177">
        <f>IFERROR(_xll.qlIndexFixing(ONIndex1M,I227,TRUE,_xll.ohTrigger(RecalcTrigger,Trigger1M)),NA())</f>
        <v>6.6850442502952578E-3</v>
      </c>
      <c r="O227" s="44">
        <f>IFERROR(_xll.qlIndexFixing(ONIndex3M,I227,TRUE,_xll.ohTrigger(RecalcTrigger,Trigger3M)),NA())</f>
        <v>7.4923878305488412E-3</v>
      </c>
      <c r="P227" s="44">
        <f>IFERROR(_xll.qlIndexFixing(ONIndex6M,I227,TRUE,_xll.ohTrigger(RecalcTrigger,Trigger6M)),NA())</f>
        <v>8.8571799374004279E-3</v>
      </c>
      <c r="Q227" s="178">
        <f>IFERROR(_xll.qlIndexFixing(ONIndex1Y,I227,TRUE,_xll.ohTrigger(RecalcTrigger,Trigger1Y)),NA())</f>
        <v>1.0354917268763364E-2</v>
      </c>
    </row>
    <row r="228" spans="2:17" x14ac:dyDescent="0.2">
      <c r="B228" s="39" t="s">
        <v>17</v>
      </c>
      <c r="D228" s="42">
        <f>_xll.qlCalendarAdvance(Calendar,$D227,B228,"f",FALSE)</f>
        <v>42601</v>
      </c>
      <c r="E228" s="172">
        <f>_xll.qlInterestRateIndexValueDate(IndexON,D228)</f>
        <v>42601</v>
      </c>
      <c r="F228" s="188">
        <f>IFERROR(_xll.qlIndexFixing(IndexON,D228,TRUE,_xll.ohTrigger(RecalcTrigger,TriggerON)),NA())</f>
        <v>6.1518390131139657E-3</v>
      </c>
      <c r="H228" s="42">
        <f>_xll.qlCalendarAdvance(Calendar,$H227,B228,"f",FALSE)</f>
        <v>42601</v>
      </c>
      <c r="I228" s="172">
        <f>_xll.qlInterestRateIndexValueDate(Index1M,$H228)</f>
        <v>42601</v>
      </c>
      <c r="J228" s="177">
        <f>IFERROR(_xll.qlIndexFixing(Index1M,$H228,TRUE,_xll.ohTrigger(RecalcTrigger,Trigger1M)),NA())</f>
        <v>6.7472862787013484E-3</v>
      </c>
      <c r="K228" s="44">
        <f>IFERROR(_xll.qlIndexFixing(Index3M,H228,TRUE,_xll.ohTrigger(RecalcTrigger,Trigger3M)),NA())</f>
        <v>7.8978638838260191E-3</v>
      </c>
      <c r="L228" s="44">
        <f>IFERROR(_xll.qlIndexFixing(Index6M,$H228,TRUE,_xll.ohTrigger(RecalcTrigger,Trigger6M)),NA())</f>
        <v>9.6187012029798121E-3</v>
      </c>
      <c r="M228" s="178">
        <f>IFERROR(_xll.qlIndexFixing(Index1Y,$H228,TRUE,_xll.ohTrigger(RecalcTrigger,Trigger1Y)),NA())</f>
        <v>1.2851115162937106E-2</v>
      </c>
      <c r="N228" s="177">
        <f>IFERROR(_xll.qlIndexFixing(ONIndex1M,I228,TRUE,_xll.ohTrigger(RecalcTrigger,Trigger1M)),NA())</f>
        <v>6.6975576883399066E-3</v>
      </c>
      <c r="O228" s="44">
        <f>IFERROR(_xll.qlIndexFixing(ONIndex3M,I228,TRUE,_xll.ohTrigger(RecalcTrigger,Trigger3M)),NA())</f>
        <v>7.5089597203762785E-3</v>
      </c>
      <c r="P228" s="44">
        <f>IFERROR(_xll.qlIndexFixing(ONIndex6M,I228,TRUE,_xll.ohTrigger(RecalcTrigger,Trigger6M)),NA())</f>
        <v>8.872071732910122E-3</v>
      </c>
      <c r="Q228" s="178">
        <f>IFERROR(_xll.qlIndexFixing(ONIndex1Y,I228,TRUE,_xll.ohTrigger(RecalcTrigger,Trigger1Y)),NA())</f>
        <v>1.046007794599846E-2</v>
      </c>
    </row>
    <row r="229" spans="2:17" x14ac:dyDescent="0.2">
      <c r="B229" s="39" t="s">
        <v>17</v>
      </c>
      <c r="D229" s="42">
        <f>_xll.qlCalendarAdvance(Calendar,$D228,B229,"f",FALSE)</f>
        <v>42604</v>
      </c>
      <c r="E229" s="172">
        <f>_xll.qlInterestRateIndexValueDate(IndexON,D229)</f>
        <v>42604</v>
      </c>
      <c r="F229" s="188">
        <f>IFERROR(_xll.qlIndexFixing(IndexON,D229,TRUE,_xll.ohTrigger(RecalcTrigger,TriggerON)),NA())</f>
        <v>6.1680856835866216E-3</v>
      </c>
      <c r="H229" s="42">
        <f>_xll.qlCalendarAdvance(Calendar,$H228,B229,"f",FALSE)</f>
        <v>42604</v>
      </c>
      <c r="I229" s="172">
        <f>_xll.qlInterestRateIndexValueDate(Index1M,$H229)</f>
        <v>42604</v>
      </c>
      <c r="J229" s="177">
        <f>IFERROR(_xll.qlIndexFixing(Index1M,$H229,TRUE,_xll.ohTrigger(RecalcTrigger,Trigger1M)),NA())</f>
        <v>6.7597332780167827E-3</v>
      </c>
      <c r="K229" s="44">
        <f>IFERROR(_xll.qlIndexFixing(Index3M,H229,TRUE,_xll.ohTrigger(RecalcTrigger,Trigger3M)),NA())</f>
        <v>7.9153368468940308E-3</v>
      </c>
      <c r="L229" s="44">
        <f>IFERROR(_xll.qlIndexFixing(Index6M,$H229,TRUE,_xll.ohTrigger(RecalcTrigger,Trigger6M)),NA())</f>
        <v>9.6419420655932432E-3</v>
      </c>
      <c r="M229" s="178">
        <f>IFERROR(_xll.qlIndexFixing(Index1Y,$H229,TRUE,_xll.ohTrigger(RecalcTrigger,Trigger1Y)),NA())</f>
        <v>1.2872542434320788E-2</v>
      </c>
      <c r="N229" s="177">
        <f>IFERROR(_xll.qlIndexFixing(ONIndex1M,I229,TRUE,_xll.ohTrigger(RecalcTrigger,Trigger1M)),NA())</f>
        <v>6.7083959350155986E-3</v>
      </c>
      <c r="O229" s="44">
        <f>IFERROR(_xll.qlIndexFixing(ONIndex3M,I229,TRUE,_xll.ohTrigger(RecalcTrigger,Trigger3M)),NA())</f>
        <v>7.5251052121316775E-3</v>
      </c>
      <c r="P229" s="44">
        <f>IFERROR(_xll.qlIndexFixing(ONIndex6M,I229,TRUE,_xll.ohTrigger(RecalcTrigger,Trigger6M)),NA())</f>
        <v>8.8826599105029658E-3</v>
      </c>
      <c r="Q229" s="178">
        <f>IFERROR(_xll.qlIndexFixing(ONIndex1Y,I229,TRUE,_xll.ohTrigger(RecalcTrigger,Trigger1Y)),NA())</f>
        <v>1.0574793826237938E-2</v>
      </c>
    </row>
    <row r="230" spans="2:17" x14ac:dyDescent="0.2">
      <c r="B230" s="39" t="s">
        <v>17</v>
      </c>
      <c r="D230" s="42">
        <f>_xll.qlCalendarAdvance(Calendar,$D229,B230,"f",FALSE)</f>
        <v>42605</v>
      </c>
      <c r="E230" s="172">
        <f>_xll.qlInterestRateIndexValueDate(IndexON,D230)</f>
        <v>42605</v>
      </c>
      <c r="F230" s="188">
        <f>IFERROR(_xll.qlIndexFixing(IndexON,D230,TRUE,_xll.ohTrigger(RecalcTrigger,TriggerON)),NA())</f>
        <v>6.1746397455686441E-3</v>
      </c>
      <c r="H230" s="42">
        <f>_xll.qlCalendarAdvance(Calendar,$H229,B230,"f",FALSE)</f>
        <v>42605</v>
      </c>
      <c r="I230" s="172">
        <f>_xll.qlInterestRateIndexValueDate(Index1M,$H230)</f>
        <v>42605</v>
      </c>
      <c r="J230" s="177">
        <f>IFERROR(_xll.qlIndexFixing(Index1M,$H230,TRUE,_xll.ohTrigger(RecalcTrigger,Trigger1M)),NA())</f>
        <v>6.7640826184927278E-3</v>
      </c>
      <c r="K230" s="44">
        <f>IFERROR(_xll.qlIndexFixing(Index3M,H230,TRUE,_xll.ohTrigger(RecalcTrigger,Trigger3M)),NA())</f>
        <v>7.924635778405657E-3</v>
      </c>
      <c r="L230" s="44">
        <f>IFERROR(_xll.qlIndexFixing(Index6M,$H230,TRUE,_xll.ohTrigger(RecalcTrigger,Trigger6M)),NA())</f>
        <v>9.6516893953388534E-3</v>
      </c>
      <c r="M230" s="178">
        <f>IFERROR(_xll.qlIndexFixing(Index1Y,$H230,TRUE,_xll.ohTrigger(RecalcTrigger,Trigger1Y)),NA())</f>
        <v>1.2881264614913235E-2</v>
      </c>
      <c r="N230" s="177">
        <f>IFERROR(_xll.qlIndexFixing(ONIndex1M,I230,TRUE,_xll.ohTrigger(RecalcTrigger,Trigger1M)),NA())</f>
        <v>6.7131618018267947E-3</v>
      </c>
      <c r="O230" s="44">
        <f>IFERROR(_xll.qlIndexFixing(ONIndex3M,I230,TRUE,_xll.ohTrigger(RecalcTrigger,Trigger3M)),NA())</f>
        <v>7.5331964678992946E-3</v>
      </c>
      <c r="P230" s="44">
        <f>IFERROR(_xll.qlIndexFixing(ONIndex6M,I230,TRUE,_xll.ohTrigger(RecalcTrigger,Trigger6M)),NA())</f>
        <v>8.8861256577588144E-3</v>
      </c>
      <c r="Q230" s="178">
        <f>IFERROR(_xll.qlIndexFixing(ONIndex1Y,I230,TRUE,_xll.ohTrigger(RecalcTrigger,Trigger1Y)),NA())</f>
        <v>1.0637378989122315E-2</v>
      </c>
    </row>
    <row r="231" spans="2:17" x14ac:dyDescent="0.2">
      <c r="B231" s="39" t="s">
        <v>17</v>
      </c>
      <c r="D231" s="42">
        <f>_xll.qlCalendarAdvance(Calendar,$D230,B231,"f",FALSE)</f>
        <v>42606</v>
      </c>
      <c r="E231" s="172">
        <f>_xll.qlInterestRateIndexValueDate(IndexON,D231)</f>
        <v>42606</v>
      </c>
      <c r="F231" s="188">
        <f>IFERROR(_xll.qlIndexFixing(IndexON,D231,TRUE,_xll.ohTrigger(RecalcTrigger,TriggerON)),NA())</f>
        <v>6.1802211386352557E-3</v>
      </c>
      <c r="H231" s="42">
        <f>_xll.qlCalendarAdvance(Calendar,$H230,B231,"f",FALSE)</f>
        <v>42606</v>
      </c>
      <c r="I231" s="172">
        <f>_xll.qlInterestRateIndexValueDate(Index1M,$H231)</f>
        <v>42606</v>
      </c>
      <c r="J231" s="177">
        <f>IFERROR(_xll.qlIndexFixing(Index1M,$H231,TRUE,_xll.ohTrigger(RecalcTrigger,Trigger1M)),NA())</f>
        <v>6.7747801123719037E-3</v>
      </c>
      <c r="K231" s="44">
        <f>IFERROR(_xll.qlIndexFixing(Index3M,H231,TRUE,_xll.ohTrigger(RecalcTrigger,Trigger3M)),NA())</f>
        <v>7.9339817173292321E-3</v>
      </c>
      <c r="L231" s="44">
        <f>IFERROR(_xll.qlIndexFixing(Index6M,$H231,TRUE,_xll.ohTrigger(RecalcTrigger,Trigger6M)),NA())</f>
        <v>9.6614835871962883E-3</v>
      </c>
      <c r="M231" s="178">
        <f>IFERROR(_xll.qlIndexFixing(Index1Y,$H231,TRUE,_xll.ohTrigger(RecalcTrigger,Trigger1Y)),NA())</f>
        <v>1.2889793791042381E-2</v>
      </c>
      <c r="N231" s="177">
        <f>IFERROR(_xll.qlIndexFixing(ONIndex1M,I231,TRUE,_xll.ohTrigger(RecalcTrigger,Trigger1M)),NA())</f>
        <v>6.7174988469309582E-3</v>
      </c>
      <c r="O231" s="44">
        <f>IFERROR(_xll.qlIndexFixing(ONIndex3M,I231,TRUE,_xll.ohTrigger(RecalcTrigger,Trigger3M)),NA())</f>
        <v>7.5412524877427334E-3</v>
      </c>
      <c r="P231" s="44">
        <f>IFERROR(_xll.qlIndexFixing(ONIndex6M,I231,TRUE,_xll.ohTrigger(RecalcTrigger,Trigger6M)),NA())</f>
        <v>8.8884297066715856E-3</v>
      </c>
      <c r="Q231" s="178">
        <f>IFERROR(_xll.qlIndexFixing(ONIndex1Y,I231,TRUE,_xll.ohTrigger(RecalcTrigger,Trigger1Y)),NA())</f>
        <v>1.0703010564508952E-2</v>
      </c>
    </row>
    <row r="232" spans="2:17" x14ac:dyDescent="0.2">
      <c r="B232" s="39" t="s">
        <v>17</v>
      </c>
      <c r="D232" s="42">
        <f>_xll.qlCalendarAdvance(Calendar,$D231,B232,"f",FALSE)</f>
        <v>42607</v>
      </c>
      <c r="E232" s="172">
        <f>_xll.qlInterestRateIndexValueDate(IndexON,D232)</f>
        <v>42607</v>
      </c>
      <c r="F232" s="188">
        <f>IFERROR(_xll.qlIndexFixing(IndexON,D232,TRUE,_xll.ohTrigger(RecalcTrigger,TriggerON)),NA())</f>
        <v>6.184829863029595E-3</v>
      </c>
      <c r="H232" s="42">
        <f>_xll.qlCalendarAdvance(Calendar,$H231,B232,"f",FALSE)</f>
        <v>42607</v>
      </c>
      <c r="I232" s="172">
        <f>_xll.qlInterestRateIndexValueDate(Index1M,$H232)</f>
        <v>42607</v>
      </c>
      <c r="J232" s="177">
        <f>IFERROR(_xll.qlIndexFixing(Index1M,$H232,TRUE,_xll.ohTrigger(RecalcTrigger,Trigger1M)),NA())</f>
        <v>6.7764454374948102E-3</v>
      </c>
      <c r="K232" s="44">
        <f>IFERROR(_xll.qlIndexFixing(Index3M,H232,TRUE,_xll.ohTrigger(RecalcTrigger,Trigger3M)),NA())</f>
        <v>7.9433758566290098E-3</v>
      </c>
      <c r="L232" s="44">
        <f>IFERROR(_xll.qlIndexFixing(Index6M,$H232,TRUE,_xll.ohTrigger(RecalcTrigger,Trigger6M)),NA())</f>
        <v>9.6830603360371307E-3</v>
      </c>
      <c r="M232" s="178">
        <f>IFERROR(_xll.qlIndexFixing(Index1Y,$H232,TRUE,_xll.ohTrigger(RecalcTrigger,Trigger1Y)),NA())</f>
        <v>1.2898122977896831E-2</v>
      </c>
      <c r="N232" s="177">
        <f>IFERROR(_xll.qlIndexFixing(ONIndex1M,I232,TRUE,_xll.ohTrigger(RecalcTrigger,Trigger1M)),NA())</f>
        <v>6.721407070247043E-3</v>
      </c>
      <c r="O232" s="44">
        <f>IFERROR(_xll.qlIndexFixing(ONIndex3M,I232,TRUE,_xll.ohTrigger(RecalcTrigger,Trigger3M)),NA())</f>
        <v>7.5492732718240863E-3</v>
      </c>
      <c r="P232" s="44">
        <f>IFERROR(_xll.qlIndexFixing(ONIndex6M,I232,TRUE,_xll.ohTrigger(RecalcTrigger,Trigger6M)),NA())</f>
        <v>8.8895720569981407E-3</v>
      </c>
      <c r="Q232" s="178">
        <f>IFERROR(_xll.qlIndexFixing(ONIndex1Y,I232,TRUE,_xll.ohTrigger(RecalcTrigger,Trigger1Y)),NA())</f>
        <v>1.0771688553937731E-2</v>
      </c>
    </row>
    <row r="233" spans="2:17" x14ac:dyDescent="0.2">
      <c r="B233" s="39" t="s">
        <v>17</v>
      </c>
      <c r="D233" s="42">
        <f>_xll.qlCalendarAdvance(Calendar,$D232,B233,"f",FALSE)</f>
        <v>42608</v>
      </c>
      <c r="E233" s="172">
        <f>_xll.qlInterestRateIndexValueDate(IndexON,D233)</f>
        <v>42608</v>
      </c>
      <c r="F233" s="188">
        <f>IFERROR(_xll.qlIndexFixing(IndexON,D233,TRUE,_xll.ohTrigger(RecalcTrigger,TriggerON)),NA())</f>
        <v>6.1916458704408539E-3</v>
      </c>
      <c r="H233" s="42">
        <f>_xll.qlCalendarAdvance(Calendar,$H232,B233,"f",FALSE)</f>
        <v>42608</v>
      </c>
      <c r="I233" s="172">
        <f>_xll.qlInterestRateIndexValueDate(Index1M,$H233)</f>
        <v>42608</v>
      </c>
      <c r="J233" s="177">
        <f>IFERROR(_xll.qlIndexFixing(Index1M,$H233,TRUE,_xll.ohTrigger(RecalcTrigger,Trigger1M)),NA())</f>
        <v>6.7780960513166939E-3</v>
      </c>
      <c r="K233" s="44">
        <f>IFERROR(_xll.qlIndexFixing(Index3M,H233,TRUE,_xll.ohTrigger(RecalcTrigger,Trigger3M)),NA())</f>
        <v>7.9634476231163192E-3</v>
      </c>
      <c r="L233" s="44">
        <f>IFERROR(_xll.qlIndexFixing(Index6M,$H233,TRUE,_xll.ohTrigger(RecalcTrigger,Trigger6M)),NA())</f>
        <v>9.6871135322977673E-3</v>
      </c>
      <c r="M233" s="178">
        <f>IFERROR(_xll.qlIndexFixing(Index1Y,$H233,TRUE,_xll.ohTrigger(RecalcTrigger,Trigger1Y)),NA())</f>
        <v>1.2914067042474994E-2</v>
      </c>
      <c r="N233" s="177">
        <f>IFERROR(_xll.qlIndexFixing(ONIndex1M,I233,TRUE,_xll.ohTrigger(RecalcTrigger,Trigger1M)),NA())</f>
        <v>6.7292196036000673E-3</v>
      </c>
      <c r="O233" s="44">
        <f>IFERROR(_xll.qlIndexFixing(ONIndex3M,I233,TRUE,_xll.ohTrigger(RecalcTrigger,Trigger3M)),NA())</f>
        <v>7.56938450238831E-3</v>
      </c>
      <c r="P233" s="44">
        <f>IFERROR(_xll.qlIndexFixing(ONIndex6M,I233,TRUE,_xll.ohTrigger(RecalcTrigger,Trigger6M)),NA())</f>
        <v>8.8869439882763301E-3</v>
      </c>
      <c r="Q233" s="178">
        <f>IFERROR(_xll.qlIndexFixing(ONIndex1Y,I233,TRUE,_xll.ohTrigger(RecalcTrigger,Trigger1Y)),NA())</f>
        <v>1.0959109138732326E-2</v>
      </c>
    </row>
    <row r="234" spans="2:17" x14ac:dyDescent="0.2">
      <c r="B234" s="39" t="s">
        <v>17</v>
      </c>
      <c r="D234" s="42">
        <f>_xll.qlCalendarAdvance(Calendar,$D233,B234,"f",FALSE)</f>
        <v>42612</v>
      </c>
      <c r="E234" s="172">
        <f>_xll.qlInterestRateIndexValueDate(IndexON,D234)</f>
        <v>42612</v>
      </c>
      <c r="F234" s="188">
        <f>IFERROR(_xll.qlIndexFixing(IndexON,D234,TRUE,_xll.ohTrigger(RecalcTrigger,TriggerON)),NA())</f>
        <v>6.1932834515132651E-3</v>
      </c>
      <c r="H234" s="42">
        <f>_xll.qlCalendarAdvance(Calendar,$H233,B234,"f",FALSE)</f>
        <v>42612</v>
      </c>
      <c r="I234" s="172">
        <f>_xll.qlInterestRateIndexValueDate(Index1M,$H234)</f>
        <v>42612</v>
      </c>
      <c r="J234" s="177">
        <f>IFERROR(_xll.qlIndexFixing(Index1M,$H234,TRUE,_xll.ohTrigger(RecalcTrigger,Trigger1M)),NA())</f>
        <v>6.8000049647136901E-3</v>
      </c>
      <c r="K234" s="44">
        <f>IFERROR(_xll.qlIndexFixing(Index3M,H234,TRUE,_xll.ohTrigger(RecalcTrigger,Trigger3M)),NA())</f>
        <v>7.9911113134078088E-3</v>
      </c>
      <c r="L234" s="44">
        <f>IFERROR(_xll.qlIndexFixing(Index6M,$H234,TRUE,_xll.ohTrigger(RecalcTrigger,Trigger6M)),NA())</f>
        <v>9.7097623986936495E-3</v>
      </c>
      <c r="M234" s="178">
        <f>IFERROR(_xll.qlIndexFixing(Index1Y,$H234,TRUE,_xll.ohTrigger(RecalcTrigger,Trigger1Y)),NA())</f>
        <v>1.2936524597506383E-2</v>
      </c>
      <c r="N234" s="177">
        <f>IFERROR(_xll.qlIndexFixing(ONIndex1M,I234,TRUE,_xll.ohTrigger(RecalcTrigger,Trigger1M)),NA())</f>
        <v>6.734515859763146E-3</v>
      </c>
      <c r="O234" s="44">
        <f>IFERROR(_xll.qlIndexFixing(ONIndex3M,I234,TRUE,_xll.ohTrigger(RecalcTrigger,Trigger3M)),NA())</f>
        <v>7.5888486540165445E-3</v>
      </c>
      <c r="P234" s="44">
        <f>IFERROR(_xll.qlIndexFixing(ONIndex6M,I234,TRUE,_xll.ohTrigger(RecalcTrigger,Trigger6M)),NA())</f>
        <v>8.8778583317017379E-3</v>
      </c>
      <c r="Q234" s="178">
        <f>IFERROR(_xll.qlIndexFixing(ONIndex1Y,I234,TRUE,_xll.ohTrigger(RecalcTrigger,Trigger1Y)),NA())</f>
        <v>1.1160774775416105E-2</v>
      </c>
    </row>
    <row r="235" spans="2:17" x14ac:dyDescent="0.2">
      <c r="B235" s="39" t="s">
        <v>17</v>
      </c>
      <c r="D235" s="42">
        <f>_xll.qlCalendarAdvance(Calendar,$D234,B235,"f",FALSE)</f>
        <v>42613</v>
      </c>
      <c r="E235" s="172">
        <f>_xll.qlInterestRateIndexValueDate(IndexON,D235)</f>
        <v>42613</v>
      </c>
      <c r="F235" s="188">
        <f>IFERROR(_xll.qlIndexFixing(IndexON,D235,TRUE,_xll.ohTrigger(RecalcTrigger,TriggerON)),NA())</f>
        <v>6.1920561624961845E-3</v>
      </c>
      <c r="H235" s="42">
        <f>_xll.qlCalendarAdvance(Calendar,$H234,B235,"f",FALSE)</f>
        <v>42613</v>
      </c>
      <c r="I235" s="172">
        <f>_xll.qlInterestRateIndexValueDate(Index1M,$H235)</f>
        <v>42613</v>
      </c>
      <c r="J235" s="177">
        <f>IFERROR(_xll.qlIndexFixing(Index1M,$H235,TRUE,_xll.ohTrigger(RecalcTrigger,Trigger1M)),NA())</f>
        <v>6.80206243187087E-3</v>
      </c>
      <c r="K235" s="44">
        <f>IFERROR(_xll.qlIndexFixing(Index3M,H235,TRUE,_xll.ohTrigger(RecalcTrigger,Trigger3M)),NA())</f>
        <v>7.9953655476189441E-3</v>
      </c>
      <c r="L235" s="44">
        <f>IFERROR(_xll.qlIndexFixing(Index6M,$H235,TRUE,_xll.ohTrigger(RecalcTrigger,Trigger6M)),NA())</f>
        <v>9.7141222781400045E-3</v>
      </c>
      <c r="M235" s="178">
        <f>IFERROR(_xll.qlIndexFixing(Index1Y,$H235,TRUE,_xll.ohTrigger(RecalcTrigger,Trigger1Y)),NA())</f>
        <v>1.2943507162321843E-2</v>
      </c>
      <c r="N235" s="177">
        <f>IFERROR(_xll.qlIndexFixing(ONIndex1M,I235,TRUE,_xll.ohTrigger(RecalcTrigger,Trigger1M)),NA())</f>
        <v>6.7358511521886655E-3</v>
      </c>
      <c r="O235" s="44">
        <f>IFERROR(_xll.qlIndexFixing(ONIndex3M,I235,TRUE,_xll.ohTrigger(RecalcTrigger,Trigger3M)),NA())</f>
        <v>7.596658022877012E-3</v>
      </c>
      <c r="P235" s="44">
        <f>IFERROR(_xll.qlIndexFixing(ONIndex6M,I235,TRUE,_xll.ohTrigger(RecalcTrigger,Trigger6M)),NA())</f>
        <v>8.8720304913214587E-3</v>
      </c>
      <c r="Q235" s="178">
        <f>IFERROR(_xll.qlIndexFixing(ONIndex1Y,I235,TRUE,_xll.ohTrigger(RecalcTrigger,Trigger1Y)),NA())</f>
        <v>1.1247731288243079E-2</v>
      </c>
    </row>
    <row r="236" spans="2:17" x14ac:dyDescent="0.2">
      <c r="B236" s="39" t="s">
        <v>17</v>
      </c>
      <c r="D236" s="42">
        <f>_xll.qlCalendarAdvance(Calendar,$D235,B236,"f",FALSE)</f>
        <v>42614</v>
      </c>
      <c r="E236" s="172">
        <f>_xll.qlInterestRateIndexValueDate(IndexON,D236)</f>
        <v>42614</v>
      </c>
      <c r="F236" s="188">
        <f>IFERROR(_xll.qlIndexFixing(IndexON,D236,TRUE,_xll.ohTrigger(RecalcTrigger,TriggerON)),NA())</f>
        <v>6.190092140742065E-3</v>
      </c>
      <c r="H236" s="42">
        <f>_xll.qlCalendarAdvance(Calendar,$H235,B236,"f",FALSE)</f>
        <v>42614</v>
      </c>
      <c r="I236" s="172">
        <f>_xll.qlInterestRateIndexValueDate(Index1M,$H236)</f>
        <v>42614</v>
      </c>
      <c r="J236" s="177">
        <f>IFERROR(_xll.qlIndexFixing(Index1M,$H236,TRUE,_xll.ohTrigger(RecalcTrigger,Trigger1M)),NA())</f>
        <v>6.8172938155724658E-3</v>
      </c>
      <c r="K236" s="44">
        <f>IFERROR(_xll.qlIndexFixing(Index3M,H236,TRUE,_xll.ohTrigger(RecalcTrigger,Trigger3M)),NA())</f>
        <v>8.0050944370121425E-3</v>
      </c>
      <c r="L236" s="44">
        <f>IFERROR(_xll.qlIndexFixing(Index6M,$H236,TRUE,_xll.ohTrigger(RecalcTrigger,Trigger6M)),NA())</f>
        <v>9.7244926755466303E-3</v>
      </c>
      <c r="M236" s="178">
        <f>IFERROR(_xll.qlIndexFixing(Index1Y,$H236,TRUE,_xll.ohTrigger(RecalcTrigger,Trigger1Y)),NA())</f>
        <v>1.295024084181895E-2</v>
      </c>
      <c r="N236" s="177">
        <f>IFERROR(_xll.qlIndexFixing(ONIndex1M,I236,TRUE,_xll.ohTrigger(RecalcTrigger,Trigger1M)),NA())</f>
        <v>6.7368920243049413E-3</v>
      </c>
      <c r="O236" s="44">
        <f>IFERROR(_xll.qlIndexFixing(ONIndex3M,I236,TRUE,_xll.ohTrigger(RecalcTrigger,Trigger3M)),NA())</f>
        <v>7.604432155813301E-3</v>
      </c>
      <c r="P236" s="44">
        <f>IFERROR(_xll.qlIndexFixing(ONIndex6M,I236,TRUE,_xll.ohTrigger(RecalcTrigger,Trigger6M)),NA())</f>
        <v>8.8653411143879701E-3</v>
      </c>
      <c r="Q236" s="178">
        <f>IFERROR(_xll.qlIndexFixing(ONIndex1Y,I236,TRUE,_xll.ohTrigger(RecalcTrigger,Trigger1Y)),NA())</f>
        <v>1.1334903160894472E-2</v>
      </c>
    </row>
    <row r="237" spans="2:17" x14ac:dyDescent="0.2">
      <c r="B237" s="39" t="s">
        <v>17</v>
      </c>
      <c r="D237" s="42">
        <f>_xll.qlCalendarAdvance(Calendar,$D236,B237,"f",FALSE)</f>
        <v>42615</v>
      </c>
      <c r="E237" s="172">
        <f>_xll.qlInterestRateIndexValueDate(IndexON,D237)</f>
        <v>42615</v>
      </c>
      <c r="F237" s="188">
        <f>IFERROR(_xll.qlIndexFixing(IndexON,D237,TRUE,_xll.ohTrigger(RecalcTrigger,TriggerON)),NA())</f>
        <v>6.187273600718469E-3</v>
      </c>
      <c r="H237" s="42">
        <f>_xll.qlCalendarAdvance(Calendar,$H236,B237,"f",FALSE)</f>
        <v>42615</v>
      </c>
      <c r="I237" s="172">
        <f>_xll.qlInterestRateIndexValueDate(Index1M,$H237)</f>
        <v>42615</v>
      </c>
      <c r="J237" s="177">
        <f>IFERROR(_xll.qlIndexFixing(Index1M,$H237,TRUE,_xll.ohTrigger(RecalcTrigger,Trigger1M)),NA())</f>
        <v>6.8197615477780518E-3</v>
      </c>
      <c r="K237" s="44">
        <f>IFERROR(_xll.qlIndexFixing(Index3M,H237,TRUE,_xll.ohTrigger(RecalcTrigger,Trigger3M)),NA())</f>
        <v>8.0148808857099761E-3</v>
      </c>
      <c r="L237" s="44">
        <f>IFERROR(_xll.qlIndexFixing(Index6M,$H237,TRUE,_xll.ohTrigger(RecalcTrigger,Trigger6M)),NA())</f>
        <v>9.7349678751110658E-3</v>
      </c>
      <c r="M237" s="178">
        <f>IFERROR(_xll.qlIndexFixing(Index1Y,$H237,TRUE,_xll.ohTrigger(RecalcTrigger,Trigger1Y)),NA())</f>
        <v>1.2961578645333994E-2</v>
      </c>
      <c r="N237" s="177">
        <f>IFERROR(_xll.qlIndexFixing(ONIndex1M,I237,TRUE,_xll.ohTrigger(RecalcTrigger,Trigger1M)),NA())</f>
        <v>6.7400880486467871E-3</v>
      </c>
      <c r="O237" s="44">
        <f>IFERROR(_xll.qlIndexFixing(ONIndex3M,I237,TRUE,_xll.ohTrigger(RecalcTrigger,Trigger3M)),NA())</f>
        <v>7.6200220447323712E-3</v>
      </c>
      <c r="P237" s="44">
        <f>IFERROR(_xll.qlIndexFixing(ONIndex6M,I237,TRUE,_xll.ohTrigger(RecalcTrigger,Trigger6M)),NA())</f>
        <v>8.853707697013732E-3</v>
      </c>
      <c r="Q237" s="178">
        <f>IFERROR(_xll.qlIndexFixing(ONIndex1Y,I237,TRUE,_xll.ohTrigger(RecalcTrigger,Trigger1Y)),NA())</f>
        <v>1.1468802766336033E-2</v>
      </c>
    </row>
    <row r="238" spans="2:17" x14ac:dyDescent="0.2">
      <c r="B238" s="39" t="s">
        <v>17</v>
      </c>
      <c r="D238" s="42">
        <f>_xll.qlCalendarAdvance(Calendar,$D237,B238,"f",FALSE)</f>
        <v>42618</v>
      </c>
      <c r="E238" s="172">
        <f>_xll.qlInterestRateIndexValueDate(IndexON,D238)</f>
        <v>42618</v>
      </c>
      <c r="F238" s="188">
        <f>IFERROR(_xll.qlIndexFixing(IndexON,D238,TRUE,_xll.ohTrigger(RecalcTrigger,TriggerON)),NA())</f>
        <v>6.185721795828325E-3</v>
      </c>
      <c r="H238" s="42">
        <f>_xll.qlCalendarAdvance(Calendar,$H237,B238,"f",FALSE)</f>
        <v>42618</v>
      </c>
      <c r="I238" s="172">
        <f>_xll.qlInterestRateIndexValueDate(Index1M,$H238)</f>
        <v>42618</v>
      </c>
      <c r="J238" s="177">
        <f>IFERROR(_xll.qlIndexFixing(Index1M,$H238,TRUE,_xll.ohTrigger(RecalcTrigger,Trigger1M)),NA())</f>
        <v>6.8377523808074159E-3</v>
      </c>
      <c r="K238" s="44">
        <f>IFERROR(_xll.qlIndexFixing(Index3M,H238,TRUE,_xll.ohTrigger(RecalcTrigger,Trigger3M)),NA())</f>
        <v>8.0445976492692257E-3</v>
      </c>
      <c r="L238" s="44">
        <f>IFERROR(_xll.qlIndexFixing(Index6M,$H238,TRUE,_xll.ohTrigger(RecalcTrigger,Trigger6M)),NA())</f>
        <v>9.7729682835924186E-3</v>
      </c>
      <c r="M238" s="178">
        <f>IFERROR(_xll.qlIndexFixing(Index1Y,$H238,TRUE,_xll.ohTrigger(RecalcTrigger,Trigger1Y)),NA())</f>
        <v>1.2975049832454566E-2</v>
      </c>
      <c r="N238" s="177">
        <f>IFERROR(_xll.qlIndexFixing(ONIndex1M,I238,TRUE,_xll.ohTrigger(RecalcTrigger,Trigger1M)),NA())</f>
        <v>6.7442937803785519E-3</v>
      </c>
      <c r="O238" s="44">
        <f>IFERROR(_xll.qlIndexFixing(ONIndex3M,I238,TRUE,_xll.ohTrigger(RecalcTrigger,Trigger3M)),NA())</f>
        <v>7.6351763288839969E-3</v>
      </c>
      <c r="P238" s="44">
        <f>IFERROR(_xll.qlIndexFixing(ONIndex6M,I238,TRUE,_xll.ohTrigger(RecalcTrigger,Trigger6M)),NA())</f>
        <v>8.8437756794845779E-3</v>
      </c>
      <c r="Q238" s="178">
        <f>IFERROR(_xll.qlIndexFixing(ONIndex1Y,I238,TRUE,_xll.ohTrigger(RecalcTrigger,Trigger1Y)),NA())</f>
        <v>1.1555515028662811E-2</v>
      </c>
    </row>
    <row r="239" spans="2:17" x14ac:dyDescent="0.2">
      <c r="B239" s="39" t="s">
        <v>17</v>
      </c>
      <c r="D239" s="42">
        <f>_xll.qlCalendarAdvance(Calendar,$D238,B239,"f",FALSE)</f>
        <v>42619</v>
      </c>
      <c r="E239" s="172">
        <f>_xll.qlInterestRateIndexValueDate(IndexON,D239)</f>
        <v>42619</v>
      </c>
      <c r="F239" s="188">
        <f>IFERROR(_xll.qlIndexFixing(IndexON,D239,TRUE,_xll.ohTrigger(RecalcTrigger,TriggerON)),NA())</f>
        <v>6.1857365813444698E-3</v>
      </c>
      <c r="H239" s="42">
        <f>_xll.qlCalendarAdvance(Calendar,$H238,B239,"f",FALSE)</f>
        <v>42619</v>
      </c>
      <c r="I239" s="172">
        <f>_xll.qlInterestRateIndexValueDate(Index1M,$H239)</f>
        <v>42619</v>
      </c>
      <c r="J239" s="177">
        <f>IFERROR(_xll.qlIndexFixing(Index1M,$H239,TRUE,_xll.ohTrigger(RecalcTrigger,Trigger1M)),NA())</f>
        <v>6.8459854833461398E-3</v>
      </c>
      <c r="K239" s="44">
        <f>IFERROR(_xll.qlIndexFixing(Index3M,H239,TRUE,_xll.ohTrigger(RecalcTrigger,Trigger3M)),NA())</f>
        <v>8.054626396896563E-3</v>
      </c>
      <c r="L239" s="44">
        <f>IFERROR(_xll.qlIndexFixing(Index6M,$H239,TRUE,_xll.ohTrigger(RecalcTrigger,Trigger6M)),NA())</f>
        <v>9.7778650313885048E-3</v>
      </c>
      <c r="M239" s="178">
        <f>IFERROR(_xll.qlIndexFixing(Index1Y,$H239,TRUE,_xll.ohTrigger(RecalcTrigger,Trigger1Y)),NA())</f>
        <v>1.2980913573144015E-2</v>
      </c>
      <c r="N239" s="177">
        <f>IFERROR(_xll.qlIndexFixing(ONIndex1M,I239,TRUE,_xll.ohTrigger(RecalcTrigger,Trigger1M)),NA())</f>
        <v>6.7470881878184397E-3</v>
      </c>
      <c r="O239" s="44">
        <f>IFERROR(_xll.qlIndexFixing(ONIndex3M,I239,TRUE,_xll.ohTrigger(RecalcTrigger,Trigger3M)),NA())</f>
        <v>7.6427742824425327E-3</v>
      </c>
      <c r="P239" s="44">
        <f>IFERROR(_xll.qlIndexFixing(ONIndex6M,I239,TRUE,_xll.ohTrigger(RecalcTrigger,Trigger6M)),NA())</f>
        <v>8.8399825005536226E-3</v>
      </c>
      <c r="Q239" s="178">
        <f>IFERROR(_xll.qlIndexFixing(ONIndex1Y,I239,TRUE,_xll.ohTrigger(RecalcTrigger,Trigger1Y)),NA())</f>
        <v>1.157581799122398E-2</v>
      </c>
    </row>
    <row r="240" spans="2:17" x14ac:dyDescent="0.2">
      <c r="B240" s="39" t="s">
        <v>17</v>
      </c>
      <c r="D240" s="42">
        <f>_xll.qlCalendarAdvance(Calendar,$D239,B240,"f",FALSE)</f>
        <v>42620</v>
      </c>
      <c r="E240" s="172">
        <f>_xll.qlInterestRateIndexValueDate(IndexON,D240)</f>
        <v>42620</v>
      </c>
      <c r="F240" s="188">
        <f>IFERROR(_xll.qlIndexFixing(IndexON,D240,TRUE,_xll.ohTrigger(RecalcTrigger,TriggerON)),NA())</f>
        <v>6.1861943155017141E-3</v>
      </c>
      <c r="H240" s="42">
        <f>_xll.qlCalendarAdvance(Calendar,$H239,B240,"f",FALSE)</f>
        <v>42620</v>
      </c>
      <c r="I240" s="172">
        <f>_xll.qlInterestRateIndexValueDate(Index1M,$H240)</f>
        <v>42620</v>
      </c>
      <c r="J240" s="177">
        <f>IFERROR(_xll.qlIndexFixing(Index1M,$H240,TRUE,_xll.ohTrigger(RecalcTrigger,Trigger1M)),NA())</f>
        <v>6.8545577136945503E-3</v>
      </c>
      <c r="K240" s="44">
        <f>IFERROR(_xll.qlIndexFixing(Index3M,H240,TRUE,_xll.ohTrigger(RecalcTrigger,Trigger3M)),NA())</f>
        <v>8.0647187347574929E-3</v>
      </c>
      <c r="L240" s="44">
        <f>IFERROR(_xll.qlIndexFixing(Index6M,$H240,TRUE,_xll.ohTrigger(RecalcTrigger,Trigger6M)),NA())</f>
        <v>9.7888213278227356E-3</v>
      </c>
      <c r="M240" s="178">
        <f>IFERROR(_xll.qlIndexFixing(Index1Y,$H240,TRUE,_xll.ohTrigger(RecalcTrigger,Trigger1Y)),NA())</f>
        <v>1.2986722227199765E-2</v>
      </c>
      <c r="N240" s="177">
        <f>IFERROR(_xll.qlIndexFixing(ONIndex1M,I240,TRUE,_xll.ohTrigger(RecalcTrigger,Trigger1M)),NA())</f>
        <v>6.7502601826674447E-3</v>
      </c>
      <c r="O240" s="44">
        <f>IFERROR(_xll.qlIndexFixing(ONIndex3M,I240,TRUE,_xll.ohTrigger(RecalcTrigger,Trigger3M)),NA())</f>
        <v>7.6503370001579363E-3</v>
      </c>
      <c r="P240" s="44">
        <f>IFERROR(_xll.qlIndexFixing(ONIndex6M,I240,TRUE,_xll.ohTrigger(RecalcTrigger,Trigger6M)),NA())</f>
        <v>8.836828593613566E-3</v>
      </c>
      <c r="Q240" s="178">
        <f>IFERROR(_xll.qlIndexFixing(ONIndex1Y,I240,TRUE,_xll.ohTrigger(RecalcTrigger,Trigger1Y)),NA())</f>
        <v>1.1582180944941234E-2</v>
      </c>
    </row>
    <row r="241" spans="2:17" x14ac:dyDescent="0.2">
      <c r="B241" s="39" t="s">
        <v>17</v>
      </c>
      <c r="D241" s="42">
        <f>_xll.qlCalendarAdvance(Calendar,$D240,B241,"f",FALSE)</f>
        <v>42621</v>
      </c>
      <c r="E241" s="172">
        <f>_xll.qlInterestRateIndexValueDate(IndexON,D241)</f>
        <v>42621</v>
      </c>
      <c r="F241" s="188">
        <f>IFERROR(_xll.qlIndexFixing(IndexON,D241,TRUE,_xll.ohTrigger(RecalcTrigger,TriggerON)),NA())</f>
        <v>6.1870949983000578E-3</v>
      </c>
      <c r="H241" s="42">
        <f>_xll.qlCalendarAdvance(Calendar,$H240,B241,"f",FALSE)</f>
        <v>42621</v>
      </c>
      <c r="I241" s="172">
        <f>_xll.qlInterestRateIndexValueDate(Index1M,$H241)</f>
        <v>42621</v>
      </c>
      <c r="J241" s="177">
        <f>IFERROR(_xll.qlIndexFixing(Index1M,$H241,TRUE,_xll.ohTrigger(RecalcTrigger,Trigger1M)),NA())</f>
        <v>6.8745225939643301E-3</v>
      </c>
      <c r="K241" s="44">
        <f>IFERROR(_xll.qlIndexFixing(Index3M,H241,TRUE,_xll.ohTrigger(RecalcTrigger,Trigger3M)),NA())</f>
        <v>8.0748758690816231E-3</v>
      </c>
      <c r="L241" s="44">
        <f>IFERROR(_xll.qlIndexFixing(Index6M,$H241,TRUE,_xll.ohTrigger(RecalcTrigger,Trigger6M)),NA())</f>
        <v>9.7998635941360396E-3</v>
      </c>
      <c r="M241" s="178">
        <f>IFERROR(_xll.qlIndexFixing(Index1Y,$H241,TRUE,_xll.ohTrigger(RecalcTrigger,Trigger1Y)),NA())</f>
        <v>1.2992515954373562E-2</v>
      </c>
      <c r="N241" s="177">
        <f>IFERROR(_xll.qlIndexFixing(ONIndex1M,I241,TRUE,_xll.ohTrigger(RecalcTrigger,Trigger1M)),NA())</f>
        <v>6.7538097650066131E-3</v>
      </c>
      <c r="O241" s="44">
        <f>IFERROR(_xll.qlIndexFixing(ONIndex3M,I241,TRUE,_xll.ohTrigger(RecalcTrigger,Trigger3M)),NA())</f>
        <v>7.6578644818681152E-3</v>
      </c>
      <c r="P241" s="44">
        <f>IFERROR(_xll.qlIndexFixing(ONIndex6M,I241,TRUE,_xll.ohTrigger(RecalcTrigger,Trigger6M)),NA())</f>
        <v>8.8343139584212693E-3</v>
      </c>
      <c r="Q241" s="178">
        <f>IFERROR(_xll.qlIndexFixing(ONIndex1Y,I241,TRUE,_xll.ohTrigger(RecalcTrigger,Trigger1Y)),NA())</f>
        <v>1.1574603889085155E-2</v>
      </c>
    </row>
    <row r="242" spans="2:17" x14ac:dyDescent="0.2">
      <c r="B242" s="39" t="s">
        <v>17</v>
      </c>
      <c r="D242" s="42">
        <f>_xll.qlCalendarAdvance(Calendar,$D241,B242,"f",FALSE)</f>
        <v>42622</v>
      </c>
      <c r="E242" s="172">
        <f>_xll.qlInterestRateIndexValueDate(IndexON,D242)</f>
        <v>42622</v>
      </c>
      <c r="F242" s="188">
        <f>IFERROR(_xll.qlIndexFixing(IndexON,D242,TRUE,_xll.ohTrigger(RecalcTrigger,TriggerON)),NA())</f>
        <v>6.1904778483671636E-3</v>
      </c>
      <c r="H242" s="42">
        <f>_xll.qlCalendarAdvance(Calendar,$H241,B242,"f",FALSE)</f>
        <v>42622</v>
      </c>
      <c r="I242" s="172">
        <f>_xll.qlInterestRateIndexValueDate(Index1M,$H242)</f>
        <v>42622</v>
      </c>
      <c r="J242" s="177">
        <f>IFERROR(_xll.qlIndexFixing(Index1M,$H242,TRUE,_xll.ohTrigger(RecalcTrigger,Trigger1M)),NA())</f>
        <v>6.8782892831564801E-3</v>
      </c>
      <c r="K242" s="44">
        <f>IFERROR(_xll.qlIndexFixing(Index3M,H242,TRUE,_xll.ohTrigger(RecalcTrigger,Trigger3M)),NA())</f>
        <v>8.0850990061163783E-3</v>
      </c>
      <c r="L242" s="44">
        <f>IFERROR(_xll.qlIndexFixing(Index6M,$H242,TRUE,_xll.ohTrigger(RecalcTrigger,Trigger6M)),NA())</f>
        <v>9.8109884136876723E-3</v>
      </c>
      <c r="M242" s="178">
        <f>IFERROR(_xll.qlIndexFixing(Index1Y,$H242,TRUE,_xll.ohTrigger(RecalcTrigger,Trigger1Y)),NA())</f>
        <v>1.300299071829451E-2</v>
      </c>
      <c r="N242" s="177">
        <f>IFERROR(_xll.qlIndexFixing(ONIndex1M,I242,TRUE,_xll.ohTrigger(RecalcTrigger,Trigger1M)),NA())</f>
        <v>6.7622928342640316E-3</v>
      </c>
      <c r="O242" s="44">
        <f>IFERROR(_xll.qlIndexFixing(ONIndex3M,I242,TRUE,_xll.ohTrigger(RecalcTrigger,Trigger3M)),NA())</f>
        <v>7.672963286409578E-3</v>
      </c>
      <c r="P242" s="44">
        <f>IFERROR(_xll.qlIndexFixing(ONIndex6M,I242,TRUE,_xll.ohTrigger(RecalcTrigger,Trigger6M)),NA())</f>
        <v>8.8316292779740593E-3</v>
      </c>
      <c r="Q242" s="178">
        <f>IFERROR(_xll.qlIndexFixing(ONIndex1Y,I242,TRUE,_xll.ohTrigger(RecalcTrigger,Trigger1Y)),NA())</f>
        <v>1.1513346235914048E-2</v>
      </c>
    </row>
    <row r="243" spans="2:17" x14ac:dyDescent="0.2">
      <c r="B243" s="39" t="s">
        <v>17</v>
      </c>
      <c r="D243" s="42">
        <f>_xll.qlCalendarAdvance(Calendar,$D242,B243,"f",FALSE)</f>
        <v>42625</v>
      </c>
      <c r="E243" s="172">
        <f>_xll.qlInterestRateIndexValueDate(IndexON,D243)</f>
        <v>42625</v>
      </c>
      <c r="F243" s="188">
        <f>IFERROR(_xll.qlIndexFixing(IndexON,D243,TRUE,_xll.ohTrigger(RecalcTrigger,TriggerON)),NA())</f>
        <v>6.1951272164717519E-3</v>
      </c>
      <c r="H243" s="42">
        <f>_xll.qlCalendarAdvance(Calendar,$H242,B243,"f",FALSE)</f>
        <v>42625</v>
      </c>
      <c r="I243" s="172">
        <f>_xll.qlInterestRateIndexValueDate(Index1M,$H243)</f>
        <v>42625</v>
      </c>
      <c r="J243" s="177">
        <f>IFERROR(_xll.qlIndexFixing(Index1M,$H243,TRUE,_xll.ohTrigger(RecalcTrigger,Trigger1M)),NA())</f>
        <v>6.9020546466698196E-3</v>
      </c>
      <c r="K243" s="44">
        <f>IFERROR(_xll.qlIndexFixing(Index3M,H243,TRUE,_xll.ohTrigger(RecalcTrigger,Trigger3M)),NA())</f>
        <v>8.1161764961625461E-3</v>
      </c>
      <c r="L243" s="44">
        <f>IFERROR(_xll.qlIndexFixing(Index6M,$H243,TRUE,_xll.ohTrigger(RecalcTrigger,Trigger6M)),NA())</f>
        <v>9.8508468895536268E-3</v>
      </c>
      <c r="M243" s="178">
        <f>IFERROR(_xll.qlIndexFixing(Index1Y,$H243,TRUE,_xll.ohTrigger(RecalcTrigger,Trigger1Y)),NA())</f>
        <v>1.3016344821721981E-2</v>
      </c>
      <c r="N243" s="177">
        <f>IFERROR(_xll.qlIndexFixing(ONIndex1M,I243,TRUE,_xll.ohTrigger(RecalcTrigger,Trigger1M)),NA())</f>
        <v>6.7717839683734127E-3</v>
      </c>
      <c r="O243" s="44">
        <f>IFERROR(_xll.qlIndexFixing(ONIndex3M,I243,TRUE,_xll.ohTrigger(RecalcTrigger,Trigger3M)),NA())</f>
        <v>7.6876220500343706E-3</v>
      </c>
      <c r="P243" s="44">
        <f>IFERROR(_xll.qlIndexFixing(ONIndex6M,I243,TRUE,_xll.ohTrigger(RecalcTrigger,Trigger6M)),NA())</f>
        <v>8.8306481363453759E-3</v>
      </c>
      <c r="Q243" s="178">
        <f>IFERROR(_xll.qlIndexFixing(ONIndex1Y,I243,TRUE,_xll.ohTrigger(RecalcTrigger,Trigger1Y)),NA())</f>
        <v>1.1404895611423216E-2</v>
      </c>
    </row>
    <row r="244" spans="2:17" x14ac:dyDescent="0.2">
      <c r="B244" s="39" t="s">
        <v>17</v>
      </c>
      <c r="D244" s="42">
        <f>_xll.qlCalendarAdvance(Calendar,$D243,B244,"f",FALSE)</f>
        <v>42626</v>
      </c>
      <c r="E244" s="172">
        <f>_xll.qlInterestRateIndexValueDate(IndexON,D244)</f>
        <v>42626</v>
      </c>
      <c r="F244" s="188">
        <f>IFERROR(_xll.qlIndexFixing(IndexON,D244,TRUE,_xll.ohTrigger(RecalcTrigger,TriggerON)),NA())</f>
        <v>6.1982426426376858E-3</v>
      </c>
      <c r="H244" s="42">
        <f>_xll.qlCalendarAdvance(Calendar,$H243,B244,"f",FALSE)</f>
        <v>42626</v>
      </c>
      <c r="I244" s="172">
        <f>_xll.qlInterestRateIndexValueDate(Index1M,$H244)</f>
        <v>42626</v>
      </c>
      <c r="J244" s="177">
        <f>IFERROR(_xll.qlIndexFixing(Index1M,$H244,TRUE,_xll.ohTrigger(RecalcTrigger,Trigger1M)),NA())</f>
        <v>6.9123909621091979E-3</v>
      </c>
      <c r="K244" s="44">
        <f>IFERROR(_xll.qlIndexFixing(Index3M,H244,TRUE,_xll.ohTrigger(RecalcTrigger,Trigger3M)),NA())</f>
        <v>8.1266757068025712E-3</v>
      </c>
      <c r="L244" s="44">
        <f>IFERROR(_xll.qlIndexFixing(Index6M,$H244,TRUE,_xll.ohTrigger(RecalcTrigger,Trigger6M)),NA())</f>
        <v>9.8562448891355032E-3</v>
      </c>
      <c r="M244" s="178">
        <f>IFERROR(_xll.qlIndexFixing(Index1Y,$H244,TRUE,_xll.ohTrigger(RecalcTrigger,Trigger1Y)),NA())</f>
        <v>1.302266634344984E-2</v>
      </c>
      <c r="N244" s="177">
        <f>IFERROR(_xll.qlIndexFixing(ONIndex1M,I244,TRUE,_xll.ohTrigger(RecalcTrigger,Trigger1M)),NA())</f>
        <v>6.777221488001306E-3</v>
      </c>
      <c r="O244" s="44">
        <f>IFERROR(_xll.qlIndexFixing(ONIndex3M,I244,TRUE,_xll.ohTrigger(RecalcTrigger,Trigger3M)),NA())</f>
        <v>7.69497335228575E-3</v>
      </c>
      <c r="P244" s="44">
        <f>IFERROR(_xll.qlIndexFixing(ONIndex6M,I244,TRUE,_xll.ohTrigger(RecalcTrigger,Trigger6M)),NA())</f>
        <v>8.8313298603781565E-3</v>
      </c>
      <c r="Q244" s="178">
        <f>IFERROR(_xll.qlIndexFixing(ONIndex1Y,I244,TRUE,_xll.ohTrigger(RecalcTrigger,Trigger1Y)),NA())</f>
        <v>1.1327618552843255E-2</v>
      </c>
    </row>
    <row r="245" spans="2:17" x14ac:dyDescent="0.2">
      <c r="B245" s="39" t="s">
        <v>17</v>
      </c>
      <c r="D245" s="42">
        <f>_xll.qlCalendarAdvance(Calendar,$D244,B245,"f",FALSE)</f>
        <v>42627</v>
      </c>
      <c r="E245" s="172">
        <f>_xll.qlInterestRateIndexValueDate(IndexON,D245)</f>
        <v>42627</v>
      </c>
      <c r="F245" s="188">
        <f>IFERROR(_xll.qlIndexFixing(IndexON,D245,TRUE,_xll.ohTrigger(RecalcTrigger,TriggerON)),NA())</f>
        <v>6.201801017687858E-3</v>
      </c>
      <c r="H245" s="42">
        <f>_xll.qlCalendarAdvance(Calendar,$H244,B245,"f",FALSE)</f>
        <v>42627</v>
      </c>
      <c r="I245" s="172">
        <f>_xll.qlInterestRateIndexValueDate(Index1M,$H245)</f>
        <v>42627</v>
      </c>
      <c r="J245" s="177">
        <f>IFERROR(_xll.qlIndexFixing(Index1M,$H245,TRUE,_xll.ohTrigger(RecalcTrigger,Trigger1M)),NA())</f>
        <v>6.9229761779224432E-3</v>
      </c>
      <c r="K245" s="44">
        <f>IFERROR(_xll.qlIndexFixing(Index3M,H245,TRUE,_xll.ohTrigger(RecalcTrigger,Trigger3M)),NA())</f>
        <v>8.1372469516156551E-3</v>
      </c>
      <c r="L245" s="44">
        <f>IFERROR(_xll.qlIndexFixing(Index6M,$H245,TRUE,_xll.ohTrigger(RecalcTrigger,Trigger6M)),NA())</f>
        <v>9.8677312229333656E-3</v>
      </c>
      <c r="M245" s="178">
        <f>IFERROR(_xll.qlIndexFixing(Index1Y,$H245,TRUE,_xll.ohTrigger(RecalcTrigger,Trigger1Y)),NA())</f>
        <v>1.3029213916802895E-2</v>
      </c>
      <c r="N245" s="177">
        <f>IFERROR(_xll.qlIndexFixing(ONIndex1M,I245,TRUE,_xll.ohTrigger(RecalcTrigger,Trigger1M)),NA())</f>
        <v>6.7830365949572702E-3</v>
      </c>
      <c r="O245" s="44">
        <f>IFERROR(_xll.qlIndexFixing(ONIndex3M,I245,TRUE,_xll.ohTrigger(RecalcTrigger,Trigger3M)),NA())</f>
        <v>7.7022894186939972E-3</v>
      </c>
      <c r="P245" s="44">
        <f>IFERROR(_xll.qlIndexFixing(ONIndex6M,I245,TRUE,_xll.ohTrigger(RecalcTrigger,Trigger6M)),NA())</f>
        <v>8.8326508563207895E-3</v>
      </c>
      <c r="Q245" s="178">
        <f>IFERROR(_xll.qlIndexFixing(ONIndex1Y,I245,TRUE,_xll.ohTrigger(RecalcTrigger,Trigger1Y)),NA())</f>
        <v>1.1236401513785577E-2</v>
      </c>
    </row>
    <row r="246" spans="2:17" x14ac:dyDescent="0.2">
      <c r="B246" s="39" t="s">
        <v>17</v>
      </c>
      <c r="D246" s="42">
        <f>_xll.qlCalendarAdvance(Calendar,$D245,B246,"f",FALSE)</f>
        <v>42628</v>
      </c>
      <c r="E246" s="172">
        <f>_xll.qlInterestRateIndexValueDate(IndexON,D246)</f>
        <v>42628</v>
      </c>
      <c r="F246" s="188">
        <f>IFERROR(_xll.qlIndexFixing(IndexON,D246,TRUE,_xll.ohTrigger(RecalcTrigger,TriggerON)),NA())</f>
        <v>6.205802341460176E-3</v>
      </c>
      <c r="H246" s="42">
        <f>_xll.qlCalendarAdvance(Calendar,$H245,B246,"f",FALSE)</f>
        <v>42628</v>
      </c>
      <c r="I246" s="172">
        <f>_xll.qlInterestRateIndexValueDate(Index1M,$H246)</f>
        <v>42628</v>
      </c>
      <c r="J246" s="177">
        <f>IFERROR(_xll.qlIndexFixing(Index1M,$H246,TRUE,_xll.ohTrigger(RecalcTrigger,Trigger1M)),NA())</f>
        <v>6.9461191333697672E-3</v>
      </c>
      <c r="K246" s="44">
        <f>IFERROR(_xll.qlIndexFixing(Index3M,H246,TRUE,_xll.ohTrigger(RecalcTrigger,Trigger3M)),NA())</f>
        <v>8.1478914369436245E-3</v>
      </c>
      <c r="L246" s="44">
        <f>IFERROR(_xll.qlIndexFixing(Index6M,$H246,TRUE,_xll.ohTrigger(RecalcTrigger,Trigger6M)),NA())</f>
        <v>9.8792796087123699E-3</v>
      </c>
      <c r="M246" s="178">
        <f>IFERROR(_xll.qlIndexFixing(Index1Y,$H246,TRUE,_xll.ohTrigger(RecalcTrigger,Trigger1Y)),NA())</f>
        <v>1.303602770858947E-2</v>
      </c>
      <c r="N246" s="177">
        <f>IFERROR(_xll.qlIndexFixing(ONIndex1M,I246,TRUE,_xll.ohTrigger(RecalcTrigger,Trigger1M)),NA())</f>
        <v>6.7892292894844442E-3</v>
      </c>
      <c r="O246" s="44">
        <f>IFERROR(_xll.qlIndexFixing(ONIndex3M,I246,TRUE,_xll.ohTrigger(RecalcTrigger,Trigger3M)),NA())</f>
        <v>7.7095885000710851E-3</v>
      </c>
      <c r="P246" s="44">
        <f>IFERROR(_xll.qlIndexFixing(ONIndex6M,I246,TRUE,_xll.ohTrigger(RecalcTrigger,Trigger6M)),NA())</f>
        <v>8.8346111240922287E-3</v>
      </c>
      <c r="Q246" s="178">
        <f>IFERROR(_xll.qlIndexFixing(ONIndex1Y,I246,TRUE,_xll.ohTrigger(RecalcTrigger,Trigger1Y)),NA())</f>
        <v>1.1131244504867244E-2</v>
      </c>
    </row>
    <row r="247" spans="2:17" x14ac:dyDescent="0.2">
      <c r="B247" s="39" t="s">
        <v>17</v>
      </c>
      <c r="D247" s="42">
        <f>_xll.qlCalendarAdvance(Calendar,$D246,B247,"f",FALSE)</f>
        <v>42629</v>
      </c>
      <c r="E247" s="172">
        <f>_xll.qlInterestRateIndexValueDate(IndexON,D247)</f>
        <v>42629</v>
      </c>
      <c r="F247" s="188">
        <f>IFERROR(_xll.qlIndexFixing(IndexON,D247,TRUE,_xll.ohTrigger(RecalcTrigger,TriggerON)),NA())</f>
        <v>6.2153873202197571E-3</v>
      </c>
      <c r="H247" s="42">
        <f>_xll.qlCalendarAdvance(Calendar,$H246,B247,"f",FALSE)</f>
        <v>42629</v>
      </c>
      <c r="I247" s="172">
        <f>_xll.qlInterestRateIndexValueDate(Index1M,$H247)</f>
        <v>42629</v>
      </c>
      <c r="J247" s="177">
        <f>IFERROR(_xll.qlIndexFixing(Index1M,$H247,TRUE,_xll.ohTrigger(RecalcTrigger,Trigger1M)),NA())</f>
        <v>6.951050802164899E-3</v>
      </c>
      <c r="K247" s="44">
        <f>IFERROR(_xll.qlIndexFixing(Index3M,H247,TRUE,_xll.ohTrigger(RecalcTrigger,Trigger3M)),NA())</f>
        <v>8.158610168182515E-3</v>
      </c>
      <c r="L247" s="44">
        <f>IFERROR(_xll.qlIndexFixing(Index6M,$H247,TRUE,_xll.ohTrigger(RecalcTrigger,Trigger6M)),NA())</f>
        <v>9.8908866293504153E-3</v>
      </c>
      <c r="M247" s="178">
        <f>IFERROR(_xll.qlIndexFixing(Index1Y,$H247,TRUE,_xll.ohTrigger(RecalcTrigger,Trigger1Y)),NA())</f>
        <v>1.3047733806658029E-2</v>
      </c>
      <c r="N247" s="177">
        <f>IFERROR(_xll.qlIndexFixing(ONIndex1M,I247,TRUE,_xll.ohTrigger(RecalcTrigger,Trigger1M)),NA())</f>
        <v>6.8030000964140287E-3</v>
      </c>
      <c r="O247" s="44">
        <f>IFERROR(_xll.qlIndexFixing(ONIndex3M,I247,TRUE,_xll.ohTrigger(RecalcTrigger,Trigger3M)),NA())</f>
        <v>7.7245611959512565E-3</v>
      </c>
      <c r="P247" s="44">
        <f>IFERROR(_xll.qlIndexFixing(ONIndex6M,I247,TRUE,_xll.ohTrigger(RecalcTrigger,Trigger6M)),NA())</f>
        <v>8.8408766971370678E-3</v>
      </c>
      <c r="Q247" s="178">
        <f>IFERROR(_xll.qlIndexFixing(ONIndex1Y,I247,TRUE,_xll.ohTrigger(RecalcTrigger,Trigger1Y)),NA())</f>
        <v>1.0874787952666056E-2</v>
      </c>
    </row>
    <row r="248" spans="2:17" x14ac:dyDescent="0.2">
      <c r="B248" s="39" t="s">
        <v>17</v>
      </c>
      <c r="D248" s="42">
        <f>_xll.qlCalendarAdvance(Calendar,$D247,B248,"f",FALSE)</f>
        <v>42632</v>
      </c>
      <c r="E248" s="172">
        <f>_xll.qlInterestRateIndexValueDate(IndexON,D248)</f>
        <v>42632</v>
      </c>
      <c r="F248" s="188">
        <f>IFERROR(_xll.qlIndexFixing(IndexON,D248,TRUE,_xll.ohTrigger(RecalcTrigger,TriggerON)),NA())</f>
        <v>6.2262371240140446E-3</v>
      </c>
      <c r="H248" s="42">
        <f>_xll.qlCalendarAdvance(Calendar,$H247,B248,"f",FALSE)</f>
        <v>42632</v>
      </c>
      <c r="I248" s="172">
        <f>_xll.qlInterestRateIndexValueDate(Index1M,$H248)</f>
        <v>42632</v>
      </c>
      <c r="J248" s="177">
        <f>IFERROR(_xll.qlIndexFixing(Index1M,$H248,TRUE,_xll.ohTrigger(RecalcTrigger,Trigger1M)),NA())</f>
        <v>6.9791846210897068E-3</v>
      </c>
      <c r="K248" s="44">
        <f>IFERROR(_xll.qlIndexFixing(Index3M,H248,TRUE,_xll.ohTrigger(RecalcTrigger,Trigger3M)),NA())</f>
        <v>8.1912130491090321E-3</v>
      </c>
      <c r="L248" s="44">
        <f>IFERROR(_xll.qlIndexFixing(Index6M,$H248,TRUE,_xll.ohTrigger(RecalcTrigger,Trigger6M)),NA())</f>
        <v>9.9320888692172038E-3</v>
      </c>
      <c r="M248" s="178">
        <f>IFERROR(_xll.qlIndexFixing(Index1Y,$H248,TRUE,_xll.ohTrigger(RecalcTrigger,Trigger1Y)),NA())</f>
        <v>1.3066748443198772E-2</v>
      </c>
      <c r="N248" s="177">
        <f>IFERROR(_xll.qlIndexFixing(ONIndex1M,I248,TRUE,_xll.ohTrigger(RecalcTrigger,Trigger1M)),NA())</f>
        <v>6.8177759430620988E-3</v>
      </c>
      <c r="O248" s="44">
        <f>IFERROR(_xll.qlIndexFixing(ONIndex3M,I248,TRUE,_xll.ohTrigger(RecalcTrigger,Trigger3M)),NA())</f>
        <v>7.7394545153741667E-3</v>
      </c>
      <c r="P248" s="44">
        <f>IFERROR(_xll.qlIndexFixing(ONIndex6M,I248,TRUE,_xll.ohTrigger(RecalcTrigger,Trigger6M)),NA())</f>
        <v>8.8488449137902325E-3</v>
      </c>
      <c r="Q248" s="178">
        <f>IFERROR(_xll.qlIndexFixing(ONIndex1Y,I248,TRUE,_xll.ohTrigger(RecalcTrigger,Trigger1Y)),NA())</f>
        <v>1.0571217034555103E-2</v>
      </c>
    </row>
    <row r="249" spans="2:17" x14ac:dyDescent="0.2">
      <c r="B249" s="39" t="s">
        <v>17</v>
      </c>
      <c r="D249" s="42">
        <f>_xll.qlCalendarAdvance(Calendar,$D248,B249,"f",FALSE)</f>
        <v>42633</v>
      </c>
      <c r="E249" s="172">
        <f>_xll.qlInterestRateIndexValueDate(IndexON,D249)</f>
        <v>42633</v>
      </c>
      <c r="F249" s="188">
        <f>IFERROR(_xll.qlIndexFixing(IndexON,D249,TRUE,_xll.ohTrigger(RecalcTrigger,TriggerON)),NA())</f>
        <v>6.2324531917212767E-3</v>
      </c>
      <c r="H249" s="42">
        <f>_xll.qlCalendarAdvance(Calendar,$H248,B249,"f",FALSE)</f>
        <v>42633</v>
      </c>
      <c r="I249" s="172">
        <f>_xll.qlInterestRateIndexValueDate(Index1M,$H249)</f>
        <v>42633</v>
      </c>
      <c r="J249" s="177">
        <f>IFERROR(_xll.qlIndexFixing(Index1M,$H249,TRUE,_xll.ohTrigger(RecalcTrigger,Trigger1M)),NA())</f>
        <v>6.9909925537319229E-3</v>
      </c>
      <c r="K249" s="44">
        <f>IFERROR(_xll.qlIndexFixing(Index3M,H249,TRUE,_xll.ohTrigger(RecalcTrigger,Trigger3M)),NA())</f>
        <v>8.2022295738336543E-3</v>
      </c>
      <c r="L249" s="44">
        <f>IFERROR(_xll.qlIndexFixing(Index6M,$H249,TRUE,_xll.ohTrigger(RecalcTrigger,Trigger6M)),NA())</f>
        <v>9.9378327154911756E-3</v>
      </c>
      <c r="M249" s="178">
        <f>IFERROR(_xll.qlIndexFixing(Index1Y,$H249,TRUE,_xll.ohTrigger(RecalcTrigger,Trigger1Y)),NA())</f>
        <v>1.3075495878056564E-2</v>
      </c>
      <c r="N249" s="177">
        <f>IFERROR(_xll.qlIndexFixing(ONIndex1M,I249,TRUE,_xll.ohTrigger(RecalcTrigger,Trigger1M)),NA())</f>
        <v>6.8258565754453215E-3</v>
      </c>
      <c r="O249" s="44">
        <f>IFERROR(_xll.qlIndexFixing(ONIndex3M,I249,TRUE,_xll.ohTrigger(RecalcTrigger,Trigger3M)),NA())</f>
        <v>7.7471066925416388E-3</v>
      </c>
      <c r="P249" s="44">
        <f>IFERROR(_xll.qlIndexFixing(ONIndex6M,I249,TRUE,_xll.ohTrigger(RecalcTrigger,Trigger6M)),NA())</f>
        <v>8.8540015410298878E-3</v>
      </c>
      <c r="Q249" s="178">
        <f>IFERROR(_xll.qlIndexFixing(ONIndex1Y,I249,TRUE,_xll.ohTrigger(RecalcTrigger,Trigger1Y)),NA())</f>
        <v>1.0396360388593706E-2</v>
      </c>
    </row>
    <row r="250" spans="2:17" x14ac:dyDescent="0.2">
      <c r="B250" s="39" t="s">
        <v>17</v>
      </c>
      <c r="D250" s="42">
        <f>_xll.qlCalendarAdvance(Calendar,$D249,B250,"f",FALSE)</f>
        <v>42634</v>
      </c>
      <c r="E250" s="172">
        <f>_xll.qlInterestRateIndexValueDate(IndexON,D250)</f>
        <v>42634</v>
      </c>
      <c r="F250" s="188">
        <f>IFERROR(_xll.qlIndexFixing(IndexON,D250,TRUE,_xll.ohTrigger(RecalcTrigger,TriggerON)),NA())</f>
        <v>6.2391122082317008E-3</v>
      </c>
      <c r="H250" s="42">
        <f>_xll.qlCalendarAdvance(Calendar,$H249,B250,"f",FALSE)</f>
        <v>42634</v>
      </c>
      <c r="I250" s="172">
        <f>_xll.qlInterestRateIndexValueDate(Index1M,$H250)</f>
        <v>42634</v>
      </c>
      <c r="J250" s="177">
        <f>IFERROR(_xll.qlIndexFixing(Index1M,$H250,TRUE,_xll.ohTrigger(RecalcTrigger,Trigger1M)),NA())</f>
        <v>7.0029591579289976E-3</v>
      </c>
      <c r="K250" s="44">
        <f>IFERROR(_xll.qlIndexFixing(Index3M,H250,TRUE,_xll.ohTrigger(RecalcTrigger,Trigger3M)),NA())</f>
        <v>8.2133205484484356E-3</v>
      </c>
      <c r="L250" s="44">
        <f>IFERROR(_xll.qlIndexFixing(Index6M,$H250,TRUE,_xll.ohTrigger(RecalcTrigger,Trigger6M)),NA())</f>
        <v>9.9496816510156062E-3</v>
      </c>
      <c r="M250" s="178">
        <f>IFERROR(_xll.qlIndexFixing(Index1Y,$H250,TRUE,_xll.ohTrigger(RecalcTrigger,Trigger1Y)),NA())</f>
        <v>1.3084750563413516E-2</v>
      </c>
      <c r="N250" s="177">
        <f>IFERROR(_xll.qlIndexFixing(ONIndex1M,I250,TRUE,_xll.ohTrigger(RecalcTrigger,Trigger1M)),NA())</f>
        <v>6.8343147954808003E-3</v>
      </c>
      <c r="O250" s="44">
        <f>IFERROR(_xll.qlIndexFixing(ONIndex3M,I250,TRUE,_xll.ohTrigger(RecalcTrigger,Trigger3M)),NA())</f>
        <v>7.7548331391430469E-3</v>
      </c>
      <c r="P250" s="44">
        <f>IFERROR(_xll.qlIndexFixing(ONIndex6M,I250,TRUE,_xll.ohTrigger(RecalcTrigger,Trigger6M)),NA())</f>
        <v>8.8597974401793955E-3</v>
      </c>
      <c r="Q250" s="178">
        <f>IFERROR(_xll.qlIndexFixing(ONIndex1Y,I250,TRUE,_xll.ohTrigger(RecalcTrigger,Trigger1Y)),NA())</f>
        <v>1.0207563868892544E-2</v>
      </c>
    </row>
    <row r="251" spans="2:17" x14ac:dyDescent="0.2">
      <c r="B251" s="39" t="s">
        <v>17</v>
      </c>
      <c r="D251" s="42">
        <f>_xll.qlCalendarAdvance(Calendar,$D250,B251,"f",FALSE)</f>
        <v>42635</v>
      </c>
      <c r="E251" s="172">
        <f>_xll.qlInterestRateIndexValueDate(IndexON,D251)</f>
        <v>42635</v>
      </c>
      <c r="F251" s="188">
        <f>IFERROR(_xll.qlIndexFixing(IndexON,D251,TRUE,_xll.ohTrigger(RecalcTrigger,TriggerON)),NA())</f>
        <v>6.2462141736263632E-3</v>
      </c>
      <c r="H251" s="42">
        <f>_xll.qlCalendarAdvance(Calendar,$H250,B251,"f",FALSE)</f>
        <v>42635</v>
      </c>
      <c r="I251" s="172">
        <f>_xll.qlInterestRateIndexValueDate(Index1M,$H251)</f>
        <v>42635</v>
      </c>
      <c r="J251" s="177">
        <f>IFERROR(_xll.qlIndexFixing(Index1M,$H251,TRUE,_xll.ohTrigger(RecalcTrigger,Trigger1M)),NA())</f>
        <v>7.0279384504993991E-3</v>
      </c>
      <c r="K251" s="44">
        <f>IFERROR(_xll.qlIndexFixing(Index3M,H251,TRUE,_xll.ohTrigger(RecalcTrigger,Trigger3M)),NA())</f>
        <v>8.224485799948068E-3</v>
      </c>
      <c r="L251" s="44">
        <f>IFERROR(_xll.qlIndexFixing(Index6M,$H251,TRUE,_xll.ohTrigger(RecalcTrigger,Trigger6M)),NA())</f>
        <v>9.9615687171055699E-3</v>
      </c>
      <c r="M251" s="178">
        <f>IFERROR(_xll.qlIndexFixing(Index1Y,$H251,TRUE,_xll.ohTrigger(RecalcTrigger,Trigger1Y)),NA())</f>
        <v>1.309455267791515E-2</v>
      </c>
      <c r="N251" s="177">
        <f>IFERROR(_xll.qlIndexFixing(ONIndex1M,I251,TRUE,_xll.ohTrigger(RecalcTrigger,Trigger1M)),NA())</f>
        <v>6.8431506032495815E-3</v>
      </c>
      <c r="O251" s="44">
        <f>IFERROR(_xll.qlIndexFixing(ONIndex3M,I251,TRUE,_xll.ohTrigger(RecalcTrigger,Trigger3M)),NA())</f>
        <v>7.7626338550162988E-3</v>
      </c>
      <c r="P251" s="44">
        <f>IFERROR(_xll.qlIndexFixing(ONIndex6M,I251,TRUE,_xll.ohTrigger(RecalcTrigger,Trigger6M)),NA())</f>
        <v>8.866232611319802E-3</v>
      </c>
      <c r="Q251" s="178">
        <f>IFERROR(_xll.qlIndexFixing(ONIndex1Y,I251,TRUE,_xll.ohTrigger(RecalcTrigger,Trigger1Y)),NA())</f>
        <v>1.000482749717202E-2</v>
      </c>
    </row>
    <row r="252" spans="2:17" x14ac:dyDescent="0.2">
      <c r="B252" s="39" t="s">
        <v>17</v>
      </c>
      <c r="D252" s="42">
        <f>_xll.qlCalendarAdvance(Calendar,$D251,B252,"f",FALSE)</f>
        <v>42636</v>
      </c>
      <c r="E252" s="172">
        <f>_xll.qlInterestRateIndexValueDate(IndexON,D252)</f>
        <v>42636</v>
      </c>
      <c r="F252" s="188">
        <f>IFERROR(_xll.qlIndexFixing(IndexON,D252,TRUE,_xll.ohTrigger(RecalcTrigger,TriggerON)),NA())</f>
        <v>6.2620020295408221E-3</v>
      </c>
      <c r="H252" s="42">
        <f>_xll.qlCalendarAdvance(Calendar,$H251,B252,"f",FALSE)</f>
        <v>42636</v>
      </c>
      <c r="I252" s="172">
        <f>_xll.qlInterestRateIndexValueDate(Index1M,$H252)</f>
        <v>42636</v>
      </c>
      <c r="J252" s="177">
        <f>IFERROR(_xll.qlIndexFixing(Index1M,$H252,TRUE,_xll.ohTrigger(RecalcTrigger,Trigger1M)),NA())</f>
        <v>7.0337674772099736E-3</v>
      </c>
      <c r="K252" s="44">
        <f>IFERROR(_xll.qlIndexFixing(Index3M,H252,TRUE,_xll.ohTrigger(RecalcTrigger,Trigger3M)),NA())</f>
        <v>8.2357244608345353E-3</v>
      </c>
      <c r="L252" s="44">
        <f>IFERROR(_xll.qlIndexFixing(Index6M,$H252,TRUE,_xll.ohTrigger(RecalcTrigger,Trigger6M)),NA())</f>
        <v>9.9734904961092559E-3</v>
      </c>
      <c r="M252" s="178">
        <f>IFERROR(_xll.qlIndexFixing(Index1Y,$H252,TRUE,_xll.ohTrigger(RecalcTrigger,Trigger1Y)),NA())</f>
        <v>1.3109510866240986E-2</v>
      </c>
      <c r="N252" s="177">
        <f>IFERROR(_xll.qlIndexFixing(ONIndex1M,I252,TRUE,_xll.ohTrigger(RecalcTrigger,Trigger1M)),NA())</f>
        <v>6.8622098537104072E-3</v>
      </c>
      <c r="O252" s="44">
        <f>IFERROR(_xll.qlIndexFixing(ONIndex3M,I252,TRUE,_xll.ohTrigger(RecalcTrigger,Trigger3M)),NA())</f>
        <v>7.7786486190397266E-3</v>
      </c>
      <c r="P252" s="44">
        <f>IFERROR(_xll.qlIndexFixing(ONIndex6M,I252,TRUE,_xll.ohTrigger(RecalcTrigger,Trigger6M)),NA())</f>
        <v>8.8814499616348321E-3</v>
      </c>
      <c r="Q252" s="178">
        <f>IFERROR(_xll.qlIndexFixing(ONIndex1Y,I252,TRUE,_xll.ohTrigger(RecalcTrigger,Trigger1Y)),NA())</f>
        <v>9.5531386711903803E-3</v>
      </c>
    </row>
    <row r="253" spans="2:17" x14ac:dyDescent="0.2">
      <c r="B253" s="39" t="s">
        <v>17</v>
      </c>
      <c r="D253" s="42">
        <f>_xll.qlCalendarAdvance(Calendar,$D252,B253,"f",FALSE)</f>
        <v>42639</v>
      </c>
      <c r="E253" s="172">
        <f>_xll.qlInterestRateIndexValueDate(IndexON,D253)</f>
        <v>42639</v>
      </c>
      <c r="F253" s="188">
        <f>IFERROR(_xll.qlIndexFixing(IndexON,D253,TRUE,_xll.ohTrigger(RecalcTrigger,TriggerON)),NA())</f>
        <v>6.2790515243715816E-3</v>
      </c>
      <c r="H253" s="42">
        <f>_xll.qlCalendarAdvance(Calendar,$H252,B253,"f",FALSE)</f>
        <v>42639</v>
      </c>
      <c r="I253" s="172">
        <f>_xll.qlInterestRateIndexValueDate(Index1M,$H253)</f>
        <v>42639</v>
      </c>
      <c r="J253" s="177">
        <f>IFERROR(_xll.qlIndexFixing(Index1M,$H253,TRUE,_xll.ohTrigger(RecalcTrigger,Trigger1M)),NA())</f>
        <v>7.064721100758879E-3</v>
      </c>
      <c r="K253" s="44">
        <f>IFERROR(_xll.qlIndexFixing(Index3M,H253,TRUE,_xll.ohTrigger(RecalcTrigger,Trigger3M)),NA())</f>
        <v>8.2827005462527813E-3</v>
      </c>
      <c r="L253" s="44">
        <f>IFERROR(_xll.qlIndexFixing(Index6M,$H253,TRUE,_xll.ohTrigger(RecalcTrigger,Trigger6M)),NA())</f>
        <v>1.0015528530844007E-2</v>
      </c>
      <c r="M253" s="178">
        <f>IFERROR(_xll.qlIndexFixing(Index1Y,$H253,TRUE,_xll.ohTrigger(RecalcTrigger,Trigger1Y)),NA())</f>
        <v>1.3140039089117428E-2</v>
      </c>
      <c r="N253" s="177">
        <f>IFERROR(_xll.qlIndexFixing(ONIndex1M,I253,TRUE,_xll.ohTrigger(RecalcTrigger,Trigger1M)),NA())</f>
        <v>6.882269711333544E-3</v>
      </c>
      <c r="O253" s="44">
        <f>IFERROR(_xll.qlIndexFixing(ONIndex3M,I253,TRUE,_xll.ohTrigger(RecalcTrigger,Trigger3M)),NA())</f>
        <v>7.7945794122813439E-3</v>
      </c>
      <c r="P253" s="44">
        <f>IFERROR(_xll.qlIndexFixing(ONIndex6M,I253,TRUE,_xll.ohTrigger(RecalcTrigger,Trigger6M)),NA())</f>
        <v>8.8983660166008782E-3</v>
      </c>
      <c r="Q253" s="178">
        <f>IFERROR(_xll.qlIndexFixing(ONIndex1Y,I253,TRUE,_xll.ohTrigger(RecalcTrigger,Trigger1Y)),NA())</f>
        <v>9.0544839781570019E-3</v>
      </c>
    </row>
    <row r="254" spans="2:17" x14ac:dyDescent="0.2">
      <c r="B254" s="39" t="s">
        <v>17</v>
      </c>
      <c r="D254" s="42">
        <f>_xll.qlCalendarAdvance(Calendar,$D253,B254,"f",FALSE)</f>
        <v>42640</v>
      </c>
      <c r="E254" s="172">
        <f>_xll.qlInterestRateIndexValueDate(IndexON,D254)</f>
        <v>42640</v>
      </c>
      <c r="F254" s="188">
        <f>IFERROR(_xll.qlIndexFixing(IndexON,D254,TRUE,_xll.ohTrigger(RecalcTrigger,TriggerON)),NA())</f>
        <v>6.288368234511621E-3</v>
      </c>
      <c r="H254" s="42">
        <f>_xll.qlCalendarAdvance(Calendar,$H253,B254,"f",FALSE)</f>
        <v>42640</v>
      </c>
      <c r="I254" s="172">
        <f>_xll.qlInterestRateIndexValueDate(Index1M,$H254)</f>
        <v>42640</v>
      </c>
      <c r="J254" s="177">
        <f>IFERROR(_xll.qlIndexFixing(Index1M,$H254,TRUE,_xll.ohTrigger(RecalcTrigger,Trigger1M)),NA())</f>
        <v>7.077369042746473E-3</v>
      </c>
      <c r="K254" s="44">
        <f>IFERROR(_xll.qlIndexFixing(Index3M,H254,TRUE,_xll.ohTrigger(RecalcTrigger,Trigger3M)),NA())</f>
        <v>8.2878292240586189E-3</v>
      </c>
      <c r="L254" s="44">
        <f>IFERROR(_xll.qlIndexFixing(Index6M,$H254,TRUE,_xll.ohTrigger(RecalcTrigger,Trigger6M)),NA())</f>
        <v>1.0021456385494537E-2</v>
      </c>
      <c r="M254" s="178">
        <f>IFERROR(_xll.qlIndexFixing(Index1Y,$H254,TRUE,_xll.ohTrigger(RecalcTrigger,Trigger1Y)),NA())</f>
        <v>1.3153181121237756E-2</v>
      </c>
      <c r="N254" s="177">
        <f>IFERROR(_xll.qlIndexFixing(ONIndex1M,I254,TRUE,_xll.ohTrigger(RecalcTrigger,Trigger1M)),NA())</f>
        <v>6.892993457849883E-3</v>
      </c>
      <c r="O254" s="44">
        <f>IFERROR(_xll.qlIndexFixing(ONIndex3M,I254,TRUE,_xll.ohTrigger(RecalcTrigger,Trigger3M)),NA())</f>
        <v>7.8027514750811378E-3</v>
      </c>
      <c r="P254" s="44">
        <f>IFERROR(_xll.qlIndexFixing(ONIndex6M,I254,TRUE,_xll.ohTrigger(RecalcTrigger,Trigger6M)),NA())</f>
        <v>8.9079975482631024E-3</v>
      </c>
      <c r="Q254" s="178">
        <f>IFERROR(_xll.qlIndexFixing(ONIndex1Y,I254,TRUE,_xll.ohTrigger(RecalcTrigger,Trigger1Y)),NA())</f>
        <v>8.7820487265277691E-3</v>
      </c>
    </row>
    <row r="255" spans="2:17" x14ac:dyDescent="0.2">
      <c r="B255" s="39" t="s">
        <v>17</v>
      </c>
      <c r="D255" s="42">
        <f>_xll.qlCalendarAdvance(Calendar,$D254,B255,"f",FALSE)</f>
        <v>42641</v>
      </c>
      <c r="E255" s="172">
        <f>_xll.qlInterestRateIndexValueDate(IndexON,D255)</f>
        <v>42641</v>
      </c>
      <c r="F255" s="188">
        <f>IFERROR(_xll.qlIndexFixing(IndexON,D255,TRUE,_xll.ohTrigger(RecalcTrigger,TriggerON)),NA())</f>
        <v>6.2981278936979912E-3</v>
      </c>
      <c r="H255" s="42">
        <f>_xll.qlCalendarAdvance(Calendar,$H254,B255,"f",FALSE)</f>
        <v>42641</v>
      </c>
      <c r="I255" s="172">
        <f>_xll.qlInterestRateIndexValueDate(Index1M,$H255)</f>
        <v>42641</v>
      </c>
      <c r="J255" s="177">
        <f>IFERROR(_xll.qlIndexFixing(Index1M,$H255,TRUE,_xll.ohTrigger(RecalcTrigger,Trigger1M)),NA())</f>
        <v>7.0900854253221901E-3</v>
      </c>
      <c r="K255" s="44">
        <f>IFERROR(_xll.qlIndexFixing(Index3M,H255,TRUE,_xll.ohTrigger(RecalcTrigger,Trigger3M)),NA())</f>
        <v>8.2929824663585845E-3</v>
      </c>
      <c r="L255" s="44">
        <f>IFERROR(_xll.qlIndexFixing(Index6M,$H255,TRUE,_xll.ohTrigger(RecalcTrigger,Trigger6M)),NA())</f>
        <v>1.0033500461541285E-2</v>
      </c>
      <c r="M255" s="178">
        <f>IFERROR(_xll.qlIndexFixing(Index1Y,$H255,TRUE,_xll.ohTrigger(RecalcTrigger,Trigger1Y)),NA())</f>
        <v>1.3167111713211055E-2</v>
      </c>
      <c r="N255" s="177">
        <f>IFERROR(_xll.qlIndexFixing(ONIndex1M,I255,TRUE,_xll.ohTrigger(RecalcTrigger,Trigger1M)),NA())</f>
        <v>6.9040947921805706E-3</v>
      </c>
      <c r="O255" s="44">
        <f>IFERROR(_xll.qlIndexFixing(ONIndex3M,I255,TRUE,_xll.ohTrigger(RecalcTrigger,Trigger3M)),NA())</f>
        <v>7.8109978072338215E-3</v>
      </c>
      <c r="P255" s="44">
        <f>IFERROR(_xll.qlIndexFixing(ONIndex6M,I255,TRUE,_xll.ohTrigger(RecalcTrigger,Trigger6M)),NA())</f>
        <v>8.9182683521593642E-3</v>
      </c>
      <c r="Q255" s="178">
        <f>IFERROR(_xll.qlIndexFixing(ONIndex1Y,I255,TRUE,_xll.ohTrigger(RecalcTrigger,Trigger1Y)),NA())</f>
        <v>8.4956737861063836E-3</v>
      </c>
    </row>
    <row r="256" spans="2:17" x14ac:dyDescent="0.2">
      <c r="B256" s="39" t="s">
        <v>17</v>
      </c>
      <c r="D256" s="42">
        <f>_xll.qlCalendarAdvance(Calendar,$D255,B256,"f",FALSE)</f>
        <v>42642</v>
      </c>
      <c r="E256" s="172">
        <f>_xll.qlInterestRateIndexValueDate(IndexON,D256)</f>
        <v>42642</v>
      </c>
      <c r="F256" s="188">
        <f>IFERROR(_xll.qlIndexFixing(IndexON,D256,TRUE,_xll.ohTrigger(RecalcTrigger,TriggerON)),NA())</f>
        <v>6.3083305020117386E-3</v>
      </c>
      <c r="H256" s="42">
        <f>_xll.qlCalendarAdvance(Calendar,$H255,B256,"f",FALSE)</f>
        <v>42642</v>
      </c>
      <c r="I256" s="172">
        <f>_xll.qlInterestRateIndexValueDate(Index1M,$H256)</f>
        <v>42642</v>
      </c>
      <c r="J256" s="177">
        <f>IFERROR(_xll.qlIndexFixing(Index1M,$H256,TRUE,_xll.ohTrigger(RecalcTrigger,Trigger1M)),NA())</f>
        <v>7.1158354795941917E-3</v>
      </c>
      <c r="K256" s="44">
        <f>IFERROR(_xll.qlIndexFixing(Index3M,H256,TRUE,_xll.ohTrigger(RecalcTrigger,Trigger3M)),NA())</f>
        <v>8.3046397196253965E-3</v>
      </c>
      <c r="L256" s="44">
        <f>IFERROR(_xll.qlIndexFixing(Index6M,$H256,TRUE,_xll.ohTrigger(RecalcTrigger,Trigger6M)),NA())</f>
        <v>1.0045558742931915E-2</v>
      </c>
      <c r="M256" s="178">
        <f>IFERROR(_xll.qlIndexFixing(Index1Y,$H256,TRUE,_xll.ohTrigger(RecalcTrigger,Trigger1Y)),NA())</f>
        <v>1.3181871065767403E-2</v>
      </c>
      <c r="N256" s="177">
        <f>IFERROR(_xll.qlIndexFixing(ONIndex1M,I256,TRUE,_xll.ohTrigger(RecalcTrigger,Trigger1M)),NA())</f>
        <v>6.9155737144066531E-3</v>
      </c>
      <c r="O256" s="44">
        <f>IFERROR(_xll.qlIndexFixing(ONIndex3M,I256,TRUE,_xll.ohTrigger(RecalcTrigger,Trigger3M)),NA())</f>
        <v>7.8193184089014878E-3</v>
      </c>
      <c r="P256" s="44">
        <f>IFERROR(_xll.qlIndexFixing(ONIndex6M,I256,TRUE,_xll.ohTrigger(RecalcTrigger,Trigger6M)),NA())</f>
        <v>8.9291784283707099E-3</v>
      </c>
      <c r="Q256" s="178">
        <f>IFERROR(_xll.qlIndexFixing(ONIndex1Y,I256,TRUE,_xll.ohTrigger(RecalcTrigger,Trigger1Y)),NA())</f>
        <v>8.1953591897976352E-3</v>
      </c>
    </row>
    <row r="257" spans="2:17" x14ac:dyDescent="0.2">
      <c r="B257" s="39" t="s">
        <v>17</v>
      </c>
      <c r="D257" s="42">
        <f>_xll.qlCalendarAdvance(Calendar,$D256,B257,"f",FALSE)</f>
        <v>42643</v>
      </c>
      <c r="E257" s="172">
        <f>_xll.qlInterestRateIndexValueDate(IndexON,D257)</f>
        <v>42643</v>
      </c>
      <c r="F257" s="188">
        <f>IFERROR(_xll.qlIndexFixing(IndexON,D257,TRUE,_xll.ohTrigger(RecalcTrigger,TriggerON)),NA())</f>
        <v>6.3303220013736601E-3</v>
      </c>
      <c r="H257" s="42">
        <f>_xll.qlCalendarAdvance(Calendar,$H256,B257,"f",FALSE)</f>
        <v>42643</v>
      </c>
      <c r="I257" s="172">
        <f>_xll.qlInterestRateIndexValueDate(Index1M,$H257)</f>
        <v>42643</v>
      </c>
      <c r="J257" s="177">
        <f>IFERROR(_xll.qlIndexFixing(Index1M,$H257,TRUE,_xll.ohTrigger(RecalcTrigger,Trigger1M)),NA())</f>
        <v>7.1221605945461716E-3</v>
      </c>
      <c r="K257" s="44">
        <f>IFERROR(_xll.qlIndexFixing(Index3M,H257,TRUE,_xll.ohTrigger(RecalcTrigger,Trigger3M)),NA())</f>
        <v>8.3163630942207408E-3</v>
      </c>
      <c r="L257" s="44">
        <f>IFERROR(_xll.qlIndexFixing(Index6M,$H257,TRUE,_xll.ohTrigger(RecalcTrigger,Trigger6M)),NA())</f>
        <v>1.0063746384984786E-2</v>
      </c>
      <c r="M257" s="178">
        <f>IFERROR(_xll.qlIndexFixing(Index1Y,$H257,TRUE,_xll.ohTrigger(RecalcTrigger,Trigger1Y)),NA())</f>
        <v>1.3195274000217645E-2</v>
      </c>
      <c r="N257" s="177">
        <f>IFERROR(_xll.qlIndexFixing(ONIndex1M,I257,TRUE,_xll.ohTrigger(RecalcTrigger,Trigger1M)),NA())</f>
        <v>6.9399221331415779E-3</v>
      </c>
      <c r="O257" s="44">
        <f>IFERROR(_xll.qlIndexFixing(ONIndex3M,I257,TRUE,_xll.ohTrigger(RecalcTrigger,Trigger3M)),NA())</f>
        <v>7.8363754137777963E-3</v>
      </c>
      <c r="P257" s="44">
        <f>IFERROR(_xll.qlIndexFixing(ONIndex6M,I257,TRUE,_xll.ohTrigger(RecalcTrigger,Trigger6M)),NA())</f>
        <v>8.9533491028052463E-3</v>
      </c>
      <c r="Q257" s="178">
        <f>IFERROR(_xll.qlIndexFixing(ONIndex1Y,I257,TRUE,_xll.ohTrigger(RecalcTrigger,Trigger1Y)),NA())</f>
        <v>7.5484206505508737E-3</v>
      </c>
    </row>
    <row r="258" spans="2:17" x14ac:dyDescent="0.2">
      <c r="B258" s="39" t="s">
        <v>17</v>
      </c>
      <c r="D258" s="42">
        <f>_xll.qlCalendarAdvance(Calendar,$D257,B258,"f",FALSE)</f>
        <v>42646</v>
      </c>
      <c r="E258" s="172">
        <f>_xll.qlInterestRateIndexValueDate(IndexON,D258)</f>
        <v>42646</v>
      </c>
      <c r="F258" s="188">
        <f>IFERROR(_xll.qlIndexFixing(IndexON,D258,TRUE,_xll.ohTrigger(RecalcTrigger,TriggerON)),NA())</f>
        <v>6.3534883884153182E-3</v>
      </c>
      <c r="H258" s="42">
        <f>_xll.qlCalendarAdvance(Calendar,$H257,B258,"f",FALSE)</f>
        <v>42646</v>
      </c>
      <c r="I258" s="172">
        <f>_xll.qlInterestRateIndexValueDate(Index1M,$H258)</f>
        <v>42646</v>
      </c>
      <c r="J258" s="177">
        <f>IFERROR(_xll.qlIndexFixing(Index1M,$H258,TRUE,_xll.ohTrigger(RecalcTrigger,Trigger1M)),NA())</f>
        <v>7.1607206989672415E-3</v>
      </c>
      <c r="K258" s="44">
        <f>IFERROR(_xll.qlIndexFixing(Index3M,H258,TRUE,_xll.ohTrigger(RecalcTrigger,Trigger3M)),NA())</f>
        <v>8.3585254894137095E-3</v>
      </c>
      <c r="L258" s="44">
        <f>IFERROR(_xll.qlIndexFixing(Index6M,$H258,TRUE,_xll.ohTrigger(RecalcTrigger,Trigger6M)),NA())</f>
        <v>1.0100000000000097E-2</v>
      </c>
      <c r="M258" s="178">
        <f>IFERROR(_xll.qlIndexFixing(Index1Y,$H258,TRUE,_xll.ohTrigger(RecalcTrigger,Trigger1Y)),NA())</f>
        <v>1.3249999999873197E-2</v>
      </c>
      <c r="N258" s="177">
        <f>IFERROR(_xll.qlIndexFixing(ONIndex1M,I258,TRUE,_xll.ohTrigger(RecalcTrigger,Trigger1M)),NA())</f>
        <v>6.9652008665999077E-3</v>
      </c>
      <c r="O258" s="44">
        <f>IFERROR(_xll.qlIndexFixing(ONIndex3M,I258,TRUE,_xll.ohTrigger(RecalcTrigger,Trigger3M)),NA())</f>
        <v>7.8533435091010517E-3</v>
      </c>
      <c r="P258" s="44">
        <f>IFERROR(_xll.qlIndexFixing(ONIndex6M,I258,TRUE,_xll.ohTrigger(RecalcTrigger,Trigger6M)),NA())</f>
        <v>8.9791001440009399E-3</v>
      </c>
      <c r="Q258" s="178">
        <f>IFERROR(_xll.qlIndexFixing(ONIndex1Y,I258,TRUE,_xll.ohTrigger(RecalcTrigger,Trigger1Y)),NA())</f>
        <v>6.8616319757630606E-3</v>
      </c>
    </row>
    <row r="259" spans="2:17" x14ac:dyDescent="0.2">
      <c r="B259" s="39" t="s">
        <v>17</v>
      </c>
      <c r="D259" s="42">
        <f>_xll.qlCalendarAdvance(Calendar,$D258,B259,"f",FALSE)</f>
        <v>42647</v>
      </c>
      <c r="E259" s="172">
        <f>_xll.qlInterestRateIndexValueDate(IndexON,D259)</f>
        <v>42647</v>
      </c>
      <c r="F259" s="188">
        <f>IFERROR(_xll.qlIndexFixing(IndexON,D259,TRUE,_xll.ohTrigger(RecalcTrigger,TriggerON)),NA())</f>
        <v>6.3654135131285816E-3</v>
      </c>
      <c r="H259" s="42">
        <f>_xll.qlCalendarAdvance(Calendar,$H258,B259,"f",FALSE)</f>
        <v>42647</v>
      </c>
      <c r="I259" s="172">
        <f>_xll.qlInterestRateIndexValueDate(Index1M,$H259)</f>
        <v>42647</v>
      </c>
      <c r="J259" s="177">
        <f>IFERROR(_xll.qlIndexFixing(Index1M,$H259,TRUE,_xll.ohTrigger(RecalcTrigger,Trigger1M)),NA())</f>
        <v>7.1735749756581925E-3</v>
      </c>
      <c r="K259" s="44">
        <f>IFERROR(_xll.qlIndexFixing(Index3M,H259,TRUE,_xll.ohTrigger(RecalcTrigger,Trigger3M)),NA())</f>
        <v>8.3705279321185239E-3</v>
      </c>
      <c r="L259" s="44">
        <f>IFERROR(_xll.qlIndexFixing(Index6M,$H259,TRUE,_xll.ohTrigger(RecalcTrigger,Trigger6M)),NA())</f>
        <v>1.0112084166999763E-2</v>
      </c>
      <c r="M259" s="178">
        <f>IFERROR(_xll.qlIndexFixing(Index1Y,$H259,TRUE,_xll.ohTrigger(RecalcTrigger,Trigger1Y)),NA())</f>
        <v>1.3269485317549679E-2</v>
      </c>
      <c r="N259" s="177">
        <f>IFERROR(_xll.qlIndexFixing(ONIndex1M,I259,TRUE,_xll.ohTrigger(RecalcTrigger,Trigger1M)),NA())</f>
        <v>6.9781812304225976E-3</v>
      </c>
      <c r="O259" s="44">
        <f>IFERROR(_xll.qlIndexFixing(ONIndex3M,I259,TRUE,_xll.ohTrigger(RecalcTrigger,Trigger3M)),NA())</f>
        <v>7.8620354577763063E-3</v>
      </c>
      <c r="P259" s="44">
        <f>IFERROR(_xll.qlIndexFixing(ONIndex6M,I259,TRUE,_xll.ohTrigger(RecalcTrigger,Trigger6M)),NA())</f>
        <v>8.992538701999564E-3</v>
      </c>
      <c r="Q259" s="178">
        <f>IFERROR(_xll.qlIndexFixing(ONIndex1Y,I259,TRUE,_xll.ohTrigger(RecalcTrigger,Trigger1Y)),NA())</f>
        <v>6.5331817120528601E-3</v>
      </c>
    </row>
    <row r="260" spans="2:17" x14ac:dyDescent="0.2">
      <c r="B260" s="39" t="s">
        <v>17</v>
      </c>
      <c r="D260" s="42">
        <f>_xll.qlCalendarAdvance(Calendar,$D259,B260,"f",FALSE)</f>
        <v>42648</v>
      </c>
      <c r="E260" s="172">
        <f>_xll.qlInterestRateIndexValueDate(IndexON,D260)</f>
        <v>42648</v>
      </c>
      <c r="F260" s="188">
        <f>IFERROR(_xll.qlIndexFixing(IndexON,D260,TRUE,_xll.ohTrigger(RecalcTrigger,TriggerON)),NA())</f>
        <v>6.3772893575697598E-3</v>
      </c>
      <c r="H260" s="42">
        <f>_xll.qlCalendarAdvance(Calendar,$H259,B260,"f",FALSE)</f>
        <v>42648</v>
      </c>
      <c r="I260" s="172">
        <f>_xll.qlInterestRateIndexValueDate(Index1M,$H260)</f>
        <v>42648</v>
      </c>
      <c r="J260" s="177">
        <f>IFERROR(_xll.qlIndexFixing(Index1M,$H260,TRUE,_xll.ohTrigger(RecalcTrigger,Trigger1M)),NA())</f>
        <v>7.1993512398093812E-3</v>
      </c>
      <c r="K260" s="44">
        <f>IFERROR(_xll.qlIndexFixing(Index3M,H260,TRUE,_xll.ohTrigger(RecalcTrigger,Trigger3M)),NA())</f>
        <v>8.3825904089070685E-3</v>
      </c>
      <c r="L260" s="44">
        <f>IFERROR(_xll.qlIndexFixing(Index6M,$H260,TRUE,_xll.ohTrigger(RecalcTrigger,Trigger6M)),NA())</f>
        <v>1.0124165643566611E-2</v>
      </c>
      <c r="M260" s="178">
        <f>IFERROR(_xll.qlIndexFixing(Index1Y,$H260,TRUE,_xll.ohTrigger(RecalcTrigger,Trigger1Y)),NA())</f>
        <v>1.3289922267140541E-2</v>
      </c>
      <c r="N260" s="177">
        <f>IFERROR(_xll.qlIndexFixing(ONIndex1M,I260,TRUE,_xll.ohTrigger(RecalcTrigger,Trigger1M)),NA())</f>
        <v>6.9911526838550841E-3</v>
      </c>
      <c r="O260" s="44">
        <f>IFERROR(_xll.qlIndexFixing(ONIndex3M,I260,TRUE,_xll.ohTrigger(RecalcTrigger,Trigger3M)),NA())</f>
        <v>7.8708016758044508E-3</v>
      </c>
      <c r="P260" s="44">
        <f>IFERROR(_xll.qlIndexFixing(ONIndex6M,I260,TRUE,_xll.ohTrigger(RecalcTrigger,Trigger6M)),NA())</f>
        <v>9.0059486521198995E-3</v>
      </c>
      <c r="Q260" s="178">
        <f>IFERROR(_xll.qlIndexFixing(ONIndex1Y,I260,TRUE,_xll.ohTrigger(RecalcTrigger,Trigger1Y)),NA())</f>
        <v>6.2323539768904812E-3</v>
      </c>
    </row>
    <row r="261" spans="2:17" x14ac:dyDescent="0.2">
      <c r="B261" s="39" t="s">
        <v>17</v>
      </c>
      <c r="D261" s="42">
        <f>_xll.qlCalendarAdvance(Calendar,$D260,B261,"f",FALSE)</f>
        <v>42649</v>
      </c>
      <c r="E261" s="172">
        <f>_xll.qlInterestRateIndexValueDate(IndexON,D261)</f>
        <v>42649</v>
      </c>
      <c r="F261" s="188">
        <f>IFERROR(_xll.qlIndexFixing(IndexON,D261,TRUE,_xll.ohTrigger(RecalcTrigger,TriggerON)),NA())</f>
        <v>6.3891159216578064E-3</v>
      </c>
      <c r="H261" s="42">
        <f>_xll.qlCalendarAdvance(Calendar,$H260,B261,"f",FALSE)</f>
        <v>42649</v>
      </c>
      <c r="I261" s="172">
        <f>_xll.qlInterestRateIndexValueDate(Index1M,$H261)</f>
        <v>42649</v>
      </c>
      <c r="J261" s="177">
        <f>IFERROR(_xll.qlIndexFixing(Index1M,$H261,TRUE,_xll.ohTrigger(RecalcTrigger,Trigger1M)),NA())</f>
        <v>7.2057194274635986E-3</v>
      </c>
      <c r="K261" s="44">
        <f>IFERROR(_xll.qlIndexFixing(Index3M,H261,TRUE,_xll.ohTrigger(RecalcTrigger,Trigger3M)),NA())</f>
        <v>8.3947118898440882E-3</v>
      </c>
      <c r="L261" s="44">
        <f>IFERROR(_xll.qlIndexFixing(Index6M,$H261,TRUE,_xll.ohTrigger(RecalcTrigger,Trigger6M)),NA())</f>
        <v>1.0136244478915321E-2</v>
      </c>
      <c r="M261" s="178">
        <f>IFERROR(_xll.qlIndexFixing(Index1Y,$H261,TRUE,_xll.ohTrigger(RecalcTrigger,Trigger1Y)),NA())</f>
        <v>1.3311234169596675E-2</v>
      </c>
      <c r="N261" s="177">
        <f>IFERROR(_xll.qlIndexFixing(ONIndex1M,I261,TRUE,_xll.ohTrigger(RecalcTrigger,Trigger1M)),NA())</f>
        <v>7.0041152271405061E-3</v>
      </c>
      <c r="O261" s="44">
        <f>IFERROR(_xll.qlIndexFixing(ONIndex3M,I261,TRUE,_xll.ohTrigger(RecalcTrigger,Trigger3M)),NA())</f>
        <v>7.8796421632665314E-3</v>
      </c>
      <c r="P261" s="44">
        <f>IFERROR(_xll.qlIndexFixing(ONIndex6M,I261,TRUE,_xll.ohTrigger(RecalcTrigger,Trigger6M)),NA())</f>
        <v>9.0193299943619465E-3</v>
      </c>
      <c r="Q261" s="178">
        <f>IFERROR(_xll.qlIndexFixing(ONIndex1Y,I261,TRUE,_xll.ohTrigger(RecalcTrigger,Trigger1Y)),NA())</f>
        <v>5.9591487018728628E-3</v>
      </c>
    </row>
    <row r="262" spans="2:17" x14ac:dyDescent="0.2">
      <c r="B262" s="39" t="s">
        <v>17</v>
      </c>
      <c r="D262" s="42">
        <f>_xll.qlCalendarAdvance(Calendar,$D261,B262,"f",FALSE)</f>
        <v>42650</v>
      </c>
      <c r="E262" s="172">
        <f>_xll.qlInterestRateIndexValueDate(IndexON,D262)</f>
        <v>42650</v>
      </c>
      <c r="F262" s="188">
        <f>IFERROR(_xll.qlIndexFixing(IndexON,D262,TRUE,_xll.ohTrigger(RecalcTrigger,TriggerON)),NA())</f>
        <v>6.4127174442359571E-3</v>
      </c>
      <c r="H262" s="42">
        <f>_xll.qlCalendarAdvance(Calendar,$H261,B262,"f",FALSE)</f>
        <v>42650</v>
      </c>
      <c r="I262" s="172">
        <f>_xll.qlInterestRateIndexValueDate(Index1M,$H262)</f>
        <v>42650</v>
      </c>
      <c r="J262" s="177">
        <f>IFERROR(_xll.qlIndexFixing(Index1M,$H262,TRUE,_xll.ohTrigger(RecalcTrigger,Trigger1M)),NA())</f>
        <v>7.2120843935025696E-3</v>
      </c>
      <c r="K262" s="44">
        <f>IFERROR(_xll.qlIndexFixing(Index3M,H262,TRUE,_xll.ohTrigger(RecalcTrigger,Trigger3M)),NA())</f>
        <v>8.420324123020349E-3</v>
      </c>
      <c r="L262" s="44">
        <f>IFERROR(_xll.qlIndexFixing(Index6M,$H262,TRUE,_xll.ohTrigger(RecalcTrigger,Trigger6M)),NA())</f>
        <v>1.0148320722261028E-2</v>
      </c>
      <c r="M262" s="178">
        <f>IFERROR(_xll.qlIndexFixing(Index1Y,$H262,TRUE,_xll.ohTrigger(RecalcTrigger,Trigger1Y)),NA())</f>
        <v>1.3337690689105657E-2</v>
      </c>
      <c r="N262" s="177">
        <f>IFERROR(_xll.qlIndexFixing(ONIndex1M,I262,TRUE,_xll.ohTrigger(RecalcTrigger,Trigger1M)),NA())</f>
        <v>7.0301460133252265E-3</v>
      </c>
      <c r="O262" s="44">
        <f>IFERROR(_xll.qlIndexFixing(ONIndex3M,I262,TRUE,_xll.ohTrigger(RecalcTrigger,Trigger3M)),NA())</f>
        <v>7.8977415853254129E-3</v>
      </c>
      <c r="P262" s="44">
        <f>IFERROR(_xll.qlIndexFixing(ONIndex6M,I262,TRUE,_xll.ohTrigger(RecalcTrigger,Trigger6M)),NA())</f>
        <v>9.0462215126074792E-3</v>
      </c>
      <c r="Q262" s="178">
        <f>IFERROR(_xll.qlIndexFixing(ONIndex1Y,I262,TRUE,_xll.ohTrigger(RecalcTrigger,Trigger1Y)),NA())</f>
        <v>5.5048957058334578E-3</v>
      </c>
    </row>
    <row r="263" spans="2:17" x14ac:dyDescent="0.2">
      <c r="B263" s="39" t="s">
        <v>17</v>
      </c>
      <c r="D263" s="42">
        <f>_xll.qlCalendarAdvance(Calendar,$D262,B263,"f",FALSE)</f>
        <v>42653</v>
      </c>
      <c r="E263" s="172">
        <f>_xll.qlInterestRateIndexValueDate(IndexON,D263)</f>
        <v>42653</v>
      </c>
      <c r="F263" s="188">
        <f>IFERROR(_xll.qlIndexFixing(IndexON,D263,TRUE,_xll.ohTrigger(RecalcTrigger,TriggerON)),NA())</f>
        <v>6.435929374721816E-3</v>
      </c>
      <c r="H263" s="42">
        <f>_xll.qlCalendarAdvance(Calendar,$H262,B263,"f",FALSE)</f>
        <v>42653</v>
      </c>
      <c r="I263" s="172">
        <f>_xll.qlInterestRateIndexValueDate(Index1M,$H263)</f>
        <v>42653</v>
      </c>
      <c r="J263" s="177">
        <f>IFERROR(_xll.qlIndexFixing(Index1M,$H263,TRUE,_xll.ohTrigger(RecalcTrigger,Trigger1M)),NA())</f>
        <v>7.2505136923976948E-3</v>
      </c>
      <c r="K263" s="44">
        <f>IFERROR(_xll.qlIndexFixing(Index3M,H263,TRUE,_xll.ohTrigger(RecalcTrigger,Trigger3M)),NA())</f>
        <v>8.4437672560441039E-3</v>
      </c>
      <c r="L263" s="44">
        <f>IFERROR(_xll.qlIndexFixing(Index6M,$H263,TRUE,_xll.ohTrigger(RecalcTrigger,Trigger6M)),NA())</f>
        <v>1.0184534392452364E-2</v>
      </c>
      <c r="M263" s="178">
        <f>IFERROR(_xll.qlIndexFixing(Index1Y,$H263,TRUE,_xll.ohTrigger(RecalcTrigger,Trigger1Y)),NA())</f>
        <v>1.3403697572409001E-2</v>
      </c>
      <c r="N263" s="177">
        <f>IFERROR(_xll.qlIndexFixing(ONIndex1M,I263,TRUE,_xll.ohTrigger(RecalcTrigger,Trigger1M)),NA())</f>
        <v>7.0558762967853905E-3</v>
      </c>
      <c r="O263" s="44">
        <f>IFERROR(_xll.qlIndexFixing(ONIndex3M,I263,TRUE,_xll.ohTrigger(RecalcTrigger,Trigger3M)),NA())</f>
        <v>7.9157468076163084E-3</v>
      </c>
      <c r="P263" s="44">
        <f>IFERROR(_xll.qlIndexFixing(ONIndex6M,I263,TRUE,_xll.ohTrigger(RecalcTrigger,Trigger6M)),NA())</f>
        <v>9.0725692837367866E-3</v>
      </c>
      <c r="Q263" s="178">
        <f>IFERROR(_xll.qlIndexFixing(ONIndex1Y,I263,TRUE,_xll.ohTrigger(RecalcTrigger,Trigger1Y)),NA())</f>
        <v>5.1425510575797695E-3</v>
      </c>
    </row>
    <row r="264" spans="2:17" x14ac:dyDescent="0.2">
      <c r="B264" s="39" t="s">
        <v>17</v>
      </c>
      <c r="D264" s="42">
        <f>_xll.qlCalendarAdvance(Calendar,$D263,B264,"f",FALSE)</f>
        <v>42654</v>
      </c>
      <c r="E264" s="172">
        <f>_xll.qlInterestRateIndexValueDate(IndexON,D264)</f>
        <v>42654</v>
      </c>
      <c r="F264" s="188">
        <f>IFERROR(_xll.qlIndexFixing(IndexON,D264,TRUE,_xll.ohTrigger(RecalcTrigger,TriggerON)),NA())</f>
        <v>6.4475095371252511E-3</v>
      </c>
      <c r="H264" s="42">
        <f>_xll.qlCalendarAdvance(Calendar,$H263,B264,"f",FALSE)</f>
        <v>42654</v>
      </c>
      <c r="I264" s="172">
        <f>_xll.qlInterestRateIndexValueDate(Index1M,$H264)</f>
        <v>42654</v>
      </c>
      <c r="J264" s="177">
        <f>IFERROR(_xll.qlIndexFixing(Index1M,$H264,TRUE,_xll.ohTrigger(RecalcTrigger,Trigger1M)),NA())</f>
        <v>7.2633056543471427E-3</v>
      </c>
      <c r="K264" s="44">
        <f>IFERROR(_xll.qlIndexFixing(Index3M,H264,TRUE,_xll.ohTrigger(RecalcTrigger,Trigger3M)),NA())</f>
        <v>8.4561683083581498E-3</v>
      </c>
      <c r="L264" s="44">
        <f>IFERROR(_xll.qlIndexFixing(Index6M,$H264,TRUE,_xll.ohTrigger(RecalcTrigger,Trigger6M)),NA())</f>
        <v>1.0196600759963641E-2</v>
      </c>
      <c r="M264" s="178">
        <f>IFERROR(_xll.qlIndexFixing(Index1Y,$H264,TRUE,_xll.ohTrigger(RecalcTrigger,Trigger1Y)),NA())</f>
        <v>1.3428233890721231E-2</v>
      </c>
      <c r="N264" s="177">
        <f>IFERROR(_xll.qlIndexFixing(ONIndex1M,I264,TRUE,_xll.ohTrigger(RecalcTrigger,Trigger1M)),NA())</f>
        <v>7.068794288362934E-3</v>
      </c>
      <c r="O264" s="44">
        <f>IFERROR(_xll.qlIndexFixing(ONIndex3M,I264,TRUE,_xll.ohTrigger(RecalcTrigger,Trigger3M)),NA())</f>
        <v>7.92495864224807E-3</v>
      </c>
      <c r="P264" s="44">
        <f>IFERROR(_xll.qlIndexFixing(ONIndex6M,I264,TRUE,_xll.ohTrigger(RecalcTrigger,Trigger6M)),NA())</f>
        <v>9.0858075861821597E-3</v>
      </c>
      <c r="Q264" s="178">
        <f>IFERROR(_xll.qlIndexFixing(ONIndex1Y,I264,TRUE,_xll.ohTrigger(RecalcTrigger,Trigger1Y)),NA())</f>
        <v>5.0074572785774318E-3</v>
      </c>
    </row>
    <row r="265" spans="2:17" x14ac:dyDescent="0.2">
      <c r="B265" s="39" t="s">
        <v>17</v>
      </c>
      <c r="D265" s="42">
        <f>_xll.qlCalendarAdvance(Calendar,$D264,B265,"f",FALSE)</f>
        <v>42655</v>
      </c>
      <c r="E265" s="172">
        <f>_xll.qlInterestRateIndexValueDate(IndexON,D265)</f>
        <v>42655</v>
      </c>
      <c r="F265" s="188">
        <f>IFERROR(_xll.qlIndexFixing(IndexON,D265,TRUE,_xll.ohTrigger(RecalcTrigger,TriggerON)),NA())</f>
        <v>6.4590404192566009E-3</v>
      </c>
      <c r="H265" s="42">
        <f>_xll.qlCalendarAdvance(Calendar,$H264,B265,"f",FALSE)</f>
        <v>42655</v>
      </c>
      <c r="I265" s="172">
        <f>_xll.qlInterestRateIndexValueDate(Index1M,$H265)</f>
        <v>42655</v>
      </c>
      <c r="J265" s="177">
        <f>IFERROR(_xll.qlIndexFixing(Index1M,$H265,TRUE,_xll.ohTrigger(RecalcTrigger,Trigger1M)),NA())</f>
        <v>7.2889608437729375E-3</v>
      </c>
      <c r="K265" s="44">
        <f>IFERROR(_xll.qlIndexFixing(Index3M,H265,TRUE,_xll.ohTrigger(RecalcTrigger,Trigger3M)),NA())</f>
        <v>8.4686221849994761E-3</v>
      </c>
      <c r="L265" s="44">
        <f>IFERROR(_xll.qlIndexFixing(Index6M,$H265,TRUE,_xll.ohTrigger(RecalcTrigger,Trigger6M)),NA())</f>
        <v>1.0208664781567608E-2</v>
      </c>
      <c r="M265" s="178">
        <f>IFERROR(_xll.qlIndexFixing(Index1Y,$H265,TRUE,_xll.ohTrigger(RecalcTrigger,Trigger1Y)),NA())</f>
        <v>1.3453184982399113E-2</v>
      </c>
      <c r="N265" s="177">
        <f>IFERROR(_xll.qlIndexFixing(ONIndex1M,I265,TRUE,_xll.ohTrigger(RecalcTrigger,Trigger1M)),NA())</f>
        <v>7.0817033697123666E-3</v>
      </c>
      <c r="O265" s="44">
        <f>IFERROR(_xll.qlIndexFixing(ONIndex3M,I265,TRUE,_xll.ohTrigger(RecalcTrigger,Trigger3M)),NA())</f>
        <v>7.9342447464758603E-3</v>
      </c>
      <c r="P265" s="44">
        <f>IFERROR(_xll.qlIndexFixing(ONIndex6M,I265,TRUE,_xll.ohTrigger(RecalcTrigger,Trigger6M)),NA())</f>
        <v>9.0990172807492442E-3</v>
      </c>
      <c r="Q265" s="178">
        <f>IFERROR(_xll.qlIndexFixing(ONIndex1Y,I265,TRUE,_xll.ohTrigger(RecalcTrigger,Trigger1Y)),NA())</f>
        <v>4.8999856818121579E-3</v>
      </c>
    </row>
    <row r="266" spans="2:17" x14ac:dyDescent="0.2">
      <c r="B266" s="39" t="s">
        <v>17</v>
      </c>
      <c r="D266" s="42">
        <f>_xll.qlCalendarAdvance(Calendar,$D265,B266,"f",FALSE)</f>
        <v>42656</v>
      </c>
      <c r="E266" s="172">
        <f>_xll.qlInterestRateIndexValueDate(IndexON,D266)</f>
        <v>42656</v>
      </c>
      <c r="F266" s="188">
        <f>IFERROR(_xll.qlIndexFixing(IndexON,D266,TRUE,_xll.ohTrigger(RecalcTrigger,TriggerON)),NA())</f>
        <v>6.4705220209537728E-3</v>
      </c>
      <c r="H266" s="42">
        <f>_xll.qlCalendarAdvance(Calendar,$H265,B266,"f",FALSE)</f>
        <v>42656</v>
      </c>
      <c r="I266" s="172">
        <f>_xll.qlInterestRateIndexValueDate(Index1M,$H266)</f>
        <v>42656</v>
      </c>
      <c r="J266" s="177">
        <f>IFERROR(_xll.qlIndexFixing(Index1M,$H266,TRUE,_xll.ohTrigger(RecalcTrigger,Trigger1M)),NA())</f>
        <v>7.295296097033846E-3</v>
      </c>
      <c r="K266" s="44">
        <f>IFERROR(_xll.qlIndexFixing(Index3M,H266,TRUE,_xll.ohTrigger(RecalcTrigger,Trigger3M)),NA())</f>
        <v>8.4811278559632341E-3</v>
      </c>
      <c r="L266" s="44">
        <f>IFERROR(_xll.qlIndexFixing(Index6M,$H266,TRUE,_xll.ohTrigger(RecalcTrigger,Trigger6M)),NA())</f>
        <v>1.0220726506486078E-2</v>
      </c>
      <c r="M266" s="178">
        <f>IFERROR(_xll.qlIndexFixing(Index1Y,$H266,TRUE,_xll.ohTrigger(RecalcTrigger,Trigger1Y)),NA())</f>
        <v>1.3478474128768347E-2</v>
      </c>
      <c r="N266" s="177">
        <f>IFERROR(_xll.qlIndexFixing(ONIndex1M,I266,TRUE,_xll.ohTrigger(RecalcTrigger,Trigger1M)),NA())</f>
        <v>7.0946035406715957E-3</v>
      </c>
      <c r="O266" s="44">
        <f>IFERROR(_xll.qlIndexFixing(ONIndex3M,I266,TRUE,_xll.ohTrigger(RecalcTrigger,Trigger3M)),NA())</f>
        <v>7.9436051201375868E-3</v>
      </c>
      <c r="P266" s="44">
        <f>IFERROR(_xll.qlIndexFixing(ONIndex6M,I266,TRUE,_xll.ohTrigger(RecalcTrigger,Trigger6M)),NA())</f>
        <v>9.1121983672759477E-3</v>
      </c>
      <c r="Q266" s="178">
        <f>IFERROR(_xll.qlIndexFixing(ONIndex1Y,I266,TRUE,_xll.ohTrigger(RecalcTrigger,Trigger1Y)),NA())</f>
        <v>4.8201362427269245E-3</v>
      </c>
    </row>
    <row r="267" spans="2:17" x14ac:dyDescent="0.2">
      <c r="B267" s="39" t="s">
        <v>17</v>
      </c>
      <c r="D267" s="42">
        <f>_xll.qlCalendarAdvance(Calendar,$D266,B267,"f",FALSE)</f>
        <v>42657</v>
      </c>
      <c r="E267" s="172">
        <f>_xll.qlInterestRateIndexValueDate(IndexON,D267)</f>
        <v>42657</v>
      </c>
      <c r="F267" s="188">
        <f>IFERROR(_xll.qlIndexFixing(IndexON,D267,TRUE,_xll.ohTrigger(RecalcTrigger,TriggerON)),NA())</f>
        <v>6.4934364728759988E-3</v>
      </c>
      <c r="H267" s="42">
        <f>_xll.qlCalendarAdvance(Calendar,$H266,B267,"f",FALSE)</f>
        <v>42657</v>
      </c>
      <c r="I267" s="172">
        <f>_xll.qlInterestRateIndexValueDate(Index1M,$H267)</f>
        <v>42657</v>
      </c>
      <c r="J267" s="177">
        <f>IFERROR(_xll.qlIndexFixing(Index1M,$H267,TRUE,_xll.ohTrigger(RecalcTrigger,Trigger1M)),NA())</f>
        <v>7.3016281267487019E-3</v>
      </c>
      <c r="K267" s="44">
        <f>IFERROR(_xll.qlIndexFixing(Index3M,H267,TRUE,_xll.ohTrigger(RecalcTrigger,Trigger3M)),NA())</f>
        <v>8.507371358422923E-3</v>
      </c>
      <c r="L267" s="44">
        <f>IFERROR(_xll.qlIndexFixing(Index6M,$H267,TRUE,_xll.ohTrigger(RecalcTrigger,Trigger6M)),NA())</f>
        <v>1.0257588042978234E-2</v>
      </c>
      <c r="M267" s="178">
        <f>IFERROR(_xll.qlIndexFixing(Index1Y,$H267,TRUE,_xll.ohTrigger(RecalcTrigger,Trigger1Y)),NA())</f>
        <v>1.3507997695837945E-2</v>
      </c>
      <c r="N267" s="177">
        <f>IFERROR(_xll.qlIndexFixing(ONIndex1M,I267,TRUE,_xll.ohTrigger(RecalcTrigger,Trigger1M)),NA())</f>
        <v>7.1205130856995726E-3</v>
      </c>
      <c r="O267" s="44">
        <f>IFERROR(_xll.qlIndexFixing(ONIndex3M,I267,TRUE,_xll.ohTrigger(RecalcTrigger,Trigger3M)),NA())</f>
        <v>7.9627471391937234E-3</v>
      </c>
      <c r="P267" s="44">
        <f>IFERROR(_xll.qlIndexFixing(ONIndex6M,I267,TRUE,_xll.ohTrigger(RecalcTrigger,Trigger6M)),NA())</f>
        <v>9.1386939810585623E-3</v>
      </c>
      <c r="Q267" s="178">
        <f>IFERROR(_xll.qlIndexFixing(ONIndex1Y,I267,TRUE,_xll.ohTrigger(RecalcTrigger,Trigger1Y)),NA())</f>
        <v>4.7525730259797196E-3</v>
      </c>
    </row>
    <row r="268" spans="2:17" x14ac:dyDescent="0.2">
      <c r="B268" s="39" t="s">
        <v>17</v>
      </c>
      <c r="D268" s="42">
        <f>_xll.qlCalendarAdvance(Calendar,$D267,B268,"f",FALSE)</f>
        <v>42660</v>
      </c>
      <c r="E268" s="172">
        <f>_xll.qlInterestRateIndexValueDate(IndexON,D268)</f>
        <v>42660</v>
      </c>
      <c r="F268" s="188">
        <f>IFERROR(_xll.qlIndexFixing(IndexON,D268,TRUE,_xll.ohTrigger(RecalcTrigger,TriggerON)),NA())</f>
        <v>6.5159556244542838E-3</v>
      </c>
      <c r="H268" s="42">
        <f>_xll.qlCalendarAdvance(Calendar,$H267,B268,"f",FALSE)</f>
        <v>42660</v>
      </c>
      <c r="I268" s="172">
        <f>_xll.qlInterestRateIndexValueDate(Index1M,$H268)</f>
        <v>42660</v>
      </c>
      <c r="J268" s="177">
        <f>IFERROR(_xll.qlIndexFixing(Index1M,$H268,TRUE,_xll.ohTrigger(RecalcTrigger,Trigger1M)),NA())</f>
        <v>7.3398704783683173E-3</v>
      </c>
      <c r="K268" s="44">
        <f>IFERROR(_xll.qlIndexFixing(Index3M,H268,TRUE,_xll.ohTrigger(RecalcTrigger,Trigger3M)),NA())</f>
        <v>8.5316478825121465E-3</v>
      </c>
      <c r="L268" s="44">
        <f>IFERROR(_xll.qlIndexFixing(Index6M,$H268,TRUE,_xll.ohTrigger(RecalcTrigger,Trigger6M)),NA())</f>
        <v>1.0275158775172216E-2</v>
      </c>
      <c r="M268" s="178">
        <f>IFERROR(_xll.qlIndexFixing(Index1Y,$H268,TRUE,_xll.ohTrigger(RecalcTrigger,Trigger1Y)),NA())</f>
        <v>1.358147662904674E-2</v>
      </c>
      <c r="N268" s="177">
        <f>IFERROR(_xll.qlIndexFixing(ONIndex1M,I268,TRUE,_xll.ohTrigger(RecalcTrigger,Trigger1M)),NA())</f>
        <v>7.1461151213358942E-3</v>
      </c>
      <c r="O268" s="44">
        <f>IFERROR(_xll.qlIndexFixing(ONIndex3M,I268,TRUE,_xll.ohTrigger(RecalcTrigger,Trigger3M)),NA())</f>
        <v>7.9817893095290859E-3</v>
      </c>
      <c r="P268" s="44">
        <f>IFERROR(_xll.qlIndexFixing(ONIndex6M,I268,TRUE,_xll.ohTrigger(RecalcTrigger,Trigger6M)),NA())</f>
        <v>9.1646366339515062E-3</v>
      </c>
      <c r="Q268" s="178">
        <f>IFERROR(_xll.qlIndexFixing(ONIndex1Y,I268,TRUE,_xll.ohTrigger(RecalcTrigger,Trigger1Y)),NA())</f>
        <v>4.7769597949232079E-3</v>
      </c>
    </row>
    <row r="269" spans="2:17" x14ac:dyDescent="0.2">
      <c r="B269" s="39" t="s">
        <v>17</v>
      </c>
      <c r="D269" s="42">
        <f>_xll.qlCalendarAdvance(Calendar,$D268,B269,"f",FALSE)</f>
        <v>42661</v>
      </c>
      <c r="E269" s="172">
        <f>_xll.qlInterestRateIndexValueDate(IndexON,D269)</f>
        <v>42661</v>
      </c>
      <c r="F269" s="188">
        <f>IFERROR(_xll.qlIndexFixing(IndexON,D269,TRUE,_xll.ohTrigger(RecalcTrigger,TriggerON)),NA())</f>
        <v>6.5271908243857979E-3</v>
      </c>
      <c r="H269" s="42">
        <f>_xll.qlCalendarAdvance(Calendar,$H268,B269,"f",FALSE)</f>
        <v>42661</v>
      </c>
      <c r="I269" s="172">
        <f>_xll.qlInterestRateIndexValueDate(Index1M,$H269)</f>
        <v>42661</v>
      </c>
      <c r="J269" s="177">
        <f>IFERROR(_xll.qlIndexFixing(Index1M,$H269,TRUE,_xll.ohTrigger(RecalcTrigger,Trigger1M)),NA())</f>
        <v>7.3526001241540307E-3</v>
      </c>
      <c r="K269" s="44">
        <f>IFERROR(_xll.qlIndexFixing(Index3M,H269,TRUE,_xll.ohTrigger(RecalcTrigger,Trigger3M)),NA())</f>
        <v>8.5443970745942219E-3</v>
      </c>
      <c r="L269" s="44">
        <f>IFERROR(_xll.qlIndexFixing(Index6M,$H269,TRUE,_xll.ohTrigger(RecalcTrigger,Trigger6M)),NA())</f>
        <v>1.0281002403668455E-2</v>
      </c>
      <c r="M269" s="178">
        <f>IFERROR(_xll.qlIndexFixing(Index1Y,$H269,TRUE,_xll.ohTrigger(RecalcTrigger,Trigger1Y)),NA())</f>
        <v>1.3607305007764747E-2</v>
      </c>
      <c r="N269" s="177">
        <f>IFERROR(_xll.qlIndexFixing(ONIndex1M,I269,TRUE,_xll.ohTrigger(RecalcTrigger,Trigger1M)),NA())</f>
        <v>7.1589707407493375E-3</v>
      </c>
      <c r="O269" s="44">
        <f>IFERROR(_xll.qlIndexFixing(ONIndex3M,I269,TRUE,_xll.ohTrigger(RecalcTrigger,Trigger3M)),NA())</f>
        <v>7.9915210306036322E-3</v>
      </c>
      <c r="P269" s="44">
        <f>IFERROR(_xll.qlIndexFixing(ONIndex6M,I269,TRUE,_xll.ohTrigger(RecalcTrigger,Trigger6M)),NA())</f>
        <v>9.1776746806004894E-3</v>
      </c>
      <c r="Q269" s="178">
        <f>IFERROR(_xll.qlIndexFixing(ONIndex1Y,I269,TRUE,_xll.ohTrigger(RecalcTrigger,Trigger1Y)),NA())</f>
        <v>4.8352209978685945E-3</v>
      </c>
    </row>
    <row r="270" spans="2:17" x14ac:dyDescent="0.2">
      <c r="B270" s="39" t="s">
        <v>17</v>
      </c>
      <c r="D270" s="42">
        <f>_xll.qlCalendarAdvance(Calendar,$D269,B270,"f",FALSE)</f>
        <v>42662</v>
      </c>
      <c r="E270" s="172">
        <f>_xll.qlInterestRateIndexValueDate(IndexON,D270)</f>
        <v>42662</v>
      </c>
      <c r="F270" s="188">
        <f>IFERROR(_xll.qlIndexFixing(IndexON,D270,TRUE,_xll.ohTrigger(RecalcTrigger,TriggerON)),NA())</f>
        <v>6.5383767439641804E-3</v>
      </c>
      <c r="H270" s="42">
        <f>_xll.qlCalendarAdvance(Calendar,$H269,B270,"f",FALSE)</f>
        <v>42662</v>
      </c>
      <c r="I270" s="172">
        <f>_xll.qlInterestRateIndexValueDate(Index1M,$H270)</f>
        <v>42662</v>
      </c>
      <c r="J270" s="177">
        <f>IFERROR(_xll.qlIndexFixing(Index1M,$H270,TRUE,_xll.ohTrigger(RecalcTrigger,Trigger1M)),NA())</f>
        <v>7.3781342623559527E-3</v>
      </c>
      <c r="K270" s="44">
        <f>IFERROR(_xll.qlIndexFixing(Index3M,H270,TRUE,_xll.ohTrigger(RecalcTrigger,Trigger3M)),NA())</f>
        <v>8.557191880722086E-3</v>
      </c>
      <c r="L270" s="44">
        <f>IFERROR(_xll.qlIndexFixing(Index6M,$H270,TRUE,_xll.ohTrigger(RecalcTrigger,Trigger6M)),NA())</f>
        <v>1.0293051382214799E-2</v>
      </c>
      <c r="M270" s="178">
        <f>IFERROR(_xll.qlIndexFixing(Index1Y,$H270,TRUE,_xll.ohTrigger(RecalcTrigger,Trigger1Y)),NA())</f>
        <v>1.3633010970654613E-2</v>
      </c>
      <c r="N270" s="177">
        <f>IFERROR(_xll.qlIndexFixing(ONIndex1M,I270,TRUE,_xll.ohTrigger(RecalcTrigger,Trigger1M)),NA())</f>
        <v>7.1718174497725773E-3</v>
      </c>
      <c r="O270" s="44">
        <f>IFERROR(_xll.qlIndexFixing(ONIndex3M,I270,TRUE,_xll.ohTrigger(RecalcTrigger,Trigger3M)),NA())</f>
        <v>8.0013270211931609E-3</v>
      </c>
      <c r="P270" s="44">
        <f>IFERROR(_xll.qlIndexFixing(ONIndex6M,I270,TRUE,_xll.ohTrigger(RecalcTrigger,Trigger6M)),NA())</f>
        <v>9.1906841193711841E-3</v>
      </c>
      <c r="Q270" s="178">
        <f>IFERROR(_xll.qlIndexFixing(ONIndex1Y,I270,TRUE,_xll.ohTrigger(RecalcTrigger,Trigger1Y)),NA())</f>
        <v>4.9211043438246449E-3</v>
      </c>
    </row>
    <row r="271" spans="2:17" x14ac:dyDescent="0.2">
      <c r="B271" s="39" t="s">
        <v>17</v>
      </c>
      <c r="D271" s="42">
        <f>_xll.qlCalendarAdvance(Calendar,$D270,B271,"f",FALSE)</f>
        <v>42663</v>
      </c>
      <c r="E271" s="172">
        <f>_xll.qlInterestRateIndexValueDate(IndexON,D271)</f>
        <v>42663</v>
      </c>
      <c r="F271" s="188">
        <f>IFERROR(_xll.qlIndexFixing(IndexON,D271,TRUE,_xll.ohTrigger(RecalcTrigger,TriggerON)),NA())</f>
        <v>6.5495133831894314E-3</v>
      </c>
      <c r="H271" s="42">
        <f>_xll.qlCalendarAdvance(Calendar,$H270,B271,"f",FALSE)</f>
        <v>42663</v>
      </c>
      <c r="I271" s="172">
        <f>_xll.qlInterestRateIndexValueDate(Index1M,$H271)</f>
        <v>42663</v>
      </c>
      <c r="J271" s="177">
        <f>IFERROR(_xll.qlIndexFixing(Index1M,$H271,TRUE,_xll.ohTrigger(RecalcTrigger,Trigger1M)),NA())</f>
        <v>7.3844365673225026E-3</v>
      </c>
      <c r="K271" s="44">
        <f>IFERROR(_xll.qlIndexFixing(Index3M,H271,TRUE,_xll.ohTrigger(RecalcTrigger,Trigger3M)),NA())</f>
        <v>8.5700312708107251E-3</v>
      </c>
      <c r="L271" s="44">
        <f>IFERROR(_xll.qlIndexFixing(Index6M,$H271,TRUE,_xll.ohTrigger(RecalcTrigger,Trigger6M)),NA())</f>
        <v>1.030509840866662E-2</v>
      </c>
      <c r="M271" s="178">
        <f>IFERROR(_xll.qlIndexFixing(Index1Y,$H271,TRUE,_xll.ohTrigger(RecalcTrigger,Trigger1Y)),NA())</f>
        <v>1.3658517745455123E-2</v>
      </c>
      <c r="N271" s="177">
        <f>IFERROR(_xll.qlIndexFixing(ONIndex1M,I271,TRUE,_xll.ohTrigger(RecalcTrigger,Trigger1M)),NA())</f>
        <v>7.1846552484866599E-3</v>
      </c>
      <c r="O271" s="44">
        <f>IFERROR(_xll.qlIndexFixing(ONIndex3M,I271,TRUE,_xll.ohTrigger(RecalcTrigger,Trigger3M)),NA())</f>
        <v>8.0112072812166257E-3</v>
      </c>
      <c r="P271" s="44">
        <f>IFERROR(_xll.qlIndexFixing(ONIndex6M,I271,TRUE,_xll.ohTrigger(RecalcTrigger,Trigger6M)),NA())</f>
        <v>9.203664950182544E-3</v>
      </c>
      <c r="Q271" s="178">
        <f>IFERROR(_xll.qlIndexFixing(ONIndex1Y,I271,TRUE,_xll.ohTrigger(RecalcTrigger,Trigger1Y)),NA())</f>
        <v>5.034609852404559E-3</v>
      </c>
    </row>
    <row r="272" spans="2:17" x14ac:dyDescent="0.2">
      <c r="B272" s="39" t="s">
        <v>17</v>
      </c>
      <c r="D272" s="42">
        <f>_xll.qlCalendarAdvance(Calendar,$D271,B272,"f",FALSE)</f>
        <v>42664</v>
      </c>
      <c r="E272" s="172">
        <f>_xll.qlInterestRateIndexValueDate(IndexON,D272)</f>
        <v>42664</v>
      </c>
      <c r="F272" s="188">
        <f>IFERROR(_xll.qlIndexFixing(IndexON,D272,TRUE,_xll.ohTrigger(RecalcTrigger,TriggerON)),NA())</f>
        <v>6.5717407126131286E-3</v>
      </c>
      <c r="H272" s="42">
        <f>_xll.qlCalendarAdvance(Calendar,$H271,B272,"f",FALSE)</f>
        <v>42664</v>
      </c>
      <c r="I272" s="172">
        <f>_xll.qlInterestRateIndexValueDate(Index1M,$H272)</f>
        <v>42664</v>
      </c>
      <c r="J272" s="177">
        <f>IFERROR(_xll.qlIndexFixing(Index1M,$H272,TRUE,_xll.ohTrigger(RecalcTrigger,Trigger1M)),NA())</f>
        <v>7.3907356468513067E-3</v>
      </c>
      <c r="K272" s="44">
        <f>IFERROR(_xll.qlIndexFixing(Index3M,H272,TRUE,_xll.ohTrigger(RecalcTrigger,Trigger3M)),NA())</f>
        <v>8.5967826848968049E-3</v>
      </c>
      <c r="L272" s="44">
        <f>IFERROR(_xll.qlIndexFixing(Index6M,$H272,TRUE,_xll.ohTrigger(RecalcTrigger,Trigger6M)),NA())</f>
        <v>1.0317143532255969E-2</v>
      </c>
      <c r="M272" s="178">
        <f>IFERROR(_xll.qlIndexFixing(Index1Y,$H272,TRUE,_xll.ohTrigger(RecalcTrigger,Trigger1Y)),NA())</f>
        <v>1.3687294796543382E-2</v>
      </c>
      <c r="N272" s="177">
        <f>IFERROR(_xll.qlIndexFixing(ONIndex1M,I272,TRUE,_xll.ohTrigger(RecalcTrigger,Trigger1M)),NA())</f>
        <v>7.2104435796434743E-3</v>
      </c>
      <c r="O272" s="44">
        <f>IFERROR(_xll.qlIndexFixing(ONIndex3M,I272,TRUE,_xll.ohTrigger(RecalcTrigger,Trigger3M)),NA())</f>
        <v>8.0313920812180584E-3</v>
      </c>
      <c r="P272" s="44">
        <f>IFERROR(_xll.qlIndexFixing(ONIndex6M,I272,TRUE,_xll.ohTrigger(RecalcTrigger,Trigger6M)),NA())</f>
        <v>9.2297646351073119E-3</v>
      </c>
      <c r="Q272" s="178">
        <f>IFERROR(_xll.qlIndexFixing(ONIndex1Y,I272,TRUE,_xll.ohTrigger(RecalcTrigger,Trigger1Y)),NA())</f>
        <v>5.3537733818061675E-3</v>
      </c>
    </row>
    <row r="273" spans="2:17" x14ac:dyDescent="0.2">
      <c r="B273" s="39" t="s">
        <v>17</v>
      </c>
      <c r="D273" s="42">
        <f>_xll.qlCalendarAdvance(Calendar,$D272,B273,"f",FALSE)</f>
        <v>42667</v>
      </c>
      <c r="E273" s="172">
        <f>_xll.qlInterestRateIndexValueDate(IndexON,D273)</f>
        <v>42667</v>
      </c>
      <c r="F273" s="188">
        <f>IFERROR(_xll.qlIndexFixing(IndexON,D273,TRUE,_xll.ohTrigger(RecalcTrigger,TriggerON)),NA())</f>
        <v>6.5935671360728421E-3</v>
      </c>
      <c r="H273" s="42">
        <f>_xll.qlCalendarAdvance(Calendar,$H272,B273,"f",FALSE)</f>
        <v>42667</v>
      </c>
      <c r="I273" s="172">
        <f>_xll.qlInterestRateIndexValueDate(Index1M,$H273)</f>
        <v>42667</v>
      </c>
      <c r="J273" s="177">
        <f>IFERROR(_xll.qlIndexFixing(Index1M,$H273,TRUE,_xll.ohTrigger(RecalcTrigger,Trigger1M)),NA())</f>
        <v>7.4287910469470189E-3</v>
      </c>
      <c r="K273" s="44">
        <f>IFERROR(_xll.qlIndexFixing(Index3M,H273,TRUE,_xll.ohTrigger(RecalcTrigger,Trigger3M)),NA())</f>
        <v>8.6218140686340206E-3</v>
      </c>
      <c r="L273" s="44">
        <f>IFERROR(_xll.qlIndexFixing(Index6M,$H273,TRUE,_xll.ohTrigger(RecalcTrigger,Trigger6M)),NA())</f>
        <v>1.0353267978188873E-2</v>
      </c>
      <c r="M273" s="178">
        <f>IFERROR(_xll.qlIndexFixing(Index1Y,$H273,TRUE,_xll.ohTrigger(RecalcTrigger,Trigger1Y)),NA())</f>
        <v>1.3757017255550563E-2</v>
      </c>
      <c r="N273" s="177">
        <f>IFERROR(_xll.qlIndexFixing(ONIndex1M,I273,TRUE,_xll.ohTrigger(RecalcTrigger,Trigger1M)),NA())</f>
        <v>7.2359173399272336E-3</v>
      </c>
      <c r="O273" s="44">
        <f>IFERROR(_xll.qlIndexFixing(ONIndex3M,I273,TRUE,_xll.ohTrigger(RecalcTrigger,Trigger3M)),NA())</f>
        <v>8.0514710168655412E-3</v>
      </c>
      <c r="P273" s="44">
        <f>IFERROR(_xll.qlIndexFixing(ONIndex6M,I273,TRUE,_xll.ohTrigger(RecalcTrigger,Trigger6M)),NA())</f>
        <v>9.2553021934294044E-3</v>
      </c>
      <c r="Q273" s="178">
        <f>IFERROR(_xll.qlIndexFixing(ONIndex1Y,I273,TRUE,_xll.ohTrigger(RecalcTrigger,Trigger1Y)),NA())</f>
        <v>5.7648541208910054E-3</v>
      </c>
    </row>
    <row r="274" spans="2:17" x14ac:dyDescent="0.2">
      <c r="B274" s="39" t="s">
        <v>17</v>
      </c>
      <c r="D274" s="42">
        <f>_xll.qlCalendarAdvance(Calendar,$D273,B274,"f",FALSE)</f>
        <v>42668</v>
      </c>
      <c r="E274" s="172">
        <f>_xll.qlInterestRateIndexValueDate(IndexON,D274)</f>
        <v>42668</v>
      </c>
      <c r="F274" s="188">
        <f>IFERROR(_xll.qlIndexFixing(IndexON,D274,TRUE,_xll.ohTrigger(RecalcTrigger,TriggerON)),NA())</f>
        <v>6.6044573732892964E-3</v>
      </c>
      <c r="H274" s="42">
        <f>_xll.qlCalendarAdvance(Calendar,$H273,B274,"f",FALSE)</f>
        <v>42668</v>
      </c>
      <c r="I274" s="172">
        <f>_xll.qlInterestRateIndexValueDate(Index1M,$H274)</f>
        <v>42668</v>
      </c>
      <c r="J274" s="177">
        <f>IFERROR(_xll.qlIndexFixing(Index1M,$H274,TRUE,_xll.ohTrigger(RecalcTrigger,Trigger1M)),NA())</f>
        <v>7.4414583751546094E-3</v>
      </c>
      <c r="K274" s="44">
        <f>IFERROR(_xll.qlIndexFixing(Index3M,H274,TRUE,_xll.ohTrigger(RecalcTrigger,Trigger3M)),NA())</f>
        <v>8.6348609268178875E-3</v>
      </c>
      <c r="L274" s="44">
        <f>IFERROR(_xll.qlIndexFixing(Index6M,$H274,TRUE,_xll.ohTrigger(RecalcTrigger,Trigger6M)),NA())</f>
        <v>1.0365305982673807E-2</v>
      </c>
      <c r="M274" s="178">
        <f>IFERROR(_xll.qlIndexFixing(Index1Y,$H274,TRUE,_xll.ohTrigger(RecalcTrigger,Trigger1Y)),NA())</f>
        <v>1.378037624633377E-2</v>
      </c>
      <c r="N274" s="177">
        <f>IFERROR(_xll.qlIndexFixing(ONIndex1M,I274,TRUE,_xll.ohTrigger(RecalcTrigger,Trigger1M)),NA())</f>
        <v>7.2487105870144841E-3</v>
      </c>
      <c r="O274" s="44">
        <f>IFERROR(_xll.qlIndexFixing(ONIndex3M,I274,TRUE,_xll.ohTrigger(RecalcTrigger,Trigger3M)),NA())</f>
        <v>8.061722624626011E-3</v>
      </c>
      <c r="P274" s="44">
        <f>IFERROR(_xll.qlIndexFixing(ONIndex6M,I274,TRUE,_xll.ohTrigger(RecalcTrigger,Trigger6M)),NA())</f>
        <v>9.2681399842819978E-3</v>
      </c>
      <c r="Q274" s="178">
        <f>IFERROR(_xll.qlIndexFixing(ONIndex1Y,I274,TRUE,_xll.ohTrigger(RecalcTrigger,Trigger1Y)),NA())</f>
        <v>6.0164709538301775E-3</v>
      </c>
    </row>
    <row r="275" spans="2:17" x14ac:dyDescent="0.2">
      <c r="B275" s="39" t="s">
        <v>17</v>
      </c>
      <c r="D275" s="42">
        <f>_xll.qlCalendarAdvance(Calendar,$D274,B275,"f",FALSE)</f>
        <v>42669</v>
      </c>
      <c r="E275" s="172">
        <f>_xll.qlInterestRateIndexValueDate(IndexON,D275)</f>
        <v>42669</v>
      </c>
      <c r="F275" s="188">
        <f>IFERROR(_xll.qlIndexFixing(IndexON,D275,TRUE,_xll.ohTrigger(RecalcTrigger,TriggerON)),NA())</f>
        <v>6.6152983301526191E-3</v>
      </c>
      <c r="H275" s="42">
        <f>_xll.qlCalendarAdvance(Calendar,$H274,B275,"f",FALSE)</f>
        <v>42669</v>
      </c>
      <c r="I275" s="172">
        <f>_xll.qlInterestRateIndexValueDate(Index1M,$H275)</f>
        <v>42669</v>
      </c>
      <c r="J275" s="177">
        <f>IFERROR(_xll.qlIndexFixing(Index1M,$H275,TRUE,_xll.ohTrigger(RecalcTrigger,Trigger1M)),NA())</f>
        <v>7.4668714850052173E-3</v>
      </c>
      <c r="K275" s="44">
        <f>IFERROR(_xll.qlIndexFixing(Index3M,H275,TRUE,_xll.ohTrigger(RecalcTrigger,Trigger3M)),NA())</f>
        <v>8.6479461881943248E-3</v>
      </c>
      <c r="L275" s="44">
        <f>IFERROR(_xll.qlIndexFixing(Index6M,$H275,TRUE,_xll.ohTrigger(RecalcTrigger,Trigger6M)),NA())</f>
        <v>1.0377342330473905E-2</v>
      </c>
      <c r="M275" s="178">
        <f>IFERROR(_xll.qlIndexFixing(Index1Y,$H275,TRUE,_xll.ohTrigger(RecalcTrigger,Trigger1Y)),NA())</f>
        <v>1.3803075263492781E-2</v>
      </c>
      <c r="N275" s="177">
        <f>IFERROR(_xll.qlIndexFixing(ONIndex1M,I275,TRUE,_xll.ohTrigger(RecalcTrigger,Trigger1M)),NA())</f>
        <v>7.2614949237925774E-3</v>
      </c>
      <c r="O275" s="44">
        <f>IFERROR(_xll.qlIndexFixing(ONIndex3M,I275,TRUE,_xll.ohTrigger(RecalcTrigger,Trigger3M)),NA())</f>
        <v>8.0720485019825094E-3</v>
      </c>
      <c r="P275" s="44">
        <f>IFERROR(_xll.qlIndexFixing(ONIndex6M,I275,TRUE,_xll.ohTrigger(RecalcTrigger,Trigger6M)),NA())</f>
        <v>9.2809491670942101E-3</v>
      </c>
      <c r="Q275" s="178">
        <f>IFERROR(_xll.qlIndexFixing(ONIndex1Y,I275,TRUE,_xll.ohTrigger(RecalcTrigger,Trigger1Y)),NA())</f>
        <v>6.2957101980432029E-3</v>
      </c>
    </row>
    <row r="276" spans="2:17" x14ac:dyDescent="0.2">
      <c r="B276" s="39" t="s">
        <v>17</v>
      </c>
      <c r="D276" s="42">
        <f>_xll.qlCalendarAdvance(Calendar,$D275,B276,"f",FALSE)</f>
        <v>42670</v>
      </c>
      <c r="E276" s="172">
        <f>_xll.qlInterestRateIndexValueDate(IndexON,D276)</f>
        <v>42670</v>
      </c>
      <c r="F276" s="188">
        <f>IFERROR(_xll.qlIndexFixing(IndexON,D276,TRUE,_xll.ohTrigger(RecalcTrigger,TriggerON)),NA())</f>
        <v>6.6260900065007178E-3</v>
      </c>
      <c r="H276" s="42">
        <f>_xll.qlCalendarAdvance(Calendar,$H275,B276,"f",FALSE)</f>
        <v>42670</v>
      </c>
      <c r="I276" s="172">
        <f>_xll.qlInterestRateIndexValueDate(Index1M,$H276)</f>
        <v>42670</v>
      </c>
      <c r="J276" s="177">
        <f>IFERROR(_xll.qlIndexFixing(Index1M,$H276,TRUE,_xll.ohTrigger(RecalcTrigger,Trigger1M)),NA())</f>
        <v>7.473140828094943E-3</v>
      </c>
      <c r="K276" s="44">
        <f>IFERROR(_xll.qlIndexFixing(Index3M,H276,TRUE,_xll.ohTrigger(RecalcTrigger,Trigger3M)),NA())</f>
        <v>8.661068822591985E-3</v>
      </c>
      <c r="L276" s="44">
        <f>IFERROR(_xll.qlIndexFixing(Index6M,$H276,TRUE,_xll.ohTrigger(RecalcTrigger,Trigger6M)),NA())</f>
        <v>1.0389377070829231E-2</v>
      </c>
      <c r="M276" s="178">
        <f>IFERROR(_xll.qlIndexFixing(Index1Y,$H276,TRUE,_xll.ohTrigger(RecalcTrigger,Trigger1Y)),NA())</f>
        <v>1.3825037487147362E-2</v>
      </c>
      <c r="N276" s="177">
        <f>IFERROR(_xll.qlIndexFixing(ONIndex1M,I276,TRUE,_xll.ohTrigger(RecalcTrigger,Trigger1M)),NA())</f>
        <v>7.274270350099421E-3</v>
      </c>
      <c r="O276" s="44">
        <f>IFERROR(_xll.qlIndexFixing(ONIndex3M,I276,TRUE,_xll.ohTrigger(RecalcTrigger,Trigger3M)),NA())</f>
        <v>8.0824486487729441E-3</v>
      </c>
      <c r="P276" s="44">
        <f>IFERROR(_xll.qlIndexFixing(ONIndex6M,I276,TRUE,_xll.ohTrigger(RecalcTrigger,Trigger6M)),NA())</f>
        <v>9.2937297419470877E-3</v>
      </c>
      <c r="Q276" s="178">
        <f>IFERROR(_xll.qlIndexFixing(ONIndex1Y,I276,TRUE,_xll.ohTrigger(RecalcTrigger,Trigger1Y)),NA())</f>
        <v>6.6025719168272268E-3</v>
      </c>
    </row>
    <row r="277" spans="2:17" x14ac:dyDescent="0.2">
      <c r="B277" s="39" t="s">
        <v>17</v>
      </c>
      <c r="D277" s="42">
        <f>_xll.qlCalendarAdvance(Calendar,$D276,B277,"f",FALSE)</f>
        <v>42671</v>
      </c>
      <c r="E277" s="172">
        <f>_xll.qlInterestRateIndexValueDate(IndexON,D277)</f>
        <v>42671</v>
      </c>
      <c r="F277" s="188">
        <f>IFERROR(_xll.qlIndexFixing(IndexON,D277,TRUE,_xll.ohTrigger(RecalcTrigger,TriggerON)),NA())</f>
        <v>6.6476301587466615E-3</v>
      </c>
      <c r="H277" s="42">
        <f>_xll.qlCalendarAdvance(Calendar,$H276,B277,"f",FALSE)</f>
        <v>42671</v>
      </c>
      <c r="I277" s="172">
        <f>_xll.qlInterestRateIndexValueDate(Index1M,$H277)</f>
        <v>42671</v>
      </c>
      <c r="J277" s="177">
        <f>IFERROR(_xll.qlIndexFixing(Index1M,$H277,TRUE,_xll.ohTrigger(RecalcTrigger,Trigger1M)),NA())</f>
        <v>7.4794069439044373E-3</v>
      </c>
      <c r="K277" s="44">
        <f>IFERROR(_xll.qlIndexFixing(Index3M,H277,TRUE,_xll.ohTrigger(RecalcTrigger,Trigger3M)),NA())</f>
        <v>8.6882122887530604E-3</v>
      </c>
      <c r="L277" s="44">
        <f>IFERROR(_xll.qlIndexFixing(Index6M,$H277,TRUE,_xll.ohTrigger(RecalcTrigger,Trigger6M)),NA())</f>
        <v>1.0401410252979413E-2</v>
      </c>
      <c r="M277" s="178">
        <f>IFERROR(_xll.qlIndexFixing(Index1Y,$H277,TRUE,_xll.ohTrigger(RecalcTrigger,Trigger1Y)),NA())</f>
        <v>1.3849393353510776E-2</v>
      </c>
      <c r="N277" s="177">
        <f>IFERROR(_xll.qlIndexFixing(ONIndex1M,I277,TRUE,_xll.ohTrigger(RecalcTrigger,Trigger1M)),NA())</f>
        <v>7.2999374942384074E-3</v>
      </c>
      <c r="O277" s="44">
        <f>IFERROR(_xll.qlIndexFixing(ONIndex3M,I277,TRUE,_xll.ohTrigger(RecalcTrigger,Trigger3M)),NA())</f>
        <v>8.1036764175309219E-3</v>
      </c>
      <c r="P277" s="44">
        <f>IFERROR(_xll.qlIndexFixing(ONIndex6M,I277,TRUE,_xll.ohTrigger(RecalcTrigger,Trigger6M)),NA())</f>
        <v>9.3194334715929212E-3</v>
      </c>
      <c r="Q277" s="178">
        <f>IFERROR(_xll.qlIndexFixing(ONIndex1Y,I277,TRUE,_xll.ohTrigger(RecalcTrigger,Trigger1Y)),NA())</f>
        <v>7.3085168374002292E-3</v>
      </c>
    </row>
    <row r="278" spans="2:17" x14ac:dyDescent="0.2">
      <c r="B278" s="39" t="s">
        <v>17</v>
      </c>
      <c r="D278" s="42">
        <f>_xll.qlCalendarAdvance(Calendar,$D277,B278,"f",FALSE)</f>
        <v>42674</v>
      </c>
      <c r="E278" s="172">
        <f>_xll.qlInterestRateIndexValueDate(IndexON,D278)</f>
        <v>42674</v>
      </c>
      <c r="F278" s="188">
        <f>IFERROR(_xll.qlIndexFixing(IndexON,D278,TRUE,_xll.ohTrigger(RecalcTrigger,TriggerON)),NA())</f>
        <v>6.6687639080376115E-3</v>
      </c>
      <c r="H278" s="42">
        <f>_xll.qlCalendarAdvance(Calendar,$H277,B278,"f",FALSE)</f>
        <v>42674</v>
      </c>
      <c r="I278" s="172">
        <f>_xll.qlInterestRateIndexValueDate(Index1M,$H278)</f>
        <v>42674</v>
      </c>
      <c r="J278" s="177">
        <f>IFERROR(_xll.qlIndexFixing(Index1M,$H278,TRUE,_xll.ohTrigger(RecalcTrigger,Trigger1M)),NA())</f>
        <v>7.5109149434489843E-3</v>
      </c>
      <c r="K278" s="44">
        <f>IFERROR(_xll.qlIndexFixing(Index3M,H278,TRUE,_xll.ohTrigger(RecalcTrigger,Trigger3M)),NA())</f>
        <v>8.713912486544198E-3</v>
      </c>
      <c r="L278" s="44">
        <f>IFERROR(_xll.qlIndexFixing(Index6M,$H278,TRUE,_xll.ohTrigger(RecalcTrigger,Trigger6M)),NA())</f>
        <v>1.041874588608762E-2</v>
      </c>
      <c r="M278" s="178">
        <f>IFERROR(_xll.qlIndexFixing(Index1Y,$H278,TRUE,_xll.ohTrigger(RecalcTrigger,Trigger1Y)),NA())</f>
        <v>1.3903981881543404E-2</v>
      </c>
      <c r="N278" s="177">
        <f>IFERROR(_xll.qlIndexFixing(ONIndex1M,I278,TRUE,_xll.ohTrigger(RecalcTrigger,Trigger1M)),NA())</f>
        <v>7.3252829522352236E-3</v>
      </c>
      <c r="O278" s="44">
        <f>IFERROR(_xll.qlIndexFixing(ONIndex3M,I278,TRUE,_xll.ohTrigger(RecalcTrigger,Trigger3M)),NA())</f>
        <v>8.1247919318139239E-3</v>
      </c>
      <c r="P278" s="44">
        <f>IFERROR(_xll.qlIndexFixing(ONIndex6M,I278,TRUE,_xll.ohTrigger(RecalcTrigger,Trigger6M)),NA())</f>
        <v>9.3445659612789722E-3</v>
      </c>
      <c r="Q278" s="178">
        <f>IFERROR(_xll.qlIndexFixing(ONIndex1Y,I278,TRUE,_xll.ohTrigger(RecalcTrigger,Trigger1Y)),NA())</f>
        <v>8.1062450251156992E-3</v>
      </c>
    </row>
    <row r="279" spans="2:17" x14ac:dyDescent="0.2">
      <c r="B279" s="39" t="s">
        <v>17</v>
      </c>
      <c r="D279" s="42">
        <f>_xll.qlCalendarAdvance(Calendar,$D278,B279,"f",FALSE)</f>
        <v>42675</v>
      </c>
      <c r="E279" s="172">
        <f>_xll.qlInterestRateIndexValueDate(IndexON,D279)</f>
        <v>42675</v>
      </c>
      <c r="F279" s="188">
        <f>IFERROR(_xll.qlIndexFixing(IndexON,D279,TRUE,_xll.ohTrigger(RecalcTrigger,TriggerON)),NA())</f>
        <v>6.6793091823769135E-3</v>
      </c>
      <c r="H279" s="42">
        <f>_xll.qlCalendarAdvance(Calendar,$H278,B279,"f",FALSE)</f>
        <v>42675</v>
      </c>
      <c r="I279" s="172">
        <f>_xll.qlInterestRateIndexValueDate(Index1M,$H279)</f>
        <v>42675</v>
      </c>
      <c r="J279" s="177">
        <f>IFERROR(_xll.qlIndexFixing(Index1M,$H279,TRUE,_xll.ohTrigger(RecalcTrigger,Trigger1M)),NA())</f>
        <v>7.5235241444849832E-3</v>
      </c>
      <c r="K279" s="44">
        <f>IFERROR(_xll.qlIndexFixing(Index3M,H279,TRUE,_xll.ohTrigger(RecalcTrigger,Trigger3M)),NA())</f>
        <v>8.7272065330469967E-3</v>
      </c>
      <c r="L279" s="44">
        <f>IFERROR(_xll.qlIndexFixing(Index6M,$H279,TRUE,_xll.ohTrigger(RecalcTrigger,Trigger6M)),NA())</f>
        <v>1.0449528384380815E-2</v>
      </c>
      <c r="M279" s="178">
        <f>IFERROR(_xll.qlIndexFixing(Index1Y,$H279,TRUE,_xll.ohTrigger(RecalcTrigger,Trigger1Y)),NA())</f>
        <v>1.3921107680932687E-2</v>
      </c>
      <c r="N279" s="177">
        <f>IFERROR(_xll.qlIndexFixing(ONIndex1M,I279,TRUE,_xll.ohTrigger(RecalcTrigger,Trigger1M)),NA())</f>
        <v>7.3380138269962814E-3</v>
      </c>
      <c r="O279" s="44">
        <f>IFERROR(_xll.qlIndexFixing(ONIndex3M,I279,TRUE,_xll.ohTrigger(RecalcTrigger,Trigger3M)),NA())</f>
        <v>8.135563426503456E-3</v>
      </c>
      <c r="P279" s="44">
        <f>IFERROR(_xll.qlIndexFixing(ONIndex6M,I279,TRUE,_xll.ohTrigger(RecalcTrigger,Trigger6M)),NA())</f>
        <v>9.3572034960109907E-3</v>
      </c>
      <c r="Q279" s="178">
        <f>IFERROR(_xll.qlIndexFixing(ONIndex1Y,I279,TRUE,_xll.ohTrigger(RecalcTrigger,Trigger1Y)),NA())</f>
        <v>8.5437488197603884E-3</v>
      </c>
    </row>
    <row r="280" spans="2:17" x14ac:dyDescent="0.2">
      <c r="B280" s="39" t="s">
        <v>17</v>
      </c>
      <c r="D280" s="42">
        <f>_xll.qlCalendarAdvance(Calendar,$D279,B280,"f",FALSE)</f>
        <v>42676</v>
      </c>
      <c r="E280" s="172">
        <f>_xll.qlInterestRateIndexValueDate(IndexON,D280)</f>
        <v>42676</v>
      </c>
      <c r="F280" s="188">
        <f>IFERROR(_xll.qlIndexFixing(IndexON,D280,TRUE,_xll.ohTrigger(RecalcTrigger,TriggerON)),NA())</f>
        <v>6.6898051762009914E-3</v>
      </c>
      <c r="H280" s="42">
        <f>_xll.qlCalendarAdvance(Calendar,$H279,B280,"f",FALSE)</f>
        <v>42676</v>
      </c>
      <c r="I280" s="172">
        <f>_xll.qlInterestRateIndexValueDate(Index1M,$H280)</f>
        <v>42676</v>
      </c>
      <c r="J280" s="177">
        <f>IFERROR(_xll.qlIndexFixing(Index1M,$H280,TRUE,_xll.ohTrigger(RecalcTrigger,Trigger1M)),NA())</f>
        <v>7.5361244424573632E-3</v>
      </c>
      <c r="K280" s="44">
        <f>IFERROR(_xll.qlIndexFixing(Index3M,H280,TRUE,_xll.ohTrigger(RecalcTrigger,Trigger3M)),NA())</f>
        <v>8.7405317712795378E-3</v>
      </c>
      <c r="L280" s="44">
        <f>IFERROR(_xll.qlIndexFixing(Index6M,$H280,TRUE,_xll.ohTrigger(RecalcTrigger,Trigger6M)),NA())</f>
        <v>1.0455295294746095E-2</v>
      </c>
      <c r="M280" s="178">
        <f>IFERROR(_xll.qlIndexFixing(Index1Y,$H280,TRUE,_xll.ohTrigger(RecalcTrigger,Trigger1Y)),NA())</f>
        <v>1.3937056436512663E-2</v>
      </c>
      <c r="N280" s="177">
        <f>IFERROR(_xll.qlIndexFixing(ONIndex1M,I280,TRUE,_xll.ohTrigger(RecalcTrigger,Trigger1M)),NA())</f>
        <v>7.3507357912860893E-3</v>
      </c>
      <c r="O280" s="44">
        <f>IFERROR(_xll.qlIndexFixing(ONIndex3M,I280,TRUE,_xll.ohTrigger(RecalcTrigger,Trigger3M)),NA())</f>
        <v>8.1464091908700631E-3</v>
      </c>
      <c r="P280" s="44">
        <f>IFERROR(_xll.qlIndexFixing(ONIndex6M,I280,TRUE,_xll.ohTrigger(RecalcTrigger,Trigger6M)),NA())</f>
        <v>9.3698124227836743E-3</v>
      </c>
      <c r="Q280" s="178">
        <f>IFERROR(_xll.qlIndexFixing(ONIndex1Y,I280,TRUE,_xll.ohTrigger(RecalcTrigger,Trigger1Y)),NA())</f>
        <v>8.9715181991090187E-3</v>
      </c>
    </row>
    <row r="281" spans="2:17" x14ac:dyDescent="0.2">
      <c r="B281" s="39" t="s">
        <v>17</v>
      </c>
      <c r="D281" s="42">
        <f>_xll.qlCalendarAdvance(Calendar,$D280,B281,"f",FALSE)</f>
        <v>42677</v>
      </c>
      <c r="E281" s="172">
        <f>_xll.qlInterestRateIndexValueDate(IndexON,D281)</f>
        <v>42677</v>
      </c>
      <c r="F281" s="188">
        <f>IFERROR(_xll.qlIndexFixing(IndexON,D281,TRUE,_xll.ohTrigger(RecalcTrigger,TriggerON)),NA())</f>
        <v>6.7002518896719376E-3</v>
      </c>
      <c r="H281" s="42">
        <f>_xll.qlCalendarAdvance(Calendar,$H280,B281,"f",FALSE)</f>
        <v>42677</v>
      </c>
      <c r="I281" s="172">
        <f>_xll.qlInterestRateIndexValueDate(Index1M,$H281)</f>
        <v>42677</v>
      </c>
      <c r="J281" s="177">
        <f>IFERROR(_xll.qlIndexFixing(Index1M,$H281,TRUE,_xll.ohTrigger(RecalcTrigger,Trigger1M)),NA())</f>
        <v>7.5614088691722606E-3</v>
      </c>
      <c r="K281" s="44">
        <f>IFERROR(_xll.qlIndexFixing(Index3M,H281,TRUE,_xll.ohTrigger(RecalcTrigger,Trigger3M)),NA())</f>
        <v>8.7538871709814999E-3</v>
      </c>
      <c r="L281" s="44">
        <f>IFERROR(_xll.qlIndexFixing(Index6M,$H281,TRUE,_xll.ohTrigger(RecalcTrigger,Trigger6M)),NA())</f>
        <v>1.0467317534847595E-2</v>
      </c>
      <c r="M281" s="178">
        <f>IFERROR(_xll.qlIndexFixing(Index1Y,$H281,TRUE,_xll.ohTrigger(RecalcTrigger,Trigger1Y)),NA())</f>
        <v>1.395185508200103E-2</v>
      </c>
      <c r="N281" s="177">
        <f>IFERROR(_xll.qlIndexFixing(ONIndex1M,I281,TRUE,_xll.ohTrigger(RecalcTrigger,Trigger1M)),NA())</f>
        <v>7.3634488453477864E-3</v>
      </c>
      <c r="O281" s="44">
        <f>IFERROR(_xll.qlIndexFixing(ONIndex3M,I281,TRUE,_xll.ohTrigger(RecalcTrigger,Trigger3M)),NA())</f>
        <v>8.1573292247516527E-3</v>
      </c>
      <c r="P281" s="44">
        <f>IFERROR(_xll.qlIndexFixing(ONIndex6M,I281,TRUE,_xll.ohTrigger(RecalcTrigger,Trigger6M)),NA())</f>
        <v>9.3823927415159769E-3</v>
      </c>
      <c r="Q281" s="178">
        <f>IFERROR(_xll.qlIndexFixing(ONIndex1Y,I281,TRUE,_xll.ohTrigger(RecalcTrigger,Trigger1Y)),NA())</f>
        <v>9.3820816442324872E-3</v>
      </c>
    </row>
    <row r="282" spans="2:17" x14ac:dyDescent="0.2">
      <c r="B282" s="39" t="s">
        <v>17</v>
      </c>
      <c r="D282" s="42">
        <f>_xll.qlCalendarAdvance(Calendar,$D281,B282,"f",FALSE)</f>
        <v>42678</v>
      </c>
      <c r="E282" s="172">
        <f>_xll.qlInterestRateIndexValueDate(IndexON,D282)</f>
        <v>42678</v>
      </c>
      <c r="F282" s="188">
        <f>IFERROR(_xll.qlIndexFixing(IndexON,D282,TRUE,_xll.ohTrigger(RecalcTrigger,TriggerON)),NA())</f>
        <v>6.7211048067650223E-3</v>
      </c>
      <c r="H282" s="42">
        <f>_xll.qlCalendarAdvance(Calendar,$H281,B282,"f",FALSE)</f>
        <v>42678</v>
      </c>
      <c r="I282" s="172">
        <f>_xll.qlInterestRateIndexValueDate(Index1M,$H282)</f>
        <v>42678</v>
      </c>
      <c r="J282" s="177">
        <f>IFERROR(_xll.qlIndexFixing(Index1M,$H282,TRUE,_xll.ohTrigger(RecalcTrigger,Trigger1M)),NA())</f>
        <v>7.5676420080518191E-3</v>
      </c>
      <c r="K282" s="44">
        <f>IFERROR(_xll.qlIndexFixing(Index3M,H282,TRUE,_xll.ohTrigger(RecalcTrigger,Trigger3M)),NA())</f>
        <v>8.7813143273218052E-3</v>
      </c>
      <c r="L282" s="44">
        <f>IFERROR(_xll.qlIndexFixing(Index6M,$H282,TRUE,_xll.ohTrigger(RecalcTrigger,Trigger6M)),NA())</f>
        <v>1.0479338663309351E-2</v>
      </c>
      <c r="M282" s="178">
        <f>IFERROR(_xll.qlIndexFixing(Index1Y,$H282,TRUE,_xll.ohTrigger(RecalcTrigger,Trigger1Y)),NA())</f>
        <v>1.3968645933424324E-2</v>
      </c>
      <c r="N282" s="177">
        <f>IFERROR(_xll.qlIndexFixing(ONIndex1M,I282,TRUE,_xll.ohTrigger(RecalcTrigger,Trigger1M)),NA())</f>
        <v>7.3889948285118159E-3</v>
      </c>
      <c r="O282" s="44">
        <f>IFERROR(_xll.qlIndexFixing(ONIndex3M,I282,TRUE,_xll.ohTrigger(RecalcTrigger,Trigger3M)),NA())</f>
        <v>8.1796001546700463E-3</v>
      </c>
      <c r="P282" s="44">
        <f>IFERROR(_xll.qlIndexFixing(ONIndex6M,I282,TRUE,_xll.ohTrigger(RecalcTrigger,Trigger6M)),NA())</f>
        <v>9.4077004874086149E-3</v>
      </c>
      <c r="Q282" s="178">
        <f>IFERROR(_xll.qlIndexFixing(ONIndex1Y,I282,TRUE,_xll.ohTrigger(RecalcTrigger,Trigger1Y)),NA())</f>
        <v>1.0146137037364557E-2</v>
      </c>
    </row>
    <row r="283" spans="2:17" x14ac:dyDescent="0.2">
      <c r="B283" s="39" t="s">
        <v>17</v>
      </c>
      <c r="D283" s="42">
        <f>_xll.qlCalendarAdvance(Calendar,$D282,B283,"f",FALSE)</f>
        <v>42681</v>
      </c>
      <c r="E283" s="172">
        <f>_xll.qlInterestRateIndexValueDate(IndexON,D283)</f>
        <v>42681</v>
      </c>
      <c r="F283" s="188">
        <f>IFERROR(_xll.qlIndexFixing(IndexON,D283,TRUE,_xll.ohTrigger(RecalcTrigger,TriggerON)),NA())</f>
        <v>6.7415459388897592E-3</v>
      </c>
      <c r="H283" s="42">
        <f>_xll.qlCalendarAdvance(Calendar,$H282,B283,"f",FALSE)</f>
        <v>42681</v>
      </c>
      <c r="I283" s="172">
        <f>_xll.qlInterestRateIndexValueDate(Index1M,$H283)</f>
        <v>42681</v>
      </c>
      <c r="J283" s="177">
        <f>IFERROR(_xll.qlIndexFixing(Index1M,$H283,TRUE,_xll.ohTrigger(RecalcTrigger,Trigger1M)),NA())</f>
        <v>7.5989923853924113E-3</v>
      </c>
      <c r="K283" s="44">
        <f>IFERROR(_xll.qlIndexFixing(Index3M,H283,TRUE,_xll.ohTrigger(RecalcTrigger,Trigger3M)),NA())</f>
        <v>8.8075897788172808E-3</v>
      </c>
      <c r="L283" s="44">
        <f>IFERROR(_xll.qlIndexFixing(Index6M,$H283,TRUE,_xll.ohTrigger(RecalcTrigger,Trigger6M)),NA())</f>
        <v>1.0521667206931972E-2</v>
      </c>
      <c r="M283" s="178">
        <f>IFERROR(_xll.qlIndexFixing(Index1Y,$H283,TRUE,_xll.ohTrigger(RecalcTrigger,Trigger1Y)),NA())</f>
        <v>1.4000502542798277E-2</v>
      </c>
      <c r="N283" s="177">
        <f>IFERROR(_xll.qlIndexFixing(ONIndex1M,I283,TRUE,_xll.ohTrigger(RecalcTrigger,Trigger1M)),NA())</f>
        <v>7.4142119579356791E-3</v>
      </c>
      <c r="O283" s="44">
        <f>IFERROR(_xll.qlIndexFixing(ONIndex3M,I283,TRUE,_xll.ohTrigger(RecalcTrigger,Trigger3M)),NA())</f>
        <v>8.2017520564814372E-3</v>
      </c>
      <c r="P283" s="44">
        <f>IFERROR(_xll.qlIndexFixing(ONIndex6M,I283,TRUE,_xll.ohTrigger(RecalcTrigger,Trigger6M)),NA())</f>
        <v>9.4324279362845154E-3</v>
      </c>
      <c r="Q283" s="178">
        <f>IFERROR(_xll.qlIndexFixing(ONIndex1Y,I283,TRUE,_xll.ohTrigger(RecalcTrigger,Trigger1Y)),NA())</f>
        <v>1.0852274958362829E-2</v>
      </c>
    </row>
    <row r="284" spans="2:17" x14ac:dyDescent="0.2">
      <c r="B284" s="39" t="s">
        <v>17</v>
      </c>
      <c r="D284" s="42">
        <f>_xll.qlCalendarAdvance(Calendar,$D283,B284,"f",FALSE)</f>
        <v>42682</v>
      </c>
      <c r="E284" s="172">
        <f>_xll.qlInterestRateIndexValueDate(IndexON,D284)</f>
        <v>42682</v>
      </c>
      <c r="F284" s="188">
        <f>IFERROR(_xll.qlIndexFixing(IndexON,D284,TRUE,_xll.ohTrigger(RecalcTrigger,TriggerON)),NA())</f>
        <v>6.7517462500277237E-3</v>
      </c>
      <c r="H284" s="42">
        <f>_xll.qlCalendarAdvance(Calendar,$H283,B284,"f",FALSE)</f>
        <v>42682</v>
      </c>
      <c r="I284" s="172">
        <f>_xll.qlInterestRateIndexValueDate(Index1M,$H284)</f>
        <v>42682</v>
      </c>
      <c r="J284" s="177">
        <f>IFERROR(_xll.qlIndexFixing(Index1M,$H284,TRUE,_xll.ohTrigger(RecalcTrigger,Trigger1M)),NA())</f>
        <v>7.6115392643995401E-3</v>
      </c>
      <c r="K284" s="44">
        <f>IFERROR(_xll.qlIndexFixing(Index3M,H284,TRUE,_xll.ohTrigger(RecalcTrigger,Trigger3M)),NA())</f>
        <v>8.8210805314981513E-3</v>
      </c>
      <c r="L284" s="44">
        <f>IFERROR(_xll.qlIndexFixing(Index6M,$H284,TRUE,_xll.ohTrigger(RecalcTrigger,Trigger6M)),NA())</f>
        <v>1.0527413051222413E-2</v>
      </c>
      <c r="M284" s="178">
        <f>IFERROR(_xll.qlIndexFixing(Index1Y,$H284,TRUE,_xll.ohTrigger(RecalcTrigger,Trigger1Y)),NA())</f>
        <v>1.4010266172400199E-2</v>
      </c>
      <c r="N284" s="177">
        <f>IFERROR(_xll.qlIndexFixing(ONIndex1M,I284,TRUE,_xll.ohTrigger(RecalcTrigger,Trigger1M)),NA())</f>
        <v>7.4268804602894978E-3</v>
      </c>
      <c r="O284" s="44">
        <f>IFERROR(_xll.qlIndexFixing(ONIndex3M,I284,TRUE,_xll.ohTrigger(RecalcTrigger,Trigger3M)),NA())</f>
        <v>8.2130434385052631E-3</v>
      </c>
      <c r="P284" s="44">
        <f>IFERROR(_xll.qlIndexFixing(ONIndex6M,I284,TRUE,_xll.ohTrigger(RecalcTrigger,Trigger6M)),NA())</f>
        <v>9.4448652148959589E-3</v>
      </c>
      <c r="Q284" s="178">
        <f>IFERROR(_xll.qlIndexFixing(ONIndex1Y,I284,TRUE,_xll.ohTrigger(RecalcTrigger,Trigger1Y)),NA())</f>
        <v>1.1176807910389108E-2</v>
      </c>
    </row>
    <row r="285" spans="2:17" x14ac:dyDescent="0.2">
      <c r="B285" s="39" t="s">
        <v>17</v>
      </c>
      <c r="D285" s="42">
        <f>_xll.qlCalendarAdvance(Calendar,$D284,B285,"f",FALSE)</f>
        <v>42683</v>
      </c>
      <c r="E285" s="172">
        <f>_xll.qlInterestRateIndexValueDate(IndexON,D285)</f>
        <v>42683</v>
      </c>
      <c r="F285" s="188">
        <f>IFERROR(_xll.qlIndexFixing(IndexON,D285,TRUE,_xll.ohTrigger(RecalcTrigger,TriggerON)),NA())</f>
        <v>6.761897280650464E-3</v>
      </c>
      <c r="H285" s="42">
        <f>_xll.qlCalendarAdvance(Calendar,$H284,B285,"f",FALSE)</f>
        <v>42683</v>
      </c>
      <c r="I285" s="172">
        <f>_xll.qlInterestRateIndexValueDate(Index1M,$H285)</f>
        <v>42683</v>
      </c>
      <c r="J285" s="177">
        <f>IFERROR(_xll.qlIndexFixing(Index1M,$H285,TRUE,_xll.ohTrigger(RecalcTrigger,Trigger1M)),NA())</f>
        <v>7.6240772401485381E-3</v>
      </c>
      <c r="K285" s="44">
        <f>IFERROR(_xll.qlIndexFixing(Index3M,H285,TRUE,_xll.ohTrigger(RecalcTrigger,Trigger3M)),NA())</f>
        <v>8.8345952638081392E-3</v>
      </c>
      <c r="L285" s="44">
        <f>IFERROR(_xll.qlIndexFixing(Index6M,$H285,TRUE,_xll.ohTrigger(RecalcTrigger,Trigger6M)),NA())</f>
        <v>1.0539429364343126E-2</v>
      </c>
      <c r="M285" s="178">
        <f>IFERROR(_xll.qlIndexFixing(Index1Y,$H285,TRUE,_xll.ohTrigger(RecalcTrigger,Trigger1Y)),NA())</f>
        <v>1.4019165942885659E-2</v>
      </c>
      <c r="N285" s="177">
        <f>IFERROR(_xll.qlIndexFixing(ONIndex1M,I285,TRUE,_xll.ohTrigger(RecalcTrigger,Trigger1M)),NA())</f>
        <v>7.4395400521720667E-3</v>
      </c>
      <c r="O285" s="44">
        <f>IFERROR(_xll.qlIndexFixing(ONIndex3M,I285,TRUE,_xll.ohTrigger(RecalcTrigger,Trigger3M)),NA())</f>
        <v>8.2244090901251177E-3</v>
      </c>
      <c r="P285" s="44">
        <f>IFERROR(_xll.qlIndexFixing(ONIndex6M,I285,TRUE,_xll.ohTrigger(RecalcTrigger,Trigger6M)),NA())</f>
        <v>9.4572738854670213E-3</v>
      </c>
      <c r="Q285" s="178">
        <f>IFERROR(_xll.qlIndexFixing(ONIndex1Y,I285,TRUE,_xll.ohTrigger(RecalcTrigger,Trigger1Y)),NA())</f>
        <v>1.1484134616405184E-2</v>
      </c>
    </row>
    <row r="286" spans="2:17" x14ac:dyDescent="0.2">
      <c r="B286" s="39" t="s">
        <v>17</v>
      </c>
      <c r="D286" s="42">
        <f>_xll.qlCalendarAdvance(Calendar,$D285,B286,"f",FALSE)</f>
        <v>42684</v>
      </c>
      <c r="E286" s="172">
        <f>_xll.qlInterestRateIndexValueDate(IndexON,D286)</f>
        <v>42684</v>
      </c>
      <c r="F286" s="188">
        <f>IFERROR(_xll.qlIndexFixing(IndexON,D286,TRUE,_xll.ohTrigger(RecalcTrigger,TriggerON)),NA())</f>
        <v>6.7719990309200728E-3</v>
      </c>
      <c r="H286" s="42">
        <f>_xll.qlCalendarAdvance(Calendar,$H285,B286,"f",FALSE)</f>
        <v>42684</v>
      </c>
      <c r="I286" s="172">
        <f>_xll.qlInterestRateIndexValueDate(Index1M,$H286)</f>
        <v>42684</v>
      </c>
      <c r="J286" s="177">
        <f>IFERROR(_xll.qlIndexFixing(Index1M,$H286,TRUE,_xll.ohTrigger(RecalcTrigger,Trigger1M)),NA())</f>
        <v>7.6492406804262031E-3</v>
      </c>
      <c r="K286" s="44">
        <f>IFERROR(_xll.qlIndexFixing(Index3M,H286,TRUE,_xll.ohTrigger(RecalcTrigger,Trigger3M)),NA())</f>
        <v>8.8481329453908991E-3</v>
      </c>
      <c r="L286" s="44">
        <f>IFERROR(_xll.qlIndexFixing(Index6M,$H286,TRUE,_xll.ohTrigger(RecalcTrigger,Trigger6M)),NA())</f>
        <v>1.0551444862976033E-2</v>
      </c>
      <c r="M286" s="178">
        <f>IFERROR(_xll.qlIndexFixing(Index1Y,$H286,TRUE,_xll.ohTrigger(RecalcTrigger,Trigger1Y)),NA())</f>
        <v>1.4027249579206202E-2</v>
      </c>
      <c r="N286" s="177">
        <f>IFERROR(_xll.qlIndexFixing(ONIndex1M,I286,TRUE,_xll.ohTrigger(RecalcTrigger,Trigger1M)),NA())</f>
        <v>7.4521907338265247E-3</v>
      </c>
      <c r="O286" s="44">
        <f>IFERROR(_xll.qlIndexFixing(ONIndex3M,I286,TRUE,_xll.ohTrigger(RecalcTrigger,Trigger3M)),NA())</f>
        <v>8.2358490114220473E-3</v>
      </c>
      <c r="P286" s="44">
        <f>IFERROR(_xll.qlIndexFixing(ONIndex6M,I286,TRUE,_xll.ohTrigger(RecalcTrigger,Trigger6M)),NA())</f>
        <v>9.4696539479977027E-3</v>
      </c>
      <c r="Q286" s="178">
        <f>IFERROR(_xll.qlIndexFixing(ONIndex1Y,I286,TRUE,_xll.ohTrigger(RecalcTrigger,Trigger1Y)),NA())</f>
        <v>1.1774255032808156E-2</v>
      </c>
    </row>
    <row r="287" spans="2:17" x14ac:dyDescent="0.2">
      <c r="B287" s="39" t="s">
        <v>17</v>
      </c>
      <c r="D287" s="42">
        <f>_xll.qlCalendarAdvance(Calendar,$D286,B287,"f",FALSE)</f>
        <v>42685</v>
      </c>
      <c r="E287" s="172">
        <f>_xll.qlInterestRateIndexValueDate(IndexON,D287)</f>
        <v>42685</v>
      </c>
      <c r="F287" s="188">
        <f>IFERROR(_xll.qlIndexFixing(IndexON,D287,TRUE,_xll.ohTrigger(RecalcTrigger,TriggerON)),NA())</f>
        <v>6.7921646522917109E-3</v>
      </c>
      <c r="H287" s="42">
        <f>_xll.qlCalendarAdvance(Calendar,$H286,B287,"f",FALSE)</f>
        <v>42685</v>
      </c>
      <c r="I287" s="172">
        <f>_xll.qlInterestRateIndexValueDate(Index1M,$H287)</f>
        <v>42685</v>
      </c>
      <c r="J287" s="177">
        <f>IFERROR(_xll.qlIndexFixing(Index1M,$H287,TRUE,_xll.ohTrigger(RecalcTrigger,Trigger1M)),NA())</f>
        <v>7.6554408294816243E-3</v>
      </c>
      <c r="K287" s="44">
        <f>IFERROR(_xll.qlIndexFixing(Index3M,H287,TRUE,_xll.ohTrigger(RecalcTrigger,Trigger3M)),NA())</f>
        <v>8.8757429273071536E-3</v>
      </c>
      <c r="L287" s="44">
        <f>IFERROR(_xll.qlIndexFixing(Index6M,$H287,TRUE,_xll.ohTrigger(RecalcTrigger,Trigger6M)),NA())</f>
        <v>1.0563459596649812E-2</v>
      </c>
      <c r="M287" s="178">
        <f>IFERROR(_xll.qlIndexFixing(Index1Y,$H287,TRUE,_xll.ohTrigger(RecalcTrigger,Trigger1Y)),NA())</f>
        <v>1.4037812163421613E-2</v>
      </c>
      <c r="N287" s="177">
        <f>IFERROR(_xll.qlIndexFixing(ONIndex1M,I287,TRUE,_xll.ohTrigger(RecalcTrigger,Trigger1M)),NA())</f>
        <v>7.4776155814911451E-3</v>
      </c>
      <c r="O287" s="44">
        <f>IFERROR(_xll.qlIndexFixing(ONIndex3M,I287,TRUE,_xll.ohTrigger(RecalcTrigger,Trigger3M)),NA())</f>
        <v>8.2591632994163024E-3</v>
      </c>
      <c r="P287" s="44">
        <f>IFERROR(_xll.qlIndexFixing(ONIndex6M,I287,TRUE,_xll.ohTrigger(RecalcTrigger,Trigger6M)),NA())</f>
        <v>9.4945656795016511E-3</v>
      </c>
      <c r="Q287" s="178">
        <f>IFERROR(_xll.qlIndexFixing(ONIndex1Y,I287,TRUE,_xll.ohTrigger(RecalcTrigger,Trigger1Y)),NA())</f>
        <v>1.2297555616521313E-2</v>
      </c>
    </row>
    <row r="288" spans="2:17" x14ac:dyDescent="0.2">
      <c r="B288" s="39" t="s">
        <v>17</v>
      </c>
      <c r="D288" s="42">
        <f>_xll.qlCalendarAdvance(Calendar,$D287,B288,"f",FALSE)</f>
        <v>42688</v>
      </c>
      <c r="E288" s="172">
        <f>_xll.qlInterestRateIndexValueDate(IndexON,D288)</f>
        <v>42688</v>
      </c>
      <c r="F288" s="188">
        <f>IFERROR(_xll.qlIndexFixing(IndexON,D288,TRUE,_xll.ohTrigger(RecalcTrigger,TriggerON)),NA())</f>
        <v>6.8119132270894056E-3</v>
      </c>
      <c r="H288" s="42">
        <f>_xll.qlCalendarAdvance(Calendar,$H287,B288,"f",FALSE)</f>
        <v>42688</v>
      </c>
      <c r="I288" s="172">
        <f>_xll.qlInterestRateIndexValueDate(Index1M,$H288)</f>
        <v>42688</v>
      </c>
      <c r="J288" s="177">
        <f>IFERROR(_xll.qlIndexFixing(Index1M,$H288,TRUE,_xll.ohTrigger(RecalcTrigger,Trigger1M)),NA())</f>
        <v>7.6866335690706222E-3</v>
      </c>
      <c r="K288" s="44">
        <f>IFERROR(_xll.qlIndexFixing(Index3M,H288,TRUE,_xll.ohTrigger(RecalcTrigger,Trigger3M)),NA())</f>
        <v>8.9024925569078615E-3</v>
      </c>
      <c r="L288" s="44">
        <f>IFERROR(_xll.qlIndexFixing(Index6M,$H288,TRUE,_xll.ohTrigger(RecalcTrigger,Trigger6M)),NA())</f>
        <v>1.0605783663780245E-2</v>
      </c>
      <c r="M288" s="178">
        <f>IFERROR(_xll.qlIndexFixing(Index1Y,$H288,TRUE,_xll.ohTrigger(RecalcTrigger,Trigger1Y)),NA())</f>
        <v>1.405237739921894E-2</v>
      </c>
      <c r="N288" s="177">
        <f>IFERROR(_xll.qlIndexFixing(ONIndex1M,I288,TRUE,_xll.ohTrigger(RecalcTrigger,Trigger1M)),NA())</f>
        <v>7.5027043567044149E-3</v>
      </c>
      <c r="O288" s="44">
        <f>IFERROR(_xll.qlIndexFixing(ONIndex3M,I288,TRUE,_xll.ohTrigger(RecalcTrigger,Trigger3M)),NA())</f>
        <v>8.2823513932184234E-3</v>
      </c>
      <c r="P288" s="44">
        <f>IFERROR(_xll.qlIndexFixing(ONIndex6M,I288,TRUE,_xll.ohTrigger(RecalcTrigger,Trigger6M)),NA())</f>
        <v>9.5188881176355711E-3</v>
      </c>
      <c r="Q288" s="178">
        <f>IFERROR(_xll.qlIndexFixing(ONIndex1Y,I288,TRUE,_xll.ohTrigger(RecalcTrigger,Trigger1Y)),NA())</f>
        <v>1.2762673019625081E-2</v>
      </c>
    </row>
    <row r="289" spans="2:17" x14ac:dyDescent="0.2">
      <c r="B289" s="39" t="s">
        <v>17</v>
      </c>
      <c r="D289" s="42">
        <f>_xll.qlCalendarAdvance(Calendar,$D288,B289,"f",FALSE)</f>
        <v>42689</v>
      </c>
      <c r="E289" s="172">
        <f>_xll.qlInterestRateIndexValueDate(IndexON,D289)</f>
        <v>42689</v>
      </c>
      <c r="F289" s="188">
        <f>IFERROR(_xll.qlIndexFixing(IndexON,D289,TRUE,_xll.ohTrigger(RecalcTrigger,TriggerON)),NA())</f>
        <v>6.8217685749449863E-3</v>
      </c>
      <c r="H289" s="42">
        <f>_xll.qlCalendarAdvance(Calendar,$H288,B289,"f",FALSE)</f>
        <v>42689</v>
      </c>
      <c r="I289" s="172">
        <f>_xll.qlInterestRateIndexValueDate(Index1M,$H289)</f>
        <v>42689</v>
      </c>
      <c r="J289" s="177">
        <f>IFERROR(_xll.qlIndexFixing(Index1M,$H289,TRUE,_xll.ohTrigger(RecalcTrigger,Trigger1M)),NA())</f>
        <v>7.6991181246954072E-3</v>
      </c>
      <c r="K289" s="44">
        <f>IFERROR(_xll.qlIndexFixing(Index3M,H289,TRUE,_xll.ohTrigger(RecalcTrigger,Trigger3M)),NA())</f>
        <v>8.9161295290732592E-3</v>
      </c>
      <c r="L289" s="44">
        <f>IFERROR(_xll.qlIndexFixing(Index6M,$H289,TRUE,_xll.ohTrigger(RecalcTrigger,Trigger6M)),NA())</f>
        <v>1.0611511872386823E-2</v>
      </c>
      <c r="M289" s="178">
        <f>IFERROR(_xll.qlIndexFixing(Index1Y,$H289,TRUE,_xll.ohTrigger(RecalcTrigger,Trigger1Y)),NA())</f>
        <v>1.4057096351431042E-2</v>
      </c>
      <c r="N289" s="177">
        <f>IFERROR(_xll.qlIndexFixing(ONIndex1M,I289,TRUE,_xll.ohTrigger(RecalcTrigger,Trigger1M)),NA())</f>
        <v>7.515310486488902E-3</v>
      </c>
      <c r="O289" s="44">
        <f>IFERROR(_xll.qlIndexFixing(ONIndex3M,I289,TRUE,_xll.ohTrigger(RecalcTrigger,Trigger3M)),NA())</f>
        <v>8.2941626628196818E-3</v>
      </c>
      <c r="P289" s="44">
        <f>IFERROR(_xll.qlIndexFixing(ONIndex6M,I289,TRUE,_xll.ohTrigger(RecalcTrigger,Trigger6M)),NA())</f>
        <v>9.5311251398022545E-3</v>
      </c>
      <c r="Q289" s="178">
        <f>IFERROR(_xll.qlIndexFixing(ONIndex1Y,I289,TRUE,_xll.ohTrigger(RecalcTrigger,Trigger1Y)),NA())</f>
        <v>1.2966761421773221E-2</v>
      </c>
    </row>
    <row r="290" spans="2:17" x14ac:dyDescent="0.2">
      <c r="B290" s="39" t="s">
        <v>17</v>
      </c>
      <c r="D290" s="42">
        <f>_xll.qlCalendarAdvance(Calendar,$D289,B290,"f",FALSE)</f>
        <v>42690</v>
      </c>
      <c r="E290" s="172">
        <f>_xll.qlInterestRateIndexValueDate(IndexON,D290)</f>
        <v>42690</v>
      </c>
      <c r="F290" s="188">
        <f>IFERROR(_xll.qlIndexFixing(IndexON,D290,TRUE,_xll.ohTrigger(RecalcTrigger,TriggerON)),NA())</f>
        <v>6.8315746422042967E-3</v>
      </c>
      <c r="H290" s="42">
        <f>_xll.qlCalendarAdvance(Calendar,$H289,B290,"f",FALSE)</f>
        <v>42690</v>
      </c>
      <c r="I290" s="172">
        <f>_xll.qlInterestRateIndexValueDate(Index1M,$H290)</f>
        <v>42690</v>
      </c>
      <c r="J290" s="177">
        <f>IFERROR(_xll.qlIndexFixing(Index1M,$H290,TRUE,_xll.ohTrigger(RecalcTrigger,Trigger1M)),NA())</f>
        <v>7.7115937768702514E-3</v>
      </c>
      <c r="K290" s="44">
        <f>IFERROR(_xll.qlIndexFixing(Index3M,H290,TRUE,_xll.ohTrigger(RecalcTrigger,Trigger3M)),NA())</f>
        <v>8.9297832681002783E-3</v>
      </c>
      <c r="L290" s="44">
        <f>IFERROR(_xll.qlIndexFixing(Index6M,$H290,TRUE,_xll.ohTrigger(RecalcTrigger,Trigger6M)),NA())</f>
        <v>1.0623523524249357E-2</v>
      </c>
      <c r="M290" s="178">
        <f>IFERROR(_xll.qlIndexFixing(Index1Y,$H290,TRUE,_xll.ohTrigger(RecalcTrigger,Trigger1Y)),NA())</f>
        <v>1.4061285581935756E-2</v>
      </c>
      <c r="N290" s="177">
        <f>IFERROR(_xll.qlIndexFixing(ONIndex1M,I290,TRUE,_xll.ohTrigger(RecalcTrigger,Trigger1M)),NA())</f>
        <v>7.5279077060452781E-3</v>
      </c>
      <c r="O290" s="44">
        <f>IFERROR(_xll.qlIndexFixing(ONIndex3M,I290,TRUE,_xll.ohTrigger(RecalcTrigger,Trigger3M)),NA())</f>
        <v>8.3060482021790616E-3</v>
      </c>
      <c r="P290" s="44">
        <f>IFERROR(_xll.qlIndexFixing(ONIndex6M,I290,TRUE,_xll.ohTrigger(RecalcTrigger,Trigger6M)),NA())</f>
        <v>9.5433335540906494E-3</v>
      </c>
      <c r="Q290" s="178">
        <f>IFERROR(_xll.qlIndexFixing(ONIndex1Y,I290,TRUE,_xll.ohTrigger(RecalcTrigger,Trigger1Y)),NA())</f>
        <v>1.3153643324803621E-2</v>
      </c>
    </row>
    <row r="291" spans="2:17" x14ac:dyDescent="0.2">
      <c r="B291" s="39" t="s">
        <v>17</v>
      </c>
      <c r="D291" s="42">
        <f>_xll.qlCalendarAdvance(Calendar,$D290,B291,"f",FALSE)</f>
        <v>42691</v>
      </c>
      <c r="E291" s="172">
        <f>_xll.qlInterestRateIndexValueDate(IndexON,D291)</f>
        <v>42691</v>
      </c>
      <c r="F291" s="188">
        <f>IFERROR(_xll.qlIndexFixing(IndexON,D291,TRUE,_xll.ohTrigger(RecalcTrigger,TriggerON)),NA())</f>
        <v>6.8413314290294291E-3</v>
      </c>
      <c r="H291" s="42">
        <f>_xll.qlCalendarAdvance(Calendar,$H290,B291,"f",FALSE)</f>
        <v>42691</v>
      </c>
      <c r="I291" s="172">
        <f>_xll.qlInterestRateIndexValueDate(Index1M,$H291)</f>
        <v>42691</v>
      </c>
      <c r="J291" s="177">
        <f>IFERROR(_xll.qlIndexFixing(Index1M,$H291,TRUE,_xll.ohTrigger(RecalcTrigger,Trigger1M)),NA())</f>
        <v>7.7366362517665085E-3</v>
      </c>
      <c r="K291" s="44">
        <f>IFERROR(_xll.qlIndexFixing(Index3M,H291,TRUE,_xll.ohTrigger(RecalcTrigger,Trigger3M)),NA())</f>
        <v>8.9434527435383118E-3</v>
      </c>
      <c r="L291" s="44">
        <f>IFERROR(_xll.qlIndexFixing(Index6M,$H291,TRUE,_xll.ohTrigger(RecalcTrigger,Trigger6M)),NA())</f>
        <v>1.0635534708353952E-2</v>
      </c>
      <c r="M291" s="178">
        <f>IFERROR(_xll.qlIndexFixing(Index1Y,$H291,TRUE,_xll.ohTrigger(RecalcTrigger,Trigger1Y)),NA())</f>
        <v>1.4064992833643375E-2</v>
      </c>
      <c r="N291" s="177">
        <f>IFERROR(_xll.qlIndexFixing(ONIndex1M,I291,TRUE,_xll.ohTrigger(RecalcTrigger,Trigger1M)),NA())</f>
        <v>7.5404960151304046E-3</v>
      </c>
      <c r="O291" s="44">
        <f>IFERROR(_xll.qlIndexFixing(ONIndex3M,I291,TRUE,_xll.ohTrigger(RecalcTrigger,Trigger3M)),NA())</f>
        <v>8.3180080111344701E-3</v>
      </c>
      <c r="P291" s="44">
        <f>IFERROR(_xll.qlIndexFixing(ONIndex6M,I291,TRUE,_xll.ohTrigger(RecalcTrigger,Trigger6M)),NA())</f>
        <v>9.555513360257617E-3</v>
      </c>
      <c r="Q291" s="178">
        <f>IFERROR(_xll.qlIndexFixing(ONIndex1Y,I291,TRUE,_xll.ohTrigger(RecalcTrigger,Trigger1Y)),NA())</f>
        <v>1.3323318702214149E-2</v>
      </c>
    </row>
    <row r="292" spans="2:17" x14ac:dyDescent="0.2">
      <c r="B292" s="39" t="s">
        <v>17</v>
      </c>
      <c r="D292" s="42">
        <f>_xll.qlCalendarAdvance(Calendar,$D291,B292,"f",FALSE)</f>
        <v>42692</v>
      </c>
      <c r="E292" s="172">
        <f>_xll.qlInterestRateIndexValueDate(IndexON,D292)</f>
        <v>42692</v>
      </c>
      <c r="F292" s="188">
        <f>IFERROR(_xll.qlIndexFixing(IndexON,D292,TRUE,_xll.ohTrigger(RecalcTrigger,TriggerON)),NA())</f>
        <v>6.8608096911123208E-3</v>
      </c>
      <c r="H292" s="42">
        <f>_xll.qlCalendarAdvance(Calendar,$H291,B292,"f",FALSE)</f>
        <v>42692</v>
      </c>
      <c r="I292" s="172">
        <f>_xll.qlInterestRateIndexValueDate(Index1M,$H292)</f>
        <v>42692</v>
      </c>
      <c r="J292" s="177">
        <f>IFERROR(_xll.qlIndexFixing(Index1M,$H292,TRUE,_xll.ohTrigger(RecalcTrigger,Trigger1M)),NA())</f>
        <v>7.7428033984264684E-3</v>
      </c>
      <c r="K292" s="44">
        <f>IFERROR(_xll.qlIndexFixing(Index3M,H292,TRUE,_xll.ohTrigger(RecalcTrigger,Trigger3M)),NA())</f>
        <v>8.9711521834594209E-3</v>
      </c>
      <c r="L292" s="44">
        <f>IFERROR(_xll.qlIndexFixing(Index6M,$H292,TRUE,_xll.ohTrigger(RecalcTrigger,Trigger6M)),NA())</f>
        <v>1.0647545474238247E-2</v>
      </c>
      <c r="M292" s="178">
        <f>IFERROR(_xll.qlIndexFixing(Index1Y,$H292,TRUE,_xll.ohTrigger(RecalcTrigger,Trigger1Y)),NA())</f>
        <v>1.4071850461241929E-2</v>
      </c>
      <c r="N292" s="177">
        <f>IFERROR(_xll.qlIndexFixing(ONIndex1M,I292,TRUE,_xll.ohTrigger(RecalcTrigger,Trigger1M)),NA())</f>
        <v>7.5657997522308555E-3</v>
      </c>
      <c r="O292" s="44">
        <f>IFERROR(_xll.qlIndexFixing(ONIndex3M,I292,TRUE,_xll.ohTrigger(RecalcTrigger,Trigger3M)),NA())</f>
        <v>8.3423658589017648E-3</v>
      </c>
      <c r="P292" s="44">
        <f>IFERROR(_xll.qlIndexFixing(ONIndex6M,I292,TRUE,_xll.ohTrigger(RecalcTrigger,Trigger6M)),NA())</f>
        <v>9.5800290449003338E-3</v>
      </c>
      <c r="Q292" s="178">
        <f>IFERROR(_xll.qlIndexFixing(ONIndex1Y,I292,TRUE,_xll.ohTrigger(RecalcTrigger,Trigger1Y)),NA())</f>
        <v>1.3605821384011786E-2</v>
      </c>
    </row>
    <row r="293" spans="2:17" x14ac:dyDescent="0.2">
      <c r="B293" s="39" t="s">
        <v>17</v>
      </c>
      <c r="D293" s="42">
        <f>_xll.qlCalendarAdvance(Calendar,$D292,B293,"f",FALSE)</f>
        <v>42695</v>
      </c>
      <c r="E293" s="172">
        <f>_xll.qlInterestRateIndexValueDate(IndexON,D293)</f>
        <v>42695</v>
      </c>
      <c r="F293" s="188">
        <f>IFERROR(_xll.qlIndexFixing(IndexON,D293,TRUE,_xll.ohTrigger(RecalcTrigger,TriggerON)),NA())</f>
        <v>6.8798657713398104E-3</v>
      </c>
      <c r="H293" s="42">
        <f>_xll.qlCalendarAdvance(Calendar,$H292,B293,"f",FALSE)</f>
        <v>42695</v>
      </c>
      <c r="I293" s="172">
        <f>_xll.qlInterestRateIndexValueDate(Index1M,$H293)</f>
        <v>42695</v>
      </c>
      <c r="J293" s="177">
        <f>IFERROR(_xll.qlIndexFixing(Index1M,$H293,TRUE,_xll.ohTrigger(RecalcTrigger,Trigger1M)),NA())</f>
        <v>7.7738384850471283E-3</v>
      </c>
      <c r="K293" s="44">
        <f>IFERROR(_xll.qlIndexFixing(Index3M,H293,TRUE,_xll.ohTrigger(RecalcTrigger,Trigger3M)),NA())</f>
        <v>8.9982673999057568E-3</v>
      </c>
      <c r="L293" s="44">
        <f>IFERROR(_xll.qlIndexFixing(Index6M,$H293,TRUE,_xll.ohTrigger(RecalcTrigger,Trigger6M)),NA())</f>
        <v>1.0689867208655677E-2</v>
      </c>
      <c r="M293" s="178">
        <f>IFERROR(_xll.qlIndexFixing(Index1Y,$H293,TRUE,_xll.ohTrigger(RecalcTrigger,Trigger1Y)),NA())</f>
        <v>1.4075956956505209E-2</v>
      </c>
      <c r="N293" s="177">
        <f>IFERROR(_xll.qlIndexFixing(ONIndex1M,I293,TRUE,_xll.ohTrigger(RecalcTrigger,Trigger1M)),NA())</f>
        <v>7.5907601481361997E-3</v>
      </c>
      <c r="O293" s="44">
        <f>IFERROR(_xll.qlIndexFixing(ONIndex3M,I293,TRUE,_xll.ohTrigger(RecalcTrigger,Trigger3M)),NA())</f>
        <v>8.3665899443752245E-3</v>
      </c>
      <c r="P293" s="44">
        <f>IFERROR(_xll.qlIndexFixing(ONIndex6M,I293,TRUE,_xll.ohTrigger(RecalcTrigger,Trigger6M)),NA())</f>
        <v>9.6039465041164451E-3</v>
      </c>
      <c r="Q293" s="178">
        <f>IFERROR(_xll.qlIndexFixing(ONIndex1Y,I293,TRUE,_xll.ohTrigger(RecalcTrigger,Trigger1Y)),NA())</f>
        <v>1.3829954512334375E-2</v>
      </c>
    </row>
    <row r="294" spans="2:17" x14ac:dyDescent="0.2">
      <c r="B294" s="39" t="s">
        <v>17</v>
      </c>
      <c r="D294" s="42">
        <f>_xll.qlCalendarAdvance(Calendar,$D293,B294,"f",FALSE)</f>
        <v>42696</v>
      </c>
      <c r="E294" s="172">
        <f>_xll.qlInterestRateIndexValueDate(IndexON,D294)</f>
        <v>42696</v>
      </c>
      <c r="F294" s="188">
        <f>IFERROR(_xll.qlIndexFixing(IndexON,D294,TRUE,_xll.ohTrigger(RecalcTrigger,TriggerON)),NA())</f>
        <v>6.8893761555888222E-3</v>
      </c>
      <c r="H294" s="42">
        <f>_xll.qlCalendarAdvance(Calendar,$H293,B294,"f",FALSE)</f>
        <v>42696</v>
      </c>
      <c r="I294" s="172">
        <f>_xll.qlInterestRateIndexValueDate(Index1M,$H294)</f>
        <v>42696</v>
      </c>
      <c r="J294" s="177">
        <f>IFERROR(_xll.qlIndexFixing(Index1M,$H294,TRUE,_xll.ohTrigger(RecalcTrigger,Trigger1M)),NA())</f>
        <v>7.7862607159469022E-3</v>
      </c>
      <c r="K294" s="44">
        <f>IFERROR(_xll.qlIndexFixing(Index3M,H294,TRUE,_xll.ohTrigger(RecalcTrigger,Trigger3M)),NA())</f>
        <v>9.0120001001535253E-3</v>
      </c>
      <c r="L294" s="44">
        <f>IFERROR(_xll.qlIndexFixing(Index6M,$H294,TRUE,_xll.ohTrigger(RecalcTrigger,Trigger6M)),NA())</f>
        <v>1.0695585346369007E-2</v>
      </c>
      <c r="M294" s="178">
        <f>IFERROR(_xll.qlIndexFixing(Index1Y,$H294,TRUE,_xll.ohTrigger(RecalcTrigger,Trigger1Y)),NA())</f>
        <v>1.4077970500971038E-2</v>
      </c>
      <c r="N294" s="177">
        <f>IFERROR(_xll.qlIndexFixing(ONIndex1M,I294,TRUE,_xll.ohTrigger(RecalcTrigger,Trigger1M)),NA())</f>
        <v>7.6033039054324014E-3</v>
      </c>
      <c r="O294" s="44">
        <f>IFERROR(_xll.qlIndexFixing(ONIndex3M,I294,TRUE,_xll.ohTrigger(RecalcTrigger,Trigger3M)),NA())</f>
        <v>8.378921101959147E-3</v>
      </c>
      <c r="P294" s="44">
        <f>IFERROR(_xll.qlIndexFixing(ONIndex6M,I294,TRUE,_xll.ohTrigger(RecalcTrigger,Trigger6M)),NA())</f>
        <v>9.6159832699194148E-3</v>
      </c>
      <c r="Q294" s="178">
        <f>IFERROR(_xll.qlIndexFixing(ONIndex1Y,I294,TRUE,_xll.ohTrigger(RecalcTrigger,Trigger1Y)),NA())</f>
        <v>1.3913596950508866E-2</v>
      </c>
    </row>
    <row r="295" spans="2:17" x14ac:dyDescent="0.2">
      <c r="B295" s="39" t="s">
        <v>17</v>
      </c>
      <c r="D295" s="42">
        <f>_xll.qlCalendarAdvance(Calendar,$D294,B295,"f",FALSE)</f>
        <v>42697</v>
      </c>
      <c r="E295" s="172">
        <f>_xll.qlInterestRateIndexValueDate(IndexON,D295)</f>
        <v>42697</v>
      </c>
      <c r="F295" s="188">
        <f>IFERROR(_xll.qlIndexFixing(IndexON,D295,TRUE,_xll.ohTrigger(RecalcTrigger,TriggerON)),NA())</f>
        <v>6.8988372594036562E-3</v>
      </c>
      <c r="H295" s="42">
        <f>_xll.qlCalendarAdvance(Calendar,$H294,B295,"f",FALSE)</f>
        <v>42697</v>
      </c>
      <c r="I295" s="172">
        <f>_xll.qlInterestRateIndexValueDate(Index1M,$H295)</f>
        <v>42697</v>
      </c>
      <c r="J295" s="177">
        <f>IFERROR(_xll.qlIndexFixing(Index1M,$H295,TRUE,_xll.ohTrigger(RecalcTrigger,Trigger1M)),NA())</f>
        <v>7.7986740432076287E-3</v>
      </c>
      <c r="K295" s="44">
        <f>IFERROR(_xll.qlIndexFixing(Index3M,H295,TRUE,_xll.ohTrigger(RecalcTrigger,Trigger3M)),NA())</f>
        <v>9.0257423538135702E-3</v>
      </c>
      <c r="L295" s="44">
        <f>IFERROR(_xll.qlIndexFixing(Index6M,$H295,TRUE,_xll.ohTrigger(RecalcTrigger,Trigger6M)),NA())</f>
        <v>1.0707594764258871E-2</v>
      </c>
      <c r="M295" s="178">
        <f>IFERROR(_xll.qlIndexFixing(Index1Y,$H295,TRUE,_xll.ohTrigger(RecalcTrigger,Trigger1Y)),NA())</f>
        <v>1.4079788547437078E-2</v>
      </c>
      <c r="N295" s="177">
        <f>IFERROR(_xll.qlIndexFixing(ONIndex1M,I295,TRUE,_xll.ohTrigger(RecalcTrigger,Trigger1M)),NA())</f>
        <v>7.6158387525004922E-3</v>
      </c>
      <c r="O295" s="44">
        <f>IFERROR(_xll.qlIndexFixing(ONIndex3M,I295,TRUE,_xll.ohTrigger(RecalcTrigger,Trigger3M)),NA())</f>
        <v>8.3913265293011907E-3</v>
      </c>
      <c r="P295" s="44">
        <f>IFERROR(_xll.qlIndexFixing(ONIndex6M,I295,TRUE,_xll.ohTrigger(RecalcTrigger,Trigger6M)),NA())</f>
        <v>9.6279914276820033E-3</v>
      </c>
      <c r="Q295" s="178">
        <f>IFERROR(_xll.qlIndexFixing(ONIndex1Y,I295,TRUE,_xll.ohTrigger(RecalcTrigger,Trigger1Y)),NA())</f>
        <v>1.3980032755515071E-2</v>
      </c>
    </row>
    <row r="296" spans="2:17" x14ac:dyDescent="0.2">
      <c r="B296" s="39" t="s">
        <v>17</v>
      </c>
      <c r="D296" s="42">
        <f>_xll.qlCalendarAdvance(Calendar,$D295,B296,"f",FALSE)</f>
        <v>42698</v>
      </c>
      <c r="E296" s="172">
        <f>_xll.qlInterestRateIndexValueDate(IndexON,D296)</f>
        <v>42698</v>
      </c>
      <c r="F296" s="188">
        <f>IFERROR(_xll.qlIndexFixing(IndexON,D296,TRUE,_xll.ohTrigger(RecalcTrigger,TriggerON)),NA())</f>
        <v>6.9082490826222198E-3</v>
      </c>
      <c r="H296" s="42">
        <f>_xll.qlCalendarAdvance(Calendar,$H295,B296,"f",FALSE)</f>
        <v>42698</v>
      </c>
      <c r="I296" s="172">
        <f>_xll.qlInterestRateIndexValueDate(Index1M,$H296)</f>
        <v>42698</v>
      </c>
      <c r="J296" s="177">
        <f>IFERROR(_xll.qlIndexFixing(Index1M,$H296,TRUE,_xll.ohTrigger(RecalcTrigger,Trigger1M)),NA())</f>
        <v>7.8361018667164866E-3</v>
      </c>
      <c r="K296" s="44">
        <f>IFERROR(_xll.qlIndexFixing(Index3M,H296,TRUE,_xll.ohTrigger(RecalcTrigger,Trigger3M)),NA())</f>
        <v>9.0394931303392646E-3</v>
      </c>
      <c r="L296" s="44">
        <f>IFERROR(_xll.qlIndexFixing(Index6M,$H296,TRUE,_xll.ohTrigger(RecalcTrigger,Trigger6M)),NA())</f>
        <v>1.0719604061178877E-2</v>
      </c>
      <c r="M296" s="178">
        <f>IFERROR(_xll.qlIndexFixing(Index1Y,$H296,TRUE,_xll.ohTrigger(RecalcTrigger,Trigger1Y)),NA())</f>
        <v>1.4081458845103478E-2</v>
      </c>
      <c r="N296" s="177">
        <f>IFERROR(_xll.qlIndexFixing(ONIndex1M,I296,TRUE,_xll.ohTrigger(RecalcTrigger,Trigger1M)),NA())</f>
        <v>7.6283646890973333E-3</v>
      </c>
      <c r="O296" s="44">
        <f>IFERROR(_xll.qlIndexFixing(ONIndex3M,I296,TRUE,_xll.ohTrigger(RecalcTrigger,Trigger3M)),NA())</f>
        <v>8.4038062264013558E-3</v>
      </c>
      <c r="P296" s="44">
        <f>IFERROR(_xll.qlIndexFixing(ONIndex6M,I296,TRUE,_xll.ohTrigger(RecalcTrigger,Trigger6M)),NA())</f>
        <v>9.6399709772421183E-3</v>
      </c>
      <c r="Q296" s="178">
        <f>IFERROR(_xll.qlIndexFixing(ONIndex1Y,I296,TRUE,_xll.ohTrigger(RecalcTrigger,Trigger1Y)),NA())</f>
        <v>1.4029261918113711E-2</v>
      </c>
    </row>
    <row r="297" spans="2:17" x14ac:dyDescent="0.2">
      <c r="B297" s="39" t="s">
        <v>17</v>
      </c>
      <c r="D297" s="42">
        <f>_xll.qlCalendarAdvance(Calendar,$D296,B297,"f",FALSE)</f>
        <v>42699</v>
      </c>
      <c r="E297" s="172">
        <f>_xll.qlInterestRateIndexValueDate(IndexON,D297)</f>
        <v>42699</v>
      </c>
      <c r="F297" s="188">
        <f>IFERROR(_xll.qlIndexFixing(IndexON,D297,TRUE,_xll.ohTrigger(RecalcTrigger,TriggerON)),NA())</f>
        <v>6.9270399191205074E-3</v>
      </c>
      <c r="H297" s="42">
        <f>_xll.qlCalendarAdvance(Calendar,$H296,B297,"f",FALSE)</f>
        <v>42699</v>
      </c>
      <c r="I297" s="172">
        <f>_xll.qlInterestRateIndexValueDate(Index1M,$H297)</f>
        <v>42699</v>
      </c>
      <c r="J297" s="177">
        <f>IFERROR(_xll.qlIndexFixing(Index1M,$H297,TRUE,_xll.ohTrigger(RecalcTrigger,Trigger1M)),NA())</f>
        <v>7.8422330329414539E-3</v>
      </c>
      <c r="K297" s="44">
        <f>IFERROR(_xll.qlIndexFixing(Index3M,H297,TRUE,_xll.ohTrigger(RecalcTrigger,Trigger3M)),NA())</f>
        <v>9.0671961575430945E-3</v>
      </c>
      <c r="L297" s="44">
        <f>IFERROR(_xll.qlIndexFixing(Index6M,$H297,TRUE,_xll.ohTrigger(RecalcTrigger,Trigger6M)),NA())</f>
        <v>1.0731613286675169E-2</v>
      </c>
      <c r="M297" s="178">
        <f>IFERROR(_xll.qlIndexFixing(Index1Y,$H297,TRUE,_xll.ohTrigger(RecalcTrigger,Trigger1Y)),NA())</f>
        <v>1.4087047549590214E-2</v>
      </c>
      <c r="N297" s="177">
        <f>IFERROR(_xll.qlIndexFixing(ONIndex1M,I297,TRUE,_xll.ohTrigger(RecalcTrigger,Trigger1M)),NA())</f>
        <v>7.6535473397854057E-3</v>
      </c>
      <c r="O297" s="44">
        <f>IFERROR(_xll.qlIndexFixing(ONIndex3M,I297,TRUE,_xll.ohTrigger(RecalcTrigger,Trigger3M)),NA())</f>
        <v>8.429207840636721E-3</v>
      </c>
      <c r="P297" s="44">
        <f>IFERROR(_xll.qlIndexFixing(ONIndex6M,I297,TRUE,_xll.ohTrigger(RecalcTrigger,Trigger6M)),NA())</f>
        <v>9.6640905806059489E-3</v>
      </c>
      <c r="Q297" s="178">
        <f>IFERROR(_xll.qlIndexFixing(ONIndex1Y,I297,TRUE,_xll.ohTrigger(RecalcTrigger,Trigger1Y)),NA())</f>
        <v>1.4070907143027464E-2</v>
      </c>
    </row>
    <row r="298" spans="2:17" x14ac:dyDescent="0.2">
      <c r="B298" s="39" t="s">
        <v>17</v>
      </c>
      <c r="D298" s="42">
        <f>_xll.qlCalendarAdvance(Calendar,$D297,B298,"f",FALSE)</f>
        <v>42702</v>
      </c>
      <c r="E298" s="172">
        <f>_xll.qlInterestRateIndexValueDate(IndexON,D298)</f>
        <v>42702</v>
      </c>
      <c r="F298" s="188">
        <f>IFERROR(_xll.qlIndexFixing(IndexON,D298,TRUE,_xll.ohTrigger(RecalcTrigger,TriggerON)),NA())</f>
        <v>6.9454035702631867E-3</v>
      </c>
      <c r="H298" s="42">
        <f>_xll.qlCalendarAdvance(Calendar,$H297,B298,"f",FALSE)</f>
        <v>42702</v>
      </c>
      <c r="I298" s="172">
        <f>_xll.qlInterestRateIndexValueDate(Index1M,$H298)</f>
        <v>42702</v>
      </c>
      <c r="J298" s="177">
        <f>IFERROR(_xll.qlIndexFixing(Index1M,$H298,TRUE,_xll.ohTrigger(RecalcTrigger,Trigger1M)),NA())</f>
        <v>7.8606071239394719E-3</v>
      </c>
      <c r="K298" s="44">
        <f>IFERROR(_xll.qlIndexFixing(Index3M,H298,TRUE,_xll.ohTrigger(RecalcTrigger,Trigger3M)),NA())</f>
        <v>9.0945608536030977E-3</v>
      </c>
      <c r="L298" s="44">
        <f>IFERROR(_xll.qlIndexFixing(Index6M,$H298,TRUE,_xll.ohTrigger(RecalcTrigger,Trigger6M)),NA())</f>
        <v>1.0780226911659653E-2</v>
      </c>
      <c r="M298" s="178">
        <f>IFERROR(_xll.qlIndexFixing(Index1Y,$H298,TRUE,_xll.ohTrigger(RecalcTrigger,Trigger1Y)),NA())</f>
        <v>1.4087617544538134E-2</v>
      </c>
      <c r="N298" s="177">
        <f>IFERROR(_xll.qlIndexFixing(ONIndex1M,I298,TRUE,_xll.ohTrigger(RecalcTrigger,Trigger1M)),NA())</f>
        <v>7.6783793320689409E-3</v>
      </c>
      <c r="O298" s="44">
        <f>IFERROR(_xll.qlIndexFixing(ONIndex3M,I298,TRUE,_xll.ohTrigger(RecalcTrigger,Trigger3M)),NA())</f>
        <v>8.4544677124642753E-3</v>
      </c>
      <c r="P298" s="44">
        <f>IFERROR(_xll.qlIndexFixing(ONIndex6M,I298,TRUE,_xll.ohTrigger(RecalcTrigger,Trigger6M)),NA())</f>
        <v>9.6876030949166747E-3</v>
      </c>
      <c r="Q298" s="178">
        <f>IFERROR(_xll.qlIndexFixing(ONIndex1Y,I298,TRUE,_xll.ohTrigger(RecalcTrigger,Trigger1Y)),NA())</f>
        <v>1.4054112040936539E-2</v>
      </c>
    </row>
    <row r="299" spans="2:17" x14ac:dyDescent="0.2">
      <c r="B299" s="39" t="s">
        <v>17</v>
      </c>
      <c r="D299" s="42">
        <f>_xll.qlCalendarAdvance(Calendar,$D298,B299,"f",FALSE)</f>
        <v>42703</v>
      </c>
      <c r="E299" s="172">
        <f>_xll.qlInterestRateIndexValueDate(IndexON,D299)</f>
        <v>42703</v>
      </c>
      <c r="F299" s="188">
        <f>IFERROR(_xll.qlIndexFixing(IndexON,D299,TRUE,_xll.ohTrigger(RecalcTrigger,TriggerON)),NA())</f>
        <v>6.9545689908245834E-3</v>
      </c>
      <c r="H299" s="42">
        <f>_xll.qlCalendarAdvance(Calendar,$H298,B299,"f",FALSE)</f>
        <v>42703</v>
      </c>
      <c r="I299" s="172">
        <f>_xll.qlInterestRateIndexValueDate(Index1M,$H299)</f>
        <v>42703</v>
      </c>
      <c r="J299" s="177">
        <f>IFERROR(_xll.qlIndexFixing(Index1M,$H299,TRUE,_xll.ohTrigger(RecalcTrigger,Trigger1M)),NA())</f>
        <v>7.8729670287796729E-3</v>
      </c>
      <c r="K299" s="44">
        <f>IFERROR(_xll.qlIndexFixing(Index3M,H299,TRUE,_xll.ohTrigger(RecalcTrigger,Trigger3M)),NA())</f>
        <v>9.1013840294873229E-3</v>
      </c>
      <c r="L299" s="44">
        <f>IFERROR(_xll.qlIndexFixing(Index6M,$H299,TRUE,_xll.ohTrigger(RecalcTrigger,Trigger6M)),NA())</f>
        <v>1.078594406540208E-2</v>
      </c>
      <c r="M299" s="178">
        <f>IFERROR(_xll.qlIndexFixing(Index1Y,$H299,TRUE,_xll.ohTrigger(RecalcTrigger,Trigger1Y)),NA())</f>
        <v>1.4089265348470992E-2</v>
      </c>
      <c r="N299" s="177">
        <f>IFERROR(_xll.qlIndexFixing(ONIndex1M,I299,TRUE,_xll.ohTrigger(RecalcTrigger,Trigger1M)),NA())</f>
        <v>7.6908607168768572E-3</v>
      </c>
      <c r="O299" s="44">
        <f>IFERROR(_xll.qlIndexFixing(ONIndex3M,I299,TRUE,_xll.ohTrigger(RecalcTrigger,Trigger3M)),NA())</f>
        <v>8.4673187584360932E-3</v>
      </c>
      <c r="P299" s="44">
        <f>IFERROR(_xll.qlIndexFixing(ONIndex6M,I299,TRUE,_xll.ohTrigger(RecalcTrigger,Trigger6M)),NA())</f>
        <v>9.6994396041127917E-3</v>
      </c>
      <c r="Q299" s="178">
        <f>IFERROR(_xll.qlIndexFixing(ONIndex1Y,I299,TRUE,_xll.ohTrigger(RecalcTrigger,Trigger1Y)),NA())</f>
        <v>1.4017307935413337E-2</v>
      </c>
    </row>
    <row r="300" spans="2:17" x14ac:dyDescent="0.2">
      <c r="B300" s="39" t="s">
        <v>17</v>
      </c>
      <c r="D300" s="42">
        <f>_xll.qlCalendarAdvance(Calendar,$D299,B300,"f",FALSE)</f>
        <v>42704</v>
      </c>
      <c r="E300" s="172">
        <f>_xll.qlInterestRateIndexValueDate(IndexON,D300)</f>
        <v>42704</v>
      </c>
      <c r="F300" s="188">
        <f>IFERROR(_xll.qlIndexFixing(IndexON,D300,TRUE,_xll.ohTrigger(RecalcTrigger,TriggerON)),NA())</f>
        <v>6.9636851307897096E-3</v>
      </c>
      <c r="H300" s="42">
        <f>_xll.qlCalendarAdvance(Calendar,$H299,B300,"f",FALSE)</f>
        <v>42704</v>
      </c>
      <c r="I300" s="172">
        <f>_xll.qlInterestRateIndexValueDate(Index1M,$H300)</f>
        <v>42704</v>
      </c>
      <c r="J300" s="177">
        <f>IFERROR(_xll.qlIndexFixing(Index1M,$H300,TRUE,_xll.ohTrigger(RecalcTrigger,Trigger1M)),NA())</f>
        <v>7.8853180297890173E-3</v>
      </c>
      <c r="K300" s="44">
        <f>IFERROR(_xll.qlIndexFixing(Index3M,H300,TRUE,_xll.ohTrigger(RecalcTrigger,Trigger3M)),NA())</f>
        <v>9.1082179055097037E-3</v>
      </c>
      <c r="L300" s="44">
        <f>IFERROR(_xll.qlIndexFixing(Index6M,$H300,TRUE,_xll.ohTrigger(RecalcTrigger,Trigger6M)),NA())</f>
        <v>1.0797953458319784E-2</v>
      </c>
      <c r="M300" s="178">
        <f>IFERROR(_xll.qlIndexFixing(Index1Y,$H300,TRUE,_xll.ohTrigger(RecalcTrigger,Trigger1Y)),NA())</f>
        <v>1.409105190585036E-2</v>
      </c>
      <c r="N300" s="177">
        <f>IFERROR(_xll.qlIndexFixing(ONIndex1M,I300,TRUE,_xll.ohTrigger(RecalcTrigger,Trigger1M)),NA())</f>
        <v>7.7033331912945702E-3</v>
      </c>
      <c r="O300" s="44">
        <f>IFERROR(_xll.qlIndexFixing(ONIndex3M,I300,TRUE,_xll.ohTrigger(RecalcTrigger,Trigger3M)),NA())</f>
        <v>8.4802440742470786E-3</v>
      </c>
      <c r="P300" s="44">
        <f>IFERROR(_xll.qlIndexFixing(ONIndex6M,I300,TRUE,_xll.ohTrigger(RecalcTrigger,Trigger6M)),NA())</f>
        <v>9.7112475051874814E-3</v>
      </c>
      <c r="Q300" s="178">
        <f>IFERROR(_xll.qlIndexFixing(ONIndex1Y,I300,TRUE,_xll.ohTrigger(RecalcTrigger,Trigger1Y)),NA())</f>
        <v>1.3963297182133516E-2</v>
      </c>
    </row>
    <row r="301" spans="2:17" x14ac:dyDescent="0.2">
      <c r="B301" s="39" t="s">
        <v>17</v>
      </c>
      <c r="D301" s="42">
        <f>_xll.qlCalendarAdvance(Calendar,$D300,B301,"f",FALSE)</f>
        <v>42705</v>
      </c>
      <c r="E301" s="172">
        <f>_xll.qlInterestRateIndexValueDate(IndexON,D301)</f>
        <v>42705</v>
      </c>
      <c r="F301" s="188">
        <f>IFERROR(_xll.qlIndexFixing(IndexON,D301,TRUE,_xll.ohTrigger(RecalcTrigger,TriggerON)),NA())</f>
        <v>6.9727519903206581E-3</v>
      </c>
      <c r="H301" s="42">
        <f>_xll.qlCalendarAdvance(Calendar,$H300,B301,"f",FALSE)</f>
        <v>42705</v>
      </c>
      <c r="I301" s="172">
        <f>_xll.qlInterestRateIndexValueDate(Index1M,$H301)</f>
        <v>42705</v>
      </c>
      <c r="J301" s="177">
        <f>IFERROR(_xll.qlIndexFixing(Index1M,$H301,TRUE,_xll.ohTrigger(RecalcTrigger,Trigger1M)),NA())</f>
        <v>7.9163438359795193E-3</v>
      </c>
      <c r="K301" s="44">
        <f>IFERROR(_xll.qlIndexFixing(Index3M,H301,TRUE,_xll.ohTrigger(RecalcTrigger,Trigger3M)),NA())</f>
        <v>9.1220143193917226E-3</v>
      </c>
      <c r="L301" s="44">
        <f>IFERROR(_xll.qlIndexFixing(Index6M,$H301,TRUE,_xll.ohTrigger(RecalcTrigger,Trigger6M)),NA())</f>
        <v>1.0809962967904055E-2</v>
      </c>
      <c r="M301" s="178">
        <f>IFERROR(_xll.qlIndexFixing(Index1Y,$H301,TRUE,_xll.ohTrigger(RecalcTrigger,Trigger1Y)),NA())</f>
        <v>1.409302496820608E-2</v>
      </c>
      <c r="N301" s="177">
        <f>IFERROR(_xll.qlIndexFixing(ONIndex1M,I301,TRUE,_xll.ohTrigger(RecalcTrigger,Trigger1M)),NA())</f>
        <v>7.7157967553220796E-3</v>
      </c>
      <c r="O301" s="44">
        <f>IFERROR(_xll.qlIndexFixing(ONIndex3M,I301,TRUE,_xll.ohTrigger(RecalcTrigger,Trigger3M)),NA())</f>
        <v>8.4932436597351391E-3</v>
      </c>
      <c r="P301" s="44">
        <f>IFERROR(_xll.qlIndexFixing(ONIndex6M,I301,TRUE,_xll.ohTrigger(RecalcTrigger,Trigger6M)),NA())</f>
        <v>9.7230267982217899E-3</v>
      </c>
      <c r="Q301" s="178">
        <f>IFERROR(_xll.qlIndexFixing(ONIndex1Y,I301,TRUE,_xll.ohTrigger(RecalcTrigger,Trigger1Y)),NA())</f>
        <v>1.3895228310373264E-2</v>
      </c>
    </row>
    <row r="302" spans="2:17" x14ac:dyDescent="0.2">
      <c r="B302" s="39" t="s">
        <v>17</v>
      </c>
      <c r="D302" s="42">
        <f>_xll.qlCalendarAdvance(Calendar,$D301,B302,"f",FALSE)</f>
        <v>42706</v>
      </c>
      <c r="E302" s="172">
        <f>_xll.qlInterestRateIndexValueDate(IndexON,D302)</f>
        <v>42706</v>
      </c>
      <c r="F302" s="188">
        <f>IFERROR(_xll.qlIndexFixing(IndexON,D302,TRUE,_xll.ohTrigger(RecalcTrigger,TriggerON)),NA())</f>
        <v>6.9908553323990343E-3</v>
      </c>
      <c r="H302" s="42">
        <f>_xll.qlCalendarAdvance(Calendar,$H301,B302,"f",FALSE)</f>
        <v>42706</v>
      </c>
      <c r="I302" s="172">
        <f>_xll.qlInterestRateIndexValueDate(Index1M,$H302)</f>
        <v>42706</v>
      </c>
      <c r="J302" s="177">
        <f>IFERROR(_xll.qlIndexFixing(Index1M,$H302,TRUE,_xll.ohTrigger(RecalcTrigger,Trigger1M)),NA())</f>
        <v>7.922443458374985E-3</v>
      </c>
      <c r="K302" s="44">
        <f>IFERROR(_xll.qlIndexFixing(Index3M,H302,TRUE,_xll.ohTrigger(RecalcTrigger,Trigger3M)),NA())</f>
        <v>9.1358114683391944E-3</v>
      </c>
      <c r="L302" s="44">
        <f>IFERROR(_xll.qlIndexFixing(Index6M,$H302,TRUE,_xll.ohTrigger(RecalcTrigger,Trigger6M)),NA())</f>
        <v>1.082197264343593E-2</v>
      </c>
      <c r="M302" s="178">
        <f>IFERROR(_xll.qlIndexFixing(Index1Y,$H302,TRUE,_xll.ohTrigger(RecalcTrigger,Trigger1Y)),NA())</f>
        <v>1.4099684360100617E-2</v>
      </c>
      <c r="N302" s="177">
        <f>IFERROR(_xll.qlIndexFixing(ONIndex1M,I302,TRUE,_xll.ohTrigger(RecalcTrigger,Trigger1M)),NA())</f>
        <v>7.7408583431822411E-3</v>
      </c>
      <c r="O302" s="44">
        <f>IFERROR(_xll.qlIndexFixing(ONIndex3M,I302,TRUE,_xll.ohTrigger(RecalcTrigger,Trigger3M)),NA())</f>
        <v>8.5196892523475842E-3</v>
      </c>
      <c r="P302" s="44">
        <f>IFERROR(_xll.qlIndexFixing(ONIndex6M,I302,TRUE,_xll.ohTrigger(RecalcTrigger,Trigger6M)),NA())</f>
        <v>9.746750283727847E-3</v>
      </c>
      <c r="Q302" s="178">
        <f>IFERROR(_xll.qlIndexFixing(ONIndex1Y,I302,TRUE,_xll.ohTrigger(RecalcTrigger,Trigger1Y)),NA())</f>
        <v>1.3758927121628741E-2</v>
      </c>
    </row>
    <row r="303" spans="2:17" x14ac:dyDescent="0.2">
      <c r="B303" s="39" t="s">
        <v>17</v>
      </c>
      <c r="D303" s="42">
        <f>_xll.qlCalendarAdvance(Calendar,$D302,B303,"f",FALSE)</f>
        <v>42709</v>
      </c>
      <c r="E303" s="172">
        <f>_xll.qlInterestRateIndexValueDate(IndexON,D303)</f>
        <v>42709</v>
      </c>
      <c r="F303" s="188">
        <f>IFERROR(_xll.qlIndexFixing(IndexON,D303,TRUE,_xll.ohTrigger(RecalcTrigger,TriggerON)),NA())</f>
        <v>7.008526622562794E-3</v>
      </c>
      <c r="H303" s="42">
        <f>_xll.qlCalendarAdvance(Calendar,$H302,B303,"f",FALSE)</f>
        <v>42709</v>
      </c>
      <c r="I303" s="172">
        <f>_xll.qlInterestRateIndexValueDate(Index1M,$H303)</f>
        <v>42709</v>
      </c>
      <c r="J303" s="177">
        <f>IFERROR(_xll.qlIndexFixing(Index1M,$H303,TRUE,_xll.ohTrigger(RecalcTrigger,Trigger1M)),NA())</f>
        <v>7.953153342879403E-3</v>
      </c>
      <c r="K303" s="44">
        <f>IFERROR(_xll.qlIndexFixing(Index3M,H303,TRUE,_xll.ohTrigger(RecalcTrigger,Trigger3M)),NA())</f>
        <v>9.1841112438310023E-3</v>
      </c>
      <c r="L303" s="44">
        <f>IFERROR(_xll.qlIndexFixing(Index6M,$H303,TRUE,_xll.ohTrigger(RecalcTrigger,Trigger6M)),NA())</f>
        <v>1.0858003158552041E-2</v>
      </c>
      <c r="M303" s="178">
        <f>IFERROR(_xll.qlIndexFixing(Index1Y,$H303,TRUE,_xll.ohTrigger(RecalcTrigger,Trigger1Y)),NA())</f>
        <v>1.4103177481958218E-2</v>
      </c>
      <c r="N303" s="177">
        <f>IFERROR(_xll.qlIndexFixing(ONIndex1M,I303,TRUE,_xll.ohTrigger(RecalcTrigger,Trigger1M)),NA())</f>
        <v>7.7655619080163607E-3</v>
      </c>
      <c r="O303" s="44">
        <f>IFERROR(_xll.qlIndexFixing(ONIndex3M,I303,TRUE,_xll.ohTrigger(RecalcTrigger,Trigger3M)),NA())</f>
        <v>8.545984700160103E-3</v>
      </c>
      <c r="P303" s="44">
        <f>IFERROR(_xll.qlIndexFixing(ONIndex6M,I303,TRUE,_xll.ohTrigger(RecalcTrigger,Trigger6M)),NA())</f>
        <v>9.7698578890637044E-3</v>
      </c>
      <c r="Q303" s="178">
        <f>IFERROR(_xll.qlIndexFixing(ONIndex1Y,I303,TRUE,_xll.ohTrigger(RecalcTrigger,Trigger1Y)),NA())</f>
        <v>1.3627203680822708E-2</v>
      </c>
    </row>
    <row r="304" spans="2:17" x14ac:dyDescent="0.2">
      <c r="B304" s="39" t="s">
        <v>17</v>
      </c>
      <c r="D304" s="42">
        <f>_xll.qlCalendarAdvance(Calendar,$D303,B304,"f",FALSE)</f>
        <v>42710</v>
      </c>
      <c r="E304" s="172">
        <f>_xll.qlInterestRateIndexValueDate(IndexON,D304)</f>
        <v>42710</v>
      </c>
      <c r="F304" s="188">
        <f>IFERROR(_xll.qlIndexFixing(IndexON,D304,TRUE,_xll.ohTrigger(RecalcTrigger,TriggerON)),NA())</f>
        <v>7.0173470791934367E-3</v>
      </c>
      <c r="H304" s="42">
        <f>_xll.qlCalendarAdvance(Calendar,$H303,B304,"f",FALSE)</f>
        <v>42710</v>
      </c>
      <c r="I304" s="172">
        <f>_xll.qlInterestRateIndexValueDate(Index1M,$H304)</f>
        <v>42710</v>
      </c>
      <c r="J304" s="177">
        <f>IFERROR(_xll.qlIndexFixing(Index1M,$H304,TRUE,_xll.ohTrigger(RecalcTrigger,Trigger1M)),NA())</f>
        <v>7.9654467362768894E-3</v>
      </c>
      <c r="K304" s="44">
        <f>IFERROR(_xll.qlIndexFixing(Index3M,H304,TRUE,_xll.ohTrigger(RecalcTrigger,Trigger3M)),NA())</f>
        <v>9.1909863441608109E-3</v>
      </c>
      <c r="L304" s="44">
        <f>IFERROR(_xll.qlIndexFixing(Index6M,$H304,TRUE,_xll.ohTrigger(RecalcTrigger,Trigger6M)),NA())</f>
        <v>1.08700139907132E-2</v>
      </c>
      <c r="M304" s="178">
        <f>IFERROR(_xll.qlIndexFixing(Index1Y,$H304,TRUE,_xll.ohTrigger(RecalcTrigger,Trigger1Y)),NA())</f>
        <v>1.4106265766435255E-2</v>
      </c>
      <c r="N304" s="177">
        <f>IFERROR(_xll.qlIndexFixing(ONIndex1M,I304,TRUE,_xll.ohTrigger(RecalcTrigger,Trigger1M)),NA())</f>
        <v>7.7779809202549455E-3</v>
      </c>
      <c r="O304" s="44">
        <f>IFERROR(_xll.qlIndexFixing(ONIndex3M,I304,TRUE,_xll.ohTrigger(RecalcTrigger,Trigger3M)),NA())</f>
        <v>8.5593556349250477E-3</v>
      </c>
      <c r="P304" s="44">
        <f>IFERROR(_xll.qlIndexFixing(ONIndex6M,I304,TRUE,_xll.ohTrigger(RecalcTrigger,Trigger6M)),NA())</f>
        <v>9.7814941414908763E-3</v>
      </c>
      <c r="Q304" s="178">
        <f>IFERROR(_xll.qlIndexFixing(ONIndex1Y,I304,TRUE,_xll.ohTrigger(RecalcTrigger,Trigger1Y)),NA())</f>
        <v>1.3564408755413204E-2</v>
      </c>
    </row>
    <row r="305" spans="2:17" x14ac:dyDescent="0.2">
      <c r="B305" s="39" t="s">
        <v>17</v>
      </c>
      <c r="D305" s="42">
        <f>_xll.qlCalendarAdvance(Calendar,$D304,B305,"f",FALSE)</f>
        <v>42711</v>
      </c>
      <c r="E305" s="172">
        <f>_xll.qlInterestRateIndexValueDate(IndexON,D305)</f>
        <v>42711</v>
      </c>
      <c r="F305" s="188">
        <f>IFERROR(_xll.qlIndexFixing(IndexON,D305,TRUE,_xll.ohTrigger(RecalcTrigger,TriggerON)),NA())</f>
        <v>7.0261182553088553E-3</v>
      </c>
      <c r="H305" s="42">
        <f>_xll.qlCalendarAdvance(Calendar,$H304,B305,"f",FALSE)</f>
        <v>42711</v>
      </c>
      <c r="I305" s="172">
        <f>_xll.qlInterestRateIndexValueDate(Index1M,$H305)</f>
        <v>42711</v>
      </c>
      <c r="J305" s="177">
        <f>IFERROR(_xll.qlIndexFixing(Index1M,$H305,TRUE,_xll.ohTrigger(RecalcTrigger,Trigger1M)),NA())</f>
        <v>7.9901341217297923E-3</v>
      </c>
      <c r="K305" s="44">
        <f>IFERROR(_xll.qlIndexFixing(Index3M,H305,TRUE,_xll.ohTrigger(RecalcTrigger,Trigger3M)),NA())</f>
        <v>9.2047713653437262E-3</v>
      </c>
      <c r="L305" s="44">
        <f>IFERROR(_xll.qlIndexFixing(Index6M,$H305,TRUE,_xll.ohTrigger(RecalcTrigger,Trigger6M)),NA())</f>
        <v>1.088202523524808E-2</v>
      </c>
      <c r="M305" s="178">
        <f>IFERROR(_xll.qlIndexFixing(Index1Y,$H305,TRUE,_xll.ohTrigger(RecalcTrigger,Trigger1Y)),NA())</f>
        <v>1.4109564650717221E-2</v>
      </c>
      <c r="N305" s="177">
        <f>IFERROR(_xll.qlIndexFixing(ONIndex1M,I305,TRUE,_xll.ohTrigger(RecalcTrigger,Trigger1M)),NA())</f>
        <v>7.7903910221033268E-3</v>
      </c>
      <c r="O305" s="44">
        <f>IFERROR(_xll.qlIndexFixing(ONIndex3M,I305,TRUE,_xll.ohTrigger(RecalcTrigger,Trigger3M)),NA())</f>
        <v>8.5728008394481137E-3</v>
      </c>
      <c r="P305" s="44">
        <f>IFERROR(_xll.qlIndexFixing(ONIndex6M,I305,TRUE,_xll.ohTrigger(RecalcTrigger,Trigger6M)),NA())</f>
        <v>9.7931017857966207E-3</v>
      </c>
      <c r="Q305" s="178">
        <f>IFERROR(_xll.qlIndexFixing(ONIndex1Y,I305,TRUE,_xll.ohTrigger(RecalcTrigger,Trigger1Y)),NA())</f>
        <v>1.3503298321109192E-2</v>
      </c>
    </row>
    <row r="306" spans="2:17" x14ac:dyDescent="0.2">
      <c r="B306" s="39" t="s">
        <v>17</v>
      </c>
      <c r="D306" s="42">
        <f>_xll.qlCalendarAdvance(Calendar,$D305,B306,"f",FALSE)</f>
        <v>42712</v>
      </c>
      <c r="E306" s="172">
        <f>_xll.qlInterestRateIndexValueDate(IndexON,D306)</f>
        <v>42712</v>
      </c>
      <c r="F306" s="188">
        <f>IFERROR(_xll.qlIndexFixing(IndexON,D306,TRUE,_xll.ohTrigger(RecalcTrigger,TriggerON)),NA())</f>
        <v>7.0348401507469571E-3</v>
      </c>
      <c r="H306" s="42">
        <f>_xll.qlCalendarAdvance(Calendar,$H305,B306,"f",FALSE)</f>
        <v>42712</v>
      </c>
      <c r="I306" s="172">
        <f>_xll.qlInterestRateIndexValueDate(Index1M,$H306)</f>
        <v>42712</v>
      </c>
      <c r="J306" s="177">
        <f>IFERROR(_xll.qlIndexFixing(Index1M,$H306,TRUE,_xll.ohTrigger(RecalcTrigger,Trigger1M)),NA())</f>
        <v>7.996205426286894E-3</v>
      </c>
      <c r="K306" s="44">
        <f>IFERROR(_xll.qlIndexFixing(Index3M,H306,TRUE,_xll.ohTrigger(RecalcTrigger,Trigger3M)),NA())</f>
        <v>9.2185508002541449E-3</v>
      </c>
      <c r="L306" s="44">
        <f>IFERROR(_xll.qlIndexFixing(Index6M,$H306,TRUE,_xll.ohTrigger(RecalcTrigger,Trigger6M)),NA())</f>
        <v>1.0894036941443504E-2</v>
      </c>
      <c r="M306" s="178">
        <f>IFERROR(_xll.qlIndexFixing(Index1Y,$H306,TRUE,_xll.ohTrigger(RecalcTrigger,Trigger1Y)),NA())</f>
        <v>1.4113069403634881E-2</v>
      </c>
      <c r="N306" s="177">
        <f>IFERROR(_xll.qlIndexFixing(ONIndex1M,I306,TRUE,_xll.ohTrigger(RecalcTrigger,Trigger1M)),NA())</f>
        <v>7.8027922136425509E-3</v>
      </c>
      <c r="O306" s="44">
        <f>IFERROR(_xll.qlIndexFixing(ONIndex3M,I306,TRUE,_xll.ohTrigger(RecalcTrigger,Trigger3M)),NA())</f>
        <v>8.5863203138913935E-3</v>
      </c>
      <c r="P306" s="44">
        <f>IFERROR(_xll.qlIndexFixing(ONIndex6M,I306,TRUE,_xll.ohTrigger(RecalcTrigger,Trigger6M)),NA())</f>
        <v>9.8046808220619841E-3</v>
      </c>
      <c r="Q306" s="178">
        <f>IFERROR(_xll.qlIndexFixing(ONIndex1Y,I306,TRUE,_xll.ohTrigger(RecalcTrigger,Trigger1Y)),NA())</f>
        <v>1.3443872376938115E-2</v>
      </c>
    </row>
    <row r="307" spans="2:17" x14ac:dyDescent="0.2">
      <c r="B307" s="39" t="s">
        <v>17</v>
      </c>
      <c r="D307" s="42">
        <f>_xll.qlCalendarAdvance(Calendar,$D306,B307,"f",FALSE)</f>
        <v>42713</v>
      </c>
      <c r="E307" s="172">
        <f>_xll.qlInterestRateIndexValueDate(IndexON,D307)</f>
        <v>42713</v>
      </c>
      <c r="F307" s="188">
        <f>IFERROR(_xll.qlIndexFixing(IndexON,D307,TRUE,_xll.ohTrigger(RecalcTrigger,TriggerON)),NA())</f>
        <v>7.0522559271117098E-3</v>
      </c>
      <c r="H307" s="42">
        <f>_xll.qlCalendarAdvance(Calendar,$H306,B307,"f",FALSE)</f>
        <v>42713</v>
      </c>
      <c r="I307" s="172">
        <f>_xll.qlInterestRateIndexValueDate(Index1M,$H307)</f>
        <v>42713</v>
      </c>
      <c r="J307" s="177">
        <f>IFERROR(_xll.qlIndexFixing(Index1M,$H307,TRUE,_xll.ohTrigger(RecalcTrigger,Trigger1M)),NA())</f>
        <v>8.0022734934747843E-3</v>
      </c>
      <c r="K307" s="44">
        <f>IFERROR(_xll.qlIndexFixing(Index3M,H307,TRUE,_xll.ohTrigger(RecalcTrigger,Trigger3M)),NA())</f>
        <v>9.2323235952877208E-3</v>
      </c>
      <c r="L307" s="44">
        <f>IFERROR(_xll.qlIndexFixing(Index6M,$H307,TRUE,_xll.ohTrigger(RecalcTrigger,Trigger6M)),NA())</f>
        <v>1.0906049158590307E-2</v>
      </c>
      <c r="M307" s="178">
        <f>IFERROR(_xll.qlIndexFixing(Index1Y,$H307,TRUE,_xll.ohTrigger(RecalcTrigger,Trigger1Y)),NA())</f>
        <v>1.412162311056812E-2</v>
      </c>
      <c r="N307" s="177">
        <f>IFERROR(_xll.qlIndexFixing(ONIndex1M,I307,TRUE,_xll.ohTrigger(RecalcTrigger,Trigger1M)),NA())</f>
        <v>7.8277327615298535E-3</v>
      </c>
      <c r="O307" s="44">
        <f>IFERROR(_xll.qlIndexFixing(ONIndex3M,I307,TRUE,_xll.ohTrigger(RecalcTrigger,Trigger3M)),NA())</f>
        <v>8.613810102193014E-3</v>
      </c>
      <c r="P307" s="44">
        <f>IFERROR(_xll.qlIndexFixing(ONIndex6M,I307,TRUE,_xll.ohTrigger(RecalcTrigger,Trigger6M)),NA())</f>
        <v>9.8280081514294064E-3</v>
      </c>
      <c r="Q307" s="178">
        <f>IFERROR(_xll.qlIndexFixing(ONIndex1Y,I307,TRUE,_xll.ohTrigger(RecalcTrigger,Trigger1Y)),NA())</f>
        <v>1.333112232021964E-2</v>
      </c>
    </row>
    <row r="308" spans="2:17" x14ac:dyDescent="0.2">
      <c r="B308" s="39" t="s">
        <v>17</v>
      </c>
      <c r="D308" s="42">
        <f>_xll.qlCalendarAdvance(Calendar,$D307,B308,"f",FALSE)</f>
        <v>42716</v>
      </c>
      <c r="E308" s="172">
        <f>_xll.qlInterestRateIndexValueDate(IndexON,D308)</f>
        <v>42716</v>
      </c>
      <c r="F308" s="188">
        <f>IFERROR(_xll.qlIndexFixing(IndexON,D308,TRUE,_xll.ohTrigger(RecalcTrigger,TriggerON)),NA())</f>
        <v>7.0692349269418919E-3</v>
      </c>
      <c r="H308" s="42">
        <f>_xll.qlCalendarAdvance(Calendar,$H307,B308,"f",FALSE)</f>
        <v>42716</v>
      </c>
      <c r="I308" s="172">
        <f>_xll.qlInterestRateIndexValueDate(Index1M,$H308)</f>
        <v>42716</v>
      </c>
      <c r="J308" s="177">
        <f>IFERROR(_xll.qlIndexFixing(Index1M,$H308,TRUE,_xll.ohTrigger(RecalcTrigger,Trigger1M)),NA())</f>
        <v>8.0390201155795329E-3</v>
      </c>
      <c r="K308" s="44">
        <f>IFERROR(_xll.qlIndexFixing(Index3M,H308,TRUE,_xll.ohTrigger(RecalcTrigger,Trigger3M)),NA())</f>
        <v>9.2804438099900726E-3</v>
      </c>
      <c r="L308" s="44">
        <f>IFERROR(_xll.qlIndexFixing(Index6M,$H308,TRUE,_xll.ohTrigger(RecalcTrigger,Trigger6M)),NA())</f>
        <v>1.0942089368651783E-2</v>
      </c>
      <c r="M308" s="178">
        <f>IFERROR(_xll.qlIndexFixing(Index1Y,$H308,TRUE,_xll.ohTrigger(RecalcTrigger,Trigger1Y)),NA())</f>
        <v>1.4129052480239546E-2</v>
      </c>
      <c r="N308" s="177">
        <f>IFERROR(_xll.qlIndexFixing(ONIndex1M,I308,TRUE,_xll.ohTrigger(RecalcTrigger,Trigger1M)),NA())</f>
        <v>7.8523078758163667E-3</v>
      </c>
      <c r="O308" s="44">
        <f>IFERROR(_xll.qlIndexFixing(ONIndex3M,I308,TRUE,_xll.ohTrigger(RecalcTrigger,Trigger3M)),NA())</f>
        <v>8.6411409102993275E-3</v>
      </c>
      <c r="P308" s="44">
        <f>IFERROR(_xll.qlIndexFixing(ONIndex6M,I308,TRUE,_xll.ohTrigger(RecalcTrigger,Trigger6M)),NA())</f>
        <v>9.850710885584979E-3</v>
      </c>
      <c r="Q308" s="178">
        <f>IFERROR(_xll.qlIndexFixing(ONIndex1Y,I308,TRUE,_xll.ohTrigger(RecalcTrigger,Trigger1Y)),NA())</f>
        <v>1.3223013485860191E-2</v>
      </c>
    </row>
    <row r="309" spans="2:17" x14ac:dyDescent="0.2">
      <c r="B309" s="39" t="s">
        <v>17</v>
      </c>
      <c r="D309" s="42">
        <f>_xll.qlCalendarAdvance(Calendar,$D308,B309,"f",FALSE)</f>
        <v>42717</v>
      </c>
      <c r="E309" s="172">
        <f>_xll.qlInterestRateIndexValueDate(IndexON,D309)</f>
        <v>42717</v>
      </c>
      <c r="F309" s="188">
        <f>IFERROR(_xll.qlIndexFixing(IndexON,D309,TRUE,_xll.ohTrigger(RecalcTrigger,TriggerON)),NA())</f>
        <v>7.077710419479688E-3</v>
      </c>
      <c r="H309" s="42">
        <f>_xll.qlCalendarAdvance(Calendar,$H308,B309,"f",FALSE)</f>
        <v>42717</v>
      </c>
      <c r="I309" s="172">
        <f>_xll.qlInterestRateIndexValueDate(Index1M,$H309)</f>
        <v>42717</v>
      </c>
      <c r="J309" s="177">
        <f>IFERROR(_xll.qlIndexFixing(Index1M,$H309,TRUE,_xll.ohTrigger(RecalcTrigger,Trigger1M)),NA())</f>
        <v>8.051251181686413E-3</v>
      </c>
      <c r="K309" s="44">
        <f>IFERROR(_xll.qlIndexFixing(Index3M,H309,TRUE,_xll.ohTrigger(RecalcTrigger,Trigger3M)),NA())</f>
        <v>9.2873273040244113E-3</v>
      </c>
      <c r="L309" s="44">
        <f>IFERROR(_xll.qlIndexFixing(Index6M,$H309,TRUE,_xll.ohTrigger(RecalcTrigger,Trigger6M)),NA())</f>
        <v>1.0954104122522682E-2</v>
      </c>
      <c r="M309" s="178">
        <f>IFERROR(_xll.qlIndexFixing(Index1Y,$H309,TRUE,_xll.ohTrigger(RecalcTrigger,Trigger1Y)),NA())</f>
        <v>1.4133515610631253E-2</v>
      </c>
      <c r="N309" s="177">
        <f>IFERROR(_xll.qlIndexFixing(ONIndex1M,I309,TRUE,_xll.ohTrigger(RecalcTrigger,Trigger1M)),NA())</f>
        <v>7.8646645154856198E-3</v>
      </c>
      <c r="O309" s="44">
        <f>IFERROR(_xll.qlIndexFixing(ONIndex3M,I309,TRUE,_xll.ohTrigger(RecalcTrigger,Trigger3M)),NA())</f>
        <v>8.6550317341005378E-3</v>
      </c>
      <c r="P309" s="44">
        <f>IFERROR(_xll.qlIndexFixing(ONIndex6M,I309,TRUE,_xll.ohTrigger(RecalcTrigger,Trigger6M)),NA())</f>
        <v>9.862146881081113E-3</v>
      </c>
      <c r="Q309" s="178">
        <f>IFERROR(_xll.qlIndexFixing(ONIndex1Y,I309,TRUE,_xll.ohTrigger(RecalcTrigger,Trigger1Y)),NA())</f>
        <v>1.3172009980764177E-2</v>
      </c>
    </row>
    <row r="310" spans="2:17" x14ac:dyDescent="0.2">
      <c r="B310" s="39" t="s">
        <v>17</v>
      </c>
      <c r="D310" s="42">
        <f>_xll.qlCalendarAdvance(Calendar,$D309,B310,"f",FALSE)</f>
        <v>42718</v>
      </c>
      <c r="E310" s="172">
        <f>_xll.qlInterestRateIndexValueDate(IndexON,D310)</f>
        <v>42718</v>
      </c>
      <c r="F310" s="188">
        <f>IFERROR(_xll.qlIndexFixing(IndexON,D310,TRUE,_xll.ohTrigger(RecalcTrigger,TriggerON)),NA())</f>
        <v>7.08613663150226E-3</v>
      </c>
      <c r="H310" s="42">
        <f>_xll.qlCalendarAdvance(Calendar,$H309,B310,"f",FALSE)</f>
        <v>42718</v>
      </c>
      <c r="I310" s="172">
        <f>_xll.qlInterestRateIndexValueDate(Index1M,$H310)</f>
        <v>42718</v>
      </c>
      <c r="J310" s="177">
        <f>IFERROR(_xll.qlIndexFixing(Index1M,$H310,TRUE,_xll.ohTrigger(RecalcTrigger,Trigger1M)),NA())</f>
        <v>8.0758176816459748E-3</v>
      </c>
      <c r="K310" s="44">
        <f>IFERROR(_xll.qlIndexFixing(Index3M,H310,TRUE,_xll.ohTrigger(RecalcTrigger,Trigger3M)),NA())</f>
        <v>9.3010510950798757E-3</v>
      </c>
      <c r="L310" s="44">
        <f>IFERROR(_xll.qlIndexFixing(Index6M,$H310,TRUE,_xll.ohTrigger(RecalcTrigger,Trigger6M)),NA())</f>
        <v>1.0966119633811154E-2</v>
      </c>
      <c r="M310" s="178">
        <f>IFERROR(_xll.qlIndexFixing(Index1Y,$H310,TRUE,_xll.ohTrigger(RecalcTrigger,Trigger1Y)),NA())</f>
        <v>1.4138156223616472E-2</v>
      </c>
      <c r="N310" s="177">
        <f>IFERROR(_xll.qlIndexFixing(ONIndex1M,I310,TRUE,_xll.ohTrigger(RecalcTrigger,Trigger1M)),NA())</f>
        <v>7.8770122446836233E-3</v>
      </c>
      <c r="O310" s="44">
        <f>IFERROR(_xll.qlIndexFixing(ONIndex3M,I310,TRUE,_xll.ohTrigger(RecalcTrigger,Trigger3M)),NA())</f>
        <v>8.668996827821962E-3</v>
      </c>
      <c r="P310" s="44">
        <f>IFERROR(_xll.qlIndexFixing(ONIndex6M,I310,TRUE,_xll.ohTrigger(RecalcTrigger,Trigger6M)),NA())</f>
        <v>9.8735542684558197E-3</v>
      </c>
      <c r="Q310" s="178">
        <f>IFERROR(_xll.qlIndexFixing(ONIndex1Y,I310,TRUE,_xll.ohTrigger(RecalcTrigger,Trigger1Y)),NA())</f>
        <v>1.312269096118146E-2</v>
      </c>
    </row>
    <row r="311" spans="2:17" x14ac:dyDescent="0.2">
      <c r="B311" s="39" t="s">
        <v>17</v>
      </c>
      <c r="D311" s="42">
        <f>_xll.qlCalendarAdvance(Calendar,$D310,B311,"f",FALSE)</f>
        <v>42719</v>
      </c>
      <c r="E311" s="172">
        <f>_xll.qlInterestRateIndexValueDate(IndexON,D311)</f>
        <v>42719</v>
      </c>
      <c r="F311" s="188">
        <f>IFERROR(_xll.qlIndexFixing(IndexON,D311,TRUE,_xll.ohTrigger(RecalcTrigger,TriggerON)),NA())</f>
        <v>7.0945135628475153E-3</v>
      </c>
      <c r="H311" s="42">
        <f>_xll.qlCalendarAdvance(Calendar,$H310,B311,"f",FALSE)</f>
        <v>42719</v>
      </c>
      <c r="I311" s="172">
        <f>_xll.qlInterestRateIndexValueDate(Index1M,$H311)</f>
        <v>42719</v>
      </c>
      <c r="J311" s="177">
        <f>IFERROR(_xll.qlIndexFixing(Index1M,$H311,TRUE,_xll.ohTrigger(RecalcTrigger,Trigger1M)),NA())</f>
        <v>8.0818559381869506E-3</v>
      </c>
      <c r="K311" s="44">
        <f>IFERROR(_xll.qlIndexFixing(Index3M,H311,TRUE,_xll.ohTrigger(RecalcTrigger,Trigger3M)),NA())</f>
        <v>9.3147619243217055E-3</v>
      </c>
      <c r="L311" s="44">
        <f>IFERROR(_xll.qlIndexFixing(Index6M,$H311,TRUE,_xll.ohTrigger(RecalcTrigger,Trigger6M)),NA())</f>
        <v>1.0978135951813822E-2</v>
      </c>
      <c r="M311" s="178">
        <f>IFERROR(_xll.qlIndexFixing(Index1Y,$H311,TRUE,_xll.ohTrigger(RecalcTrigger,Trigger1Y)),NA())</f>
        <v>1.4142969588267773E-2</v>
      </c>
      <c r="N311" s="177">
        <f>IFERROR(_xll.qlIndexFixing(ONIndex1M,I311,TRUE,_xll.ohTrigger(RecalcTrigger,Trigger1M)),NA())</f>
        <v>7.8893510634914232E-3</v>
      </c>
      <c r="O311" s="44">
        <f>IFERROR(_xll.qlIndexFixing(ONIndex3M,I311,TRUE,_xll.ohTrigger(RecalcTrigger,Trigger3M)),NA())</f>
        <v>8.6830361914636001E-3</v>
      </c>
      <c r="P311" s="44">
        <f>IFERROR(_xll.qlIndexFixing(ONIndex6M,I311,TRUE,_xll.ohTrigger(RecalcTrigger,Trigger6M)),NA())</f>
        <v>9.8849330477901454E-3</v>
      </c>
      <c r="Q311" s="178">
        <f>IFERROR(_xll.qlIndexFixing(ONIndex1Y,I311,TRUE,_xll.ohTrigger(RecalcTrigger,Trigger1Y)),NA())</f>
        <v>1.3075056426544718E-2</v>
      </c>
    </row>
    <row r="312" spans="2:17" x14ac:dyDescent="0.2">
      <c r="B312" s="39" t="s">
        <v>17</v>
      </c>
      <c r="D312" s="42">
        <f>_xll.qlCalendarAdvance(Calendar,$D311,B312,"f",FALSE)</f>
        <v>42720</v>
      </c>
      <c r="E312" s="172">
        <f>_xll.qlInterestRateIndexValueDate(IndexON,D312)</f>
        <v>42720</v>
      </c>
      <c r="F312" s="188">
        <f>IFERROR(_xll.qlIndexFixing(IndexON,D312,TRUE,_xll.ohTrigger(RecalcTrigger,TriggerON)),NA())</f>
        <v>7.111241699611452E-3</v>
      </c>
      <c r="H312" s="42">
        <f>_xll.qlCalendarAdvance(Calendar,$H311,B312,"f",FALSE)</f>
        <v>42720</v>
      </c>
      <c r="I312" s="172">
        <f>_xll.qlInterestRateIndexValueDate(Index1M,$H312)</f>
        <v>42720</v>
      </c>
      <c r="J312" s="177">
        <f>IFERROR(_xll.qlIndexFixing(Index1M,$H312,TRUE,_xll.ohTrigger(RecalcTrigger,Trigger1M)),NA())</f>
        <v>8.0878909558360166E-3</v>
      </c>
      <c r="K312" s="44">
        <f>IFERROR(_xll.qlIndexFixing(Index3M,H312,TRUE,_xll.ohTrigger(RecalcTrigger,Trigger3M)),NA())</f>
        <v>9.3284587380455912E-3</v>
      </c>
      <c r="L312" s="44">
        <f>IFERROR(_xll.qlIndexFixing(Index6M,$H312,TRUE,_xll.ohTrigger(RecalcTrigger,Trigger6M)),NA())</f>
        <v>1.0990153125827752E-2</v>
      </c>
      <c r="M312" s="178">
        <f>IFERROR(_xll.qlIndexFixing(Index1Y,$H312,TRUE,_xll.ohTrigger(RecalcTrigger,Trigger1Y)),NA())</f>
        <v>1.4153128951915764E-2</v>
      </c>
      <c r="N312" s="177">
        <f>IFERROR(_xll.qlIndexFixing(ONIndex1M,I312,TRUE,_xll.ohTrigger(RecalcTrigger,Trigger1M)),NA())</f>
        <v>7.914170593855685E-3</v>
      </c>
      <c r="O312" s="44">
        <f>IFERROR(_xll.qlIndexFixing(ONIndex3M,I312,TRUE,_xll.ohTrigger(RecalcTrigger,Trigger3M)),NA())</f>
        <v>8.71157039860182E-3</v>
      </c>
      <c r="P312" s="44">
        <f>IFERROR(_xll.qlIndexFixing(ONIndex6M,I312,TRUE,_xll.ohTrigger(RecalcTrigger,Trigger6M)),NA())</f>
        <v>9.9078641808740091E-3</v>
      </c>
      <c r="Q312" s="178">
        <f>IFERROR(_xll.qlIndexFixing(ONIndex1Y,I312,TRUE,_xll.ohTrigger(RecalcTrigger,Trigger1Y)),NA())</f>
        <v>1.2985864281886974E-2</v>
      </c>
    </row>
    <row r="313" spans="2:17" x14ac:dyDescent="0.2">
      <c r="B313" s="39" t="s">
        <v>17</v>
      </c>
      <c r="D313" s="42">
        <f>_xll.qlCalendarAdvance(Calendar,$D312,B313,"f",FALSE)</f>
        <v>42723</v>
      </c>
      <c r="E313" s="172">
        <f>_xll.qlInterestRateIndexValueDate(IndexON,D313)</f>
        <v>42723</v>
      </c>
      <c r="F313" s="188">
        <f>IFERROR(_xll.qlIndexFixing(IndexON,D313,TRUE,_xll.ohTrigger(RecalcTrigger,TriggerON)),NA())</f>
        <v>7.1275284822658325E-3</v>
      </c>
      <c r="H313" s="42">
        <f>_xll.qlCalendarAdvance(Calendar,$H312,B313,"f",FALSE)</f>
        <v>42723</v>
      </c>
      <c r="I313" s="172">
        <f>_xll.qlInterestRateIndexValueDate(Index1M,$H313)</f>
        <v>42723</v>
      </c>
      <c r="J313" s="177">
        <f>IFERROR(_xll.qlIndexFixing(Index1M,$H313,TRUE,_xll.ohTrigger(RecalcTrigger,Trigger1M)),NA())</f>
        <v>8.1244505931460549E-3</v>
      </c>
      <c r="K313" s="44">
        <f>IFERROR(_xll.qlIndexFixing(Index3M,H313,TRUE,_xll.ohTrigger(RecalcTrigger,Trigger3M)),NA())</f>
        <v>9.3762394073920539E-3</v>
      </c>
      <c r="L313" s="44">
        <f>IFERROR(_xll.qlIndexFixing(Index6M,$H313,TRUE,_xll.ohTrigger(RecalcTrigger,Trigger6M)),NA())</f>
        <v>1.1026210276938529E-2</v>
      </c>
      <c r="M313" s="178">
        <f>IFERROR(_xll.qlIndexFixing(Index1Y,$H313,TRUE,_xll.ohTrigger(RecalcTrigger,Trigger1Y)),NA())</f>
        <v>1.4163855944808956E-2</v>
      </c>
      <c r="N313" s="177">
        <f>IFERROR(_xll.qlIndexFixing(ONIndex1M,I313,TRUE,_xll.ohTrigger(RecalcTrigger,Trigger1M)),NA())</f>
        <v>7.9386172351447737E-3</v>
      </c>
      <c r="O313" s="44">
        <f>IFERROR(_xll.qlIndexFixing(ONIndex3M,I313,TRUE,_xll.ohTrigger(RecalcTrigger,Trigger3M)),NA())</f>
        <v>8.739936345556476E-3</v>
      </c>
      <c r="P313" s="44">
        <f>IFERROR(_xll.qlIndexFixing(ONIndex6M,I313,TRUE,_xll.ohTrigger(RecalcTrigger,Trigger6M)),NA())</f>
        <v>9.9301620834268967E-3</v>
      </c>
      <c r="Q313" s="178">
        <f>IFERROR(_xll.qlIndexFixing(ONIndex1Y,I313,TRUE,_xll.ohTrigger(RecalcTrigger,Trigger1Y)),NA())</f>
        <v>1.2901363124165899E-2</v>
      </c>
    </row>
    <row r="314" spans="2:17" x14ac:dyDescent="0.2">
      <c r="B314" s="39" t="s">
        <v>17</v>
      </c>
      <c r="D314" s="42">
        <f>_xll.qlCalendarAdvance(Calendar,$D313,B314,"f",FALSE)</f>
        <v>42724</v>
      </c>
      <c r="E314" s="172">
        <f>_xll.qlInterestRateIndexValueDate(IndexON,D314)</f>
        <v>42724</v>
      </c>
      <c r="F314" s="188">
        <f>IFERROR(_xll.qlIndexFixing(IndexON,D314,TRUE,_xll.ohTrigger(RecalcTrigger,TriggerON)),NA())</f>
        <v>7.1356590105486895E-3</v>
      </c>
      <c r="H314" s="42">
        <f>_xll.qlCalendarAdvance(Calendar,$H313,B314,"f",FALSE)</f>
        <v>42724</v>
      </c>
      <c r="I314" s="172">
        <f>_xll.qlInterestRateIndexValueDate(Index1M,$H314)</f>
        <v>42724</v>
      </c>
      <c r="J314" s="177">
        <f>IFERROR(_xll.qlIndexFixing(Index1M,$H314,TRUE,_xll.ohTrigger(RecalcTrigger,Trigger1M)),NA())</f>
        <v>8.1366193306002307E-3</v>
      </c>
      <c r="K314" s="44">
        <f>IFERROR(_xll.qlIndexFixing(Index3M,H314,TRUE,_xll.ohTrigger(RecalcTrigger,Trigger3M)),NA())</f>
        <v>9.3830847631568206E-3</v>
      </c>
      <c r="L314" s="44">
        <f>IFERROR(_xll.qlIndexFixing(Index6M,$H314,TRUE,_xll.ohTrigger(RecalcTrigger,Trigger6M)),NA())</f>
        <v>1.1038231368002483E-2</v>
      </c>
      <c r="M314" s="178">
        <f>IFERROR(_xll.qlIndexFixing(Index1Y,$H314,TRUE,_xll.ohTrigger(RecalcTrigger,Trigger1Y)),NA())</f>
        <v>1.4169462103598596E-2</v>
      </c>
      <c r="N314" s="177">
        <f>IFERROR(_xll.qlIndexFixing(ONIndex1M,I314,TRUE,_xll.ohTrigger(RecalcTrigger,Trigger1M)),NA())</f>
        <v>7.9509115020826027E-3</v>
      </c>
      <c r="O314" s="44">
        <f>IFERROR(_xll.qlIndexFixing(ONIndex3M,I314,TRUE,_xll.ohTrigger(RecalcTrigger,Trigger3M)),NA())</f>
        <v>8.7543470588802297E-3</v>
      </c>
      <c r="P314" s="44">
        <f>IFERROR(_xll.qlIndexFixing(ONIndex6M,I314,TRUE,_xll.ohTrigger(RecalcTrigger,Trigger6M)),NA())</f>
        <v>9.941397821991993E-3</v>
      </c>
      <c r="Q314" s="178">
        <f>IFERROR(_xll.qlIndexFixing(ONIndex1Y,I314,TRUE,_xll.ohTrigger(RecalcTrigger,Trigger1Y)),NA())</f>
        <v>1.2862151004695566E-2</v>
      </c>
    </row>
    <row r="315" spans="2:17" x14ac:dyDescent="0.2">
      <c r="B315" s="39" t="s">
        <v>17</v>
      </c>
      <c r="D315" s="42">
        <f>_xll.qlCalendarAdvance(Calendar,$D314,B315,"f",FALSE)</f>
        <v>42725</v>
      </c>
      <c r="E315" s="172">
        <f>_xll.qlInterestRateIndexValueDate(IndexON,D315)</f>
        <v>42725</v>
      </c>
      <c r="F315" s="188">
        <f>IFERROR(_xll.qlIndexFixing(IndexON,D315,TRUE,_xll.ohTrigger(RecalcTrigger,TriggerON)),NA())</f>
        <v>7.143740258235276E-3</v>
      </c>
      <c r="H315" s="42">
        <f>_xll.qlCalendarAdvance(Calendar,$H314,B315,"f",FALSE)</f>
        <v>42725</v>
      </c>
      <c r="I315" s="172">
        <f>_xll.qlInterestRateIndexValueDate(Index1M,$H315)</f>
        <v>42725</v>
      </c>
      <c r="J315" s="177">
        <f>IFERROR(_xll.qlIndexFixing(Index1M,$H315,TRUE,_xll.ohTrigger(RecalcTrigger,Trigger1M)),NA())</f>
        <v>8.1610649630471602E-3</v>
      </c>
      <c r="K315" s="44">
        <f>IFERROR(_xll.qlIndexFixing(Index3M,H315,TRUE,_xll.ohTrigger(RecalcTrigger,Trigger3M)),NA())</f>
        <v>9.3966956932166612E-3</v>
      </c>
      <c r="L315" s="44">
        <f>IFERROR(_xll.qlIndexFixing(Index6M,$H315,TRUE,_xll.ohTrigger(RecalcTrigger,Trigger6M)),NA())</f>
        <v>1.1050253561585751E-2</v>
      </c>
      <c r="M315" s="178">
        <f>IFERROR(_xll.qlIndexFixing(Index1Y,$H315,TRUE,_xll.ohTrigger(RecalcTrigger,Trigger1Y)),NA())</f>
        <v>1.417521262821686E-2</v>
      </c>
      <c r="N315" s="177">
        <f>IFERROR(_xll.qlIndexFixing(ONIndex1M,I315,TRUE,_xll.ohTrigger(RecalcTrigger,Trigger1M)),NA())</f>
        <v>7.9631968586302282E-3</v>
      </c>
      <c r="O315" s="44">
        <f>IFERROR(_xll.qlIndexFixing(ONIndex3M,I315,TRUE,_xll.ohTrigger(RecalcTrigger,Trigger3M)),NA())</f>
        <v>8.768816274570268E-3</v>
      </c>
      <c r="P315" s="44">
        <f>IFERROR(_xll.qlIndexFixing(ONIndex6M,I315,TRUE,_xll.ohTrigger(RecalcTrigger,Trigger6M)),NA())</f>
        <v>9.9526049523546156E-3</v>
      </c>
      <c r="Q315" s="178">
        <f>IFERROR(_xll.qlIndexFixing(ONIndex1Y,I315,TRUE,_xll.ohTrigger(RecalcTrigger,Trigger1Y)),NA())</f>
        <v>1.2824623366443078E-2</v>
      </c>
    </row>
    <row r="316" spans="2:17" x14ac:dyDescent="0.2">
      <c r="B316" s="39" t="s">
        <v>17</v>
      </c>
      <c r="D316" s="42">
        <f>_xll.qlCalendarAdvance(Calendar,$D315,B316,"f",FALSE)</f>
        <v>42726</v>
      </c>
      <c r="E316" s="172">
        <f>_xll.qlInterestRateIndexValueDate(IndexON,D316)</f>
        <v>42726</v>
      </c>
      <c r="F316" s="188">
        <f>IFERROR(_xll.qlIndexFixing(IndexON,D316,TRUE,_xll.ohTrigger(RecalcTrigger,TriggerON)),NA())</f>
        <v>7.1517722253255922E-3</v>
      </c>
      <c r="H316" s="42">
        <f>_xll.qlCalendarAdvance(Calendar,$H315,B316,"f",FALSE)</f>
        <v>42726</v>
      </c>
      <c r="I316" s="172">
        <f>_xll.qlInterestRateIndexValueDate(Index1M,$H316)</f>
        <v>42726</v>
      </c>
      <c r="J316" s="177">
        <f>IFERROR(_xll.qlIndexFixing(Index1M,$H316,TRUE,_xll.ohTrigger(RecalcTrigger,Trigger1M)),NA())</f>
        <v>8.1670701605223925E-3</v>
      </c>
      <c r="K316" s="44">
        <f>IFERROR(_xll.qlIndexFixing(Index3M,H316,TRUE,_xll.ohTrigger(RecalcTrigger,Trigger3M)),NA())</f>
        <v>9.4102864592004766E-3</v>
      </c>
      <c r="L316" s="44">
        <f>IFERROR(_xll.qlIndexFixing(Index6M,$H316,TRUE,_xll.ohTrigger(RecalcTrigger,Trigger6M)),NA())</f>
        <v>1.1062276906993419E-2</v>
      </c>
      <c r="M316" s="178">
        <f>IFERROR(_xll.qlIndexFixing(Index1Y,$H316,TRUE,_xll.ohTrigger(RecalcTrigger,Trigger1Y)),NA())</f>
        <v>1.4181102787577338E-2</v>
      </c>
      <c r="N316" s="177">
        <f>IFERROR(_xll.qlIndexFixing(ONIndex1M,I316,TRUE,_xll.ohTrigger(RecalcTrigger,Trigger1M)),NA())</f>
        <v>7.9754733047876503E-3</v>
      </c>
      <c r="O316" s="44">
        <f>IFERROR(_xll.qlIndexFixing(ONIndex3M,I316,TRUE,_xll.ohTrigger(RecalcTrigger,Trigger3M)),NA())</f>
        <v>8.7832809215193652E-3</v>
      </c>
      <c r="P316" s="44">
        <f>IFERROR(_xll.qlIndexFixing(ONIndex6M,I316,TRUE,_xll.ohTrigger(RecalcTrigger,Trigger6M)),NA())</f>
        <v>9.9637834745958109E-3</v>
      </c>
      <c r="Q316" s="178">
        <f>IFERROR(_xll.qlIndexFixing(ONIndex1Y,I316,TRUE,_xll.ohTrigger(RecalcTrigger,Trigger1Y)),NA())</f>
        <v>1.2788780209003203E-2</v>
      </c>
    </row>
    <row r="317" spans="2:17" x14ac:dyDescent="0.2">
      <c r="B317" s="39" t="s">
        <v>17</v>
      </c>
      <c r="D317" s="42">
        <f>_xll.qlCalendarAdvance(Calendar,$D316,B317,"f",FALSE)</f>
        <v>42727</v>
      </c>
      <c r="E317" s="172">
        <f>_xll.qlInterestRateIndexValueDate(IndexON,D317)</f>
        <v>42727</v>
      </c>
      <c r="F317" s="188">
        <f>IFERROR(_xll.qlIndexFixing(IndexON,D317,TRUE,_xll.ohTrigger(RecalcTrigger,TriggerON)),NA())</f>
        <v>7.1758052942516581E-3</v>
      </c>
      <c r="H317" s="42">
        <f>_xll.qlCalendarAdvance(Calendar,$H316,B317,"f",FALSE)</f>
        <v>42727</v>
      </c>
      <c r="I317" s="172">
        <f>_xll.qlInterestRateIndexValueDate(Index1M,$H317)</f>
        <v>42727</v>
      </c>
      <c r="J317" s="177">
        <f>IFERROR(_xll.qlIndexFixing(Index1M,$H317,TRUE,_xll.ohTrigger(RecalcTrigger,Trigger1M)),NA())</f>
        <v>8.1730721176309275E-3</v>
      </c>
      <c r="K317" s="44">
        <f>IFERROR(_xll.qlIndexFixing(Index3M,H317,TRUE,_xll.ohTrigger(RecalcTrigger,Trigger3M)),NA())</f>
        <v>9.4238568771566212E-3</v>
      </c>
      <c r="L317" s="44">
        <f>IFERROR(_xll.qlIndexFixing(Index6M,$H317,TRUE,_xll.ohTrigger(RecalcTrigger,Trigger6M)),NA())</f>
        <v>1.1074301453530571E-2</v>
      </c>
      <c r="M317" s="178">
        <f>IFERROR(_xll.qlIndexFixing(Index1Y,$H317,TRUE,_xll.ohTrigger(RecalcTrigger,Trigger1Y)),NA())</f>
        <v>1.4198134456571436E-2</v>
      </c>
      <c r="N317" s="177">
        <f>IFERROR(_xll.qlIndexFixing(ONIndex1M,I317,TRUE,_xll.ohTrigger(RecalcTrigger,Trigger1M)),NA())</f>
        <v>8.0125920367384307E-3</v>
      </c>
      <c r="O317" s="44">
        <f>IFERROR(_xll.qlIndexFixing(ONIndex3M,I317,TRUE,_xll.ohTrigger(RecalcTrigger,Trigger3M)),NA())</f>
        <v>8.8269594092289516E-3</v>
      </c>
      <c r="P317" s="44">
        <f>IFERROR(_xll.qlIndexFixing(ONIndex6M,I317,TRUE,_xll.ohTrigger(RecalcTrigger,Trigger6M)),NA())</f>
        <v>9.9976664282745986E-3</v>
      </c>
      <c r="Q317" s="178">
        <f>IFERROR(_xll.qlIndexFixing(ONIndex1Y,I317,TRUE,_xll.ohTrigger(RecalcTrigger,Trigger1Y)),NA())</f>
        <v>1.2693924936396428E-2</v>
      </c>
    </row>
    <row r="318" spans="2:17" x14ac:dyDescent="0.2">
      <c r="B318" s="39" t="s">
        <v>17</v>
      </c>
      <c r="D318" s="42">
        <f>_xll.qlCalendarAdvance(Calendar,$D317,B318,"f",FALSE)</f>
        <v>42732</v>
      </c>
      <c r="E318" s="172">
        <f>_xll.qlInterestRateIndexValueDate(IndexON,D318)</f>
        <v>42732</v>
      </c>
      <c r="F318" s="188">
        <f>IFERROR(_xll.qlIndexFixing(IndexON,D318,TRUE,_xll.ohTrigger(RecalcTrigger,TriggerON)),NA())</f>
        <v>7.1989291344543016E-3</v>
      </c>
      <c r="H318" s="42">
        <f>_xll.qlCalendarAdvance(Calendar,$H317,B318,"f",FALSE)</f>
        <v>42732</v>
      </c>
      <c r="I318" s="172">
        <f>_xll.qlInterestRateIndexValueDate(Index1M,$H318)</f>
        <v>42732</v>
      </c>
      <c r="J318" s="177">
        <f>IFERROR(_xll.qlIndexFixing(Index1M,$H318,TRUE,_xll.ohTrigger(RecalcTrigger,Trigger1M)),NA())</f>
        <v>8.2458759558418585E-3</v>
      </c>
      <c r="K318" s="44">
        <f>IFERROR(_xll.qlIndexFixing(Index3M,H318,TRUE,_xll.ohTrigger(RecalcTrigger,Trigger3M)),NA())</f>
        <v>9.4914033970597347E-3</v>
      </c>
      <c r="L318" s="44">
        <f>IFERROR(_xll.qlIndexFixing(Index6M,$H318,TRUE,_xll.ohTrigger(RecalcTrigger,Trigger6M)),NA())</f>
        <v>1.1134443928969201E-2</v>
      </c>
      <c r="M318" s="178">
        <f>IFERROR(_xll.qlIndexFixing(Index1Y,$H318,TRUE,_xll.ohTrigger(RecalcTrigger,Trigger1Y)),NA())</f>
        <v>1.4219111125250983E-2</v>
      </c>
      <c r="N318" s="177">
        <f>IFERROR(_xll.qlIndexFixing(ONIndex1M,I318,TRUE,_xll.ohTrigger(RecalcTrigger,Trigger1M)),NA())</f>
        <v>8.0489448636189564E-3</v>
      </c>
      <c r="O318" s="44">
        <f>IFERROR(_xll.qlIndexFixing(ONIndex3M,I318,TRUE,_xll.ohTrigger(RecalcTrigger,Trigger3M)),NA())</f>
        <v>8.869641740130163E-3</v>
      </c>
      <c r="P318" s="44">
        <f>IFERROR(_xll.qlIndexFixing(ONIndex6M,I318,TRUE,_xll.ohTrigger(RecalcTrigger,Trigger6M)),NA())</f>
        <v>1.0030253836439407E-2</v>
      </c>
      <c r="Q318" s="178">
        <f>IFERROR(_xll.qlIndexFixing(ONIndex1Y,I318,TRUE,_xll.ohTrigger(RecalcTrigger,Trigger1Y)),NA())</f>
        <v>1.2609095334602527E-2</v>
      </c>
    </row>
    <row r="319" spans="2:17" x14ac:dyDescent="0.2">
      <c r="B319" s="39" t="s">
        <v>17</v>
      </c>
      <c r="D319" s="42">
        <f>_xll.qlCalendarAdvance(Calendar,$D318,B319,"f",FALSE)</f>
        <v>42733</v>
      </c>
      <c r="E319" s="172">
        <f>_xll.qlInterestRateIndexValueDate(IndexON,D319)</f>
        <v>42733</v>
      </c>
      <c r="F319" s="188">
        <f>IFERROR(_xll.qlIndexFixing(IndexON,D319,TRUE,_xll.ohTrigger(RecalcTrigger,TriggerON)),NA())</f>
        <v>7.2066161370465398E-3</v>
      </c>
      <c r="H319" s="42">
        <f>_xll.qlCalendarAdvance(Calendar,$H318,B319,"f",FALSE)</f>
        <v>42733</v>
      </c>
      <c r="I319" s="172">
        <f>_xll.qlInterestRateIndexValueDate(Index1M,$H319)</f>
        <v>42733</v>
      </c>
      <c r="J319" s="177">
        <f>IFERROR(_xll.qlIndexFixing(Index1M,$H319,TRUE,_xll.ohTrigger(RecalcTrigger,Trigger1M)),NA())</f>
        <v>8.2518480835144792E-3</v>
      </c>
      <c r="K319" s="44">
        <f>IFERROR(_xll.qlIndexFixing(Index3M,H319,TRUE,_xll.ohTrigger(RecalcTrigger,Trigger3M)),NA())</f>
        <v>9.5048515171777259E-3</v>
      </c>
      <c r="L319" s="44">
        <f>IFERROR(_xll.qlIndexFixing(Index6M,$H319,TRUE,_xll.ohTrigger(RecalcTrigger,Trigger6M)),NA())</f>
        <v>1.1146476717783524E-2</v>
      </c>
      <c r="M319" s="178">
        <f>IFERROR(_xll.qlIndexFixing(Index1Y,$H319,TRUE,_xll.ohTrigger(RecalcTrigger,Trigger1Y)),NA())</f>
        <v>1.42258462523146E-2</v>
      </c>
      <c r="N319" s="177">
        <f>IFERROR(_xll.qlIndexFixing(ONIndex1M,I319,TRUE,_xll.ohTrigger(RecalcTrigger,Trigger1M)),NA())</f>
        <v>8.0611589370449543E-3</v>
      </c>
      <c r="O319" s="44">
        <f>IFERROR(_xll.qlIndexFixing(ONIndex3M,I319,TRUE,_xll.ohTrigger(RecalcTrigger,Trigger3M)),NA())</f>
        <v>8.883964032690983E-3</v>
      </c>
      <c r="P319" s="44">
        <f>IFERROR(_xll.qlIndexFixing(ONIndex6M,I319,TRUE,_xll.ohTrigger(RecalcTrigger,Trigger6M)),NA())</f>
        <v>1.0041232101425379E-2</v>
      </c>
      <c r="Q319" s="178">
        <f>IFERROR(_xll.qlIndexFixing(ONIndex1Y,I319,TRUE,_xll.ohTrigger(RecalcTrigger,Trigger1Y)),NA())</f>
        <v>1.2585043530045636E-2</v>
      </c>
    </row>
    <row r="320" spans="2:17" x14ac:dyDescent="0.2">
      <c r="B320" s="39" t="s">
        <v>17</v>
      </c>
      <c r="D320" s="42">
        <f>_xll.qlCalendarAdvance(Calendar,$D319,B320,"f",FALSE)</f>
        <v>42734</v>
      </c>
      <c r="E320" s="172">
        <f>_xll.qlInterestRateIndexValueDate(IndexON,D320)</f>
        <v>42734</v>
      </c>
      <c r="F320" s="188">
        <f>IFERROR(_xll.qlIndexFixing(IndexON,D320,TRUE,_xll.ohTrigger(RecalcTrigger,TriggerON)),NA())</f>
        <v>7.225801801051257E-3</v>
      </c>
      <c r="H320" s="42">
        <f>_xll.qlCalendarAdvance(Calendar,$H319,B320,"f",FALSE)</f>
        <v>42734</v>
      </c>
      <c r="I320" s="172">
        <f>_xll.qlInterestRateIndexValueDate(Index1M,$H320)</f>
        <v>42734</v>
      </c>
      <c r="J320" s="177">
        <f>IFERROR(_xll.qlIndexFixing(Index1M,$H320,TRUE,_xll.ohTrigger(RecalcTrigger,Trigger1M)),NA())</f>
        <v>8.263923598529517E-3</v>
      </c>
      <c r="K320" s="44">
        <f>IFERROR(_xll.qlIndexFixing(Index3M,H320,TRUE,_xll.ohTrigger(RecalcTrigger,Trigger3M)),NA())</f>
        <v>9.524955646446431E-3</v>
      </c>
      <c r="L320" s="44">
        <f>IFERROR(_xll.qlIndexFixing(Index6M,$H320,TRUE,_xll.ohTrigger(RecalcTrigger,Trigger6M)),NA())</f>
        <v>1.1158511052903886E-2</v>
      </c>
      <c r="M320" s="178">
        <f>IFERROR(_xll.qlIndexFixing(Index1Y,$H320,TRUE,_xll.ohTrigger(RecalcTrigger,Trigger1Y)),NA())</f>
        <v>1.4229863312514341E-2</v>
      </c>
      <c r="N320" s="177">
        <f>IFERROR(_xll.qlIndexFixing(ONIndex1M,I320,TRUE,_xll.ohTrigger(RecalcTrigger,Trigger1M)),NA())</f>
        <v>8.0919186469105564E-3</v>
      </c>
      <c r="O320" s="44">
        <f>IFERROR(_xll.qlIndexFixing(ONIndex3M,I320,TRUE,_xll.ohTrigger(RecalcTrigger,Trigger3M)),NA())</f>
        <v>8.9199950479940115E-3</v>
      </c>
      <c r="P320" s="44">
        <f>IFERROR(_xll.qlIndexFixing(ONIndex6M,I320,TRUE,_xll.ohTrigger(RecalcTrigger,Trigger6M)),NA())</f>
        <v>1.0068951341851706E-2</v>
      </c>
      <c r="Q320" s="178">
        <f>IFERROR(_xll.qlIndexFixing(ONIndex1Y,I320,TRUE,_xll.ohTrigger(RecalcTrigger,Trigger1Y)),NA())</f>
        <v>1.2533981971883656E-2</v>
      </c>
    </row>
    <row r="321" spans="2:17" x14ac:dyDescent="0.2">
      <c r="B321" s="39" t="s">
        <v>17</v>
      </c>
      <c r="D321" s="42">
        <f>_xll.qlCalendarAdvance(Calendar,$D320,B321,"f",FALSE)</f>
        <v>42738</v>
      </c>
      <c r="E321" s="172">
        <f>_xll.qlInterestRateIndexValueDate(IndexON,D321)</f>
        <v>42738</v>
      </c>
      <c r="F321" s="188">
        <f>IFERROR(_xll.qlIndexFixing(IndexON,D321,TRUE,_xll.ohTrigger(RecalcTrigger,TriggerON)),NA())</f>
        <v>7.2443305385916368E-3</v>
      </c>
      <c r="H321" s="42">
        <f>_xll.qlCalendarAdvance(Calendar,$H320,B321,"f",FALSE)</f>
        <v>42738</v>
      </c>
      <c r="I321" s="172">
        <f>_xll.qlInterestRateIndexValueDate(Index1M,$H321)</f>
        <v>42738</v>
      </c>
      <c r="J321" s="177">
        <f>IFERROR(_xll.qlIndexFixing(Index1M,$H321,TRUE,_xll.ohTrigger(RecalcTrigger,Trigger1M)),NA())</f>
        <v>8.3060467010267775E-3</v>
      </c>
      <c r="K321" s="44">
        <f>IFERROR(_xll.qlIndexFixing(Index3M,H321,TRUE,_xll.ohTrigger(RecalcTrigger,Trigger3M)),NA())</f>
        <v>9.5717856493596765E-3</v>
      </c>
      <c r="L321" s="44">
        <f>IFERROR(_xll.qlIndexFixing(Index6M,$H321,TRUE,_xll.ohTrigger(RecalcTrigger,Trigger6M)),NA())</f>
        <v>1.1200445660699254E-2</v>
      </c>
      <c r="M321" s="178">
        <f>IFERROR(_xll.qlIndexFixing(Index1Y,$H321,TRUE,_xll.ohTrigger(RecalcTrigger,Trigger1Y)),NA())</f>
        <v>1.4260954006487303E-2</v>
      </c>
      <c r="N321" s="177">
        <f>IFERROR(_xll.qlIndexFixing(ONIndex1M,I321,TRUE,_xll.ohTrigger(RecalcTrigger,Trigger1M)),NA())</f>
        <v>8.122095648321892E-3</v>
      </c>
      <c r="O321" s="44">
        <f>IFERROR(_xll.qlIndexFixing(ONIndex3M,I321,TRUE,_xll.ohTrigger(RecalcTrigger,Trigger3M)),NA())</f>
        <v>8.9552704497752877E-3</v>
      </c>
      <c r="P321" s="44">
        <f>IFERROR(_xll.qlIndexFixing(ONIndex6M,I321,TRUE,_xll.ohTrigger(RecalcTrigger,Trigger6M)),NA())</f>
        <v>1.0095703003069056E-2</v>
      </c>
      <c r="Q321" s="178">
        <f>IFERROR(_xll.qlIndexFixing(ONIndex1Y,I321,TRUE,_xll.ohTrigger(RecalcTrigger,Trigger1Y)),NA())</f>
        <v>1.2490473210521325E-2</v>
      </c>
    </row>
    <row r="322" spans="2:17" x14ac:dyDescent="0.2">
      <c r="B322" s="39" t="s">
        <v>17</v>
      </c>
      <c r="D322" s="42">
        <f>_xll.qlCalendarAdvance(Calendar,$D321,B322,"f",FALSE)</f>
        <v>42739</v>
      </c>
      <c r="E322" s="172">
        <f>_xll.qlInterestRateIndexValueDate(IndexON,D322)</f>
        <v>42739</v>
      </c>
      <c r="F322" s="188">
        <f>IFERROR(_xll.qlIndexFixing(IndexON,D322,TRUE,_xll.ohTrigger(RecalcTrigger,TriggerON)),NA())</f>
        <v>7.2518334469073853E-3</v>
      </c>
      <c r="H322" s="42">
        <f>_xll.qlCalendarAdvance(Calendar,$H321,B322,"f",FALSE)</f>
        <v>42739</v>
      </c>
      <c r="I322" s="172">
        <f>_xll.qlInterestRateIndexValueDate(Index1M,$H322)</f>
        <v>42739</v>
      </c>
      <c r="J322" s="177">
        <f>IFERROR(_xll.qlIndexFixing(Index1M,$H322,TRUE,_xll.ohTrigger(RecalcTrigger,Trigger1M)),NA())</f>
        <v>8.3302506499950638E-3</v>
      </c>
      <c r="K322" s="44">
        <f>IFERROR(_xll.qlIndexFixing(Index3M,H322,TRUE,_xll.ohTrigger(RecalcTrigger,Trigger3M)),NA())</f>
        <v>9.5851111122343801E-3</v>
      </c>
      <c r="L322" s="44">
        <f>IFERROR(_xll.qlIndexFixing(Index6M,$H322,TRUE,_xll.ohTrigger(RecalcTrigger,Trigger6M)),NA())</f>
        <v>1.1212492622000763E-2</v>
      </c>
      <c r="M322" s="178">
        <f>IFERROR(_xll.qlIndexFixing(Index1Y,$H322,TRUE,_xll.ohTrigger(RecalcTrigger,Trigger1Y)),NA())</f>
        <v>1.426822768596403E-2</v>
      </c>
      <c r="N322" s="177">
        <f>IFERROR(_xll.qlIndexFixing(ONIndex1M,I322,TRUE,_xll.ohTrigger(RecalcTrigger,Trigger1M)),NA())</f>
        <v>8.1342562594066692E-3</v>
      </c>
      <c r="O322" s="44">
        <f>IFERROR(_xll.qlIndexFixing(ONIndex3M,I322,TRUE,_xll.ohTrigger(RecalcTrigger,Trigger3M)),NA())</f>
        <v>8.9694707239995619E-3</v>
      </c>
      <c r="P322" s="44">
        <f>IFERROR(_xll.qlIndexFixing(ONIndex6M,I322,TRUE,_xll.ohTrigger(RecalcTrigger,Trigger6M)),NA())</f>
        <v>1.0106561813374437E-2</v>
      </c>
      <c r="Q322" s="178">
        <f>IFERROR(_xll.qlIndexFixing(ONIndex1Y,I322,TRUE,_xll.ohTrigger(RecalcTrigger,Trigger1Y)),NA())</f>
        <v>1.2479057548888672E-2</v>
      </c>
    </row>
    <row r="323" spans="2:17" x14ac:dyDescent="0.2">
      <c r="B323" s="39" t="s">
        <v>17</v>
      </c>
      <c r="D323" s="42">
        <f>_xll.qlCalendarAdvance(Calendar,$D322,B323,"f",FALSE)</f>
        <v>42740</v>
      </c>
      <c r="E323" s="172">
        <f>_xll.qlInterestRateIndexValueDate(IndexON,D323)</f>
        <v>42740</v>
      </c>
      <c r="F323" s="188">
        <f>IFERROR(_xll.qlIndexFixing(IndexON,D323,TRUE,_xll.ohTrigger(RecalcTrigger,TriggerON)),NA())</f>
        <v>7.2593986640900887E-3</v>
      </c>
      <c r="H323" s="42">
        <f>_xll.qlCalendarAdvance(Calendar,$H322,B323,"f",FALSE)</f>
        <v>42740</v>
      </c>
      <c r="I323" s="172">
        <f>_xll.qlInterestRateIndexValueDate(Index1M,$H323)</f>
        <v>42740</v>
      </c>
      <c r="J323" s="177">
        <f>IFERROR(_xll.qlIndexFixing(Index1M,$H323,TRUE,_xll.ohTrigger(RecalcTrigger,Trigger1M)),NA())</f>
        <v>8.3361896974325916E-3</v>
      </c>
      <c r="K323" s="44">
        <f>IFERROR(_xll.qlIndexFixing(Index3M,H323,TRUE,_xll.ohTrigger(RecalcTrigger,Trigger3M)),NA())</f>
        <v>9.5984160972966016E-3</v>
      </c>
      <c r="L323" s="44">
        <f>IFERROR(_xll.qlIndexFixing(Index6M,$H323,TRUE,_xll.ohTrigger(RecalcTrigger,Trigger6M)),NA())</f>
        <v>1.1224541254305534E-2</v>
      </c>
      <c r="M323" s="178">
        <f>IFERROR(_xll.qlIndexFixing(Index1Y,$H323,TRUE,_xll.ohTrigger(RecalcTrigger,Trigger1Y)),NA())</f>
        <v>1.4275567728762928E-2</v>
      </c>
      <c r="N323" s="177">
        <f>IFERROR(_xll.qlIndexFixing(ONIndex1M,I323,TRUE,_xll.ohTrigger(RecalcTrigger,Trigger1M)),NA())</f>
        <v>8.1464079601012429E-3</v>
      </c>
      <c r="O323" s="44">
        <f>IFERROR(_xll.qlIndexFixing(ONIndex3M,I323,TRUE,_xll.ohTrigger(RecalcTrigger,Trigger3M)),NA())</f>
        <v>8.9836506619289658E-3</v>
      </c>
      <c r="P323" s="44">
        <f>IFERROR(_xll.qlIndexFixing(ONIndex6M,I323,TRUE,_xll.ohTrigger(RecalcTrigger,Trigger6M)),NA())</f>
        <v>1.0117444209849502E-2</v>
      </c>
      <c r="Q323" s="178">
        <f>IFERROR(_xll.qlIndexFixing(ONIndex1Y,I323,TRUE,_xll.ohTrigger(RecalcTrigger,Trigger1Y)),NA())</f>
        <v>1.2471855645244112E-2</v>
      </c>
    </row>
    <row r="324" spans="2:17" x14ac:dyDescent="0.2">
      <c r="B324" s="39" t="s">
        <v>17</v>
      </c>
      <c r="D324" s="42">
        <f>_xll.qlCalendarAdvance(Calendar,$D323,B324,"f",FALSE)</f>
        <v>42741</v>
      </c>
      <c r="E324" s="172">
        <f>_xll.qlInterestRateIndexValueDate(IndexON,D324)</f>
        <v>42741</v>
      </c>
      <c r="F324" s="188">
        <f>IFERROR(_xll.qlIndexFixing(IndexON,D324,TRUE,_xll.ohTrigger(RecalcTrigger,TriggerON)),NA())</f>
        <v>7.2748817872044427E-3</v>
      </c>
      <c r="H324" s="42">
        <f>_xll.qlCalendarAdvance(Calendar,$H323,B324,"f",FALSE)</f>
        <v>42741</v>
      </c>
      <c r="I324" s="172">
        <f>_xll.qlInterestRateIndexValueDate(Index1M,$H324)</f>
        <v>42741</v>
      </c>
      <c r="J324" s="177">
        <f>IFERROR(_xll.qlIndexFixing(Index1M,$H324,TRUE,_xll.ohTrigger(RecalcTrigger,Trigger1M)),NA())</f>
        <v>8.3421255016784043E-3</v>
      </c>
      <c r="K324" s="44">
        <f>IFERROR(_xll.qlIndexFixing(Index3M,H324,TRUE,_xll.ohTrigger(RecalcTrigger,Trigger3M)),NA())</f>
        <v>9.6117005945632397E-3</v>
      </c>
      <c r="L324" s="44">
        <f>IFERROR(_xll.qlIndexFixing(Index6M,$H324,TRUE,_xll.ohTrigger(RecalcTrigger,Trigger6M)),NA())</f>
        <v>1.1236591317238807E-2</v>
      </c>
      <c r="M324" s="178">
        <f>IFERROR(_xll.qlIndexFixing(Index1Y,$H324,TRUE,_xll.ohTrigger(RecalcTrigger,Trigger1Y)),NA())</f>
        <v>1.4288877227499002E-2</v>
      </c>
      <c r="N324" s="177">
        <f>IFERROR(_xll.qlIndexFixing(ONIndex1M,I324,TRUE,_xll.ohTrigger(RecalcTrigger,Trigger1M)),NA())</f>
        <v>8.170864565544278E-3</v>
      </c>
      <c r="O324" s="44">
        <f>IFERROR(_xll.qlIndexFixing(ONIndex3M,I324,TRUE,_xll.ohTrigger(RecalcTrigger,Trigger3M)),NA())</f>
        <v>9.012165258622808E-3</v>
      </c>
      <c r="P324" s="44">
        <f>IFERROR(_xll.qlIndexFixing(ONIndex6M,I324,TRUE,_xll.ohTrigger(RecalcTrigger,Trigger6M)),NA())</f>
        <v>1.0139569284153273E-2</v>
      </c>
      <c r="Q324" s="178">
        <f>IFERROR(_xll.qlIndexFixing(ONIndex1Y,I324,TRUE,_xll.ohTrigger(RecalcTrigger,Trigger1Y)),NA())</f>
        <v>1.2471923834315909E-2</v>
      </c>
    </row>
    <row r="325" spans="2:17" x14ac:dyDescent="0.2">
      <c r="B325" s="39" t="s">
        <v>17</v>
      </c>
      <c r="D325" s="42">
        <f>_xll.qlCalendarAdvance(Calendar,$D324,B325,"f",FALSE)</f>
        <v>42744</v>
      </c>
      <c r="E325" s="172">
        <f>_xll.qlInterestRateIndexValueDate(IndexON,D325)</f>
        <v>42744</v>
      </c>
      <c r="F325" s="188">
        <f>IFERROR(_xll.qlIndexFixing(IndexON,D325,TRUE,_xll.ohTrigger(RecalcTrigger,TriggerON)),NA())</f>
        <v>7.2902826226250994E-3</v>
      </c>
      <c r="H325" s="42">
        <f>_xll.qlCalendarAdvance(Calendar,$H324,B325,"f",FALSE)</f>
        <v>42744</v>
      </c>
      <c r="I325" s="172">
        <f>_xll.qlInterestRateIndexValueDate(Index1M,$H325)</f>
        <v>42744</v>
      </c>
      <c r="J325" s="177">
        <f>IFERROR(_xll.qlIndexFixing(Index1M,$H325,TRUE,_xll.ohTrigger(RecalcTrigger,Trigger1M)),NA())</f>
        <v>8.3781241602956611E-3</v>
      </c>
      <c r="K325" s="44">
        <f>IFERROR(_xll.qlIndexFixing(Index3M,H325,TRUE,_xll.ohTrigger(RecalcTrigger,Trigger3M)),NA())</f>
        <v>9.6580079764464581E-3</v>
      </c>
      <c r="L325" s="44">
        <f>IFERROR(_xll.qlIndexFixing(Index6M,$H325,TRUE,_xll.ohTrigger(RecalcTrigger,Trigger6M)),NA())</f>
        <v>1.127893991902728E-2</v>
      </c>
      <c r="M325" s="178">
        <f>IFERROR(_xll.qlIndexFixing(Index1Y,$H325,TRUE,_xll.ohTrigger(RecalcTrigger,Trigger1Y)),NA())</f>
        <v>1.4305356311110184E-2</v>
      </c>
      <c r="N325" s="177">
        <f>IFERROR(_xll.qlIndexFixing(ONIndex1M,I325,TRUE,_xll.ohTrigger(RecalcTrigger,Trigger1M)),NA())</f>
        <v>8.1949256587343644E-3</v>
      </c>
      <c r="O325" s="44">
        <f>IFERROR(_xll.qlIndexFixing(ONIndex3M,I325,TRUE,_xll.ohTrigger(RecalcTrigger,Trigger3M)),NA())</f>
        <v>9.0401670497253228E-3</v>
      </c>
      <c r="P325" s="44">
        <f>IFERROR(_xll.qlIndexFixing(ONIndex6M,I325,TRUE,_xll.ohTrigger(RecalcTrigger,Trigger6M)),NA())</f>
        <v>1.0161209658176018E-2</v>
      </c>
      <c r="Q325" s="178">
        <f>IFERROR(_xll.qlIndexFixing(ONIndex1Y,I325,TRUE,_xll.ohTrigger(RecalcTrigger,Trigger1Y)),NA())</f>
        <v>1.2485185608601679E-2</v>
      </c>
    </row>
    <row r="326" spans="2:17" x14ac:dyDescent="0.2">
      <c r="B326" s="39" t="s">
        <v>17</v>
      </c>
      <c r="D326" s="42">
        <f>_xll.qlCalendarAdvance(Calendar,$D325,B326,"f",FALSE)</f>
        <v>42745</v>
      </c>
      <c r="E326" s="172">
        <f>_xll.qlInterestRateIndexValueDate(IndexON,D326)</f>
        <v>42745</v>
      </c>
      <c r="F326" s="188">
        <f>IFERROR(_xll.qlIndexFixing(IndexON,D326,TRUE,_xll.ohTrigger(RecalcTrigger,TriggerON)),NA())</f>
        <v>7.2981593846288551E-3</v>
      </c>
      <c r="H326" s="42">
        <f>_xll.qlCalendarAdvance(Calendar,$H325,B326,"f",FALSE)</f>
        <v>42745</v>
      </c>
      <c r="I326" s="172">
        <f>_xll.qlInterestRateIndexValueDate(Index1M,$H326)</f>
        <v>42745</v>
      </c>
      <c r="J326" s="177">
        <f>IFERROR(_xll.qlIndexFixing(Index1M,$H326,TRUE,_xll.ohTrigger(RecalcTrigger,Trigger1M)),NA())</f>
        <v>8.3901059037001652E-3</v>
      </c>
      <c r="K326" s="44">
        <f>IFERROR(_xll.qlIndexFixing(Index3M,H326,TRUE,_xll.ohTrigger(RecalcTrigger,Trigger3M)),NA())</f>
        <v>9.6646335060389544E-3</v>
      </c>
      <c r="L326" s="44">
        <f>IFERROR(_xll.qlIndexFixing(Index6M,$H326,TRUE,_xll.ohTrigger(RecalcTrigger,Trigger6M)),NA())</f>
        <v>1.1284801067542274E-2</v>
      </c>
      <c r="M326" s="178">
        <f>IFERROR(_xll.qlIndexFixing(Index1Y,$H326,TRUE,_xll.ohTrigger(RecalcTrigger,Trigger1Y)),NA())</f>
        <v>1.4312851751003386E-2</v>
      </c>
      <c r="N326" s="177">
        <f>IFERROR(_xll.qlIndexFixing(ONIndex1M,I326,TRUE,_xll.ohTrigger(RecalcTrigger,Trigger1M)),NA())</f>
        <v>8.2070328073968746E-3</v>
      </c>
      <c r="O326" s="44">
        <f>IFERROR(_xll.qlIndexFixing(ONIndex3M,I326,TRUE,_xll.ohTrigger(RecalcTrigger,Trigger3M)),NA())</f>
        <v>9.0542453057751437E-3</v>
      </c>
      <c r="P326" s="44">
        <f>IFERROR(_xll.qlIndexFixing(ONIndex6M,I326,TRUE,_xll.ohTrigger(RecalcTrigger,Trigger6M)),NA())</f>
        <v>1.0172209985742642E-2</v>
      </c>
      <c r="Q326" s="178">
        <f>IFERROR(_xll.qlIndexFixing(ONIndex1Y,I326,TRUE,_xll.ohTrigger(RecalcTrigger,Trigger1Y)),NA())</f>
        <v>1.24990524944113E-2</v>
      </c>
    </row>
    <row r="327" spans="2:17" x14ac:dyDescent="0.2">
      <c r="B327" s="39" t="s">
        <v>17</v>
      </c>
      <c r="D327" s="42">
        <f>_xll.qlCalendarAdvance(Calendar,$D326,B327,"f",FALSE)</f>
        <v>42746</v>
      </c>
      <c r="E327" s="172">
        <f>_xll.qlInterestRateIndexValueDate(IndexON,D327)</f>
        <v>42746</v>
      </c>
      <c r="F327" s="188">
        <f>IFERROR(_xll.qlIndexFixing(IndexON,D327,TRUE,_xll.ohTrigger(RecalcTrigger,TriggerON)),NA())</f>
        <v>7.3060984557427044E-3</v>
      </c>
      <c r="H327" s="42">
        <f>_xll.qlCalendarAdvance(Calendar,$H326,B327,"f",FALSE)</f>
        <v>42746</v>
      </c>
      <c r="I327" s="172">
        <f>_xll.qlInterestRateIndexValueDate(Index1M,$H327)</f>
        <v>42746</v>
      </c>
      <c r="J327" s="177">
        <f>IFERROR(_xll.qlIndexFixing(Index1M,$H327,TRUE,_xll.ohTrigger(RecalcTrigger,Trigger1M)),NA())</f>
        <v>8.4141890355184396E-3</v>
      </c>
      <c r="K327" s="44">
        <f>IFERROR(_xll.qlIndexFixing(Index3M,H327,TRUE,_xll.ohTrigger(RecalcTrigger,Trigger3M)),NA())</f>
        <v>9.6778154146018747E-3</v>
      </c>
      <c r="L327" s="44">
        <f>IFERROR(_xll.qlIndexFixing(Index6M,$H327,TRUE,_xll.ohTrigger(RecalcTrigger,Trigger6M)),NA())</f>
        <v>1.1296854677783495E-2</v>
      </c>
      <c r="M327" s="178">
        <f>IFERROR(_xll.qlIndexFixing(Index1Y,$H327,TRUE,_xll.ohTrigger(RecalcTrigger,Trigger1Y)),NA())</f>
        <v>1.4320342984020407E-2</v>
      </c>
      <c r="N327" s="177">
        <f>IFERROR(_xll.qlIndexFixing(ONIndex1M,I327,TRUE,_xll.ohTrigger(RecalcTrigger,Trigger1M)),NA())</f>
        <v>8.2191310456691813E-3</v>
      </c>
      <c r="O327" s="44">
        <f>IFERROR(_xll.qlIndexFixing(ONIndex3M,I327,TRUE,_xll.ohTrigger(RecalcTrigger,Trigger3M)),NA())</f>
        <v>9.0683032252869555E-3</v>
      </c>
      <c r="P327" s="44">
        <f>IFERROR(_xll.qlIndexFixing(ONIndex6M,I327,TRUE,_xll.ohTrigger(RecalcTrigger,Trigger6M)),NA())</f>
        <v>1.0183233899641042E-2</v>
      </c>
      <c r="Q327" s="178">
        <f>IFERROR(_xll.qlIndexFixing(ONIndex1Y,I327,TRUE,_xll.ohTrigger(RecalcTrigger,Trigger1Y)),NA())</f>
        <v>1.2517133139019476E-2</v>
      </c>
    </row>
    <row r="328" spans="2:17" x14ac:dyDescent="0.2">
      <c r="B328" s="39" t="s">
        <v>17</v>
      </c>
      <c r="D328" s="42">
        <f>_xll.qlCalendarAdvance(Calendar,$D327,B328,"f",FALSE)</f>
        <v>42747</v>
      </c>
      <c r="E328" s="172">
        <f>_xll.qlInterestRateIndexValueDate(IndexON,D328)</f>
        <v>42747</v>
      </c>
      <c r="F328" s="188">
        <f>IFERROR(_xll.qlIndexFixing(IndexON,D328,TRUE,_xll.ohTrigger(RecalcTrigger,TriggerON)),NA())</f>
        <v>7.3140998356424625E-3</v>
      </c>
      <c r="H328" s="42">
        <f>_xll.qlCalendarAdvance(Calendar,$H327,B328,"f",FALSE)</f>
        <v>42747</v>
      </c>
      <c r="I328" s="172">
        <f>_xll.qlInterestRateIndexValueDate(Index1M,$H328)</f>
        <v>42747</v>
      </c>
      <c r="J328" s="177">
        <f>IFERROR(_xll.qlIndexFixing(Index1M,$H328,TRUE,_xll.ohTrigger(RecalcTrigger,Trigger1M)),NA())</f>
        <v>8.4200949925916993E-3</v>
      </c>
      <c r="K328" s="44">
        <f>IFERROR(_xll.qlIndexFixing(Index3M,H328,TRUE,_xll.ohTrigger(RecalcTrigger,Trigger3M)),NA())</f>
        <v>9.6909767754814139E-3</v>
      </c>
      <c r="L328" s="44">
        <f>IFERROR(_xll.qlIndexFixing(Index6M,$H328,TRUE,_xll.ohTrigger(RecalcTrigger,Trigger6M)),NA())</f>
        <v>1.1308908276279721E-2</v>
      </c>
      <c r="M328" s="178">
        <f>IFERROR(_xll.qlIndexFixing(Index1Y,$H328,TRUE,_xll.ohTrigger(RecalcTrigger,Trigger1Y)),NA())</f>
        <v>1.4327818247255264E-2</v>
      </c>
      <c r="N328" s="177">
        <f>IFERROR(_xll.qlIndexFixing(ONIndex1M,I328,TRUE,_xll.ohTrigger(RecalcTrigger,Trigger1M)),NA())</f>
        <v>8.2312203735512846E-3</v>
      </c>
      <c r="O328" s="44">
        <f>IFERROR(_xll.qlIndexFixing(ONIndex3M,I328,TRUE,_xll.ohTrigger(RecalcTrigger,Trigger3M)),NA())</f>
        <v>9.082340808503897E-3</v>
      </c>
      <c r="P328" s="44">
        <f>IFERROR(_xll.qlIndexFixing(ONIndex6M,I328,TRUE,_xll.ohTrigger(RecalcTrigger,Trigger6M)),NA())</f>
        <v>1.019428139962808E-2</v>
      </c>
      <c r="Q328" s="178">
        <f>IFERROR(_xll.qlIndexFixing(ONIndex1Y,I328,TRUE,_xll.ohTrigger(RecalcTrigger,Trigger1Y)),NA())</f>
        <v>1.2539427542912485E-2</v>
      </c>
    </row>
    <row r="329" spans="2:17" x14ac:dyDescent="0.2">
      <c r="B329" s="39" t="s">
        <v>17</v>
      </c>
      <c r="D329" s="42">
        <f>_xll.qlCalendarAdvance(Calendar,$D328,B329,"f",FALSE)</f>
        <v>42748</v>
      </c>
      <c r="E329" s="172">
        <f>_xll.qlInterestRateIndexValueDate(IndexON,D329)</f>
        <v>42748</v>
      </c>
      <c r="F329" s="188">
        <f>IFERROR(_xll.qlIndexFixing(IndexON,D329,TRUE,_xll.ohTrigger(RecalcTrigger,TriggerON)),NA())</f>
        <v>7.3304575081549013E-3</v>
      </c>
      <c r="H329" s="42">
        <f>_xll.qlCalendarAdvance(Calendar,$H328,B329,"f",FALSE)</f>
        <v>42748</v>
      </c>
      <c r="I329" s="172">
        <f>_xll.qlInterestRateIndexValueDate(Index1M,$H329)</f>
        <v>42748</v>
      </c>
      <c r="J329" s="177">
        <f>IFERROR(_xll.qlIndexFixing(Index1M,$H329,TRUE,_xll.ohTrigger(RecalcTrigger,Trigger1M)),NA())</f>
        <v>8.4259977051334613E-3</v>
      </c>
      <c r="K329" s="44">
        <f>IFERROR(_xll.qlIndexFixing(Index3M,H329,TRUE,_xll.ohTrigger(RecalcTrigger,Trigger3M)),NA())</f>
        <v>9.704117578694469E-3</v>
      </c>
      <c r="L329" s="44">
        <f>IFERROR(_xll.qlIndexFixing(Index6M,$H329,TRUE,_xll.ohTrigger(RecalcTrigger,Trigger6M)),NA())</f>
        <v>1.1320961622615892E-2</v>
      </c>
      <c r="M329" s="178">
        <f>IFERROR(_xll.qlIndexFixing(Index1Y,$H329,TRUE,_xll.ohTrigger(RecalcTrigger,Trigger1Y)),NA())</f>
        <v>1.4341376785784597E-2</v>
      </c>
      <c r="N329" s="177">
        <f>IFERROR(_xll.qlIndexFixing(ONIndex1M,I329,TRUE,_xll.ohTrigger(RecalcTrigger,Trigger1M)),NA())</f>
        <v>8.2555560445977498E-3</v>
      </c>
      <c r="O329" s="44">
        <f>IFERROR(_xll.qlIndexFixing(ONIndex3M,I329,TRUE,_xll.ohTrigger(RecalcTrigger,Trigger3M)),NA())</f>
        <v>9.1105755815668061E-3</v>
      </c>
      <c r="P329" s="44">
        <f>IFERROR(_xll.qlIndexFixing(ONIndex6M,I329,TRUE,_xll.ohTrigger(RecalcTrigger,Trigger6M)),NA())</f>
        <v>1.0216740984594354E-2</v>
      </c>
      <c r="Q329" s="178">
        <f>IFERROR(_xll.qlIndexFixing(ONIndex1Y,I329,TRUE,_xll.ohTrigger(RecalcTrigger,Trigger1Y)),NA())</f>
        <v>1.2598497048728435E-2</v>
      </c>
    </row>
    <row r="330" spans="2:17" x14ac:dyDescent="0.2">
      <c r="B330" s="39" t="s">
        <v>17</v>
      </c>
      <c r="D330" s="42">
        <f>_xll.qlCalendarAdvance(Calendar,$D329,B330,"f",FALSE)</f>
        <v>42751</v>
      </c>
      <c r="E330" s="172">
        <f>_xll.qlInterestRateIndexValueDate(IndexON,D330)</f>
        <v>42751</v>
      </c>
      <c r="F330" s="188">
        <f>IFERROR(_xll.qlIndexFixing(IndexON,D330,TRUE,_xll.ohTrigger(RecalcTrigger,TriggerON)),NA())</f>
        <v>7.3467284455319692E-3</v>
      </c>
      <c r="H330" s="42">
        <f>_xll.qlCalendarAdvance(Calendar,$H329,B330,"f",FALSE)</f>
        <v>42751</v>
      </c>
      <c r="I330" s="172">
        <f>_xll.qlInterestRateIndexValueDate(Index1M,$H330)</f>
        <v>42751</v>
      </c>
      <c r="J330" s="177">
        <f>IFERROR(_xll.qlIndexFixing(Index1M,$H330,TRUE,_xll.ohTrigger(RecalcTrigger,Trigger1M)),NA())</f>
        <v>8.4618093628199571E-3</v>
      </c>
      <c r="K330" s="44">
        <f>IFERROR(_xll.qlIndexFixing(Index3M,H330,TRUE,_xll.ohTrigger(RecalcTrigger,Trigger3M)),NA())</f>
        <v>9.7564234867880077E-3</v>
      </c>
      <c r="L330" s="44">
        <f>IFERROR(_xll.qlIndexFixing(Index6M,$H330,TRUE,_xll.ohTrigger(RecalcTrigger,Trigger6M)),NA())</f>
        <v>1.1363273523972352E-2</v>
      </c>
      <c r="M330" s="178">
        <f>IFERROR(_xll.qlIndexFixing(Index1Y,$H330,TRUE,_xll.ohTrigger(RecalcTrigger,Trigger1Y)),NA())</f>
        <v>1.4357324332185728E-2</v>
      </c>
      <c r="N330" s="177">
        <f>IFERROR(_xll.qlIndexFixing(ONIndex1M,I330,TRUE,_xll.ohTrigger(RecalcTrigger,Trigger1M)),NA())</f>
        <v>8.2794885809345242E-3</v>
      </c>
      <c r="O330" s="44">
        <f>IFERROR(_xll.qlIndexFixing(ONIndex3M,I330,TRUE,_xll.ohTrigger(RecalcTrigger,Trigger3M)),NA())</f>
        <v>9.1382877772072657E-3</v>
      </c>
      <c r="P330" s="44">
        <f>IFERROR(_xll.qlIndexFixing(ONIndex6M,I330,TRUE,_xll.ohTrigger(RecalcTrigger,Trigger6M)),NA())</f>
        <v>1.0238707262164581E-2</v>
      </c>
      <c r="Q330" s="178">
        <f>IFERROR(_xll.qlIndexFixing(ONIndex1Y,I330,TRUE,_xll.ohTrigger(RecalcTrigger,Trigger1Y)),NA())</f>
        <v>1.2670742770054533E-2</v>
      </c>
    </row>
    <row r="331" spans="2:17" x14ac:dyDescent="0.2">
      <c r="B331" s="39" t="s">
        <v>17</v>
      </c>
      <c r="D331" s="42">
        <f>_xll.qlCalendarAdvance(Calendar,$D330,B331,"f",FALSE)</f>
        <v>42752</v>
      </c>
      <c r="E331" s="172">
        <f>_xll.qlInterestRateIndexValueDate(IndexON,D331)</f>
        <v>42752</v>
      </c>
      <c r="F331" s="188">
        <f>IFERROR(_xll.qlIndexFixing(IndexON,D331,TRUE,_xll.ohTrigger(RecalcTrigger,TriggerON)),NA())</f>
        <v>7.3550413704959183E-3</v>
      </c>
      <c r="H331" s="42">
        <f>_xll.qlCalendarAdvance(Calendar,$H330,B331,"f",FALSE)</f>
        <v>42752</v>
      </c>
      <c r="I331" s="172">
        <f>_xll.qlInterestRateIndexValueDate(Index1M,$H331)</f>
        <v>42752</v>
      </c>
      <c r="J331" s="177">
        <f>IFERROR(_xll.qlIndexFixing(Index1M,$H331,TRUE,_xll.ohTrigger(RecalcTrigger,Trigger1M)),NA())</f>
        <v>8.4737287721991707E-3</v>
      </c>
      <c r="K331" s="44">
        <f>IFERROR(_xll.qlIndexFixing(Index3M,H331,TRUE,_xll.ohTrigger(RecalcTrigger,Trigger3M)),NA())</f>
        <v>9.7629717571795817E-3</v>
      </c>
      <c r="L331" s="44">
        <f>IFERROR(_xll.qlIndexFixing(Index6M,$H331,TRUE,_xll.ohTrigger(RecalcTrigger,Trigger6M)),NA())</f>
        <v>1.1369167677845684E-2</v>
      </c>
      <c r="M331" s="178">
        <f>IFERROR(_xll.qlIndexFixing(Index1Y,$H331,TRUE,_xll.ohTrigger(RecalcTrigger,Trigger1Y)),NA())</f>
        <v>1.4364543290910303E-2</v>
      </c>
      <c r="N331" s="177">
        <f>IFERROR(_xll.qlIndexFixing(ONIndex1M,I331,TRUE,_xll.ohTrigger(RecalcTrigger,Trigger1M)),NA())</f>
        <v>8.2915333567035177E-3</v>
      </c>
      <c r="O331" s="44">
        <f>IFERROR(_xll.qlIndexFixing(ONIndex3M,I331,TRUE,_xll.ohTrigger(RecalcTrigger,Trigger3M)),NA())</f>
        <v>9.1522236783825317E-3</v>
      </c>
      <c r="P331" s="44">
        <f>IFERROR(_xll.qlIndexFixing(ONIndex6M,I331,TRUE,_xll.ohTrigger(RecalcTrigger,Trigger6M)),NA())</f>
        <v>1.0249872693405271E-2</v>
      </c>
      <c r="Q331" s="178">
        <f>IFERROR(_xll.qlIndexFixing(ONIndex1Y,I331,TRUE,_xll.ohTrigger(RecalcTrigger,Trigger1Y)),NA())</f>
        <v>1.2714105985365265E-2</v>
      </c>
    </row>
    <row r="332" spans="2:17" x14ac:dyDescent="0.2">
      <c r="B332" s="39" t="s">
        <v>17</v>
      </c>
      <c r="D332" s="42">
        <f>_xll.qlCalendarAdvance(Calendar,$D331,B332,"f",FALSE)</f>
        <v>42753</v>
      </c>
      <c r="E332" s="172">
        <f>_xll.qlInterestRateIndexValueDate(IndexON,D332)</f>
        <v>42753</v>
      </c>
      <c r="F332" s="188">
        <f>IFERROR(_xll.qlIndexFixing(IndexON,D332,TRUE,_xll.ohTrigger(RecalcTrigger,TriggerON)),NA())</f>
        <v>7.3634166044889149E-3</v>
      </c>
      <c r="H332" s="42">
        <f>_xll.qlCalendarAdvance(Calendar,$H331,B332,"f",FALSE)</f>
        <v>42753</v>
      </c>
      <c r="I332" s="172">
        <f>_xll.qlInterestRateIndexValueDate(Index1M,$H332)</f>
        <v>42753</v>
      </c>
      <c r="J332" s="177">
        <f>IFERROR(_xll.qlIndexFixing(Index1M,$H332,TRUE,_xll.ohTrigger(RecalcTrigger,Trigger1M)),NA())</f>
        <v>8.4976911024752175E-3</v>
      </c>
      <c r="K332" s="44">
        <f>IFERROR(_xll.qlIndexFixing(Index3M,H332,TRUE,_xll.ohTrigger(RecalcTrigger,Trigger3M)),NA())</f>
        <v>9.7695128804584398E-3</v>
      </c>
      <c r="L332" s="44">
        <f>IFERROR(_xll.qlIndexFixing(Index6M,$H332,TRUE,_xll.ohTrigger(RecalcTrigger,Trigger6M)),NA())</f>
        <v>1.1381216156947014E-2</v>
      </c>
      <c r="M332" s="178">
        <f>IFERROR(_xll.qlIndexFixing(Index1Y,$H332,TRUE,_xll.ohTrigger(RecalcTrigger,Trigger1Y)),NA())</f>
        <v>1.4371675695279196E-2</v>
      </c>
      <c r="N332" s="177">
        <f>IFERROR(_xll.qlIndexFixing(ONIndex1M,I332,TRUE,_xll.ohTrigger(RecalcTrigger,Trigger1M)),NA())</f>
        <v>8.3035692221633539E-3</v>
      </c>
      <c r="O332" s="44">
        <f>IFERROR(_xll.qlIndexFixing(ONIndex3M,I332,TRUE,_xll.ohTrigger(RecalcTrigger,Trigger3M)),NA())</f>
        <v>9.1661392431008348E-3</v>
      </c>
      <c r="P332" s="44">
        <f>IFERROR(_xll.qlIndexFixing(ONIndex6M,I332,TRUE,_xll.ohTrigger(RecalcTrigger,Trigger6M)),NA())</f>
        <v>1.0261061710815644E-2</v>
      </c>
      <c r="Q332" s="178">
        <f>IFERROR(_xll.qlIndexFixing(ONIndex1Y,I332,TRUE,_xll.ohTrigger(RecalcTrigger,Trigger1Y)),NA())</f>
        <v>1.2761682966849763E-2</v>
      </c>
    </row>
    <row r="333" spans="2:17" x14ac:dyDescent="0.2">
      <c r="B333" s="39" t="s">
        <v>17</v>
      </c>
      <c r="D333" s="42">
        <f>_xll.qlCalendarAdvance(Calendar,$D332,B333,"f",FALSE)</f>
        <v>42754</v>
      </c>
      <c r="E333" s="172">
        <f>_xll.qlInterestRateIndexValueDate(IndexON,D333)</f>
        <v>42754</v>
      </c>
      <c r="F333" s="188">
        <f>IFERROR(_xll.qlIndexFixing(IndexON,D333,TRUE,_xll.ohTrigger(RecalcTrigger,TriggerON)),NA())</f>
        <v>7.3718541474299126E-3</v>
      </c>
      <c r="H333" s="42">
        <f>_xll.qlCalendarAdvance(Calendar,$H332,B333,"f",FALSE)</f>
        <v>42754</v>
      </c>
      <c r="I333" s="172">
        <f>_xll.qlInterestRateIndexValueDate(Index1M,$H333)</f>
        <v>42754</v>
      </c>
      <c r="J333" s="177">
        <f>IFERROR(_xll.qlIndexFixing(Index1M,$H333,TRUE,_xll.ohTrigger(RecalcTrigger,Trigger1M)),NA())</f>
        <v>8.5035639593675563E-3</v>
      </c>
      <c r="K333" s="44">
        <f>IFERROR(_xll.qlIndexFixing(Index3M,H333,TRUE,_xll.ohTrigger(RecalcTrigger,Trigger3M)),NA())</f>
        <v>9.7825301280905202E-3</v>
      </c>
      <c r="L333" s="44">
        <f>IFERROR(_xll.qlIndexFixing(Index6M,$H333,TRUE,_xll.ohTrigger(RecalcTrigger,Trigger6M)),NA())</f>
        <v>1.1393262941275238E-2</v>
      </c>
      <c r="M333" s="178">
        <f>IFERROR(_xll.qlIndexFixing(Index1Y,$H333,TRUE,_xll.ohTrigger(RecalcTrigger,Trigger1Y)),NA())</f>
        <v>1.4378709780063392E-2</v>
      </c>
      <c r="N333" s="177">
        <f>IFERROR(_xll.qlIndexFixing(ONIndex1M,I333,TRUE,_xll.ohTrigger(RecalcTrigger,Trigger1M)),NA())</f>
        <v>8.3155961771519404E-3</v>
      </c>
      <c r="O333" s="44">
        <f>IFERROR(_xll.qlIndexFixing(ONIndex3M,I333,TRUE,_xll.ohTrigger(RecalcTrigger,Trigger3M)),NA())</f>
        <v>9.1800344714432214E-3</v>
      </c>
      <c r="P333" s="44">
        <f>IFERROR(_xll.qlIndexFixing(ONIndex6M,I333,TRUE,_xll.ohTrigger(RecalcTrigger,Trigger6M)),NA())</f>
        <v>1.0272274314476748E-2</v>
      </c>
      <c r="Q333" s="178">
        <f>IFERROR(_xll.qlIndexFixing(ONIndex1Y,I333,TRUE,_xll.ohTrigger(RecalcTrigger,Trigger1Y)),NA())</f>
        <v>1.2813473716291046E-2</v>
      </c>
    </row>
    <row r="334" spans="2:17" x14ac:dyDescent="0.2">
      <c r="B334" s="39" t="s">
        <v>17</v>
      </c>
      <c r="D334" s="42">
        <f>_xll.qlCalendarAdvance(Calendar,$D333,B334,"f",FALSE)</f>
        <v>42755</v>
      </c>
      <c r="E334" s="172">
        <f>_xll.qlInterestRateIndexValueDate(IndexON,D334)</f>
        <v>42755</v>
      </c>
      <c r="F334" s="188">
        <f>IFERROR(_xll.qlIndexFixing(IndexON,D334,TRUE,_xll.ohTrigger(RecalcTrigger,TriggerON)),NA())</f>
        <v>7.3890865101718575E-3</v>
      </c>
      <c r="H334" s="42">
        <f>_xll.qlCalendarAdvance(Calendar,$H333,B334,"f",FALSE)</f>
        <v>42755</v>
      </c>
      <c r="I334" s="172">
        <f>_xll.qlInterestRateIndexValueDate(Index1M,$H334)</f>
        <v>42755</v>
      </c>
      <c r="J334" s="177">
        <f>IFERROR(_xll.qlIndexFixing(Index1M,$H334,TRUE,_xll.ohTrigger(RecalcTrigger,Trigger1M)),NA())</f>
        <v>8.5094335704245655E-3</v>
      </c>
      <c r="K334" s="44">
        <f>IFERROR(_xll.qlIndexFixing(Index3M,H334,TRUE,_xll.ohTrigger(RecalcTrigger,Trigger3M)),NA())</f>
        <v>9.7955267481951228E-3</v>
      </c>
      <c r="L334" s="44">
        <f>IFERROR(_xll.qlIndexFixing(Index6M,$H334,TRUE,_xll.ohTrigger(RecalcTrigger,Trigger6M)),NA())</f>
        <v>1.1405307790374099E-2</v>
      </c>
      <c r="M334" s="178">
        <f>IFERROR(_xll.qlIndexFixing(Index1Y,$H334,TRUE,_xll.ohTrigger(RecalcTrigger,Trigger1Y)),NA())</f>
        <v>1.4391946185812908E-2</v>
      </c>
      <c r="N334" s="177">
        <f>IFERROR(_xll.qlIndexFixing(ONIndex1M,I334,TRUE,_xll.ohTrigger(RecalcTrigger,Trigger1M)),NA())</f>
        <v>8.3398109330098027E-3</v>
      </c>
      <c r="O334" s="44">
        <f>IFERROR(_xll.qlIndexFixing(ONIndex3M,I334,TRUE,_xll.ohTrigger(RecalcTrigger,Trigger3M)),NA())</f>
        <v>9.207989423522708E-3</v>
      </c>
      <c r="P334" s="44">
        <f>IFERROR(_xll.qlIndexFixing(ONIndex6M,I334,TRUE,_xll.ohTrigger(RecalcTrigger,Trigger6M)),NA())</f>
        <v>1.0295068508144508E-2</v>
      </c>
      <c r="Q334" s="178">
        <f>IFERROR(_xll.qlIndexFixing(ONIndex1Y,I334,TRUE,_xll.ohTrigger(RecalcTrigger,Trigger1Y)),NA())</f>
        <v>1.2931559237647773E-2</v>
      </c>
    </row>
    <row r="335" spans="2:17" x14ac:dyDescent="0.2">
      <c r="B335" s="39" t="s">
        <v>17</v>
      </c>
      <c r="D335" s="42">
        <f>_xll.qlCalendarAdvance(Calendar,$D334,B335,"f",FALSE)</f>
        <v>42758</v>
      </c>
      <c r="E335" s="172">
        <f>_xll.qlInterestRateIndexValueDate(IndexON,D335)</f>
        <v>42758</v>
      </c>
      <c r="F335" s="188">
        <f>IFERROR(_xll.qlIndexFixing(IndexON,D335,TRUE,_xll.ohTrigger(RecalcTrigger,TriggerON)),NA())</f>
        <v>7.4062274094843783E-3</v>
      </c>
      <c r="H335" s="42">
        <f>_xll.qlCalendarAdvance(Calendar,$H334,B335,"f",FALSE)</f>
        <v>42758</v>
      </c>
      <c r="I335" s="172">
        <f>_xll.qlInterestRateIndexValueDate(Index1M,$H335)</f>
        <v>42758</v>
      </c>
      <c r="J335" s="177">
        <f>IFERROR(_xll.qlIndexFixing(Index1M,$H335,TRUE,_xll.ohTrigger(RecalcTrigger,Trigger1M)),NA())</f>
        <v>8.5450582231959595E-3</v>
      </c>
      <c r="K335" s="44">
        <f>IFERROR(_xll.qlIndexFixing(Index3M,H335,TRUE,_xll.ohTrigger(RecalcTrigger,Trigger3M)),NA())</f>
        <v>9.8408290592423876E-3</v>
      </c>
      <c r="L335" s="44">
        <f>IFERROR(_xll.qlIndexFixing(Index6M,$H335,TRUE,_xll.ohTrigger(RecalcTrigger,Trigger6M)),NA())</f>
        <v>1.1447542677327968E-2</v>
      </c>
      <c r="M335" s="178">
        <f>IFERROR(_xll.qlIndexFixing(Index1Y,$H335,TRUE,_xll.ohTrigger(RecalcTrigger,Trigger1Y)),NA())</f>
        <v>1.4405627608536031E-2</v>
      </c>
      <c r="N335" s="177">
        <f>IFERROR(_xll.qlIndexFixing(ONIndex1M,I335,TRUE,_xll.ohTrigger(RecalcTrigger,Trigger1M)),NA())</f>
        <v>8.3636148929611132E-3</v>
      </c>
      <c r="O335" s="44">
        <f>IFERROR(_xll.qlIndexFixing(ONIndex3M,I335,TRUE,_xll.ohTrigger(RecalcTrigger,Trigger3M)),NA())</f>
        <v>9.2354120206483703E-3</v>
      </c>
      <c r="P335" s="44">
        <f>IFERROR(_xll.qlIndexFixing(ONIndex6M,I335,TRUE,_xll.ohTrigger(RecalcTrigger,Trigger6M)),NA())</f>
        <v>1.031736059154742E-2</v>
      </c>
      <c r="Q335" s="178">
        <f>IFERROR(_xll.qlIndexFixing(ONIndex1Y,I335,TRUE,_xll.ohTrigger(RecalcTrigger,Trigger1Y)),NA())</f>
        <v>1.3062774430013802E-2</v>
      </c>
    </row>
    <row r="336" spans="2:17" x14ac:dyDescent="0.2">
      <c r="B336" s="39" t="s">
        <v>17</v>
      </c>
      <c r="D336" s="42">
        <f>_xll.qlCalendarAdvance(Calendar,$D335,B336,"f",FALSE)</f>
        <v>42759</v>
      </c>
      <c r="E336" s="172">
        <f>_xll.qlInterestRateIndexValueDate(IndexON,D336)</f>
        <v>42759</v>
      </c>
      <c r="F336" s="188">
        <f>IFERROR(_xll.qlIndexFixing(IndexON,D336,TRUE,_xll.ohTrigger(RecalcTrigger,TriggerON)),NA())</f>
        <v>7.4149764975706134E-3</v>
      </c>
      <c r="H336" s="42">
        <f>_xll.qlCalendarAdvance(Calendar,$H335,B336,"f",FALSE)</f>
        <v>42759</v>
      </c>
      <c r="I336" s="172">
        <f>_xll.qlInterestRateIndexValueDate(Index1M,$H336)</f>
        <v>42759</v>
      </c>
      <c r="J336" s="177">
        <f>IFERROR(_xll.qlIndexFixing(Index1M,$H336,TRUE,_xll.ohTrigger(RecalcTrigger,Trigger1M)),NA())</f>
        <v>8.5569152972270017E-3</v>
      </c>
      <c r="K336" s="44">
        <f>IFERROR(_xll.qlIndexFixing(Index3M,H336,TRUE,_xll.ohTrigger(RecalcTrigger,Trigger3M)),NA())</f>
        <v>9.8473067537605055E-3</v>
      </c>
      <c r="L336" s="44">
        <f>IFERROR(_xll.qlIndexFixing(Index6M,$H336,TRUE,_xll.ohTrigger(RecalcTrigger,Trigger6M)),NA())</f>
        <v>1.1453463025172167E-2</v>
      </c>
      <c r="M336" s="178">
        <f>IFERROR(_xll.qlIndexFixing(Index1Y,$H336,TRUE,_xll.ohTrigger(RecalcTrigger,Trigger1Y)),NA())</f>
        <v>1.4411993606915363E-2</v>
      </c>
      <c r="N336" s="177">
        <f>IFERROR(_xll.qlIndexFixing(ONIndex1M,I336,TRUE,_xll.ohTrigger(RecalcTrigger,Trigger1M)),NA())</f>
        <v>8.3755972959176361E-3</v>
      </c>
      <c r="O336" s="44">
        <f>IFERROR(_xll.qlIndexFixing(ONIndex3M,I336,TRUE,_xll.ohTrigger(RecalcTrigger,Trigger3M)),NA())</f>
        <v>9.2492055669490814E-3</v>
      </c>
      <c r="P336" s="44">
        <f>IFERROR(_xll.qlIndexFixing(ONIndex6M,I336,TRUE,_xll.ohTrigger(RecalcTrigger,Trigger6M)),NA())</f>
        <v>1.0328691126462175E-2</v>
      </c>
      <c r="Q336" s="178">
        <f>IFERROR(_xll.qlIndexFixing(ONIndex1Y,I336,TRUE,_xll.ohTrigger(RecalcTrigger,Trigger1Y)),NA())</f>
        <v>1.3135634048415668E-2</v>
      </c>
    </row>
    <row r="337" spans="2:17" x14ac:dyDescent="0.2">
      <c r="B337" s="39" t="s">
        <v>17</v>
      </c>
      <c r="D337" s="42">
        <f>_xll.qlCalendarAdvance(Calendar,$D336,B337,"f",FALSE)</f>
        <v>42760</v>
      </c>
      <c r="E337" s="172">
        <f>_xll.qlInterestRateIndexValueDate(IndexON,D337)</f>
        <v>42760</v>
      </c>
      <c r="F337" s="188">
        <f>IFERROR(_xll.qlIndexFixing(IndexON,D337,TRUE,_xll.ohTrigger(RecalcTrigger,TriggerON)),NA())</f>
        <v>7.4237878946858959E-3</v>
      </c>
      <c r="H337" s="42">
        <f>_xll.qlCalendarAdvance(Calendar,$H336,B337,"f",FALSE)</f>
        <v>42760</v>
      </c>
      <c r="I337" s="172">
        <f>_xll.qlInterestRateIndexValueDate(Index1M,$H337)</f>
        <v>42760</v>
      </c>
      <c r="J337" s="177">
        <f>IFERROR(_xll.qlIndexFixing(Index1M,$H337,TRUE,_xll.ohTrigger(RecalcTrigger,Trigger1M)),NA())</f>
        <v>8.5807568409777529E-3</v>
      </c>
      <c r="K337" s="44">
        <f>IFERROR(_xll.qlIndexFixing(Index3M,H337,TRUE,_xll.ohTrigger(RecalcTrigger,Trigger3M)),NA())</f>
        <v>9.8602000865442522E-3</v>
      </c>
      <c r="L337" s="44">
        <f>IFERROR(_xll.qlIndexFixing(Index6M,$H337,TRUE,_xll.ohTrigger(RecalcTrigger,Trigger6M)),NA())</f>
        <v>1.1465494591095015E-2</v>
      </c>
      <c r="M337" s="178">
        <f>IFERROR(_xll.qlIndexFixing(Index1Y,$H337,TRUE,_xll.ohTrigger(RecalcTrigger,Trigger1Y)),NA())</f>
        <v>1.4418190688508803E-2</v>
      </c>
      <c r="N337" s="177">
        <f>IFERROR(_xll.qlIndexFixing(ONIndex1M,I337,TRUE,_xll.ohTrigger(RecalcTrigger,Trigger1M)),NA())</f>
        <v>8.3875707884029094E-3</v>
      </c>
      <c r="O337" s="44">
        <f>IFERROR(_xll.qlIndexFixing(ONIndex3M,I337,TRUE,_xll.ohTrigger(RecalcTrigger,Trigger3M)),NA())</f>
        <v>9.2629787767928295E-3</v>
      </c>
      <c r="P337" s="44">
        <f>IFERROR(_xll.qlIndexFixing(ONIndex6M,I337,TRUE,_xll.ohTrigger(RecalcTrigger,Trigger6M)),NA())</f>
        <v>1.0340045247627661E-2</v>
      </c>
      <c r="Q337" s="178">
        <f>IFERROR(_xll.qlIndexFixing(ONIndex1Y,I337,TRUE,_xll.ohTrigger(RecalcTrigger,Trigger1Y)),NA())</f>
        <v>1.321270744757963E-2</v>
      </c>
    </row>
    <row r="338" spans="2:17" x14ac:dyDescent="0.2">
      <c r="B338" s="39" t="s">
        <v>17</v>
      </c>
      <c r="D338" s="42">
        <f>_xll.qlCalendarAdvance(Calendar,$D337,B338,"f",FALSE)</f>
        <v>42761</v>
      </c>
      <c r="E338" s="172">
        <f>_xll.qlInterestRateIndexValueDate(IndexON,D338)</f>
        <v>42761</v>
      </c>
      <c r="F338" s="188">
        <f>IFERROR(_xll.qlIndexFixing(IndexON,D338,TRUE,_xll.ohTrigger(RecalcTrigger,TriggerON)),NA())</f>
        <v>7.432661600830226E-3</v>
      </c>
      <c r="H338" s="42">
        <f>_xll.qlCalendarAdvance(Calendar,$H337,B338,"f",FALSE)</f>
        <v>42761</v>
      </c>
      <c r="I338" s="172">
        <f>_xll.qlInterestRateIndexValueDate(Index1M,$H338)</f>
        <v>42761</v>
      </c>
      <c r="J338" s="177">
        <f>IFERROR(_xll.qlIndexFixing(Index1M,$H338,TRUE,_xll.ohTrigger(RecalcTrigger,Trigger1M)),NA())</f>
        <v>8.5865965881713746E-3</v>
      </c>
      <c r="K338" s="44">
        <f>IFERROR(_xll.qlIndexFixing(Index3M,H338,TRUE,_xll.ohTrigger(RecalcTrigger,Trigger3M)),NA())</f>
        <v>9.8730727319280322E-3</v>
      </c>
      <c r="L338" s="44">
        <f>IFERROR(_xll.qlIndexFixing(Index6M,$H338,TRUE,_xll.ohTrigger(RecalcTrigger,Trigger6M)),NA())</f>
        <v>1.1477522778935446E-2</v>
      </c>
      <c r="M338" s="178">
        <f>IFERROR(_xll.qlIndexFixing(Index1Y,$H338,TRUE,_xll.ohTrigger(RecalcTrigger,Trigger1Y)),NA())</f>
        <v>1.4424207086290108E-2</v>
      </c>
      <c r="N338" s="177">
        <f>IFERROR(_xll.qlIndexFixing(ONIndex1M,I338,TRUE,_xll.ohTrigger(RecalcTrigger,Trigger1M)),NA())</f>
        <v>8.3995353704979792E-3</v>
      </c>
      <c r="O338" s="44">
        <f>IFERROR(_xll.qlIndexFixing(ONIndex3M,I338,TRUE,_xll.ohTrigger(RecalcTrigger,Trigger3M)),NA())</f>
        <v>9.2767316501796149E-3</v>
      </c>
      <c r="P338" s="44">
        <f>IFERROR(_xll.qlIndexFixing(ONIndex6M,I338,TRUE,_xll.ohTrigger(RecalcTrigger,Trigger6M)),NA())</f>
        <v>1.0351422955043876E-2</v>
      </c>
      <c r="Q338" s="178">
        <f>IFERROR(_xll.qlIndexFixing(ONIndex1Y,I338,TRUE,_xll.ohTrigger(RecalcTrigger,Trigger1Y)),NA())</f>
        <v>1.3293994630099171E-2</v>
      </c>
    </row>
    <row r="339" spans="2:17" x14ac:dyDescent="0.2">
      <c r="B339" s="39" t="s">
        <v>17</v>
      </c>
      <c r="D339" s="42">
        <f>_xll.qlCalendarAdvance(Calendar,$D338,B339,"f",FALSE)</f>
        <v>42762</v>
      </c>
      <c r="E339" s="172">
        <f>_xll.qlInterestRateIndexValueDate(IndexON,D339)</f>
        <v>42762</v>
      </c>
      <c r="F339" s="188">
        <f>IFERROR(_xll.qlIndexFixing(IndexON,D339,TRUE,_xll.ohTrigger(RecalcTrigger,TriggerON)),NA())</f>
        <v>7.4507687977128558E-3</v>
      </c>
      <c r="H339" s="42">
        <f>_xll.qlCalendarAdvance(Calendar,$H338,B339,"f",FALSE)</f>
        <v>42762</v>
      </c>
      <c r="I339" s="172">
        <f>_xll.qlInterestRateIndexValueDate(Index1M,$H339)</f>
        <v>42762</v>
      </c>
      <c r="J339" s="177">
        <f>IFERROR(_xll.qlIndexFixing(Index1M,$H339,TRUE,_xll.ohTrigger(RecalcTrigger,Trigger1M)),NA())</f>
        <v>8.5924330882706131E-3</v>
      </c>
      <c r="K339" s="44">
        <f>IFERROR(_xll.qlIndexFixing(Index3M,H339,TRUE,_xll.ohTrigger(RecalcTrigger,Trigger3M)),NA())</f>
        <v>9.8859246799323491E-3</v>
      </c>
      <c r="L339" s="44">
        <f>IFERROR(_xll.qlIndexFixing(Index6M,$H339,TRUE,_xll.ohTrigger(RecalcTrigger,Trigger6M)),NA())</f>
        <v>1.148954734819959E-2</v>
      </c>
      <c r="M339" s="178">
        <f>IFERROR(_xll.qlIndexFixing(Index1Y,$H339,TRUE,_xll.ohTrigger(RecalcTrigger,Trigger1Y)),NA())</f>
        <v>1.4436571728443813E-2</v>
      </c>
      <c r="N339" s="177">
        <f>IFERROR(_xll.qlIndexFixing(ONIndex1M,I339,TRUE,_xll.ohTrigger(RecalcTrigger,Trigger1M)),NA())</f>
        <v>8.4236292299159458E-3</v>
      </c>
      <c r="O339" s="44">
        <f>IFERROR(_xll.qlIndexFixing(ONIndex3M,I339,TRUE,_xll.ohTrigger(RecalcTrigger,Trigger3M)),NA())</f>
        <v>9.3044067820861436E-3</v>
      </c>
      <c r="P339" s="44">
        <f>IFERROR(_xll.qlIndexFixing(ONIndex6M,I339,TRUE,_xll.ohTrigger(RecalcTrigger,Trigger6M)),NA())</f>
        <v>1.0374551856964972E-2</v>
      </c>
      <c r="Q339" s="178">
        <f>IFERROR(_xll.qlIndexFixing(ONIndex1Y,I339,TRUE,_xll.ohTrigger(RecalcTrigger,Trigger1Y)),NA())</f>
        <v>1.3471112096751227E-2</v>
      </c>
    </row>
    <row r="340" spans="2:17" x14ac:dyDescent="0.2">
      <c r="B340" s="39" t="s">
        <v>17</v>
      </c>
      <c r="D340" s="42">
        <f>_xll.qlCalendarAdvance(Calendar,$D339,B340,"f",FALSE)</f>
        <v>42765</v>
      </c>
      <c r="E340" s="172">
        <f>_xll.qlInterestRateIndexValueDate(IndexON,D340)</f>
        <v>42765</v>
      </c>
      <c r="F340" s="188">
        <f>IFERROR(_xll.qlIndexFixing(IndexON,D340,TRUE,_xll.ohTrigger(RecalcTrigger,TriggerON)),NA())</f>
        <v>7.4687795158601133E-3</v>
      </c>
      <c r="H340" s="42">
        <f>_xll.qlCalendarAdvance(Calendar,$H339,B340,"f",FALSE)</f>
        <v>42765</v>
      </c>
      <c r="I340" s="172">
        <f>_xll.qlInterestRateIndexValueDate(Index1M,$H340)</f>
        <v>42765</v>
      </c>
      <c r="J340" s="177">
        <f>IFERROR(_xll.qlIndexFixing(Index1M,$H340,TRUE,_xll.ohTrigger(RecalcTrigger,Trigger1M)),NA())</f>
        <v>8.6159083378215262E-3</v>
      </c>
      <c r="K340" s="44">
        <f>IFERROR(_xll.qlIndexFixing(Index3M,H340,TRUE,_xll.ohTrigger(RecalcTrigger,Trigger3M)),NA())</f>
        <v>9.9116051137102361E-3</v>
      </c>
      <c r="L340" s="44">
        <f>IFERROR(_xll.qlIndexFixing(Index6M,$H340,TRUE,_xll.ohTrigger(RecalcTrigger,Trigger6M)),NA())</f>
        <v>1.153166535055601E-2</v>
      </c>
      <c r="M340" s="178">
        <f>IFERROR(_xll.qlIndexFixing(Index1Y,$H340,TRUE,_xll.ohTrigger(RecalcTrigger,Trigger1Y)),NA())</f>
        <v>1.4446230492696444E-2</v>
      </c>
      <c r="N340" s="177">
        <f>IFERROR(_xll.qlIndexFixing(ONIndex1M,I340,TRUE,_xll.ohTrigger(RecalcTrigger,Trigger1M)),NA())</f>
        <v>8.4473045947330849E-3</v>
      </c>
      <c r="O340" s="44">
        <f>IFERROR(_xll.qlIndexFixing(ONIndex3M,I340,TRUE,_xll.ohTrigger(RecalcTrigger,Trigger3M)),NA())</f>
        <v>9.3315397794002664E-3</v>
      </c>
      <c r="P340" s="44">
        <f>IFERROR(_xll.qlIndexFixing(ONIndex6M,I340,TRUE,_xll.ohTrigger(RecalcTrigger,Trigger6M)),NA())</f>
        <v>1.0397169647216042E-2</v>
      </c>
      <c r="Q340" s="178">
        <f>IFERROR(_xll.qlIndexFixing(ONIndex1Y,I340,TRUE,_xll.ohTrigger(RecalcTrigger,Trigger1Y)),NA())</f>
        <v>1.3661281253626312E-2</v>
      </c>
    </row>
    <row r="341" spans="2:17" x14ac:dyDescent="0.2">
      <c r="B341" s="39" t="s">
        <v>17</v>
      </c>
      <c r="D341" s="42">
        <f>_xll.qlCalendarAdvance(Calendar,$D340,B341,"f",FALSE)</f>
        <v>42766</v>
      </c>
      <c r="E341" s="172">
        <f>_xll.qlInterestRateIndexValueDate(IndexON,D341)</f>
        <v>42766</v>
      </c>
      <c r="F341" s="188">
        <f>IFERROR(_xll.qlIndexFixing(IndexON,D341,TRUE,_xll.ohTrigger(RecalcTrigger,TriggerON)),NA())</f>
        <v>7.4779647673117733E-3</v>
      </c>
      <c r="H341" s="42">
        <f>_xll.qlCalendarAdvance(Calendar,$H340,B341,"f",FALSE)</f>
        <v>42766</v>
      </c>
      <c r="I341" s="172">
        <f>_xll.qlInterestRateIndexValueDate(Index1M,$H341)</f>
        <v>42766</v>
      </c>
      <c r="J341" s="177">
        <f>IFERROR(_xll.qlIndexFixing(Index1M,$H341,TRUE,_xll.ohTrigger(RecalcTrigger,Trigger1M)),NA())</f>
        <v>8.621730364782627E-3</v>
      </c>
      <c r="K341" s="44">
        <f>IFERROR(_xll.qlIndexFixing(Index3M,H341,TRUE,_xll.ohTrigger(RecalcTrigger,Trigger3M)),NA())</f>
        <v>9.9180189686383698E-3</v>
      </c>
      <c r="L341" s="44">
        <f>IFERROR(_xll.qlIndexFixing(Index6M,$H341,TRUE,_xll.ohTrigger(RecalcTrigger,Trigger6M)),NA())</f>
        <v>1.1537604629378188E-2</v>
      </c>
      <c r="M341" s="178">
        <f>IFERROR(_xll.qlIndexFixing(Index1Y,$H341,TRUE,_xll.ohTrigger(RecalcTrigger,Trigger1Y)),NA())</f>
        <v>1.4451166960274486E-2</v>
      </c>
      <c r="N341" s="177">
        <f>IFERROR(_xll.qlIndexFixing(ONIndex1M,I341,TRUE,_xll.ohTrigger(RecalcTrigger,Trigger1M)),NA())</f>
        <v>8.4592246247150449E-3</v>
      </c>
      <c r="O341" s="44">
        <f>IFERROR(_xll.qlIndexFixing(ONIndex3M,I341,TRUE,_xll.ohTrigger(RecalcTrigger,Trigger3M)),NA())</f>
        <v>9.3451909705832836E-3</v>
      </c>
      <c r="P341" s="44">
        <f>IFERROR(_xll.qlIndexFixing(ONIndex6M,I341,TRUE,_xll.ohTrigger(RecalcTrigger,Trigger6M)),NA())</f>
        <v>1.040866528588591E-2</v>
      </c>
      <c r="Q341" s="178">
        <f>IFERROR(_xll.qlIndexFixing(ONIndex1Y,I341,TRUE,_xll.ohTrigger(RecalcTrigger,Trigger1Y)),NA())</f>
        <v>1.376363739871489E-2</v>
      </c>
    </row>
    <row r="342" spans="2:17" x14ac:dyDescent="0.2">
      <c r="B342" s="39" t="s">
        <v>17</v>
      </c>
      <c r="D342" s="42">
        <f>_xll.qlCalendarAdvance(Calendar,$D341,B342,"f",FALSE)</f>
        <v>42767</v>
      </c>
      <c r="E342" s="172">
        <f>_xll.qlInterestRateIndexValueDate(IndexON,D342)</f>
        <v>42767</v>
      </c>
      <c r="F342" s="188">
        <f>IFERROR(_xll.qlIndexFixing(IndexON,D342,TRUE,_xll.ohTrigger(RecalcTrigger,TriggerON)),NA())</f>
        <v>7.4872123277924807E-3</v>
      </c>
      <c r="H342" s="42">
        <f>_xll.qlCalendarAdvance(Calendar,$H341,B342,"f",FALSE)</f>
        <v>42767</v>
      </c>
      <c r="I342" s="172">
        <f>_xll.qlInterestRateIndexValueDate(Index1M,$H342)</f>
        <v>42767</v>
      </c>
      <c r="J342" s="177">
        <f>IFERROR(_xll.qlIndexFixing(Index1M,$H342,TRUE,_xll.ohTrigger(RecalcTrigger,Trigger1M)),NA())</f>
        <v>8.6335287184780788E-3</v>
      </c>
      <c r="K342" s="44">
        <f>IFERROR(_xll.qlIndexFixing(Index3M,H342,TRUE,_xll.ohTrigger(RecalcTrigger,Trigger3M)),NA())</f>
        <v>9.9498736100506451E-3</v>
      </c>
      <c r="L342" s="44">
        <f>IFERROR(_xll.qlIndexFixing(Index6M,$H342,TRUE,_xll.ohTrigger(RecalcTrigger,Trigger6M)),NA())</f>
        <v>1.1549607498127657E-2</v>
      </c>
      <c r="M342" s="178">
        <f>IFERROR(_xll.qlIndexFixing(Index1Y,$H342,TRUE,_xll.ohTrigger(RecalcTrigger,Trigger1Y)),NA())</f>
        <v>1.4455852138768321E-2</v>
      </c>
      <c r="N342" s="177">
        <f>IFERROR(_xll.qlIndexFixing(ONIndex1M,I342,TRUE,_xll.ohTrigger(RecalcTrigger,Trigger1M)),NA())</f>
        <v>8.4711357443068014E-3</v>
      </c>
      <c r="O342" s="44">
        <f>IFERROR(_xll.qlIndexFixing(ONIndex3M,I342,TRUE,_xll.ohTrigger(RecalcTrigger,Trigger3M)),NA())</f>
        <v>9.3588218253903843E-3</v>
      </c>
      <c r="P342" s="44">
        <f>IFERROR(_xll.qlIndexFixing(ONIndex6M,I342,TRUE,_xll.ohTrigger(RecalcTrigger,Trigger6M)),NA())</f>
        <v>1.0420184510887553E-2</v>
      </c>
      <c r="Q342" s="178">
        <f>IFERROR(_xll.qlIndexFixing(ONIndex1Y,I342,TRUE,_xll.ohTrigger(RecalcTrigger,Trigger1Y)),NA())</f>
        <v>1.3868257587704713E-2</v>
      </c>
    </row>
    <row r="343" spans="2:17" x14ac:dyDescent="0.2">
      <c r="B343" s="39" t="s">
        <v>17</v>
      </c>
      <c r="D343" s="42">
        <f>_xll.qlCalendarAdvance(Calendar,$D342,B343,"f",FALSE)</f>
        <v>42768</v>
      </c>
      <c r="E343" s="172">
        <f>_xll.qlInterestRateIndexValueDate(IndexON,D343)</f>
        <v>42768</v>
      </c>
      <c r="F343" s="188">
        <f>IFERROR(_xll.qlIndexFixing(IndexON,D343,TRUE,_xll.ohTrigger(RecalcTrigger,TriggerON)),NA())</f>
        <v>7.4965221973022356E-3</v>
      </c>
      <c r="H343" s="42">
        <f>_xll.qlCalendarAdvance(Calendar,$H342,B343,"f",FALSE)</f>
        <v>42768</v>
      </c>
      <c r="I343" s="172">
        <f>_xll.qlInterestRateIndexValueDate(Index1M,$H343)</f>
        <v>42768</v>
      </c>
      <c r="J343" s="177">
        <f>IFERROR(_xll.qlIndexFixing(Index1M,$H343,TRUE,_xll.ohTrigger(RecalcTrigger,Trigger1M)),NA())</f>
        <v>8.6453181663277093E-3</v>
      </c>
      <c r="K343" s="44">
        <f>IFERROR(_xll.qlIndexFixing(Index3M,H343,TRUE,_xll.ohTrigger(RecalcTrigger,Trigger3M)),NA())</f>
        <v>9.9562593567989379E-3</v>
      </c>
      <c r="L343" s="44">
        <f>IFERROR(_xll.qlIndexFixing(Index6M,$H343,TRUE,_xll.ohTrigger(RecalcTrigger,Trigger6M)),NA())</f>
        <v>1.1561605305208675E-2</v>
      </c>
      <c r="M343" s="178">
        <f>IFERROR(_xll.qlIndexFixing(Index1Y,$H343,TRUE,_xll.ohTrigger(RecalcTrigger,Trigger1Y)),NA())</f>
        <v>1.4460279679189725E-2</v>
      </c>
      <c r="N343" s="177">
        <f>IFERROR(_xll.qlIndexFixing(ONIndex1M,I343,TRUE,_xll.ohTrigger(RecalcTrigger,Trigger1M)),NA())</f>
        <v>8.4830379534273082E-3</v>
      </c>
      <c r="O343" s="44">
        <f>IFERROR(_xll.qlIndexFixing(ONIndex3M,I343,TRUE,_xll.ohTrigger(RecalcTrigger,Trigger3M)),NA())</f>
        <v>9.3724323436594759E-3</v>
      </c>
      <c r="P343" s="44">
        <f>IFERROR(_xll.qlIndexFixing(ONIndex6M,I343,TRUE,_xll.ohTrigger(RecalcTrigger,Trigger6M)),NA())</f>
        <v>1.0431727322139928E-2</v>
      </c>
      <c r="Q343" s="178">
        <f>IFERROR(_xll.qlIndexFixing(ONIndex1Y,I343,TRUE,_xll.ohTrigger(RecalcTrigger,Trigger1Y)),NA())</f>
        <v>1.3967342786108672E-2</v>
      </c>
    </row>
    <row r="344" spans="2:17" x14ac:dyDescent="0.2">
      <c r="B344" s="39" t="s">
        <v>17</v>
      </c>
      <c r="D344" s="42">
        <f>_xll.qlCalendarAdvance(Calendar,$D343,B344,"f",FALSE)</f>
        <v>42769</v>
      </c>
      <c r="E344" s="172">
        <f>_xll.qlInterestRateIndexValueDate(IndexON,D344)</f>
        <v>42769</v>
      </c>
      <c r="F344" s="188">
        <f>IFERROR(_xll.qlIndexFixing(IndexON,D344,TRUE,_xll.ohTrigger(RecalcTrigger,TriggerON)),NA())</f>
        <v>7.5155043753975352E-3</v>
      </c>
      <c r="H344" s="42">
        <f>_xll.qlCalendarAdvance(Calendar,$H343,B344,"f",FALSE)</f>
        <v>42769</v>
      </c>
      <c r="I344" s="172">
        <f>_xll.qlInterestRateIndexValueDate(Index1M,$H344)</f>
        <v>42769</v>
      </c>
      <c r="J344" s="177">
        <f>IFERROR(_xll.qlIndexFixing(Index1M,$H344,TRUE,_xll.ohTrigger(RecalcTrigger,Trigger1M)),NA())</f>
        <v>8.6570987083141506E-3</v>
      </c>
      <c r="K344" s="44">
        <f>IFERROR(_xll.qlIndexFixing(Index3M,H344,TRUE,_xll.ohTrigger(RecalcTrigger,Trigger3M)),NA())</f>
        <v>9.9689762922498901E-3</v>
      </c>
      <c r="L344" s="44">
        <f>IFERROR(_xll.qlIndexFixing(Index6M,$H344,TRUE,_xll.ohTrigger(RecalcTrigger,Trigger6M)),NA())</f>
        <v>1.1573597810085733E-2</v>
      </c>
      <c r="M344" s="178">
        <f>IFERROR(_xll.qlIndexFixing(Index1Y,$H344,TRUE,_xll.ohTrigger(RecalcTrigger,Trigger1Y)),NA())</f>
        <v>1.447128219658275E-2</v>
      </c>
      <c r="N344" s="177">
        <f>IFERROR(_xll.qlIndexFixing(ONIndex1M,I344,TRUE,_xll.ohTrigger(RecalcTrigger,Trigger1M)),NA())</f>
        <v>8.5070109343976519E-3</v>
      </c>
      <c r="O344" s="44">
        <f>IFERROR(_xll.qlIndexFixing(ONIndex3M,I344,TRUE,_xll.ohTrigger(RecalcTrigger,Trigger3M)),NA())</f>
        <v>9.3998276549337838E-3</v>
      </c>
      <c r="P344" s="44">
        <f>IFERROR(_xll.qlIndexFixing(ONIndex6M,I344,TRUE,_xll.ohTrigger(RecalcTrigger,Trigger6M)),NA())</f>
        <v>1.0455191033325041E-2</v>
      </c>
      <c r="Q344" s="178">
        <f>IFERROR(_xll.qlIndexFixing(ONIndex1Y,I344,TRUE,_xll.ohTrigger(RecalcTrigger,Trigger1Y)),NA())</f>
        <v>1.4141111815727896E-2</v>
      </c>
    </row>
    <row r="345" spans="2:17" x14ac:dyDescent="0.2">
      <c r="B345" s="39" t="s">
        <v>17</v>
      </c>
      <c r="D345" s="42">
        <f>_xll.qlCalendarAdvance(Calendar,$D344,B345,"f",FALSE)</f>
        <v>42772</v>
      </c>
      <c r="E345" s="172">
        <f>_xll.qlInterestRateIndexValueDate(IndexON,D345)</f>
        <v>42772</v>
      </c>
      <c r="F345" s="188">
        <f>IFERROR(_xll.qlIndexFixing(IndexON,D345,TRUE,_xll.ohTrigger(RecalcTrigger,TriggerON)),NA())</f>
        <v>7.5343847663611463E-3</v>
      </c>
      <c r="H345" s="42">
        <f>_xll.qlCalendarAdvance(Calendar,$H344,B345,"f",FALSE)</f>
        <v>42772</v>
      </c>
      <c r="I345" s="172">
        <f>_xll.qlInterestRateIndexValueDate(Index1M,$H345)</f>
        <v>42772</v>
      </c>
      <c r="J345" s="177">
        <f>IFERROR(_xll.qlIndexFixing(Index1M,$H345,TRUE,_xll.ohTrigger(RecalcTrigger,Trigger1M)),NA())</f>
        <v>8.6923868988251444E-3</v>
      </c>
      <c r="K345" s="44">
        <f>IFERROR(_xll.qlIndexFixing(Index3M,H345,TRUE,_xll.ohTrigger(RecalcTrigger,Trigger3M)),NA())</f>
        <v>1.0019598083848185E-2</v>
      </c>
      <c r="L345" s="44">
        <f>IFERROR(_xll.qlIndexFixing(Index6M,$H345,TRUE,_xll.ohTrigger(RecalcTrigger,Trigger6M)),NA())</f>
        <v>1.161555950145894E-2</v>
      </c>
      <c r="M345" s="178">
        <f>IFERROR(_xll.qlIndexFixing(Index1Y,$H345,TRUE,_xll.ohTrigger(RecalcTrigger,Trigger1Y)),NA())</f>
        <v>1.4475774186768486E-2</v>
      </c>
      <c r="N345" s="177">
        <f>IFERROR(_xll.qlIndexFixing(ONIndex1M,I345,TRUE,_xll.ohTrigger(RecalcTrigger,Trigger1M)),NA())</f>
        <v>8.5305576858452081E-3</v>
      </c>
      <c r="O345" s="44">
        <f>IFERROR(_xll.qlIndexFixing(ONIndex3M,I345,TRUE,_xll.ohTrigger(RecalcTrigger,Trigger3M)),NA())</f>
        <v>9.4266710524903985E-3</v>
      </c>
      <c r="P345" s="44">
        <f>IFERROR(_xll.qlIndexFixing(ONIndex6M,I345,TRUE,_xll.ohTrigger(RecalcTrigger,Trigger6M)),NA())</f>
        <v>1.0478134429818819E-2</v>
      </c>
      <c r="Q345" s="178">
        <f>IFERROR(_xll.qlIndexFixing(ONIndex1Y,I345,TRUE,_xll.ohTrigger(RecalcTrigger,Trigger1Y)),NA())</f>
        <v>1.4288835978073511E-2</v>
      </c>
    </row>
    <row r="346" spans="2:17" x14ac:dyDescent="0.2">
      <c r="B346" s="39" t="s">
        <v>17</v>
      </c>
      <c r="D346" s="42">
        <f>_xll.qlCalendarAdvance(Calendar,$D345,B346,"f",FALSE)</f>
        <v>42773</v>
      </c>
      <c r="E346" s="172">
        <f>_xll.qlInterestRateIndexValueDate(IndexON,D346)</f>
        <v>42773</v>
      </c>
      <c r="F346" s="188">
        <f>IFERROR(_xll.qlIndexFixing(IndexON,D346,TRUE,_xll.ohTrigger(RecalcTrigger,TriggerON)),NA())</f>
        <v>7.5440061813403236E-3</v>
      </c>
      <c r="H346" s="42">
        <f>_xll.qlCalendarAdvance(Calendar,$H345,B346,"f",FALSE)</f>
        <v>42773</v>
      </c>
      <c r="I346" s="172">
        <f>_xll.qlInterestRateIndexValueDate(Index1M,$H346)</f>
        <v>42773</v>
      </c>
      <c r="J346" s="177">
        <f>IFERROR(_xll.qlIndexFixing(Index1M,$H346,TRUE,_xll.ohTrigger(RecalcTrigger,Trigger1M)),NA())</f>
        <v>8.7041318170983217E-3</v>
      </c>
      <c r="K346" s="44">
        <f>IFERROR(_xll.qlIndexFixing(Index3M,H346,TRUE,_xll.ohTrigger(RecalcTrigger,Trigger3M)),NA())</f>
        <v>1.0025927227404573E-2</v>
      </c>
      <c r="L346" s="44">
        <f>IFERROR(_xll.qlIndexFixing(Index6M,$H346,TRUE,_xll.ohTrigger(RecalcTrigger,Trigger6M)),NA())</f>
        <v>1.1621509996660551E-2</v>
      </c>
      <c r="M346" s="178">
        <f>IFERROR(_xll.qlIndexFixing(Index1Y,$H346,TRUE,_xll.ohTrigger(RecalcTrigger,Trigger1Y)),NA())</f>
        <v>1.4479197632905505E-2</v>
      </c>
      <c r="N346" s="177">
        <f>IFERROR(_xll.qlIndexFixing(ONIndex1M,I346,TRUE,_xll.ohTrigger(RecalcTrigger,Trigger1M)),NA())</f>
        <v>8.5424153428526051E-3</v>
      </c>
      <c r="O346" s="44">
        <f>IFERROR(_xll.qlIndexFixing(ONIndex3M,I346,TRUE,_xll.ohTrigger(RecalcTrigger,Trigger3M)),NA())</f>
        <v>9.440179888555722E-3</v>
      </c>
      <c r="P346" s="44">
        <f>IFERROR(_xll.qlIndexFixing(ONIndex6M,I346,TRUE,_xll.ohTrigger(RecalcTrigger,Trigger6M)),NA())</f>
        <v>1.0489795172405891E-2</v>
      </c>
      <c r="Q346" s="178">
        <f>IFERROR(_xll.qlIndexFixing(ONIndex1Y,I346,TRUE,_xll.ohTrigger(RecalcTrigger,Trigger1Y)),NA())</f>
        <v>1.4350497350973379E-2</v>
      </c>
    </row>
    <row r="347" spans="2:17" x14ac:dyDescent="0.2">
      <c r="B347" s="39" t="s">
        <v>17</v>
      </c>
      <c r="D347" s="42">
        <f>_xll.qlCalendarAdvance(Calendar,$D346,B347,"f",FALSE)</f>
        <v>42774</v>
      </c>
      <c r="E347" s="172">
        <f>_xll.qlInterestRateIndexValueDate(IndexON,D347)</f>
        <v>42774</v>
      </c>
      <c r="F347" s="188">
        <f>IFERROR(_xll.qlIndexFixing(IndexON,D347,TRUE,_xll.ohTrigger(RecalcTrigger,TriggerON)),NA())</f>
        <v>7.5536899054295947E-3</v>
      </c>
      <c r="H347" s="42">
        <f>_xll.qlCalendarAdvance(Calendar,$H346,B347,"f",FALSE)</f>
        <v>42774</v>
      </c>
      <c r="I347" s="172">
        <f>_xll.qlInterestRateIndexValueDate(Index1M,$H347)</f>
        <v>42774</v>
      </c>
      <c r="J347" s="177">
        <f>IFERROR(_xll.qlIndexFixing(Index1M,$H347,TRUE,_xll.ohTrigger(RecalcTrigger,Trigger1M)),NA())</f>
        <v>8.7158678293867368E-3</v>
      </c>
      <c r="K347" s="44">
        <f>IFERROR(_xll.qlIndexFixing(Index3M,H347,TRUE,_xll.ohTrigger(RecalcTrigger,Trigger3M)),NA())</f>
        <v>1.0032249189035617E-2</v>
      </c>
      <c r="L347" s="44">
        <f>IFERROR(_xll.qlIndexFixing(Index6M,$H347,TRUE,_xll.ohTrigger(RecalcTrigger,Trigger6M)),NA())</f>
        <v>1.1633472382296634E-2</v>
      </c>
      <c r="M347" s="178">
        <f>IFERROR(_xll.qlIndexFixing(Index1Y,$H347,TRUE,_xll.ohTrigger(RecalcTrigger,Trigger1Y)),NA())</f>
        <v>1.4482482501268601E-2</v>
      </c>
      <c r="N347" s="177">
        <f>IFERROR(_xll.qlIndexFixing(ONIndex1M,I347,TRUE,_xll.ohTrigger(RecalcTrigger,Trigger1M)),NA())</f>
        <v>8.5542640893887523E-3</v>
      </c>
      <c r="O347" s="44">
        <f>IFERROR(_xll.qlIndexFixing(ONIndex3M,I347,TRUE,_xll.ohTrigger(RecalcTrigger,Trigger3M)),NA())</f>
        <v>9.4536683881640826E-3</v>
      </c>
      <c r="P347" s="44">
        <f>IFERROR(_xll.qlIndexFixing(ONIndex6M,I347,TRUE,_xll.ohTrigger(RecalcTrigger,Trigger6M)),NA())</f>
        <v>1.050147950132474E-2</v>
      </c>
      <c r="Q347" s="178">
        <f>IFERROR(_xll.qlIndexFixing(ONIndex1Y,I347,TRUE,_xll.ohTrigger(RecalcTrigger,Trigger1Y)),NA())</f>
        <v>1.4404673945610513E-2</v>
      </c>
    </row>
    <row r="348" spans="2:17" x14ac:dyDescent="0.2">
      <c r="B348" s="39" t="s">
        <v>17</v>
      </c>
      <c r="D348" s="42">
        <f>_xll.qlCalendarAdvance(Calendar,$D347,B348,"f",FALSE)</f>
        <v>42775</v>
      </c>
      <c r="E348" s="172">
        <f>_xll.qlInterestRateIndexValueDate(IndexON,D348)</f>
        <v>42775</v>
      </c>
      <c r="F348" s="188">
        <f>IFERROR(_xll.qlIndexFixing(IndexON,D348,TRUE,_xll.ohTrigger(RecalcTrigger,TriggerON)),NA())</f>
        <v>7.5634359386289596E-3</v>
      </c>
      <c r="H348" s="42">
        <f>_xll.qlCalendarAdvance(Calendar,$H347,B348,"f",FALSE)</f>
        <v>42775</v>
      </c>
      <c r="I348" s="172">
        <f>_xll.qlInterestRateIndexValueDate(Index1M,$H348)</f>
        <v>42775</v>
      </c>
      <c r="J348" s="177">
        <f>IFERROR(_xll.qlIndexFixing(Index1M,$H348,TRUE,_xll.ohTrigger(RecalcTrigger,Trigger1M)),NA())</f>
        <v>8.7275949356643446E-3</v>
      </c>
      <c r="K348" s="44">
        <f>IFERROR(_xll.qlIndexFixing(Index3M,H348,TRUE,_xll.ohTrigger(RecalcTrigger,Trigger3M)),NA())</f>
        <v>1.0044841341712381E-2</v>
      </c>
      <c r="L348" s="44">
        <f>IFERROR(_xll.qlIndexFixing(Index6M,$H348,TRUE,_xll.ohTrigger(RecalcTrigger,Trigger6M)),NA())</f>
        <v>1.1645428022400166E-2</v>
      </c>
      <c r="M348" s="178">
        <f>IFERROR(_xll.qlIndexFixing(Index1Y,$H348,TRUE,_xll.ohTrigger(RecalcTrigger,Trigger1Y)),NA())</f>
        <v>1.4485649539736523E-2</v>
      </c>
      <c r="N348" s="177">
        <f>IFERROR(_xll.qlIndexFixing(ONIndex1M,I348,TRUE,_xll.ohTrigger(RecalcTrigger,Trigger1M)),NA())</f>
        <v>8.5661039256157423E-3</v>
      </c>
      <c r="O348" s="44">
        <f>IFERROR(_xll.qlIndexFixing(ONIndex3M,I348,TRUE,_xll.ohTrigger(RecalcTrigger,Trigger3M)),NA())</f>
        <v>9.4671365513154804E-3</v>
      </c>
      <c r="P348" s="44">
        <f>IFERROR(_xll.qlIndexFixing(ONIndex6M,I348,TRUE,_xll.ohTrigger(RecalcTrigger,Trigger6M)),NA())</f>
        <v>1.0513187416494318E-2</v>
      </c>
      <c r="Q348" s="178">
        <f>IFERROR(_xll.qlIndexFixing(ONIndex1Y,I348,TRUE,_xll.ohTrigger(RecalcTrigger,Trigger1Y)),NA())</f>
        <v>1.4451365758499923E-2</v>
      </c>
    </row>
    <row r="349" spans="2:17" x14ac:dyDescent="0.2">
      <c r="B349" s="39" t="s">
        <v>17</v>
      </c>
      <c r="D349" s="42">
        <f>_xll.qlCalendarAdvance(Calendar,$D348,B349,"f",FALSE)</f>
        <v>42776</v>
      </c>
      <c r="E349" s="172">
        <f>_xll.qlInterestRateIndexValueDate(IndexON,D349)</f>
        <v>42776</v>
      </c>
      <c r="F349" s="188">
        <f>IFERROR(_xll.qlIndexFixing(IndexON,D349,TRUE,_xll.ohTrigger(RecalcTrigger,TriggerON)),NA())</f>
        <v>7.5832932481156865E-3</v>
      </c>
      <c r="H349" s="42">
        <f>_xll.qlCalendarAdvance(Calendar,$H348,B349,"f",FALSE)</f>
        <v>42776</v>
      </c>
      <c r="I349" s="172">
        <f>_xll.qlInterestRateIndexValueDate(Index1M,$H349)</f>
        <v>42776</v>
      </c>
      <c r="J349" s="177">
        <f>IFERROR(_xll.qlIndexFixing(Index1M,$H349,TRUE,_xll.ohTrigger(RecalcTrigger,Trigger1M)),NA())</f>
        <v>8.7393131359050913E-3</v>
      </c>
      <c r="K349" s="44">
        <f>IFERROR(_xll.qlIndexFixing(Index3M,H349,TRUE,_xll.ohTrigger(RecalcTrigger,Trigger3M)),NA())</f>
        <v>1.0057412661969011E-2</v>
      </c>
      <c r="L349" s="44">
        <f>IFERROR(_xll.qlIndexFixing(Index6M,$H349,TRUE,_xll.ohTrigger(RecalcTrigger,Trigger6M)),NA())</f>
        <v>1.1657376676397581E-2</v>
      </c>
      <c r="M349" s="178">
        <f>IFERROR(_xll.qlIndexFixing(Index1Y,$H349,TRUE,_xll.ohTrigger(RecalcTrigger,Trigger1Y)),NA())</f>
        <v>1.4495862826011551E-2</v>
      </c>
      <c r="N349" s="177">
        <f>IFERROR(_xll.qlIndexFixing(ONIndex1M,I349,TRUE,_xll.ohTrigger(RecalcTrigger,Trigger1M)),NA())</f>
        <v>8.5899560455634152E-3</v>
      </c>
      <c r="O349" s="44">
        <f>IFERROR(_xll.qlIndexFixing(ONIndex3M,I349,TRUE,_xll.ohTrigger(RecalcTrigger,Trigger3M)),NA())</f>
        <v>9.4942520396882717E-3</v>
      </c>
      <c r="P349" s="44">
        <f>IFERROR(_xll.qlIndexFixing(ONIndex6M,I349,TRUE,_xll.ohTrigger(RecalcTrigger,Trigger6M)),NA())</f>
        <v>1.0536986039575055E-2</v>
      </c>
      <c r="Q349" s="178">
        <f>IFERROR(_xll.qlIndexFixing(ONIndex1Y,I349,TRUE,_xll.ohTrigger(RecalcTrigger,Trigger1Y)),NA())</f>
        <v>1.4520377707287388E-2</v>
      </c>
    </row>
    <row r="350" spans="2:17" x14ac:dyDescent="0.2">
      <c r="B350" s="39" t="s">
        <v>17</v>
      </c>
      <c r="D350" s="42">
        <f>_xll.qlCalendarAdvance(Calendar,$D349,B350,"f",FALSE)</f>
        <v>42779</v>
      </c>
      <c r="E350" s="172">
        <f>_xll.qlInterestRateIndexValueDate(IndexON,D350)</f>
        <v>42779</v>
      </c>
      <c r="F350" s="188">
        <f>IFERROR(_xll.qlIndexFixing(IndexON,D350,TRUE,_xll.ohTrigger(RecalcTrigger,TriggerON)),NA())</f>
        <v>7.6030431625273565E-3</v>
      </c>
      <c r="H350" s="42">
        <f>_xll.qlCalendarAdvance(Calendar,$H349,B350,"f",FALSE)</f>
        <v>42779</v>
      </c>
      <c r="I350" s="172">
        <f>_xll.qlInterestRateIndexValueDate(Index1M,$H350)</f>
        <v>42779</v>
      </c>
      <c r="J350" s="177">
        <f>IFERROR(_xll.qlIndexFixing(Index1M,$H350,TRUE,_xll.ohTrigger(RecalcTrigger,Trigger1M)),NA())</f>
        <v>8.7744143001688181E-3</v>
      </c>
      <c r="K350" s="44">
        <f>IFERROR(_xll.qlIndexFixing(Index3M,H350,TRUE,_xll.ohTrigger(RecalcTrigger,Trigger3M)),NA())</f>
        <v>1.0107454608579517E-2</v>
      </c>
      <c r="L350" s="44">
        <f>IFERROR(_xll.qlIndexFixing(Index6M,$H350,TRUE,_xll.ohTrigger(RecalcTrigger,Trigger6M)),NA())</f>
        <v>1.1699143074256402E-2</v>
      </c>
      <c r="M350" s="178">
        <f>IFERROR(_xll.qlIndexFixing(Index1Y,$H350,TRUE,_xll.ohTrigger(RecalcTrigger,Trigger1Y)),NA())</f>
        <v>1.4497554362485454E-2</v>
      </c>
      <c r="N350" s="177">
        <f>IFERROR(_xll.qlIndexFixing(ONIndex1M,I350,TRUE,_xll.ohTrigger(RecalcTrigger,Trigger1M)),NA())</f>
        <v>8.6133741659732976E-3</v>
      </c>
      <c r="O350" s="44">
        <f>IFERROR(_xll.qlIndexFixing(ONIndex3M,I350,TRUE,_xll.ohTrigger(RecalcTrigger,Trigger3M)),NA())</f>
        <v>9.5208058392703965E-3</v>
      </c>
      <c r="P350" s="44">
        <f>IFERROR(_xll.qlIndexFixing(ONIndex6M,I350,TRUE,_xll.ohTrigger(RecalcTrigger,Trigger6M)),NA())</f>
        <v>1.0560254940166214E-2</v>
      </c>
      <c r="Q350" s="178">
        <f>IFERROR(_xll.qlIndexFixing(ONIndex1Y,I350,TRUE,_xll.ohTrigger(RecalcTrigger,Trigger1Y)),NA())</f>
        <v>1.4563285143142091E-2</v>
      </c>
    </row>
    <row r="351" spans="2:17" x14ac:dyDescent="0.2">
      <c r="B351" s="39" t="s">
        <v>17</v>
      </c>
      <c r="D351" s="42">
        <f>_xll.qlCalendarAdvance(Calendar,$D350,B351,"f",FALSE)</f>
        <v>42780</v>
      </c>
      <c r="E351" s="172">
        <f>_xll.qlInterestRateIndexValueDate(IndexON,D351)</f>
        <v>42780</v>
      </c>
      <c r="F351" s="188">
        <f>IFERROR(_xll.qlIndexFixing(IndexON,D351,TRUE,_xll.ohTrigger(RecalcTrigger,TriggerON)),NA())</f>
        <v>7.6131007412771901E-3</v>
      </c>
      <c r="H351" s="42">
        <f>_xll.qlCalendarAdvance(Calendar,$H350,B351,"f",FALSE)</f>
        <v>42780</v>
      </c>
      <c r="I351" s="172">
        <f>_xll.qlInterestRateIndexValueDate(Index1M,$H351)</f>
        <v>42780</v>
      </c>
      <c r="J351" s="177">
        <f>IFERROR(_xll.qlIndexFixing(Index1M,$H351,TRUE,_xll.ohTrigger(RecalcTrigger,Trigger1M)),NA())</f>
        <v>8.7860968760247737E-3</v>
      </c>
      <c r="K351" s="44">
        <f>IFERROR(_xll.qlIndexFixing(Index3M,H351,TRUE,_xll.ohTrigger(RecalcTrigger,Trigger3M)),NA())</f>
        <v>1.0113709118209007E-2</v>
      </c>
      <c r="L351" s="44">
        <f>IFERROR(_xll.qlIndexFixing(Index6M,$H351,TRUE,_xll.ohTrigger(RecalcTrigger,Trigger6M)),NA())</f>
        <v>1.1705096619633872E-2</v>
      </c>
      <c r="M351" s="178">
        <f>IFERROR(_xll.qlIndexFixing(Index1Y,$H351,TRUE,_xll.ohTrigger(RecalcTrigger,Trigger1Y)),NA())</f>
        <v>1.450044347966517E-2</v>
      </c>
      <c r="N351" s="177">
        <f>IFERROR(_xll.qlIndexFixing(ONIndex1M,I351,TRUE,_xll.ohTrigger(RecalcTrigger,Trigger1M)),NA())</f>
        <v>8.6251694499250853E-3</v>
      </c>
      <c r="O351" s="44">
        <f>IFERROR(_xll.qlIndexFixing(ONIndex3M,I351,TRUE,_xll.ohTrigger(RecalcTrigger,Trigger3M)),NA())</f>
        <v>9.5341723201369799E-3</v>
      </c>
      <c r="P351" s="44">
        <f>IFERROR(_xll.qlIndexFixing(ONIndex6M,I351,TRUE,_xll.ohTrigger(RecalcTrigger,Trigger6M)),NA())</f>
        <v>1.0572080786751537E-2</v>
      </c>
      <c r="Q351" s="178">
        <f>IFERROR(_xll.qlIndexFixing(ONIndex1Y,I351,TRUE,_xll.ohTrigger(RecalcTrigger,Trigger1Y)),NA())</f>
        <v>1.4572553013982859E-2</v>
      </c>
    </row>
    <row r="352" spans="2:17" x14ac:dyDescent="0.2">
      <c r="B352" s="39" t="s">
        <v>17</v>
      </c>
      <c r="D352" s="42">
        <f>_xll.qlCalendarAdvance(Calendar,$D351,B352,"f",FALSE)</f>
        <v>42781</v>
      </c>
      <c r="E352" s="172">
        <f>_xll.qlInterestRateIndexValueDate(IndexON,D352)</f>
        <v>42781</v>
      </c>
      <c r="F352" s="188">
        <f>IFERROR(_xll.qlIndexFixing(IndexON,D352,TRUE,_xll.ohTrigger(RecalcTrigger,TriggerON)),NA())</f>
        <v>7.62322062929921E-3</v>
      </c>
      <c r="H352" s="42">
        <f>_xll.qlCalendarAdvance(Calendar,$H351,B352,"f",FALSE)</f>
        <v>42781</v>
      </c>
      <c r="I352" s="172">
        <f>_xll.qlInterestRateIndexValueDate(Index1M,$H352)</f>
        <v>42781</v>
      </c>
      <c r="J352" s="177">
        <f>IFERROR(_xll.qlIndexFixing(Index1M,$H352,TRUE,_xll.ohTrigger(RecalcTrigger,Trigger1M)),NA())</f>
        <v>8.7977705457280876E-3</v>
      </c>
      <c r="K352" s="44">
        <f>IFERROR(_xll.qlIndexFixing(Index3M,H352,TRUE,_xll.ohTrigger(RecalcTrigger,Trigger3M)),NA())</f>
        <v>1.0119956424040958E-2</v>
      </c>
      <c r="L352" s="44">
        <f>IFERROR(_xll.qlIndexFixing(Index6M,$H352,TRUE,_xll.ohTrigger(RecalcTrigger,Trigger6M)),NA())</f>
        <v>1.1717006734284881E-2</v>
      </c>
      <c r="M352" s="178">
        <f>IFERROR(_xll.qlIndexFixing(Index1Y,$H352,TRUE,_xll.ohTrigger(RecalcTrigger,Trigger1Y)),NA())</f>
        <v>1.450333926001357E-2</v>
      </c>
      <c r="N352" s="177">
        <f>IFERROR(_xll.qlIndexFixing(ONIndex1M,I352,TRUE,_xll.ohTrigger(RecalcTrigger,Trigger1M)),NA())</f>
        <v>8.6369558235677157E-3</v>
      </c>
      <c r="O352" s="44">
        <f>IFERROR(_xll.qlIndexFixing(ONIndex3M,I352,TRUE,_xll.ohTrigger(RecalcTrigger,Trigger3M)),NA())</f>
        <v>9.5475184643845079E-3</v>
      </c>
      <c r="P352" s="44">
        <f>IFERROR(_xll.qlIndexFixing(ONIndex6M,I352,TRUE,_xll.ohTrigger(RecalcTrigger,Trigger6M)),NA())</f>
        <v>1.0583930219668636E-2</v>
      </c>
      <c r="Q352" s="178">
        <f>IFERROR(_xll.qlIndexFixing(ONIndex1Y,I352,TRUE,_xll.ohTrigger(RecalcTrigger,Trigger1Y)),NA())</f>
        <v>1.4574336092701978E-2</v>
      </c>
    </row>
    <row r="353" spans="2:17" x14ac:dyDescent="0.2">
      <c r="B353" s="39" t="s">
        <v>17</v>
      </c>
      <c r="D353" s="42">
        <f>_xll.qlCalendarAdvance(Calendar,$D352,B353,"f",FALSE)</f>
        <v>42782</v>
      </c>
      <c r="E353" s="172">
        <f>_xll.qlInterestRateIndexValueDate(IndexON,D353)</f>
        <v>42782</v>
      </c>
      <c r="F353" s="188">
        <f>IFERROR(_xll.qlIndexFixing(IndexON,D353,TRUE,_xll.ohTrigger(RecalcTrigger,TriggerON)),NA())</f>
        <v>7.6334028262692311E-3</v>
      </c>
      <c r="H353" s="42">
        <f>_xll.qlCalendarAdvance(Calendar,$H352,B353,"f",FALSE)</f>
        <v>42782</v>
      </c>
      <c r="I353" s="172">
        <f>_xll.qlInterestRateIndexValueDate(Index1M,$H353)</f>
        <v>42782</v>
      </c>
      <c r="J353" s="177">
        <f>IFERROR(_xll.qlIndexFixing(Index1M,$H353,TRUE,_xll.ohTrigger(RecalcTrigger,Trigger1M)),NA())</f>
        <v>8.8094353092469223E-3</v>
      </c>
      <c r="K353" s="44">
        <f>IFERROR(_xll.qlIndexFixing(Index3M,H353,TRUE,_xll.ohTrigger(RecalcTrigger,Trigger3M)),NA())</f>
        <v>1.013240253803746E-2</v>
      </c>
      <c r="L353" s="44">
        <f>IFERROR(_xll.qlIndexFixing(Index6M,$H353,TRUE,_xll.ohTrigger(RecalcTrigger,Trigger6M)),NA())</f>
        <v>1.1728908419265209E-2</v>
      </c>
      <c r="M353" s="178">
        <f>IFERROR(_xll.qlIndexFixing(Index1Y,$H353,TRUE,_xll.ohTrigger(RecalcTrigger,Trigger1Y)),NA())</f>
        <v>1.4506262453234164E-2</v>
      </c>
      <c r="N353" s="177">
        <f>IFERROR(_xll.qlIndexFixing(ONIndex1M,I353,TRUE,_xll.ohTrigger(RecalcTrigger,Trigger1M)),NA())</f>
        <v>8.6487332866580502E-3</v>
      </c>
      <c r="O353" s="44">
        <f>IFERROR(_xll.qlIndexFixing(ONIndex3M,I353,TRUE,_xll.ohTrigger(RecalcTrigger,Trigger3M)),NA())</f>
        <v>9.5608442722561193E-3</v>
      </c>
      <c r="P353" s="44">
        <f>IFERROR(_xll.qlIndexFixing(ONIndex6M,I353,TRUE,_xll.ohTrigger(RecalcTrigger,Trigger6M)),NA())</f>
        <v>1.0595803238917512E-2</v>
      </c>
      <c r="Q353" s="178">
        <f>IFERROR(_xll.qlIndexFixing(ONIndex1Y,I353,TRUE,_xll.ohTrigger(RecalcTrigger,Trigger1Y)),NA())</f>
        <v>1.4568634379542589E-2</v>
      </c>
    </row>
    <row r="354" spans="2:17" x14ac:dyDescent="0.2">
      <c r="B354" s="39" t="s">
        <v>17</v>
      </c>
      <c r="D354" s="42">
        <f>_xll.qlCalendarAdvance(Calendar,$D353,B354,"f",FALSE)</f>
        <v>42783</v>
      </c>
      <c r="E354" s="172">
        <f>_xll.qlInterestRateIndexValueDate(IndexON,D354)</f>
        <v>42783</v>
      </c>
      <c r="F354" s="188">
        <f>IFERROR(_xll.qlIndexFixing(IndexON,D354,TRUE,_xll.ohTrigger(RecalcTrigger,TriggerON)),NA())</f>
        <v>7.6541354209191956E-3</v>
      </c>
      <c r="H354" s="42">
        <f>_xll.qlCalendarAdvance(Calendar,$H353,B354,"f",FALSE)</f>
        <v>42783</v>
      </c>
      <c r="I354" s="172">
        <f>_xll.qlInterestRateIndexValueDate(Index1M,$H354)</f>
        <v>42783</v>
      </c>
      <c r="J354" s="177">
        <f>IFERROR(_xll.qlIndexFixing(Index1M,$H354,TRUE,_xll.ohTrigger(RecalcTrigger,Trigger1M)),NA())</f>
        <v>8.8210911665668034E-3</v>
      </c>
      <c r="K354" s="44">
        <f>IFERROR(_xll.qlIndexFixing(Index3M,H354,TRUE,_xll.ohTrigger(RecalcTrigger,Trigger3M)),NA())</f>
        <v>1.0144827749036177E-2</v>
      </c>
      <c r="L354" s="44">
        <f>IFERROR(_xll.qlIndexFixing(Index6M,$H354,TRUE,_xll.ohTrigger(RecalcTrigger,Trigger6M)),NA())</f>
        <v>1.1740801433961881E-2</v>
      </c>
      <c r="M354" s="178">
        <f>IFERROR(_xll.qlIndexFixing(Index1Y,$H354,TRUE,_xll.ohTrigger(RecalcTrigger,Trigger1Y)),NA())</f>
        <v>1.4516718073010526E-2</v>
      </c>
      <c r="N354" s="177">
        <f>IFERROR(_xll.qlIndexFixing(ONIndex1M,I354,TRUE,_xll.ohTrigger(RecalcTrigger,Trigger1M)),NA())</f>
        <v>8.6724645624947083E-3</v>
      </c>
      <c r="O354" s="44">
        <f>IFERROR(_xll.qlIndexFixing(ONIndex3M,I354,TRUE,_xll.ohTrigger(RecalcTrigger,Trigger3M)),NA())</f>
        <v>9.5876799340532965E-3</v>
      </c>
      <c r="P354" s="44">
        <f>IFERROR(_xll.qlIndexFixing(ONIndex6M,I354,TRUE,_xll.ohTrigger(RecalcTrigger,Trigger6M)),NA())</f>
        <v>1.0619936878011329E-2</v>
      </c>
      <c r="Q354" s="178">
        <f>IFERROR(_xll.qlIndexFixing(ONIndex1Y,I354,TRUE,_xll.ohTrigger(RecalcTrigger,Trigger1Y)),NA())</f>
        <v>1.4532860250895027E-2</v>
      </c>
    </row>
    <row r="355" spans="2:17" x14ac:dyDescent="0.2">
      <c r="B355" s="39" t="s">
        <v>17</v>
      </c>
      <c r="D355" s="42">
        <f>_xll.qlCalendarAdvance(Calendar,$D354,B355,"f",FALSE)</f>
        <v>42786</v>
      </c>
      <c r="E355" s="172">
        <f>_xll.qlInterestRateIndexValueDate(IndexON,D355)</f>
        <v>42786</v>
      </c>
      <c r="F355" s="188">
        <f>IFERROR(_xll.qlIndexFixing(IndexON,D355,TRUE,_xll.ohTrigger(RecalcTrigger,TriggerON)),NA())</f>
        <v>7.674754706141762E-3</v>
      </c>
      <c r="H355" s="42">
        <f>_xll.qlCalendarAdvance(Calendar,$H354,B355,"f",FALSE)</f>
        <v>42786</v>
      </c>
      <c r="I355" s="172">
        <f>_xll.qlInterestRateIndexValueDate(Index1M,$H355)</f>
        <v>42786</v>
      </c>
      <c r="J355" s="177">
        <f>IFERROR(_xll.qlIndexFixing(Index1M,$H355,TRUE,_xll.ohTrigger(RecalcTrigger,Trigger1M)),NA())</f>
        <v>8.8560053010606436E-3</v>
      </c>
      <c r="K355" s="44">
        <f>IFERROR(_xll.qlIndexFixing(Index3M,H355,TRUE,_xll.ohTrigger(RecalcTrigger,Trigger3M)),NA())</f>
        <v>1.0194287960821476E-2</v>
      </c>
      <c r="L355" s="44">
        <f>IFERROR(_xll.qlIndexFixing(Index6M,$H355,TRUE,_xll.ohTrigger(RecalcTrigger,Trigger6M)),NA())</f>
        <v>1.178233399969298E-2</v>
      </c>
      <c r="M355" s="178">
        <f>IFERROR(_xll.qlIndexFixing(Index1Y,$H355,TRUE,_xll.ohTrigger(RecalcTrigger,Trigger1Y)),NA())</f>
        <v>1.4518644357522481E-2</v>
      </c>
      <c r="N355" s="177">
        <f>IFERROR(_xll.qlIndexFixing(ONIndex1M,I355,TRUE,_xll.ohTrigger(RecalcTrigger,Trigger1M)),NA())</f>
        <v>8.6957540348742146E-3</v>
      </c>
      <c r="O355" s="44">
        <f>IFERROR(_xll.qlIndexFixing(ONIndex3M,I355,TRUE,_xll.ohTrigger(RecalcTrigger,Trigger3M)),NA())</f>
        <v>9.6139441389297975E-3</v>
      </c>
      <c r="P355" s="44">
        <f>IFERROR(_xll.qlIndexFixing(ONIndex6M,I355,TRUE,_xll.ohTrigger(RecalcTrigger,Trigger6M)),NA())</f>
        <v>1.0643531178906596E-2</v>
      </c>
      <c r="Q355" s="178">
        <f>IFERROR(_xll.qlIndexFixing(ONIndex1Y,I355,TRUE,_xll.ohTrigger(RecalcTrigger,Trigger1Y)),NA())</f>
        <v>1.4470979619466418E-2</v>
      </c>
    </row>
    <row r="356" spans="2:17" x14ac:dyDescent="0.2">
      <c r="B356" s="39" t="s">
        <v>17</v>
      </c>
      <c r="D356" s="42">
        <f>_xll.qlCalendarAdvance(Calendar,$D355,B356,"f",FALSE)</f>
        <v>42787</v>
      </c>
      <c r="E356" s="172">
        <f>_xll.qlInterestRateIndexValueDate(IndexON,D356)</f>
        <v>42787</v>
      </c>
      <c r="F356" s="188">
        <f>IFERROR(_xll.qlIndexFixing(IndexON,D356,TRUE,_xll.ohTrigger(RecalcTrigger,TriggerON)),NA())</f>
        <v>7.685248448986437E-3</v>
      </c>
      <c r="H356" s="42">
        <f>_xll.qlCalendarAdvance(Calendar,$H355,B356,"f",FALSE)</f>
        <v>42787</v>
      </c>
      <c r="I356" s="172">
        <f>_xll.qlInterestRateIndexValueDate(Index1M,$H356)</f>
        <v>42787</v>
      </c>
      <c r="J356" s="177">
        <f>IFERROR(_xll.qlIndexFixing(Index1M,$H356,TRUE,_xll.ohTrigger(RecalcTrigger,Trigger1M)),NA())</f>
        <v>8.8676255333271017E-3</v>
      </c>
      <c r="K356" s="44">
        <f>IFERROR(_xll.qlIndexFixing(Index3M,H356,TRUE,_xll.ohTrigger(RecalcTrigger,Trigger3M)),NA())</f>
        <v>1.0200467549550113E-2</v>
      </c>
      <c r="L356" s="44">
        <f>IFERROR(_xll.qlIndexFixing(Index6M,$H356,TRUE,_xll.ohTrigger(RecalcTrigger,Trigger6M)),NA())</f>
        <v>1.1788281977445197E-2</v>
      </c>
      <c r="M356" s="178">
        <f>IFERROR(_xll.qlIndexFixing(Index1Y,$H356,TRUE,_xll.ohTrigger(RecalcTrigger,Trigger1Y)),NA())</f>
        <v>1.4522015869438354E-2</v>
      </c>
      <c r="N356" s="177">
        <f>IFERROR(_xll.qlIndexFixing(ONIndex1M,I356,TRUE,_xll.ohTrigger(RecalcTrigger,Trigger1M)),NA())</f>
        <v>8.7074869457703929E-3</v>
      </c>
      <c r="O356" s="44">
        <f>IFERROR(_xll.qlIndexFixing(ONIndex3M,I356,TRUE,_xll.ohTrigger(RecalcTrigger,Trigger3M)),NA())</f>
        <v>9.627168264354502E-3</v>
      </c>
      <c r="P356" s="44">
        <f>IFERROR(_xll.qlIndexFixing(ONIndex6M,I356,TRUE,_xll.ohTrigger(RecalcTrigger,Trigger6M)),NA())</f>
        <v>1.0655522129733308E-2</v>
      </c>
      <c r="Q356" s="178">
        <f>IFERROR(_xll.qlIndexFixing(ONIndex1Y,I356,TRUE,_xll.ohTrigger(RecalcTrigger,Trigger1Y)),NA())</f>
        <v>1.4427853960287118E-2</v>
      </c>
    </row>
    <row r="357" spans="2:17" x14ac:dyDescent="0.2">
      <c r="B357" s="39" t="s">
        <v>17</v>
      </c>
      <c r="D357" s="42">
        <f>_xll.qlCalendarAdvance(Calendar,$D356,B357,"f",FALSE)</f>
        <v>42788</v>
      </c>
      <c r="E357" s="172">
        <f>_xll.qlInterestRateIndexValueDate(IndexON,D357)</f>
        <v>42788</v>
      </c>
      <c r="F357" s="188">
        <f>IFERROR(_xll.qlIndexFixing(IndexON,D357,TRUE,_xll.ohTrigger(RecalcTrigger,TriggerON)),NA())</f>
        <v>7.695804501022252E-3</v>
      </c>
      <c r="H357" s="42">
        <f>_xll.qlCalendarAdvance(Calendar,$H356,B357,"f",FALSE)</f>
        <v>42788</v>
      </c>
      <c r="I357" s="172">
        <f>_xll.qlInterestRateIndexValueDate(Index1M,$H357)</f>
        <v>42788</v>
      </c>
      <c r="J357" s="177">
        <f>IFERROR(_xll.qlIndexFixing(Index1M,$H357,TRUE,_xll.ohTrigger(RecalcTrigger,Trigger1M)),NA())</f>
        <v>8.8792368592701433E-3</v>
      </c>
      <c r="K357" s="44">
        <f>IFERROR(_xll.qlIndexFixing(Index3M,H357,TRUE,_xll.ohTrigger(RecalcTrigger,Trigger3M)),NA())</f>
        <v>1.0206639906223908E-2</v>
      </c>
      <c r="L357" s="44">
        <f>IFERROR(_xll.qlIndexFixing(Index6M,$H357,TRUE,_xll.ohTrigger(RecalcTrigger,Trigger6M)),NA())</f>
        <v>1.1800128031327024E-2</v>
      </c>
      <c r="M357" s="178">
        <f>IFERROR(_xll.qlIndexFixing(Index1Y,$H357,TRUE,_xll.ohTrigger(RecalcTrigger,Trigger1Y)),NA())</f>
        <v>1.4525539297919776E-2</v>
      </c>
      <c r="N357" s="177">
        <f>IFERROR(_xll.qlIndexFixing(ONIndex1M,I357,TRUE,_xll.ohTrigger(RecalcTrigger,Trigger1M)),NA())</f>
        <v>8.7192109462763678E-3</v>
      </c>
      <c r="O357" s="44">
        <f>IFERROR(_xll.qlIndexFixing(ONIndex3M,I357,TRUE,_xll.ohTrigger(RecalcTrigger,Trigger3M)),NA())</f>
        <v>9.6403720533222437E-3</v>
      </c>
      <c r="P357" s="44">
        <f>IFERROR(_xll.qlIndexFixing(ONIndex6M,I357,TRUE,_xll.ohTrigger(RecalcTrigger,Trigger6M)),NA())</f>
        <v>1.0667536666810751E-2</v>
      </c>
      <c r="Q357" s="178">
        <f>IFERROR(_xll.qlIndexFixing(ONIndex1Y,I357,TRUE,_xll.ohTrigger(RecalcTrigger,Trigger1Y)),NA())</f>
        <v>1.4377243517901261E-2</v>
      </c>
    </row>
    <row r="358" spans="2:17" x14ac:dyDescent="0.2">
      <c r="B358" s="39" t="s">
        <v>17</v>
      </c>
      <c r="D358" s="42">
        <f>_xll.qlCalendarAdvance(Calendar,$D357,B358,"f",FALSE)</f>
        <v>42789</v>
      </c>
      <c r="E358" s="172">
        <f>_xll.qlInterestRateIndexValueDate(IndexON,D358)</f>
        <v>42789</v>
      </c>
      <c r="F358" s="188">
        <f>IFERROR(_xll.qlIndexFixing(IndexON,D358,TRUE,_xll.ohTrigger(RecalcTrigger,TriggerON)),NA())</f>
        <v>7.7064228621681607E-3</v>
      </c>
      <c r="H358" s="42">
        <f>_xll.qlCalendarAdvance(Calendar,$H357,B358,"f",FALSE)</f>
        <v>42789</v>
      </c>
      <c r="I358" s="172">
        <f>_xll.qlInterestRateIndexValueDate(Index1M,$H358)</f>
        <v>42789</v>
      </c>
      <c r="J358" s="177">
        <f>IFERROR(_xll.qlIndexFixing(Index1M,$H358,TRUE,_xll.ohTrigger(RecalcTrigger,Trigger1M)),NA())</f>
        <v>8.8908392788666114E-3</v>
      </c>
      <c r="K358" s="44">
        <f>IFERROR(_xll.qlIndexFixing(Index3M,H358,TRUE,_xll.ohTrigger(RecalcTrigger,Trigger3M)),NA())</f>
        <v>1.0218939487533926E-2</v>
      </c>
      <c r="L358" s="44">
        <f>IFERROR(_xll.qlIndexFixing(Index6M,$H358,TRUE,_xll.ohTrigger(RecalcTrigger,Trigger6M)),NA())</f>
        <v>1.1811963971128242E-2</v>
      </c>
      <c r="M358" s="178">
        <f>IFERROR(_xll.qlIndexFixing(Index1Y,$H358,TRUE,_xll.ohTrigger(RecalcTrigger,Trigger1Y)),NA())</f>
        <v>1.4529235394665996E-2</v>
      </c>
      <c r="N358" s="177">
        <f>IFERROR(_xll.qlIndexFixing(ONIndex1M,I358,TRUE,_xll.ohTrigger(RecalcTrigger,Trigger1M)),NA())</f>
        <v>8.7309260363921393E-3</v>
      </c>
      <c r="O358" s="44">
        <f>IFERROR(_xll.qlIndexFixing(ONIndex3M,I358,TRUE,_xll.ohTrigger(RecalcTrigger,Trigger3M)),NA())</f>
        <v>9.6535555057519762E-3</v>
      </c>
      <c r="P358" s="44">
        <f>IFERROR(_xll.qlIndexFixing(ONIndex6M,I358,TRUE,_xll.ohTrigger(RecalcTrigger,Trigger6M)),NA())</f>
        <v>1.067957479021997E-2</v>
      </c>
      <c r="Q358" s="178">
        <f>IFERROR(_xll.qlIndexFixing(ONIndex1Y,I358,TRUE,_xll.ohTrigger(RecalcTrigger,Trigger1Y)),NA())</f>
        <v>1.4319148295631745E-2</v>
      </c>
    </row>
    <row r="359" spans="2:17" x14ac:dyDescent="0.2">
      <c r="B359" s="39" t="s">
        <v>17</v>
      </c>
      <c r="D359" s="42">
        <f>_xll.qlCalendarAdvance(Calendar,$D358,B359,"f",FALSE)</f>
        <v>42790</v>
      </c>
      <c r="E359" s="172">
        <f>_xll.qlInterestRateIndexValueDate(IndexON,D359)</f>
        <v>42790</v>
      </c>
      <c r="F359" s="188">
        <f>IFERROR(_xll.qlIndexFixing(IndexON,D359,TRUE,_xll.ohTrigger(RecalcTrigger,TriggerON)),NA())</f>
        <v>7.7280308992111477E-3</v>
      </c>
      <c r="H359" s="42">
        <f>_xll.qlCalendarAdvance(Calendar,$H358,B359,"f",FALSE)</f>
        <v>42790</v>
      </c>
      <c r="I359" s="172">
        <f>_xll.qlInterestRateIndexValueDate(Index1M,$H359)</f>
        <v>42790</v>
      </c>
      <c r="J359" s="177">
        <f>IFERROR(_xll.qlIndexFixing(Index1M,$H359,TRUE,_xll.ohTrigger(RecalcTrigger,Trigger1M)),NA())</f>
        <v>8.9024327920904558E-3</v>
      </c>
      <c r="K359" s="44">
        <f>IFERROR(_xll.qlIndexFixing(Index3M,H359,TRUE,_xll.ohTrigger(RecalcTrigger,Trigger3M)),NA())</f>
        <v>1.0231218095279436E-2</v>
      </c>
      <c r="L359" s="44">
        <f>IFERROR(_xll.qlIndexFixing(Index6M,$H359,TRUE,_xll.ohTrigger(RecalcTrigger,Trigger6M)),NA())</f>
        <v>1.182378955619692E-2</v>
      </c>
      <c r="M359" s="178">
        <f>IFERROR(_xll.qlIndexFixing(Index1Y,$H359,TRUE,_xll.ohTrigger(RecalcTrigger,Trigger1Y)),NA())</f>
        <v>1.4540926822832681E-2</v>
      </c>
      <c r="N359" s="177">
        <f>IFERROR(_xll.qlIndexFixing(ONIndex1M,I359,TRUE,_xll.ohTrigger(RecalcTrigger,Trigger1M)),NA())</f>
        <v>8.7545364843540554E-3</v>
      </c>
      <c r="O359" s="44">
        <f>IFERROR(_xll.qlIndexFixing(ONIndex3M,I359,TRUE,_xll.ohTrigger(RecalcTrigger,Trigger3M)),NA())</f>
        <v>9.6801113357055293E-3</v>
      </c>
      <c r="P359" s="44">
        <f>IFERROR(_xll.qlIndexFixing(ONIndex6M,I359,TRUE,_xll.ohTrigger(RecalcTrigger,Trigger6M)),NA())</f>
        <v>1.0704043550957184E-2</v>
      </c>
      <c r="Q359" s="178">
        <f>IFERROR(_xll.qlIndexFixing(ONIndex1Y,I359,TRUE,_xll.ohTrigger(RecalcTrigger,Trigger1Y)),NA())</f>
        <v>1.417855933362633E-2</v>
      </c>
    </row>
    <row r="360" spans="2:17" x14ac:dyDescent="0.2">
      <c r="B360" s="39" t="s">
        <v>17</v>
      </c>
      <c r="D360" s="42">
        <f>_xll.qlCalendarAdvance(Calendar,$D359,B360,"f",FALSE)</f>
        <v>42793</v>
      </c>
      <c r="E360" s="172">
        <f>_xll.qlInterestRateIndexValueDate(IndexON,D360)</f>
        <v>42793</v>
      </c>
      <c r="F360" s="188">
        <f>IFERROR(_xll.qlIndexFixing(IndexON,D360,TRUE,_xll.ohTrigger(RecalcTrigger,TriggerON)),NA())</f>
        <v>7.7495193989063349E-3</v>
      </c>
      <c r="H360" s="42">
        <f>_xll.qlCalendarAdvance(Calendar,$H359,B360,"f",FALSE)</f>
        <v>42793</v>
      </c>
      <c r="I360" s="172">
        <f>_xll.qlInterestRateIndexValueDate(Index1M,$H360)</f>
        <v>42793</v>
      </c>
      <c r="J360" s="177">
        <f>IFERROR(_xll.qlIndexFixing(Index1M,$H360,TRUE,_xll.ohTrigger(RecalcTrigger,Trigger1M)),NA())</f>
        <v>8.9371598933091611E-3</v>
      </c>
      <c r="K360" s="44">
        <f>IFERROR(_xll.qlIndexFixing(Index3M,H360,TRUE,_xll.ohTrigger(RecalcTrigger,Trigger3M)),NA())</f>
        <v>1.0286168034971579E-2</v>
      </c>
      <c r="L360" s="44">
        <f>IFERROR(_xll.qlIndexFixing(Index6M,$H360,TRUE,_xll.ohTrigger(RecalcTrigger,Trigger6M)),NA())</f>
        <v>1.1870892502477533E-2</v>
      </c>
      <c r="M360" s="178">
        <f>IFERROR(_xll.qlIndexFixing(Index1Y,$H360,TRUE,_xll.ohTrigger(RecalcTrigger,Trigger1Y)),NA())</f>
        <v>1.4546161512529299E-2</v>
      </c>
      <c r="N360" s="177">
        <f>IFERROR(_xll.qlIndexFixing(ONIndex1M,I360,TRUE,_xll.ohTrigger(RecalcTrigger,Trigger1M)),NA())</f>
        <v>8.7776972922237739E-3</v>
      </c>
      <c r="O360" s="44">
        <f>IFERROR(_xll.qlIndexFixing(ONIndex3M,I360,TRUE,_xll.ohTrigger(RecalcTrigger,Trigger3M)),NA())</f>
        <v>9.7060859506581387E-3</v>
      </c>
      <c r="P360" s="44">
        <f>IFERROR(_xll.qlIndexFixing(ONIndex6M,I360,TRUE,_xll.ohTrigger(RecalcTrigger,Trigger6M)),NA())</f>
        <v>1.0727963147093567E-2</v>
      </c>
      <c r="Q360" s="178">
        <f>IFERROR(_xll.qlIndexFixing(ONIndex1Y,I360,TRUE,_xll.ohTrigger(RecalcTrigger,Trigger1Y)),NA())</f>
        <v>1.4011919685278373E-2</v>
      </c>
    </row>
    <row r="361" spans="2:17" x14ac:dyDescent="0.2">
      <c r="B361" s="39" t="s">
        <v>17</v>
      </c>
      <c r="D361" s="42">
        <f>_xll.qlCalendarAdvance(Calendar,$D360,B361,"f",FALSE)</f>
        <v>42794</v>
      </c>
      <c r="E361" s="172">
        <f>_xll.qlInterestRateIndexValueDate(IndexON,D361)</f>
        <v>42794</v>
      </c>
      <c r="F361" s="188">
        <f>IFERROR(_xll.qlIndexFixing(IndexON,D361,TRUE,_xll.ohTrigger(RecalcTrigger,TriggerON)),NA())</f>
        <v>7.7604493060889901E-3</v>
      </c>
      <c r="H361" s="42">
        <f>_xll.qlCalendarAdvance(Calendar,$H360,B361,"f",FALSE)</f>
        <v>42794</v>
      </c>
      <c r="I361" s="172">
        <f>_xll.qlInterestRateIndexValueDate(Index1M,$H361)</f>
        <v>42794</v>
      </c>
      <c r="J361" s="177">
        <f>IFERROR(_xll.qlIndexFixing(Index1M,$H361,TRUE,_xll.ohTrigger(RecalcTrigger,Trigger1M)),NA())</f>
        <v>8.9663024482284342E-3</v>
      </c>
      <c r="K361" s="44">
        <f>IFERROR(_xll.qlIndexFixing(Index3M,H361,TRUE,_xll.ohTrigger(RecalcTrigger,Trigger3M)),NA())</f>
        <v>1.0298331900811565E-2</v>
      </c>
      <c r="L361" s="44">
        <f>IFERROR(_xll.qlIndexFixing(Index6M,$H361,TRUE,_xll.ohTrigger(RecalcTrigger,Trigger6M)),NA())</f>
        <v>1.1888484328010245E-2</v>
      </c>
      <c r="M361" s="178">
        <f>IFERROR(_xll.qlIndexFixing(Index1Y,$H361,TRUE,_xll.ohTrigger(RecalcTrigger,Trigger1Y)),NA())</f>
        <v>1.455103224091947E-2</v>
      </c>
      <c r="N361" s="177">
        <f>IFERROR(_xll.qlIndexFixing(ONIndex1M,I361,TRUE,_xll.ohTrigger(RecalcTrigger,Trigger1M)),NA())</f>
        <v>8.789367830064343E-3</v>
      </c>
      <c r="O361" s="44">
        <f>IFERROR(_xll.qlIndexFixing(ONIndex3M,I361,TRUE,_xll.ohTrigger(RecalcTrigger,Trigger3M)),NA())</f>
        <v>9.7191677206409643E-3</v>
      </c>
      <c r="P361" s="44">
        <f>IFERROR(_xll.qlIndexFixing(ONIndex6M,I361,TRUE,_xll.ohTrigger(RecalcTrigger,Trigger6M)),NA())</f>
        <v>1.0740119202080622E-2</v>
      </c>
      <c r="Q361" s="178">
        <f>IFERROR(_xll.qlIndexFixing(ONIndex1Y,I361,TRUE,_xll.ohTrigger(RecalcTrigger,Trigger1Y)),NA())</f>
        <v>1.3916400625996195E-2</v>
      </c>
    </row>
    <row r="362" spans="2:17" x14ac:dyDescent="0.2">
      <c r="B362" s="39" t="s">
        <v>17</v>
      </c>
      <c r="D362" s="42">
        <f>_xll.qlCalendarAdvance(Calendar,$D361,B362,"f",FALSE)</f>
        <v>42795</v>
      </c>
      <c r="E362" s="172">
        <f>_xll.qlInterestRateIndexValueDate(IndexON,D362)</f>
        <v>42795</v>
      </c>
      <c r="F362" s="188">
        <f>IFERROR(_xll.qlIndexFixing(IndexON,D362,TRUE,_xll.ohTrigger(RecalcTrigger,TriggerON)),NA())</f>
        <v>7.7714415224627853E-3</v>
      </c>
      <c r="H362" s="42">
        <f>_xll.qlCalendarAdvance(Calendar,$H361,B362,"f",FALSE)</f>
        <v>42795</v>
      </c>
      <c r="I362" s="172">
        <f>_xll.qlInterestRateIndexValueDate(Index1M,$H362)</f>
        <v>42795</v>
      </c>
      <c r="J362" s="177">
        <f>IFERROR(_xll.qlIndexFixing(Index1M,$H362,TRUE,_xll.ohTrigger(RecalcTrigger,Trigger1M)),NA())</f>
        <v>8.9895402644232531E-3</v>
      </c>
      <c r="K362" s="44">
        <f>IFERROR(_xll.qlIndexFixing(Index3M,H362,TRUE,_xll.ohTrigger(RecalcTrigger,Trigger3M)),NA())</f>
        <v>1.0310474735067687E-2</v>
      </c>
      <c r="L362" s="44">
        <f>IFERROR(_xll.qlIndexFixing(Index6M,$H362,TRUE,_xll.ohTrigger(RecalcTrigger,Trigger6M)),NA())</f>
        <v>1.1900228268009821E-2</v>
      </c>
      <c r="M362" s="178">
        <f>IFERROR(_xll.qlIndexFixing(Index1Y,$H362,TRUE,_xll.ohTrigger(RecalcTrigger,Trigger1Y)),NA())</f>
        <v>1.4556200157288979E-2</v>
      </c>
      <c r="N362" s="177">
        <f>IFERROR(_xll.qlIndexFixing(ONIndex1M,I362,TRUE,_xll.ohTrigger(RecalcTrigger,Trigger1M)),NA())</f>
        <v>8.8010294574336623E-3</v>
      </c>
      <c r="O362" s="44">
        <f>IFERROR(_xll.qlIndexFixing(ONIndex3M,I362,TRUE,_xll.ohTrigger(RecalcTrigger,Trigger3M)),NA())</f>
        <v>9.7322291540857808E-3</v>
      </c>
      <c r="P362" s="44">
        <f>IFERROR(_xll.qlIndexFixing(ONIndex6M,I362,TRUE,_xll.ohTrigger(RecalcTrigger,Trigger6M)),NA())</f>
        <v>1.0752298843480501E-2</v>
      </c>
      <c r="Q362" s="178">
        <f>IFERROR(_xll.qlIndexFixing(ONIndex1Y,I362,TRUE,_xll.ohTrigger(RecalcTrigger,Trigger1Y)),NA())</f>
        <v>1.3815502222430665E-2</v>
      </c>
    </row>
    <row r="363" spans="2:17" x14ac:dyDescent="0.2">
      <c r="B363" s="39" t="s">
        <v>17</v>
      </c>
      <c r="D363" s="42">
        <f>_xll.qlCalendarAdvance(Calendar,$D362,B363,"f",FALSE)</f>
        <v>42796</v>
      </c>
      <c r="E363" s="172">
        <f>_xll.qlInterestRateIndexValueDate(IndexON,D363)</f>
        <v>42796</v>
      </c>
      <c r="F363" s="188">
        <f>IFERROR(_xll.qlIndexFixing(IndexON,D363,TRUE,_xll.ohTrigger(RecalcTrigger,TriggerON)),NA())</f>
        <v>7.7824960481087668E-3</v>
      </c>
      <c r="H363" s="42">
        <f>_xll.qlCalendarAdvance(Calendar,$H362,B363,"f",FALSE)</f>
        <v>42796</v>
      </c>
      <c r="I363" s="172">
        <f>_xll.qlInterestRateIndexValueDate(Index1M,$H363)</f>
        <v>42796</v>
      </c>
      <c r="J363" s="177">
        <f>IFERROR(_xll.qlIndexFixing(Index1M,$H363,TRUE,_xll.ohTrigger(RecalcTrigger,Trigger1M)),NA())</f>
        <v>8.995214330852E-3</v>
      </c>
      <c r="K363" s="44">
        <f>IFERROR(_xll.qlIndexFixing(Index3M,H363,TRUE,_xll.ohTrigger(RecalcTrigger,Trigger3M)),NA())</f>
        <v>1.032259652797915E-2</v>
      </c>
      <c r="L363" s="44">
        <f>IFERROR(_xll.qlIndexFixing(Index6M,$H363,TRUE,_xll.ohTrigger(RecalcTrigger,Trigger6M)),NA())</f>
        <v>1.192356167463025E-2</v>
      </c>
      <c r="M363" s="178">
        <f>IFERROR(_xll.qlIndexFixing(Index1Y,$H363,TRUE,_xll.ohTrigger(RecalcTrigger,Trigger1Y)),NA())</f>
        <v>1.4561680164946189E-2</v>
      </c>
      <c r="N363" s="177">
        <f>IFERROR(_xll.qlIndexFixing(ONIndex1M,I363,TRUE,_xll.ohTrigger(RecalcTrigger,Trigger1M)),NA())</f>
        <v>8.8126821744127781E-3</v>
      </c>
      <c r="O363" s="44">
        <f>IFERROR(_xll.qlIndexFixing(ONIndex3M,I363,TRUE,_xll.ohTrigger(RecalcTrigger,Trigger3M)),NA())</f>
        <v>9.7452702510736344E-3</v>
      </c>
      <c r="P363" s="44">
        <f>IFERROR(_xll.qlIndexFixing(ONIndex6M,I363,TRUE,_xll.ohTrigger(RecalcTrigger,Trigger6M)),NA())</f>
        <v>1.076450207113111E-2</v>
      </c>
      <c r="Q363" s="178">
        <f>IFERROR(_xll.qlIndexFixing(ONIndex1Y,I363,TRUE,_xll.ohTrigger(RecalcTrigger,Trigger1Y)),NA())</f>
        <v>1.3717646105868564E-2</v>
      </c>
    </row>
    <row r="364" spans="2:17" x14ac:dyDescent="0.2">
      <c r="B364" s="39" t="s">
        <v>17</v>
      </c>
      <c r="D364" s="42">
        <f>_xll.qlCalendarAdvance(Calendar,$D363,B364,"f",FALSE)</f>
        <v>42797</v>
      </c>
      <c r="E364" s="172">
        <f>_xll.qlInterestRateIndexValueDate(IndexON,D364)</f>
        <v>42797</v>
      </c>
      <c r="F364" s="188">
        <f>IFERROR(_xll.qlIndexFixing(IndexON,D364,TRUE,_xll.ohTrigger(RecalcTrigger,TriggerON)),NA())</f>
        <v>7.8049796885026898E-3</v>
      </c>
      <c r="H364" s="42">
        <f>_xll.qlCalendarAdvance(Calendar,$H363,B364,"f",FALSE)</f>
        <v>42797</v>
      </c>
      <c r="I364" s="172">
        <f>_xll.qlInterestRateIndexValueDate(Index1M,$H364)</f>
        <v>42797</v>
      </c>
      <c r="J364" s="177">
        <f>IFERROR(_xll.qlIndexFixing(Index1M,$H364,TRUE,_xll.ohTrigger(RecalcTrigger,Trigger1M)),NA())</f>
        <v>9.0008851445470602E-3</v>
      </c>
      <c r="K364" s="44">
        <f>IFERROR(_xll.qlIndexFixing(Index3M,H364,TRUE,_xll.ohTrigger(RecalcTrigger,Trigger3M)),NA())</f>
        <v>1.0346741570248969E-2</v>
      </c>
      <c r="L364" s="44">
        <f>IFERROR(_xll.qlIndexFixing(Index6M,$H364,TRUE,_xll.ohTrigger(RecalcTrigger,Trigger6M)),NA())</f>
        <v>1.1929475040145377E-2</v>
      </c>
      <c r="M364" s="178">
        <f>IFERROR(_xll.qlIndexFixing(Index1Y,$H364,TRUE,_xll.ohTrigger(RecalcTrigger,Trigger1Y)),NA())</f>
        <v>1.4575522110835074E-2</v>
      </c>
      <c r="N364" s="177">
        <f>IFERROR(_xll.qlIndexFixing(ONIndex1M,I364,TRUE,_xll.ohTrigger(RecalcTrigger,Trigger1M)),NA())</f>
        <v>8.8361718101959141E-3</v>
      </c>
      <c r="O364" s="44">
        <f>IFERROR(_xll.qlIndexFixing(ONIndex3M,I364,TRUE,_xll.ohTrigger(RecalcTrigger,Trigger3M)),NA())</f>
        <v>9.7715462423756776E-3</v>
      </c>
      <c r="P364" s="44">
        <f>IFERROR(_xll.qlIndexFixing(ONIndex6M,I364,TRUE,_xll.ohTrigger(RecalcTrigger,Trigger6M)),NA())</f>
        <v>1.0789306060898046E-2</v>
      </c>
      <c r="Q364" s="178">
        <f>IFERROR(_xll.qlIndexFixing(ONIndex1Y,I364,TRUE,_xll.ohTrigger(RecalcTrigger,Trigger1Y)),NA())</f>
        <v>1.353959504609E-2</v>
      </c>
    </row>
    <row r="365" spans="2:17" x14ac:dyDescent="0.2">
      <c r="B365" s="39" t="s">
        <v>17</v>
      </c>
      <c r="D365" s="42">
        <f>_xll.qlCalendarAdvance(Calendar,$D364,B365,"f",FALSE)</f>
        <v>42800</v>
      </c>
      <c r="E365" s="172">
        <f>_xll.qlInterestRateIndexValueDate(IndexON,D365)</f>
        <v>42800</v>
      </c>
      <c r="F365" s="188">
        <f>IFERROR(_xll.qlIndexFixing(IndexON,D365,TRUE,_xll.ohTrigger(RecalcTrigger,TriggerON)),NA())</f>
        <v>7.8273372428472321E-3</v>
      </c>
      <c r="H365" s="42">
        <f>_xll.qlCalendarAdvance(Calendar,$H364,B365,"f",FALSE)</f>
        <v>42800</v>
      </c>
      <c r="I365" s="172">
        <f>_xll.qlInterestRateIndexValueDate(Index1M,$H365)</f>
        <v>42800</v>
      </c>
      <c r="J365" s="177">
        <f>IFERROR(_xll.qlIndexFixing(Index1M,$H365,TRUE,_xll.ohTrigger(RecalcTrigger,Trigger1M)),NA())</f>
        <v>9.0353876853776337E-3</v>
      </c>
      <c r="K365" s="44">
        <f>IFERROR(_xll.qlIndexFixing(Index3M,H365,TRUE,_xll.ohTrigger(RecalcTrigger,Trigger3M)),NA())</f>
        <v>1.0370873090904469E-2</v>
      </c>
      <c r="L365" s="44">
        <f>IFERROR(_xll.qlIndexFixing(Index6M,$H365,TRUE,_xll.ohTrigger(RecalcTrigger,Trigger6M)),NA())</f>
        <v>1.195876430289197E-2</v>
      </c>
      <c r="M365" s="178">
        <f>IFERROR(_xll.qlIndexFixing(Index1Y,$H365,TRUE,_xll.ohTrigger(RecalcTrigger,Trigger1Y)),NA())</f>
        <v>1.4586492502466575E-2</v>
      </c>
      <c r="N365" s="177">
        <f>IFERROR(_xll.qlIndexFixing(ONIndex1M,I365,TRUE,_xll.ohTrigger(RecalcTrigger,Trigger1M)),NA())</f>
        <v>8.8592039376977905E-3</v>
      </c>
      <c r="O365" s="44">
        <f>IFERROR(_xll.qlIndexFixing(ONIndex3M,I365,TRUE,_xll.ohTrigger(RecalcTrigger,Trigger3M)),NA())</f>
        <v>9.7972312738070499E-3</v>
      </c>
      <c r="P365" s="44">
        <f>IFERROR(_xll.qlIndexFixing(ONIndex6M,I365,TRUE,_xll.ohTrigger(RecalcTrigger,Trigger6M)),NA())</f>
        <v>1.0813550845294451E-2</v>
      </c>
      <c r="Q365" s="178">
        <f>IFERROR(_xll.qlIndexFixing(ONIndex1Y,I365,TRUE,_xll.ohTrigger(RecalcTrigger,Trigger1Y)),NA())</f>
        <v>1.3377698508972857E-2</v>
      </c>
    </row>
    <row r="366" spans="2:17" x14ac:dyDescent="0.2">
      <c r="B366" s="39" t="s">
        <v>17</v>
      </c>
      <c r="D366" s="42">
        <f>_xll.qlCalendarAdvance(Calendar,$D365,B366,"f",FALSE)</f>
        <v>42801</v>
      </c>
      <c r="E366" s="172">
        <f>_xll.qlInterestRateIndexValueDate(IndexON,D366)</f>
        <v>42801</v>
      </c>
      <c r="F366" s="188">
        <f>IFERROR(_xll.qlIndexFixing(IndexON,D366,TRUE,_xll.ohTrigger(RecalcTrigger,TriggerON)),NA())</f>
        <v>7.8387033146110063E-3</v>
      </c>
      <c r="H366" s="42">
        <f>_xll.qlCalendarAdvance(Calendar,$H365,B366,"f",FALSE)</f>
        <v>42801</v>
      </c>
      <c r="I366" s="172">
        <f>_xll.qlInterestRateIndexValueDate(Index1M,$H366)</f>
        <v>42801</v>
      </c>
      <c r="J366" s="177">
        <f>IFERROR(_xll.qlIndexFixing(Index1M,$H366,TRUE,_xll.ohTrigger(RecalcTrigger,Trigger1M)),NA())</f>
        <v>9.0468707198684741E-3</v>
      </c>
      <c r="K366" s="44">
        <f>IFERROR(_xll.qlIndexFixing(Index3M,H366,TRUE,_xll.ohTrigger(RecalcTrigger,Trigger3M)),NA())</f>
        <v>1.038288953064378E-2</v>
      </c>
      <c r="L366" s="44">
        <f>IFERROR(_xll.qlIndexFixing(Index6M,$H366,TRUE,_xll.ohTrigger(RecalcTrigger,Trigger6M)),NA())</f>
        <v>1.1970433119176513E-2</v>
      </c>
      <c r="M366" s="178">
        <f>IFERROR(_xll.qlIndexFixing(Index1Y,$H366,TRUE,_xll.ohTrigger(RecalcTrigger,Trigger1Y)),NA())</f>
        <v>1.4593346881361269E-2</v>
      </c>
      <c r="N366" s="177">
        <f>IFERROR(_xll.qlIndexFixing(ONIndex1M,I366,TRUE,_xll.ohTrigger(RecalcTrigger,Trigger1M)),NA())</f>
        <v>8.8708121024017039E-3</v>
      </c>
      <c r="O366" s="44">
        <f>IFERROR(_xll.qlIndexFixing(ONIndex3M,I366,TRUE,_xll.ohTrigger(RecalcTrigger,Trigger3M)),NA())</f>
        <v>9.8101706881859041E-3</v>
      </c>
      <c r="P366" s="44">
        <f>IFERROR(_xll.qlIndexFixing(ONIndex6M,I366,TRUE,_xll.ohTrigger(RecalcTrigger,Trigger6M)),NA())</f>
        <v>1.0825872004684989E-2</v>
      </c>
      <c r="Q366" s="178">
        <f>IFERROR(_xll.qlIndexFixing(ONIndex1Y,I366,TRUE,_xll.ohTrigger(RecalcTrigger,Trigger1Y)),NA())</f>
        <v>1.3305580809135353E-2</v>
      </c>
    </row>
    <row r="367" spans="2:17" x14ac:dyDescent="0.2">
      <c r="B367" s="39" t="s">
        <v>17</v>
      </c>
      <c r="D367" s="42">
        <f>_xll.qlCalendarAdvance(Calendar,$D366,B367,"f",FALSE)</f>
        <v>42802</v>
      </c>
      <c r="E367" s="172">
        <f>_xll.qlInterestRateIndexValueDate(IndexON,D367)</f>
        <v>42802</v>
      </c>
      <c r="F367" s="188">
        <f>IFERROR(_xll.qlIndexFixing(IndexON,D367,TRUE,_xll.ohTrigger(RecalcTrigger,TriggerON)),NA())</f>
        <v>7.8501316956469669E-3</v>
      </c>
      <c r="H367" s="42">
        <f>_xll.qlCalendarAdvance(Calendar,$H366,B367,"f",FALSE)</f>
        <v>42802</v>
      </c>
      <c r="I367" s="172">
        <f>_xll.qlInterestRateIndexValueDate(Index1M,$H367)</f>
        <v>42802</v>
      </c>
      <c r="J367" s="177">
        <f>IFERROR(_xll.qlIndexFixing(Index1M,$H367,TRUE,_xll.ohTrigger(RecalcTrigger,Trigger1M)),NA())</f>
        <v>9.0699878275535602E-3</v>
      </c>
      <c r="K367" s="44">
        <f>IFERROR(_xll.qlIndexFixing(Index3M,H367,TRUE,_xll.ohTrigger(RecalcTrigger,Trigger3M)),NA())</f>
        <v>1.0394884870462235E-2</v>
      </c>
      <c r="L367" s="44">
        <f>IFERROR(_xll.qlIndexFixing(Index6M,$H367,TRUE,_xll.ohTrigger(RecalcTrigger,Trigger6M)),NA())</f>
        <v>1.1982088585982818E-2</v>
      </c>
      <c r="M367" s="178">
        <f>IFERROR(_xll.qlIndexFixing(Index1Y,$H367,TRUE,_xll.ohTrigger(RecalcTrigger,Trigger1Y)),NA())</f>
        <v>1.4600433064626994E-2</v>
      </c>
      <c r="N367" s="177">
        <f>IFERROR(_xll.qlIndexFixing(ONIndex1M,I367,TRUE,_xll.ohTrigger(RecalcTrigger,Trigger1M)),NA())</f>
        <v>8.8824113566343676E-3</v>
      </c>
      <c r="O367" s="44">
        <f>IFERROR(_xll.qlIndexFixing(ONIndex3M,I367,TRUE,_xll.ohTrigger(RecalcTrigger,Trigger3M)),NA())</f>
        <v>9.8230897661077954E-3</v>
      </c>
      <c r="P367" s="44">
        <f>IFERROR(_xll.qlIndexFixing(ONIndex6M,I367,TRUE,_xll.ohTrigger(RecalcTrigger,Trigger6M)),NA())</f>
        <v>1.0838216750407303E-2</v>
      </c>
      <c r="Q367" s="178">
        <f>IFERROR(_xll.qlIndexFixing(ONIndex1Y,I367,TRUE,_xll.ohTrigger(RecalcTrigger,Trigger1Y)),NA())</f>
        <v>1.3238610782625448E-2</v>
      </c>
    </row>
    <row r="368" spans="2:17" x14ac:dyDescent="0.2">
      <c r="B368" s="39" t="s">
        <v>17</v>
      </c>
      <c r="D368" s="42">
        <f>_xll.qlCalendarAdvance(Calendar,$D367,B368,"f",FALSE)</f>
        <v>42803</v>
      </c>
      <c r="E368" s="172">
        <f>_xll.qlInterestRateIndexValueDate(IndexON,D368)</f>
        <v>42803</v>
      </c>
      <c r="F368" s="188">
        <f>IFERROR(_xll.qlIndexFixing(IndexON,D368,TRUE,_xll.ohTrigger(RecalcTrigger,TriggerON)),NA())</f>
        <v>7.8616223858740675E-3</v>
      </c>
      <c r="H368" s="42">
        <f>_xll.qlCalendarAdvance(Calendar,$H367,B368,"f",FALSE)</f>
        <v>42803</v>
      </c>
      <c r="I368" s="172">
        <f>_xll.qlInterestRateIndexValueDate(Index1M,$H368)</f>
        <v>42803</v>
      </c>
      <c r="J368" s="177">
        <f>IFERROR(_xll.qlIndexFixing(Index1M,$H368,TRUE,_xll.ohTrigger(RecalcTrigger,Trigger1M)),NA())</f>
        <v>9.0756287334552155E-3</v>
      </c>
      <c r="K368" s="44">
        <f>IFERROR(_xll.qlIndexFixing(Index3M,H368,TRUE,_xll.ohTrigger(RecalcTrigger,Trigger3M)),NA())</f>
        <v>1.0406859100597281E-2</v>
      </c>
      <c r="L368" s="44">
        <f>IFERROR(_xll.qlIndexFixing(Index6M,$H368,TRUE,_xll.ohTrigger(RecalcTrigger,Trigger6M)),NA())</f>
        <v>1.2005206284032942E-2</v>
      </c>
      <c r="M368" s="178">
        <f>IFERROR(_xll.qlIndexFixing(Index1Y,$H368,TRUE,_xll.ohTrigger(RecalcTrigger,Trigger1Y)),NA())</f>
        <v>1.4607736695170459E-2</v>
      </c>
      <c r="N368" s="177">
        <f>IFERROR(_xll.qlIndexFixing(ONIndex1M,I368,TRUE,_xll.ohTrigger(RecalcTrigger,Trigger1M)),NA())</f>
        <v>8.8940017004768279E-3</v>
      </c>
      <c r="O368" s="44">
        <f>IFERROR(_xll.qlIndexFixing(ONIndex3M,I368,TRUE,_xll.ohTrigger(RecalcTrigger,Trigger3M)),NA())</f>
        <v>9.8359885074106312E-3</v>
      </c>
      <c r="P368" s="44">
        <f>IFERROR(_xll.qlIndexFixing(ONIndex6M,I368,TRUE,_xll.ohTrigger(RecalcTrigger,Trigger6M)),NA())</f>
        <v>1.0850585082542441E-2</v>
      </c>
      <c r="Q368" s="178">
        <f>IFERROR(_xll.qlIndexFixing(ONIndex1Y,I368,TRUE,_xll.ohTrigger(RecalcTrigger,Trigger1Y)),NA())</f>
        <v>1.3176788426606523E-2</v>
      </c>
    </row>
    <row r="369" spans="2:17" x14ac:dyDescent="0.2">
      <c r="B369" s="39" t="s">
        <v>17</v>
      </c>
      <c r="D369" s="42">
        <f>_xll.qlCalendarAdvance(Calendar,$D368,B369,"f",FALSE)</f>
        <v>42804</v>
      </c>
      <c r="E369" s="172">
        <f>_xll.qlInterestRateIndexValueDate(IndexON,D369)</f>
        <v>42804</v>
      </c>
      <c r="F369" s="188">
        <f>IFERROR(_xll.qlIndexFixing(IndexON,D369,TRUE,_xll.ohTrigger(RecalcTrigger,TriggerON)),NA())</f>
        <v>7.8849817946021385E-3</v>
      </c>
      <c r="H369" s="42">
        <f>_xll.qlCalendarAdvance(Calendar,$H368,B369,"f",FALSE)</f>
        <v>42804</v>
      </c>
      <c r="I369" s="172">
        <f>_xll.qlInterestRateIndexValueDate(Index1M,$H369)</f>
        <v>42804</v>
      </c>
      <c r="J369" s="177">
        <f>IFERROR(_xll.qlIndexFixing(Index1M,$H369,TRUE,_xll.ohTrigger(RecalcTrigger,Trigger1M)),NA())</f>
        <v>9.0812663856221585E-3</v>
      </c>
      <c r="K369" s="44">
        <f>IFERROR(_xll.qlIndexFixing(Index3M,H369,TRUE,_xll.ohTrigger(RecalcTrigger,Trigger3M)),NA())</f>
        <v>1.043071279371458E-2</v>
      </c>
      <c r="L369" s="44">
        <f>IFERROR(_xll.qlIndexFixing(Index6M,$H369,TRUE,_xll.ohTrigger(RecalcTrigger,Trigger6M)),NA())</f>
        <v>1.2011090418460569E-2</v>
      </c>
      <c r="M369" s="178">
        <f>IFERROR(_xll.qlIndexFixing(Index1Y,$H369,TRUE,_xll.ohTrigger(RecalcTrigger,Trigger1Y)),NA())</f>
        <v>1.4623480961177349E-2</v>
      </c>
      <c r="N369" s="177">
        <f>IFERROR(_xll.qlIndexFixing(ONIndex1M,I369,TRUE,_xll.ohTrigger(RecalcTrigger,Trigger1M)),NA())</f>
        <v>8.9173705391828086E-3</v>
      </c>
      <c r="O369" s="44">
        <f>IFERROR(_xll.qlIndexFixing(ONIndex3M,I369,TRUE,_xll.ohTrigger(RecalcTrigger,Trigger3M)),NA())</f>
        <v>9.8619846518484735E-3</v>
      </c>
      <c r="P369" s="44">
        <f>IFERROR(_xll.qlIndexFixing(ONIndex6M,I369,TRUE,_xll.ohTrigger(RecalcTrigger,Trigger6M)),NA())</f>
        <v>1.0875724410211268E-2</v>
      </c>
      <c r="Q369" s="178">
        <f>IFERROR(_xll.qlIndexFixing(ONIndex1Y,I369,TRUE,_xll.ohTrigger(RecalcTrigger,Trigger1Y)),NA())</f>
        <v>1.3070770642132542E-2</v>
      </c>
    </row>
    <row r="370" spans="2:17" x14ac:dyDescent="0.2">
      <c r="B370" s="39" t="s">
        <v>17</v>
      </c>
      <c r="D370" s="42">
        <f>_xll.qlCalendarAdvance(Calendar,$D369,B370,"f",FALSE)</f>
        <v>42807</v>
      </c>
      <c r="E370" s="172">
        <f>_xll.qlInterestRateIndexValueDate(IndexON,D370)</f>
        <v>42807</v>
      </c>
      <c r="F370" s="188">
        <f>IFERROR(_xll.qlIndexFixing(IndexON,D370,TRUE,_xll.ohTrigger(RecalcTrigger,TriggerON)),NA())</f>
        <v>7.9082082397474718E-3</v>
      </c>
      <c r="H370" s="42">
        <f>_xll.qlCalendarAdvance(Calendar,$H369,B370,"f",FALSE)</f>
        <v>42807</v>
      </c>
      <c r="I370" s="172">
        <f>_xll.qlInterestRateIndexValueDate(Index1M,$H370)</f>
        <v>42807</v>
      </c>
      <c r="J370" s="177">
        <f>IFERROR(_xll.qlIndexFixing(Index1M,$H370,TRUE,_xll.ohTrigger(RecalcTrigger,Trigger1M)),NA())</f>
        <v>9.1155818942459475E-3</v>
      </c>
      <c r="K370" s="44">
        <f>IFERROR(_xll.qlIndexFixing(Index3M,H370,TRUE,_xll.ohTrigger(RecalcTrigger,Trigger3M)),NA())</f>
        <v>1.0454544729084901E-2</v>
      </c>
      <c r="L370" s="44">
        <f>IFERROR(_xll.qlIndexFixing(Index6M,$H370,TRUE,_xll.ohTrigger(RecalcTrigger,Trigger6M)),NA())</f>
        <v>1.2040157388572535E-2</v>
      </c>
      <c r="M370" s="178">
        <f>IFERROR(_xll.qlIndexFixing(Index1Y,$H370,TRUE,_xll.ohTrigger(RecalcTrigger,Trigger1Y)),NA())</f>
        <v>1.463883853828496E-2</v>
      </c>
      <c r="N370" s="177">
        <f>IFERROR(_xll.qlIndexFixing(ONIndex1M,I370,TRUE,_xll.ohTrigger(RecalcTrigger,Trigger1M)),NA())</f>
        <v>8.9402739710531254E-3</v>
      </c>
      <c r="O370" s="44">
        <f>IFERROR(_xll.qlIndexFixing(ONIndex3M,I370,TRUE,_xll.ohTrigger(RecalcTrigger,Trigger3M)),NA())</f>
        <v>9.8873801075660683E-3</v>
      </c>
      <c r="P370" s="44">
        <f>IFERROR(_xll.qlIndexFixing(ONIndex6M,I370,TRUE,_xll.ohTrigger(RecalcTrigger,Trigger6M)),NA())</f>
        <v>1.0900294274400757E-2</v>
      </c>
      <c r="Q370" s="178">
        <f>IFERROR(_xll.qlIndexFixing(ONIndex1Y,I370,TRUE,_xll.ohTrigger(RecalcTrigger,Trigger1Y)),NA())</f>
        <v>1.2980975658488658E-2</v>
      </c>
    </row>
    <row r="371" spans="2:17" x14ac:dyDescent="0.2">
      <c r="B371" s="39" t="s">
        <v>17</v>
      </c>
      <c r="D371" s="42">
        <f>_xll.qlCalendarAdvance(Calendar,$D370,B371,"f",FALSE)</f>
        <v>42808</v>
      </c>
      <c r="E371" s="172">
        <f>_xll.qlInterestRateIndexValueDate(IndexON,D371)</f>
        <v>42808</v>
      </c>
      <c r="F371" s="188">
        <f>IFERROR(_xll.qlIndexFixing(IndexON,D371,TRUE,_xll.ohTrigger(RecalcTrigger,TriggerON)),NA())</f>
        <v>7.9200104764165502E-3</v>
      </c>
      <c r="H371" s="42">
        <f>_xll.qlCalendarAdvance(Calendar,$H370,B371,"f",FALSE)</f>
        <v>42808</v>
      </c>
      <c r="I371" s="172">
        <f>_xll.qlInterestRateIndexValueDate(Index1M,$H371)</f>
        <v>42808</v>
      </c>
      <c r="J371" s="177">
        <f>IFERROR(_xll.qlIndexFixing(Index1M,$H371,TRUE,_xll.ohTrigger(RecalcTrigger,Trigger1M)),NA())</f>
        <v>9.1501777740264131E-3</v>
      </c>
      <c r="K371" s="44">
        <f>IFERROR(_xll.qlIndexFixing(Index3M,H371,TRUE,_xll.ohTrigger(RecalcTrigger,Trigger3M)),NA())</f>
        <v>1.0466413264388387E-2</v>
      </c>
      <c r="L371" s="44">
        <f>IFERROR(_xll.qlIndexFixing(Index6M,$H371,TRUE,_xll.ohTrigger(RecalcTrigger,Trigger6M)),NA())</f>
        <v>1.2051727784875347E-2</v>
      </c>
      <c r="M371" s="178">
        <f>IFERROR(_xll.qlIndexFixing(Index1Y,$H371,TRUE,_xll.ohTrigger(RecalcTrigger,Trigger1Y)),NA())</f>
        <v>1.4647014038459583E-2</v>
      </c>
      <c r="N371" s="177">
        <f>IFERROR(_xll.qlIndexFixing(ONIndex1M,I371,TRUE,_xll.ohTrigger(RecalcTrigger,Trigger1M)),NA())</f>
        <v>8.9518197626203833E-3</v>
      </c>
      <c r="O371" s="44">
        <f>IFERROR(_xll.qlIndexFixing(ONIndex3M,I371,TRUE,_xll.ohTrigger(RecalcTrigger,Trigger3M)),NA())</f>
        <v>9.9001771662599047E-3</v>
      </c>
      <c r="P371" s="44">
        <f>IFERROR(_xll.qlIndexFixing(ONIndex6M,I371,TRUE,_xll.ohTrigger(RecalcTrigger,Trigger6M)),NA())</f>
        <v>1.0912780538275824E-2</v>
      </c>
      <c r="Q371" s="178">
        <f>IFERROR(_xll.qlIndexFixing(ONIndex1Y,I371,TRUE,_xll.ohTrigger(RecalcTrigger,Trigger1Y)),NA())</f>
        <v>1.2944891620074728E-2</v>
      </c>
    </row>
    <row r="372" spans="2:17" x14ac:dyDescent="0.2">
      <c r="B372" s="39" t="s">
        <v>17</v>
      </c>
      <c r="D372" s="42">
        <f>_xll.qlCalendarAdvance(Calendar,$D371,B372,"f",FALSE)</f>
        <v>42809</v>
      </c>
      <c r="E372" s="172">
        <f>_xll.qlInterestRateIndexValueDate(IndexON,D372)</f>
        <v>42809</v>
      </c>
      <c r="F372" s="188">
        <f>IFERROR(_xll.qlIndexFixing(IndexON,D372,TRUE,_xll.ohTrigger(RecalcTrigger,TriggerON)),NA())</f>
        <v>7.9318750223578149E-3</v>
      </c>
      <c r="H372" s="42">
        <f>_xll.qlCalendarAdvance(Calendar,$H371,B372,"f",FALSE)</f>
        <v>42809</v>
      </c>
      <c r="I372" s="172">
        <f>_xll.qlInterestRateIndexValueDate(Index1M,$H372)</f>
        <v>42809</v>
      </c>
      <c r="J372" s="177">
        <f>IFERROR(_xll.qlIndexFixing(Index1M,$H372,TRUE,_xll.ohTrigger(RecalcTrigger,Trigger1M)),NA())</f>
        <v>9.1557872826174037E-3</v>
      </c>
      <c r="K372" s="44">
        <f>IFERROR(_xll.qlIndexFixing(Index3M,H372,TRUE,_xll.ohTrigger(RecalcTrigger,Trigger3M)),NA())</f>
        <v>1.0478260631442837E-2</v>
      </c>
      <c r="L372" s="44">
        <f>IFERROR(_xll.qlIndexFixing(Index6M,$H372,TRUE,_xll.ohTrigger(RecalcTrigger,Trigger6M)),NA())</f>
        <v>1.2063283173774038E-2</v>
      </c>
      <c r="M372" s="178">
        <f>IFERROR(_xll.qlIndexFixing(Index1Y,$H372,TRUE,_xll.ohTrigger(RecalcTrigger,Trigger1Y)),NA())</f>
        <v>1.465532083676635E-2</v>
      </c>
      <c r="N372" s="177">
        <f>IFERROR(_xll.qlIndexFixing(ONIndex1M,I372,TRUE,_xll.ohTrigger(RecalcTrigger,Trigger1M)),NA())</f>
        <v>8.9633566436353451E-3</v>
      </c>
      <c r="O372" s="44">
        <f>IFERROR(_xll.qlIndexFixing(ONIndex3M,I372,TRUE,_xll.ohTrigger(RecalcTrigger,Trigger3M)),NA())</f>
        <v>9.912953888415732E-3</v>
      </c>
      <c r="P372" s="44">
        <f>IFERROR(_xll.qlIndexFixing(ONIndex6M,I372,TRUE,_xll.ohTrigger(RecalcTrigger,Trigger6M)),NA())</f>
        <v>1.0925290388563713E-2</v>
      </c>
      <c r="Q372" s="178">
        <f>IFERROR(_xll.qlIndexFixing(ONIndex1Y,I372,TRUE,_xll.ohTrigger(RecalcTrigger,Trigger1Y)),NA())</f>
        <v>1.2913955239751695E-2</v>
      </c>
    </row>
    <row r="373" spans="2:17" x14ac:dyDescent="0.2">
      <c r="B373" s="39" t="s">
        <v>17</v>
      </c>
      <c r="D373" s="42">
        <f>_xll.qlCalendarAdvance(Calendar,$D372,B373,"f",FALSE)</f>
        <v>42810</v>
      </c>
      <c r="E373" s="172">
        <f>_xll.qlInterestRateIndexValueDate(IndexON,D373)</f>
        <v>42810</v>
      </c>
      <c r="F373" s="188">
        <f>IFERROR(_xll.qlIndexFixing(IndexON,D373,TRUE,_xll.ohTrigger(RecalcTrigger,TriggerON)),NA())</f>
        <v>7.9438018776523123E-3</v>
      </c>
      <c r="H373" s="42">
        <f>_xll.qlCalendarAdvance(Calendar,$H372,B373,"f",FALSE)</f>
        <v>42810</v>
      </c>
      <c r="I373" s="172">
        <f>_xll.qlInterestRateIndexValueDate(Index1M,$H373)</f>
        <v>42810</v>
      </c>
      <c r="J373" s="177">
        <f>IFERROR(_xll.qlIndexFixing(Index1M,$H373,TRUE,_xll.ohTrigger(RecalcTrigger,Trigger1M)),NA())</f>
        <v>9.1613935364635735E-3</v>
      </c>
      <c r="K373" s="44">
        <f>IFERROR(_xll.qlIndexFixing(Index3M,H373,TRUE,_xll.ohTrigger(RecalcTrigger,Trigger3M)),NA())</f>
        <v>1.049008683942586E-2</v>
      </c>
      <c r="L373" s="44">
        <f>IFERROR(_xll.qlIndexFixing(Index6M,$H373,TRUE,_xll.ohTrigger(RecalcTrigger,Trigger6M)),NA())</f>
        <v>1.2086170418582686E-2</v>
      </c>
      <c r="M373" s="178">
        <f>IFERROR(_xll.qlIndexFixing(Index1Y,$H373,TRUE,_xll.ohTrigger(RecalcTrigger,Trigger1Y)),NA())</f>
        <v>1.4663744573686355E-2</v>
      </c>
      <c r="N373" s="177">
        <f>IFERROR(_xll.qlIndexFixing(ONIndex1M,I373,TRUE,_xll.ohTrigger(RecalcTrigger,Trigger1M)),NA())</f>
        <v>8.9748846143411498E-3</v>
      </c>
      <c r="O373" s="44">
        <f>IFERROR(_xll.qlIndexFixing(ONIndex3M,I373,TRUE,_xll.ohTrigger(RecalcTrigger,Trigger3M)),NA())</f>
        <v>9.9257102740335501E-3</v>
      </c>
      <c r="P373" s="44">
        <f>IFERROR(_xll.qlIndexFixing(ONIndex6M,I373,TRUE,_xll.ohTrigger(RecalcTrigger,Trigger6M)),NA())</f>
        <v>1.0937823825102333E-2</v>
      </c>
      <c r="Q373" s="178">
        <f>IFERROR(_xll.qlIndexFixing(ONIndex1Y,I373,TRUE,_xll.ohTrigger(RecalcTrigger,Trigger1Y)),NA())</f>
        <v>1.2888166516060728E-2</v>
      </c>
    </row>
    <row r="374" spans="2:17" x14ac:dyDescent="0.2">
      <c r="B374" s="39" t="s">
        <v>17</v>
      </c>
      <c r="D374" s="42">
        <f>_xll.qlCalendarAdvance(Calendar,$D373,B374,"f",FALSE)</f>
        <v>42811</v>
      </c>
      <c r="E374" s="172">
        <f>_xll.qlInterestRateIndexValueDate(IndexON,D374)</f>
        <v>42811</v>
      </c>
      <c r="F374" s="188">
        <f>IFERROR(_xll.qlIndexFixing(IndexON,D374,TRUE,_xll.ohTrigger(RecalcTrigger,TriggerON)),NA())</f>
        <v>7.96803722356095E-3</v>
      </c>
      <c r="H374" s="42">
        <f>_xll.qlCalendarAdvance(Calendar,$H373,B374,"f",FALSE)</f>
        <v>42811</v>
      </c>
      <c r="I374" s="172">
        <f>_xll.qlInterestRateIndexValueDate(Index1M,$H374)</f>
        <v>42811</v>
      </c>
      <c r="J374" s="177">
        <f>IFERROR(_xll.qlIndexFixing(Index1M,$H374,TRUE,_xll.ohTrigger(RecalcTrigger,Trigger1M)),NA())</f>
        <v>9.1669965355237193E-3</v>
      </c>
      <c r="K374" s="44">
        <f>IFERROR(_xll.qlIndexFixing(Index3M,H374,TRUE,_xll.ohTrigger(RecalcTrigger,Trigger3M)),NA())</f>
        <v>1.051364973228576E-2</v>
      </c>
      <c r="L374" s="44">
        <f>IFERROR(_xll.qlIndexFixing(Index6M,$H374,TRUE,_xll.ohTrigger(RecalcTrigger,Trigger6M)),NA())</f>
        <v>1.2092015340388236E-2</v>
      </c>
      <c r="M374" s="178">
        <f>IFERROR(_xll.qlIndexFixing(Index1Y,$H374,TRUE,_xll.ohTrigger(RecalcTrigger,Trigger1Y)),NA())</f>
        <v>1.4680632885000036E-2</v>
      </c>
      <c r="N374" s="177">
        <f>IFERROR(_xll.qlIndexFixing(ONIndex1M,I374,TRUE,_xll.ohTrigger(RecalcTrigger,Trigger1M)),NA())</f>
        <v>8.998132670423228E-3</v>
      </c>
      <c r="O374" s="44">
        <f>IFERROR(_xll.qlIndexFixing(ONIndex3M,I374,TRUE,_xll.ohTrigger(RecalcTrigger,Trigger3M)),NA())</f>
        <v>9.9514265618546229E-3</v>
      </c>
      <c r="P374" s="44">
        <f>IFERROR(_xll.qlIndexFixing(ONIndex6M,I374,TRUE,_xll.ohTrigger(RecalcTrigger,Trigger6M)),NA())</f>
        <v>1.0963298601355255E-2</v>
      </c>
      <c r="Q374" s="178">
        <f>IFERROR(_xll.qlIndexFixing(ONIndex1Y,I374,TRUE,_xll.ohTrigger(RecalcTrigger,Trigger1Y)),NA())</f>
        <v>1.2854200579267932E-2</v>
      </c>
    </row>
    <row r="375" spans="2:17" x14ac:dyDescent="0.2">
      <c r="B375" s="39" t="s">
        <v>17</v>
      </c>
      <c r="D375" s="42">
        <f>_xll.qlCalendarAdvance(Calendar,$D374,B375,"f",FALSE)</f>
        <v>42814</v>
      </c>
      <c r="E375" s="172">
        <f>_xll.qlInterestRateIndexValueDate(IndexON,D375)</f>
        <v>42814</v>
      </c>
      <c r="F375" s="188">
        <f>IFERROR(_xll.qlIndexFixing(IndexON,D375,TRUE,_xll.ohTrigger(RecalcTrigger,TriggerON)),NA())</f>
        <v>7.9921323917953035E-3</v>
      </c>
      <c r="H375" s="42">
        <f>_xll.qlCalendarAdvance(Calendar,$H374,B375,"f",FALSE)</f>
        <v>42814</v>
      </c>
      <c r="I375" s="172">
        <f>_xll.qlInterestRateIndexValueDate(Index1M,$H375)</f>
        <v>42814</v>
      </c>
      <c r="J375" s="177">
        <f>IFERROR(_xll.qlIndexFixing(Index1M,$H375,TRUE,_xll.ohTrigger(RecalcTrigger,Trigger1M)),NA())</f>
        <v>9.1953396882674572E-3</v>
      </c>
      <c r="K375" s="44">
        <f>IFERROR(_xll.qlIndexFixing(Index3M,H375,TRUE,_xll.ohTrigger(RecalcTrigger,Trigger3M)),NA())</f>
        <v>1.0537181968438836E-2</v>
      </c>
      <c r="L375" s="44">
        <f>IFERROR(_xll.qlIndexFixing(Index6M,$H375,TRUE,_xll.ohTrigger(RecalcTrigger,Trigger6M)),NA())</f>
        <v>1.2120826716657823E-2</v>
      </c>
      <c r="M375" s="178">
        <f>IFERROR(_xll.qlIndexFixing(Index1Y,$H375,TRUE,_xll.ohTrigger(RecalcTrigger,Trigger1Y)),NA())</f>
        <v>1.4698321701658745E-2</v>
      </c>
      <c r="N375" s="177">
        <f>IFERROR(_xll.qlIndexFixing(ONIndex1M,I375,TRUE,_xll.ohTrigger(RecalcTrigger,Trigger1M)),NA())</f>
        <v>9.0209073920466398E-3</v>
      </c>
      <c r="O375" s="44">
        <f>IFERROR(_xll.qlIndexFixing(ONIndex3M,I375,TRUE,_xll.ohTrigger(RecalcTrigger,Trigger3M)),NA())</f>
        <v>9.9765324511247311E-3</v>
      </c>
      <c r="P375" s="44">
        <f>IFERROR(_xll.qlIndexFixing(ONIndex6M,I375,TRUE,_xll.ohTrigger(RecalcTrigger,Trigger6M)),NA())</f>
        <v>1.0988193435303995E-2</v>
      </c>
      <c r="Q375" s="178">
        <f>IFERROR(_xll.qlIndexFixing(ONIndex1Y,I375,TRUE,_xll.ohTrigger(RecalcTrigger,Trigger1Y)),NA())</f>
        <v>1.2836488170759885E-2</v>
      </c>
    </row>
    <row r="376" spans="2:17" x14ac:dyDescent="0.2">
      <c r="B376" s="39" t="s">
        <v>17</v>
      </c>
      <c r="D376" s="42">
        <f>_xll.qlCalendarAdvance(Calendar,$D375,B376,"f",FALSE)</f>
        <v>42815</v>
      </c>
      <c r="E376" s="172">
        <f>_xll.qlInterestRateIndexValueDate(IndexON,D376)</f>
        <v>42815</v>
      </c>
      <c r="F376" s="188">
        <f>IFERROR(_xll.qlIndexFixing(IndexON,D376,TRUE,_xll.ohTrigger(RecalcTrigger,TriggerON)),NA())</f>
        <v>8.004370793612825E-3</v>
      </c>
      <c r="H376" s="42">
        <f>_xll.qlCalendarAdvance(Calendar,$H375,B376,"f",FALSE)</f>
        <v>42815</v>
      </c>
      <c r="I376" s="172">
        <f>_xll.qlInterestRateIndexValueDate(Index1M,$H376)</f>
        <v>42815</v>
      </c>
      <c r="J376" s="177">
        <f>IFERROR(_xll.qlIndexFixing(Index1M,$H376,TRUE,_xll.ohTrigger(RecalcTrigger,Trigger1M)),NA())</f>
        <v>9.206698032623915E-3</v>
      </c>
      <c r="K376" s="44">
        <f>IFERROR(_xll.qlIndexFixing(Index3M,H376,TRUE,_xll.ohTrigger(RecalcTrigger,Trigger3M)),NA())</f>
        <v>1.0548903844269869E-2</v>
      </c>
      <c r="L376" s="44">
        <f>IFERROR(_xll.qlIndexFixing(Index6M,$H376,TRUE,_xll.ohTrigger(RecalcTrigger,Trigger6M)),NA())</f>
        <v>1.2132287086734372E-2</v>
      </c>
      <c r="M376" s="178">
        <f>IFERROR(_xll.qlIndexFixing(Index1Y,$H376,TRUE,_xll.ohTrigger(RecalcTrigger,Trigger1Y)),NA())</f>
        <v>1.470711472320807E-2</v>
      </c>
      <c r="N376" s="177">
        <f>IFERROR(_xll.qlIndexFixing(ONIndex1M,I376,TRUE,_xll.ohTrigger(RecalcTrigger,Trigger1M)),NA())</f>
        <v>9.0323908103961958E-3</v>
      </c>
      <c r="O376" s="44">
        <f>IFERROR(_xll.qlIndexFixing(ONIndex3M,I376,TRUE,_xll.ohTrigger(RecalcTrigger,Trigger3M)),NA())</f>
        <v>9.9891870076829203E-3</v>
      </c>
      <c r="P376" s="44">
        <f>IFERROR(_xll.qlIndexFixing(ONIndex6M,I376,TRUE,_xll.ohTrigger(RecalcTrigger,Trigger6M)),NA())</f>
        <v>1.1000844803744636E-2</v>
      </c>
      <c r="Q376" s="178">
        <f>IFERROR(_xll.qlIndexFixing(ONIndex1Y,I376,TRUE,_xll.ohTrigger(RecalcTrigger,Trigger1Y)),NA())</f>
        <v>1.2836437718963811E-2</v>
      </c>
    </row>
    <row r="377" spans="2:17" x14ac:dyDescent="0.2">
      <c r="B377" s="39" t="s">
        <v>17</v>
      </c>
      <c r="D377" s="42">
        <f>_xll.qlCalendarAdvance(Calendar,$D376,B377,"f",FALSE)</f>
        <v>42816</v>
      </c>
      <c r="E377" s="172">
        <f>_xll.qlInterestRateIndexValueDate(IndexON,D377)</f>
        <v>42816</v>
      </c>
      <c r="F377" s="188">
        <f>IFERROR(_xll.qlIndexFixing(IndexON,D377,TRUE,_xll.ohTrigger(RecalcTrigger,TriggerON)),NA())</f>
        <v>8.0166715048646253E-3</v>
      </c>
      <c r="H377" s="42">
        <f>_xll.qlCalendarAdvance(Calendar,$H376,B377,"f",FALSE)</f>
        <v>42816</v>
      </c>
      <c r="I377" s="172">
        <f>_xll.qlInterestRateIndexValueDate(Index1M,$H377)</f>
        <v>42816</v>
      </c>
      <c r="J377" s="177">
        <f>IFERROR(_xll.qlIndexFixing(Index1M,$H377,TRUE,_xll.ohTrigger(RecalcTrigger,Trigger1M)),NA())</f>
        <v>9.2295737557614461E-3</v>
      </c>
      <c r="K377" s="44">
        <f>IFERROR(_xll.qlIndexFixing(Index3M,H377,TRUE,_xll.ohTrigger(RecalcTrigger,Trigger3M)),NA())</f>
        <v>1.0560605166854829E-2</v>
      </c>
      <c r="L377" s="44">
        <f>IFERROR(_xll.qlIndexFixing(Index6M,$H377,TRUE,_xll.ohTrigger(RecalcTrigger,Trigger6M)),NA())</f>
        <v>1.2143730791228083E-2</v>
      </c>
      <c r="M377" s="178">
        <f>IFERROR(_xll.qlIndexFixing(Index1Y,$H377,TRUE,_xll.ohTrigger(RecalcTrigger,Trigger1Y)),NA())</f>
        <v>1.4715938516692173E-2</v>
      </c>
      <c r="N377" s="177">
        <f>IFERROR(_xll.qlIndexFixing(ONIndex1M,I377,TRUE,_xll.ohTrigger(RecalcTrigger,Trigger1M)),NA())</f>
        <v>9.0438653181934558E-3</v>
      </c>
      <c r="O377" s="44">
        <f>IFERROR(_xll.qlIndexFixing(ONIndex3M,I377,TRUE,_xll.ohTrigger(RecalcTrigger,Trigger3M)),NA())</f>
        <v>1.0001820495774139E-2</v>
      </c>
      <c r="P377" s="44">
        <f>IFERROR(_xll.qlIndexFixing(ONIndex6M,I377,TRUE,_xll.ohTrigger(RecalcTrigger,Trigger6M)),NA())</f>
        <v>1.10135197585981E-2</v>
      </c>
      <c r="Q377" s="178">
        <f>IFERROR(_xll.qlIndexFixing(ONIndex1Y,I377,TRUE,_xll.ohTrigger(RecalcTrigger,Trigger1Y)),NA())</f>
        <v>1.2841534920557951E-2</v>
      </c>
    </row>
    <row r="378" spans="2:17" x14ac:dyDescent="0.2">
      <c r="B378" s="39" t="s">
        <v>17</v>
      </c>
      <c r="D378" s="42">
        <f>_xll.qlCalendarAdvance(Calendar,$D377,B378,"f",FALSE)</f>
        <v>42817</v>
      </c>
      <c r="E378" s="172">
        <f>_xll.qlInterestRateIndexValueDate(IndexON,D378)</f>
        <v>42817</v>
      </c>
      <c r="F378" s="188">
        <f>IFERROR(_xll.qlIndexFixing(IndexON,D378,TRUE,_xll.ohTrigger(RecalcTrigger,TriggerON)),NA())</f>
        <v>8.029034525388612E-3</v>
      </c>
      <c r="H378" s="42">
        <f>_xll.qlCalendarAdvance(Calendar,$H377,B378,"f",FALSE)</f>
        <v>42817</v>
      </c>
      <c r="I378" s="172">
        <f>_xll.qlInterestRateIndexValueDate(Index1M,$H378)</f>
        <v>42817</v>
      </c>
      <c r="J378" s="177">
        <f>IFERROR(_xll.qlIndexFixing(Index1M,$H378,TRUE,_xll.ohTrigger(RecalcTrigger,Trigger1M)),NA())</f>
        <v>9.2351483185789882E-3</v>
      </c>
      <c r="K378" s="44">
        <f>IFERROR(_xll.qlIndexFixing(Index3M,H378,TRUE,_xll.ohTrigger(RecalcTrigger,Trigger3M)),NA())</f>
        <v>1.0572286048035822E-2</v>
      </c>
      <c r="L378" s="44">
        <f>IFERROR(_xll.qlIndexFixing(Index6M,$H378,TRUE,_xll.ohTrigger(RecalcTrigger,Trigger6M)),NA())</f>
        <v>1.2166373702105021E-2</v>
      </c>
      <c r="M378" s="178">
        <f>IFERROR(_xll.qlIndexFixing(Index1Y,$H378,TRUE,_xll.ohTrigger(RecalcTrigger,Trigger1Y)),NA())</f>
        <v>1.4724778719306109E-2</v>
      </c>
      <c r="N378" s="177">
        <f>IFERROR(_xll.qlIndexFixing(ONIndex1M,I378,TRUE,_xll.ohTrigger(RecalcTrigger,Trigger1M)),NA())</f>
        <v>9.0553309155194661E-3</v>
      </c>
      <c r="O378" s="44">
        <f>IFERROR(_xll.qlIndexFixing(ONIndex3M,I378,TRUE,_xll.ohTrigger(RecalcTrigger,Trigger3M)),NA())</f>
        <v>1.0014432769271941E-2</v>
      </c>
      <c r="P378" s="44">
        <f>IFERROR(_xll.qlIndexFixing(ONIndex6M,I378,TRUE,_xll.ohTrigger(RecalcTrigger,Trigger6M)),NA())</f>
        <v>1.1026218299864388E-2</v>
      </c>
      <c r="Q378" s="178">
        <f>IFERROR(_xll.qlIndexFixing(ONIndex1Y,I378,TRUE,_xll.ohTrigger(RecalcTrigger,Trigger1Y)),NA())</f>
        <v>1.2851779775947536E-2</v>
      </c>
    </row>
    <row r="379" spans="2:17" x14ac:dyDescent="0.2">
      <c r="B379" s="39" t="s">
        <v>17</v>
      </c>
      <c r="D379" s="42">
        <f>_xll.qlCalendarAdvance(Calendar,$D378,B379,"f",FALSE)</f>
        <v>42818</v>
      </c>
      <c r="E379" s="172">
        <f>_xll.qlInterestRateIndexValueDate(IndexON,D379)</f>
        <v>42818</v>
      </c>
      <c r="F379" s="188">
        <f>IFERROR(_xll.qlIndexFixing(IndexON,D379,TRUE,_xll.ohTrigger(RecalcTrigger,TriggerON)),NA())</f>
        <v>8.0541459815926721E-3</v>
      </c>
      <c r="H379" s="42">
        <f>_xll.qlCalendarAdvance(Calendar,$H378,B379,"f",FALSE)</f>
        <v>42818</v>
      </c>
      <c r="I379" s="172">
        <f>_xll.qlInterestRateIndexValueDate(Index1M,$H379)</f>
        <v>42818</v>
      </c>
      <c r="J379" s="177">
        <f>IFERROR(_xll.qlIndexFixing(Index1M,$H379,TRUE,_xll.ohTrigger(RecalcTrigger,Trigger1M)),NA())</f>
        <v>9.2407196257914305E-3</v>
      </c>
      <c r="K379" s="44">
        <f>IFERROR(_xll.qlIndexFixing(Index3M,H379,TRUE,_xll.ohTrigger(RecalcTrigger,Trigger3M)),NA())</f>
        <v>1.0595570259892894E-2</v>
      </c>
      <c r="L379" s="44">
        <f>IFERROR(_xll.qlIndexFixing(Index6M,$H379,TRUE,_xll.ohTrigger(RecalcTrigger,Trigger6M)),NA())</f>
        <v>1.2172168997450513E-2</v>
      </c>
      <c r="M379" s="178">
        <f>IFERROR(_xll.qlIndexFixing(Index1Y,$H379,TRUE,_xll.ohTrigger(RecalcTrigger,Trigger1Y)),NA())</f>
        <v>1.4742079090033713E-2</v>
      </c>
      <c r="N379" s="177">
        <f>IFERROR(_xll.qlIndexFixing(ONIndex1M,I379,TRUE,_xll.ohTrigger(RecalcTrigger,Trigger1M)),NA())</f>
        <v>9.0784582030796947E-3</v>
      </c>
      <c r="O379" s="44">
        <f>IFERROR(_xll.qlIndexFixing(ONIndex3M,I379,TRUE,_xll.ohTrigger(RecalcTrigger,Trigger3M)),NA())</f>
        <v>1.0039862748462877E-2</v>
      </c>
      <c r="P379" s="44">
        <f>IFERROR(_xll.qlIndexFixing(ONIndex6M,I379,TRUE,_xll.ohTrigger(RecalcTrigger,Trigger6M)),NA())</f>
        <v>1.1052028636869457E-2</v>
      </c>
      <c r="Q379" s="178">
        <f>IFERROR(_xll.qlIndexFixing(ONIndex1Y,I379,TRUE,_xll.ohTrigger(RecalcTrigger,Trigger1Y)),NA())</f>
        <v>1.2889883510588026E-2</v>
      </c>
    </row>
    <row r="380" spans="2:17" x14ac:dyDescent="0.2">
      <c r="B380" s="39" t="s">
        <v>17</v>
      </c>
      <c r="D380" s="42">
        <f>_xll.qlCalendarAdvance(Calendar,$D379,B380,"f",FALSE)</f>
        <v>42821</v>
      </c>
      <c r="E380" s="172">
        <f>_xll.qlInterestRateIndexValueDate(IndexON,D380)</f>
        <v>42821</v>
      </c>
      <c r="F380" s="188">
        <f>IFERROR(_xll.qlIndexFixing(IndexON,D380,TRUE,_xll.ohTrigger(RecalcTrigger,TriggerON)),NA())</f>
        <v>8.0791097010168844E-3</v>
      </c>
      <c r="H380" s="42">
        <f>_xll.qlCalendarAdvance(Calendar,$H379,B380,"f",FALSE)</f>
        <v>42821</v>
      </c>
      <c r="I380" s="172">
        <f>_xll.qlInterestRateIndexValueDate(Index1M,$H380)</f>
        <v>42821</v>
      </c>
      <c r="J380" s="177">
        <f>IFERROR(_xll.qlIndexFixing(Index1M,$H380,TRUE,_xll.ohTrigger(RecalcTrigger,Trigger1M)),NA())</f>
        <v>9.2746610585741299E-3</v>
      </c>
      <c r="K380" s="44">
        <f>IFERROR(_xll.qlIndexFixing(Index3M,H380,TRUE,_xll.ohTrigger(RecalcTrigger,Trigger3M)),NA())</f>
        <v>1.0618807427537624E-2</v>
      </c>
      <c r="L380" s="44">
        <f>IFERROR(_xll.qlIndexFixing(Index6M,$H380,TRUE,_xll.ohTrigger(RecalcTrigger,Trigger6M)),NA())</f>
        <v>1.2200691038172494E-2</v>
      </c>
      <c r="M380" s="178">
        <f>IFERROR(_xll.qlIndexFixing(Index1Y,$H380,TRUE,_xll.ohTrigger(RecalcTrigger,Trigger1Y)),NA())</f>
        <v>1.4760016347480809E-2</v>
      </c>
      <c r="N380" s="177">
        <f>IFERROR(_xll.qlIndexFixing(ONIndex1M,I380,TRUE,_xll.ohTrigger(RecalcTrigger,Trigger1M)),NA())</f>
        <v>9.1011042003541487E-3</v>
      </c>
      <c r="O380" s="44">
        <f>IFERROR(_xll.qlIndexFixing(ONIndex3M,I380,TRUE,_xll.ohTrigger(RecalcTrigger,Trigger3M)),NA())</f>
        <v>1.0064669714897612E-2</v>
      </c>
      <c r="P380" s="44">
        <f>IFERROR(_xll.qlIndexFixing(ONIndex6M,I380,TRUE,_xll.ohTrigger(RecalcTrigger,Trigger6M)),NA())</f>
        <v>1.1077248328652534E-2</v>
      </c>
      <c r="Q380" s="178">
        <f>IFERROR(_xll.qlIndexFixing(ONIndex1Y,I380,TRUE,_xll.ohTrigger(RecalcTrigger,Trigger1Y)),NA())</f>
        <v>1.2944235746158439E-2</v>
      </c>
    </row>
    <row r="381" spans="2:17" x14ac:dyDescent="0.2">
      <c r="B381" s="39" t="s">
        <v>17</v>
      </c>
      <c r="D381" s="42">
        <f>_xll.qlCalendarAdvance(Calendar,$D380,B381,"f",FALSE)</f>
        <v>42822</v>
      </c>
      <c r="E381" s="172">
        <f>_xll.qlInterestRateIndexValueDate(IndexON,D381)</f>
        <v>42822</v>
      </c>
      <c r="F381" s="188">
        <f>IFERROR(_xll.qlIndexFixing(IndexON,D381,TRUE,_xll.ohTrigger(RecalcTrigger,TriggerON)),NA())</f>
        <v>8.091784268307034E-3</v>
      </c>
      <c r="H381" s="42">
        <f>_xll.qlCalendarAdvance(Calendar,$H380,B381,"f",FALSE)</f>
        <v>42822</v>
      </c>
      <c r="I381" s="172">
        <f>_xll.qlInterestRateIndexValueDate(Index1M,$H381)</f>
        <v>42822</v>
      </c>
      <c r="J381" s="177">
        <f>IFERROR(_xll.qlIndexFixing(Index1M,$H381,TRUE,_xll.ohTrigger(RecalcTrigger,Trigger1M)),NA())</f>
        <v>9.2859570559614222E-3</v>
      </c>
      <c r="K381" s="44">
        <f>IFERROR(_xll.qlIndexFixing(Index3M,H381,TRUE,_xll.ohTrigger(RecalcTrigger,Trigger3M)),NA())</f>
        <v>1.0630387803324464E-2</v>
      </c>
      <c r="L381" s="44">
        <f>IFERROR(_xll.qlIndexFixing(Index6M,$H381,TRUE,_xll.ohTrigger(RecalcTrigger,Trigger6M)),NA())</f>
        <v>1.2212029774032667E-2</v>
      </c>
      <c r="M381" s="178">
        <f>IFERROR(_xll.qlIndexFixing(Index1Y,$H381,TRUE,_xll.ohTrigger(RecalcTrigger,Trigger1Y)),NA())</f>
        <v>1.4768723136199036E-2</v>
      </c>
      <c r="N381" s="177">
        <f>IFERROR(_xll.qlIndexFixing(ONIndex1M,I381,TRUE,_xll.ohTrigger(RecalcTrigger,Trigger1M)),NA())</f>
        <v>9.1125252453239103E-3</v>
      </c>
      <c r="O381" s="44">
        <f>IFERROR(_xll.qlIndexFixing(ONIndex3M,I381,TRUE,_xll.ohTrigger(RecalcTrigger,Trigger3M)),NA())</f>
        <v>1.0077175914455783E-2</v>
      </c>
      <c r="P381" s="44">
        <f>IFERROR(_xll.qlIndexFixing(ONIndex6M,I381,TRUE,_xll.ohTrigger(RecalcTrigger,Trigger6M)),NA())</f>
        <v>1.1090064801901889E-2</v>
      </c>
      <c r="Q381" s="178">
        <f>IFERROR(_xll.qlIndexFixing(ONIndex1Y,I381,TRUE,_xll.ohTrigger(RecalcTrigger,Trigger1Y)),NA())</f>
        <v>1.2980218880899175E-2</v>
      </c>
    </row>
    <row r="382" spans="2:17" x14ac:dyDescent="0.2">
      <c r="B382" s="39" t="s">
        <v>17</v>
      </c>
      <c r="D382" s="42">
        <f>_xll.qlCalendarAdvance(Calendar,$D381,B382,"f",FALSE)</f>
        <v>42823</v>
      </c>
      <c r="E382" s="172">
        <f>_xll.qlInterestRateIndexValueDate(IndexON,D382)</f>
        <v>42823</v>
      </c>
      <c r="F382" s="188">
        <f>IFERROR(_xll.qlIndexFixing(IndexON,D382,TRUE,_xll.ohTrigger(RecalcTrigger,TriggerON)),NA())</f>
        <v>8.1045211451125088E-3</v>
      </c>
      <c r="H382" s="42">
        <f>_xll.qlCalendarAdvance(Calendar,$H381,B382,"f",FALSE)</f>
        <v>42823</v>
      </c>
      <c r="I382" s="172">
        <f>_xll.qlInterestRateIndexValueDate(Index1M,$H382)</f>
        <v>42823</v>
      </c>
      <c r="J382" s="177">
        <f>IFERROR(_xll.qlIndexFixing(Index1M,$H382,TRUE,_xll.ohTrigger(RecalcTrigger,Trigger1M)),NA())</f>
        <v>9.2915061462211339E-3</v>
      </c>
      <c r="K382" s="44">
        <f>IFERROR(_xll.qlIndexFixing(Index3M,H382,TRUE,_xll.ohTrigger(RecalcTrigger,Trigger3M)),NA())</f>
        <v>1.0641948418368359E-2</v>
      </c>
      <c r="L382" s="44">
        <f>IFERROR(_xll.qlIndexFixing(Index6M,$H382,TRUE,_xll.ohTrigger(RecalcTrigger,Trigger6M)),NA())</f>
        <v>1.2223350185885504E-2</v>
      </c>
      <c r="M382" s="178">
        <f>IFERROR(_xll.qlIndexFixing(Index1Y,$H382,TRUE,_xll.ohTrigger(RecalcTrigger,Trigger1Y)),NA())</f>
        <v>1.4777360146762231E-2</v>
      </c>
      <c r="N382" s="177">
        <f>IFERROR(_xll.qlIndexFixing(ONIndex1M,I382,TRUE,_xll.ohTrigger(RecalcTrigger,Trigger1M)),NA())</f>
        <v>9.1239373799034684E-3</v>
      </c>
      <c r="O382" s="44">
        <f>IFERROR(_xll.qlIndexFixing(ONIndex3M,I382,TRUE,_xll.ohTrigger(RecalcTrigger,Trigger3M)),NA())</f>
        <v>1.00896608991774E-2</v>
      </c>
      <c r="P382" s="44">
        <f>IFERROR(_xll.qlIndexFixing(ONIndex6M,I382,TRUE,_xll.ohTrigger(RecalcTrigger,Trigger6M)),NA())</f>
        <v>1.1102904861564067E-2</v>
      </c>
      <c r="Q382" s="178">
        <f>IFERROR(_xll.qlIndexFixing(ONIndex1Y,I382,TRUE,_xll.ohTrigger(RecalcTrigger,Trigger1Y)),NA())</f>
        <v>1.3021349675108596E-2</v>
      </c>
    </row>
    <row r="383" spans="2:17" x14ac:dyDescent="0.2">
      <c r="B383" s="39" t="s">
        <v>17</v>
      </c>
      <c r="D383" s="42">
        <f>_xll.qlCalendarAdvance(Calendar,$D382,B383,"f",FALSE)</f>
        <v>42824</v>
      </c>
      <c r="E383" s="172">
        <f>_xll.qlInterestRateIndexValueDate(IndexON,D383)</f>
        <v>42824</v>
      </c>
      <c r="F383" s="188">
        <f>IFERROR(_xll.qlIndexFixing(IndexON,D383,TRUE,_xll.ohTrigger(RecalcTrigger,TriggerON)),NA())</f>
        <v>8.1173203311091235E-3</v>
      </c>
      <c r="H383" s="42">
        <f>_xll.qlCalendarAdvance(Calendar,$H382,B383,"f",FALSE)</f>
        <v>42824</v>
      </c>
      <c r="I383" s="172">
        <f>_xll.qlInterestRateIndexValueDate(Index1M,$H383)</f>
        <v>42824</v>
      </c>
      <c r="J383" s="177">
        <f>IFERROR(_xll.qlIndexFixing(Index1M,$H383,TRUE,_xll.ohTrigger(RecalcTrigger,Trigger1M)),NA())</f>
        <v>9.297051980310389E-3</v>
      </c>
      <c r="K383" s="44">
        <f>IFERROR(_xll.qlIndexFixing(Index3M,H383,TRUE,_xll.ohTrigger(RecalcTrigger,Trigger3M)),NA())</f>
        <v>1.0653489386119125E-2</v>
      </c>
      <c r="L383" s="44">
        <f>IFERROR(_xll.qlIndexFixing(Index6M,$H383,TRUE,_xll.ohTrigger(RecalcTrigger,Trigger6M)),NA())</f>
        <v>1.2229100841922486E-2</v>
      </c>
      <c r="M383" s="178">
        <f>IFERROR(_xll.qlIndexFixing(Index1Y,$H383,TRUE,_xll.ohTrigger(RecalcTrigger,Trigger1Y)),NA())</f>
        <v>1.4781657016766266E-2</v>
      </c>
      <c r="N383" s="177">
        <f>IFERROR(_xll.qlIndexFixing(ONIndex1M,I383,TRUE,_xll.ohTrigger(RecalcTrigger,Trigger1M)),NA())</f>
        <v>9.1353406040117768E-3</v>
      </c>
      <c r="O383" s="44">
        <f>IFERROR(_xll.qlIndexFixing(ONIndex3M,I383,TRUE,_xll.ohTrigger(RecalcTrigger,Trigger3M)),NA())</f>
        <v>1.0102124669062462E-2</v>
      </c>
      <c r="P383" s="44">
        <f>IFERROR(_xll.qlIndexFixing(ONIndex6M,I383,TRUE,_xll.ohTrigger(RecalcTrigger,Trigger6M)),NA())</f>
        <v>1.1115768507558021E-2</v>
      </c>
      <c r="Q383" s="178">
        <f>IFERROR(_xll.qlIndexFixing(ONIndex1Y,I383,TRUE,_xll.ohTrigger(RecalcTrigger,Trigger1Y)),NA())</f>
        <v>1.3067628130650766E-2</v>
      </c>
    </row>
    <row r="384" spans="2:17" x14ac:dyDescent="0.2">
      <c r="B384" s="39" t="s">
        <v>17</v>
      </c>
      <c r="D384" s="42">
        <f>_xll.qlCalendarAdvance(Calendar,$D383,B384,"f",FALSE)</f>
        <v>42825</v>
      </c>
      <c r="E384" s="172">
        <f>_xll.qlInterestRateIndexValueDate(IndexON,D384)</f>
        <v>42825</v>
      </c>
      <c r="F384" s="188">
        <f>IFERROR(_xll.qlIndexFixing(IndexON,D384,TRUE,_xll.ohTrigger(RecalcTrigger,TriggerON)),NA())</f>
        <v>8.1433080752080222E-3</v>
      </c>
      <c r="H384" s="42">
        <f>_xll.qlCalendarAdvance(Calendar,$H383,B384,"f",FALSE)</f>
        <v>42825</v>
      </c>
      <c r="I384" s="172">
        <f>_xll.qlInterestRateIndexValueDate(Index1M,$H384)</f>
        <v>42825</v>
      </c>
      <c r="J384" s="177">
        <f>IFERROR(_xll.qlIndexFixing(Index1M,$H384,TRUE,_xll.ohTrigger(RecalcTrigger,Trigger1M)),NA())</f>
        <v>9.3025945581972393E-3</v>
      </c>
      <c r="K384" s="44">
        <f>IFERROR(_xll.qlIndexFixing(Index3M,H384,TRUE,_xll.ohTrigger(RecalcTrigger,Trigger3M)),NA())</f>
        <v>1.065925332232499E-2</v>
      </c>
      <c r="L384" s="44">
        <f>IFERROR(_xll.qlIndexFixing(Index6M,$H384,TRUE,_xll.ohTrigger(RecalcTrigger,Trigger6M)),NA())</f>
        <v>1.2234845450606187E-2</v>
      </c>
      <c r="M384" s="178">
        <f>IFERROR(_xll.qlIndexFixing(Index1Y,$H384,TRUE,_xll.ohTrigger(RecalcTrigger,Trigger1Y)),NA())</f>
        <v>1.47858495005705E-2</v>
      </c>
      <c r="N384" s="177">
        <f>IFERROR(_xll.qlIndexFixing(ONIndex1M,I384,TRUE,_xll.ohTrigger(RecalcTrigger,Trigger1M)),NA())</f>
        <v>9.1583471362336848E-3</v>
      </c>
      <c r="O384" s="44">
        <f>IFERROR(_xll.qlIndexFixing(ONIndex3M,I384,TRUE,_xll.ohTrigger(RecalcTrigger,Trigger3M)),NA())</f>
        <v>1.0127262470062497E-2</v>
      </c>
      <c r="P384" s="44">
        <f>IFERROR(_xll.qlIndexFixing(ONIndex6M,I384,TRUE,_xll.ohTrigger(RecalcTrigger,Trigger6M)),NA())</f>
        <v>1.1141914519185264E-2</v>
      </c>
      <c r="Q384" s="178">
        <f>IFERROR(_xll.qlIndexFixing(ONIndex1Y,I384,TRUE,_xll.ohTrigger(RecalcTrigger,Trigger1Y)),NA())</f>
        <v>1.3177819658024561E-2</v>
      </c>
    </row>
    <row r="385" spans="2:17" x14ac:dyDescent="0.2">
      <c r="B385" s="39" t="s">
        <v>17</v>
      </c>
      <c r="D385" s="42">
        <f>_xll.qlCalendarAdvance(Calendar,$D384,B385,"f",FALSE)</f>
        <v>42828</v>
      </c>
      <c r="E385" s="172">
        <f>_xll.qlInterestRateIndexValueDate(IndexON,D385)</f>
        <v>42828</v>
      </c>
      <c r="F385" s="188">
        <f>IFERROR(_xll.qlIndexFixing(IndexON,D385,TRUE,_xll.ohTrigger(RecalcTrigger,TriggerON)),NA())</f>
        <v>8.1691245344761576E-3</v>
      </c>
      <c r="H385" s="42">
        <f>_xll.qlCalendarAdvance(Calendar,$H384,B385,"f",FALSE)</f>
        <v>42828</v>
      </c>
      <c r="I385" s="172">
        <f>_xll.qlInterestRateIndexValueDate(Index1M,$H385)</f>
        <v>42828</v>
      </c>
      <c r="J385" s="177">
        <f>IFERROR(_xll.qlIndexFixing(Index1M,$H385,TRUE,_xll.ohTrigger(RecalcTrigger,Trigger1M)),NA())</f>
        <v>9.3478288258015407E-3</v>
      </c>
      <c r="K385" s="44">
        <f>IFERROR(_xll.qlIndexFixing(Index3M,H385,TRUE,_xll.ohTrigger(RecalcTrigger,Trigger3M)),NA())</f>
        <v>1.0693727124209178E-2</v>
      </c>
      <c r="L385" s="44">
        <f>IFERROR(_xll.qlIndexFixing(Index6M,$H385,TRUE,_xll.ohTrigger(RecalcTrigger,Trigger6M)),NA())</f>
        <v>1.2274155887495738E-2</v>
      </c>
      <c r="M385" s="178">
        <f>IFERROR(_xll.qlIndexFixing(Index1Y,$H385,TRUE,_xll.ohTrigger(RecalcTrigger,Trigger1Y)),NA())</f>
        <v>1.4818995692328363E-2</v>
      </c>
      <c r="N385" s="177">
        <f>IFERROR(_xll.qlIndexFixing(ONIndex1M,I385,TRUE,_xll.ohTrigger(RecalcTrigger,Trigger1M)),NA())</f>
        <v>9.1808643955704206E-3</v>
      </c>
      <c r="O385" s="44">
        <f>IFERROR(_xll.qlIndexFixing(ONIndex3M,I385,TRUE,_xll.ohTrigger(RecalcTrigger,Trigger3M)),NA())</f>
        <v>1.0151767600804495E-2</v>
      </c>
      <c r="P385" s="44">
        <f>IFERROR(_xll.qlIndexFixing(ONIndex6M,I385,TRUE,_xll.ohTrigger(RecalcTrigger,Trigger6M)),NA())</f>
        <v>1.116745174335354E-2</v>
      </c>
      <c r="Q385" s="178">
        <f>IFERROR(_xll.qlIndexFixing(ONIndex1Y,I385,TRUE,_xll.ohTrigger(RecalcTrigger,Trigger1Y)),NA())</f>
        <v>1.3303175776151477E-2</v>
      </c>
    </row>
    <row r="386" spans="2:17" x14ac:dyDescent="0.2">
      <c r="B386" s="39" t="s">
        <v>17</v>
      </c>
      <c r="D386" s="42">
        <f>_xll.qlCalendarAdvance(Calendar,$D385,B386,"f",FALSE)</f>
        <v>42829</v>
      </c>
      <c r="E386" s="172">
        <f>_xll.qlInterestRateIndexValueDate(IndexON,D386)</f>
        <v>42829</v>
      </c>
      <c r="F386" s="188">
        <f>IFERROR(_xll.qlIndexFixing(IndexON,D386,TRUE,_xll.ohTrigger(RecalcTrigger,TriggerON)),NA())</f>
        <v>8.1821414564930972E-3</v>
      </c>
      <c r="H386" s="42">
        <f>_xll.qlCalendarAdvance(Calendar,$H385,B386,"f",FALSE)</f>
        <v>42829</v>
      </c>
      <c r="I386" s="172">
        <f>_xll.qlInterestRateIndexValueDate(Index1M,$H386)</f>
        <v>42829</v>
      </c>
      <c r="J386" s="177">
        <f>IFERROR(_xll.qlIndexFixing(Index1M,$H386,TRUE,_xll.ohTrigger(RecalcTrigger,Trigger1M)),NA())</f>
        <v>9.3590666406021539E-3</v>
      </c>
      <c r="K386" s="44">
        <f>IFERROR(_xll.qlIndexFixing(Index3M,H386,TRUE,_xll.ohTrigger(RecalcTrigger,Trigger3M)),NA())</f>
        <v>1.0705179896780621E-2</v>
      </c>
      <c r="L386" s="44">
        <f>IFERROR(_xll.qlIndexFixing(Index6M,$H386,TRUE,_xll.ohTrigger(RecalcTrigger,Trigger6M)),NA())</f>
        <v>1.2285371022819003E-2</v>
      </c>
      <c r="M386" s="178">
        <f>IFERROR(_xll.qlIndexFixing(Index1Y,$H386,TRUE,_xll.ohTrigger(RecalcTrigger,Trigger1Y)),NA())</f>
        <v>1.48269152261431E-2</v>
      </c>
      <c r="N386" s="177">
        <f>IFERROR(_xll.qlIndexFixing(ONIndex1M,I386,TRUE,_xll.ohTrigger(RecalcTrigger,Trigger1M)),NA())</f>
        <v>9.1922230673224803E-3</v>
      </c>
      <c r="O386" s="44">
        <f>IFERROR(_xll.qlIndexFixing(ONIndex3M,I386,TRUE,_xll.ohTrigger(RecalcTrigger,Trigger3M)),NA())</f>
        <v>1.0164125296749926E-2</v>
      </c>
      <c r="P386" s="44">
        <f>IFERROR(_xll.qlIndexFixing(ONIndex6M,I386,TRUE,_xll.ohTrigger(RecalcTrigger,Trigger6M)),NA())</f>
        <v>1.1180390047965671E-2</v>
      </c>
      <c r="Q386" s="178">
        <f>IFERROR(_xll.qlIndexFixing(ONIndex1Y,I386,TRUE,_xll.ohTrigger(RecalcTrigger,Trigger1Y)),NA())</f>
        <v>1.3368935578425001E-2</v>
      </c>
    </row>
    <row r="387" spans="2:17" x14ac:dyDescent="0.2">
      <c r="B387" s="39" t="s">
        <v>17</v>
      </c>
      <c r="D387" s="42">
        <f>_xll.qlCalendarAdvance(Calendar,$D386,B387,"f",FALSE)</f>
        <v>42830</v>
      </c>
      <c r="E387" s="172">
        <f>_xll.qlInterestRateIndexValueDate(IndexON,D387)</f>
        <v>42830</v>
      </c>
      <c r="F387" s="188">
        <f>IFERROR(_xll.qlIndexFixing(IndexON,D387,TRUE,_xll.ohTrigger(RecalcTrigger,TriggerON)),NA())</f>
        <v>8.195126877036385E-3</v>
      </c>
      <c r="H387" s="42">
        <f>_xll.qlCalendarAdvance(Calendar,$H386,B387,"f",FALSE)</f>
        <v>42830</v>
      </c>
      <c r="I387" s="172">
        <f>_xll.qlInterestRateIndexValueDate(Index1M,$H387)</f>
        <v>42830</v>
      </c>
      <c r="J387" s="177">
        <f>IFERROR(_xll.qlIndexFixing(Index1M,$H387,TRUE,_xll.ohTrigger(RecalcTrigger,Trigger1M)),NA())</f>
        <v>9.3702955483084462E-3</v>
      </c>
      <c r="K387" s="44">
        <f>IFERROR(_xll.qlIndexFixing(Index3M,H387,TRUE,_xll.ohTrigger(RecalcTrigger,Trigger3M)),NA())</f>
        <v>1.0716613613165386E-2</v>
      </c>
      <c r="L387" s="44">
        <f>IFERROR(_xll.qlIndexFixing(Index6M,$H387,TRUE,_xll.ohTrigger(RecalcTrigger,Trigger6M)),NA())</f>
        <v>1.2296566593437662E-2</v>
      </c>
      <c r="M387" s="178">
        <f>IFERROR(_xll.qlIndexFixing(Index1Y,$H387,TRUE,_xll.ohTrigger(RecalcTrigger,Trigger1Y)),NA())</f>
        <v>1.4834681804924754E-2</v>
      </c>
      <c r="N387" s="177">
        <f>IFERROR(_xll.qlIndexFixing(ONIndex1M,I387,TRUE,_xll.ohTrigger(RecalcTrigger,Trigger1M)),NA())</f>
        <v>9.203572828522244E-3</v>
      </c>
      <c r="O387" s="44">
        <f>IFERROR(_xll.qlIndexFixing(ONIndex3M,I387,TRUE,_xll.ohTrigger(RecalcTrigger,Trigger3M)),NA())</f>
        <v>1.0176461777939849E-2</v>
      </c>
      <c r="P387" s="44">
        <f>IFERROR(_xll.qlIndexFixing(ONIndex6M,I387,TRUE,_xll.ohTrigger(RecalcTrigger,Trigger6M)),NA())</f>
        <v>1.1193308665625734E-2</v>
      </c>
      <c r="Q387" s="178">
        <f>IFERROR(_xll.qlIndexFixing(ONIndex1Y,I387,TRUE,_xll.ohTrigger(RecalcTrigger,Trigger1Y)),NA())</f>
        <v>1.3433586059973246E-2</v>
      </c>
    </row>
    <row r="388" spans="2:17" x14ac:dyDescent="0.2">
      <c r="B388" s="39" t="s">
        <v>17</v>
      </c>
      <c r="D388" s="42">
        <f>_xll.qlCalendarAdvance(Calendar,$D387,B388,"f",FALSE)</f>
        <v>42831</v>
      </c>
      <c r="E388" s="172">
        <f>_xll.qlInterestRateIndexValueDate(IndexON,D388)</f>
        <v>42831</v>
      </c>
      <c r="F388" s="188">
        <f>IFERROR(_xll.qlIndexFixing(IndexON,D388,TRUE,_xll.ohTrigger(RecalcTrigger,TriggerON)),NA())</f>
        <v>8.2080807959439284E-3</v>
      </c>
      <c r="H388" s="42">
        <f>_xll.qlCalendarAdvance(Calendar,$H387,B388,"f",FALSE)</f>
        <v>42831</v>
      </c>
      <c r="I388" s="172">
        <f>_xll.qlInterestRateIndexValueDate(Index1M,$H388)</f>
        <v>42831</v>
      </c>
      <c r="J388" s="177">
        <f>IFERROR(_xll.qlIndexFixing(Index1M,$H388,TRUE,_xll.ohTrigger(RecalcTrigger,Trigger1M)),NA())</f>
        <v>9.3929222159765471E-3</v>
      </c>
      <c r="K388" s="44">
        <f>IFERROR(_xll.qlIndexFixing(Index3M,H388,TRUE,_xll.ohTrigger(RecalcTrigger,Trigger3M)),NA())</f>
        <v>1.0728028388066227E-2</v>
      </c>
      <c r="L388" s="44">
        <f>IFERROR(_xll.qlIndexFixing(Index6M,$H388,TRUE,_xll.ohTrigger(RecalcTrigger,Trigger6M)),NA())</f>
        <v>1.2307742689445952E-2</v>
      </c>
      <c r="M388" s="178">
        <f>IFERROR(_xll.qlIndexFixing(Index1Y,$H388,TRUE,_xll.ohTrigger(RecalcTrigger,Trigger1Y)),NA())</f>
        <v>1.4842298456133607E-2</v>
      </c>
      <c r="N388" s="177">
        <f>IFERROR(_xll.qlIndexFixing(ONIndex1M,I388,TRUE,_xll.ohTrigger(RecalcTrigger,Trigger1M)),NA())</f>
        <v>9.2149136793318043E-3</v>
      </c>
      <c r="O388" s="44">
        <f>IFERROR(_xll.qlIndexFixing(ONIndex3M,I388,TRUE,_xll.ohTrigger(RecalcTrigger,Trigger3M)),NA())</f>
        <v>1.0188777044293218E-2</v>
      </c>
      <c r="P388" s="44">
        <f>IFERROR(_xll.qlIndexFixing(ONIndex6M,I388,TRUE,_xll.ohTrigger(RecalcTrigger,Trigger6M)),NA())</f>
        <v>1.1206207596252682E-2</v>
      </c>
      <c r="Q388" s="178">
        <f>IFERROR(_xll.qlIndexFixing(ONIndex1Y,I388,TRUE,_xll.ohTrigger(RecalcTrigger,Trigger1Y)),NA())</f>
        <v>1.3497127220228888E-2</v>
      </c>
    </row>
    <row r="389" spans="2:17" x14ac:dyDescent="0.2">
      <c r="B389" s="39" t="s">
        <v>17</v>
      </c>
      <c r="D389" s="42">
        <f>_xll.qlCalendarAdvance(Calendar,$D388,B389,"f",FALSE)</f>
        <v>42832</v>
      </c>
      <c r="E389" s="172">
        <f>_xll.qlInterestRateIndexValueDate(IndexON,D389)</f>
        <v>42832</v>
      </c>
      <c r="F389" s="188">
        <f>IFERROR(_xll.qlIndexFixing(IndexON,D389,TRUE,_xll.ohTrigger(RecalcTrigger,TriggerON)),NA())</f>
        <v>8.2340693742792119E-3</v>
      </c>
      <c r="H389" s="42">
        <f>_xll.qlCalendarAdvance(Calendar,$H388,B389,"f",FALSE)</f>
        <v>42832</v>
      </c>
      <c r="I389" s="172">
        <f>_xll.qlInterestRateIndexValueDate(Index1M,$H389)</f>
        <v>42832</v>
      </c>
      <c r="J389" s="177">
        <f>IFERROR(_xll.qlIndexFixing(Index1M,$H389,TRUE,_xll.ohTrigger(RecalcTrigger,Trigger1M)),NA())</f>
        <v>9.3984271509600474E-3</v>
      </c>
      <c r="K389" s="44">
        <f>IFERROR(_xll.qlIndexFixing(Index3M,H389,TRUE,_xll.ohTrigger(RecalcTrigger,Trigger3M)),NA())</f>
        <v>1.0739424336193912E-2</v>
      </c>
      <c r="L389" s="44">
        <f>IFERROR(_xll.qlIndexFixing(Index6M,$H389,TRUE,_xll.ohTrigger(RecalcTrigger,Trigger6M)),NA())</f>
        <v>1.2329846846698439E-2</v>
      </c>
      <c r="M389" s="178">
        <f>IFERROR(_xll.qlIndexFixing(Index1Y,$H389,TRUE,_xll.ohTrigger(RecalcTrigger,Trigger1Y)),NA())</f>
        <v>1.4858438286343298E-2</v>
      </c>
      <c r="N389" s="177">
        <f>IFERROR(_xll.qlIndexFixing(ONIndex1M,I389,TRUE,_xll.ohTrigger(RecalcTrigger,Trigger1M)),NA())</f>
        <v>9.2377994690747336E-3</v>
      </c>
      <c r="O389" s="44">
        <f>IFERROR(_xll.qlIndexFixing(ONIndex3M,I389,TRUE,_xll.ohTrigger(RecalcTrigger,Trigger3M)),NA())</f>
        <v>1.0213622650487865E-2</v>
      </c>
      <c r="P389" s="44">
        <f>IFERROR(_xll.qlIndexFixing(ONIndex6M,I389,TRUE,_xll.ohTrigger(RecalcTrigger,Trigger6M)),NA())</f>
        <v>1.1232285471704333E-2</v>
      </c>
      <c r="Q389" s="178">
        <f>IFERROR(_xll.qlIndexFixing(ONIndex1Y,I389,TRUE,_xll.ohTrigger(RecalcTrigger,Trigger1Y)),NA())</f>
        <v>1.3621020072772291E-2</v>
      </c>
    </row>
    <row r="390" spans="2:17" x14ac:dyDescent="0.2">
      <c r="B390" s="39" t="s">
        <v>17</v>
      </c>
      <c r="D390" s="42">
        <f>_xll.qlCalendarAdvance(Calendar,$D389,B390,"f",FALSE)</f>
        <v>42835</v>
      </c>
      <c r="E390" s="172">
        <f>_xll.qlInterestRateIndexValueDate(IndexON,D390)</f>
        <v>42835</v>
      </c>
      <c r="F390" s="188">
        <f>IFERROR(_xll.qlIndexFixing(IndexON,D390,TRUE,_xll.ohTrigger(RecalcTrigger,TriggerON)),NA())</f>
        <v>8.259581455216658E-3</v>
      </c>
      <c r="H390" s="42">
        <f>_xll.qlCalendarAdvance(Calendar,$H389,B390,"f",FALSE)</f>
        <v>42835</v>
      </c>
      <c r="I390" s="172">
        <f>_xll.qlInterestRateIndexValueDate(Index1M,$H390)</f>
        <v>42835</v>
      </c>
      <c r="J390" s="177">
        <f>IFERROR(_xll.qlIndexFixing(Index1M,$H390,TRUE,_xll.ohTrigger(RecalcTrigger,Trigger1M)),NA())</f>
        <v>9.4263064795470832E-3</v>
      </c>
      <c r="K390" s="44">
        <f>IFERROR(_xll.qlIndexFixing(Index3M,H390,TRUE,_xll.ohTrigger(RecalcTrigger,Trigger3M)),NA())</f>
        <v>1.0773500367035024E-2</v>
      </c>
      <c r="L390" s="44">
        <f>IFERROR(_xll.qlIndexFixing(Index6M,$H390,TRUE,_xll.ohTrigger(RecalcTrigger,Trigger6M)),NA())</f>
        <v>1.2352254129374358E-2</v>
      </c>
      <c r="M390" s="178">
        <f>IFERROR(_xll.qlIndexFixing(Index1Y,$H390,TRUE,_xll.ohTrigger(RecalcTrigger,Trigger1Y)),NA())</f>
        <v>1.4871326339912505E-2</v>
      </c>
      <c r="N390" s="177">
        <f>IFERROR(_xll.qlIndexFixing(ONIndex1M,I390,TRUE,_xll.ohTrigger(RecalcTrigger,Trigger1M)),NA())</f>
        <v>9.2601879775333629E-3</v>
      </c>
      <c r="O390" s="44">
        <f>IFERROR(_xll.qlIndexFixing(ONIndex3M,I390,TRUE,_xll.ohTrigger(RecalcTrigger,Trigger3M)),NA())</f>
        <v>1.0237825961665337E-2</v>
      </c>
      <c r="P390" s="44">
        <f>IFERROR(_xll.qlIndexFixing(ONIndex6M,I390,TRUE,_xll.ohTrigger(RecalcTrigger,Trigger6M)),NA())</f>
        <v>1.1257606448672464E-2</v>
      </c>
      <c r="Q390" s="178">
        <f>IFERROR(_xll.qlIndexFixing(ONIndex1Y,I390,TRUE,_xll.ohTrigger(RecalcTrigger,Trigger1Y)),NA())</f>
        <v>1.3740198637303136E-2</v>
      </c>
    </row>
    <row r="391" spans="2:17" x14ac:dyDescent="0.2">
      <c r="B391" s="39" t="s">
        <v>17</v>
      </c>
      <c r="D391" s="42">
        <f>_xll.qlCalendarAdvance(Calendar,$D390,B391,"f",FALSE)</f>
        <v>42836</v>
      </c>
      <c r="E391" s="172">
        <f>_xll.qlInterestRateIndexValueDate(IndexON,D391)</f>
        <v>42836</v>
      </c>
      <c r="F391" s="188">
        <f>IFERROR(_xll.qlIndexFixing(IndexON,D391,TRUE,_xll.ohTrigger(RecalcTrigger,TriggerON)),NA())</f>
        <v>8.2723778659454794E-3</v>
      </c>
      <c r="H391" s="42">
        <f>_xll.qlCalendarAdvance(Calendar,$H390,B391,"f",FALSE)</f>
        <v>42836</v>
      </c>
      <c r="I391" s="172">
        <f>_xll.qlInterestRateIndexValueDate(Index1M,$H391)</f>
        <v>42836</v>
      </c>
      <c r="J391" s="177">
        <f>IFERROR(_xll.qlIndexFixing(Index1M,$H391,TRUE,_xll.ohTrigger(RecalcTrigger,Trigger1M)),NA())</f>
        <v>9.4374819441633475E-3</v>
      </c>
      <c r="K391" s="44">
        <f>IFERROR(_xll.qlIndexFixing(Index3M,H391,TRUE,_xll.ohTrigger(RecalcTrigger,Trigger3M)),NA())</f>
        <v>1.0784822155175986E-2</v>
      </c>
      <c r="L391" s="44">
        <f>IFERROR(_xll.qlIndexFixing(Index6M,$H391,TRUE,_xll.ohTrigger(RecalcTrigger,Trigger6M)),NA())</f>
        <v>1.2363334203851934E-2</v>
      </c>
      <c r="M391" s="178">
        <f>IFERROR(_xll.qlIndexFixing(Index1Y,$H391,TRUE,_xll.ohTrigger(RecalcTrigger,Trigger1Y)),NA())</f>
        <v>1.4878238770561936E-2</v>
      </c>
      <c r="N391" s="177">
        <f>IFERROR(_xll.qlIndexFixing(ONIndex1M,I391,TRUE,_xll.ohTrigger(RecalcTrigger,Trigger1M)),NA())</f>
        <v>9.2714842759056282E-3</v>
      </c>
      <c r="O391" s="44">
        <f>IFERROR(_xll.qlIndexFixing(ONIndex3M,I391,TRUE,_xll.ohTrigger(RecalcTrigger,Trigger3M)),NA())</f>
        <v>1.0250035153916981E-2</v>
      </c>
      <c r="P391" s="44">
        <f>IFERROR(_xll.qlIndexFixing(ONIndex6M,I391,TRUE,_xll.ohTrigger(RecalcTrigger,Trigger6M)),NA())</f>
        <v>1.127040694429593E-2</v>
      </c>
      <c r="Q391" s="178">
        <f>IFERROR(_xll.qlIndexFixing(ONIndex1Y,I391,TRUE,_xll.ohTrigger(RecalcTrigger,Trigger1Y)),NA())</f>
        <v>1.3798193182747998E-2</v>
      </c>
    </row>
    <row r="392" spans="2:17" x14ac:dyDescent="0.2">
      <c r="B392" s="39" t="s">
        <v>17</v>
      </c>
      <c r="D392" s="42">
        <f>_xll.qlCalendarAdvance(Calendar,$D391,B392,"f",FALSE)</f>
        <v>42837</v>
      </c>
      <c r="E392" s="172">
        <f>_xll.qlInterestRateIndexValueDate(IndexON,D392)</f>
        <v>42837</v>
      </c>
      <c r="F392" s="188">
        <f>IFERROR(_xll.qlIndexFixing(IndexON,D392,TRUE,_xll.ohTrigger(RecalcTrigger,TriggerON)),NA())</f>
        <v>8.2851427751196027E-3</v>
      </c>
      <c r="H392" s="42">
        <f>_xll.qlCalendarAdvance(Calendar,$H391,B392,"f",FALSE)</f>
        <v>42837</v>
      </c>
      <c r="I392" s="172">
        <f>_xll.qlInterestRateIndexValueDate(Index1M,$H392)</f>
        <v>42837</v>
      </c>
      <c r="J392" s="177">
        <f>IFERROR(_xll.qlIndexFixing(Index1M,$H392,TRUE,_xll.ohTrigger(RecalcTrigger,Trigger1M)),NA())</f>
        <v>9.4486485015123911E-3</v>
      </c>
      <c r="K392" s="44">
        <f>IFERROR(_xll.qlIndexFixing(Index3M,H392,TRUE,_xll.ohTrigger(RecalcTrigger,Trigger3M)),NA())</f>
        <v>1.0796125690104756E-2</v>
      </c>
      <c r="L392" s="44">
        <f>IFERROR(_xll.qlIndexFixing(Index6M,$H392,TRUE,_xll.ohTrigger(RecalcTrigger,Trigger6M)),NA())</f>
        <v>1.2374395344344776E-2</v>
      </c>
      <c r="M392" s="178">
        <f>IFERROR(_xll.qlIndexFixing(Index1Y,$H392,TRUE,_xll.ohTrigger(RecalcTrigger,Trigger1Y)),NA())</f>
        <v>1.4885019441578162E-2</v>
      </c>
      <c r="N392" s="177">
        <f>IFERROR(_xll.qlIndexFixing(ONIndex1M,I392,TRUE,_xll.ohTrigger(RecalcTrigger,Trigger1M)),NA())</f>
        <v>9.2827716638066438E-3</v>
      </c>
      <c r="O392" s="44">
        <f>IFERROR(_xll.qlIndexFixing(ONIndex3M,I392,TRUE,_xll.ohTrigger(RecalcTrigger,Trigger3M)),NA())</f>
        <v>1.0262223131494164E-2</v>
      </c>
      <c r="P392" s="44">
        <f>IFERROR(_xll.qlIndexFixing(ONIndex6M,I392,TRUE,_xll.ohTrigger(RecalcTrigger,Trigger6M)),NA())</f>
        <v>1.1283187752886281E-2</v>
      </c>
      <c r="Q392" s="178">
        <f>IFERROR(_xll.qlIndexFixing(ONIndex1Y,I392,TRUE,_xll.ohTrigger(RecalcTrigger,Trigger1Y)),NA())</f>
        <v>1.3855078403658405E-2</v>
      </c>
    </row>
    <row r="393" spans="2:17" x14ac:dyDescent="0.2">
      <c r="B393" s="39" t="s">
        <v>17</v>
      </c>
      <c r="D393" s="42">
        <f>_xll.qlCalendarAdvance(Calendar,$D392,B393,"f",FALSE)</f>
        <v>42838</v>
      </c>
      <c r="E393" s="172">
        <f>_xll.qlInterestRateIndexValueDate(IndexON,D393)</f>
        <v>42838</v>
      </c>
      <c r="F393" s="188">
        <f>IFERROR(_xll.qlIndexFixing(IndexON,D393,TRUE,_xll.ohTrigger(RecalcTrigger,TriggerON)),NA())</f>
        <v>8.3235965933465828E-3</v>
      </c>
      <c r="H393" s="42">
        <f>_xll.qlCalendarAdvance(Calendar,$H392,B393,"f",FALSE)</f>
        <v>42838</v>
      </c>
      <c r="I393" s="172">
        <f>_xll.qlInterestRateIndexValueDate(Index1M,$H393)</f>
        <v>42838</v>
      </c>
      <c r="J393" s="177">
        <f>IFERROR(_xll.qlIndexFixing(Index1M,$H393,TRUE,_xll.ohTrigger(RecalcTrigger,Trigger1M)),NA())</f>
        <v>9.4711545091125809E-3</v>
      </c>
      <c r="K393" s="44">
        <f>IFERROR(_xll.qlIndexFixing(Index3M,H393,TRUE,_xll.ohTrigger(RecalcTrigger,Trigger3M)),NA())</f>
        <v>1.0807411086540123E-2</v>
      </c>
      <c r="L393" s="44">
        <f>IFERROR(_xll.qlIndexFixing(Index6M,$H393,TRUE,_xll.ohTrigger(RecalcTrigger,Trigger6M)),NA())</f>
        <v>1.2385437640967049E-2</v>
      </c>
      <c r="M393" s="178">
        <f>IFERROR(_xll.qlIndexFixing(Index1Y,$H393,TRUE,_xll.ohTrigger(RecalcTrigger,Trigger1Y)),NA())</f>
        <v>1.489167138144043E-2</v>
      </c>
      <c r="N393" s="177">
        <f>IFERROR(_xll.qlIndexFixing(ONIndex1M,I393,TRUE,_xll.ohTrigger(RecalcTrigger,Trigger1M)),NA())</f>
        <v>9.3170470741152922E-3</v>
      </c>
      <c r="O393" s="44">
        <f>IFERROR(_xll.qlIndexFixing(ONIndex3M,I393,TRUE,_xll.ohTrigger(RecalcTrigger,Trigger3M)),NA())</f>
        <v>1.0299219737657239E-2</v>
      </c>
      <c r="P393" s="44">
        <f>IFERROR(_xll.qlIndexFixing(ONIndex6M,I393,TRUE,_xll.ohTrigger(RecalcTrigger,Trigger6M)),NA())</f>
        <v>1.1322094713625885E-2</v>
      </c>
      <c r="Q393" s="178">
        <f>IFERROR(_xll.qlIndexFixing(ONIndex1Y,I393,TRUE,_xll.ohTrigger(RecalcTrigger,Trigger1Y)),NA())</f>
        <v>1.4019045551983078E-2</v>
      </c>
    </row>
    <row r="394" spans="2:17" x14ac:dyDescent="0.2">
      <c r="B394" s="39" t="s">
        <v>17</v>
      </c>
      <c r="D394" s="42">
        <f>_xll.qlCalendarAdvance(Calendar,$D393,B394,"f",FALSE)</f>
        <v>42843</v>
      </c>
      <c r="E394" s="172">
        <f>_xll.qlInterestRateIndexValueDate(IndexON,D394)</f>
        <v>42843</v>
      </c>
      <c r="F394" s="188">
        <f>IFERROR(_xll.qlIndexFixing(IndexON,D394,TRUE,_xll.ohTrigger(RecalcTrigger,TriggerON)),NA())</f>
        <v>8.3610706952463865E-3</v>
      </c>
      <c r="H394" s="42">
        <f>_xll.qlCalendarAdvance(Calendar,$H393,B394,"f",FALSE)</f>
        <v>42843</v>
      </c>
      <c r="I394" s="172">
        <f>_xll.qlInterestRateIndexValueDate(Index1M,$H394)</f>
        <v>42843</v>
      </c>
      <c r="J394" s="177">
        <f>IFERROR(_xll.qlIndexFixing(Index1M,$H394,TRUE,_xll.ohTrigger(RecalcTrigger,Trigger1M)),NA())</f>
        <v>9.5154607916118454E-3</v>
      </c>
      <c r="K394" s="44">
        <f>IFERROR(_xll.qlIndexFixing(Index3M,H394,TRUE,_xll.ohTrigger(RecalcTrigger,Trigger3M)),NA())</f>
        <v>1.0863570006508932E-2</v>
      </c>
      <c r="L394" s="44">
        <f>IFERROR(_xll.qlIndexFixing(Index6M,$H394,TRUE,_xll.ohTrigger(RecalcTrigger,Trigger6M)),NA())</f>
        <v>1.2440369620147607E-2</v>
      </c>
      <c r="M394" s="178">
        <f>IFERROR(_xll.qlIndexFixing(Index1Y,$H394,TRUE,_xll.ohTrigger(RecalcTrigger,Trigger1Y)),NA())</f>
        <v>1.4923106119062446E-2</v>
      </c>
      <c r="N394" s="177">
        <f>IFERROR(_xll.qlIndexFixing(ONIndex1M,I394,TRUE,_xll.ohTrigger(RecalcTrigger,Trigger1M)),NA())</f>
        <v>9.3503088709112614E-3</v>
      </c>
      <c r="O394" s="44">
        <f>IFERROR(_xll.qlIndexFixing(ONIndex3M,I394,TRUE,_xll.ohTrigger(RecalcTrigger,Trigger3M)),NA())</f>
        <v>1.0334905485308576E-2</v>
      </c>
      <c r="P394" s="44">
        <f>IFERROR(_xll.qlIndexFixing(ONIndex6M,I394,TRUE,_xll.ohTrigger(RecalcTrigger,Trigger6M)),NA())</f>
        <v>1.1359459176814024E-2</v>
      </c>
      <c r="Q394" s="178">
        <f>IFERROR(_xll.qlIndexFixing(ONIndex1Y,I394,TRUE,_xll.ohTrigger(RecalcTrigger,Trigger1Y)),NA())</f>
        <v>1.4173093884315424E-2</v>
      </c>
    </row>
    <row r="395" spans="2:17" x14ac:dyDescent="0.2">
      <c r="B395" s="39" t="s">
        <v>17</v>
      </c>
      <c r="D395" s="42">
        <f>_xll.qlCalendarAdvance(Calendar,$D394,B395,"f",FALSE)</f>
        <v>42844</v>
      </c>
      <c r="E395" s="172">
        <f>_xll.qlInterestRateIndexValueDate(IndexON,D395)</f>
        <v>42844</v>
      </c>
      <c r="F395" s="188">
        <f>IFERROR(_xll.qlIndexFixing(IndexON,D395,TRUE,_xll.ohTrigger(RecalcTrigger,TriggerON)),NA())</f>
        <v>8.3736150928082065E-3</v>
      </c>
      <c r="H395" s="42">
        <f>_xll.qlCalendarAdvance(Calendar,$H394,B395,"f",FALSE)</f>
        <v>42844</v>
      </c>
      <c r="I395" s="172">
        <f>_xll.qlInterestRateIndexValueDate(Index1M,$H395)</f>
        <v>42844</v>
      </c>
      <c r="J395" s="177">
        <f>IFERROR(_xll.qlIndexFixing(Index1M,$H395,TRUE,_xll.ohTrigger(RecalcTrigger,Trigger1M)),NA())</f>
        <v>9.5265649974014543E-3</v>
      </c>
      <c r="K395" s="44">
        <f>IFERROR(_xll.qlIndexFixing(Index3M,H395,TRUE,_xll.ohTrigger(RecalcTrigger,Trigger3M)),NA())</f>
        <v>1.0874748981124638E-2</v>
      </c>
      <c r="L395" s="44">
        <f>IFERROR(_xll.qlIndexFixing(Index6M,$H395,TRUE,_xll.ohTrigger(RecalcTrigger,Trigger6M)),NA())</f>
        <v>1.2451300746059945E-2</v>
      </c>
      <c r="M395" s="178">
        <f>IFERROR(_xll.qlIndexFixing(Index1Y,$H395,TRUE,_xll.ohTrigger(RecalcTrigger,Trigger1Y)),NA())</f>
        <v>1.4929049277047302E-2</v>
      </c>
      <c r="N395" s="177">
        <f>IFERROR(_xll.qlIndexFixing(ONIndex1M,I395,TRUE,_xll.ohTrigger(RecalcTrigger,Trigger1M)),NA())</f>
        <v>9.3615338854324825E-3</v>
      </c>
      <c r="O395" s="44">
        <f>IFERROR(_xll.qlIndexFixing(ONIndex3M,I395,TRUE,_xll.ohTrigger(RecalcTrigger,Trigger3M)),NA())</f>
        <v>1.034694495902988E-2</v>
      </c>
      <c r="P395" s="44">
        <f>IFERROR(_xll.qlIndexFixing(ONIndex6M,I395,TRUE,_xll.ohTrigger(RecalcTrigger,Trigger6M)),NA())</f>
        <v>1.1372102176253618E-2</v>
      </c>
      <c r="Q395" s="178">
        <f>IFERROR(_xll.qlIndexFixing(ONIndex1Y,I395,TRUE,_xll.ohTrigger(RecalcTrigger,Trigger1Y)),NA())</f>
        <v>1.4222213819139462E-2</v>
      </c>
    </row>
    <row r="396" spans="2:17" x14ac:dyDescent="0.2">
      <c r="B396" s="39" t="s">
        <v>17</v>
      </c>
      <c r="D396" s="42">
        <f>_xll.qlCalendarAdvance(Calendar,$D395,B396,"f",FALSE)</f>
        <v>42845</v>
      </c>
      <c r="E396" s="172">
        <f>_xll.qlInterestRateIndexValueDate(IndexON,D396)</f>
        <v>42845</v>
      </c>
      <c r="F396" s="188">
        <f>IFERROR(_xll.qlIndexFixing(IndexON,D396,TRUE,_xll.ohTrigger(RecalcTrigger,TriggerON)),NA())</f>
        <v>8.3861279887342821E-3</v>
      </c>
      <c r="H396" s="42">
        <f>_xll.qlCalendarAdvance(Calendar,$H395,B396,"f",FALSE)</f>
        <v>42845</v>
      </c>
      <c r="I396" s="172">
        <f>_xll.qlInterestRateIndexValueDate(Index1M,$H396)</f>
        <v>42845</v>
      </c>
      <c r="J396" s="177">
        <f>IFERROR(_xll.qlIndexFixing(Index1M,$H396,TRUE,_xll.ohTrigger(RecalcTrigger,Trigger1M)),NA())</f>
        <v>9.5489503532102463E-3</v>
      </c>
      <c r="K396" s="44">
        <f>IFERROR(_xll.qlIndexFixing(Index3M,H396,TRUE,_xll.ohTrigger(RecalcTrigger,Trigger3M)),NA())</f>
        <v>1.0885910620308708E-2</v>
      </c>
      <c r="L396" s="44">
        <f>IFERROR(_xll.qlIndexFixing(Index6M,$H396,TRUE,_xll.ohTrigger(RecalcTrigger,Trigger6M)),NA())</f>
        <v>1.2462213658964194E-2</v>
      </c>
      <c r="M396" s="178">
        <f>IFERROR(_xll.qlIndexFixing(Index1Y,$H396,TRUE,_xll.ohTrigger(RecalcTrigger,Trigger1Y)),NA())</f>
        <v>1.4934884906647294E-2</v>
      </c>
      <c r="N396" s="177">
        <f>IFERROR(_xll.qlIndexFixing(ONIndex1M,I396,TRUE,_xll.ohTrigger(RecalcTrigger,Trigger1M)),NA())</f>
        <v>9.372749989482454E-3</v>
      </c>
      <c r="O396" s="44">
        <f>IFERROR(_xll.qlIndexFixing(ONIndex3M,I396,TRUE,_xll.ohTrigger(RecalcTrigger,Trigger3M)),NA())</f>
        <v>1.035896321791463E-2</v>
      </c>
      <c r="P396" s="44">
        <f>IFERROR(_xll.qlIndexFixing(ONIndex6M,I396,TRUE,_xll.ohTrigger(RecalcTrigger,Trigger6M)),NA())</f>
        <v>1.1384725488579051E-2</v>
      </c>
      <c r="Q396" s="178">
        <f>IFERROR(_xll.qlIndexFixing(ONIndex1Y,I396,TRUE,_xll.ohTrigger(RecalcTrigger,Trigger1Y)),NA())</f>
        <v>1.4270224425538824E-2</v>
      </c>
    </row>
    <row r="397" spans="2:17" x14ac:dyDescent="0.2">
      <c r="B397" s="39" t="s">
        <v>17</v>
      </c>
      <c r="D397" s="42">
        <f>_xll.qlCalendarAdvance(Calendar,$D396,B397,"f",FALSE)</f>
        <v>42846</v>
      </c>
      <c r="E397" s="172">
        <f>_xll.qlInterestRateIndexValueDate(IndexON,D397)</f>
        <v>42846</v>
      </c>
      <c r="F397" s="188">
        <f>IFERROR(_xll.qlIndexFixing(IndexON,D397,TRUE,_xll.ohTrigger(RecalcTrigger,TriggerON)),NA())</f>
        <v>8.4112426002861777E-3</v>
      </c>
      <c r="H397" s="42">
        <f>_xll.qlCalendarAdvance(Calendar,$H396,B397,"f",FALSE)</f>
        <v>42846</v>
      </c>
      <c r="I397" s="172">
        <f>_xll.qlInterestRateIndexValueDate(Index1M,$H397)</f>
        <v>42846</v>
      </c>
      <c r="J397" s="177">
        <f>IFERROR(_xll.qlIndexFixing(Index1M,$H397,TRUE,_xll.ohTrigger(RecalcTrigger,Trigger1M)),NA())</f>
        <v>9.5543888909837577E-3</v>
      </c>
      <c r="K397" s="44">
        <f>IFERROR(_xll.qlIndexFixing(Index3M,H397,TRUE,_xll.ohTrigger(RecalcTrigger,Trigger3M)),NA())</f>
        <v>1.0897055038790612E-2</v>
      </c>
      <c r="L397" s="44">
        <f>IFERROR(_xll.qlIndexFixing(Index6M,$H397,TRUE,_xll.ohTrigger(RecalcTrigger,Trigger6M)),NA())</f>
        <v>1.248382126138765E-2</v>
      </c>
      <c r="M397" s="178">
        <f>IFERROR(_xll.qlIndexFixing(Index1Y,$H397,TRUE,_xll.ohTrigger(RecalcTrigger,Trigger1Y)),NA())</f>
        <v>1.4949613102141704E-2</v>
      </c>
      <c r="N397" s="177">
        <f>IFERROR(_xll.qlIndexFixing(ONIndex1M,I397,TRUE,_xll.ohTrigger(RecalcTrigger,Trigger1M)),NA())</f>
        <v>9.3953943303330227E-3</v>
      </c>
      <c r="O397" s="44">
        <f>IFERROR(_xll.qlIndexFixing(ONIndex3M,I397,TRUE,_xll.ohTrigger(RecalcTrigger,Trigger3M)),NA())</f>
        <v>1.0383224379089858E-2</v>
      </c>
      <c r="P397" s="44">
        <f>IFERROR(_xll.qlIndexFixing(ONIndex6M,I397,TRUE,_xll.ohTrigger(RecalcTrigger,Trigger6M)),NA())</f>
        <v>1.1410263167362935E-2</v>
      </c>
      <c r="Q397" s="178">
        <f>IFERROR(_xll.qlIndexFixing(ONIndex1Y,I397,TRUE,_xll.ohTrigger(RecalcTrigger,Trigger1Y)),NA())</f>
        <v>1.4363113038410685E-2</v>
      </c>
    </row>
    <row r="398" spans="2:17" x14ac:dyDescent="0.2">
      <c r="B398" s="39" t="s">
        <v>17</v>
      </c>
      <c r="D398" s="42">
        <f>_xll.qlCalendarAdvance(Calendar,$D397,B398,"f",FALSE)</f>
        <v>42849</v>
      </c>
      <c r="E398" s="172">
        <f>_xll.qlInterestRateIndexValueDate(IndexON,D398)</f>
        <v>42849</v>
      </c>
      <c r="F398" s="188">
        <f>IFERROR(_xll.qlIndexFixing(IndexON,D398,TRUE,_xll.ohTrigger(RecalcTrigger,TriggerON)),NA())</f>
        <v>8.4358645556759093E-3</v>
      </c>
      <c r="H398" s="42">
        <f>_xll.qlCalendarAdvance(Calendar,$H397,B398,"f",FALSE)</f>
        <v>42849</v>
      </c>
      <c r="I398" s="172">
        <f>_xll.qlInterestRateIndexValueDate(Index1M,$H398)</f>
        <v>42849</v>
      </c>
      <c r="J398" s="177">
        <f>IFERROR(_xll.qlIndexFixing(Index1M,$H398,TRUE,_xll.ohTrigger(RecalcTrigger,Trigger1M)),NA())</f>
        <v>9.5819524139075431E-3</v>
      </c>
      <c r="K398" s="44">
        <f>IFERROR(_xll.qlIndexFixing(Index3M,H398,TRUE,_xll.ohTrigger(RecalcTrigger,Trigger3M)),NA())</f>
        <v>1.0930386117338526E-2</v>
      </c>
      <c r="L398" s="44">
        <f>IFERROR(_xll.qlIndexFixing(Index6M,$H398,TRUE,_xll.ohTrigger(RecalcTrigger,Trigger6M)),NA())</f>
        <v>1.2505684983192778E-2</v>
      </c>
      <c r="M398" s="178">
        <f>IFERROR(_xll.qlIndexFixing(Index1Y,$H398,TRUE,_xll.ohTrigger(RecalcTrigger,Trigger1Y)),NA())</f>
        <v>1.4957212730938974E-2</v>
      </c>
      <c r="N398" s="177">
        <f>IFERROR(_xll.qlIndexFixing(ONIndex1M,I398,TRUE,_xll.ohTrigger(RecalcTrigger,Trigger1M)),NA())</f>
        <v>9.4175253005646109E-3</v>
      </c>
      <c r="O398" s="44">
        <f>IFERROR(_xll.qlIndexFixing(ONIndex3M,I398,TRUE,_xll.ohTrigger(RecalcTrigger,Trigger3M)),NA())</f>
        <v>1.0406824105250179E-2</v>
      </c>
      <c r="P398" s="44">
        <f>IFERROR(_xll.qlIndexFixing(ONIndex6M,I398,TRUE,_xll.ohTrigger(RecalcTrigger,Trigger6M)),NA())</f>
        <v>1.1435021867792772E-2</v>
      </c>
      <c r="Q398" s="178">
        <f>IFERROR(_xll.qlIndexFixing(ONIndex1Y,I398,TRUE,_xll.ohTrigger(RecalcTrigger,Trigger1Y)),NA())</f>
        <v>1.4451173557893382E-2</v>
      </c>
    </row>
    <row r="399" spans="2:17" x14ac:dyDescent="0.2">
      <c r="B399" s="39" t="s">
        <v>17</v>
      </c>
      <c r="D399" s="42">
        <f>_xll.qlCalendarAdvance(Calendar,$D398,B399,"f",FALSE)</f>
        <v>42850</v>
      </c>
      <c r="E399" s="172">
        <f>_xll.qlInterestRateIndexValueDate(IndexON,D399)</f>
        <v>42850</v>
      </c>
      <c r="F399" s="188">
        <f>IFERROR(_xll.qlIndexFixing(IndexON,D399,TRUE,_xll.ohTrigger(RecalcTrigger,TriggerON)),NA())</f>
        <v>8.4482199432611704E-3</v>
      </c>
      <c r="H399" s="42">
        <f>_xll.qlCalendarAdvance(Calendar,$H398,B399,"f",FALSE)</f>
        <v>42850</v>
      </c>
      <c r="I399" s="172">
        <f>_xll.qlInterestRateIndexValueDate(Index1M,$H399)</f>
        <v>42850</v>
      </c>
      <c r="J399" s="177">
        <f>IFERROR(_xll.qlIndexFixing(Index1M,$H399,TRUE,_xll.ohTrigger(RecalcTrigger,Trigger1M)),NA())</f>
        <v>9.5930031745539539E-3</v>
      </c>
      <c r="K399" s="44">
        <f>IFERROR(_xll.qlIndexFixing(Index3M,H399,TRUE,_xll.ohTrigger(RecalcTrigger,Trigger3M)),NA())</f>
        <v>1.094146280033498E-2</v>
      </c>
      <c r="L399" s="44">
        <f>IFERROR(_xll.qlIndexFixing(Index6M,$H399,TRUE,_xll.ohTrigger(RecalcTrigger,Trigger6M)),NA())</f>
        <v>1.2516508183099418E-2</v>
      </c>
      <c r="M399" s="178">
        <f>IFERROR(_xll.qlIndexFixing(Index1Y,$H399,TRUE,_xll.ohTrigger(RecalcTrigger,Trigger1Y)),NA())</f>
        <v>1.496255616177633E-2</v>
      </c>
      <c r="N399" s="177">
        <f>IFERROR(_xll.qlIndexFixing(ONIndex1M,I399,TRUE,_xll.ohTrigger(RecalcTrigger,Trigger1M)),NA())</f>
        <v>9.4286968520962411E-3</v>
      </c>
      <c r="O399" s="44">
        <f>IFERROR(_xll.qlIndexFixing(ONIndex3M,I399,TRUE,_xll.ohTrigger(RecalcTrigger,Trigger3M)),NA())</f>
        <v>1.0418736290033204E-2</v>
      </c>
      <c r="P399" s="44">
        <f>IFERROR(_xll.qlIndexFixing(ONIndex6M,I399,TRUE,_xll.ohTrigger(RecalcTrigger,Trigger6M)),NA())</f>
        <v>1.144754674495263E-2</v>
      </c>
      <c r="Q399" s="178">
        <f>IFERROR(_xll.qlIndexFixing(ONIndex1Y,I399,TRUE,_xll.ohTrigger(RecalcTrigger,Trigger1Y)),NA())</f>
        <v>1.4493637515523572E-2</v>
      </c>
    </row>
    <row r="400" spans="2:17" x14ac:dyDescent="0.2">
      <c r="B400" s="39" t="s">
        <v>17</v>
      </c>
      <c r="D400" s="42">
        <f>_xll.qlCalendarAdvance(Calendar,$D399,B400,"f",FALSE)</f>
        <v>42851</v>
      </c>
      <c r="E400" s="172">
        <f>_xll.qlInterestRateIndexValueDate(IndexON,D400)</f>
        <v>42851</v>
      </c>
      <c r="F400" s="188">
        <f>IFERROR(_xll.qlIndexFixing(IndexON,D400,TRUE,_xll.ohTrigger(RecalcTrigger,TriggerON)),NA())</f>
        <v>8.4605438291296409E-3</v>
      </c>
      <c r="H400" s="42">
        <f>_xll.qlCalendarAdvance(Calendar,$H399,B400,"f",FALSE)</f>
        <v>42851</v>
      </c>
      <c r="I400" s="172">
        <f>_xll.qlInterestRateIndexValueDate(Index1M,$H400)</f>
        <v>42851</v>
      </c>
      <c r="J400" s="177">
        <f>IFERROR(_xll.qlIndexFixing(Index1M,$H400,TRUE,_xll.ohTrigger(RecalcTrigger,Trigger1M)),NA())</f>
        <v>9.6040450275873459E-3</v>
      </c>
      <c r="K400" s="44">
        <f>IFERROR(_xll.qlIndexFixing(Index3M,H400,TRUE,_xll.ohTrigger(RecalcTrigger,Trigger3M)),NA())</f>
        <v>1.0952522836297999E-2</v>
      </c>
      <c r="L400" s="44">
        <f>IFERROR(_xll.qlIndexFixing(Index6M,$H400,TRUE,_xll.ohTrigger(RecalcTrigger,Trigger6M)),NA())</f>
        <v>1.2527313710832644E-2</v>
      </c>
      <c r="M400" s="178">
        <f>IFERROR(_xll.qlIndexFixing(Index1Y,$H400,TRUE,_xll.ohTrigger(RecalcTrigger,Trigger1Y)),NA())</f>
        <v>1.4967810242161539E-2</v>
      </c>
      <c r="N400" s="177">
        <f>IFERROR(_xll.qlIndexFixing(ONIndex1M,I400,TRUE,_xll.ohTrigger(RecalcTrigger,Trigger1M)),NA())</f>
        <v>9.4398594931566215E-3</v>
      </c>
      <c r="O400" s="44">
        <f>IFERROR(_xll.qlIndexFixing(ONIndex3M,I400,TRUE,_xll.ohTrigger(RecalcTrigger,Trigger3M)),NA())</f>
        <v>1.0430627259817582E-2</v>
      </c>
      <c r="P400" s="44">
        <f>IFERROR(_xll.qlIndexFixing(ONIndex6M,I400,TRUE,_xll.ohTrigger(RecalcTrigger,Trigger6M)),NA())</f>
        <v>1.1460051935079374E-2</v>
      </c>
      <c r="Q400" s="178">
        <f>IFERROR(_xll.qlIndexFixing(ONIndex1Y,I400,TRUE,_xll.ohTrigger(RecalcTrigger,Trigger1Y)),NA())</f>
        <v>1.4534992142378744E-2</v>
      </c>
    </row>
    <row r="401" spans="2:17" x14ac:dyDescent="0.2">
      <c r="B401" s="39" t="s">
        <v>17</v>
      </c>
      <c r="D401" s="42">
        <f>_xll.qlCalendarAdvance(Calendar,$D400,B401,"f",FALSE)</f>
        <v>42852</v>
      </c>
      <c r="E401" s="172">
        <f>_xll.qlInterestRateIndexValueDate(IndexON,D401)</f>
        <v>42852</v>
      </c>
      <c r="F401" s="188">
        <f>IFERROR(_xll.qlIndexFixing(IndexON,D401,TRUE,_xll.ohTrigger(RecalcTrigger,TriggerON)),NA())</f>
        <v>8.4728362132813206E-3</v>
      </c>
      <c r="H401" s="42">
        <f>_xll.qlCalendarAdvance(Calendar,$H400,B401,"f",FALSE)</f>
        <v>42852</v>
      </c>
      <c r="I401" s="172">
        <f>_xll.qlInterestRateIndexValueDate(Index1M,$H401)</f>
        <v>42852</v>
      </c>
      <c r="J401" s="177">
        <f>IFERROR(_xll.qlIndexFixing(Index1M,$H401,TRUE,_xll.ohTrigger(RecalcTrigger,Trigger1M)),NA())</f>
        <v>9.6319216046427143E-3</v>
      </c>
      <c r="K401" s="44">
        <f>IFERROR(_xll.qlIndexFixing(Index3M,H401,TRUE,_xll.ohTrigger(RecalcTrigger,Trigger3M)),NA())</f>
        <v>1.0963566339965961E-2</v>
      </c>
      <c r="L401" s="44">
        <f>IFERROR(_xll.qlIndexFixing(Index6M,$H401,TRUE,_xll.ohTrigger(RecalcTrigger,Trigger6M)),NA())</f>
        <v>1.2538101656540721E-2</v>
      </c>
      <c r="M401" s="178">
        <f>IFERROR(_xll.qlIndexFixing(Index1Y,$H401,TRUE,_xll.ohTrigger(RecalcTrigger,Trigger1Y)),NA())</f>
        <v>1.4972978002070869E-2</v>
      </c>
      <c r="N401" s="177">
        <f>IFERROR(_xll.qlIndexFixing(ONIndex1M,I401,TRUE,_xll.ohTrigger(RecalcTrigger,Trigger1M)),NA())</f>
        <v>9.451013223664706E-3</v>
      </c>
      <c r="O401" s="44">
        <f>IFERROR(_xll.qlIndexFixing(ONIndex3M,I401,TRUE,_xll.ohTrigger(RecalcTrigger,Trigger3M)),NA())</f>
        <v>1.0442497014927499E-2</v>
      </c>
      <c r="P401" s="44">
        <f>IFERROR(_xll.qlIndexFixing(ONIndex6M,I401,TRUE,_xll.ohTrigger(RecalcTrigger,Trigger6M)),NA())</f>
        <v>1.1472537438173003E-2</v>
      </c>
      <c r="Q401" s="178">
        <f>IFERROR(_xll.qlIndexFixing(ONIndex1Y,I401,TRUE,_xll.ohTrigger(RecalcTrigger,Trigger1Y)),NA())</f>
        <v>1.4575237437810529E-2</v>
      </c>
    </row>
    <row r="402" spans="2:17" x14ac:dyDescent="0.2">
      <c r="B402" s="39" t="s">
        <v>17</v>
      </c>
      <c r="D402" s="42">
        <f>_xll.qlCalendarAdvance(Calendar,$D401,B402,"f",FALSE)</f>
        <v>42853</v>
      </c>
      <c r="E402" s="172">
        <f>_xll.qlInterestRateIndexValueDate(IndexON,D402)</f>
        <v>42853</v>
      </c>
      <c r="F402" s="188">
        <f>IFERROR(_xll.qlIndexFixing(IndexON,D402,TRUE,_xll.ohTrigger(RecalcTrigger,TriggerON)),NA())</f>
        <v>8.5037068257023951E-3</v>
      </c>
      <c r="H402" s="42">
        <f>_xll.qlCalendarAdvance(Calendar,$H401,B402,"f",FALSE)</f>
        <v>42853</v>
      </c>
      <c r="I402" s="172">
        <f>_xll.qlInterestRateIndexValueDate(Index1M,$H402)</f>
        <v>42853</v>
      </c>
      <c r="J402" s="177">
        <f>IFERROR(_xll.qlIndexFixing(Index1M,$H402,TRUE,_xll.ohTrigger(RecalcTrigger,Trigger1M)),NA())</f>
        <v>9.6429331526199317E-3</v>
      </c>
      <c r="K402" s="44">
        <f>IFERROR(_xll.qlIndexFixing(Index3M,H402,TRUE,_xll.ohTrigger(RecalcTrigger,Trigger3M)),NA())</f>
        <v>1.0991224527355343E-2</v>
      </c>
      <c r="L402" s="44">
        <f>IFERROR(_xll.qlIndexFixing(Index6M,$H402,TRUE,_xll.ohTrigger(RecalcTrigger,Trigger6M)),NA())</f>
        <v>1.2564777020966486E-2</v>
      </c>
      <c r="M402" s="178">
        <f>IFERROR(_xll.qlIndexFixing(Index1Y,$H402,TRUE,_xll.ohTrigger(RecalcTrigger,Trigger1Y)),NA())</f>
        <v>1.4987258051766358E-2</v>
      </c>
      <c r="N402" s="177">
        <f>IFERROR(_xll.qlIndexFixing(ONIndex1M,I402,TRUE,_xll.ohTrigger(RecalcTrigger,Trigger1M)),NA())</f>
        <v>9.4792222448189523E-3</v>
      </c>
      <c r="O402" s="44">
        <f>IFERROR(_xll.qlIndexFixing(ONIndex3M,I402,TRUE,_xll.ohTrigger(RecalcTrigger,Trigger3M)),NA())</f>
        <v>1.0472516011245103E-2</v>
      </c>
      <c r="P402" s="44">
        <f>IFERROR(_xll.qlIndexFixing(ONIndex6M,I402,TRUE,_xll.ohTrigger(RecalcTrigger,Trigger6M)),NA())</f>
        <v>1.1504196610320483E-2</v>
      </c>
      <c r="Q402" s="178">
        <f>IFERROR(_xll.qlIndexFixing(ONIndex1Y,I402,TRUE,_xll.ohTrigger(RecalcTrigger,Trigger1Y)),NA())</f>
        <v>1.4671188495023746E-2</v>
      </c>
    </row>
    <row r="403" spans="2:17" x14ac:dyDescent="0.2">
      <c r="B403" s="39" t="s">
        <v>17</v>
      </c>
      <c r="D403" s="42">
        <f>_xll.qlCalendarAdvance(Calendar,$D402,B403,"f",FALSE)</f>
        <v>42857</v>
      </c>
      <c r="E403" s="172">
        <f>_xll.qlInterestRateIndexValueDate(IndexON,D403)</f>
        <v>42857</v>
      </c>
      <c r="F403" s="188">
        <f>IFERROR(_xll.qlIndexFixing(IndexON,D403,TRUE,_xll.ohTrigger(RecalcTrigger,TriggerON)),NA())</f>
        <v>8.5338256087741371E-3</v>
      </c>
      <c r="H403" s="42">
        <f>_xll.qlCalendarAdvance(Calendar,$H402,B403,"f",FALSE)</f>
        <v>42857</v>
      </c>
      <c r="I403" s="172">
        <f>_xll.qlInterestRateIndexValueDate(Index1M,$H403)</f>
        <v>42857</v>
      </c>
      <c r="J403" s="177">
        <f>IFERROR(_xll.qlIndexFixing(Index1M,$H403,TRUE,_xll.ohTrigger(RecalcTrigger,Trigger1M)),NA())</f>
        <v>9.6757054912040147E-3</v>
      </c>
      <c r="K403" s="44">
        <f>IFERROR(_xll.qlIndexFixing(Index3M,H403,TRUE,_xll.ohTrigger(RecalcTrigger,Trigger3M)),NA())</f>
        <v>1.1024061807555302E-2</v>
      </c>
      <c r="L403" s="44">
        <f>IFERROR(_xll.qlIndexFixing(Index6M,$H403,TRUE,_xll.ohTrigger(RecalcTrigger,Trigger6M)),NA())</f>
        <v>1.25970580169268E-2</v>
      </c>
      <c r="M403" s="178">
        <f>IFERROR(_xll.qlIndexFixing(Index1Y,$H403,TRUE,_xll.ohTrigger(RecalcTrigger,Trigger1Y)),NA())</f>
        <v>1.4997628049398637E-2</v>
      </c>
      <c r="N403" s="177">
        <f>IFERROR(_xll.qlIndexFixing(ONIndex1M,I403,TRUE,_xll.ohTrigger(RecalcTrigger,Trigger1M)),NA())</f>
        <v>9.5066482190553359E-3</v>
      </c>
      <c r="O403" s="44">
        <f>IFERROR(_xll.qlIndexFixing(ONIndex3M,I403,TRUE,_xll.ohTrigger(RecalcTrigger,Trigger3M)),NA())</f>
        <v>1.0501527567361446E-2</v>
      </c>
      <c r="P403" s="44">
        <f>IFERROR(_xll.qlIndexFixing(ONIndex6M,I403,TRUE,_xll.ohTrigger(RecalcTrigger,Trigger6M)),NA())</f>
        <v>1.1534669647901286E-2</v>
      </c>
      <c r="Q403" s="178">
        <f>IFERROR(_xll.qlIndexFixing(ONIndex1Y,I403,TRUE,_xll.ohTrigger(RecalcTrigger,Trigger1Y)),NA())</f>
        <v>1.4759823933163663E-2</v>
      </c>
    </row>
    <row r="404" spans="2:17" x14ac:dyDescent="0.2">
      <c r="B404" s="39" t="s">
        <v>17</v>
      </c>
      <c r="D404" s="42">
        <f>_xll.qlCalendarAdvance(Calendar,$D403,B404,"f",FALSE)</f>
        <v>42858</v>
      </c>
      <c r="E404" s="172">
        <f>_xll.qlInterestRateIndexValueDate(IndexON,D404)</f>
        <v>42858</v>
      </c>
      <c r="F404" s="188">
        <f>IFERROR(_xll.qlIndexFixing(IndexON,D404,TRUE,_xll.ohTrigger(RecalcTrigger,TriggerON)),NA())</f>
        <v>8.5459289828682117E-3</v>
      </c>
      <c r="H404" s="42">
        <f>_xll.qlCalendarAdvance(Calendar,$H403,B404,"f",FALSE)</f>
        <v>42858</v>
      </c>
      <c r="I404" s="172">
        <f>_xll.qlInterestRateIndexValueDate(Index1M,$H404)</f>
        <v>42858</v>
      </c>
      <c r="J404" s="177">
        <f>IFERROR(_xll.qlIndexFixing(Index1M,$H404,TRUE,_xll.ohTrigger(RecalcTrigger,Trigger1M)),NA())</f>
        <v>9.6978572805407563E-3</v>
      </c>
      <c r="K404" s="44">
        <f>IFERROR(_xll.qlIndexFixing(Index3M,H404,TRUE,_xll.ohTrigger(RecalcTrigger,Trigger3M)),NA())</f>
        <v>1.1035002280738943E-2</v>
      </c>
      <c r="L404" s="44">
        <f>IFERROR(_xll.qlIndexFixing(Index6M,$H404,TRUE,_xll.ohTrigger(RecalcTrigger,Trigger6M)),NA())</f>
        <v>1.2607735412171748E-2</v>
      </c>
      <c r="M404" s="178">
        <f>IFERROR(_xll.qlIndexFixing(Index1Y,$H404,TRUE,_xll.ohTrigger(RecalcTrigger,Trigger1Y)),NA())</f>
        <v>1.5002341520496509E-2</v>
      </c>
      <c r="N404" s="177">
        <f>IFERROR(_xll.qlIndexFixing(ONIndex1M,I404,TRUE,_xll.ohTrigger(RecalcTrigger,Trigger1M)),NA())</f>
        <v>9.5177484865738293E-3</v>
      </c>
      <c r="O404" s="44">
        <f>IFERROR(_xll.qlIndexFixing(ONIndex3M,I404,TRUE,_xll.ohTrigger(RecalcTrigger,Trigger3M)),NA())</f>
        <v>1.0513270033289945E-2</v>
      </c>
      <c r="P404" s="44">
        <f>IFERROR(_xll.qlIndexFixing(ONIndex6M,I404,TRUE,_xll.ohTrigger(RecalcTrigger,Trigger6M)),NA())</f>
        <v>1.1547037028715179E-2</v>
      </c>
      <c r="Q404" s="178">
        <f>IFERROR(_xll.qlIndexFixing(ONIndex1Y,I404,TRUE,_xll.ohTrigger(RecalcTrigger,Trigger1Y)),NA())</f>
        <v>1.4793413233490371E-2</v>
      </c>
    </row>
    <row r="405" spans="2:17" x14ac:dyDescent="0.2">
      <c r="B405" s="39" t="s">
        <v>17</v>
      </c>
      <c r="D405" s="42">
        <f>_xll.qlCalendarAdvance(Calendar,$D404,B405,"f",FALSE)</f>
        <v>42859</v>
      </c>
      <c r="E405" s="172">
        <f>_xll.qlInterestRateIndexValueDate(IndexON,D405)</f>
        <v>42859</v>
      </c>
      <c r="F405" s="188">
        <f>IFERROR(_xll.qlIndexFixing(IndexON,D405,TRUE,_xll.ohTrigger(RecalcTrigger,TriggerON)),NA())</f>
        <v>8.5580008551644493E-3</v>
      </c>
      <c r="H405" s="42">
        <f>_xll.qlCalendarAdvance(Calendar,$H404,B405,"f",FALSE)</f>
        <v>42859</v>
      </c>
      <c r="I405" s="172">
        <f>_xll.qlInterestRateIndexValueDate(Index1M,$H405)</f>
        <v>42859</v>
      </c>
      <c r="J405" s="177">
        <f>IFERROR(_xll.qlIndexFixing(Index1M,$H405,TRUE,_xll.ohTrigger(RecalcTrigger,Trigger1M)),NA())</f>
        <v>9.7032326586301079E-3</v>
      </c>
      <c r="K405" s="44">
        <f>IFERROR(_xll.qlIndexFixing(Index3M,H405,TRUE,_xll.ohTrigger(RecalcTrigger,Trigger3M)),NA())</f>
        <v>1.104592707832623E-2</v>
      </c>
      <c r="L405" s="44">
        <f>IFERROR(_xll.qlIndexFixing(Index6M,$H405,TRUE,_xll.ohTrigger(RecalcTrigger,Trigger6M)),NA())</f>
        <v>1.2628911423122511E-2</v>
      </c>
      <c r="M405" s="178">
        <f>IFERROR(_xll.qlIndexFixing(Index1Y,$H405,TRUE,_xll.ohTrigger(RecalcTrigger,Trigger1Y)),NA())</f>
        <v>1.5006989883175059E-2</v>
      </c>
      <c r="N405" s="177">
        <f>IFERROR(_xll.qlIndexFixing(ONIndex1M,I405,TRUE,_xll.ohTrigger(RecalcTrigger,Trigger1M)),NA())</f>
        <v>9.5288398437021193E-3</v>
      </c>
      <c r="O405" s="44">
        <f>IFERROR(_xll.qlIndexFixing(ONIndex3M,I405,TRUE,_xll.ohTrigger(RecalcTrigger,Trigger3M)),NA())</f>
        <v>1.0524991284300844E-2</v>
      </c>
      <c r="P405" s="44">
        <f>IFERROR(_xll.qlIndexFixing(ONIndex6M,I405,TRUE,_xll.ohTrigger(RecalcTrigger,Trigger6M)),NA())</f>
        <v>1.1559384722414912E-2</v>
      </c>
      <c r="Q405" s="178">
        <f>IFERROR(_xll.qlIndexFixing(ONIndex1Y,I405,TRUE,_xll.ohTrigger(RecalcTrigger,Trigger1Y)),NA())</f>
        <v>1.4825893200124396E-2</v>
      </c>
    </row>
    <row r="406" spans="2:17" x14ac:dyDescent="0.2">
      <c r="B406" s="39" t="s">
        <v>17</v>
      </c>
      <c r="D406" s="42">
        <f>_xll.qlCalendarAdvance(Calendar,$D405,B406,"f",FALSE)</f>
        <v>42860</v>
      </c>
      <c r="E406" s="172">
        <f>_xll.qlInterestRateIndexValueDate(IndexON,D406)</f>
        <v>42860</v>
      </c>
      <c r="F406" s="188">
        <f>IFERROR(_xll.qlIndexFixing(IndexON,D406,TRUE,_xll.ohTrigger(RecalcTrigger,TriggerON)),NA())</f>
        <v>8.582241380146554E-3</v>
      </c>
      <c r="H406" s="42">
        <f>_xll.qlCalendarAdvance(Calendar,$H405,B406,"f",FALSE)</f>
        <v>42860</v>
      </c>
      <c r="I406" s="172">
        <f>_xll.qlInterestRateIndexValueDate(Index1M,$H406)</f>
        <v>42860</v>
      </c>
      <c r="J406" s="177">
        <f>IFERROR(_xll.qlIndexFixing(Index1M,$H406,TRUE,_xll.ohTrigger(RecalcTrigger,Trigger1M)),NA())</f>
        <v>9.7086047764843326E-3</v>
      </c>
      <c r="K406" s="44">
        <f>IFERROR(_xll.qlIndexFixing(Index3M,H406,TRUE,_xll.ohTrigger(RecalcTrigger,Trigger3M)),NA())</f>
        <v>1.1067832254524641E-2</v>
      </c>
      <c r="L406" s="44">
        <f>IFERROR(_xll.qlIndexFixing(Index6M,$H406,TRUE,_xll.ohTrigger(RecalcTrigger,Trigger6M)),NA())</f>
        <v>1.2634292526208192E-2</v>
      </c>
      <c r="M406" s="178">
        <f>IFERROR(_xll.qlIndexFixing(Index1Y,$H406,TRUE,_xll.ohTrigger(RecalcTrigger,Trigger1Y)),NA())</f>
        <v>1.5025697684842189E-2</v>
      </c>
      <c r="N406" s="177">
        <f>IFERROR(_xll.qlIndexFixing(ONIndex1M,I406,TRUE,_xll.ohTrigger(RecalcTrigger,Trigger1M)),NA())</f>
        <v>9.5512427800466728E-3</v>
      </c>
      <c r="O406" s="44">
        <f>IFERROR(_xll.qlIndexFixing(ONIndex3M,I406,TRUE,_xll.ohTrigger(RecalcTrigger,Trigger3M)),NA())</f>
        <v>1.0548667916816894E-2</v>
      </c>
      <c r="P406" s="44">
        <f>IFERROR(_xll.qlIndexFixing(ONIndex6M,I406,TRUE,_xll.ohTrigger(RecalcTrigger,Trigger6M)),NA())</f>
        <v>1.1584382132237744E-2</v>
      </c>
      <c r="Q406" s="178">
        <f>IFERROR(_xll.qlIndexFixing(ONIndex1Y,I406,TRUE,_xll.ohTrigger(RecalcTrigger,Trigger1Y)),NA())</f>
        <v>1.4887762558852826E-2</v>
      </c>
    </row>
    <row r="407" spans="2:17" x14ac:dyDescent="0.2">
      <c r="B407" s="39" t="s">
        <v>17</v>
      </c>
      <c r="D407" s="42">
        <f>_xll.qlCalendarAdvance(Calendar,$D406,B407,"f",FALSE)</f>
        <v>42863</v>
      </c>
      <c r="E407" s="172">
        <f>_xll.qlInterestRateIndexValueDate(IndexON,D407)</f>
        <v>42863</v>
      </c>
      <c r="F407" s="188">
        <f>IFERROR(_xll.qlIndexFixing(IndexON,D407,TRUE,_xll.ohTrigger(RecalcTrigger,TriggerON)),NA())</f>
        <v>8.6059733271814931E-3</v>
      </c>
      <c r="H407" s="42">
        <f>_xll.qlCalendarAdvance(Calendar,$H406,B407,"f",FALSE)</f>
        <v>42863</v>
      </c>
      <c r="I407" s="172">
        <f>_xll.qlInterestRateIndexValueDate(Index1M,$H407)</f>
        <v>42863</v>
      </c>
      <c r="J407" s="177">
        <f>IFERROR(_xll.qlIndexFixing(Index1M,$H407,TRUE,_xll.ohTrigger(RecalcTrigger,Trigger1M)),NA())</f>
        <v>9.7414238918242142E-3</v>
      </c>
      <c r="K407" s="44">
        <f>IFERROR(_xll.qlIndexFixing(Index3M,H407,TRUE,_xll.ohTrigger(RecalcTrigger,Trigger3M)),NA())</f>
        <v>1.1089471782798802E-2</v>
      </c>
      <c r="L407" s="44">
        <f>IFERROR(_xll.qlIndexFixing(Index6M,$H407,TRUE,_xll.ohTrigger(RecalcTrigger,Trigger6M)),NA())</f>
        <v>1.2660871032894514E-2</v>
      </c>
      <c r="M407" s="178">
        <f>IFERROR(_xll.qlIndexFixing(Index1Y,$H407,TRUE,_xll.ohTrigger(RecalcTrigger,Trigger1Y)),NA())</f>
        <v>1.5024992862374908E-2</v>
      </c>
      <c r="N407" s="177">
        <f>IFERROR(_xll.qlIndexFixing(ONIndex1M,I407,TRUE,_xll.ohTrigger(RecalcTrigger,Trigger1M)),NA())</f>
        <v>9.5731161670165044E-3</v>
      </c>
      <c r="O407" s="44">
        <f>IFERROR(_xll.qlIndexFixing(ONIndex3M,I407,TRUE,_xll.ohTrigger(RecalcTrigger,Trigger3M)),NA())</f>
        <v>1.0571664139978898E-2</v>
      </c>
      <c r="P407" s="44">
        <f>IFERROR(_xll.qlIndexFixing(ONIndex6M,I407,TRUE,_xll.ohTrigger(RecalcTrigger,Trigger6M)),NA())</f>
        <v>1.1608578626639554E-2</v>
      </c>
      <c r="Q407" s="178">
        <f>IFERROR(_xll.qlIndexFixing(ONIndex1Y,I407,TRUE,_xll.ohTrigger(RecalcTrigger,Trigger1Y)),NA())</f>
        <v>1.4944719724303557E-2</v>
      </c>
    </row>
    <row r="408" spans="2:17" x14ac:dyDescent="0.2">
      <c r="B408" s="39" t="s">
        <v>17</v>
      </c>
      <c r="D408" s="42">
        <f>_xll.qlCalendarAdvance(Calendar,$D407,B408,"f",FALSE)</f>
        <v>42864</v>
      </c>
      <c r="E408" s="172">
        <f>_xll.qlInterestRateIndexValueDate(IndexON,D408)</f>
        <v>42864</v>
      </c>
      <c r="F408" s="188">
        <f>IFERROR(_xll.qlIndexFixing(IndexON,D408,TRUE,_xll.ohTrigger(RecalcTrigger,TriggerON)),NA())</f>
        <v>8.6178876908937774E-3</v>
      </c>
      <c r="H408" s="42">
        <f>_xll.qlCalendarAdvance(Calendar,$H407,B408,"f",FALSE)</f>
        <v>42864</v>
      </c>
      <c r="I408" s="172">
        <f>_xll.qlInterestRateIndexValueDate(Index1M,$H408)</f>
        <v>42864</v>
      </c>
      <c r="J408" s="177">
        <f>IFERROR(_xll.qlIndexFixing(Index1M,$H408,TRUE,_xll.ohTrigger(RecalcTrigger,Trigger1M)),NA())</f>
        <v>9.752345781278704E-3</v>
      </c>
      <c r="K408" s="44">
        <f>IFERROR(_xll.qlIndexFixing(Index3M,H408,TRUE,_xll.ohTrigger(RecalcTrigger,Trigger3M)),NA())</f>
        <v>1.1100319904985834E-2</v>
      </c>
      <c r="L408" s="44">
        <f>IFERROR(_xll.qlIndexFixing(Index6M,$H408,TRUE,_xll.ohTrigger(RecalcTrigger,Trigger6M)),NA())</f>
        <v>1.2671448513721137E-2</v>
      </c>
      <c r="M408" s="178">
        <f>IFERROR(_xll.qlIndexFixing(Index1Y,$H408,TRUE,_xll.ohTrigger(RecalcTrigger,Trigger1Y)),NA())</f>
        <v>1.502936114302944E-2</v>
      </c>
      <c r="N408" s="177">
        <f>IFERROR(_xll.qlIndexFixing(ONIndex1M,I408,TRUE,_xll.ohTrigger(RecalcTrigger,Trigger1M)),NA())</f>
        <v>9.5841629715454069E-3</v>
      </c>
      <c r="O408" s="44">
        <f>IFERROR(_xll.qlIndexFixing(ONIndex3M,I408,TRUE,_xll.ohTrigger(RecalcTrigger,Trigger3M)),NA())</f>
        <v>1.058327931672598E-2</v>
      </c>
      <c r="P408" s="44">
        <f>IFERROR(_xll.qlIndexFixing(ONIndex6M,I408,TRUE,_xll.ohTrigger(RecalcTrigger,Trigger6M)),NA())</f>
        <v>1.1620827885092666E-2</v>
      </c>
      <c r="Q408" s="178">
        <f>IFERROR(_xll.qlIndexFixing(ONIndex1Y,I408,TRUE,_xll.ohTrigger(RecalcTrigger,Trigger1Y)),NA())</f>
        <v>1.4971653018340803E-2</v>
      </c>
    </row>
    <row r="409" spans="2:17" x14ac:dyDescent="0.2">
      <c r="B409" s="39" t="s">
        <v>17</v>
      </c>
      <c r="D409" s="42">
        <f>_xll.qlCalendarAdvance(Calendar,$D408,B409,"f",FALSE)</f>
        <v>42865</v>
      </c>
      <c r="E409" s="172">
        <f>_xll.qlInterestRateIndexValueDate(IndexON,D409)</f>
        <v>42865</v>
      </c>
      <c r="F409" s="188">
        <f>IFERROR(_xll.qlIndexFixing(IndexON,D409,TRUE,_xll.ohTrigger(RecalcTrigger,TriggerON)),NA())</f>
        <v>8.6297705529703173E-3</v>
      </c>
      <c r="H409" s="42">
        <f>_xll.qlCalendarAdvance(Calendar,$H408,B409,"f",FALSE)</f>
        <v>42865</v>
      </c>
      <c r="I409" s="172">
        <f>_xll.qlInterestRateIndexValueDate(Index1M,$H409)</f>
        <v>42865</v>
      </c>
      <c r="J409" s="177">
        <f>IFERROR(_xll.qlIndexFixing(Index1M,$H409,TRUE,_xll.ohTrigger(RecalcTrigger,Trigger1M)),NA())</f>
        <v>9.7743769413012396E-3</v>
      </c>
      <c r="K409" s="44">
        <f>IFERROR(_xll.qlIndexFixing(Index3M,H409,TRUE,_xll.ohTrigger(RecalcTrigger,Trigger3M)),NA())</f>
        <v>1.1111153032618981E-2</v>
      </c>
      <c r="L409" s="44">
        <f>IFERROR(_xll.qlIndexFixing(Index6M,$H409,TRUE,_xll.ohTrigger(RecalcTrigger,Trigger6M)),NA())</f>
        <v>1.2682009656047008E-2</v>
      </c>
      <c r="M409" s="178">
        <f>IFERROR(_xll.qlIndexFixing(Index1Y,$H409,TRUE,_xll.ohTrigger(RecalcTrigger,Trigger1Y)),NA())</f>
        <v>1.5033682499735246E-2</v>
      </c>
      <c r="N409" s="177">
        <f>IFERROR(_xll.qlIndexFixing(ONIndex1M,I409,TRUE,_xll.ohTrigger(RecalcTrigger,Trigger1M)),NA())</f>
        <v>9.5952008656030596E-3</v>
      </c>
      <c r="O409" s="44">
        <f>IFERROR(_xll.qlIndexFixing(ONIndex3M,I409,TRUE,_xll.ohTrigger(RecalcTrigger,Trigger3M)),NA())</f>
        <v>1.0594873278555461E-2</v>
      </c>
      <c r="P409" s="44">
        <f>IFERROR(_xll.qlIndexFixing(ONIndex6M,I409,TRUE,_xll.ohTrigger(RecalcTrigger,Trigger6M)),NA())</f>
        <v>1.1633057456350571E-2</v>
      </c>
      <c r="Q409" s="178">
        <f>IFERROR(_xll.qlIndexFixing(ONIndex1Y,I409,TRUE,_xll.ohTrigger(RecalcTrigger,Trigger1Y)),NA())</f>
        <v>1.4997476977145485E-2</v>
      </c>
    </row>
    <row r="410" spans="2:17" x14ac:dyDescent="0.2">
      <c r="B410" s="39" t="s">
        <v>17</v>
      </c>
      <c r="D410" s="42">
        <f>_xll.qlCalendarAdvance(Calendar,$D409,B410,"f",FALSE)</f>
        <v>42866</v>
      </c>
      <c r="E410" s="172">
        <f>_xll.qlInterestRateIndexValueDate(IndexON,D410)</f>
        <v>42866</v>
      </c>
      <c r="F410" s="188">
        <f>IFERROR(_xll.qlIndexFixing(IndexON,D410,TRUE,_xll.ohTrigger(RecalcTrigger,TriggerON)),NA())</f>
        <v>8.6416219131679739E-3</v>
      </c>
      <c r="H410" s="42">
        <f>_xll.qlCalendarAdvance(Calendar,$H409,B410,"f",FALSE)</f>
        <v>42866</v>
      </c>
      <c r="I410" s="172">
        <f>_xll.qlInterestRateIndexValueDate(Index1M,$H410)</f>
        <v>42866</v>
      </c>
      <c r="J410" s="177">
        <f>IFERROR(_xll.qlIndexFixing(Index1M,$H410,TRUE,_xll.ohTrigger(RecalcTrigger,Trigger1M)),NA())</f>
        <v>9.7797191022436919E-3</v>
      </c>
      <c r="K410" s="44">
        <f>IFERROR(_xll.qlIndexFixing(Index3M,H410,TRUE,_xll.ohTrigger(RecalcTrigger,Trigger3M)),NA())</f>
        <v>1.1121971279212372E-2</v>
      </c>
      <c r="L410" s="44">
        <f>IFERROR(_xll.qlIndexFixing(Index6M,$H410,TRUE,_xll.ohTrigger(RecalcTrigger,Trigger6M)),NA())</f>
        <v>1.2702979043150604E-2</v>
      </c>
      <c r="M410" s="178">
        <f>IFERROR(_xll.qlIndexFixing(Index1Y,$H410,TRUE,_xll.ohTrigger(RecalcTrigger,Trigger1Y)),NA())</f>
        <v>1.5037959963451142E-2</v>
      </c>
      <c r="N410" s="177">
        <f>IFERROR(_xll.qlIndexFixing(ONIndex1M,I410,TRUE,_xll.ohTrigger(RecalcTrigger,Trigger1M)),NA())</f>
        <v>9.6062298491894627E-3</v>
      </c>
      <c r="O410" s="44">
        <f>IFERROR(_xll.qlIndexFixing(ONIndex3M,I410,TRUE,_xll.ohTrigger(RecalcTrigger,Trigger3M)),NA())</f>
        <v>1.0606446025548388E-2</v>
      </c>
      <c r="P410" s="44">
        <f>IFERROR(_xll.qlIndexFixing(ONIndex6M,I410,TRUE,_xll.ohTrigger(RecalcTrigger,Trigger6M)),NA())</f>
        <v>1.1645267340656407E-2</v>
      </c>
      <c r="Q410" s="178">
        <f>IFERROR(_xll.qlIndexFixing(ONIndex1Y,I410,TRUE,_xll.ohTrigger(RecalcTrigger,Trigger1Y)),NA())</f>
        <v>1.5022191600474466E-2</v>
      </c>
    </row>
    <row r="411" spans="2:17" x14ac:dyDescent="0.2">
      <c r="B411" s="39" t="s">
        <v>17</v>
      </c>
      <c r="D411" s="42">
        <f>_xll.qlCalendarAdvance(Calendar,$D410,B411,"f",FALSE)</f>
        <v>42867</v>
      </c>
      <c r="E411" s="172">
        <f>_xll.qlInterestRateIndexValueDate(IndexON,D411)</f>
        <v>42867</v>
      </c>
      <c r="F411" s="188">
        <f>IFERROR(_xll.qlIndexFixing(IndexON,D411,TRUE,_xll.ohTrigger(RecalcTrigger,TriggerON)),NA())</f>
        <v>8.6654253445894724E-3</v>
      </c>
      <c r="H411" s="42">
        <f>_xll.qlCalendarAdvance(Calendar,$H410,B411,"f",FALSE)</f>
        <v>42867</v>
      </c>
      <c r="I411" s="172">
        <f>_xll.qlInterestRateIndexValueDate(Index1M,$H411)</f>
        <v>42867</v>
      </c>
      <c r="J411" s="177">
        <f>IFERROR(_xll.qlIndexFixing(Index1M,$H411,TRUE,_xll.ohTrigger(RecalcTrigger,Trigger1M)),NA())</f>
        <v>9.7850580023206568E-3</v>
      </c>
      <c r="K411" s="44">
        <f>IFERROR(_xll.qlIndexFixing(Index3M,H411,TRUE,_xll.ohTrigger(RecalcTrigger,Trigger3M)),NA())</f>
        <v>1.1143687839099007E-2</v>
      </c>
      <c r="L411" s="44">
        <f>IFERROR(_xll.qlIndexFixing(Index6M,$H411,TRUE,_xll.ohTrigger(RecalcTrigger,Trigger6M)),NA())</f>
        <v>1.2708290947689851E-2</v>
      </c>
      <c r="M411" s="178">
        <f>IFERROR(_xll.qlIndexFixing(Index1Y,$H411,TRUE,_xll.ohTrigger(RecalcTrigger,Trigger1Y)),NA())</f>
        <v>1.5051831338401211E-2</v>
      </c>
      <c r="N411" s="177">
        <f>IFERROR(_xll.qlIndexFixing(ONIndex1M,I411,TRUE,_xll.ohTrigger(RecalcTrigger,Trigger1M)),NA())</f>
        <v>9.6285120984906953E-3</v>
      </c>
      <c r="O411" s="44">
        <f>IFERROR(_xll.qlIndexFixing(ONIndex3M,I411,TRUE,_xll.ohTrigger(RecalcTrigger,Trigger3M)),NA())</f>
        <v>1.0629830358790395E-2</v>
      </c>
      <c r="P411" s="44">
        <f>IFERROR(_xll.qlIndexFixing(ONIndex6M,I411,TRUE,_xll.ohTrigger(RecalcTrigger,Trigger6M)),NA())</f>
        <v>1.1669994585457774E-2</v>
      </c>
      <c r="Q411" s="178">
        <f>IFERROR(_xll.qlIndexFixing(ONIndex1Y,I411,TRUE,_xll.ohTrigger(RecalcTrigger,Trigger1Y)),NA())</f>
        <v>1.5068545102630376E-2</v>
      </c>
    </row>
    <row r="412" spans="2:17" x14ac:dyDescent="0.2">
      <c r="B412" s="39" t="s">
        <v>17</v>
      </c>
      <c r="D412" s="42">
        <f>_xll.qlCalendarAdvance(Calendar,$D411,B412,"f",FALSE)</f>
        <v>42870</v>
      </c>
      <c r="E412" s="172">
        <f>_xll.qlInterestRateIndexValueDate(IndexON,D412)</f>
        <v>42870</v>
      </c>
      <c r="F412" s="188">
        <f>IFERROR(_xll.qlIndexFixing(IndexON,D412,TRUE,_xll.ohTrigger(RecalcTrigger,TriggerON)),NA())</f>
        <v>8.68871233687174E-3</v>
      </c>
      <c r="H412" s="42">
        <f>_xll.qlCalendarAdvance(Calendar,$H411,B412,"f",FALSE)</f>
        <v>42870</v>
      </c>
      <c r="I412" s="172">
        <f>_xll.qlInterestRateIndexValueDate(Index1M,$H412)</f>
        <v>42870</v>
      </c>
      <c r="J412" s="177">
        <f>IFERROR(_xll.qlIndexFixing(Index1M,$H412,TRUE,_xll.ohTrigger(RecalcTrigger,Trigger1M)),NA())</f>
        <v>9.817690051858766E-3</v>
      </c>
      <c r="K412" s="44">
        <f>IFERROR(_xll.qlIndexFixing(Index3M,H412,TRUE,_xll.ohTrigger(RecalcTrigger,Trigger3M)),NA())</f>
        <v>1.116509772547615E-2</v>
      </c>
      <c r="L412" s="44">
        <f>IFERROR(_xll.qlIndexFixing(Index6M,$H412,TRUE,_xll.ohTrigger(RecalcTrigger,Trigger6M)),NA())</f>
        <v>1.2734573429476474E-2</v>
      </c>
      <c r="M412" s="178">
        <f>IFERROR(_xll.qlIndexFixing(Index1Y,$H412,TRUE,_xll.ohTrigger(RecalcTrigger,Trigger1Y)),NA())</f>
        <v>1.5054691509555074E-2</v>
      </c>
      <c r="N412" s="177">
        <f>IFERROR(_xll.qlIndexFixing(ONIndex1M,I412,TRUE,_xll.ohTrigger(RecalcTrigger,Trigger1M)),NA())</f>
        <v>9.6502566782552535E-3</v>
      </c>
      <c r="O412" s="44">
        <f>IFERROR(_xll.qlIndexFixing(ONIndex3M,I412,TRUE,_xll.ohTrigger(RecalcTrigger,Trigger3M)),NA())</f>
        <v>1.0652524864749324E-2</v>
      </c>
      <c r="P412" s="44">
        <f>IFERROR(_xll.qlIndexFixing(ONIndex6M,I412,TRUE,_xll.ohTrigger(RecalcTrigger,Trigger6M)),NA())</f>
        <v>1.1693910006819186E-2</v>
      </c>
      <c r="Q412" s="178">
        <f>IFERROR(_xll.qlIndexFixing(ONIndex1Y,I412,TRUE,_xll.ohTrigger(RecalcTrigger,Trigger1Y)),NA())</f>
        <v>1.5109956733927454E-2</v>
      </c>
    </row>
    <row r="413" spans="2:17" x14ac:dyDescent="0.2">
      <c r="B413" s="39" t="s">
        <v>17</v>
      </c>
      <c r="D413" s="42">
        <f>_xll.qlCalendarAdvance(Calendar,$D412,B413,"f",FALSE)</f>
        <v>42871</v>
      </c>
      <c r="E413" s="172">
        <f>_xll.qlInterestRateIndexValueDate(IndexON,D413)</f>
        <v>42871</v>
      </c>
      <c r="F413" s="188">
        <f>IFERROR(_xll.qlIndexFixing(IndexON,D413,TRUE,_xll.ohTrigger(RecalcTrigger,TriggerON)),NA())</f>
        <v>8.7004061884854433E-3</v>
      </c>
      <c r="H413" s="42">
        <f>_xll.qlCalendarAdvance(Calendar,$H412,B413,"f",FALSE)</f>
        <v>42871</v>
      </c>
      <c r="I413" s="172">
        <f>_xll.qlInterestRateIndexValueDate(Index1M,$H413)</f>
        <v>42871</v>
      </c>
      <c r="J413" s="177">
        <f>IFERROR(_xll.qlIndexFixing(Index1M,$H413,TRUE,_xll.ohTrigger(RecalcTrigger,Trigger1M)),NA())</f>
        <v>9.8285495857008964E-3</v>
      </c>
      <c r="K413" s="44">
        <f>IFERROR(_xll.qlIndexFixing(Index3M,H413,TRUE,_xll.ohTrigger(RecalcTrigger,Trigger3M)),NA())</f>
        <v>1.1175843269600253E-2</v>
      </c>
      <c r="L413" s="44">
        <f>IFERROR(_xll.qlIndexFixing(Index6M,$H413,TRUE,_xll.ohTrigger(RecalcTrigger,Trigger6M)),NA())</f>
        <v>1.2745038424417791E-2</v>
      </c>
      <c r="M413" s="178">
        <f>IFERROR(_xll.qlIndexFixing(Index1Y,$H413,TRUE,_xll.ohTrigger(RecalcTrigger,Trigger1Y)),NA())</f>
        <v>1.5058794974653456E-2</v>
      </c>
      <c r="N413" s="177">
        <f>IFERROR(_xll.qlIndexFixing(ONIndex1M,I413,TRUE,_xll.ohTrigger(RecalcTrigger,Trigger1M)),NA())</f>
        <v>9.6612411093233153E-3</v>
      </c>
      <c r="O413" s="44">
        <f>IFERROR(_xll.qlIndexFixing(ONIndex3M,I413,TRUE,_xll.ohTrigger(RecalcTrigger,Trigger3M)),NA())</f>
        <v>1.0663991537316342E-2</v>
      </c>
      <c r="P413" s="44">
        <f>IFERROR(_xll.qlIndexFixing(ONIndex6M,I413,TRUE,_xll.ohTrigger(RecalcTrigger,Trigger6M)),NA())</f>
        <v>1.1706021455716309E-2</v>
      </c>
      <c r="Q413" s="178">
        <f>IFERROR(_xll.qlIndexFixing(ONIndex1Y,I413,TRUE,_xll.ohTrigger(RecalcTrigger,Trigger1Y)),NA())</f>
        <v>1.5129124676473982E-2</v>
      </c>
    </row>
    <row r="414" spans="2:17" x14ac:dyDescent="0.2">
      <c r="B414" s="39" t="s">
        <v>17</v>
      </c>
      <c r="D414" s="42">
        <f>_xll.qlCalendarAdvance(Calendar,$D413,B414,"f",FALSE)</f>
        <v>42872</v>
      </c>
      <c r="E414" s="172">
        <f>_xll.qlInterestRateIndexValueDate(IndexON,D414)</f>
        <v>42872</v>
      </c>
      <c r="F414" s="188">
        <f>IFERROR(_xll.qlIndexFixing(IndexON,D414,TRUE,_xll.ohTrigger(RecalcTrigger,TriggerON)),NA())</f>
        <v>8.7120685383013097E-3</v>
      </c>
      <c r="H414" s="42">
        <f>_xll.qlCalendarAdvance(Calendar,$H413,B414,"f",FALSE)</f>
        <v>42872</v>
      </c>
      <c r="I414" s="172">
        <f>_xll.qlInterestRateIndexValueDate(Index1M,$H414)</f>
        <v>42872</v>
      </c>
      <c r="J414" s="177">
        <f>IFERROR(_xll.qlIndexFixing(Index1M,$H414,TRUE,_xll.ohTrigger(RecalcTrigger,Trigger1M)),NA())</f>
        <v>9.8504601224856363E-3</v>
      </c>
      <c r="K414" s="44">
        <f>IFERROR(_xll.qlIndexFixing(Index3M,H414,TRUE,_xll.ohTrigger(RecalcTrigger,Trigger3M)),NA())</f>
        <v>1.1186574613787853E-2</v>
      </c>
      <c r="L414" s="44">
        <f>IFERROR(_xll.qlIndexFixing(Index6M,$H414,TRUE,_xll.ohTrigger(RecalcTrigger,Trigger6M)),NA())</f>
        <v>1.2755487708753406E-2</v>
      </c>
      <c r="M414" s="178">
        <f>IFERROR(_xll.qlIndexFixing(Index1Y,$H414,TRUE,_xll.ohTrigger(RecalcTrigger,Trigger1Y)),NA())</f>
        <v>1.5062872733669908E-2</v>
      </c>
      <c r="N414" s="177">
        <f>IFERROR(_xll.qlIndexFixing(ONIndex1M,I414,TRUE,_xll.ohTrigger(RecalcTrigger,Trigger1M)),NA())</f>
        <v>9.672216629839081E-3</v>
      </c>
      <c r="O414" s="44">
        <f>IFERROR(_xll.qlIndexFixing(ONIndex3M,I414,TRUE,_xll.ohTrigger(RecalcTrigger,Trigger3M)),NA())</f>
        <v>1.0675436994965759E-2</v>
      </c>
      <c r="P414" s="44">
        <f>IFERROR(_xll.qlIndexFixing(ONIndex6M,I414,TRUE,_xll.ohTrigger(RecalcTrigger,Trigger6M)),NA())</f>
        <v>1.1718113217418225E-2</v>
      </c>
      <c r="Q414" s="178">
        <f>IFERROR(_xll.qlIndexFixing(ONIndex1Y,I414,TRUE,_xll.ohTrigger(RecalcTrigger,Trigger1Y)),NA())</f>
        <v>1.514718328216702E-2</v>
      </c>
    </row>
    <row r="415" spans="2:17" x14ac:dyDescent="0.2">
      <c r="B415" s="39" t="s">
        <v>17</v>
      </c>
      <c r="D415" s="42">
        <f>_xll.qlCalendarAdvance(Calendar,$D414,B415,"f",FALSE)</f>
        <v>42873</v>
      </c>
      <c r="E415" s="172">
        <f>_xll.qlInterestRateIndexValueDate(IndexON,D415)</f>
        <v>42873</v>
      </c>
      <c r="F415" s="188">
        <f>IFERROR(_xll.qlIndexFixing(IndexON,D415,TRUE,_xll.ohTrigger(RecalcTrigger,TriggerON)),NA())</f>
        <v>8.7236993864003853E-3</v>
      </c>
      <c r="H415" s="42">
        <f>_xll.qlCalendarAdvance(Calendar,$H414,B415,"f",FALSE)</f>
        <v>42873</v>
      </c>
      <c r="I415" s="172">
        <f>_xll.qlInterestRateIndexValueDate(Index1M,$H415)</f>
        <v>42873</v>
      </c>
      <c r="J415" s="177">
        <f>IFERROR(_xll.qlIndexFixing(Index1M,$H415,TRUE,_xll.ohTrigger(RecalcTrigger,Trigger1M)),NA())</f>
        <v>9.8557690614016827E-3</v>
      </c>
      <c r="K415" s="44">
        <f>IFERROR(_xll.qlIndexFixing(Index3M,H415,TRUE,_xll.ohTrigger(RecalcTrigger,Trigger3M)),NA())</f>
        <v>1.1197291871560121E-2</v>
      </c>
      <c r="L415" s="44">
        <f>IFERROR(_xll.qlIndexFixing(Index6M,$H415,TRUE,_xll.ohTrigger(RecalcTrigger,Trigger6M)),NA())</f>
        <v>1.2776261656109908E-2</v>
      </c>
      <c r="M415" s="178">
        <f>IFERROR(_xll.qlIndexFixing(Index1Y,$H415,TRUE,_xll.ohTrigger(RecalcTrigger,Trigger1Y)),NA())</f>
        <v>1.5066927817939169E-2</v>
      </c>
      <c r="N415" s="177">
        <f>IFERROR(_xll.qlIndexFixing(ONIndex1M,I415,TRUE,_xll.ohTrigger(RecalcTrigger,Trigger1M)),NA())</f>
        <v>9.6831832398025508E-3</v>
      </c>
      <c r="O415" s="44">
        <f>IFERROR(_xll.qlIndexFixing(ONIndex3M,I415,TRUE,_xll.ohTrigger(RecalcTrigger,Trigger3M)),NA())</f>
        <v>1.0686861237859668E-2</v>
      </c>
      <c r="P415" s="44">
        <f>IFERROR(_xll.qlIndexFixing(ONIndex6M,I415,TRUE,_xll.ohTrigger(RecalcTrigger,Trigger6M)),NA())</f>
        <v>1.1730185292168072E-2</v>
      </c>
      <c r="Q415" s="178">
        <f>IFERROR(_xll.qlIndexFixing(ONIndex1Y,I415,TRUE,_xll.ohTrigger(RecalcTrigger,Trigger1Y)),NA())</f>
        <v>1.5164132551006571E-2</v>
      </c>
    </row>
    <row r="416" spans="2:17" x14ac:dyDescent="0.2">
      <c r="B416" s="39" t="s">
        <v>17</v>
      </c>
      <c r="D416" s="42">
        <f>_xll.qlCalendarAdvance(Calendar,$D415,B416,"f",FALSE)</f>
        <v>42874</v>
      </c>
      <c r="E416" s="172">
        <f>_xll.qlInterestRateIndexValueDate(IndexON,D416)</f>
        <v>42874</v>
      </c>
      <c r="F416" s="188">
        <f>IFERROR(_xll.qlIndexFixing(IndexON,D416,TRUE,_xll.ohTrigger(RecalcTrigger,TriggerON)),NA())</f>
        <v>8.747065687817468E-3</v>
      </c>
      <c r="H416" s="42">
        <f>_xll.qlCalendarAdvance(Calendar,$H415,B416,"f",FALSE)</f>
        <v>42874</v>
      </c>
      <c r="I416" s="172">
        <f>_xll.qlInterestRateIndexValueDate(Index1M,$H416)</f>
        <v>42874</v>
      </c>
      <c r="J416" s="177">
        <f>IFERROR(_xll.qlIndexFixing(Index1M,$H416,TRUE,_xll.ohTrigger(RecalcTrigger,Trigger1M)),NA())</f>
        <v>9.8610747388626317E-3</v>
      </c>
      <c r="K416" s="44">
        <f>IFERROR(_xll.qlIndexFixing(Index3M,H416,TRUE,_xll.ohTrigger(RecalcTrigger,Trigger3M)),NA())</f>
        <v>1.1218829387841221E-2</v>
      </c>
      <c r="L416" s="44">
        <f>IFERROR(_xll.qlIndexFixing(Index6M,$H416,TRUE,_xll.ohTrigger(RecalcTrigger,Trigger6M)),NA())</f>
        <v>1.2781505357390886E-2</v>
      </c>
      <c r="M416" s="178">
        <f>IFERROR(_xll.qlIndexFixing(Index1Y,$H416,TRUE,_xll.ohTrigger(RecalcTrigger,Trigger1Y)),NA())</f>
        <v>1.5080827558965918E-2</v>
      </c>
      <c r="N416" s="177">
        <f>IFERROR(_xll.qlIndexFixing(ONIndex1M,I416,TRUE,_xll.ohTrigger(RecalcTrigger,Trigger1M)),NA())</f>
        <v>9.7053448115158609E-3</v>
      </c>
      <c r="O416" s="44">
        <f>IFERROR(_xll.qlIndexFixing(ONIndex3M,I416,TRUE,_xll.ohTrigger(RecalcTrigger,Trigger3M)),NA())</f>
        <v>1.0709953246730299E-2</v>
      </c>
      <c r="P416" s="44">
        <f>IFERROR(_xll.qlIndexFixing(ONIndex6M,I416,TRUE,_xll.ohTrigger(RecalcTrigger,Trigger6M)),NA())</f>
        <v>1.1754642349795324E-2</v>
      </c>
      <c r="Q416" s="178">
        <f>IFERROR(_xll.qlIndexFixing(ONIndex1Y,I416,TRUE,_xll.ohTrigger(RecalcTrigger,Trigger1Y)),NA())</f>
        <v>1.5194965821414554E-2</v>
      </c>
    </row>
    <row r="417" spans="2:17" x14ac:dyDescent="0.2">
      <c r="B417" s="39" t="s">
        <v>17</v>
      </c>
      <c r="D417" s="42">
        <f>_xll.qlCalendarAdvance(Calendar,$D416,B417,"f",FALSE)</f>
        <v>42877</v>
      </c>
      <c r="E417" s="172">
        <f>_xll.qlInterestRateIndexValueDate(IndexON,D417)</f>
        <v>42877</v>
      </c>
      <c r="F417" s="188">
        <f>IFERROR(_xll.qlIndexFixing(IndexON,D417,TRUE,_xll.ohTrigger(RecalcTrigger,TriggerON)),NA())</f>
        <v>8.7699077611425036E-3</v>
      </c>
      <c r="H417" s="42">
        <f>_xll.qlCalendarAdvance(Calendar,$H416,B417,"f",FALSE)</f>
        <v>42877</v>
      </c>
      <c r="I417" s="172">
        <f>_xll.qlInterestRateIndexValueDate(Index1M,$H417)</f>
        <v>42877</v>
      </c>
      <c r="J417" s="177">
        <f>IFERROR(_xll.qlIndexFixing(Index1M,$H417,TRUE,_xll.ohTrigger(RecalcTrigger,Trigger1M)),NA())</f>
        <v>9.8935197189701837E-3</v>
      </c>
      <c r="K417" s="44">
        <f>IFERROR(_xll.qlIndexFixing(Index3M,H417,TRUE,_xll.ohTrigger(RecalcTrigger,Trigger3M)),NA())</f>
        <v>1.1240022308988937E-2</v>
      </c>
      <c r="L417" s="44">
        <f>IFERROR(_xll.qlIndexFixing(Index6M,$H417,TRUE,_xll.ohTrigger(RecalcTrigger,Trigger6M)),NA())</f>
        <v>1.2807501611215841E-2</v>
      </c>
      <c r="M417" s="178">
        <f>IFERROR(_xll.qlIndexFixing(Index1Y,$H417,TRUE,_xll.ohTrigger(RecalcTrigger,Trigger1Y)),NA())</f>
        <v>1.5082982035979908E-2</v>
      </c>
      <c r="N417" s="177">
        <f>IFERROR(_xll.qlIndexFixing(ONIndex1M,I417,TRUE,_xll.ohTrigger(RecalcTrigger,Trigger1M)),NA())</f>
        <v>9.7269605747007937E-3</v>
      </c>
      <c r="O417" s="44">
        <f>IFERROR(_xll.qlIndexFixing(ONIndex3M,I417,TRUE,_xll.ohTrigger(RecalcTrigger,Trigger3M)),NA())</f>
        <v>1.0732346060178255E-2</v>
      </c>
      <c r="P417" s="44">
        <f>IFERROR(_xll.qlIndexFixing(ONIndex6M,I417,TRUE,_xll.ohTrigger(RecalcTrigger,Trigger6M)),NA())</f>
        <v>1.1778276719944802E-2</v>
      </c>
      <c r="Q417" s="178">
        <f>IFERROR(_xll.qlIndexFixing(ONIndex1Y,I417,TRUE,_xll.ohTrigger(RecalcTrigger,Trigger1Y)),NA())</f>
        <v>1.5220836254669079E-2</v>
      </c>
    </row>
    <row r="418" spans="2:17" x14ac:dyDescent="0.2">
      <c r="B418" s="39" t="s">
        <v>17</v>
      </c>
      <c r="D418" s="42">
        <f>_xll.qlCalendarAdvance(Calendar,$D417,B418,"f",FALSE)</f>
        <v>42878</v>
      </c>
      <c r="E418" s="172">
        <f>_xll.qlInterestRateIndexValueDate(IndexON,D418)</f>
        <v>42878</v>
      </c>
      <c r="F418" s="188">
        <f>IFERROR(_xll.qlIndexFixing(IndexON,D418,TRUE,_xll.ohTrigger(RecalcTrigger,TriggerON)),NA())</f>
        <v>8.7813811004144871E-3</v>
      </c>
      <c r="H418" s="42">
        <f>_xll.qlCalendarAdvance(Calendar,$H417,B418,"f",FALSE)</f>
        <v>42878</v>
      </c>
      <c r="I418" s="172">
        <f>_xll.qlInterestRateIndexValueDate(Index1M,$H418)</f>
        <v>42878</v>
      </c>
      <c r="J418" s="177">
        <f>IFERROR(_xll.qlIndexFixing(Index1M,$H418,TRUE,_xll.ohTrigger(RecalcTrigger,Trigger1M)),NA())</f>
        <v>9.9043168959894907E-3</v>
      </c>
      <c r="K418" s="44">
        <f>IFERROR(_xll.qlIndexFixing(Index3M,H418,TRUE,_xll.ohTrigger(RecalcTrigger,Trigger3M)),NA())</f>
        <v>1.1250670837565573E-2</v>
      </c>
      <c r="L418" s="44">
        <f>IFERROR(_xll.qlIndexFixing(Index6M,$H418,TRUE,_xll.ohTrigger(RecalcTrigger,Trigger6M)),NA())</f>
        <v>1.2817858515871512E-2</v>
      </c>
      <c r="M418" s="178">
        <f>IFERROR(_xll.qlIndexFixing(Index1Y,$H418,TRUE,_xll.ohTrigger(RecalcTrigger,Trigger1Y)),NA())</f>
        <v>1.5086969218266466E-2</v>
      </c>
      <c r="N418" s="177">
        <f>IFERROR(_xll.qlIndexFixing(ONIndex1M,I418,TRUE,_xll.ohTrigger(RecalcTrigger,Trigger1M)),NA())</f>
        <v>9.7378826320648759E-3</v>
      </c>
      <c r="O418" s="44">
        <f>IFERROR(_xll.qlIndexFixing(ONIndex3M,I418,TRUE,_xll.ohTrigger(RecalcTrigger,Trigger3M)),NA())</f>
        <v>1.0743664228484162E-2</v>
      </c>
      <c r="P418" s="44">
        <f>IFERROR(_xll.qlIndexFixing(ONIndex6M,I418,TRUE,_xll.ohTrigger(RecalcTrigger,Trigger6M)),NA())</f>
        <v>1.179025035920489E-2</v>
      </c>
      <c r="Q418" s="178">
        <f>IFERROR(_xll.qlIndexFixing(ONIndex1Y,I418,TRUE,_xll.ohTrigger(RecalcTrigger,Trigger1Y)),NA())</f>
        <v>1.5232238837052936E-2</v>
      </c>
    </row>
    <row r="419" spans="2:17" x14ac:dyDescent="0.2">
      <c r="B419" s="39" t="s">
        <v>17</v>
      </c>
      <c r="D419" s="42">
        <f>_xll.qlCalendarAdvance(Calendar,$D418,B419,"f",FALSE)</f>
        <v>42879</v>
      </c>
      <c r="E419" s="172">
        <f>_xll.qlInterestRateIndexValueDate(IndexON,D419)</f>
        <v>42879</v>
      </c>
      <c r="F419" s="188">
        <f>IFERROR(_xll.qlIndexFixing(IndexON,D419,TRUE,_xll.ohTrigger(RecalcTrigger,TriggerON)),NA())</f>
        <v>8.7928229379696798E-3</v>
      </c>
      <c r="H419" s="42">
        <f>_xll.qlCalendarAdvance(Calendar,$H418,B419,"f",FALSE)</f>
        <v>42879</v>
      </c>
      <c r="I419" s="172">
        <f>_xll.qlInterestRateIndexValueDate(Index1M,$H419)</f>
        <v>42879</v>
      </c>
      <c r="J419" s="177">
        <f>IFERROR(_xll.qlIndexFixing(Index1M,$H419,TRUE,_xll.ohTrigger(RecalcTrigger,Trigger1M)),NA())</f>
        <v>9.9261068150855308E-3</v>
      </c>
      <c r="K419" s="44">
        <f>IFERROR(_xll.qlIndexFixing(Index3M,H419,TRUE,_xll.ohTrigger(RecalcTrigger,Trigger3M)),NA())</f>
        <v>1.1261305960888273E-2</v>
      </c>
      <c r="L419" s="44">
        <f>IFERROR(_xll.qlIndexFixing(Index6M,$H419,TRUE,_xll.ohTrigger(RecalcTrigger,Trigger6M)),NA())</f>
        <v>1.2828200337926646E-2</v>
      </c>
      <c r="M419" s="178">
        <f>IFERROR(_xll.qlIndexFixing(Index1Y,$H419,TRUE,_xll.ohTrigger(RecalcTrigger,Trigger1Y)),NA())</f>
        <v>1.5090951914846995E-2</v>
      </c>
      <c r="N419" s="177">
        <f>IFERROR(_xll.qlIndexFixing(ONIndex1M,I419,TRUE,_xll.ohTrigger(RecalcTrigger,Trigger1M)),NA())</f>
        <v>9.7487957790387547E-3</v>
      </c>
      <c r="O419" s="44">
        <f>IFERROR(_xll.qlIndexFixing(ONIndex3M,I419,TRUE,_xll.ohTrigger(RecalcTrigger,Trigger3M)),NA())</f>
        <v>1.0754961181953515E-2</v>
      </c>
      <c r="P419" s="44">
        <f>IFERROR(_xll.qlIndexFixing(ONIndex6M,I419,TRUE,_xll.ohTrigger(RecalcTrigger,Trigger6M)),NA())</f>
        <v>1.1802204311269771E-2</v>
      </c>
      <c r="Q419" s="178">
        <f>IFERROR(_xll.qlIndexFixing(ONIndex1Y,I419,TRUE,_xll.ohTrigger(RecalcTrigger,Trigger1Y)),NA())</f>
        <v>1.5242532081691795E-2</v>
      </c>
    </row>
    <row r="420" spans="2:17" x14ac:dyDescent="0.2">
      <c r="B420" s="39" t="s">
        <v>17</v>
      </c>
      <c r="D420" s="42">
        <f>_xll.qlCalendarAdvance(Calendar,$D419,B420,"f",FALSE)</f>
        <v>42880</v>
      </c>
      <c r="E420" s="172">
        <f>_xll.qlInterestRateIndexValueDate(IndexON,D420)</f>
        <v>42880</v>
      </c>
      <c r="F420" s="188">
        <f>IFERROR(_xll.qlIndexFixing(IndexON,D420,TRUE,_xll.ohTrigger(RecalcTrigger,TriggerON)),NA())</f>
        <v>8.8042332736459894E-3</v>
      </c>
      <c r="H420" s="42">
        <f>_xll.qlCalendarAdvance(Calendar,$H419,B420,"f",FALSE)</f>
        <v>42880</v>
      </c>
      <c r="I420" s="172">
        <f>_xll.qlInterestRateIndexValueDate(Index1M,$H420)</f>
        <v>42880</v>
      </c>
      <c r="J420" s="177">
        <f>IFERROR(_xll.qlIndexFixing(Index1M,$H420,TRUE,_xll.ohTrigger(RecalcTrigger,Trigger1M)),NA())</f>
        <v>9.9313825273738762E-3</v>
      </c>
      <c r="K420" s="44">
        <f>IFERROR(_xll.qlIndexFixing(Index3M,H420,TRUE,_xll.ohTrigger(RecalcTrigger,Trigger3M)),NA())</f>
        <v>1.1271927792487901E-2</v>
      </c>
      <c r="L420" s="44">
        <f>IFERROR(_xll.qlIndexFixing(Index6M,$H420,TRUE,_xll.ohTrigger(RecalcTrigger,Trigger6M)),NA())</f>
        <v>1.284878970083359E-2</v>
      </c>
      <c r="M420" s="178">
        <f>IFERROR(_xll.qlIndexFixing(Index1Y,$H420,TRUE,_xll.ohTrigger(RecalcTrigger,Trigger1Y)),NA())</f>
        <v>1.509493315739685E-2</v>
      </c>
      <c r="N420" s="177">
        <f>IFERROR(_xll.qlIndexFixing(ONIndex1M,I420,TRUE,_xll.ohTrigger(RecalcTrigger,Trigger1M)),NA())</f>
        <v>9.7597000153792912E-3</v>
      </c>
      <c r="O420" s="44">
        <f>IFERROR(_xll.qlIndexFixing(ONIndex3M,I420,TRUE,_xll.ohTrigger(RecalcTrigger,Trigger3M)),NA())</f>
        <v>1.0766236920505268E-2</v>
      </c>
      <c r="P420" s="44">
        <f>IFERROR(_xll.qlIndexFixing(ONIndex6M,I420,TRUE,_xll.ohTrigger(RecalcTrigger,Trigger6M)),NA())</f>
        <v>1.1814138576301536E-2</v>
      </c>
      <c r="Q420" s="178">
        <f>IFERROR(_xll.qlIndexFixing(ONIndex1Y,I420,TRUE,_xll.ohTrigger(RecalcTrigger,Trigger1Y)),NA())</f>
        <v>1.5251715988504611E-2</v>
      </c>
    </row>
    <row r="421" spans="2:17" x14ac:dyDescent="0.2">
      <c r="B421" s="39" t="s">
        <v>17</v>
      </c>
      <c r="D421" s="42">
        <f>_xll.qlCalendarAdvance(Calendar,$D420,B421,"f",FALSE)</f>
        <v>42881</v>
      </c>
      <c r="E421" s="172">
        <f>_xll.qlInterestRateIndexValueDate(IndexON,D421)</f>
        <v>42881</v>
      </c>
      <c r="F421" s="188">
        <f>IFERROR(_xll.qlIndexFixing(IndexON,D421,TRUE,_xll.ohTrigger(RecalcTrigger,TriggerON)),NA())</f>
        <v>8.8329222181324218E-3</v>
      </c>
      <c r="H421" s="42">
        <f>_xll.qlCalendarAdvance(Calendar,$H420,B421,"f",FALSE)</f>
        <v>42881</v>
      </c>
      <c r="I421" s="172">
        <f>_xll.qlInterestRateIndexValueDate(Index1M,$H421)</f>
        <v>42881</v>
      </c>
      <c r="J421" s="177">
        <f>IFERROR(_xll.qlIndexFixing(Index1M,$H421,TRUE,_xll.ohTrigger(RecalcTrigger,Trigger1M)),NA())</f>
        <v>9.9366549776579126E-3</v>
      </c>
      <c r="K421" s="44">
        <f>IFERROR(_xll.qlIndexFixing(Index3M,H421,TRUE,_xll.ohTrigger(RecalcTrigger,Trigger3M)),NA())</f>
        <v>1.1298669330010979E-2</v>
      </c>
      <c r="L421" s="44">
        <f>IFERROR(_xll.qlIndexFixing(Index6M,$H421,TRUE,_xll.ohTrigger(RecalcTrigger,Trigger6M)),NA())</f>
        <v>1.2853966358821068E-2</v>
      </c>
      <c r="M421" s="178">
        <f>IFERROR(_xll.qlIndexFixing(Index1Y,$H421,TRUE,_xll.ohTrigger(RecalcTrigger,Trigger1Y)),NA())</f>
        <v>1.5114057637150517E-2</v>
      </c>
      <c r="N421" s="177">
        <f>IFERROR(_xll.qlIndexFixing(ONIndex1M,I421,TRUE,_xll.ohTrigger(RecalcTrigger,Trigger1M)),NA())</f>
        <v>9.787309692357582E-3</v>
      </c>
      <c r="O421" s="44">
        <f>IFERROR(_xll.qlIndexFixing(ONIndex3M,I421,TRUE,_xll.ohTrigger(RecalcTrigger,Trigger3M)),NA())</f>
        <v>1.0794799039962333E-2</v>
      </c>
      <c r="P421" s="44">
        <f>IFERROR(_xll.qlIndexFixing(ONIndex6M,I421,TRUE,_xll.ohTrigger(RecalcTrigger,Trigger6M)),NA())</f>
        <v>1.1844452297946062E-2</v>
      </c>
      <c r="Q421" s="178">
        <f>IFERROR(_xll.qlIndexFixing(ONIndex1Y,I421,TRUE,_xll.ohTrigger(RecalcTrigger,Trigger1Y)),NA())</f>
        <v>1.5270087228483331E-2</v>
      </c>
    </row>
    <row r="422" spans="2:17" x14ac:dyDescent="0.2">
      <c r="B422" s="39" t="s">
        <v>17</v>
      </c>
      <c r="D422" s="42">
        <f>_xll.qlCalendarAdvance(Calendar,$D421,B422,"f",FALSE)</f>
        <v>42885</v>
      </c>
      <c r="E422" s="172">
        <f>_xll.qlInterestRateIndexValueDate(IndexON,D422)</f>
        <v>42885</v>
      </c>
      <c r="F422" s="188">
        <f>IFERROR(_xll.qlIndexFixing(IndexON,D422,TRUE,_xll.ohTrigger(RecalcTrigger,TriggerON)),NA())</f>
        <v>8.8608124257893994E-3</v>
      </c>
      <c r="H422" s="42">
        <f>_xll.qlCalendarAdvance(Calendar,$H421,B422,"f",FALSE)</f>
        <v>42885</v>
      </c>
      <c r="I422" s="172">
        <f>_xll.qlInterestRateIndexValueDate(Index1M,$H422)</f>
        <v>42885</v>
      </c>
      <c r="J422" s="177">
        <f>IFERROR(_xll.qlIndexFixing(Index1M,$H422,TRUE,_xll.ohTrigger(RecalcTrigger,Trigger1M)),NA())</f>
        <v>9.9796477037209039E-3</v>
      </c>
      <c r="K422" s="44">
        <f>IFERROR(_xll.qlIndexFixing(Index3M,H422,TRUE,_xll.ohTrigger(RecalcTrigger,Trigger3M)),NA())</f>
        <v>1.132484154835672E-2</v>
      </c>
      <c r="L422" s="44">
        <f>IFERROR(_xll.qlIndexFixing(Index6M,$H422,TRUE,_xll.ohTrigger(RecalcTrigger,Trigger6M)),NA())</f>
        <v>1.2889939560353929E-2</v>
      </c>
      <c r="M422" s="178">
        <f>IFERROR(_xll.qlIndexFixing(Index1Y,$H422,TRUE,_xll.ohTrigger(RecalcTrigger,Trigger1Y)),NA())</f>
        <v>1.5114923671648794E-2</v>
      </c>
      <c r="N422" s="177">
        <f>IFERROR(_xll.qlIndexFixing(ONIndex1M,I422,TRUE,_xll.ohTrigger(RecalcTrigger,Trigger1M)),NA())</f>
        <v>9.81408753952695E-3</v>
      </c>
      <c r="O422" s="44">
        <f>IFERROR(_xll.qlIndexFixing(ONIndex3M,I422,TRUE,_xll.ohTrigger(RecalcTrigger,Trigger3M)),NA())</f>
        <v>1.082229738958107E-2</v>
      </c>
      <c r="P422" s="44">
        <f>IFERROR(_xll.qlIndexFixing(ONIndex6M,I422,TRUE,_xll.ohTrigger(RecalcTrigger,Trigger6M)),NA())</f>
        <v>1.1873514594747947E-2</v>
      </c>
      <c r="Q422" s="178">
        <f>IFERROR(_xll.qlIndexFixing(ONIndex1Y,I422,TRUE,_xll.ohTrigger(RecalcTrigger,Trigger1Y)),NA())</f>
        <v>1.5280995454124424E-2</v>
      </c>
    </row>
    <row r="423" spans="2:17" x14ac:dyDescent="0.2">
      <c r="B423" s="39" t="s">
        <v>17</v>
      </c>
      <c r="D423" s="42">
        <f>_xll.qlCalendarAdvance(Calendar,$D422,B423,"f",FALSE)</f>
        <v>42886</v>
      </c>
      <c r="E423" s="172">
        <f>_xll.qlInterestRateIndexValueDate(IndexON,D423)</f>
        <v>42886</v>
      </c>
      <c r="F423" s="188">
        <f>IFERROR(_xll.qlIndexFixing(IndexON,D423,TRUE,_xll.ohTrigger(RecalcTrigger,TriggerON)),NA())</f>
        <v>8.8720337508407798E-3</v>
      </c>
      <c r="H423" s="42">
        <f>_xll.qlCalendarAdvance(Calendar,$H422,B423,"f",FALSE)</f>
        <v>42886</v>
      </c>
      <c r="I423" s="172">
        <f>_xll.qlInterestRateIndexValueDate(Index1M,$H423)</f>
        <v>42886</v>
      </c>
      <c r="J423" s="177">
        <f>IFERROR(_xll.qlIndexFixing(Index1M,$H423,TRUE,_xll.ohTrigger(RecalcTrigger,Trigger1M)),NA())</f>
        <v>9.9848979028127251E-3</v>
      </c>
      <c r="K423" s="44">
        <f>IFERROR(_xll.qlIndexFixing(Index3M,H423,TRUE,_xll.ohTrigger(RecalcTrigger,Trigger3M)),NA())</f>
        <v>1.1335386013862948E-2</v>
      </c>
      <c r="L423" s="44">
        <f>IFERROR(_xll.qlIndexFixing(Index6M,$H423,TRUE,_xll.ohTrigger(RecalcTrigger,Trigger6M)),NA())</f>
        <v>1.2895074316089036E-2</v>
      </c>
      <c r="M423" s="178">
        <f>IFERROR(_xll.qlIndexFixing(Index1Y,$H423,TRUE,_xll.ohTrigger(RecalcTrigger,Trigger1Y)),NA())</f>
        <v>1.5118959857863157E-2</v>
      </c>
      <c r="N423" s="177">
        <f>IFERROR(_xll.qlIndexFixing(ONIndex1M,I423,TRUE,_xll.ohTrigger(RecalcTrigger,Trigger1M)),NA())</f>
        <v>9.8249383128778955E-3</v>
      </c>
      <c r="O423" s="44">
        <f>IFERROR(_xll.qlIndexFixing(ONIndex3M,I423,TRUE,_xll.ohTrigger(RecalcTrigger,Trigger3M)),NA())</f>
        <v>1.0833445838708267E-2</v>
      </c>
      <c r="P423" s="44">
        <f>IFERROR(_xll.qlIndexFixing(ONIndex6M,I423,TRUE,_xll.ohTrigger(RecalcTrigger,Trigger6M)),NA())</f>
        <v>1.1885330737094746E-2</v>
      </c>
      <c r="Q423" s="178">
        <f>IFERROR(_xll.qlIndexFixing(ONIndex1Y,I423,TRUE,_xll.ohTrigger(RecalcTrigger,Trigger1Y)),NA())</f>
        <v>1.528352333300842E-2</v>
      </c>
    </row>
    <row r="424" spans="2:17" x14ac:dyDescent="0.2">
      <c r="B424" s="39" t="s">
        <v>17</v>
      </c>
      <c r="D424" s="42">
        <f>_xll.qlCalendarAdvance(Calendar,$D423,B424,"f",FALSE)</f>
        <v>42887</v>
      </c>
      <c r="E424" s="172">
        <f>_xll.qlInterestRateIndexValueDate(IndexON,D424)</f>
        <v>42887</v>
      </c>
      <c r="F424" s="188">
        <f>IFERROR(_xll.qlIndexFixing(IndexON,D424,TRUE,_xll.ohTrigger(RecalcTrigger,TriggerON)),NA())</f>
        <v>8.8832235740943233E-3</v>
      </c>
      <c r="H424" s="42">
        <f>_xll.qlCalendarAdvance(Calendar,$H423,B424,"f",FALSE)</f>
        <v>42887</v>
      </c>
      <c r="I424" s="172">
        <f>_xll.qlInterestRateIndexValueDate(Index1M,$H424)</f>
        <v>42887</v>
      </c>
      <c r="J424" s="177">
        <f>IFERROR(_xll.qlIndexFixing(Index1M,$H424,TRUE,_xll.ohTrigger(RecalcTrigger,Trigger1M)),NA())</f>
        <v>1.0006559491480722E-2</v>
      </c>
      <c r="K424" s="44">
        <f>IFERROR(_xll.qlIndexFixing(Index3M,H424,TRUE,_xll.ohTrigger(RecalcTrigger,Trigger3M)),NA())</f>
        <v>1.1345917982406197E-2</v>
      </c>
      <c r="L424" s="44">
        <f>IFERROR(_xll.qlIndexFixing(Index6M,$H424,TRUE,_xll.ohTrigger(RecalcTrigger,Trigger6M)),NA())</f>
        <v>1.2905303702195378E-2</v>
      </c>
      <c r="M424" s="178">
        <f>IFERROR(_xll.qlIndexFixing(Index1Y,$H424,TRUE,_xll.ohTrigger(RecalcTrigger,Trigger1Y)),NA())</f>
        <v>1.5123015813112373E-2</v>
      </c>
      <c r="N424" s="177">
        <f>IFERROR(_xll.qlIndexFixing(ONIndex1M,I424,TRUE,_xll.ohTrigger(RecalcTrigger,Trigger1M)),NA())</f>
        <v>9.8357801755954988E-3</v>
      </c>
      <c r="O424" s="44">
        <f>IFERROR(_xll.qlIndexFixing(ONIndex3M,I424,TRUE,_xll.ohTrigger(RecalcTrigger,Trigger3M)),NA())</f>
        <v>1.0844573072836816E-2</v>
      </c>
      <c r="P424" s="44">
        <f>IFERROR(_xll.qlIndexFixing(ONIndex6M,I424,TRUE,_xll.ohTrigger(RecalcTrigger,Trigger6M)),NA())</f>
        <v>1.1897127192327384E-2</v>
      </c>
      <c r="Q424" s="178">
        <f>IFERROR(_xll.qlIndexFixing(ONIndex1Y,I424,TRUE,_xll.ohTrigger(RecalcTrigger,Trigger1Y)),NA())</f>
        <v>1.5284941873823232E-2</v>
      </c>
    </row>
    <row r="425" spans="2:17" x14ac:dyDescent="0.2">
      <c r="B425" s="39" t="s">
        <v>17</v>
      </c>
      <c r="D425" s="42">
        <f>_xll.qlCalendarAdvance(Calendar,$D424,B425,"f",FALSE)</f>
        <v>42888</v>
      </c>
      <c r="E425" s="172">
        <f>_xll.qlInterestRateIndexValueDate(IndexON,D425)</f>
        <v>42888</v>
      </c>
      <c r="F425" s="188">
        <f>IFERROR(_xll.qlIndexFixing(IndexON,D425,TRUE,_xll.ohTrigger(RecalcTrigger,TriggerON)),NA())</f>
        <v>8.9057154982286075E-3</v>
      </c>
      <c r="H425" s="42">
        <f>_xll.qlCalendarAdvance(Calendar,$H424,B425,"f",FALSE)</f>
        <v>42888</v>
      </c>
      <c r="I425" s="172">
        <f>_xll.qlInterestRateIndexValueDate(Index1M,$H425)</f>
        <v>42888</v>
      </c>
      <c r="J425" s="177">
        <f>IFERROR(_xll.qlIndexFixing(Index1M,$H425,TRUE,_xll.ohTrigger(RecalcTrigger,Trigger1M)),NA())</f>
        <v>1.0011798710298602E-2</v>
      </c>
      <c r="K425" s="44">
        <f>IFERROR(_xll.qlIndexFixing(Index3M,H425,TRUE,_xll.ohTrigger(RecalcTrigger,Trigger3M)),NA())</f>
        <v>1.1367122821565507E-2</v>
      </c>
      <c r="L425" s="44">
        <f>IFERROR(_xll.qlIndexFixing(Index6M,$H425,TRUE,_xll.ohTrigger(RecalcTrigger,Trigger6M)),NA())</f>
        <v>1.2925704560849743E-2</v>
      </c>
      <c r="M425" s="178">
        <f>IFERROR(_xll.qlIndexFixing(Index1Y,$H425,TRUE,_xll.ohTrigger(RecalcTrigger,Trigger1Y)),NA())</f>
        <v>1.5137409914089262E-2</v>
      </c>
      <c r="N425" s="177">
        <f>IFERROR(_xll.qlIndexFixing(ONIndex1M,I425,TRUE,_xll.ohTrigger(RecalcTrigger,Trigger1M)),NA())</f>
        <v>9.8577004181218033E-3</v>
      </c>
      <c r="O425" s="44">
        <f>IFERROR(_xll.qlIndexFixing(ONIndex3M,I425,TRUE,_xll.ohTrigger(RecalcTrigger,Trigger3M)),NA())</f>
        <v>1.0867080352296629E-2</v>
      </c>
      <c r="P425" s="44">
        <f>IFERROR(_xll.qlIndexFixing(ONIndex6M,I425,TRUE,_xll.ohTrigger(RecalcTrigger,Trigger6M)),NA())</f>
        <v>1.19210438037994E-2</v>
      </c>
      <c r="Q425" s="178">
        <f>IFERROR(_xll.qlIndexFixing(ONIndex1Y,I425,TRUE,_xll.ohTrigger(RecalcTrigger,Trigger1Y)),NA())</f>
        <v>1.5284721179181414E-2</v>
      </c>
    </row>
    <row r="426" spans="2:17" x14ac:dyDescent="0.2">
      <c r="B426" s="39" t="s">
        <v>17</v>
      </c>
      <c r="D426" s="42">
        <f>_xll.qlCalendarAdvance(Calendar,$D425,B426,"f",FALSE)</f>
        <v>42891</v>
      </c>
      <c r="E426" s="172">
        <f>_xll.qlInterestRateIndexValueDate(IndexON,D426)</f>
        <v>42891</v>
      </c>
      <c r="F426" s="188">
        <f>IFERROR(_xll.qlIndexFixing(IndexON,D426,TRUE,_xll.ohTrigger(RecalcTrigger,TriggerON)),NA())</f>
        <v>8.9276678492111738E-3</v>
      </c>
      <c r="H426" s="42">
        <f>_xll.qlCalendarAdvance(Calendar,$H425,B426,"f",FALSE)</f>
        <v>42891</v>
      </c>
      <c r="I426" s="172">
        <f>_xll.qlInterestRateIndexValueDate(Index1M,$H426)</f>
        <v>42891</v>
      </c>
      <c r="J426" s="177">
        <f>IFERROR(_xll.qlIndexFixing(Index1M,$H426,TRUE,_xll.ohTrigger(RecalcTrigger,Trigger1M)),NA())</f>
        <v>1.0038414633149695E-2</v>
      </c>
      <c r="K426" s="44">
        <f>IFERROR(_xll.qlIndexFixing(Index3M,H426,TRUE,_xll.ohTrigger(RecalcTrigger,Trigger3M)),NA())</f>
        <v>1.1387923157809782E-2</v>
      </c>
      <c r="L426" s="44">
        <f>IFERROR(_xll.qlIndexFixing(Index6M,$H426,TRUE,_xll.ohTrigger(RecalcTrigger,Trigger6M)),NA())</f>
        <v>1.29460787973348E-2</v>
      </c>
      <c r="M426" s="178">
        <f>IFERROR(_xll.qlIndexFixing(Index1Y,$H426,TRUE,_xll.ohTrigger(RecalcTrigger,Trigger1Y)),NA())</f>
        <v>1.5139497966433879E-2</v>
      </c>
      <c r="N426" s="177">
        <f>IFERROR(_xll.qlIndexFixing(ONIndex1M,I426,TRUE,_xll.ohTrigger(RecalcTrigger,Trigger1M)),NA())</f>
        <v>9.879058521348183E-3</v>
      </c>
      <c r="O426" s="44">
        <f>IFERROR(_xll.qlIndexFixing(ONIndex3M,I426,TRUE,_xll.ohTrigger(RecalcTrigger,Trigger3M)),NA())</f>
        <v>1.0888869860337103E-2</v>
      </c>
      <c r="P426" s="44">
        <f>IFERROR(_xll.qlIndexFixing(ONIndex6M,I426,TRUE,_xll.ohTrigger(RecalcTrigger,Trigger6M)),NA())</f>
        <v>1.1944116142116323E-2</v>
      </c>
      <c r="Q426" s="178">
        <f>IFERROR(_xll.qlIndexFixing(ONIndex1Y,I426,TRUE,_xll.ohTrigger(RecalcTrigger,Trigger1Y)),NA())</f>
        <v>1.5279522655742284E-2</v>
      </c>
    </row>
    <row r="427" spans="2:17" x14ac:dyDescent="0.2">
      <c r="B427" s="39" t="s">
        <v>17</v>
      </c>
      <c r="D427" s="42">
        <f>_xll.qlCalendarAdvance(Calendar,$D426,B427,"f",FALSE)</f>
        <v>42892</v>
      </c>
      <c r="E427" s="172">
        <f>_xll.qlInterestRateIndexValueDate(IndexON,D427)</f>
        <v>42892</v>
      </c>
      <c r="F427" s="188">
        <f>IFERROR(_xll.qlIndexFixing(IndexON,D427,TRUE,_xll.ohTrigger(RecalcTrigger,TriggerON)),NA())</f>
        <v>8.9387001634755325E-3</v>
      </c>
      <c r="H427" s="42">
        <f>_xll.qlCalendarAdvance(Calendar,$H426,B427,"f",FALSE)</f>
        <v>42892</v>
      </c>
      <c r="I427" s="172">
        <f>_xll.qlInterestRateIndexValueDate(Index1M,$H427)</f>
        <v>42892</v>
      </c>
      <c r="J427" s="177">
        <f>IFERROR(_xll.qlIndexFixing(Index1M,$H427,TRUE,_xll.ohTrigger(RecalcTrigger,Trigger1M)),NA())</f>
        <v>1.004909125354736E-2</v>
      </c>
      <c r="K427" s="44">
        <f>IFERROR(_xll.qlIndexFixing(Index3M,H427,TRUE,_xll.ohTrigger(RecalcTrigger,Trigger3M)),NA())</f>
        <v>1.1398394344696642E-2</v>
      </c>
      <c r="L427" s="44">
        <f>IFERROR(_xll.qlIndexFixing(Index6M,$H427,TRUE,_xll.ohTrigger(RecalcTrigger,Trigger6M)),NA())</f>
        <v>1.2956237409974401E-2</v>
      </c>
      <c r="M427" s="178">
        <f>IFERROR(_xll.qlIndexFixing(Index1Y,$H427,TRUE,_xll.ohTrigger(RecalcTrigger,Trigger1Y)),NA())</f>
        <v>1.5143698248786475E-2</v>
      </c>
      <c r="N427" s="177">
        <f>IFERROR(_xll.qlIndexFixing(ONIndex1M,I427,TRUE,_xll.ohTrigger(RecalcTrigger,Trigger1M)),NA())</f>
        <v>9.889855831547445E-3</v>
      </c>
      <c r="O427" s="44">
        <f>IFERROR(_xll.qlIndexFixing(ONIndex3M,I427,TRUE,_xll.ohTrigger(RecalcTrigger,Trigger3M)),NA())</f>
        <v>1.0899891019958696E-2</v>
      </c>
      <c r="P427" s="44">
        <f>IFERROR(_xll.qlIndexFixing(ONIndex6M,I427,TRUE,_xll.ohTrigger(RecalcTrigger,Trigger6M)),NA())</f>
        <v>1.1955814161859202E-2</v>
      </c>
      <c r="Q427" s="178">
        <f>IFERROR(_xll.qlIndexFixing(ONIndex1Y,I427,TRUE,_xll.ohTrigger(RecalcTrigger,Trigger1Y)),NA())</f>
        <v>1.527539450580595E-2</v>
      </c>
    </row>
    <row r="428" spans="2:17" x14ac:dyDescent="0.2">
      <c r="B428" s="39" t="s">
        <v>17</v>
      </c>
      <c r="D428" s="42">
        <f>_xll.qlCalendarAdvance(Calendar,$D427,B428,"f",FALSE)</f>
        <v>42893</v>
      </c>
      <c r="E428" s="172">
        <f>_xll.qlInterestRateIndexValueDate(IndexON,D428)</f>
        <v>42893</v>
      </c>
      <c r="F428" s="188">
        <f>IFERROR(_xll.qlIndexFixing(IndexON,D428,TRUE,_xll.ohTrigger(RecalcTrigger,TriggerON)),NA())</f>
        <v>8.9497009759420543E-3</v>
      </c>
      <c r="H428" s="42">
        <f>_xll.qlCalendarAdvance(Calendar,$H427,B428,"f",FALSE)</f>
        <v>42893</v>
      </c>
      <c r="I428" s="172">
        <f>_xll.qlInterestRateIndexValueDate(Index1M,$H428)</f>
        <v>42893</v>
      </c>
      <c r="J428" s="177">
        <f>IFERROR(_xll.qlIndexFixing(Index1M,$H428,TRUE,_xll.ohTrigger(RecalcTrigger,Trigger1M)),NA())</f>
        <v>1.0059758965335138E-2</v>
      </c>
      <c r="K428" s="44">
        <f>IFERROR(_xll.qlIndexFixing(Index3M,H428,TRUE,_xll.ohTrigger(RecalcTrigger,Trigger3M)),NA())</f>
        <v>1.1408853715893796E-2</v>
      </c>
      <c r="L428" s="44">
        <f>IFERROR(_xll.qlIndexFixing(Index6M,$H428,TRUE,_xll.ohTrigger(RecalcTrigger,Trigger6M)),NA())</f>
        <v>1.2966382138632769E-2</v>
      </c>
      <c r="M428" s="178">
        <f>IFERROR(_xll.qlIndexFixing(Index1Y,$H428,TRUE,_xll.ohTrigger(RecalcTrigger,Trigger1Y)),NA())</f>
        <v>1.5147936493308256E-2</v>
      </c>
      <c r="N428" s="177">
        <f>IFERROR(_xll.qlIndexFixing(ONIndex1M,I428,TRUE,_xll.ohTrigger(RecalcTrigger,Trigger1M)),NA())</f>
        <v>9.9006442310323184E-3</v>
      </c>
      <c r="O428" s="44">
        <f>IFERROR(_xll.qlIndexFixing(ONIndex3M,I428,TRUE,_xll.ohTrigger(RecalcTrigger,Trigger3M)),NA())</f>
        <v>1.0910890964581643E-2</v>
      </c>
      <c r="P428" s="44">
        <f>IFERROR(_xll.qlIndexFixing(ONIndex6M,I428,TRUE,_xll.ohTrigger(RecalcTrigger,Trigger6M)),NA())</f>
        <v>1.1967492494325827E-2</v>
      </c>
      <c r="Q428" s="178">
        <f>IFERROR(_xll.qlIndexFixing(ONIndex1Y,I428,TRUE,_xll.ohTrigger(RecalcTrigger,Trigger1Y)),NA())</f>
        <v>1.5270157017962527E-2</v>
      </c>
    </row>
    <row r="429" spans="2:17" x14ac:dyDescent="0.2">
      <c r="B429" s="39" t="s">
        <v>17</v>
      </c>
      <c r="D429" s="42">
        <f>_xll.qlCalendarAdvance(Calendar,$D428,B429,"f",FALSE)</f>
        <v>42894</v>
      </c>
      <c r="E429" s="172">
        <f>_xll.qlInterestRateIndexValueDate(IndexON,D429)</f>
        <v>42894</v>
      </c>
      <c r="F429" s="188">
        <f>IFERROR(_xll.qlIndexFixing(IndexON,D429,TRUE,_xll.ohTrigger(RecalcTrigger,TriggerON)),NA())</f>
        <v>8.9606702866107391E-3</v>
      </c>
      <c r="H429" s="42">
        <f>_xll.qlCalendarAdvance(Calendar,$H428,B429,"f",FALSE)</f>
        <v>42894</v>
      </c>
      <c r="I429" s="172">
        <f>_xll.qlInterestRateIndexValueDate(Index1M,$H429)</f>
        <v>42894</v>
      </c>
      <c r="J429" s="177">
        <f>IFERROR(_xll.qlIndexFixing(Index1M,$H429,TRUE,_xll.ohTrigger(RecalcTrigger,Trigger1M)),NA())</f>
        <v>1.0081299945093325E-2</v>
      </c>
      <c r="K429" s="44">
        <f>IFERROR(_xll.qlIndexFixing(Index3M,H429,TRUE,_xll.ohTrigger(RecalcTrigger,Trigger3M)),NA())</f>
        <v>1.1419301384951487E-2</v>
      </c>
      <c r="L429" s="44">
        <f>IFERROR(_xll.qlIndexFixing(Index6M,$H429,TRUE,_xll.ohTrigger(RecalcTrigger,Trigger6M)),NA())</f>
        <v>1.2976513073554274E-2</v>
      </c>
      <c r="M429" s="178">
        <f>IFERROR(_xll.qlIndexFixing(Index1Y,$H429,TRUE,_xll.ohTrigger(RecalcTrigger,Trigger1Y)),NA())</f>
        <v>1.5152215732373575E-2</v>
      </c>
      <c r="N429" s="177">
        <f>IFERROR(_xll.qlIndexFixing(ONIndex1M,I429,TRUE,_xll.ohTrigger(RecalcTrigger,Trigger1M)),NA())</f>
        <v>9.9114237202080346E-3</v>
      </c>
      <c r="O429" s="44">
        <f>IFERROR(_xll.qlIndexFixing(ONIndex3M,I429,TRUE,_xll.ohTrigger(RecalcTrigger,Trigger3M)),NA())</f>
        <v>1.092186969428699E-2</v>
      </c>
      <c r="P429" s="44">
        <f>IFERROR(_xll.qlIndexFixing(ONIndex6M,I429,TRUE,_xll.ohTrigger(RecalcTrigger,Trigger6M)),NA())</f>
        <v>1.1979151139759336E-2</v>
      </c>
      <c r="Q429" s="178">
        <f>IFERROR(_xll.qlIndexFixing(ONIndex1Y,I429,TRUE,_xll.ohTrigger(RecalcTrigger,Trigger1Y)),NA())</f>
        <v>1.526381019204992E-2</v>
      </c>
    </row>
    <row r="430" spans="2:17" x14ac:dyDescent="0.2">
      <c r="B430" s="39" t="s">
        <v>17</v>
      </c>
      <c r="D430" s="42">
        <f>_xll.qlCalendarAdvance(Calendar,$D429,B430,"f",FALSE)</f>
        <v>42895</v>
      </c>
      <c r="E430" s="172">
        <f>_xll.qlInterestRateIndexValueDate(IndexON,D430)</f>
        <v>42895</v>
      </c>
      <c r="F430" s="188">
        <f>IFERROR(_xll.qlIndexFixing(IndexON,D430,TRUE,_xll.ohTrigger(RecalcTrigger,TriggerON)),NA())</f>
        <v>8.9827249593873084E-3</v>
      </c>
      <c r="H430" s="42">
        <f>_xll.qlCalendarAdvance(Calendar,$H429,B430,"f",FALSE)</f>
        <v>42895</v>
      </c>
      <c r="I430" s="172">
        <f>_xll.qlInterestRateIndexValueDate(Index1M,$H430)</f>
        <v>42895</v>
      </c>
      <c r="J430" s="177">
        <f>IFERROR(_xll.qlIndexFixing(Index1M,$H430,TRUE,_xll.ohTrigger(RecalcTrigger,Trigger1M)),NA())</f>
        <v>1.0086505928426475E-2</v>
      </c>
      <c r="K430" s="44">
        <f>IFERROR(_xll.qlIndexFixing(Index3M,H430,TRUE,_xll.ohTrigger(RecalcTrigger,Trigger3M)),NA())</f>
        <v>1.1440350936561745E-2</v>
      </c>
      <c r="L430" s="44">
        <f>IFERROR(_xll.qlIndexFixing(Index6M,$H430,TRUE,_xll.ohTrigger(RecalcTrigger,Trigger6M)),NA())</f>
        <v>1.299675057759367E-2</v>
      </c>
      <c r="M430" s="178">
        <f>IFERROR(_xll.qlIndexFixing(Index1Y,$H430,TRUE,_xll.ohTrigger(RecalcTrigger,Trigger1Y)),NA())</f>
        <v>1.5167064715395241E-2</v>
      </c>
      <c r="N430" s="177">
        <f>IFERROR(_xll.qlIndexFixing(ONIndex1M,I430,TRUE,_xll.ohTrigger(RecalcTrigger,Trigger1M)),NA())</f>
        <v>9.93322331000061E-3</v>
      </c>
      <c r="O430" s="44">
        <f>IFERROR(_xll.qlIndexFixing(ONIndex3M,I430,TRUE,_xll.ohTrigger(RecalcTrigger,Trigger3M)),NA())</f>
        <v>1.0944084565924774E-2</v>
      </c>
      <c r="P430" s="44">
        <f>IFERROR(_xll.qlIndexFixing(ONIndex6M,I430,TRUE,_xll.ohTrigger(RecalcTrigger,Trigger6M)),NA())</f>
        <v>1.2002797489521674E-2</v>
      </c>
      <c r="Q430" s="178">
        <f>IFERROR(_xll.qlIndexFixing(ONIndex1Y,I430,TRUE,_xll.ohTrigger(RecalcTrigger,Trigger1Y)),NA())</f>
        <v>1.5248055697864398E-2</v>
      </c>
    </row>
    <row r="431" spans="2:17" x14ac:dyDescent="0.2">
      <c r="B431" s="39" t="s">
        <v>17</v>
      </c>
      <c r="D431" s="42">
        <f>_xll.qlCalendarAdvance(Calendar,$D430,B431,"f",FALSE)</f>
        <v>42898</v>
      </c>
      <c r="E431" s="172">
        <f>_xll.qlInterestRateIndexValueDate(IndexON,D431)</f>
        <v>42898</v>
      </c>
      <c r="F431" s="188">
        <f>IFERROR(_xll.qlIndexFixing(IndexON,D431,TRUE,_xll.ohTrigger(RecalcTrigger,TriggerON)),NA())</f>
        <v>9.0042325110639698E-3</v>
      </c>
      <c r="H431" s="42">
        <f>_xll.qlCalendarAdvance(Calendar,$H430,B431,"f",FALSE)</f>
        <v>42898</v>
      </c>
      <c r="I431" s="172">
        <f>_xll.qlInterestRateIndexValueDate(Index1M,$H431)</f>
        <v>42898</v>
      </c>
      <c r="J431" s="177">
        <f>IFERROR(_xll.qlIndexFixing(Index1M,$H431,TRUE,_xll.ohTrigger(RecalcTrigger,Trigger1M)),NA())</f>
        <v>1.0112963894285548E-2</v>
      </c>
      <c r="K431" s="44">
        <f>IFERROR(_xll.qlIndexFixing(Index3M,H431,TRUE,_xll.ohTrigger(RecalcTrigger,Trigger3M)),NA())</f>
        <v>1.146097731083303E-2</v>
      </c>
      <c r="L431" s="44">
        <f>IFERROR(_xll.qlIndexFixing(Index6M,$H431,TRUE,_xll.ohTrigger(RecalcTrigger,Trigger6M)),NA())</f>
        <v>1.3016900680783408E-2</v>
      </c>
      <c r="M431" s="178">
        <f>IFERROR(_xll.qlIndexFixing(Index1Y,$H431,TRUE,_xll.ohTrigger(RecalcTrigger,Trigger1Y)),NA())</f>
        <v>1.5169803283544558E-2</v>
      </c>
      <c r="N431" s="177">
        <f>IFERROR(_xll.qlIndexFixing(ONIndex1M,I431,TRUE,_xll.ohTrigger(RecalcTrigger,Trigger1M)),NA())</f>
        <v>9.9544525712258469E-3</v>
      </c>
      <c r="O431" s="44">
        <f>IFERROR(_xll.qlIndexFixing(ONIndex3M,I431,TRUE,_xll.ohTrigger(RecalcTrigger,Trigger3M)),NA())</f>
        <v>1.0965572463770279E-2</v>
      </c>
      <c r="P431" s="44">
        <f>IFERROR(_xll.qlIndexFixing(ONIndex6M,I431,TRUE,_xll.ohTrigger(RecalcTrigger,Trigger6M)),NA())</f>
        <v>1.202558885002758E-2</v>
      </c>
      <c r="Q431" s="178">
        <f>IFERROR(_xll.qlIndexFixing(ONIndex1Y,I431,TRUE,_xll.ohTrigger(RecalcTrigger,Trigger1Y)),NA())</f>
        <v>1.5227329509652776E-2</v>
      </c>
    </row>
    <row r="432" spans="2:17" x14ac:dyDescent="0.2">
      <c r="B432" s="39" t="s">
        <v>17</v>
      </c>
      <c r="D432" s="42">
        <f>_xll.qlCalendarAdvance(Calendar,$D431,B432,"f",FALSE)</f>
        <v>42899</v>
      </c>
      <c r="E432" s="172">
        <f>_xll.qlInterestRateIndexValueDate(IndexON,D432)</f>
        <v>42899</v>
      </c>
      <c r="F432" s="188">
        <f>IFERROR(_xll.qlIndexFixing(IndexON,D432,TRUE,_xll.ohTrigger(RecalcTrigger,TriggerON)),NA())</f>
        <v>9.0150443125813773E-3</v>
      </c>
      <c r="H432" s="42">
        <f>_xll.qlCalendarAdvance(Calendar,$H431,B432,"f",FALSE)</f>
        <v>42899</v>
      </c>
      <c r="I432" s="172">
        <f>_xll.qlInterestRateIndexValueDate(Index1M,$H432)</f>
        <v>42899</v>
      </c>
      <c r="J432" s="177">
        <f>IFERROR(_xll.qlIndexFixing(Index1M,$H432,TRUE,_xll.ohTrigger(RecalcTrigger,Trigger1M)),NA())</f>
        <v>1.012357815391692E-2</v>
      </c>
      <c r="K432" s="44">
        <f>IFERROR(_xll.qlIndexFixing(Index3M,H432,TRUE,_xll.ohTrigger(RecalcTrigger,Trigger3M)),NA())</f>
        <v>1.1471368172490235E-2</v>
      </c>
      <c r="L432" s="44">
        <f>IFERROR(_xll.qlIndexFixing(Index6M,$H432,TRUE,_xll.ohTrigger(RecalcTrigger,Trigger6M)),NA())</f>
        <v>1.302696400072644E-2</v>
      </c>
      <c r="M432" s="178">
        <f>IFERROR(_xll.qlIndexFixing(Index1Y,$H432,TRUE,_xll.ohTrigger(RecalcTrigger,Trigger1Y)),NA())</f>
        <v>1.517433298294768E-2</v>
      </c>
      <c r="N432" s="177">
        <f>IFERROR(_xll.qlIndexFixing(ONIndex1M,I432,TRUE,_xll.ohTrigger(RecalcTrigger,Trigger1M)),NA())</f>
        <v>9.9651875075590368E-3</v>
      </c>
      <c r="O432" s="44">
        <f>IFERROR(_xll.qlIndexFixing(ONIndex3M,I432,TRUE,_xll.ohTrigger(RecalcTrigger,Trigger3M)),NA())</f>
        <v>1.0976445118806577E-2</v>
      </c>
      <c r="P432" s="44">
        <f>IFERROR(_xll.qlIndexFixing(ONIndex6M,I432,TRUE,_xll.ohTrigger(RecalcTrigger,Trigger6M)),NA())</f>
        <v>1.2037149059728192E-2</v>
      </c>
      <c r="Q432" s="178">
        <f>IFERROR(_xll.qlIndexFixing(ONIndex1Y,I432,TRUE,_xll.ohTrigger(RecalcTrigger,Trigger1Y)),NA())</f>
        <v>1.5215435994772042E-2</v>
      </c>
    </row>
    <row r="433" spans="2:17" x14ac:dyDescent="0.2">
      <c r="B433" s="39" t="s">
        <v>17</v>
      </c>
      <c r="D433" s="42">
        <f>_xll.qlCalendarAdvance(Calendar,$D432,B433,"f",FALSE)</f>
        <v>42900</v>
      </c>
      <c r="E433" s="172">
        <f>_xll.qlInterestRateIndexValueDate(IndexON,D433)</f>
        <v>42900</v>
      </c>
      <c r="F433" s="188">
        <f>IFERROR(_xll.qlIndexFixing(IndexON,D433,TRUE,_xll.ohTrigger(RecalcTrigger,TriggerON)),NA())</f>
        <v>9.0258246123009478E-3</v>
      </c>
      <c r="H433" s="42">
        <f>_xll.qlCalendarAdvance(Calendar,$H432,B433,"f",FALSE)</f>
        <v>42900</v>
      </c>
      <c r="I433" s="172">
        <f>_xll.qlInterestRateIndexValueDate(Index1M,$H433)</f>
        <v>42900</v>
      </c>
      <c r="J433" s="177">
        <f>IFERROR(_xll.qlIndexFixing(Index1M,$H433,TRUE,_xll.ohTrigger(RecalcTrigger,Trigger1M)),NA())</f>
        <v>1.0134183504770911E-2</v>
      </c>
      <c r="K433" s="44">
        <f>IFERROR(_xll.qlIndexFixing(Index3M,H433,TRUE,_xll.ohTrigger(RecalcTrigger,Trigger3M)),NA())</f>
        <v>1.1481748013335869E-2</v>
      </c>
      <c r="L433" s="44">
        <f>IFERROR(_xll.qlIndexFixing(Index6M,$H433,TRUE,_xll.ohTrigger(RecalcTrigger,Trigger6M)),NA())</f>
        <v>1.3037014068431597E-2</v>
      </c>
      <c r="M433" s="178">
        <f>IFERROR(_xll.qlIndexFixing(Index1Y,$H433,TRUE,_xll.ohTrigger(RecalcTrigger,Trigger1Y)),NA())</f>
        <v>1.5178921872362583E-2</v>
      </c>
      <c r="N433" s="177">
        <f>IFERROR(_xll.qlIndexFixing(ONIndex1M,I433,TRUE,_xll.ohTrigger(RecalcTrigger,Trigger1M)),NA())</f>
        <v>9.9759135335020233E-3</v>
      </c>
      <c r="O433" s="44">
        <f>IFERROR(_xll.qlIndexFixing(ONIndex3M,I433,TRUE,_xll.ohTrigger(RecalcTrigger,Trigger3M)),NA())</f>
        <v>1.0987296558925275E-2</v>
      </c>
      <c r="P433" s="44">
        <f>IFERROR(_xll.qlIndexFixing(ONIndex6M,I433,TRUE,_xll.ohTrigger(RecalcTrigger,Trigger6M)),NA())</f>
        <v>1.2048689582314642E-2</v>
      </c>
      <c r="Q433" s="178">
        <f>IFERROR(_xll.qlIndexFixing(ONIndex1Y,I433,TRUE,_xll.ohTrigger(RecalcTrigger,Trigger1Y)),NA())</f>
        <v>1.5202433142389449E-2</v>
      </c>
    </row>
    <row r="434" spans="2:17" x14ac:dyDescent="0.2">
      <c r="B434" s="39" t="s">
        <v>17</v>
      </c>
      <c r="D434" s="42">
        <f>_xll.qlCalendarAdvance(Calendar,$D433,B434,"f",FALSE)</f>
        <v>42901</v>
      </c>
      <c r="E434" s="172">
        <f>_xll.qlInterestRateIndexValueDate(IndexON,D434)</f>
        <v>42901</v>
      </c>
      <c r="F434" s="188">
        <f>IFERROR(_xll.qlIndexFixing(IndexON,D434,TRUE,_xll.ohTrigger(RecalcTrigger,TriggerON)),NA())</f>
        <v>9.0365734102226813E-3</v>
      </c>
      <c r="H434" s="42">
        <f>_xll.qlCalendarAdvance(Calendar,$H433,B434,"f",FALSE)</f>
        <v>42901</v>
      </c>
      <c r="I434" s="172">
        <f>_xll.qlInterestRateIndexValueDate(Index1M,$H434)</f>
        <v>42901</v>
      </c>
      <c r="J434" s="177">
        <f>IFERROR(_xll.qlIndexFixing(Index1M,$H434,TRUE,_xll.ohTrigger(RecalcTrigger,Trigger1M)),NA())</f>
        <v>1.0155603879630909E-2</v>
      </c>
      <c r="K434" s="44">
        <f>IFERROR(_xll.qlIndexFixing(Index3M,H434,TRUE,_xll.ohTrigger(RecalcTrigger,Trigger3M)),NA())</f>
        <v>1.1492116946928107E-2</v>
      </c>
      <c r="L434" s="44">
        <f>IFERROR(_xll.qlIndexFixing(Index6M,$H434,TRUE,_xll.ohTrigger(RecalcTrigger,Trigger6M)),NA())</f>
        <v>1.3047050974155207E-2</v>
      </c>
      <c r="M434" s="178">
        <f>IFERROR(_xll.qlIndexFixing(Index1Y,$H434,TRUE,_xll.ohTrigger(RecalcTrigger,Trigger1Y)),NA())</f>
        <v>1.5183572984584615E-2</v>
      </c>
      <c r="N434" s="177">
        <f>IFERROR(_xll.qlIndexFixing(ONIndex1M,I434,TRUE,_xll.ohTrigger(RecalcTrigger,Trigger1M)),NA())</f>
        <v>9.9866306488116674E-3</v>
      </c>
      <c r="O434" s="44">
        <f>IFERROR(_xll.qlIndexFixing(ONIndex3M,I434,TRUE,_xll.ohTrigger(RecalcTrigger,Trigger3M)),NA())</f>
        <v>1.0998128521677586E-2</v>
      </c>
      <c r="P434" s="44">
        <f>IFERROR(_xll.qlIndexFixing(ONIndex6M,I434,TRUE,_xll.ohTrigger(RecalcTrigger,Trigger6M)),NA())</f>
        <v>1.2060210417786932E-2</v>
      </c>
      <c r="Q434" s="178">
        <f>IFERROR(_xll.qlIndexFixing(ONIndex1Y,I434,TRUE,_xll.ohTrigger(RecalcTrigger,Trigger1Y)),NA())</f>
        <v>1.5188320952667089E-2</v>
      </c>
    </row>
    <row r="435" spans="2:17" x14ac:dyDescent="0.2">
      <c r="B435" s="39" t="s">
        <v>17</v>
      </c>
      <c r="D435" s="42">
        <f>_xll.qlCalendarAdvance(Calendar,$D434,B435,"f",FALSE)</f>
        <v>42902</v>
      </c>
      <c r="E435" s="172">
        <f>_xll.qlInterestRateIndexValueDate(IndexON,D435)</f>
        <v>42902</v>
      </c>
      <c r="F435" s="188">
        <f>IFERROR(_xll.qlIndexFixing(IndexON,D435,TRUE,_xll.ohTrigger(RecalcTrigger,TriggerON)),NA())</f>
        <v>9.0581907872281757E-3</v>
      </c>
      <c r="H435" s="42">
        <f>_xll.qlCalendarAdvance(Calendar,$H434,B435,"f",FALSE)</f>
        <v>42902</v>
      </c>
      <c r="I435" s="172">
        <f>_xll.qlInterestRateIndexValueDate(Index1M,$H435)</f>
        <v>42902</v>
      </c>
      <c r="J435" s="177">
        <f>IFERROR(_xll.qlIndexFixing(Index1M,$H435,TRUE,_xll.ohTrigger(RecalcTrigger,Trigger1M)),NA())</f>
        <v>1.0160776623740826E-2</v>
      </c>
      <c r="K435" s="44">
        <f>IFERROR(_xll.qlIndexFixing(Index3M,H435,TRUE,_xll.ohTrigger(RecalcTrigger,Trigger3M)),NA())</f>
        <v>1.1513017457089384E-2</v>
      </c>
      <c r="L435" s="44">
        <f>IFERROR(_xll.qlIndexFixing(Index6M,$H435,TRUE,_xll.ohTrigger(RecalcTrigger,Trigger6M)),NA())</f>
        <v>1.3067135028306632E-2</v>
      </c>
      <c r="M435" s="178">
        <f>IFERROR(_xll.qlIndexFixing(Index1Y,$H435,TRUE,_xll.ohTrigger(RecalcTrigger,Trigger1Y)),NA())</f>
        <v>1.5199007913127671E-2</v>
      </c>
      <c r="N435" s="177">
        <f>IFERROR(_xll.qlIndexFixing(ONIndex1M,I435,TRUE,_xll.ohTrigger(RecalcTrigger,Trigger1M)),NA())</f>
        <v>1.0008309593245725E-2</v>
      </c>
      <c r="O435" s="44">
        <f>IFERROR(_xll.qlIndexFixing(ONIndex3M,I435,TRUE,_xll.ohTrigger(RecalcTrigger,Trigger3M)),NA())</f>
        <v>1.1020085708907853E-2</v>
      </c>
      <c r="P435" s="44">
        <f>IFERROR(_xll.qlIndexFixing(ONIndex6M,I435,TRUE,_xll.ohTrigger(RecalcTrigger,Trigger6M)),NA())</f>
        <v>1.2083586478445948E-2</v>
      </c>
      <c r="Q435" s="178">
        <f>IFERROR(_xll.qlIndexFixing(ONIndex1Y,I435,TRUE,_xll.ohTrigger(RecalcTrigger,Trigger1Y)),NA())</f>
        <v>1.5157028150981635E-2</v>
      </c>
    </row>
    <row r="436" spans="2:17" x14ac:dyDescent="0.2">
      <c r="B436" s="39" t="s">
        <v>17</v>
      </c>
      <c r="D436" s="42">
        <f>_xll.qlCalendarAdvance(Calendar,$D435,B436,"f",FALSE)</f>
        <v>42905</v>
      </c>
      <c r="E436" s="172">
        <f>_xll.qlInterestRateIndexValueDate(IndexON,D436)</f>
        <v>42905</v>
      </c>
      <c r="F436" s="188">
        <f>IFERROR(_xll.qlIndexFixing(IndexON,D436,TRUE,_xll.ohTrigger(RecalcTrigger,TriggerON)),NA())</f>
        <v>9.0792535833639221E-3</v>
      </c>
      <c r="H436" s="42">
        <f>_xll.qlCalendarAdvance(Calendar,$H435,B436,"f",FALSE)</f>
        <v>42905</v>
      </c>
      <c r="I436" s="172">
        <f>_xll.qlInterestRateIndexValueDate(Index1M,$H436)</f>
        <v>42905</v>
      </c>
      <c r="J436" s="177">
        <f>IFERROR(_xll.qlIndexFixing(Index1M,$H436,TRUE,_xll.ohTrigger(RecalcTrigger,Trigger1M)),NA())</f>
        <v>1.0187076626615593E-2</v>
      </c>
      <c r="K436" s="44">
        <f>IFERROR(_xll.qlIndexFixing(Index3M,H436,TRUE,_xll.ohTrigger(RecalcTrigger,Trigger3M)),NA())</f>
        <v>1.1533484667771045E-2</v>
      </c>
      <c r="L436" s="44">
        <f>IFERROR(_xll.qlIndexFixing(Index6M,$H436,TRUE,_xll.ohTrigger(RecalcTrigger,Trigger6M)),NA())</f>
        <v>1.3087068782453276E-2</v>
      </c>
      <c r="M436" s="178">
        <f>IFERROR(_xll.qlIndexFixing(Index1Y,$H436,TRUE,_xll.ohTrigger(RecalcTrigger,Trigger1Y)),NA())</f>
        <v>1.5202860319823319E-2</v>
      </c>
      <c r="N436" s="177">
        <f>IFERROR(_xll.qlIndexFixing(ONIndex1M,I436,TRUE,_xll.ohTrigger(RecalcTrigger,Trigger1M)),NA())</f>
        <v>1.0029410004932515E-2</v>
      </c>
      <c r="O436" s="44">
        <f>IFERROR(_xll.qlIndexFixing(ONIndex3M,I436,TRUE,_xll.ohTrigger(RecalcTrigger,Trigger3M)),NA())</f>
        <v>1.1041341527918691E-2</v>
      </c>
      <c r="P436" s="44">
        <f>IFERROR(_xll.qlIndexFixing(ONIndex6M,I436,TRUE,_xll.ohTrigger(RecalcTrigger,Trigger6M)),NA())</f>
        <v>1.2106096888129247E-2</v>
      </c>
      <c r="Q436" s="178">
        <f>IFERROR(_xll.qlIndexFixing(ONIndex1Y,I436,TRUE,_xll.ohTrigger(RecalcTrigger,Trigger1Y)),NA())</f>
        <v>1.5120778822325098E-2</v>
      </c>
    </row>
    <row r="437" spans="2:17" x14ac:dyDescent="0.2">
      <c r="B437" s="39" t="s">
        <v>17</v>
      </c>
      <c r="D437" s="42">
        <f>_xll.qlCalendarAdvance(Calendar,$D436,B437,"f",FALSE)</f>
        <v>42906</v>
      </c>
      <c r="E437" s="172">
        <f>_xll.qlInterestRateIndexValueDate(IndexON,D437)</f>
        <v>42906</v>
      </c>
      <c r="F437" s="188">
        <f>IFERROR(_xll.qlIndexFixing(IndexON,D437,TRUE,_xll.ohTrigger(RecalcTrigger,TriggerON)),NA())</f>
        <v>9.089844872053332E-3</v>
      </c>
      <c r="H437" s="42">
        <f>_xll.qlCalendarAdvance(Calendar,$H436,B437,"f",FALSE)</f>
        <v>42906</v>
      </c>
      <c r="I437" s="172">
        <f>_xll.qlInterestRateIndexValueDate(Index1M,$H437)</f>
        <v>42906</v>
      </c>
      <c r="J437" s="177">
        <f>IFERROR(_xll.qlIndexFixing(Index1M,$H437,TRUE,_xll.ohTrigger(RecalcTrigger,Trigger1M)),NA())</f>
        <v>1.0197628524332519E-2</v>
      </c>
      <c r="K437" s="44">
        <f>IFERROR(_xll.qlIndexFixing(Index3M,H437,TRUE,_xll.ohTrigger(RecalcTrigger,Trigger3M)),NA())</f>
        <v>1.1543799613118031E-2</v>
      </c>
      <c r="L437" s="44">
        <f>IFERROR(_xll.qlIndexFixing(Index6M,$H437,TRUE,_xll.ohTrigger(RecalcTrigger,Trigger6M)),NA())</f>
        <v>1.3097041232200417E-2</v>
      </c>
      <c r="M437" s="178">
        <f>IFERROR(_xll.qlIndexFixing(Index1Y,$H437,TRUE,_xll.ohTrigger(RecalcTrigger,Trigger1Y)),NA())</f>
        <v>1.5207868040412409E-2</v>
      </c>
      <c r="N437" s="177">
        <f>IFERROR(_xll.qlIndexFixing(ONIndex1M,I437,TRUE,_xll.ohTrigger(RecalcTrigger,Trigger1M)),NA())</f>
        <v>1.0040082567642772E-2</v>
      </c>
      <c r="O437" s="44">
        <f>IFERROR(_xll.qlIndexFixing(ONIndex3M,I437,TRUE,_xll.ohTrigger(RecalcTrigger,Trigger3M)),NA())</f>
        <v>1.105211780587867E-2</v>
      </c>
      <c r="P437" s="44">
        <f>IFERROR(_xll.qlIndexFixing(ONIndex6M,I437,TRUE,_xll.ohTrigger(RecalcTrigger,Trigger6M)),NA())</f>
        <v>1.2117519287787593E-2</v>
      </c>
      <c r="Q437" s="178">
        <f>IFERROR(_xll.qlIndexFixing(ONIndex1Y,I437,TRUE,_xll.ohTrigger(RecalcTrigger,Trigger1Y)),NA())</f>
        <v>1.5101119947767971E-2</v>
      </c>
    </row>
    <row r="438" spans="2:17" x14ac:dyDescent="0.2">
      <c r="B438" s="39" t="s">
        <v>17</v>
      </c>
      <c r="D438" s="42">
        <f>_xll.qlCalendarAdvance(Calendar,$D437,B438,"f",FALSE)</f>
        <v>42907</v>
      </c>
      <c r="E438" s="172">
        <f>_xll.qlInterestRateIndexValueDate(IndexON,D438)</f>
        <v>42907</v>
      </c>
      <c r="F438" s="188">
        <f>IFERROR(_xll.qlIndexFixing(IndexON,D438,TRUE,_xll.ohTrigger(RecalcTrigger,TriggerON)),NA())</f>
        <v>9.100404658944905E-3</v>
      </c>
      <c r="H438" s="42">
        <f>_xll.qlCalendarAdvance(Calendar,$H437,B438,"f",FALSE)</f>
        <v>42907</v>
      </c>
      <c r="I438" s="172">
        <f>_xll.qlInterestRateIndexValueDate(Index1M,$H438)</f>
        <v>42907</v>
      </c>
      <c r="J438" s="177">
        <f>IFERROR(_xll.qlIndexFixing(Index1M,$H438,TRUE,_xll.ohTrigger(RecalcTrigger,Trigger1M)),NA())</f>
        <v>1.0208171513115372E-2</v>
      </c>
      <c r="K438" s="44">
        <f>IFERROR(_xll.qlIndexFixing(Index3M,H438,TRUE,_xll.ohTrigger(RecalcTrigger,Trigger3M)),NA())</f>
        <v>1.1554103764353108E-2</v>
      </c>
      <c r="L438" s="44">
        <f>IFERROR(_xll.qlIndexFixing(Index6M,$H438,TRUE,_xll.ohTrigger(RecalcTrigger,Trigger6M)),NA())</f>
        <v>1.3107001061553131E-2</v>
      </c>
      <c r="M438" s="178">
        <f>IFERROR(_xll.qlIndexFixing(Index1Y,$H438,TRUE,_xll.ohTrigger(RecalcTrigger,Trigger1Y)),NA())</f>
        <v>1.5212956182049986E-2</v>
      </c>
      <c r="N438" s="177">
        <f>IFERROR(_xll.qlIndexFixing(ONIndex1M,I438,TRUE,_xll.ohTrigger(RecalcTrigger,Trigger1M)),NA())</f>
        <v>1.0050746219719686E-2</v>
      </c>
      <c r="O438" s="44">
        <f>IFERROR(_xll.qlIndexFixing(ONIndex3M,I438,TRUE,_xll.ohTrigger(RecalcTrigger,Trigger3M)),NA())</f>
        <v>1.1062883294390424E-2</v>
      </c>
      <c r="P438" s="44">
        <f>IFERROR(_xll.qlIndexFixing(ONIndex6M,I438,TRUE,_xll.ohTrigger(RecalcTrigger,Trigger6M)),NA())</f>
        <v>1.2128922000412823E-2</v>
      </c>
      <c r="Q438" s="178">
        <f>IFERROR(_xll.qlIndexFixing(ONIndex1Y,I438,TRUE,_xll.ohTrigger(RecalcTrigger,Trigger1Y)),NA())</f>
        <v>1.5080351736681541E-2</v>
      </c>
    </row>
    <row r="439" spans="2:17" x14ac:dyDescent="0.2">
      <c r="B439" s="39" t="s">
        <v>17</v>
      </c>
      <c r="D439" s="42">
        <f>_xll.qlCalendarAdvance(Calendar,$D438,B439,"f",FALSE)</f>
        <v>42908</v>
      </c>
      <c r="E439" s="172">
        <f>_xll.qlInterestRateIndexValueDate(IndexON,D439)</f>
        <v>42908</v>
      </c>
      <c r="F439" s="188">
        <f>IFERROR(_xll.qlIndexFixing(IndexON,D439,TRUE,_xll.ohTrigger(RecalcTrigger,TriggerON)),NA())</f>
        <v>9.1109329439575948E-3</v>
      </c>
      <c r="H439" s="42">
        <f>_xll.qlCalendarAdvance(Calendar,$H438,B439,"f",FALSE)</f>
        <v>42908</v>
      </c>
      <c r="I439" s="172">
        <f>_xll.qlInterestRateIndexValueDate(Index1M,$H439)</f>
        <v>42908</v>
      </c>
      <c r="J439" s="177">
        <f>IFERROR(_xll.qlIndexFixing(Index1M,$H439,TRUE,_xll.ohTrigger(RecalcTrigger,Trigger1M)),NA())</f>
        <v>1.0229471286563353E-2</v>
      </c>
      <c r="K439" s="44">
        <f>IFERROR(_xll.qlIndexFixing(Index3M,H439,TRUE,_xll.ohTrigger(RecalcTrigger,Trigger3M)),NA())</f>
        <v>1.1564397104125325E-2</v>
      </c>
      <c r="L439" s="44">
        <f>IFERROR(_xll.qlIndexFixing(Index6M,$H439,TRUE,_xll.ohTrigger(RecalcTrigger,Trigger6M)),NA())</f>
        <v>1.3116948360782804E-2</v>
      </c>
      <c r="M439" s="178">
        <f>IFERROR(_xll.qlIndexFixing(Index1Y,$H439,TRUE,_xll.ohTrigger(RecalcTrigger,Trigger1Y)),NA())</f>
        <v>1.5218127778041435E-2</v>
      </c>
      <c r="N439" s="177">
        <f>IFERROR(_xll.qlIndexFixing(ONIndex1M,I439,TRUE,_xll.ohTrigger(RecalcTrigger,Trigger1M)),NA())</f>
        <v>1.0061400961325351E-2</v>
      </c>
      <c r="O439" s="44">
        <f>IFERROR(_xll.qlIndexFixing(ONIndex3M,I439,TRUE,_xll.ohTrigger(RecalcTrigger,Trigger3M)),NA())</f>
        <v>1.1073637993453955E-2</v>
      </c>
      <c r="P439" s="44">
        <f>IFERROR(_xll.qlIndexFixing(ONIndex6M,I439,TRUE,_xll.ohTrigger(RecalcTrigger,Trigger6M)),NA())</f>
        <v>1.2140305025761799E-2</v>
      </c>
      <c r="Q439" s="178">
        <f>IFERROR(_xll.qlIndexFixing(ONIndex1Y,I439,TRUE,_xll.ohTrigger(RecalcTrigger,Trigger1Y)),NA())</f>
        <v>1.5058474189308946E-2</v>
      </c>
    </row>
    <row r="440" spans="2:17" x14ac:dyDescent="0.2">
      <c r="B440" s="39" t="s">
        <v>17</v>
      </c>
      <c r="D440" s="42">
        <f>_xll.qlCalendarAdvance(Calendar,$D439,B440,"f",FALSE)</f>
        <v>42909</v>
      </c>
      <c r="E440" s="172">
        <f>_xll.qlInterestRateIndexValueDate(IndexON,D440)</f>
        <v>42909</v>
      </c>
      <c r="F440" s="188">
        <f>IFERROR(_xll.qlIndexFixing(IndexON,D440,TRUE,_xll.ohTrigger(RecalcTrigger,TriggerON)),NA())</f>
        <v>9.1321129788875712E-3</v>
      </c>
      <c r="H440" s="42">
        <f>_xll.qlCalendarAdvance(Calendar,$H439,B440,"f",FALSE)</f>
        <v>42909</v>
      </c>
      <c r="I440" s="172">
        <f>_xll.qlInterestRateIndexValueDate(Index1M,$H440)</f>
        <v>42909</v>
      </c>
      <c r="J440" s="177">
        <f>IFERROR(_xll.qlIndexFixing(Index1M,$H440,TRUE,_xll.ohTrigger(RecalcTrigger,Trigger1M)),NA())</f>
        <v>1.0234610787977548E-2</v>
      </c>
      <c r="K440" s="44">
        <f>IFERROR(_xll.qlIndexFixing(Index3M,H440,TRUE,_xll.ohTrigger(RecalcTrigger,Trigger3M)),NA())</f>
        <v>1.1585149987911721E-2</v>
      </c>
      <c r="L440" s="44">
        <f>IFERROR(_xll.qlIndexFixing(Index6M,$H440,TRUE,_xll.ohTrigger(RecalcTrigger,Trigger6M)),NA())</f>
        <v>1.3146887347911626E-2</v>
      </c>
      <c r="M440" s="178">
        <f>IFERROR(_xll.qlIndexFixing(Index1Y,$H440,TRUE,_xll.ohTrigger(RecalcTrigger,Trigger1Y)),NA())</f>
        <v>1.5234274166727299E-2</v>
      </c>
      <c r="N440" s="177">
        <f>IFERROR(_xll.qlIndexFixing(ONIndex1M,I440,TRUE,_xll.ohTrigger(RecalcTrigger,Trigger1M)),NA())</f>
        <v>1.0082959266992654E-2</v>
      </c>
      <c r="O440" s="44">
        <f>IFERROR(_xll.qlIndexFixing(ONIndex3M,I440,TRUE,_xll.ohTrigger(RecalcTrigger,Trigger3M)),NA())</f>
        <v>1.1095448694475504E-2</v>
      </c>
      <c r="P440" s="44">
        <f>IFERROR(_xll.qlIndexFixing(ONIndex6M,I440,TRUE,_xll.ohTrigger(RecalcTrigger,Trigger6M)),NA())</f>
        <v>1.2163410768654128E-2</v>
      </c>
      <c r="Q440" s="178">
        <f>IFERROR(_xll.qlIndexFixing(ONIndex1Y,I440,TRUE,_xll.ohTrigger(RecalcTrigger,Trigger1Y)),NA())</f>
        <v>1.5011638660507774E-2</v>
      </c>
    </row>
    <row r="441" spans="2:17" x14ac:dyDescent="0.2">
      <c r="B441" s="39" t="s">
        <v>17</v>
      </c>
      <c r="D441" s="42">
        <f>_xll.qlCalendarAdvance(Calendar,$D440,B441,"f",FALSE)</f>
        <v>42912</v>
      </c>
      <c r="E441" s="172">
        <f>_xll.qlInterestRateIndexValueDate(IndexON,D441)</f>
        <v>42912</v>
      </c>
      <c r="F441" s="188">
        <f>IFERROR(_xll.qlIndexFixing(IndexON,D441,TRUE,_xll.ohTrigger(RecalcTrigger,TriggerON)),NA())</f>
        <v>9.1527310653816141E-3</v>
      </c>
      <c r="H441" s="42">
        <f>_xll.qlCalendarAdvance(Calendar,$H440,B441,"f",FALSE)</f>
        <v>42912</v>
      </c>
      <c r="I441" s="172">
        <f>_xll.qlInterestRateIndexValueDate(Index1M,$H441)</f>
        <v>42912</v>
      </c>
      <c r="J441" s="177">
        <f>IFERROR(_xll.qlIndexFixing(Index1M,$H441,TRUE,_xll.ohTrigger(RecalcTrigger,Trigger1M)),NA())</f>
        <v>1.0260752822156771E-2</v>
      </c>
      <c r="K441" s="44">
        <f>IFERROR(_xll.qlIndexFixing(Index3M,H441,TRUE,_xll.ohTrigger(RecalcTrigger,Trigger3M)),NA())</f>
        <v>1.1605460447808929E-2</v>
      </c>
      <c r="L441" s="44">
        <f>IFERROR(_xll.qlIndexFixing(Index6M,$H441,TRUE,_xll.ohTrigger(RecalcTrigger,Trigger6M)),NA())</f>
        <v>1.3161606483705049E-2</v>
      </c>
      <c r="M441" s="178">
        <f>IFERROR(_xll.qlIndexFixing(Index1Y,$H441,TRUE,_xll.ohTrigger(RecalcTrigger,Trigger1Y)),NA())</f>
        <v>1.5239709374565313E-2</v>
      </c>
      <c r="N441" s="177">
        <f>IFERROR(_xll.qlIndexFixing(ONIndex1M,I441,TRUE,_xll.ohTrigger(RecalcTrigger,Trigger1M)),NA())</f>
        <v>1.0103930822387142E-2</v>
      </c>
      <c r="O441" s="44">
        <f>IFERROR(_xll.qlIndexFixing(ONIndex3M,I441,TRUE,_xll.ohTrigger(RecalcTrigger,Trigger3M)),NA())</f>
        <v>1.1116548895306888E-2</v>
      </c>
      <c r="P441" s="44">
        <f>IFERROR(_xll.qlIndexFixing(ONIndex6M,I441,TRUE,_xll.ohTrigger(RecalcTrigger,Trigger6M)),NA())</f>
        <v>1.2185640255854002E-2</v>
      </c>
      <c r="Q441" s="178">
        <f>IFERROR(_xll.qlIndexFixing(ONIndex1Y,I441,TRUE,_xll.ohTrigger(RecalcTrigger,Trigger1Y)),NA())</f>
        <v>1.4959870641252371E-2</v>
      </c>
    </row>
    <row r="442" spans="2:17" x14ac:dyDescent="0.2">
      <c r="B442" s="39" t="s">
        <v>17</v>
      </c>
      <c r="D442" s="42">
        <f>_xll.qlCalendarAdvance(Calendar,$D441,B442,"f",FALSE)</f>
        <v>42913</v>
      </c>
      <c r="E442" s="172">
        <f>_xll.qlInterestRateIndexValueDate(IndexON,D442)</f>
        <v>42913</v>
      </c>
      <c r="F442" s="188">
        <f>IFERROR(_xll.qlIndexFixing(IndexON,D442,TRUE,_xll.ohTrigger(RecalcTrigger,TriggerON)),NA())</f>
        <v>9.163101841080934E-3</v>
      </c>
      <c r="H442" s="42">
        <f>_xll.qlCalendarAdvance(Calendar,$H441,B442,"f",FALSE)</f>
        <v>42913</v>
      </c>
      <c r="I442" s="172">
        <f>_xll.qlInterestRateIndexValueDate(Index1M,$H442)</f>
        <v>42913</v>
      </c>
      <c r="J442" s="177">
        <f>IFERROR(_xll.qlIndexFixing(Index1M,$H442,TRUE,_xll.ohTrigger(RecalcTrigger,Trigger1M)),NA())</f>
        <v>1.0271242356830006E-2</v>
      </c>
      <c r="K442" s="44">
        <f>IFERROR(_xll.qlIndexFixing(Index3M,H442,TRUE,_xll.ohTrigger(RecalcTrigger,Trigger3M)),NA())</f>
        <v>1.1615698261510907E-2</v>
      </c>
      <c r="L442" s="44">
        <f>IFERROR(_xll.qlIndexFixing(Index6M,$H442,TRUE,_xll.ohTrigger(RecalcTrigger,Trigger6M)),NA())</f>
        <v>1.316650006472884E-2</v>
      </c>
      <c r="M442" s="178">
        <f>IFERROR(_xll.qlIndexFixing(Index1Y,$H442,TRUE,_xll.ohTrigger(RecalcTrigger,Trigger1Y)),NA())</f>
        <v>1.5245343744857864E-2</v>
      </c>
      <c r="N442" s="177">
        <f>IFERROR(_xll.qlIndexFixing(ONIndex1M,I442,TRUE,_xll.ohTrigger(RecalcTrigger,Trigger1M)),NA())</f>
        <v>1.0114541011231326E-2</v>
      </c>
      <c r="O442" s="44">
        <f>IFERROR(_xll.qlIndexFixing(ONIndex3M,I442,TRUE,_xll.ohTrigger(RecalcTrigger,Trigger3M)),NA())</f>
        <v>1.11272496471293E-2</v>
      </c>
      <c r="P442" s="44">
        <f>IFERROR(_xll.qlIndexFixing(ONIndex6M,I442,TRUE,_xll.ohTrigger(RecalcTrigger,Trigger6M)),NA())</f>
        <v>1.2196924845470081E-2</v>
      </c>
      <c r="Q442" s="178">
        <f>IFERROR(_xll.qlIndexFixing(ONIndex1Y,I442,TRUE,_xll.ohTrigger(RecalcTrigger,Trigger1Y)),NA())</f>
        <v>1.4932446415690803E-2</v>
      </c>
    </row>
    <row r="443" spans="2:17" x14ac:dyDescent="0.2">
      <c r="B443" s="39" t="s">
        <v>17</v>
      </c>
      <c r="D443" s="42">
        <f>_xll.qlCalendarAdvance(Calendar,$D442,B443,"f",FALSE)</f>
        <v>42914</v>
      </c>
      <c r="E443" s="172">
        <f>_xll.qlInterestRateIndexValueDate(IndexON,D443)</f>
        <v>42914</v>
      </c>
      <c r="F443" s="188">
        <f>IFERROR(_xll.qlIndexFixing(IndexON,D443,TRUE,_xll.ohTrigger(RecalcTrigger,TriggerON)),NA())</f>
        <v>9.1734411149013706E-3</v>
      </c>
      <c r="H443" s="42">
        <f>_xll.qlCalendarAdvance(Calendar,$H442,B443,"f",FALSE)</f>
        <v>42914</v>
      </c>
      <c r="I443" s="172">
        <f>_xll.qlInterestRateIndexValueDate(Index1M,$H443)</f>
        <v>42914</v>
      </c>
      <c r="J443" s="177">
        <f>IFERROR(_xll.qlIndexFixing(Index1M,$H443,TRUE,_xll.ohTrigger(RecalcTrigger,Trigger1M)),NA())</f>
        <v>1.0281722982404373E-2</v>
      </c>
      <c r="K443" s="44">
        <f>IFERROR(_xll.qlIndexFixing(Index3M,H443,TRUE,_xll.ohTrigger(RecalcTrigger,Trigger3M)),NA())</f>
        <v>1.1625924658975629E-2</v>
      </c>
      <c r="L443" s="44">
        <f>IFERROR(_xll.qlIndexFixing(Index6M,$H443,TRUE,_xll.ohTrigger(RecalcTrigger,Trigger6M)),NA())</f>
        <v>1.317637407903538E-2</v>
      </c>
      <c r="M443" s="178">
        <f>IFERROR(_xll.qlIndexFixing(Index1Y,$H443,TRUE,_xll.ohTrigger(RecalcTrigger,Trigger1Y)),NA())</f>
        <v>1.5251079771145593E-2</v>
      </c>
      <c r="N443" s="177">
        <f>IFERROR(_xll.qlIndexFixing(ONIndex1M,I443,TRUE,_xll.ohTrigger(RecalcTrigger,Trigger1M)),NA())</f>
        <v>1.0125142289604261E-2</v>
      </c>
      <c r="O443" s="44">
        <f>IFERROR(_xll.qlIndexFixing(ONIndex3M,I443,TRUE,_xll.ohTrigger(RecalcTrigger,Trigger3M)),NA())</f>
        <v>1.1137939609584535E-2</v>
      </c>
      <c r="P443" s="44">
        <f>IFERROR(_xll.qlIndexFixing(ONIndex6M,I443,TRUE,_xll.ohTrigger(RecalcTrigger,Trigger6M)),NA())</f>
        <v>1.2208189747971998E-2</v>
      </c>
      <c r="Q443" s="178">
        <f>IFERROR(_xll.qlIndexFixing(ONIndex1Y,I443,TRUE,_xll.ohTrigger(RecalcTrigger,Trigger1Y)),NA())</f>
        <v>1.4903912855220858E-2</v>
      </c>
    </row>
    <row r="444" spans="2:17" x14ac:dyDescent="0.2">
      <c r="B444" s="39" t="s">
        <v>17</v>
      </c>
      <c r="D444" s="42">
        <f>_xll.qlCalendarAdvance(Calendar,$D443,B444,"f",FALSE)</f>
        <v>42915</v>
      </c>
      <c r="E444" s="172">
        <f>_xll.qlInterestRateIndexValueDate(IndexON,D444)</f>
        <v>42915</v>
      </c>
      <c r="F444" s="188">
        <f>IFERROR(_xll.qlIndexFixing(IndexON,D444,TRUE,_xll.ohTrigger(RecalcTrigger,TriggerON)),NA())</f>
        <v>9.183748886842924E-3</v>
      </c>
      <c r="H444" s="42">
        <f>_xll.qlCalendarAdvance(Calendar,$H443,B444,"f",FALSE)</f>
        <v>42915</v>
      </c>
      <c r="I444" s="172">
        <f>_xll.qlInterestRateIndexValueDate(Index1M,$H444)</f>
        <v>42915</v>
      </c>
      <c r="J444" s="177">
        <f>IFERROR(_xll.qlIndexFixing(Index1M,$H444,TRUE,_xll.ohTrigger(RecalcTrigger,Trigger1M)),NA())</f>
        <v>1.0302902157411191E-2</v>
      </c>
      <c r="K444" s="44">
        <f>IFERROR(_xll.qlIndexFixing(Index3M,H444,TRUE,_xll.ohTrigger(RecalcTrigger,Trigger3M)),NA())</f>
        <v>1.1636139536525524E-2</v>
      </c>
      <c r="L444" s="44">
        <f>IFERROR(_xll.qlIndexFixing(Index6M,$H444,TRUE,_xll.ohTrigger(RecalcTrigger,Trigger6M)),NA())</f>
        <v>1.3186236195175702E-2</v>
      </c>
      <c r="M444" s="178">
        <f>IFERROR(_xll.qlIndexFixing(Index1Y,$H444,TRUE,_xll.ohTrigger(RecalcTrigger,Trigger1Y)),NA())</f>
        <v>1.5256920487363379E-2</v>
      </c>
      <c r="N444" s="177">
        <f>IFERROR(_xll.qlIndexFixing(ONIndex1M,I444,TRUE,_xll.ohTrigger(RecalcTrigger,Trigger1M)),NA())</f>
        <v>1.0135734657343853E-2</v>
      </c>
      <c r="O444" s="44">
        <f>IFERROR(_xll.qlIndexFixing(ONIndex3M,I444,TRUE,_xll.ohTrigger(RecalcTrigger,Trigger3M)),NA())</f>
        <v>1.11486187825105E-2</v>
      </c>
      <c r="P444" s="44">
        <f>IFERROR(_xll.qlIndexFixing(ONIndex6M,I444,TRUE,_xll.ohTrigger(RecalcTrigger,Trigger6M)),NA())</f>
        <v>1.2219434963197662E-2</v>
      </c>
      <c r="Q444" s="178">
        <f>IFERROR(_xll.qlIndexFixing(ONIndex1Y,I444,TRUE,_xll.ohTrigger(RecalcTrigger,Trigger1Y)),NA())</f>
        <v>1.4874269960085673E-2</v>
      </c>
    </row>
    <row r="445" spans="2:17" x14ac:dyDescent="0.2">
      <c r="B445" s="39" t="s">
        <v>17</v>
      </c>
      <c r="D445" s="42">
        <f>_xll.qlCalendarAdvance(Calendar,$D444,B445,"f",FALSE)</f>
        <v>42916</v>
      </c>
      <c r="E445" s="172">
        <f>_xll.qlInterestRateIndexValueDate(IndexON,D445)</f>
        <v>42916</v>
      </c>
      <c r="F445" s="188">
        <f>IFERROR(_xll.qlIndexFixing(IndexON,D445,TRUE,_xll.ohTrigger(RecalcTrigger,TriggerON)),NA())</f>
        <v>9.2044915315829083E-3</v>
      </c>
      <c r="H445" s="42">
        <f>_xll.qlCalendarAdvance(Calendar,$H444,B445,"f",FALSE)</f>
        <v>42916</v>
      </c>
      <c r="I445" s="172">
        <f>_xll.qlInterestRateIndexValueDate(Index1M,$H445)</f>
        <v>42916</v>
      </c>
      <c r="J445" s="177">
        <f>IFERROR(_xll.qlIndexFixing(Index1M,$H445,TRUE,_xll.ohTrigger(RecalcTrigger,Trigger1M)),NA())</f>
        <v>1.0308008412924822E-2</v>
      </c>
      <c r="K445" s="44">
        <f>IFERROR(_xll.qlIndexFixing(Index3M,H445,TRUE,_xll.ohTrigger(RecalcTrigger,Trigger3M)),NA())</f>
        <v>1.1641141338553389E-2</v>
      </c>
      <c r="L445" s="44">
        <f>IFERROR(_xll.qlIndexFixing(Index6M,$H445,TRUE,_xll.ohTrigger(RecalcTrigger,Trigger6M)),NA())</f>
        <v>1.319110667925383E-2</v>
      </c>
      <c r="M445" s="178">
        <f>IFERROR(_xll.qlIndexFixing(Index1Y,$H445,TRUE,_xll.ohTrigger(RecalcTrigger,Trigger1Y)),NA())</f>
        <v>1.5257349966329731E-2</v>
      </c>
      <c r="N445" s="177">
        <f>IFERROR(_xll.qlIndexFixing(ONIndex1M,I445,TRUE,_xll.ohTrigger(RecalcTrigger,Trigger1M)),NA())</f>
        <v>1.015717233045795E-2</v>
      </c>
      <c r="O445" s="44">
        <f>IFERROR(_xll.qlIndexFixing(ONIndex3M,I445,TRUE,_xll.ohTrigger(RecalcTrigger,Trigger3M)),NA())</f>
        <v>1.1170282995999575E-2</v>
      </c>
      <c r="P445" s="44">
        <f>IFERROR(_xll.qlIndexFixing(ONIndex6M,I445,TRUE,_xll.ohTrigger(RecalcTrigger,Trigger6M)),NA())</f>
        <v>1.224227035825513E-2</v>
      </c>
      <c r="Q445" s="178">
        <f>IFERROR(_xll.qlIndexFixing(ONIndex1Y,I445,TRUE,_xll.ohTrigger(RecalcTrigger,Trigger1Y)),NA())</f>
        <v>1.4811887421332106E-2</v>
      </c>
    </row>
    <row r="446" spans="2:17" x14ac:dyDescent="0.2">
      <c r="B446" s="39" t="s">
        <v>17</v>
      </c>
      <c r="D446" s="42">
        <f>_xll.qlCalendarAdvance(Calendar,$D445,B446,"f",FALSE)</f>
        <v>42919</v>
      </c>
      <c r="E446" s="172">
        <f>_xll.qlInterestRateIndexValueDate(IndexON,D446)</f>
        <v>42919</v>
      </c>
      <c r="F446" s="188">
        <f>IFERROR(_xll.qlIndexFixing(IndexON,D446,TRUE,_xll.ohTrigger(RecalcTrigger,TriggerON)),NA())</f>
        <v>9.2246649559823979E-3</v>
      </c>
      <c r="H446" s="42">
        <f>_xll.qlCalendarAdvance(Calendar,$H445,B446,"f",FALSE)</f>
        <v>42919</v>
      </c>
      <c r="I446" s="172">
        <f>_xll.qlInterestRateIndexValueDate(Index1M,$H446)</f>
        <v>42919</v>
      </c>
      <c r="J446" s="177">
        <f>IFERROR(_xll.qlIndexFixing(Index1M,$H446,TRUE,_xll.ohTrigger(RecalcTrigger,Trigger1M)),NA())</f>
        <v>1.03393309014028E-2</v>
      </c>
      <c r="K446" s="44">
        <f>IFERROR(_xll.qlIndexFixing(Index3M,H446,TRUE,_xll.ohTrigger(RecalcTrigger,Trigger3M)),NA())</f>
        <v>1.1676881774016525E-2</v>
      </c>
      <c r="L446" s="44">
        <f>IFERROR(_xll.qlIndexFixing(Index6M,$H446,TRUE,_xll.ohTrigger(RecalcTrigger,Trigger6M)),NA())</f>
        <v>1.323053576023671E-2</v>
      </c>
      <c r="M446" s="178">
        <f>IFERROR(_xll.qlIndexFixing(Index1Y,$H446,TRUE,_xll.ohTrigger(RecalcTrigger,Trigger1Y)),NA())</f>
        <v>1.5281390933850503E-2</v>
      </c>
      <c r="N446" s="177">
        <f>IFERROR(_xll.qlIndexFixing(ONIndex1M,I446,TRUE,_xll.ohTrigger(RecalcTrigger,Trigger1M)),NA())</f>
        <v>1.0178015023184495E-2</v>
      </c>
      <c r="O446" s="44">
        <f>IFERROR(_xll.qlIndexFixing(ONIndex3M,I446,TRUE,_xll.ohTrigger(RecalcTrigger,Trigger3M)),NA())</f>
        <v>1.1191227579813168E-2</v>
      </c>
      <c r="P446" s="44">
        <f>IFERROR(_xll.qlIndexFixing(ONIndex6M,I446,TRUE,_xll.ohTrigger(RecalcTrigger,Trigger6M)),NA())</f>
        <v>1.226421895263452E-2</v>
      </c>
      <c r="Q446" s="178">
        <f>IFERROR(_xll.qlIndexFixing(ONIndex1Y,I446,TRUE,_xll.ohTrigger(RecalcTrigger,Trigger1Y)),NA())</f>
        <v>1.4744878444384879E-2</v>
      </c>
    </row>
    <row r="447" spans="2:17" x14ac:dyDescent="0.2">
      <c r="B447" s="39" t="s">
        <v>17</v>
      </c>
      <c r="D447" s="42">
        <f>_xll.qlCalendarAdvance(Calendar,$D446,B447,"f",FALSE)</f>
        <v>42920</v>
      </c>
      <c r="E447" s="172">
        <f>_xll.qlInterestRateIndexValueDate(IndexON,D447)</f>
        <v>42920</v>
      </c>
      <c r="F447" s="188">
        <f>IFERROR(_xll.qlIndexFixing(IndexON,D447,TRUE,_xll.ohTrigger(RecalcTrigger,TriggerON)),NA())</f>
        <v>9.2348152186105814E-3</v>
      </c>
      <c r="H447" s="42">
        <f>_xll.qlCalendarAdvance(Calendar,$H446,B447,"f",FALSE)</f>
        <v>42920</v>
      </c>
      <c r="I447" s="172">
        <f>_xll.qlInterestRateIndexValueDate(Index1M,$H447)</f>
        <v>42920</v>
      </c>
      <c r="J447" s="177">
        <f>IFERROR(_xll.qlIndexFixing(Index1M,$H447,TRUE,_xll.ohTrigger(RecalcTrigger,Trigger1M)),NA())</f>
        <v>1.0349753912520297E-2</v>
      </c>
      <c r="K447" s="44">
        <f>IFERROR(_xll.qlIndexFixing(Index3M,H447,TRUE,_xll.ohTrigger(RecalcTrigger,Trigger3M)),NA())</f>
        <v>1.168703749681105E-2</v>
      </c>
      <c r="L447" s="44">
        <f>IFERROR(_xll.qlIndexFixing(Index6M,$H447,TRUE,_xll.ohTrigger(RecalcTrigger,Trigger6M)),NA())</f>
        <v>1.3240336472584133E-2</v>
      </c>
      <c r="M447" s="178">
        <f>IFERROR(_xll.qlIndexFixing(Index1Y,$H447,TRUE,_xll.ohTrigger(RecalcTrigger,Trigger1Y)),NA())</f>
        <v>1.5287799851927408E-2</v>
      </c>
      <c r="N447" s="177">
        <f>IFERROR(_xll.qlIndexFixing(ONIndex1M,I447,TRUE,_xll.ohTrigger(RecalcTrigger,Trigger1M)),NA())</f>
        <v>1.0188562838243653E-2</v>
      </c>
      <c r="O447" s="44">
        <f>IFERROR(_xll.qlIndexFixing(ONIndex3M,I447,TRUE,_xll.ohTrigger(RecalcTrigger,Trigger3M)),NA())</f>
        <v>1.120185280557906E-2</v>
      </c>
      <c r="P447" s="44">
        <f>IFERROR(_xll.qlIndexFixing(ONIndex6M,I447,TRUE,_xll.ohTrigger(RecalcTrigger,Trigger6M)),NA())</f>
        <v>1.2275365732046239E-2</v>
      </c>
      <c r="Q447" s="178">
        <f>IFERROR(_xll.qlIndexFixing(ONIndex1Y,I447,TRUE,_xll.ohTrigger(RecalcTrigger,Trigger1Y)),NA())</f>
        <v>1.471132931634922E-2</v>
      </c>
    </row>
    <row r="448" spans="2:17" x14ac:dyDescent="0.2">
      <c r="B448" s="39" t="s">
        <v>17</v>
      </c>
      <c r="D448" s="42">
        <f>_xll.qlCalendarAdvance(Calendar,$D447,B448,"f",FALSE)</f>
        <v>42921</v>
      </c>
      <c r="E448" s="172">
        <f>_xll.qlInterestRateIndexValueDate(IndexON,D448)</f>
        <v>42921</v>
      </c>
      <c r="F448" s="188">
        <f>IFERROR(_xll.qlIndexFixing(IndexON,D448,TRUE,_xll.ohTrigger(RecalcTrigger,TriggerON)),NA())</f>
        <v>9.2449339792788354E-3</v>
      </c>
      <c r="H448" s="42">
        <f>_xll.qlCalendarAdvance(Calendar,$H447,B448,"f",FALSE)</f>
        <v>42921</v>
      </c>
      <c r="I448" s="172">
        <f>_xll.qlInterestRateIndexValueDate(Index1M,$H448)</f>
        <v>42921</v>
      </c>
      <c r="J448" s="177">
        <f>IFERROR(_xll.qlIndexFixing(Index1M,$H448,TRUE,_xll.ohTrigger(RecalcTrigger,Trigger1M)),NA())</f>
        <v>1.0370820212589716E-2</v>
      </c>
      <c r="K448" s="44">
        <f>IFERROR(_xll.qlIndexFixing(Index3M,H448,TRUE,_xll.ohTrigger(RecalcTrigger,Trigger3M)),NA())</f>
        <v>1.1697181077609446E-2</v>
      </c>
      <c r="L448" s="44">
        <f>IFERROR(_xll.qlIndexFixing(Index6M,$H448,TRUE,_xll.ohTrigger(RecalcTrigger,Trigger6M)),NA())</f>
        <v>1.3250125872560834E-2</v>
      </c>
      <c r="M448" s="178">
        <f>IFERROR(_xll.qlIndexFixing(Index1Y,$H448,TRUE,_xll.ohTrigger(RecalcTrigger,Trigger1Y)),NA())</f>
        <v>1.5294327102879368E-2</v>
      </c>
      <c r="N448" s="177">
        <f>IFERROR(_xll.qlIndexFixing(ONIndex1M,I448,TRUE,_xll.ohTrigger(RecalcTrigger,Trigger1M)),NA())</f>
        <v>1.0199101742750516E-2</v>
      </c>
      <c r="O448" s="44">
        <f>IFERROR(_xll.qlIndexFixing(ONIndex3M,I448,TRUE,_xll.ohTrigger(RecalcTrigger,Trigger3M)),NA())</f>
        <v>1.1212467241815682E-2</v>
      </c>
      <c r="P448" s="44">
        <f>IFERROR(_xll.qlIndexFixing(ONIndex6M,I448,TRUE,_xll.ohTrigger(RecalcTrigger,Trigger6M)),NA())</f>
        <v>1.2286492824343798E-2</v>
      </c>
      <c r="Q448" s="178">
        <f>IFERROR(_xll.qlIndexFixing(ONIndex1Y,I448,TRUE,_xll.ohTrigger(RecalcTrigger,Trigger1Y)),NA())</f>
        <v>1.4678311290913237E-2</v>
      </c>
    </row>
    <row r="449" spans="2:17" x14ac:dyDescent="0.2">
      <c r="B449" s="39" t="s">
        <v>17</v>
      </c>
      <c r="D449" s="42">
        <f>_xll.qlCalendarAdvance(Calendar,$D448,B449,"f",FALSE)</f>
        <v>42922</v>
      </c>
      <c r="E449" s="172">
        <f>_xll.qlInterestRateIndexValueDate(IndexON,D449)</f>
        <v>42922</v>
      </c>
      <c r="F449" s="188">
        <f>IFERROR(_xll.qlIndexFixing(IndexON,D449,TRUE,_xll.ohTrigger(RecalcTrigger,TriggerON)),NA())</f>
        <v>9.2550212380682062E-3</v>
      </c>
      <c r="H449" s="42">
        <f>_xll.qlCalendarAdvance(Calendar,$H448,B449,"f",FALSE)</f>
        <v>42922</v>
      </c>
      <c r="I449" s="172">
        <f>_xll.qlInterestRateIndexValueDate(Index1M,$H449)</f>
        <v>42922</v>
      </c>
      <c r="J449" s="177">
        <f>IFERROR(_xll.qlIndexFixing(Index1M,$H449,TRUE,_xll.ohTrigger(RecalcTrigger,Trigger1M)),NA())</f>
        <v>1.0375896483748141E-2</v>
      </c>
      <c r="K449" s="44">
        <f>IFERROR(_xll.qlIndexFixing(Index3M,H449,TRUE,_xll.ohTrigger(RecalcTrigger,Trigger3M)),NA())</f>
        <v>1.1707312412730616E-2</v>
      </c>
      <c r="L449" s="44">
        <f>IFERROR(_xll.qlIndexFixing(Index6M,$H449,TRUE,_xll.ohTrigger(RecalcTrigger,Trigger6M)),NA())</f>
        <v>1.3269817273851946E-2</v>
      </c>
      <c r="M449" s="178">
        <f>IFERROR(_xll.qlIndexFixing(Index1Y,$H449,TRUE,_xll.ohTrigger(RecalcTrigger,Trigger1Y)),NA())</f>
        <v>1.5300971158402232E-2</v>
      </c>
      <c r="N449" s="177">
        <f>IFERROR(_xll.qlIndexFixing(ONIndex1M,I449,TRUE,_xll.ohTrigger(RecalcTrigger,Trigger1M)),NA())</f>
        <v>1.0209631736786129E-2</v>
      </c>
      <c r="O449" s="44">
        <f>IFERROR(_xll.qlIndexFixing(ONIndex3M,I449,TRUE,_xll.ohTrigger(RecalcTrigger,Trigger3M)),NA())</f>
        <v>1.1223070888604081E-2</v>
      </c>
      <c r="P449" s="44">
        <f>IFERROR(_xll.qlIndexFixing(ONIndex6M,I449,TRUE,_xll.ohTrigger(RecalcTrigger,Trigger6M)),NA())</f>
        <v>1.2297600229365102E-2</v>
      </c>
      <c r="Q449" s="178">
        <f>IFERROR(_xll.qlIndexFixing(ONIndex1Y,I449,TRUE,_xll.ohTrigger(RecalcTrigger,Trigger1Y)),NA())</f>
        <v>1.4645824368239024E-2</v>
      </c>
    </row>
    <row r="450" spans="2:17" x14ac:dyDescent="0.2">
      <c r="B450" s="39" t="s">
        <v>17</v>
      </c>
      <c r="D450" s="42">
        <f>_xll.qlCalendarAdvance(Calendar,$D449,B450,"f",FALSE)</f>
        <v>42923</v>
      </c>
      <c r="E450" s="172">
        <f>_xll.qlInterestRateIndexValueDate(IndexON,D450)</f>
        <v>42923</v>
      </c>
      <c r="F450" s="188">
        <f>IFERROR(_xll.qlIndexFixing(IndexON,D450,TRUE,_xll.ohTrigger(RecalcTrigger,TriggerON)),NA())</f>
        <v>9.2753264425315968E-3</v>
      </c>
      <c r="H450" s="42">
        <f>_xll.qlCalendarAdvance(Calendar,$H449,B450,"f",FALSE)</f>
        <v>42923</v>
      </c>
      <c r="I450" s="172">
        <f>_xll.qlInterestRateIndexValueDate(Index1M,$H450)</f>
        <v>42923</v>
      </c>
      <c r="J450" s="177">
        <f>IFERROR(_xll.qlIndexFixing(Index1M,$H450,TRUE,_xll.ohTrigger(RecalcTrigger,Trigger1M)),NA())</f>
        <v>1.0380969490420501E-2</v>
      </c>
      <c r="K450" s="44">
        <f>IFERROR(_xll.qlIndexFixing(Index3M,H450,TRUE,_xll.ohTrigger(RecalcTrigger,Trigger3M)),NA())</f>
        <v>1.1727732910622622E-2</v>
      </c>
      <c r="L450" s="44">
        <f>IFERROR(_xll.qlIndexFixing(Index6M,$H450,TRUE,_xll.ohTrigger(RecalcTrigger,Trigger6M)),NA())</f>
        <v>1.3274625251710137E-2</v>
      </c>
      <c r="M450" s="178">
        <f>IFERROR(_xll.qlIndexFixing(Index1Y,$H450,TRUE,_xll.ohTrigger(RecalcTrigger,Trigger1Y)),NA())</f>
        <v>1.531886696562392E-2</v>
      </c>
      <c r="N450" s="177">
        <f>IFERROR(_xll.qlIndexFixing(ONIndex1M,I450,TRUE,_xll.ohTrigger(RecalcTrigger,Trigger1M)),NA())</f>
        <v>1.0230948782804136E-2</v>
      </c>
      <c r="O450" s="44">
        <f>IFERROR(_xll.qlIndexFixing(ONIndex3M,I450,TRUE,_xll.ohTrigger(RecalcTrigger,Trigger3M)),NA())</f>
        <v>1.1244588612507508E-2</v>
      </c>
      <c r="P450" s="44">
        <f>IFERROR(_xll.qlIndexFixing(ONIndex6M,I450,TRUE,_xll.ohTrigger(RecalcTrigger,Trigger6M)),NA())</f>
        <v>1.2320165245384892E-2</v>
      </c>
      <c r="Q450" s="178">
        <f>IFERROR(_xll.qlIndexFixing(ONIndex1Y,I450,TRUE,_xll.ohTrigger(RecalcTrigger,Trigger1Y)),NA())</f>
        <v>1.4583203481639922E-2</v>
      </c>
    </row>
    <row r="451" spans="2:17" x14ac:dyDescent="0.2">
      <c r="B451" s="39" t="s">
        <v>17</v>
      </c>
      <c r="D451" s="42">
        <f>_xll.qlCalendarAdvance(Calendar,$D450,B451,"f",FALSE)</f>
        <v>42926</v>
      </c>
      <c r="E451" s="172">
        <f>_xll.qlInterestRateIndexValueDate(IndexON,D451)</f>
        <v>42926</v>
      </c>
      <c r="F451" s="188">
        <f>IFERROR(_xll.qlIndexFixing(IndexON,D451,TRUE,_xll.ohTrigger(RecalcTrigger,TriggerON)),NA())</f>
        <v>9.2950552543558107E-3</v>
      </c>
      <c r="H451" s="42">
        <f>_xll.qlCalendarAdvance(Calendar,$H450,B451,"f",FALSE)</f>
        <v>42926</v>
      </c>
      <c r="I451" s="172">
        <f>_xll.qlInterestRateIndexValueDate(Index1M,$H451)</f>
        <v>42926</v>
      </c>
      <c r="J451" s="177">
        <f>IFERROR(_xll.qlIndexFixing(Index1M,$H451,TRUE,_xll.ohTrigger(RecalcTrigger,Trigger1M)),NA())</f>
        <v>1.0412104884646847E-2</v>
      </c>
      <c r="K451" s="44">
        <f>IFERROR(_xll.qlIndexFixing(Index3M,H451,TRUE,_xll.ohTrigger(RecalcTrigger,Trigger3M)),NA())</f>
        <v>1.174771322273035E-2</v>
      </c>
      <c r="L451" s="44">
        <f>IFERROR(_xll.qlIndexFixing(Index6M,$H451,TRUE,_xll.ohTrigger(RecalcTrigger,Trigger6M)),NA())</f>
        <v>1.3298906330337982E-2</v>
      </c>
      <c r="M451" s="178">
        <f>IFERROR(_xll.qlIndexFixing(Index1Y,$H451,TRUE,_xll.ohTrigger(RecalcTrigger,Trigger1Y)),NA())</f>
        <v>1.5328684860102193E-2</v>
      </c>
      <c r="N451" s="177">
        <f>IFERROR(_xll.qlIndexFixing(ONIndex1M,I451,TRUE,_xll.ohTrigger(RecalcTrigger,Trigger1M)),NA())</f>
        <v>1.0251662607162482E-2</v>
      </c>
      <c r="O451" s="44">
        <f>IFERROR(_xll.qlIndexFixing(ONIndex3M,I451,TRUE,_xll.ohTrigger(RecalcTrigger,Trigger3M)),NA())</f>
        <v>1.1265377581194391E-2</v>
      </c>
      <c r="P451" s="44">
        <f>IFERROR(_xll.qlIndexFixing(ONIndex6M,I451,TRUE,_xll.ohTrigger(RecalcTrigger,Trigger6M)),NA())</f>
        <v>1.2341832977741385E-2</v>
      </c>
      <c r="Q451" s="178">
        <f>IFERROR(_xll.qlIndexFixing(ONIndex1Y,I451,TRUE,_xll.ohTrigger(RecalcTrigger,Trigger1Y)),NA())</f>
        <v>1.4521187701026506E-2</v>
      </c>
    </row>
    <row r="452" spans="2:17" x14ac:dyDescent="0.2">
      <c r="B452" s="39" t="s">
        <v>17</v>
      </c>
      <c r="D452" s="42">
        <f>_xll.qlCalendarAdvance(Calendar,$D451,B452,"f",FALSE)</f>
        <v>42927</v>
      </c>
      <c r="E452" s="172">
        <f>_xll.qlInterestRateIndexValueDate(IndexON,D452)</f>
        <v>42927</v>
      </c>
      <c r="F452" s="188">
        <f>IFERROR(_xll.qlIndexFixing(IndexON,D452,TRUE,_xll.ohTrigger(RecalcTrigger,TriggerON)),NA())</f>
        <v>9.304985003669719E-3</v>
      </c>
      <c r="H452" s="42">
        <f>_xll.qlCalendarAdvance(Calendar,$H451,B452,"f",FALSE)</f>
        <v>42927</v>
      </c>
      <c r="I452" s="172">
        <f>_xll.qlInterestRateIndexValueDate(Index1M,$H452)</f>
        <v>42927</v>
      </c>
      <c r="J452" s="177">
        <f>IFERROR(_xll.qlIndexFixing(Index1M,$H452,TRUE,_xll.ohTrigger(RecalcTrigger,Trigger1M)),NA())</f>
        <v>1.0422465530682644E-2</v>
      </c>
      <c r="K452" s="44">
        <f>IFERROR(_xll.qlIndexFixing(Index3M,H452,TRUE,_xll.ohTrigger(RecalcTrigger,Trigger3M)),NA())</f>
        <v>1.175778177417581E-2</v>
      </c>
      <c r="L452" s="44">
        <f>IFERROR(_xll.qlIndexFixing(Index6M,$H452,TRUE,_xll.ohTrigger(RecalcTrigger,Trigger6M)),NA())</f>
        <v>1.3308629742190601E-2</v>
      </c>
      <c r="M452" s="178">
        <f>IFERROR(_xll.qlIndexFixing(Index1Y,$H452,TRUE,_xll.ohTrigger(RecalcTrigger,Trigger1Y)),NA())</f>
        <v>1.533589001387603E-2</v>
      </c>
      <c r="N452" s="177">
        <f>IFERROR(_xll.qlIndexFixing(ONIndex1M,I452,TRUE,_xll.ohTrigger(RecalcTrigger,Trigger1M)),NA())</f>
        <v>1.0262148048355568E-2</v>
      </c>
      <c r="O452" s="44">
        <f>IFERROR(_xll.qlIndexFixing(ONIndex3M,I452,TRUE,_xll.ohTrigger(RecalcTrigger,Trigger3M)),NA())</f>
        <v>1.1275927280660625E-2</v>
      </c>
      <c r="P452" s="44">
        <f>IFERROR(_xll.qlIndexFixing(ONIndex6M,I452,TRUE,_xll.ohTrigger(RecalcTrigger,Trigger6M)),NA())</f>
        <v>1.2352841946948745E-2</v>
      </c>
      <c r="Q452" s="178">
        <f>IFERROR(_xll.qlIndexFixing(ONIndex1Y,I452,TRUE,_xll.ohTrigger(RecalcTrigger,Trigger1Y)),NA())</f>
        <v>1.4491356289486612E-2</v>
      </c>
    </row>
    <row r="453" spans="2:17" x14ac:dyDescent="0.2">
      <c r="B453" s="39" t="s">
        <v>17</v>
      </c>
      <c r="D453" s="42">
        <f>_xll.qlCalendarAdvance(Calendar,$D452,B453,"f",FALSE)</f>
        <v>42928</v>
      </c>
      <c r="E453" s="172">
        <f>_xll.qlInterestRateIndexValueDate(IndexON,D453)</f>
        <v>42928</v>
      </c>
      <c r="F453" s="188">
        <f>IFERROR(_xll.qlIndexFixing(IndexON,D453,TRUE,_xll.ohTrigger(RecalcTrigger,TriggerON)),NA())</f>
        <v>9.3148832511857904E-3</v>
      </c>
      <c r="H453" s="42">
        <f>_xll.qlCalendarAdvance(Calendar,$H452,B453,"f",FALSE)</f>
        <v>42928</v>
      </c>
      <c r="I453" s="172">
        <f>_xll.qlInterestRateIndexValueDate(Index1M,$H453)</f>
        <v>42928</v>
      </c>
      <c r="J453" s="177">
        <f>IFERROR(_xll.qlIndexFixing(Index1M,$H453,TRUE,_xll.ohTrigger(RecalcTrigger,Trigger1M)),NA())</f>
        <v>1.0443411237263481E-2</v>
      </c>
      <c r="K453" s="44">
        <f>IFERROR(_xll.qlIndexFixing(Index3M,H453,TRUE,_xll.ohTrigger(RecalcTrigger,Trigger3M)),NA())</f>
        <v>1.1767837457823104E-2</v>
      </c>
      <c r="L453" s="44">
        <f>IFERROR(_xll.qlIndexFixing(Index6M,$H453,TRUE,_xll.ohTrigger(RecalcTrigger,Trigger6M)),NA())</f>
        <v>1.3318342470390784E-2</v>
      </c>
      <c r="M453" s="178">
        <f>IFERROR(_xll.qlIndexFixing(Index1Y,$H453,TRUE,_xll.ohTrigger(RecalcTrigger,Trigger1Y)),NA())</f>
        <v>1.5343202802347244E-2</v>
      </c>
      <c r="N453" s="177">
        <f>IFERROR(_xll.qlIndexFixing(ONIndex1M,I453,TRUE,_xll.ohTrigger(RecalcTrigger,Trigger1M)),NA())</f>
        <v>1.0272624578996359E-2</v>
      </c>
      <c r="O453" s="44">
        <f>IFERROR(_xll.qlIndexFixing(ONIndex3M,I453,TRUE,_xll.ohTrigger(RecalcTrigger,Trigger3M)),NA())</f>
        <v>1.1286466190759681E-2</v>
      </c>
      <c r="P453" s="44">
        <f>IFERROR(_xll.qlIndexFixing(ONIndex6M,I453,TRUE,_xll.ohTrigger(RecalcTrigger,Trigger6M)),NA())</f>
        <v>1.2363831228879851E-2</v>
      </c>
      <c r="Q453" s="178">
        <f>IFERROR(_xll.qlIndexFixing(ONIndex1Y,I453,TRUE,_xll.ohTrigger(RecalcTrigger,Trigger1Y)),NA())</f>
        <v>1.4462055979735933E-2</v>
      </c>
    </row>
    <row r="454" spans="2:17" x14ac:dyDescent="0.2">
      <c r="B454" s="39" t="s">
        <v>17</v>
      </c>
      <c r="D454" s="42">
        <f>_xll.qlCalendarAdvance(Calendar,$D453,B454,"f",FALSE)</f>
        <v>42929</v>
      </c>
      <c r="E454" s="172">
        <f>_xll.qlInterestRateIndexValueDate(IndexON,D454)</f>
        <v>42929</v>
      </c>
      <c r="F454" s="188">
        <f>IFERROR(_xll.qlIndexFixing(IndexON,D454,TRUE,_xll.ohTrigger(RecalcTrigger,TriggerON)),NA())</f>
        <v>9.324749996660886E-3</v>
      </c>
      <c r="H454" s="42">
        <f>_xll.qlCalendarAdvance(Calendar,$H453,B454,"f",FALSE)</f>
        <v>42929</v>
      </c>
      <c r="I454" s="172">
        <f>_xll.qlInterestRateIndexValueDate(Index1M,$H454)</f>
        <v>42929</v>
      </c>
      <c r="J454" s="177">
        <f>IFERROR(_xll.qlIndexFixing(Index1M,$H454,TRUE,_xll.ohTrigger(RecalcTrigger,Trigger1M)),NA())</f>
        <v>1.0448454257188447E-2</v>
      </c>
      <c r="K454" s="44">
        <f>IFERROR(_xll.qlIndexFixing(Index3M,H454,TRUE,_xll.ohTrigger(RecalcTrigger,Trigger3M)),NA())</f>
        <v>1.1777880169980558E-2</v>
      </c>
      <c r="L454" s="44">
        <f>IFERROR(_xll.qlIndexFixing(Index6M,$H454,TRUE,_xll.ohTrigger(RecalcTrigger,Trigger6M)),NA())</f>
        <v>1.3337916065759185E-2</v>
      </c>
      <c r="M454" s="178">
        <f>IFERROR(_xll.qlIndexFixing(Index1Y,$H454,TRUE,_xll.ohTrigger(RecalcTrigger,Trigger1Y)),NA())</f>
        <v>1.5350621697180156E-2</v>
      </c>
      <c r="N454" s="177">
        <f>IFERROR(_xll.qlIndexFixing(ONIndex1M,I454,TRUE,_xll.ohTrigger(RecalcTrigger,Trigger1M)),NA())</f>
        <v>1.0283092199084853E-2</v>
      </c>
      <c r="O454" s="44">
        <f>IFERROR(_xll.qlIndexFixing(ONIndex3M,I454,TRUE,_xll.ohTrigger(RecalcTrigger,Trigger3M)),NA())</f>
        <v>1.1296994311329467E-2</v>
      </c>
      <c r="P454" s="44">
        <f>IFERROR(_xll.qlIndexFixing(ONIndex6M,I454,TRUE,_xll.ohTrigger(RecalcTrigger,Trigger6M)),NA())</f>
        <v>1.237480082361575E-2</v>
      </c>
      <c r="Q454" s="178">
        <f>IFERROR(_xll.qlIndexFixing(ONIndex1Y,I454,TRUE,_xll.ohTrigger(RecalcTrigger,Trigger1Y)),NA())</f>
        <v>1.4433286771693421E-2</v>
      </c>
    </row>
    <row r="455" spans="2:17" x14ac:dyDescent="0.2">
      <c r="B455" s="39" t="s">
        <v>17</v>
      </c>
      <c r="D455" s="42">
        <f>_xll.qlCalendarAdvance(Calendar,$D454,B455,"f",FALSE)</f>
        <v>42930</v>
      </c>
      <c r="E455" s="172">
        <f>_xll.qlInterestRateIndexValueDate(IndexON,D455)</f>
        <v>42930</v>
      </c>
      <c r="F455" s="188">
        <f>IFERROR(_xll.qlIndexFixing(IndexON,D455,TRUE,_xll.ohTrigger(RecalcTrigger,TriggerON)),NA())</f>
        <v>9.3446177090591078E-3</v>
      </c>
      <c r="H455" s="42">
        <f>_xll.qlCalendarAdvance(Calendar,$H454,B455,"f",FALSE)</f>
        <v>42930</v>
      </c>
      <c r="I455" s="172">
        <f>_xll.qlInterestRateIndexValueDate(Index1M,$H455)</f>
        <v>42930</v>
      </c>
      <c r="J455" s="177">
        <f>IFERROR(_xll.qlIndexFixing(Index1M,$H455,TRUE,_xll.ohTrigger(RecalcTrigger,Trigger1M)),NA())</f>
        <v>1.0453494012352118E-2</v>
      </c>
      <c r="K455" s="44">
        <f>IFERROR(_xll.qlIndexFixing(Index3M,H455,TRUE,_xll.ohTrigger(RecalcTrigger,Trigger3M)),NA())</f>
        <v>1.1798114139976706E-2</v>
      </c>
      <c r="L455" s="44">
        <f>IFERROR(_xll.qlIndexFixing(Index6M,$H455,TRUE,_xll.ohTrigger(RecalcTrigger,Trigger6M)),NA())</f>
        <v>1.3342669730039445E-2</v>
      </c>
      <c r="M455" s="178">
        <f>IFERROR(_xll.qlIndexFixing(Index1Y,$H455,TRUE,_xll.ohTrigger(RecalcTrigger,Trigger1Y)),NA())</f>
        <v>1.5369353831844684E-2</v>
      </c>
      <c r="N455" s="177">
        <f>IFERROR(_xll.qlIndexFixing(ONIndex1M,I455,TRUE,_xll.ohTrigger(RecalcTrigger,Trigger1M)),NA())</f>
        <v>1.030428862332881E-2</v>
      </c>
      <c r="O455" s="44">
        <f>IFERROR(_xll.qlIndexFixing(ONIndex3M,I455,TRUE,_xll.ohTrigger(RecalcTrigger,Trigger3M)),NA())</f>
        <v>1.1318365543053767E-2</v>
      </c>
      <c r="P455" s="44">
        <f>IFERROR(_xll.qlIndexFixing(ONIndex6M,I455,TRUE,_xll.ohTrigger(RecalcTrigger,Trigger6M)),NA())</f>
        <v>1.2397095428152335E-2</v>
      </c>
      <c r="Q455" s="178">
        <f>IFERROR(_xll.qlIndexFixing(ONIndex1Y,I455,TRUE,_xll.ohTrigger(RecalcTrigger,Trigger1Y)),NA())</f>
        <v>1.4378085037725087E-2</v>
      </c>
    </row>
    <row r="456" spans="2:17" x14ac:dyDescent="0.2">
      <c r="B456" s="39" t="s">
        <v>17</v>
      </c>
      <c r="D456" s="42">
        <f>_xll.qlCalendarAdvance(Calendar,$D455,B456,"f",FALSE)</f>
        <v>42933</v>
      </c>
      <c r="E456" s="172">
        <f>_xll.qlInterestRateIndexValueDate(IndexON,D456)</f>
        <v>42933</v>
      </c>
      <c r="F456" s="188">
        <f>IFERROR(_xll.qlIndexFixing(IndexON,D456,TRUE,_xll.ohTrigger(RecalcTrigger,TriggerON)),NA())</f>
        <v>9.3639019596103434E-3</v>
      </c>
      <c r="H456" s="42">
        <f>_xll.qlCalendarAdvance(Calendar,$H455,B456,"f",FALSE)</f>
        <v>42933</v>
      </c>
      <c r="I456" s="172">
        <f>_xll.qlInterestRateIndexValueDate(Index1M,$H456)</f>
        <v>42933</v>
      </c>
      <c r="J456" s="177">
        <f>IFERROR(_xll.qlIndexFixing(Index1M,$H456,TRUE,_xll.ohTrigger(RecalcTrigger,Trigger1M)),NA())</f>
        <v>1.0484442308862757E-2</v>
      </c>
      <c r="K456" s="44">
        <f>IFERROR(_xll.qlIndexFixing(Index3M,H456,TRUE,_xll.ohTrigger(RecalcTrigger,Trigger3M)),NA())</f>
        <v>1.1817919229897144E-2</v>
      </c>
      <c r="L456" s="44">
        <f>IFERROR(_xll.qlIndexFixing(Index6M,$H456,TRUE,_xll.ohTrigger(RecalcTrigger,Trigger6M)),NA())</f>
        <v>1.3366749000534443E-2</v>
      </c>
      <c r="M456" s="178">
        <f>IFERROR(_xll.qlIndexFixing(Index1Y,$H456,TRUE,_xll.ohTrigger(RecalcTrigger,Trigger1Y)),NA())</f>
        <v>1.5381327772985287E-2</v>
      </c>
      <c r="N456" s="177">
        <f>IFERROR(_xll.qlIndexFixing(ONIndex1M,I456,TRUE,_xll.ohTrigger(RecalcTrigger,Trigger1M)),NA())</f>
        <v>1.0324873573915871E-2</v>
      </c>
      <c r="O456" s="44">
        <f>IFERROR(_xll.qlIndexFixing(ONIndex3M,I456,TRUE,_xll.ohTrigger(RecalcTrigger,Trigger3M)),NA())</f>
        <v>1.1338998898964281E-2</v>
      </c>
      <c r="P456" s="44">
        <f>IFERROR(_xll.qlIndexFixing(ONIndex6M,I456,TRUE,_xll.ohTrigger(RecalcTrigger,Trigger6M)),NA())</f>
        <v>1.2418482330688319E-2</v>
      </c>
      <c r="Q456" s="178">
        <f>IFERROR(_xll.qlIndexFixing(ONIndex1Y,I456,TRUE,_xll.ohTrigger(RecalcTrigger,Trigger1Y)),NA())</f>
        <v>1.4323520953849478E-2</v>
      </c>
    </row>
    <row r="457" spans="2:17" x14ac:dyDescent="0.2">
      <c r="B457" s="39" t="s">
        <v>17</v>
      </c>
      <c r="D457" s="42">
        <f>_xll.qlCalendarAdvance(Calendar,$D456,B457,"f",FALSE)</f>
        <v>42934</v>
      </c>
      <c r="E457" s="172">
        <f>_xll.qlInterestRateIndexValueDate(IndexON,D457)</f>
        <v>42934</v>
      </c>
      <c r="F457" s="188">
        <f>IFERROR(_xll.qlIndexFixing(IndexON,D457,TRUE,_xll.ohTrigger(RecalcTrigger,TriggerON)),NA())</f>
        <v>9.3736111955289303E-3</v>
      </c>
      <c r="H457" s="42">
        <f>_xll.qlCalendarAdvance(Calendar,$H456,B457,"f",FALSE)</f>
        <v>42934</v>
      </c>
      <c r="I457" s="172">
        <f>_xll.qlInterestRateIndexValueDate(Index1M,$H457)</f>
        <v>42934</v>
      </c>
      <c r="J457" s="177">
        <f>IFERROR(_xll.qlIndexFixing(Index1M,$H457,TRUE,_xll.ohTrigger(RecalcTrigger,Trigger1M)),NA())</f>
        <v>1.0494740588669131E-2</v>
      </c>
      <c r="K457" s="44">
        <f>IFERROR(_xll.qlIndexFixing(Index3M,H457,TRUE,_xll.ohTrigger(RecalcTrigger,Trigger3M)),NA())</f>
        <v>1.1827895529231268E-2</v>
      </c>
      <c r="L457" s="44">
        <f>IFERROR(_xll.qlIndexFixing(Index6M,$H457,TRUE,_xll.ohTrigger(RecalcTrigger,Trigger6M)),NA())</f>
        <v>1.3376399513204358E-2</v>
      </c>
      <c r="M457" s="178">
        <f>IFERROR(_xll.qlIndexFixing(Index1Y,$H457,TRUE,_xll.ohTrigger(RecalcTrigger,Trigger1Y)),NA())</f>
        <v>1.5389254274141617E-2</v>
      </c>
      <c r="N457" s="177">
        <f>IFERROR(_xll.qlIndexFixing(ONIndex1M,I457,TRUE,_xll.ohTrigger(RecalcTrigger,Trigger1M)),NA())</f>
        <v>1.0335296641323932E-2</v>
      </c>
      <c r="O457" s="44">
        <f>IFERROR(_xll.qlIndexFixing(ONIndex3M,I457,TRUE,_xll.ohTrigger(RecalcTrigger,Trigger3M)),NA())</f>
        <v>1.1349473072292948E-2</v>
      </c>
      <c r="P457" s="44">
        <f>IFERROR(_xll.qlIndexFixing(ONIndex6M,I457,TRUE,_xll.ohTrigger(RecalcTrigger,Trigger6M)),NA())</f>
        <v>1.2429353489448181E-2</v>
      </c>
      <c r="Q457" s="178">
        <f>IFERROR(_xll.qlIndexFixing(ONIndex1Y,I457,TRUE,_xll.ohTrigger(RecalcTrigger,Trigger1Y)),NA())</f>
        <v>1.4297407252402694E-2</v>
      </c>
    </row>
    <row r="458" spans="2:17" x14ac:dyDescent="0.2">
      <c r="B458" s="39" t="s">
        <v>17</v>
      </c>
      <c r="D458" s="42">
        <f>_xll.qlCalendarAdvance(Calendar,$D457,B458,"f",FALSE)</f>
        <v>42935</v>
      </c>
      <c r="E458" s="172">
        <f>_xll.qlInterestRateIndexValueDate(IndexON,D458)</f>
        <v>42935</v>
      </c>
      <c r="F458" s="188">
        <f>IFERROR(_xll.qlIndexFixing(IndexON,D458,TRUE,_xll.ohTrigger(RecalcTrigger,TriggerON)),NA())</f>
        <v>9.3832889295686339E-3</v>
      </c>
      <c r="H458" s="42">
        <f>_xll.qlCalendarAdvance(Calendar,$H457,B458,"f",FALSE)</f>
        <v>42935</v>
      </c>
      <c r="I458" s="172">
        <f>_xll.qlInterestRateIndexValueDate(Index1M,$H458)</f>
        <v>42935</v>
      </c>
      <c r="J458" s="177">
        <f>IFERROR(_xll.qlIndexFixing(Index1M,$H458,TRUE,_xll.ohTrigger(RecalcTrigger,Trigger1M)),NA())</f>
        <v>1.0515565703161754E-2</v>
      </c>
      <c r="K458" s="44">
        <f>IFERROR(_xll.qlIndexFixing(Index3M,H458,TRUE,_xll.ohTrigger(RecalcTrigger,Trigger3M)),NA())</f>
        <v>1.1837858234918496E-2</v>
      </c>
      <c r="L458" s="44">
        <f>IFERROR(_xll.qlIndexFixing(Index6M,$H458,TRUE,_xll.ohTrigger(RecalcTrigger,Trigger6M)),NA())</f>
        <v>1.3386039971034382E-2</v>
      </c>
      <c r="M458" s="178">
        <f>IFERROR(_xll.qlIndexFixing(Index1Y,$H458,TRUE,_xll.ohTrigger(RecalcTrigger,Trigger1Y)),NA())</f>
        <v>1.5397277711354906E-2</v>
      </c>
      <c r="N458" s="177">
        <f>IFERROR(_xll.qlIndexFixing(ONIndex1M,I458,TRUE,_xll.ohTrigger(RecalcTrigger,Trigger1M)),NA())</f>
        <v>1.0345710798017604E-2</v>
      </c>
      <c r="O458" s="44">
        <f>IFERROR(_xll.qlIndexFixing(ONIndex3M,I458,TRUE,_xll.ohTrigger(RecalcTrigger,Trigger3M)),NA())</f>
        <v>1.1359936456011299E-2</v>
      </c>
      <c r="P458" s="44">
        <f>IFERROR(_xll.qlIndexFixing(ONIndex6M,I458,TRUE,_xll.ohTrigger(RecalcTrigger,Trigger6M)),NA())</f>
        <v>1.2440204961012835E-2</v>
      </c>
      <c r="Q458" s="178">
        <f>IFERROR(_xll.qlIndexFixing(ONIndex1Y,I458,TRUE,_xll.ohTrigger(RecalcTrigger,Trigger1Y)),NA())</f>
        <v>1.4271824652015708E-2</v>
      </c>
    </row>
    <row r="459" spans="2:17" x14ac:dyDescent="0.2">
      <c r="B459" s="39" t="s">
        <v>17</v>
      </c>
      <c r="D459" s="42">
        <f>_xll.qlCalendarAdvance(Calendar,$D458,B459,"f",FALSE)</f>
        <v>42936</v>
      </c>
      <c r="E459" s="172">
        <f>_xll.qlInterestRateIndexValueDate(IndexON,D459)</f>
        <v>42936</v>
      </c>
      <c r="F459" s="188">
        <f>IFERROR(_xll.qlIndexFixing(IndexON,D459,TRUE,_xll.ohTrigger(RecalcTrigger,TriggerON)),NA())</f>
        <v>9.3929351617294543E-3</v>
      </c>
      <c r="H459" s="42">
        <f>_xll.qlCalendarAdvance(Calendar,$H458,B459,"f",FALSE)</f>
        <v>42936</v>
      </c>
      <c r="I459" s="172">
        <f>_xll.qlInterestRateIndexValueDate(Index1M,$H459)</f>
        <v>42936</v>
      </c>
      <c r="J459" s="177">
        <f>IFERROR(_xll.qlIndexFixing(Index1M,$H459,TRUE,_xll.ohTrigger(RecalcTrigger,Trigger1M)),NA())</f>
        <v>1.0520575469409668E-2</v>
      </c>
      <c r="K459" s="44">
        <f>IFERROR(_xll.qlIndexFixing(Index3M,H459,TRUE,_xll.ohTrigger(RecalcTrigger,Trigger3M)),NA())</f>
        <v>1.184780724326099E-2</v>
      </c>
      <c r="L459" s="44">
        <f>IFERROR(_xll.qlIndexFixing(Index6M,$H459,TRUE,_xll.ohTrigger(RecalcTrigger,Trigger6M)),NA())</f>
        <v>1.3405503984508632E-2</v>
      </c>
      <c r="M459" s="178">
        <f>IFERROR(_xll.qlIndexFixing(Index1Y,$H459,TRUE,_xll.ohTrigger(RecalcTrigger,Trigger1Y)),NA())</f>
        <v>1.5405396556178674E-2</v>
      </c>
      <c r="N459" s="177">
        <f>IFERROR(_xll.qlIndexFixing(ONIndex1M,I459,TRUE,_xll.ohTrigger(RecalcTrigger,Trigger1M)),NA())</f>
        <v>1.0356116044240027E-2</v>
      </c>
      <c r="O459" s="44">
        <f>IFERROR(_xll.qlIndexFixing(ONIndex3M,I459,TRUE,_xll.ohTrigger(RecalcTrigger,Trigger3M)),NA())</f>
        <v>1.1370389050362473E-2</v>
      </c>
      <c r="P459" s="44">
        <f>IFERROR(_xll.qlIndexFixing(ONIndex6M,I459,TRUE,_xll.ohTrigger(RecalcTrigger,Trigger6M)),NA())</f>
        <v>1.2451036745382282E-2</v>
      </c>
      <c r="Q459" s="178">
        <f>IFERROR(_xll.qlIndexFixing(ONIndex1Y,I459,TRUE,_xll.ohTrigger(RecalcTrigger,Trigger1Y)),NA())</f>
        <v>1.4246773152364334E-2</v>
      </c>
    </row>
    <row r="460" spans="2:17" x14ac:dyDescent="0.2">
      <c r="B460" s="39" t="s">
        <v>17</v>
      </c>
      <c r="D460" s="42">
        <f>_xll.qlCalendarAdvance(Calendar,$D459,B460,"f",FALSE)</f>
        <v>42937</v>
      </c>
      <c r="E460" s="172">
        <f>_xll.qlInterestRateIndexValueDate(IndexON,D460)</f>
        <v>42937</v>
      </c>
      <c r="F460" s="188">
        <f>IFERROR(_xll.qlIndexFixing(IndexON,D460,TRUE,_xll.ohTrigger(RecalcTrigger,TriggerON)),NA())</f>
        <v>9.4123653284909174E-3</v>
      </c>
      <c r="H460" s="42">
        <f>_xll.qlCalendarAdvance(Calendar,$H459,B460,"f",FALSE)</f>
        <v>42937</v>
      </c>
      <c r="I460" s="172">
        <f>_xll.qlInterestRateIndexValueDate(Index1M,$H460)</f>
        <v>42937</v>
      </c>
      <c r="J460" s="177">
        <f>IFERROR(_xll.qlIndexFixing(Index1M,$H460,TRUE,_xll.ohTrigger(RecalcTrigger,Trigger1M)),NA())</f>
        <v>1.0525581970654259E-2</v>
      </c>
      <c r="K460" s="44">
        <f>IFERROR(_xll.qlIndexFixing(Index3M,H460,TRUE,_xll.ohTrigger(RecalcTrigger,Trigger3M)),NA())</f>
        <v>1.1867842131724133E-2</v>
      </c>
      <c r="L460" s="44">
        <f>IFERROR(_xll.qlIndexFixing(Index6M,$H460,TRUE,_xll.ohTrigger(RecalcTrigger,Trigger6M)),NA())</f>
        <v>1.3410205812182696E-2</v>
      </c>
      <c r="M460" s="178">
        <f>IFERROR(_xll.qlIndexFixing(Index1Y,$H460,TRUE,_xll.ohTrigger(RecalcTrigger,Trigger1Y)),NA())</f>
        <v>1.5424857921435166E-2</v>
      </c>
      <c r="N460" s="177">
        <f>IFERROR(_xll.qlIndexFixing(ONIndex1M,I460,TRUE,_xll.ohTrigger(RecalcTrigger,Trigger1M)),NA())</f>
        <v>1.0377191851140463E-2</v>
      </c>
      <c r="O460" s="44">
        <f>IFERROR(_xll.qlIndexFixing(ONIndex3M,I460,TRUE,_xll.ohTrigger(RecalcTrigger,Trigger3M)),NA())</f>
        <v>1.1391613786638779E-2</v>
      </c>
      <c r="P460" s="44">
        <f>IFERROR(_xll.qlIndexFixing(ONIndex6M,I460,TRUE,_xll.ohTrigger(RecalcTrigger,Trigger6M)),NA())</f>
        <v>1.247306090477444E-2</v>
      </c>
      <c r="Q460" s="178">
        <f>IFERROR(_xll.qlIndexFixing(ONIndex1Y,I460,TRUE,_xll.ohTrigger(RecalcTrigger,Trigger1Y)),NA())</f>
        <v>1.4198992812550772E-2</v>
      </c>
    </row>
    <row r="461" spans="2:17" x14ac:dyDescent="0.2">
      <c r="B461" s="39" t="s">
        <v>17</v>
      </c>
      <c r="D461" s="42">
        <f>_xll.qlCalendarAdvance(Calendar,$D460,B461,"f",FALSE)</f>
        <v>42940</v>
      </c>
      <c r="E461" s="172">
        <f>_xll.qlInterestRateIndexValueDate(IndexON,D461)</f>
        <v>42940</v>
      </c>
      <c r="F461" s="188">
        <f>IFERROR(_xll.qlIndexFixing(IndexON,D461,TRUE,_xll.ohTrigger(RecalcTrigger,TriggerON)),NA())</f>
        <v>9.431205070854487E-3</v>
      </c>
      <c r="H461" s="42">
        <f>_xll.qlCalendarAdvance(Calendar,$H460,B461,"f",FALSE)</f>
        <v>42940</v>
      </c>
      <c r="I461" s="172">
        <f>_xll.qlInterestRateIndexValueDate(Index1M,$H461)</f>
        <v>42940</v>
      </c>
      <c r="J461" s="177">
        <f>IFERROR(_xll.qlIndexFixing(Index1M,$H461,TRUE,_xll.ohTrigger(RecalcTrigger,Trigger1M)),NA())</f>
        <v>1.0556343166008645E-2</v>
      </c>
      <c r="K461" s="44">
        <f>IFERROR(_xll.qlIndexFixing(Index3M,H461,TRUE,_xll.ohTrigger(RecalcTrigger,Trigger3M)),NA())</f>
        <v>1.1887464229237516E-2</v>
      </c>
      <c r="L461" s="44">
        <f>IFERROR(_xll.qlIndexFixing(Index6M,$H461,TRUE,_xll.ohTrigger(RecalcTrigger,Trigger6M)),NA())</f>
        <v>1.3434094581981002E-2</v>
      </c>
      <c r="M461" s="178">
        <f>IFERROR(_xll.qlIndexFixing(Index1Y,$H461,TRUE,_xll.ohTrigger(RecalcTrigger,Trigger1Y)),NA())</f>
        <v>1.5438795441856445E-2</v>
      </c>
      <c r="N461" s="177">
        <f>IFERROR(_xll.qlIndexFixing(ONIndex1M,I461,TRUE,_xll.ohTrigger(RecalcTrigger,Trigger1M)),NA())</f>
        <v>1.0397647923444664E-2</v>
      </c>
      <c r="O461" s="44">
        <f>IFERROR(_xll.qlIndexFixing(ONIndex3M,I461,TRUE,_xll.ohTrigger(RecalcTrigger,Trigger3M)),NA())</f>
        <v>1.1412091532960744E-2</v>
      </c>
      <c r="P461" s="44">
        <f>IFERROR(_xll.qlIndexFixing(ONIndex6M,I461,TRUE,_xll.ohTrigger(RecalcTrigger,Trigger6M)),NA())</f>
        <v>1.2494167010745905E-2</v>
      </c>
      <c r="Q461" s="178">
        <f>IFERROR(_xll.qlIndexFixing(ONIndex1Y,I461,TRUE,_xll.ohTrigger(RecalcTrigger,Trigger1Y)),NA())</f>
        <v>1.4151878160628684E-2</v>
      </c>
    </row>
    <row r="462" spans="2:17" x14ac:dyDescent="0.2">
      <c r="B462" s="39" t="s">
        <v>17</v>
      </c>
      <c r="D462" s="42">
        <f>_xll.qlCalendarAdvance(Calendar,$D461,B462,"f",FALSE)</f>
        <v>42941</v>
      </c>
      <c r="E462" s="172">
        <f>_xll.qlInterestRateIndexValueDate(IndexON,D462)</f>
        <v>42941</v>
      </c>
      <c r="F462" s="188">
        <f>IFERROR(_xll.qlIndexFixing(IndexON,D462,TRUE,_xll.ohTrigger(RecalcTrigger,TriggerON)),NA())</f>
        <v>9.4406937932967061E-3</v>
      </c>
      <c r="H462" s="42">
        <f>_xll.qlCalendarAdvance(Calendar,$H461,B462,"f",FALSE)</f>
        <v>42941</v>
      </c>
      <c r="I462" s="172">
        <f>_xll.qlInterestRateIndexValueDate(Index1M,$H462)</f>
        <v>42941</v>
      </c>
      <c r="J462" s="177">
        <f>IFERROR(_xll.qlIndexFixing(Index1M,$H462,TRUE,_xll.ohTrigger(RecalcTrigger,Trigger1M)),NA())</f>
        <v>1.0566579078435265E-2</v>
      </c>
      <c r="K462" s="44">
        <f>IFERROR(_xll.qlIndexFixing(Index3M,H462,TRUE,_xll.ohTrigger(RecalcTrigger,Trigger3M)),NA())</f>
        <v>1.1897343195385299E-2</v>
      </c>
      <c r="L462" s="44">
        <f>IFERROR(_xll.qlIndexFixing(Index6M,$H462,TRUE,_xll.ohTrigger(RecalcTrigger,Trigger6M)),NA())</f>
        <v>1.3443676597434846E-2</v>
      </c>
      <c r="M462" s="178">
        <f>IFERROR(_xll.qlIndexFixing(Index1Y,$H462,TRUE,_xll.ohTrigger(RecalcTrigger,Trigger1Y)),NA())</f>
        <v>1.5447368397223382E-2</v>
      </c>
      <c r="N462" s="177">
        <f>IFERROR(_xll.qlIndexFixing(ONIndex1M,I462,TRUE,_xll.ohTrigger(RecalcTrigger,Trigger1M)),NA())</f>
        <v>1.040800861682456E-2</v>
      </c>
      <c r="O462" s="44">
        <f>IFERROR(_xll.qlIndexFixing(ONIndex3M,I462,TRUE,_xll.ohTrigger(RecalcTrigger,Trigger3M)),NA())</f>
        <v>1.1422490179908706E-2</v>
      </c>
      <c r="P462" s="44">
        <f>IFERROR(_xll.qlIndexFixing(ONIndex6M,I462,TRUE,_xll.ohTrigger(RecalcTrigger,Trigger6M)),NA())</f>
        <v>1.2504900359139315E-2</v>
      </c>
      <c r="Q462" s="178">
        <f>IFERROR(_xll.qlIndexFixing(ONIndex1Y,I462,TRUE,_xll.ohTrigger(RecalcTrigger,Trigger1Y)),NA())</f>
        <v>1.4129482163682816E-2</v>
      </c>
    </row>
    <row r="463" spans="2:17" x14ac:dyDescent="0.2">
      <c r="B463" s="39" t="s">
        <v>17</v>
      </c>
      <c r="D463" s="42">
        <f>_xll.qlCalendarAdvance(Calendar,$D462,B463,"f",FALSE)</f>
        <v>42942</v>
      </c>
      <c r="E463" s="172">
        <f>_xll.qlInterestRateIndexValueDate(IndexON,D463)</f>
        <v>42942</v>
      </c>
      <c r="F463" s="188">
        <f>IFERROR(_xll.qlIndexFixing(IndexON,D463,TRUE,_xll.ohTrigger(RecalcTrigger,TriggerON)),NA())</f>
        <v>9.4501510137789957E-3</v>
      </c>
      <c r="H463" s="42">
        <f>_xll.qlCalendarAdvance(Calendar,$H462,B463,"f",FALSE)</f>
        <v>42942</v>
      </c>
      <c r="I463" s="172">
        <f>_xll.qlInterestRateIndexValueDate(Index1M,$H463)</f>
        <v>42942</v>
      </c>
      <c r="J463" s="177">
        <f>IFERROR(_xll.qlIndexFixing(Index1M,$H463,TRUE,_xll.ohTrigger(RecalcTrigger,Trigger1M)),NA())</f>
        <v>1.0592518352510965E-2</v>
      </c>
      <c r="K463" s="44">
        <f>IFERROR(_xll.qlIndexFixing(Index3M,H463,TRUE,_xll.ohTrigger(RecalcTrigger,Trigger3M)),NA())</f>
        <v>1.1907207841992527E-2</v>
      </c>
      <c r="L463" s="44">
        <f>IFERROR(_xll.qlIndexFixing(Index6M,$H463,TRUE,_xll.ohTrigger(RecalcTrigger,Trigger6M)),NA())</f>
        <v>1.3453249186954286E-2</v>
      </c>
      <c r="M463" s="178">
        <f>IFERROR(_xll.qlIndexFixing(Index1Y,$H463,TRUE,_xll.ohTrigger(RecalcTrigger,Trigger1Y)),NA())</f>
        <v>1.5456027589015431E-2</v>
      </c>
      <c r="N463" s="177">
        <f>IFERROR(_xll.qlIndexFixing(ONIndex1M,I463,TRUE,_xll.ohTrigger(RecalcTrigger,Trigger1M)),NA())</f>
        <v>1.0418360399571114E-2</v>
      </c>
      <c r="O463" s="44">
        <f>IFERROR(_xll.qlIndexFixing(ONIndex3M,I463,TRUE,_xll.ohTrigger(RecalcTrigger,Trigger3M)),NA())</f>
        <v>1.1432878037408445E-2</v>
      </c>
      <c r="P463" s="44">
        <f>IFERROR(_xll.qlIndexFixing(ONIndex6M,I463,TRUE,_xll.ohTrigger(RecalcTrigger,Trigger6M)),NA())</f>
        <v>1.2515614020175425E-2</v>
      </c>
      <c r="Q463" s="178">
        <f>IFERROR(_xll.qlIndexFixing(ONIndex1Y,I463,TRUE,_xll.ohTrigger(RecalcTrigger,Trigger1Y)),NA())</f>
        <v>1.4107617267067329E-2</v>
      </c>
    </row>
    <row r="464" spans="2:17" x14ac:dyDescent="0.2">
      <c r="B464" s="39" t="s">
        <v>17</v>
      </c>
      <c r="D464" s="42">
        <f>_xll.qlCalendarAdvance(Calendar,$D463,B464,"f",FALSE)</f>
        <v>42943</v>
      </c>
      <c r="E464" s="172">
        <f>_xll.qlInterestRateIndexValueDate(IndexON,D464)</f>
        <v>42943</v>
      </c>
      <c r="F464" s="188">
        <f>IFERROR(_xll.qlIndexFixing(IndexON,D464,TRUE,_xll.ohTrigger(RecalcTrigger,TriggerON)),NA())</f>
        <v>9.459576732382402E-3</v>
      </c>
      <c r="H464" s="42">
        <f>_xll.qlCalendarAdvance(Calendar,$H463,B464,"f",FALSE)</f>
        <v>42943</v>
      </c>
      <c r="I464" s="172">
        <f>_xll.qlInterestRateIndexValueDate(Index1M,$H464)</f>
        <v>42943</v>
      </c>
      <c r="J464" s="177">
        <f>IFERROR(_xll.qlIndexFixing(Index1M,$H464,TRUE,_xll.ohTrigger(RecalcTrigger,Trigger1M)),NA())</f>
        <v>1.0597493377180491E-2</v>
      </c>
      <c r="K464" s="44">
        <f>IFERROR(_xll.qlIndexFixing(Index3M,H464,TRUE,_xll.ohTrigger(RecalcTrigger,Trigger3M)),NA())</f>
        <v>1.1917058065357844E-2</v>
      </c>
      <c r="L464" s="44">
        <f>IFERROR(_xll.qlIndexFixing(Index6M,$H464,TRUE,_xll.ohTrigger(RecalcTrigger,Trigger6M)),NA())</f>
        <v>1.3472611513570341E-2</v>
      </c>
      <c r="M464" s="178">
        <f>IFERROR(_xll.qlIndexFixing(Index1Y,$H464,TRUE,_xll.ohTrigger(RecalcTrigger,Trigger1Y)),NA())</f>
        <v>1.5464771488604478E-2</v>
      </c>
      <c r="N464" s="177">
        <f>IFERROR(_xll.qlIndexFixing(ONIndex1M,I464,TRUE,_xll.ohTrigger(RecalcTrigger,Trigger1M)),NA())</f>
        <v>1.0428703271927464E-2</v>
      </c>
      <c r="O464" s="44">
        <f>IFERROR(_xll.qlIndexFixing(ONIndex3M,I464,TRUE,_xll.ohTrigger(RecalcTrigger,Trigger3M)),NA())</f>
        <v>1.144325510545996E-2</v>
      </c>
      <c r="P464" s="44">
        <f>IFERROR(_xll.qlIndexFixing(ONIndex6M,I464,TRUE,_xll.ohTrigger(RecalcTrigger,Trigger6M)),NA())</f>
        <v>1.2526307994097374E-2</v>
      </c>
      <c r="Q464" s="178">
        <f>IFERROR(_xll.qlIndexFixing(ONIndex1Y,I464,TRUE,_xll.ohTrigger(RecalcTrigger,Trigger1Y)),NA())</f>
        <v>1.4086283470620131E-2</v>
      </c>
    </row>
    <row r="465" spans="2:17" x14ac:dyDescent="0.2">
      <c r="B465" s="39" t="s">
        <v>17</v>
      </c>
      <c r="D465" s="42">
        <f>_xll.qlCalendarAdvance(Calendar,$D464,B465,"f",FALSE)</f>
        <v>42944</v>
      </c>
      <c r="E465" s="172">
        <f>_xll.qlInterestRateIndexValueDate(IndexON,D465)</f>
        <v>42944</v>
      </c>
      <c r="F465" s="188">
        <f>IFERROR(_xll.qlIndexFixing(IndexON,D465,TRUE,_xll.ohTrigger(RecalcTrigger,TriggerON)),NA())</f>
        <v>9.4785692982605578E-3</v>
      </c>
      <c r="H465" s="42">
        <f>_xll.qlCalendarAdvance(Calendar,$H464,B465,"f",FALSE)</f>
        <v>42944</v>
      </c>
      <c r="I465" s="172">
        <f>_xll.qlInterestRateIndexValueDate(Index1M,$H465)</f>
        <v>42944</v>
      </c>
      <c r="J465" s="177">
        <f>IFERROR(_xll.qlIndexFixing(Index1M,$H465,TRUE,_xll.ohTrigger(RecalcTrigger,Trigger1M)),NA())</f>
        <v>1.0602465136564966E-2</v>
      </c>
      <c r="K465" s="44">
        <f>IFERROR(_xll.qlIndexFixing(Index3M,H465,TRUE,_xll.ohTrigger(RecalcTrigger,Trigger3M)),NA())</f>
        <v>1.1936882070930461E-2</v>
      </c>
      <c r="L465" s="44">
        <f>IFERROR(_xll.qlIndexFixing(Index6M,$H465,TRUE,_xll.ohTrigger(RecalcTrigger,Trigger6M)),NA())</f>
        <v>1.3477264146190947E-2</v>
      </c>
      <c r="M465" s="178">
        <f>IFERROR(_xll.qlIndexFixing(Index1Y,$H465,TRUE,_xll.ohTrigger(RecalcTrigger,Trigger1Y)),NA())</f>
        <v>1.5484857792973464E-2</v>
      </c>
      <c r="N465" s="177">
        <f>IFERROR(_xll.qlIndexFixing(ONIndex1M,I465,TRUE,_xll.ohTrigger(RecalcTrigger,Trigger1M)),NA())</f>
        <v>1.0449658465509678E-2</v>
      </c>
      <c r="O465" s="44">
        <f>IFERROR(_xll.qlIndexFixing(ONIndex3M,I465,TRUE,_xll.ohTrigger(RecalcTrigger,Trigger3M)),NA())</f>
        <v>1.1464333342344018E-2</v>
      </c>
      <c r="P465" s="44">
        <f>IFERROR(_xll.qlIndexFixing(ONIndex6M,I465,TRUE,_xll.ohTrigger(RecalcTrigger,Trigger6M)),NA())</f>
        <v>1.2548061673387142E-2</v>
      </c>
      <c r="Q465" s="178">
        <f>IFERROR(_xll.qlIndexFixing(ONIndex1Y,I465,TRUE,_xll.ohTrigger(RecalcTrigger,Trigger1Y)),NA())</f>
        <v>1.4045926691274396E-2</v>
      </c>
    </row>
    <row r="466" spans="2:17" x14ac:dyDescent="0.2">
      <c r="B466" s="39" t="s">
        <v>17</v>
      </c>
      <c r="D466" s="42">
        <f>_xll.qlCalendarAdvance(Calendar,$D465,B466,"f",FALSE)</f>
        <v>42947</v>
      </c>
      <c r="E466" s="172">
        <f>_xll.qlInterestRateIndexValueDate(IndexON,D466)</f>
        <v>42947</v>
      </c>
      <c r="F466" s="188">
        <f>IFERROR(_xll.qlIndexFixing(IndexON,D466,TRUE,_xll.ohTrigger(RecalcTrigger,TriggerON)),NA())</f>
        <v>9.4969645871967323E-3</v>
      </c>
      <c r="H466" s="42">
        <f>_xll.qlCalendarAdvance(Calendar,$H465,B466,"f",FALSE)</f>
        <v>42947</v>
      </c>
      <c r="I466" s="172">
        <f>_xll.qlInterestRateIndexValueDate(Index1M,$H466)</f>
        <v>42947</v>
      </c>
      <c r="J466" s="177">
        <f>IFERROR(_xll.qlIndexFixing(Index1M,$H466,TRUE,_xll.ohTrigger(RecalcTrigger,Trigger1M)),NA())</f>
        <v>1.0627807448087072E-2</v>
      </c>
      <c r="K466" s="44">
        <f>IFERROR(_xll.qlIndexFixing(Index3M,H466,TRUE,_xll.ohTrigger(RecalcTrigger,Trigger3M)),NA())</f>
        <v>1.1956312652306731E-2</v>
      </c>
      <c r="L466" s="44">
        <f>IFERROR(_xll.qlIndexFixing(Index6M,$H466,TRUE,_xll.ohTrigger(RecalcTrigger,Trigger6M)),NA())</f>
        <v>1.350097389038349E-2</v>
      </c>
      <c r="M466" s="178">
        <f>IFERROR(_xll.qlIndexFixing(Index1Y,$H466,TRUE,_xll.ohTrigger(RecalcTrigger,Trigger1Y)),NA())</f>
        <v>1.5500563591247962E-2</v>
      </c>
      <c r="N466" s="177">
        <f>IFERROR(_xll.qlIndexFixing(ONIndex1M,I466,TRUE,_xll.ohTrigger(RecalcTrigger,Trigger1M)),NA())</f>
        <v>1.0469985655262581E-2</v>
      </c>
      <c r="O466" s="44">
        <f>IFERROR(_xll.qlIndexFixing(ONIndex3M,I466,TRUE,_xll.ohTrigger(RecalcTrigger,Trigger3M)),NA())</f>
        <v>1.1484655482697503E-2</v>
      </c>
      <c r="P466" s="44">
        <f>IFERROR(_xll.qlIndexFixing(ONIndex6M,I466,TRUE,_xll.ohTrigger(RecalcTrigger,Trigger6M)),NA())</f>
        <v>1.2568887017427866E-2</v>
      </c>
      <c r="Q466" s="178">
        <f>IFERROR(_xll.qlIndexFixing(ONIndex1Y,I466,TRUE,_xll.ohTrigger(RecalcTrigger,Trigger1Y)),NA())</f>
        <v>1.4006259284407019E-2</v>
      </c>
    </row>
    <row r="467" spans="2:17" x14ac:dyDescent="0.2">
      <c r="B467" s="39" t="s">
        <v>17</v>
      </c>
      <c r="D467" s="42">
        <f>_xll.qlCalendarAdvance(Calendar,$D466,B467,"f",FALSE)</f>
        <v>42948</v>
      </c>
      <c r="E467" s="172">
        <f>_xll.qlInterestRateIndexValueDate(IndexON,D467)</f>
        <v>42948</v>
      </c>
      <c r="F467" s="188">
        <f>IFERROR(_xll.qlIndexFixing(IndexON,D467,TRUE,_xll.ohTrigger(RecalcTrigger,TriggerON)),NA())</f>
        <v>9.5062327960004911E-3</v>
      </c>
      <c r="H467" s="42">
        <f>_xll.qlCalendarAdvance(Calendar,$H466,B467,"f",FALSE)</f>
        <v>42948</v>
      </c>
      <c r="I467" s="172">
        <f>_xll.qlInterestRateIndexValueDate(Index1M,$H467)</f>
        <v>42948</v>
      </c>
      <c r="J467" s="177">
        <f>IFERROR(_xll.qlIndexFixing(Index1M,$H467,TRUE,_xll.ohTrigger(RecalcTrigger,Trigger1M)),NA())</f>
        <v>1.0637980991994062E-2</v>
      </c>
      <c r="K467" s="44">
        <f>IFERROR(_xll.qlIndexFixing(Index3M,H467,TRUE,_xll.ohTrigger(RecalcTrigger,Trigger3M)),NA())</f>
        <v>1.1966089203888362E-2</v>
      </c>
      <c r="L467" s="44">
        <f>IFERROR(_xll.qlIndexFixing(Index6M,$H467,TRUE,_xll.ohTrigger(RecalcTrigger,Trigger6M)),NA())</f>
        <v>1.3510491811231868E-2</v>
      </c>
      <c r="M467" s="178">
        <f>IFERROR(_xll.qlIndexFixing(Index1Y,$H467,TRUE,_xll.ohTrigger(RecalcTrigger,Trigger1Y)),NA())</f>
        <v>1.5509708099262332E-2</v>
      </c>
      <c r="N467" s="177">
        <f>IFERROR(_xll.qlIndexFixing(ONIndex1M,I467,TRUE,_xll.ohTrigger(RecalcTrigger,Trigger1M)),NA())</f>
        <v>1.0480283974614313E-2</v>
      </c>
      <c r="O467" s="44">
        <f>IFERROR(_xll.qlIndexFixing(ONIndex3M,I467,TRUE,_xll.ohTrigger(RecalcTrigger,Trigger3M)),NA())</f>
        <v>1.1494978603345807E-2</v>
      </c>
      <c r="P467" s="44">
        <f>IFERROR(_xll.qlIndexFixing(ONIndex6M,I467,TRUE,_xll.ohTrigger(RecalcTrigger,Trigger6M)),NA())</f>
        <v>1.2579482555211685E-2</v>
      </c>
      <c r="Q467" s="178">
        <f>IFERROR(_xll.qlIndexFixing(ONIndex1Y,I467,TRUE,_xll.ohTrigger(RecalcTrigger,Trigger1Y)),NA())</f>
        <v>1.3987580987342429E-2</v>
      </c>
    </row>
    <row r="468" spans="2:17" x14ac:dyDescent="0.2">
      <c r="B468" s="39" t="s">
        <v>17</v>
      </c>
      <c r="D468" s="42">
        <f>_xll.qlCalendarAdvance(Calendar,$D467,B468,"f",FALSE)</f>
        <v>42949</v>
      </c>
      <c r="E468" s="172">
        <f>_xll.qlInterestRateIndexValueDate(IndexON,D468)</f>
        <v>42949</v>
      </c>
      <c r="F468" s="188">
        <f>IFERROR(_xll.qlIndexFixing(IndexON,D468,TRUE,_xll.ohTrigger(RecalcTrigger,TriggerON)),NA())</f>
        <v>9.5154695029253666E-3</v>
      </c>
      <c r="H468" s="42">
        <f>_xll.qlCalendarAdvance(Calendar,$H467,B468,"f",FALSE)</f>
        <v>42949</v>
      </c>
      <c r="I468" s="172">
        <f>_xll.qlInterestRateIndexValueDate(Index1M,$H468)</f>
        <v>42949</v>
      </c>
      <c r="J468" s="177">
        <f>IFERROR(_xll.qlIndexFixing(Index1M,$H468,TRUE,_xll.ohTrigger(RecalcTrigger,Trigger1M)),NA())</f>
        <v>1.0658564924511334E-2</v>
      </c>
      <c r="K468" s="44">
        <f>IFERROR(_xll.qlIndexFixing(Index3M,H468,TRUE,_xll.ohTrigger(RecalcTrigger,Trigger3M)),NA())</f>
        <v>1.1975850709994379E-2</v>
      </c>
      <c r="L468" s="44">
        <f>IFERROR(_xll.qlIndexFixing(Index6M,$H468,TRUE,_xll.ohTrigger(RecalcTrigger,Trigger6M)),NA())</f>
        <v>1.3520000935142499E-2</v>
      </c>
      <c r="M468" s="178">
        <f>IFERROR(_xll.qlIndexFixing(Index1Y,$H468,TRUE,_xll.ohTrigger(RecalcTrigger,Trigger1Y)),NA())</f>
        <v>1.5518928142605581E-2</v>
      </c>
      <c r="N468" s="177">
        <f>IFERROR(_xll.qlIndexFixing(ONIndex1M,I468,TRUE,_xll.ohTrigger(RecalcTrigger,Trigger1M)),NA())</f>
        <v>1.0490573383494795E-2</v>
      </c>
      <c r="O468" s="44">
        <f>IFERROR(_xll.qlIndexFixing(ONIndex3M,I468,TRUE,_xll.ohTrigger(RecalcTrigger,Trigger3M)),NA())</f>
        <v>1.1505290934545886E-2</v>
      </c>
      <c r="P468" s="44">
        <f>IFERROR(_xll.qlIndexFixing(ONIndex6M,I468,TRUE,_xll.ohTrigger(RecalcTrigger,Trigger6M)),NA())</f>
        <v>1.2590058405800297E-2</v>
      </c>
      <c r="Q468" s="178">
        <f>IFERROR(_xll.qlIndexFixing(ONIndex1Y,I468,TRUE,_xll.ohTrigger(RecalcTrigger,Trigger1Y)),NA())</f>
        <v>1.3969433789959851E-2</v>
      </c>
    </row>
    <row r="469" spans="2:17" x14ac:dyDescent="0.2">
      <c r="B469" s="39" t="s">
        <v>17</v>
      </c>
      <c r="D469" s="42">
        <f>_xll.qlCalendarAdvance(Calendar,$D468,B469,"f",FALSE)</f>
        <v>42950</v>
      </c>
      <c r="E469" s="172">
        <f>_xll.qlInterestRateIndexValueDate(IndexON,D469)</f>
        <v>42950</v>
      </c>
      <c r="F469" s="188">
        <f>IFERROR(_xll.qlIndexFixing(IndexON,D469,TRUE,_xll.ohTrigger(RecalcTrigger,TriggerON)),NA())</f>
        <v>9.5246747078092664E-3</v>
      </c>
      <c r="H469" s="42">
        <f>_xll.qlCalendarAdvance(Calendar,$H468,B469,"f",FALSE)</f>
        <v>42950</v>
      </c>
      <c r="I469" s="172">
        <f>_xll.qlInterestRateIndexValueDate(Index1M,$H469)</f>
        <v>42950</v>
      </c>
      <c r="J469" s="177">
        <f>IFERROR(_xll.qlIndexFixing(Index1M,$H469,TRUE,_xll.ohTrigger(RecalcTrigger,Trigger1M)),NA())</f>
        <v>1.0663508177112778E-2</v>
      </c>
      <c r="K469" s="44">
        <f>IFERROR(_xll.qlIndexFixing(Index3M,H469,TRUE,_xll.ohTrigger(RecalcTrigger,Trigger3M)),NA())</f>
        <v>1.1985597066916374E-2</v>
      </c>
      <c r="L469" s="44">
        <f>IFERROR(_xll.qlIndexFixing(Index6M,$H469,TRUE,_xll.ohTrigger(RecalcTrigger,Trigger6M)),NA())</f>
        <v>1.3539269140928126E-2</v>
      </c>
      <c r="M469" s="178">
        <f>IFERROR(_xll.qlIndexFixing(Index1Y,$H469,TRUE,_xll.ohTrigger(RecalcTrigger,Trigger1Y)),NA())</f>
        <v>1.552822219240424E-2</v>
      </c>
      <c r="N469" s="177">
        <f>IFERROR(_xll.qlIndexFixing(ONIndex1M,I469,TRUE,_xll.ohTrigger(RecalcTrigger,Trigger1M)),NA())</f>
        <v>1.0500853881741934E-2</v>
      </c>
      <c r="O469" s="44">
        <f>IFERROR(_xll.qlIndexFixing(ONIndex3M,I469,TRUE,_xll.ohTrigger(RecalcTrigger,Trigger3M)),NA())</f>
        <v>1.151559247613565E-2</v>
      </c>
      <c r="P469" s="44">
        <f>IFERROR(_xll.qlIndexFixing(ONIndex6M,I469,TRUE,_xll.ohTrigger(RecalcTrigger,Trigger6M)),NA())</f>
        <v>1.260061456903161E-2</v>
      </c>
      <c r="Q469" s="178">
        <f>IFERROR(_xll.qlIndexFixing(ONIndex1Y,I469,TRUE,_xll.ohTrigger(RecalcTrigger,Trigger1Y)),NA())</f>
        <v>1.3951817692016144E-2</v>
      </c>
    </row>
    <row r="470" spans="2:17" x14ac:dyDescent="0.2">
      <c r="B470" s="39" t="s">
        <v>17</v>
      </c>
      <c r="D470" s="42">
        <f>_xll.qlCalendarAdvance(Calendar,$D469,B470,"f",FALSE)</f>
        <v>42951</v>
      </c>
      <c r="E470" s="172">
        <f>_xll.qlInterestRateIndexValueDate(IndexON,D470)</f>
        <v>42951</v>
      </c>
      <c r="F470" s="188">
        <f>IFERROR(_xll.qlIndexFixing(IndexON,D470,TRUE,_xll.ohTrigger(RecalcTrigger,TriggerON)),NA())</f>
        <v>9.5432296158826108E-3</v>
      </c>
      <c r="H470" s="42">
        <f>_xll.qlCalendarAdvance(Calendar,$H469,B470,"f",FALSE)</f>
        <v>42951</v>
      </c>
      <c r="I470" s="172">
        <f>_xll.qlInterestRateIndexValueDate(Index1M,$H470)</f>
        <v>42951</v>
      </c>
      <c r="J470" s="177">
        <f>IFERROR(_xll.qlIndexFixing(Index1M,$H470,TRUE,_xll.ohTrigger(RecalcTrigger,Trigger1M)),NA())</f>
        <v>1.0668448164343758E-2</v>
      </c>
      <c r="K470" s="44">
        <f>IFERROR(_xll.qlIndexFixing(Index3M,H470,TRUE,_xll.ohTrigger(RecalcTrigger,Trigger3M)),NA())</f>
        <v>1.2005199140548003E-2</v>
      </c>
      <c r="L470" s="44">
        <f>IFERROR(_xll.qlIndexFixing(Index6M,$H470,TRUE,_xll.ohTrigger(RecalcTrigger,Trigger6M)),NA())</f>
        <v>1.3543875384620555E-2</v>
      </c>
      <c r="M470" s="178">
        <f>IFERROR(_xll.qlIndexFixing(Index1Y,$H470,TRUE,_xll.ohTrigger(RecalcTrigger,Trigger1Y)),NA())</f>
        <v>1.5548831945894424E-2</v>
      </c>
      <c r="N470" s="177">
        <f>IFERROR(_xll.qlIndexFixing(ONIndex1M,I470,TRUE,_xll.ohTrigger(RecalcTrigger,Trigger1M)),NA())</f>
        <v>1.0521688465653009E-2</v>
      </c>
      <c r="O470" s="44">
        <f>IFERROR(_xll.qlIndexFixing(ONIndex3M,I470,TRUE,_xll.ohTrigger(RecalcTrigger,Trigger3M)),NA())</f>
        <v>1.1536524209196932E-2</v>
      </c>
      <c r="P470" s="44">
        <f>IFERROR(_xll.qlIndexFixing(ONIndex6M,I470,TRUE,_xll.ohTrigger(RecalcTrigger,Trigger6M)),NA())</f>
        <v>1.2622097732261455E-2</v>
      </c>
      <c r="Q470" s="178">
        <f>IFERROR(_xll.qlIndexFixing(ONIndex1Y,I470,TRUE,_xll.ohTrigger(RecalcTrigger,Trigger1Y)),NA())</f>
        <v>1.3918886575586821E-2</v>
      </c>
    </row>
    <row r="471" spans="2:17" x14ac:dyDescent="0.2">
      <c r="B471" s="39" t="s">
        <v>17</v>
      </c>
      <c r="D471" s="42">
        <f>_xll.qlCalendarAdvance(Calendar,$D470,B471,"f",FALSE)</f>
        <v>42954</v>
      </c>
      <c r="E471" s="172">
        <f>_xll.qlInterestRateIndexValueDate(IndexON,D471)</f>
        <v>42954</v>
      </c>
      <c r="F471" s="188">
        <f>IFERROR(_xll.qlIndexFixing(IndexON,D471,TRUE,_xll.ohTrigger(RecalcTrigger,TriggerON)),NA())</f>
        <v>9.5611805079076628E-3</v>
      </c>
      <c r="H471" s="42">
        <f>_xll.qlCalendarAdvance(Calendar,$H470,B471,"f",FALSE)</f>
        <v>42954</v>
      </c>
      <c r="I471" s="172">
        <f>_xll.qlInterestRateIndexValueDate(Index1M,$H471)</f>
        <v>42954</v>
      </c>
      <c r="J471" s="177">
        <f>IFERROR(_xll.qlIndexFixing(Index1M,$H471,TRUE,_xll.ohTrigger(RecalcTrigger,Trigger1M)),NA())</f>
        <v>1.0698835147147662E-2</v>
      </c>
      <c r="K471" s="44">
        <f>IFERROR(_xll.qlIndexFixing(Index3M,H471,TRUE,_xll.ohTrigger(RecalcTrigger,Trigger3M)),NA())</f>
        <v>1.2024428928554614E-2</v>
      </c>
      <c r="L471" s="44">
        <f>IFERROR(_xll.qlIndexFixing(Index6M,$H471,TRUE,_xll.ohTrigger(RecalcTrigger,Trigger6M)),NA())</f>
        <v>1.3567417745922466E-2</v>
      </c>
      <c r="M471" s="178">
        <f>IFERROR(_xll.qlIndexFixing(Index1Y,$H471,TRUE,_xll.ohTrigger(RecalcTrigger,Trigger1Y)),NA())</f>
        <v>1.5566107877292623E-2</v>
      </c>
      <c r="N471" s="177">
        <f>IFERROR(_xll.qlIndexFixing(ONIndex1M,I471,TRUE,_xll.ohTrigger(RecalcTrigger,Trigger1M)),NA())</f>
        <v>1.0541886769126485E-2</v>
      </c>
      <c r="O471" s="44">
        <f>IFERROR(_xll.qlIndexFixing(ONIndex3M,I471,TRUE,_xll.ohTrigger(RecalcTrigger,Trigger3M)),NA())</f>
        <v>1.1556690748012466E-2</v>
      </c>
      <c r="P471" s="44">
        <f>IFERROR(_xll.qlIndexFixing(ONIndex6M,I471,TRUE,_xll.ohTrigger(RecalcTrigger,Trigger6M)),NA())</f>
        <v>1.2642642350004785E-2</v>
      </c>
      <c r="Q471" s="178">
        <f>IFERROR(_xll.qlIndexFixing(ONIndex1Y,I471,TRUE,_xll.ohTrigger(RecalcTrigger,Trigger1Y)),NA())</f>
        <v>1.388666429430585E-2</v>
      </c>
    </row>
    <row r="472" spans="2:17" x14ac:dyDescent="0.2">
      <c r="B472" s="39" t="s">
        <v>17</v>
      </c>
      <c r="D472" s="42">
        <f>_xll.qlCalendarAdvance(Calendar,$D471,B472,"f",FALSE)</f>
        <v>42955</v>
      </c>
      <c r="E472" s="172">
        <f>_xll.qlInterestRateIndexValueDate(IndexON,D472)</f>
        <v>42955</v>
      </c>
      <c r="F472" s="188">
        <f>IFERROR(_xll.qlIndexFixing(IndexON,D472,TRUE,_xll.ohTrigger(RecalcTrigger,TriggerON)),NA())</f>
        <v>9.570228202991915E-3</v>
      </c>
      <c r="H472" s="42">
        <f>_xll.qlCalendarAdvance(Calendar,$H471,B472,"f",FALSE)</f>
        <v>42955</v>
      </c>
      <c r="I472" s="172">
        <f>_xll.qlInterestRateIndexValueDate(Index1M,$H472)</f>
        <v>42955</v>
      </c>
      <c r="J472" s="177">
        <f>IFERROR(_xll.qlIndexFixing(Index1M,$H472,TRUE,_xll.ohTrigger(RecalcTrigger,Trigger1M)),NA())</f>
        <v>1.07089463214056E-2</v>
      </c>
      <c r="K472" s="44">
        <f>IFERROR(_xll.qlIndexFixing(Index3M,H472,TRUE,_xll.ohTrigger(RecalcTrigger,Trigger3M)),NA())</f>
        <v>1.203409798389605E-2</v>
      </c>
      <c r="L472" s="44">
        <f>IFERROR(_xll.qlIndexFixing(Index6M,$H472,TRUE,_xll.ohTrigger(RecalcTrigger,Trigger6M)),NA())</f>
        <v>1.357687597541025E-2</v>
      </c>
      <c r="M472" s="178">
        <f>IFERROR(_xll.qlIndexFixing(Index1Y,$H472,TRUE,_xll.ohTrigger(RecalcTrigger,Trigger1Y)),NA())</f>
        <v>1.5575749024854035E-2</v>
      </c>
      <c r="N472" s="177">
        <f>IFERROR(_xll.qlIndexFixing(ONIndex1M,I472,TRUE,_xll.ohTrigger(RecalcTrigger,Trigger1M)),NA())</f>
        <v>1.0552122714531098E-2</v>
      </c>
      <c r="O472" s="44">
        <f>IFERROR(_xll.qlIndexFixing(ONIndex3M,I472,TRUE,_xll.ohTrigger(RecalcTrigger,Trigger3M)),NA())</f>
        <v>1.1566938342280064E-2</v>
      </c>
      <c r="P472" s="44">
        <f>IFERROR(_xll.qlIndexFixing(ONIndex6M,I472,TRUE,_xll.ohTrigger(RecalcTrigger,Trigger6M)),NA())</f>
        <v>1.2653100077179014E-2</v>
      </c>
      <c r="Q472" s="178">
        <f>IFERROR(_xll.qlIndexFixing(ONIndex1Y,I472,TRUE,_xll.ohTrigger(RecalcTrigger,Trigger1Y)),NA())</f>
        <v>1.3871703693070225E-2</v>
      </c>
    </row>
    <row r="473" spans="2:17" x14ac:dyDescent="0.2">
      <c r="B473" s="39" t="s">
        <v>17</v>
      </c>
      <c r="D473" s="42">
        <f>_xll.qlCalendarAdvance(Calendar,$D472,B473,"f",FALSE)</f>
        <v>42956</v>
      </c>
      <c r="E473" s="172">
        <f>_xll.qlInterestRateIndexValueDate(IndexON,D473)</f>
        <v>42956</v>
      </c>
      <c r="F473" s="188">
        <f>IFERROR(_xll.qlIndexFixing(IndexON,D473,TRUE,_xll.ohTrigger(RecalcTrigger,TriggerON)),NA())</f>
        <v>9.5792443960351914E-3</v>
      </c>
      <c r="H473" s="42">
        <f>_xll.qlCalendarAdvance(Calendar,$H472,B473,"f",FALSE)</f>
        <v>42956</v>
      </c>
      <c r="I473" s="172">
        <f>_xll.qlInterestRateIndexValueDate(Index1M,$H473)</f>
        <v>42956</v>
      </c>
      <c r="J473" s="177">
        <f>IFERROR(_xll.qlIndexFixing(Index1M,$H473,TRUE,_xll.ohTrigger(RecalcTrigger,Trigger1M)),NA())</f>
        <v>1.0729409663033793E-2</v>
      </c>
      <c r="K473" s="44">
        <f>IFERROR(_xll.qlIndexFixing(Index3M,H473,TRUE,_xll.ohTrigger(RecalcTrigger,Trigger3M)),NA())</f>
        <v>1.2043751267783646E-2</v>
      </c>
      <c r="L473" s="44">
        <f>IFERROR(_xll.qlIndexFixing(Index6M,$H473,TRUE,_xll.ohTrigger(RecalcTrigger,Trigger6M)),NA())</f>
        <v>1.3586326037045926E-2</v>
      </c>
      <c r="M473" s="178">
        <f>IFERROR(_xll.qlIndexFixing(Index1Y,$H473,TRUE,_xll.ohTrigger(RecalcTrigger,Trigger1Y)),NA())</f>
        <v>1.5585455004764714E-2</v>
      </c>
      <c r="N473" s="177">
        <f>IFERROR(_xll.qlIndexFixing(ONIndex1M,I473,TRUE,_xll.ohTrigger(RecalcTrigger,Trigger1M)),NA())</f>
        <v>1.0562349749302369E-2</v>
      </c>
      <c r="O473" s="44">
        <f>IFERROR(_xll.qlIndexFixing(ONIndex3M,I473,TRUE,_xll.ohTrigger(RecalcTrigger,Trigger3M)),NA())</f>
        <v>1.1577175147018393E-2</v>
      </c>
      <c r="P473" s="44">
        <f>IFERROR(_xll.qlIndexFixing(ONIndex6M,I473,TRUE,_xll.ohTrigger(RecalcTrigger,Trigger6M)),NA())</f>
        <v>1.2663538117158035E-2</v>
      </c>
      <c r="Q473" s="178">
        <f>IFERROR(_xll.qlIndexFixing(ONIndex1Y,I473,TRUE,_xll.ohTrigger(RecalcTrigger,Trigger1Y)),NA())</f>
        <v>1.3857274190868241E-2</v>
      </c>
    </row>
    <row r="474" spans="2:17" x14ac:dyDescent="0.2">
      <c r="B474" s="39" t="s">
        <v>17</v>
      </c>
      <c r="D474" s="42">
        <f>_xll.qlCalendarAdvance(Calendar,$D473,B474,"f",FALSE)</f>
        <v>42957</v>
      </c>
      <c r="E474" s="172">
        <f>_xll.qlInterestRateIndexValueDate(IndexON,D474)</f>
        <v>42957</v>
      </c>
      <c r="F474" s="188">
        <f>IFERROR(_xll.qlIndexFixing(IndexON,D474,TRUE,_xll.ohTrigger(RecalcTrigger,TriggerON)),NA())</f>
        <v>9.5882290871995846E-3</v>
      </c>
      <c r="H474" s="42">
        <f>_xll.qlCalendarAdvance(Calendar,$H473,B474,"f",FALSE)</f>
        <v>42957</v>
      </c>
      <c r="I474" s="172">
        <f>_xll.qlInterestRateIndexValueDate(Index1M,$H474)</f>
        <v>42957</v>
      </c>
      <c r="J474" s="177">
        <f>IFERROR(_xll.qlIndexFixing(Index1M,$H474,TRUE,_xll.ohTrigger(RecalcTrigger,Trigger1M)),NA())</f>
        <v>1.0734319656190393E-2</v>
      </c>
      <c r="K474" s="44">
        <f>IFERROR(_xll.qlIndexFixing(Index3M,H474,TRUE,_xll.ohTrigger(RecalcTrigger,Trigger3M)),NA())</f>
        <v>1.2053388676503707E-2</v>
      </c>
      <c r="L474" s="44">
        <f>IFERROR(_xll.qlIndexFixing(Index6M,$H474,TRUE,_xll.ohTrigger(RecalcTrigger,Trigger6M)),NA())</f>
        <v>1.3605507359010269E-2</v>
      </c>
      <c r="M474" s="178">
        <f>IFERROR(_xll.qlIndexFixing(Index1Y,$H474,TRUE,_xll.ohTrigger(RecalcTrigger,Trigger1Y)),NA())</f>
        <v>1.5595224287852094E-2</v>
      </c>
      <c r="N474" s="177">
        <f>IFERROR(_xll.qlIndexFixing(ONIndex1M,I474,TRUE,_xll.ohTrigger(RecalcTrigger,Trigger1M)),NA())</f>
        <v>1.057256787360239E-2</v>
      </c>
      <c r="O474" s="44">
        <f>IFERROR(_xll.qlIndexFixing(ONIndex3M,I474,TRUE,_xll.ohTrigger(RecalcTrigger,Trigger3M)),NA())</f>
        <v>1.1587401162308497E-2</v>
      </c>
      <c r="P474" s="44">
        <f>IFERROR(_xll.qlIndexFixing(ONIndex6M,I474,TRUE,_xll.ohTrigger(RecalcTrigger,Trigger6M)),NA())</f>
        <v>1.2673956469779757E-2</v>
      </c>
      <c r="Q474" s="178">
        <f>IFERROR(_xll.qlIndexFixing(ONIndex1Y,I474,TRUE,_xll.ohTrigger(RecalcTrigger,Trigger1Y)),NA())</f>
        <v>1.3843375787780943E-2</v>
      </c>
    </row>
    <row r="475" spans="2:17" x14ac:dyDescent="0.2">
      <c r="B475" s="39" t="s">
        <v>17</v>
      </c>
      <c r="D475" s="42">
        <f>_xll.qlCalendarAdvance(Calendar,$D474,B475,"f",FALSE)</f>
        <v>42958</v>
      </c>
      <c r="E475" s="172">
        <f>_xll.qlInterestRateIndexValueDate(IndexON,D475)</f>
        <v>42958</v>
      </c>
      <c r="F475" s="188">
        <f>IFERROR(_xll.qlIndexFixing(IndexON,D475,TRUE,_xll.ohTrigger(RecalcTrigger,TriggerON)),NA())</f>
        <v>9.6063462788716549E-3</v>
      </c>
      <c r="H475" s="42">
        <f>_xll.qlCalendarAdvance(Calendar,$H474,B475,"f",FALSE)</f>
        <v>42958</v>
      </c>
      <c r="I475" s="172">
        <f>_xll.qlInterestRateIndexValueDate(Index1M,$H475)</f>
        <v>42958</v>
      </c>
      <c r="J475" s="177">
        <f>IFERROR(_xll.qlIndexFixing(Index1M,$H475,TRUE,_xll.ohTrigger(RecalcTrigger,Trigger1M)),NA())</f>
        <v>1.073922638384866E-2</v>
      </c>
      <c r="K475" s="44">
        <f>IFERROR(_xll.qlIndexFixing(Index3M,H475,TRUE,_xll.ohTrigger(RecalcTrigger,Trigger3M)),NA())</f>
        <v>1.2072758521477052E-2</v>
      </c>
      <c r="L475" s="44">
        <f>IFERROR(_xll.qlIndexFixing(Index6M,$H475,TRUE,_xll.ohTrigger(RecalcTrigger,Trigger6M)),NA())</f>
        <v>1.3610070184463077E-2</v>
      </c>
      <c r="M475" s="178">
        <f>IFERROR(_xll.qlIndexFixing(Index1Y,$H475,TRUE,_xll.ohTrigger(RecalcTrigger,Trigger1Y)),NA())</f>
        <v>1.5616258798607157E-2</v>
      </c>
      <c r="N475" s="177">
        <f>IFERROR(_xll.qlIndexFixing(ONIndex1M,I475,TRUE,_xll.ohTrigger(RecalcTrigger,Trigger1M)),NA())</f>
        <v>1.0593281850759991E-2</v>
      </c>
      <c r="O475" s="44">
        <f>IFERROR(_xll.qlIndexFixing(ONIndex3M,I475,TRUE,_xll.ohTrigger(RecalcTrigger,Trigger3M)),NA())</f>
        <v>1.1608186386278993E-2</v>
      </c>
      <c r="P475" s="44">
        <f>IFERROR(_xll.qlIndexFixing(ONIndex6M,I475,TRUE,_xll.ohTrigger(RecalcTrigger,Trigger6M)),NA())</f>
        <v>1.2695169079614359E-2</v>
      </c>
      <c r="Q475" s="178">
        <f>IFERROR(_xll.qlIndexFixing(ONIndex1Y,I475,TRUE,_xll.ohTrigger(RecalcTrigger,Trigger1Y)),NA())</f>
        <v>1.3817872384009519E-2</v>
      </c>
    </row>
    <row r="476" spans="2:17" x14ac:dyDescent="0.2">
      <c r="B476" s="39" t="s">
        <v>17</v>
      </c>
      <c r="D476" s="42">
        <f>_xll.qlCalendarAdvance(Calendar,$D475,B476,"f",FALSE)</f>
        <v>42961</v>
      </c>
      <c r="E476" s="172">
        <f>_xll.qlInterestRateIndexValueDate(IndexON,D476)</f>
        <v>42961</v>
      </c>
      <c r="F476" s="188">
        <f>IFERROR(_xll.qlIndexFixing(IndexON,D476,TRUE,_xll.ohTrigger(RecalcTrigger,TriggerON)),NA())</f>
        <v>9.6238528320147232E-3</v>
      </c>
      <c r="H476" s="42">
        <f>_xll.qlCalendarAdvance(Calendar,$H475,B476,"f",FALSE)</f>
        <v>42961</v>
      </c>
      <c r="I476" s="172">
        <f>_xll.qlInterestRateIndexValueDate(Index1M,$H476)</f>
        <v>42961</v>
      </c>
      <c r="J476" s="177">
        <f>IFERROR(_xll.qlIndexFixing(Index1M,$H476,TRUE,_xll.ohTrigger(RecalcTrigger,Trigger1M)),NA())</f>
        <v>1.0769426255292324E-2</v>
      </c>
      <c r="K476" s="44">
        <f>IFERROR(_xll.qlIndexFixing(Index3M,H476,TRUE,_xll.ohTrigger(RecalcTrigger,Trigger3M)),NA())</f>
        <v>1.2091777485390733E-2</v>
      </c>
      <c r="L476" s="44">
        <f>IFERROR(_xll.qlIndexFixing(Index6M,$H476,TRUE,_xll.ohTrigger(RecalcTrigger,Trigger6M)),NA())</f>
        <v>1.3633456973185815E-2</v>
      </c>
      <c r="M476" s="178">
        <f>IFERROR(_xll.qlIndexFixing(Index1Y,$H476,TRUE,_xll.ohTrigger(RecalcTrigger,Trigger1Y)),NA())</f>
        <v>1.5634903866858174E-2</v>
      </c>
      <c r="N476" s="177">
        <f>IFERROR(_xll.qlIndexFixing(ONIndex1M,I476,TRUE,_xll.ohTrigger(RecalcTrigger,Trigger1M)),NA())</f>
        <v>1.0613351264874282E-2</v>
      </c>
      <c r="O476" s="44">
        <f>IFERROR(_xll.qlIndexFixing(ONIndex3M,I476,TRUE,_xll.ohTrigger(RecalcTrigger,Trigger3M)),NA())</f>
        <v>1.16281973285004E-2</v>
      </c>
      <c r="P476" s="44">
        <f>IFERROR(_xll.qlIndexFixing(ONIndex6M,I476,TRUE,_xll.ohTrigger(RecalcTrigger,Trigger6M)),NA())</f>
        <v>1.2715433007990384E-2</v>
      </c>
      <c r="Q476" s="178">
        <f>IFERROR(_xll.qlIndexFixing(ONIndex1Y,I476,TRUE,_xll.ohTrigger(RecalcTrigger,Trigger1Y)),NA())</f>
        <v>1.3793093164633508E-2</v>
      </c>
    </row>
    <row r="477" spans="2:17" x14ac:dyDescent="0.2">
      <c r="B477" s="39" t="s">
        <v>17</v>
      </c>
      <c r="D477" s="42">
        <f>_xll.qlCalendarAdvance(Calendar,$D476,B477,"f",FALSE)</f>
        <v>42962</v>
      </c>
      <c r="E477" s="172">
        <f>_xll.qlInterestRateIndexValueDate(IndexON,D477)</f>
        <v>42962</v>
      </c>
      <c r="F477" s="188">
        <f>IFERROR(_xll.qlIndexFixing(IndexON,D477,TRUE,_xll.ohTrigger(RecalcTrigger,TriggerON)),NA())</f>
        <v>9.6326800132984225E-3</v>
      </c>
      <c r="H477" s="42">
        <f>_xll.qlCalendarAdvance(Calendar,$H476,B477,"f",FALSE)</f>
        <v>42962</v>
      </c>
      <c r="I477" s="172">
        <f>_xll.qlInterestRateIndexValueDate(Index1M,$H477)</f>
        <v>42962</v>
      </c>
      <c r="J477" s="177">
        <f>IFERROR(_xll.qlIndexFixing(Index1M,$H477,TRUE,_xll.ohTrigger(RecalcTrigger,Trigger1M)),NA())</f>
        <v>1.0779475058779634E-2</v>
      </c>
      <c r="K477" s="44">
        <f>IFERROR(_xll.qlIndexFixing(Index3M,H477,TRUE,_xll.ohTrigger(RecalcTrigger,Trigger3M)),NA())</f>
        <v>1.2101333962528984E-2</v>
      </c>
      <c r="L477" s="44">
        <f>IFERROR(_xll.qlIndexFixing(Index6M,$H477,TRUE,_xll.ohTrigger(RecalcTrigger,Trigger6M)),NA())</f>
        <v>1.3642859915181146E-2</v>
      </c>
      <c r="M477" s="178">
        <f>IFERROR(_xll.qlIndexFixing(Index1Y,$H477,TRUE,_xll.ohTrigger(RecalcTrigger,Trigger1Y)),NA())</f>
        <v>1.5644966726567899E-2</v>
      </c>
      <c r="N477" s="177">
        <f>IFERROR(_xll.qlIndexFixing(ONIndex1M,I477,TRUE,_xll.ohTrigger(RecalcTrigger,Trigger1M)),NA())</f>
        <v>1.0623524836169684E-2</v>
      </c>
      <c r="O477" s="44">
        <f>IFERROR(_xll.qlIndexFixing(ONIndex3M,I477,TRUE,_xll.ohTrigger(RecalcTrigger,Trigger3M)),NA())</f>
        <v>1.1638369396387294E-2</v>
      </c>
      <c r="P477" s="44">
        <f>IFERROR(_xll.qlIndexFixing(ONIndex6M,I477,TRUE,_xll.ohTrigger(RecalcTrigger,Trigger6M)),NA())</f>
        <v>1.2725752924555023E-2</v>
      </c>
      <c r="Q477" s="178">
        <f>IFERROR(_xll.qlIndexFixing(ONIndex1Y,I477,TRUE,_xll.ohTrigger(RecalcTrigger,Trigger1Y)),NA())</f>
        <v>1.3781850255984995E-2</v>
      </c>
    </row>
    <row r="478" spans="2:17" x14ac:dyDescent="0.2">
      <c r="B478" s="39" t="s">
        <v>17</v>
      </c>
      <c r="D478" s="42">
        <f>_xll.qlCalendarAdvance(Calendar,$D477,B478,"f",FALSE)</f>
        <v>42963</v>
      </c>
      <c r="E478" s="172">
        <f>_xll.qlInterestRateIndexValueDate(IndexON,D478)</f>
        <v>42963</v>
      </c>
      <c r="F478" s="188">
        <f>IFERROR(_xll.qlIndexFixing(IndexON,D478,TRUE,_xll.ohTrigger(RecalcTrigger,TriggerON)),NA())</f>
        <v>9.6414756924600997E-3</v>
      </c>
      <c r="H478" s="42">
        <f>_xll.qlCalendarAdvance(Calendar,$H477,B478,"f",FALSE)</f>
        <v>42963</v>
      </c>
      <c r="I478" s="172">
        <f>_xll.qlInterestRateIndexValueDate(Index1M,$H478)</f>
        <v>42963</v>
      </c>
      <c r="J478" s="177">
        <f>IFERROR(_xll.qlIndexFixing(Index1M,$H478,TRUE,_xll.ohTrigger(RecalcTrigger,Trigger1M)),NA())</f>
        <v>1.0799817808923062E-2</v>
      </c>
      <c r="K478" s="44">
        <f>IFERROR(_xll.qlIndexFixing(Index3M,H478,TRUE,_xll.ohTrigger(RecalcTrigger,Trigger3M)),NA())</f>
        <v>1.2110873942196407E-2</v>
      </c>
      <c r="L478" s="44">
        <f>IFERROR(_xll.qlIndexFixing(Index6M,$H478,TRUE,_xll.ohTrigger(RecalcTrigger,Trigger6M)),NA())</f>
        <v>1.365225531849854E-2</v>
      </c>
      <c r="M478" s="178">
        <f>IFERROR(_xll.qlIndexFixing(Index1Y,$H478,TRUE,_xll.ohTrigger(RecalcTrigger,Trigger1Y)),NA())</f>
        <v>1.5655083713402407E-2</v>
      </c>
      <c r="N478" s="177">
        <f>IFERROR(_xll.qlIndexFixing(ONIndex1M,I478,TRUE,_xll.ohTrigger(RecalcTrigger,Trigger1M)),NA())</f>
        <v>1.0633689496993837E-2</v>
      </c>
      <c r="O478" s="44">
        <f>IFERROR(_xll.qlIndexFixing(ONIndex3M,I478,TRUE,_xll.ohTrigger(RecalcTrigger,Trigger3M)),NA())</f>
        <v>1.1648530674663871E-2</v>
      </c>
      <c r="P478" s="44">
        <f>IFERROR(_xll.qlIndexFixing(ONIndex6M,I478,TRUE,_xll.ohTrigger(RecalcTrigger,Trigger6M)),NA())</f>
        <v>1.2736053153681315E-2</v>
      </c>
      <c r="Q478" s="178">
        <f>IFERROR(_xll.qlIndexFixing(ONIndex1Y,I478,TRUE,_xll.ohTrigger(RecalcTrigger,Trigger1Y)),NA())</f>
        <v>1.3771138445964892E-2</v>
      </c>
    </row>
    <row r="479" spans="2:17" x14ac:dyDescent="0.2">
      <c r="B479" s="39" t="s">
        <v>17</v>
      </c>
      <c r="D479" s="42">
        <f>_xll.qlCalendarAdvance(Calendar,$D478,B479,"f",FALSE)</f>
        <v>42964</v>
      </c>
      <c r="E479" s="172">
        <f>_xll.qlInterestRateIndexValueDate(IndexON,D479)</f>
        <v>42964</v>
      </c>
      <c r="F479" s="188">
        <f>IFERROR(_xll.qlIndexFixing(IndexON,D479,TRUE,_xll.ohTrigger(RecalcTrigger,TriggerON)),NA())</f>
        <v>9.6502398697428937E-3</v>
      </c>
      <c r="H479" s="42">
        <f>_xll.qlCalendarAdvance(Calendar,$H478,B479,"f",FALSE)</f>
        <v>42964</v>
      </c>
      <c r="I479" s="172">
        <f>_xll.qlInterestRateIndexValueDate(Index1M,$H479)</f>
        <v>42964</v>
      </c>
      <c r="J479" s="177">
        <f>IFERROR(_xll.qlIndexFixing(Index1M,$H479,TRUE,_xll.ohTrigger(RecalcTrigger,Trigger1M)),NA())</f>
        <v>1.0804694541227712E-2</v>
      </c>
      <c r="K479" s="44">
        <f>IFERROR(_xll.qlIndexFixing(Index3M,H479,TRUE,_xll.ohTrigger(RecalcTrigger,Trigger3M)),NA())</f>
        <v>1.2120397320673142E-2</v>
      </c>
      <c r="L479" s="44">
        <f>IFERROR(_xll.qlIndexFixing(Index6M,$H479,TRUE,_xll.ohTrigger(RecalcTrigger,Trigger6M)),NA())</f>
        <v>1.3671356664617194E-2</v>
      </c>
      <c r="M479" s="178">
        <f>IFERROR(_xll.qlIndexFixing(Index1Y,$H479,TRUE,_xll.ohTrigger(RecalcTrigger,Trigger1Y)),NA())</f>
        <v>1.5665253297842074E-2</v>
      </c>
      <c r="N479" s="177">
        <f>IFERROR(_xll.qlIndexFixing(ONIndex1M,I479,TRUE,_xll.ohTrigger(RecalcTrigger,Trigger1M)),NA())</f>
        <v>1.0643845247184647E-2</v>
      </c>
      <c r="O479" s="44">
        <f>IFERROR(_xll.qlIndexFixing(ONIndex3M,I479,TRUE,_xll.ohTrigger(RecalcTrigger,Trigger3M)),NA())</f>
        <v>1.1658681163492224E-2</v>
      </c>
      <c r="P479" s="44">
        <f>IFERROR(_xll.qlIndexFixing(ONIndex6M,I479,TRUE,_xll.ohTrigger(RecalcTrigger,Trigger6M)),NA())</f>
        <v>1.27463336956124E-2</v>
      </c>
      <c r="Q479" s="178">
        <f>IFERROR(_xll.qlIndexFixing(ONIndex1Y,I479,TRUE,_xll.ohTrigger(RecalcTrigger,Trigger1Y)),NA())</f>
        <v>1.3760957734735291E-2</v>
      </c>
    </row>
    <row r="480" spans="2:17" x14ac:dyDescent="0.2">
      <c r="B480" s="39" t="s">
        <v>17</v>
      </c>
      <c r="D480" s="42">
        <f>_xll.qlCalendarAdvance(Calendar,$D479,B480,"f",FALSE)</f>
        <v>42965</v>
      </c>
      <c r="E480" s="172">
        <f>_xll.qlInterestRateIndexValueDate(IndexON,D480)</f>
        <v>42965</v>
      </c>
      <c r="F480" s="188">
        <f>IFERROR(_xll.qlIndexFixing(IndexON,D480,TRUE,_xll.ohTrigger(RecalcTrigger,TriggerON)),NA())</f>
        <v>9.6679192847963051E-3</v>
      </c>
      <c r="H480" s="42">
        <f>_xll.qlCalendarAdvance(Calendar,$H479,B480,"f",FALSE)</f>
        <v>42965</v>
      </c>
      <c r="I480" s="172">
        <f>_xll.qlInterestRateIndexValueDate(Index1M,$H480)</f>
        <v>42965</v>
      </c>
      <c r="J480" s="177">
        <f>IFERROR(_xll.qlIndexFixing(Index1M,$H480,TRUE,_xll.ohTrigger(RecalcTrigger,Trigger1M)),NA())</f>
        <v>1.0809568007943486E-2</v>
      </c>
      <c r="K480" s="44">
        <f>IFERROR(_xll.qlIndexFixing(Index3M,H480,TRUE,_xll.ohTrigger(RecalcTrigger,Trigger3M)),NA())</f>
        <v>1.2139525392634853E-2</v>
      </c>
      <c r="L480" s="44">
        <f>IFERROR(_xll.qlIndexFixing(Index6M,$H480,TRUE,_xll.ohTrigger(RecalcTrigger,Trigger6M)),NA())</f>
        <v>1.3675879207075619E-2</v>
      </c>
      <c r="M480" s="178">
        <f>IFERROR(_xll.qlIndexFixing(Index1Y,$H480,TRUE,_xll.ohTrigger(RecalcTrigger,Trigger1Y)),NA())</f>
        <v>1.568661666930737E-2</v>
      </c>
      <c r="N480" s="177">
        <f>IFERROR(_xll.qlIndexFixing(ONIndex1M,I480,TRUE,_xll.ohTrigger(RecalcTrigger,Trigger1M)),NA())</f>
        <v>1.066443862010121E-2</v>
      </c>
      <c r="O480" s="44">
        <f>IFERROR(_xll.qlIndexFixing(ONIndex3M,I480,TRUE,_xll.ohTrigger(RecalcTrigger,Trigger3M)),NA())</f>
        <v>1.1679319872644664E-2</v>
      </c>
      <c r="P480" s="44">
        <f>IFERROR(_xll.qlIndexFixing(ONIndex6M,I480,TRUE,_xll.ohTrigger(RecalcTrigger,Trigger6M)),NA())</f>
        <v>1.2767275713689854E-2</v>
      </c>
      <c r="Q480" s="178">
        <f>IFERROR(_xll.qlIndexFixing(ONIndex1Y,I480,TRUE,_xll.ohTrigger(RecalcTrigger,Trigger1Y)),NA())</f>
        <v>1.3742884051759498E-2</v>
      </c>
    </row>
    <row r="481" spans="2:17" x14ac:dyDescent="0.2">
      <c r="B481" s="39" t="s">
        <v>17</v>
      </c>
      <c r="D481" s="42">
        <f>_xll.qlCalendarAdvance(Calendar,$D480,B481,"f",FALSE)</f>
        <v>42968</v>
      </c>
      <c r="E481" s="172">
        <f>_xll.qlInterestRateIndexValueDate(IndexON,D481)</f>
        <v>42968</v>
      </c>
      <c r="F481" s="188">
        <f>IFERROR(_xll.qlIndexFixing(IndexON,D481,TRUE,_xll.ohTrigger(RecalcTrigger,TriggerON)),NA())</f>
        <v>9.6849815588695432E-3</v>
      </c>
      <c r="H481" s="42">
        <f>_xll.qlCalendarAdvance(Calendar,$H480,B481,"f",FALSE)</f>
        <v>42968</v>
      </c>
      <c r="I481" s="172">
        <f>_xll.qlInterestRateIndexValueDate(Index1M,$H481)</f>
        <v>42968</v>
      </c>
      <c r="J481" s="177">
        <f>IFERROR(_xll.qlIndexFixing(Index1M,$H481,TRUE,_xll.ohTrigger(RecalcTrigger,Trigger1M)),NA())</f>
        <v>1.0839580764672641E-2</v>
      </c>
      <c r="K481" s="44">
        <f>IFERROR(_xll.qlIndexFixing(Index3M,H481,TRUE,_xll.ohTrigger(RecalcTrigger,Trigger3M)),NA())</f>
        <v>1.2158322748247836E-2</v>
      </c>
      <c r="L481" s="44">
        <f>IFERROR(_xll.qlIndexFixing(Index6M,$H481,TRUE,_xll.ohTrigger(RecalcTrigger,Trigger6M)),NA())</f>
        <v>1.3699122401102689E-2</v>
      </c>
      <c r="M481" s="178">
        <f>IFERROR(_xll.qlIndexFixing(Index1Y,$H481,TRUE,_xll.ohTrigger(RecalcTrigger,Trigger1Y)),NA())</f>
        <v>1.5706427019388292E-2</v>
      </c>
      <c r="N481" s="177">
        <f>IFERROR(_xll.qlIndexFixing(ONIndex1M,I481,TRUE,_xll.ohTrigger(RecalcTrigger,Trigger1M)),NA())</f>
        <v>1.0684379142181788E-2</v>
      </c>
      <c r="O481" s="44">
        <f>IFERROR(_xll.qlIndexFixing(ONIndex3M,I481,TRUE,_xll.ohTrigger(RecalcTrigger,Trigger3M)),NA())</f>
        <v>1.1699175223918168E-2</v>
      </c>
      <c r="P481" s="44">
        <f>IFERROR(_xll.qlIndexFixing(ONIndex6M,I481,TRUE,_xll.ohTrigger(RecalcTrigger,Trigger6M)),NA())</f>
        <v>1.2787258990898387E-2</v>
      </c>
      <c r="Q481" s="178">
        <f>IFERROR(_xll.qlIndexFixing(ONIndex1Y,I481,TRUE,_xll.ohTrigger(RecalcTrigger,Trigger1Y)),NA())</f>
        <v>1.3725545875452605E-2</v>
      </c>
    </row>
    <row r="482" spans="2:17" x14ac:dyDescent="0.2">
      <c r="B482" s="39" t="s">
        <v>17</v>
      </c>
      <c r="D482" s="42">
        <f>_xll.qlCalendarAdvance(Calendar,$D481,B482,"f",FALSE)</f>
        <v>42969</v>
      </c>
      <c r="E482" s="172">
        <f>_xll.qlInterestRateIndexValueDate(IndexON,D482)</f>
        <v>42969</v>
      </c>
      <c r="F482" s="188">
        <f>IFERROR(_xll.qlIndexFixing(IndexON,D482,TRUE,_xll.ohTrigger(RecalcTrigger,TriggerON)),NA())</f>
        <v>9.693588226190597E-3</v>
      </c>
      <c r="H482" s="42">
        <f>_xll.qlCalendarAdvance(Calendar,$H481,B482,"f",FALSE)</f>
        <v>42969</v>
      </c>
      <c r="I482" s="172">
        <f>_xll.qlInterestRateIndexValueDate(Index1M,$H482)</f>
        <v>42969</v>
      </c>
      <c r="J482" s="177">
        <f>IFERROR(_xll.qlIndexFixing(Index1M,$H482,TRUE,_xll.ohTrigger(RecalcTrigger,Trigger1M)),NA())</f>
        <v>1.0849567196270362E-2</v>
      </c>
      <c r="K482" s="44">
        <f>IFERROR(_xll.qlIndexFixing(Index3M,H482,TRUE,_xll.ohTrigger(RecalcTrigger,Trigger3M)),NA())</f>
        <v>1.216776156494506E-2</v>
      </c>
      <c r="L482" s="44">
        <f>IFERROR(_xll.qlIndexFixing(Index6M,$H482,TRUE,_xll.ohTrigger(RecalcTrigger,Trigger6M)),NA())</f>
        <v>1.3708474460088601E-2</v>
      </c>
      <c r="M482" s="178">
        <f>IFERROR(_xll.qlIndexFixing(Index1Y,$H482,TRUE,_xll.ohTrigger(RecalcTrigger,Trigger1Y)),NA())</f>
        <v>1.5716836647177157E-2</v>
      </c>
      <c r="N482" s="177">
        <f>IFERROR(_xll.qlIndexFixing(ONIndex1M,I482,TRUE,_xll.ohTrigger(RecalcTrigger,Trigger1M)),NA())</f>
        <v>1.0694490339449025E-2</v>
      </c>
      <c r="O482" s="44">
        <f>IFERROR(_xll.qlIndexFixing(ONIndex3M,I482,TRUE,_xll.ohTrigger(RecalcTrigger,Trigger3M)),NA())</f>
        <v>1.1709271765262264E-2</v>
      </c>
      <c r="P482" s="44">
        <f>IFERROR(_xll.qlIndexFixing(ONIndex6M,I482,TRUE,_xll.ohTrigger(RecalcTrigger,Trigger6M)),NA())</f>
        <v>1.279744109652925E-2</v>
      </c>
      <c r="Q482" s="178">
        <f>IFERROR(_xll.qlIndexFixing(ONIndex1Y,I482,TRUE,_xll.ohTrigger(RecalcTrigger,Trigger1Y)),NA())</f>
        <v>1.3718020656959817E-2</v>
      </c>
    </row>
    <row r="483" spans="2:17" x14ac:dyDescent="0.2">
      <c r="B483" s="39" t="s">
        <v>17</v>
      </c>
      <c r="D483" s="42">
        <f>_xll.qlCalendarAdvance(Calendar,$D482,B483,"f",FALSE)</f>
        <v>42970</v>
      </c>
      <c r="E483" s="172">
        <f>_xll.qlInterestRateIndexValueDate(IndexON,D483)</f>
        <v>42970</v>
      </c>
      <c r="F483" s="188">
        <f>IFERROR(_xll.qlIndexFixing(IndexON,D483,TRUE,_xll.ohTrigger(RecalcTrigger,TriggerON)),NA())</f>
        <v>9.7021633913896288E-3</v>
      </c>
      <c r="H483" s="42">
        <f>_xll.qlCalendarAdvance(Calendar,$H482,B483,"f",FALSE)</f>
        <v>42970</v>
      </c>
      <c r="I483" s="172">
        <f>_xll.qlInterestRateIndexValueDate(Index1M,$H483)</f>
        <v>42970</v>
      </c>
      <c r="J483" s="177">
        <f>IFERROR(_xll.qlIndexFixing(Index1M,$H483,TRUE,_xll.ohTrigger(RecalcTrigger,Trigger1M)),NA())</f>
        <v>1.0869789353841197E-2</v>
      </c>
      <c r="K483" s="44">
        <f>IFERROR(_xll.qlIndexFixing(Index3M,H483,TRUE,_xll.ohTrigger(RecalcTrigger,Trigger3M)),NA())</f>
        <v>1.2177183158115706E-2</v>
      </c>
      <c r="L483" s="44">
        <f>IFERROR(_xll.qlIndexFixing(Index6M,$H483,TRUE,_xll.ohTrigger(RecalcTrigger,Trigger6M)),NA())</f>
        <v>1.3717819609658842E-2</v>
      </c>
      <c r="M483" s="178">
        <f>IFERROR(_xll.qlIndexFixing(Index1Y,$H483,TRUE,_xll.ohTrigger(RecalcTrigger,Trigger1Y)),NA())</f>
        <v>1.5727289694313695E-2</v>
      </c>
      <c r="N483" s="177">
        <f>IFERROR(_xll.qlIndexFixing(ONIndex1M,I483,TRUE,_xll.ohTrigger(RecalcTrigger,Trigger1M)),NA())</f>
        <v>1.0704592626082921E-2</v>
      </c>
      <c r="O483" s="44">
        <f>IFERROR(_xll.qlIndexFixing(ONIndex3M,I483,TRUE,_xll.ohTrigger(RecalcTrigger,Trigger3M)),NA())</f>
        <v>1.1719357517077089E-2</v>
      </c>
      <c r="P483" s="44">
        <f>IFERROR(_xll.qlIndexFixing(ONIndex6M,I483,TRUE,_xll.ohTrigger(RecalcTrigger,Trigger6M)),NA())</f>
        <v>1.2807603514964905E-2</v>
      </c>
      <c r="Q483" s="178">
        <f>IFERROR(_xll.qlIndexFixing(ONIndex1Y,I483,TRUE,_xll.ohTrigger(RecalcTrigger,Trigger1Y)),NA())</f>
        <v>1.37110265368523E-2</v>
      </c>
    </row>
    <row r="484" spans="2:17" x14ac:dyDescent="0.2">
      <c r="B484" s="39" t="s">
        <v>17</v>
      </c>
      <c r="D484" s="42">
        <f>_xll.qlCalendarAdvance(Calendar,$D483,B484,"f",FALSE)</f>
        <v>42971</v>
      </c>
      <c r="E484" s="172">
        <f>_xll.qlInterestRateIndexValueDate(IndexON,D484)</f>
        <v>42971</v>
      </c>
      <c r="F484" s="188">
        <f>IFERROR(_xll.qlIndexFixing(IndexON,D484,TRUE,_xll.ohTrigger(RecalcTrigger,TriggerON)),NA())</f>
        <v>9.7107070546287311E-3</v>
      </c>
      <c r="H484" s="42">
        <f>_xll.qlCalendarAdvance(Calendar,$H483,B484,"f",FALSE)</f>
        <v>42971</v>
      </c>
      <c r="I484" s="172">
        <f>_xll.qlInterestRateIndexValueDate(Index1M,$H484)</f>
        <v>42971</v>
      </c>
      <c r="J484" s="177">
        <f>IFERROR(_xll.qlIndexFixing(Index1M,$H484,TRUE,_xll.ohTrigger(RecalcTrigger,Trigger1M)),NA())</f>
        <v>1.0874632824145435E-2</v>
      </c>
      <c r="K484" s="44">
        <f>IFERROR(_xll.qlIndexFixing(Index3M,H484,TRUE,_xll.ohTrigger(RecalcTrigger,Trigger3M)),NA())</f>
        <v>1.2186587424034627E-2</v>
      </c>
      <c r="L484" s="44">
        <f>IFERROR(_xll.qlIndexFixing(Index6M,$H484,TRUE,_xll.ohTrigger(RecalcTrigger,Trigger6M)),NA())</f>
        <v>1.3736847558865258E-2</v>
      </c>
      <c r="M484" s="178">
        <f>IFERROR(_xll.qlIndexFixing(Index1Y,$H484,TRUE,_xll.ohTrigger(RecalcTrigger,Trigger1Y)),NA())</f>
        <v>1.5737784630891927E-2</v>
      </c>
      <c r="N484" s="177">
        <f>IFERROR(_xll.qlIndexFixing(ONIndex1M,I484,TRUE,_xll.ohTrigger(RecalcTrigger,Trigger1M)),NA())</f>
        <v>1.0714686002245566E-2</v>
      </c>
      <c r="O484" s="44">
        <f>IFERROR(_xll.qlIndexFixing(ONIndex3M,I484,TRUE,_xll.ohTrigger(RecalcTrigger,Trigger3M)),NA())</f>
        <v>1.1729432479443691E-2</v>
      </c>
      <c r="P484" s="44">
        <f>IFERROR(_xll.qlIndexFixing(ONIndex6M,I484,TRUE,_xll.ohTrigger(RecalcTrigger,Trigger6M)),NA())</f>
        <v>1.281774624604326E-2</v>
      </c>
      <c r="Q484" s="178">
        <f>IFERROR(_xll.qlIndexFixing(ONIndex1Y,I484,TRUE,_xll.ohTrigger(RecalcTrigger,Trigger1Y)),NA())</f>
        <v>1.3704563515211099E-2</v>
      </c>
    </row>
    <row r="485" spans="2:17" x14ac:dyDescent="0.2">
      <c r="B485" s="39" t="s">
        <v>17</v>
      </c>
      <c r="D485" s="42">
        <f>_xll.qlCalendarAdvance(Calendar,$D484,B485,"f",FALSE)</f>
        <v>42972</v>
      </c>
      <c r="E485" s="172">
        <f>_xll.qlInterestRateIndexValueDate(IndexON,D485)</f>
        <v>42972</v>
      </c>
      <c r="F485" s="188">
        <f>IFERROR(_xll.qlIndexFixing(IndexON,D485,TRUE,_xll.ohTrigger(RecalcTrigger,TriggerON)),NA())</f>
        <v>9.7322979289465872E-3</v>
      </c>
      <c r="H485" s="42">
        <f>_xll.qlCalendarAdvance(Calendar,$H484,B485,"f",FALSE)</f>
        <v>42972</v>
      </c>
      <c r="I485" s="172">
        <f>_xll.qlInterestRateIndexValueDate(Index1M,$H485)</f>
        <v>42972</v>
      </c>
      <c r="J485" s="177">
        <f>IFERROR(_xll.qlIndexFixing(Index1M,$H485,TRUE,_xll.ohTrigger(RecalcTrigger,Trigger1M)),NA())</f>
        <v>1.0879473028805965E-2</v>
      </c>
      <c r="K485" s="44">
        <f>IFERROR(_xll.qlIndexFixing(Index3M,H485,TRUE,_xll.ohTrigger(RecalcTrigger,Trigger3M)),NA())</f>
        <v>1.2205464931025443E-2</v>
      </c>
      <c r="L485" s="44">
        <f>IFERROR(_xll.qlIndexFixing(Index6M,$H485,TRUE,_xll.ohTrigger(RecalcTrigger,Trigger6M)),NA())</f>
        <v>1.3741333118121691E-2</v>
      </c>
      <c r="M485" s="178">
        <f>IFERROR(_xll.qlIndexFixing(Index1Y,$H485,TRUE,_xll.ohTrigger(RecalcTrigger,Trigger1Y)),NA())</f>
        <v>1.5764906973342561E-2</v>
      </c>
      <c r="N485" s="177">
        <f>IFERROR(_xll.qlIndexFixing(ONIndex1M,I485,TRUE,_xll.ohTrigger(RecalcTrigger,Trigger1M)),NA())</f>
        <v>1.0740348918868714E-2</v>
      </c>
      <c r="O485" s="44">
        <f>IFERROR(_xll.qlIndexFixing(ONIndex3M,I485,TRUE,_xll.ohTrigger(RecalcTrigger,Trigger3M)),NA())</f>
        <v>1.1755133771014781E-2</v>
      </c>
      <c r="P485" s="44">
        <f>IFERROR(_xll.qlIndexFixing(ONIndex6M,I485,TRUE,_xll.ohTrigger(RecalcTrigger,Trigger6M)),NA())</f>
        <v>1.2843682500285059E-2</v>
      </c>
      <c r="Q485" s="178">
        <f>IFERROR(_xll.qlIndexFixing(ONIndex1Y,I485,TRUE,_xll.ohTrigger(RecalcTrigger,Trigger1Y)),NA())</f>
        <v>1.3691831794752363E-2</v>
      </c>
    </row>
    <row r="486" spans="2:17" x14ac:dyDescent="0.2">
      <c r="B486" s="39" t="s">
        <v>17</v>
      </c>
      <c r="D486" s="42">
        <f>_xll.qlCalendarAdvance(Calendar,$D485,B486,"f",FALSE)</f>
        <v>42976</v>
      </c>
      <c r="E486" s="172">
        <f>_xll.qlInterestRateIndexValueDate(IndexON,D486)</f>
        <v>42976</v>
      </c>
      <c r="F486" s="188">
        <f>IFERROR(_xll.qlIndexFixing(IndexON,D486,TRUE,_xll.ohTrigger(RecalcTrigger,TriggerON)),NA())</f>
        <v>9.7529528407769295E-3</v>
      </c>
      <c r="H486" s="42">
        <f>_xll.qlCalendarAdvance(Calendar,$H485,B486,"f",FALSE)</f>
        <v>42976</v>
      </c>
      <c r="I486" s="172">
        <f>_xll.qlInterestRateIndexValueDate(Index1M,$H486)</f>
        <v>42976</v>
      </c>
      <c r="J486" s="177">
        <f>IFERROR(_xll.qlIndexFixing(Index1M,$H486,TRUE,_xll.ohTrigger(RecalcTrigger,Trigger1M)),NA())</f>
        <v>1.0919222726081651E-2</v>
      </c>
      <c r="K486" s="44">
        <f>IFERROR(_xll.qlIndexFixing(Index3M,H486,TRUE,_xll.ohTrigger(RecalcTrigger,Trigger3M)),NA())</f>
        <v>1.2233345214408154E-2</v>
      </c>
      <c r="L486" s="44">
        <f>IFERROR(_xll.qlIndexFixing(Index6M,$H486,TRUE,_xll.ohTrigger(RecalcTrigger,Trigger6M)),NA())</f>
        <v>1.376891240864838E-2</v>
      </c>
      <c r="M486" s="178">
        <f>IFERROR(_xll.qlIndexFixing(Index1Y,$H486,TRUE,_xll.ohTrigger(RecalcTrigger,Trigger1Y)),NA())</f>
        <v>1.5790834104596696E-2</v>
      </c>
      <c r="N486" s="177">
        <f>IFERROR(_xll.qlIndexFixing(ONIndex1M,I486,TRUE,_xll.ohTrigger(RecalcTrigger,Trigger1M)),NA())</f>
        <v>1.0765019223882843E-2</v>
      </c>
      <c r="O486" s="44">
        <f>IFERROR(_xll.qlIndexFixing(ONIndex3M,I486,TRUE,_xll.ohTrigger(RecalcTrigger,Trigger3M)),NA())</f>
        <v>1.1779645448742881E-2</v>
      </c>
      <c r="P486" s="44">
        <f>IFERROR(_xll.qlIndexFixing(ONIndex6M,I486,TRUE,_xll.ohTrigger(RecalcTrigger,Trigger6M)),NA())</f>
        <v>1.2868164592696463E-2</v>
      </c>
      <c r="Q486" s="178">
        <f>IFERROR(_xll.qlIndexFixing(ONIndex1Y,I486,TRUE,_xll.ohTrigger(RecalcTrigger,Trigger1Y)),NA())</f>
        <v>1.368021488229787E-2</v>
      </c>
    </row>
    <row r="487" spans="2:17" x14ac:dyDescent="0.2">
      <c r="B487" s="39" t="s">
        <v>17</v>
      </c>
      <c r="D487" s="42">
        <f>_xll.qlCalendarAdvance(Calendar,$D486,B487,"f",FALSE)</f>
        <v>42977</v>
      </c>
      <c r="E487" s="172">
        <f>_xll.qlInterestRateIndexValueDate(IndexON,D487)</f>
        <v>42977</v>
      </c>
      <c r="F487" s="188">
        <f>IFERROR(_xll.qlIndexFixing(IndexON,D487,TRUE,_xll.ohTrigger(RecalcTrigger,TriggerON)),NA())</f>
        <v>9.7613074920133158E-3</v>
      </c>
      <c r="H487" s="42">
        <f>_xll.qlCalendarAdvance(Calendar,$H486,B487,"f",FALSE)</f>
        <v>42977</v>
      </c>
      <c r="I487" s="172">
        <f>_xll.qlInterestRateIndexValueDate(Index1M,$H487)</f>
        <v>42977</v>
      </c>
      <c r="J487" s="177">
        <f>IFERROR(_xll.qlIndexFixing(Index1M,$H487,TRUE,_xll.ohTrigger(RecalcTrigger,Trigger1M)),NA())</f>
        <v>1.0924040657869302E-2</v>
      </c>
      <c r="K487" s="44">
        <f>IFERROR(_xll.qlIndexFixing(Index3M,H487,TRUE,_xll.ohTrigger(RecalcTrigger,Trigger3M)),NA())</f>
        <v>1.2242643338540256E-2</v>
      </c>
      <c r="L487" s="44">
        <f>IFERROR(_xll.qlIndexFixing(Index6M,$H487,TRUE,_xll.ohTrigger(RecalcTrigger,Trigger6M)),NA())</f>
        <v>1.3773375988721349E-2</v>
      </c>
      <c r="M487" s="178">
        <f>IFERROR(_xll.qlIndexFixing(Index1Y,$H487,TRUE,_xll.ohTrigger(RecalcTrigger,Trigger1Y)),NA())</f>
        <v>1.5801548246505259E-2</v>
      </c>
      <c r="N487" s="177">
        <f>IFERROR(_xll.qlIndexFixing(ONIndex1M,I487,TRUE,_xll.ohTrigger(RecalcTrigger,Trigger1M)),NA())</f>
        <v>1.077505913656962E-2</v>
      </c>
      <c r="O487" s="44">
        <f>IFERROR(_xll.qlIndexFixing(ONIndex3M,I487,TRUE,_xll.ohTrigger(RecalcTrigger,Trigger3M)),NA())</f>
        <v>1.1789655674014909E-2</v>
      </c>
      <c r="P487" s="44">
        <f>IFERROR(_xll.qlIndexFixing(ONIndex6M,I487,TRUE,_xll.ohTrigger(RecalcTrigger,Trigger6M)),NA())</f>
        <v>1.2878189200279389E-2</v>
      </c>
      <c r="Q487" s="178">
        <f>IFERROR(_xll.qlIndexFixing(ONIndex1Y,I487,TRUE,_xll.ohTrigger(RecalcTrigger,Trigger1Y)),NA())</f>
        <v>1.3676938450644105E-2</v>
      </c>
    </row>
    <row r="488" spans="2:17" x14ac:dyDescent="0.2">
      <c r="B488" s="39" t="s">
        <v>17</v>
      </c>
      <c r="D488" s="42">
        <f>_xll.qlCalendarAdvance(Calendar,$D487,B488,"f",FALSE)</f>
        <v>42978</v>
      </c>
      <c r="E488" s="172">
        <f>_xll.qlInterestRateIndexValueDate(IndexON,D488)</f>
        <v>42978</v>
      </c>
      <c r="F488" s="188">
        <f>IFERROR(_xll.qlIndexFixing(IndexON,D488,TRUE,_xll.ohTrigger(RecalcTrigger,TriggerON)),NA())</f>
        <v>9.7696306411276801E-3</v>
      </c>
      <c r="H488" s="42">
        <f>_xll.qlCalendarAdvance(Calendar,$H487,B488,"f",FALSE)</f>
        <v>42978</v>
      </c>
      <c r="I488" s="172">
        <f>_xll.qlInterestRateIndexValueDate(Index1M,$H488)</f>
        <v>42978</v>
      </c>
      <c r="J488" s="177">
        <f>IFERROR(_xll.qlIndexFixing(Index1M,$H488,TRUE,_xll.ohTrigger(RecalcTrigger,Trigger1M)),NA())</f>
        <v>1.0928855324139838E-2</v>
      </c>
      <c r="K488" s="44">
        <f>IFERROR(_xll.qlIndexFixing(Index3M,H488,TRUE,_xll.ohTrigger(RecalcTrigger,Trigger3M)),NA())</f>
        <v>1.2247225634351377E-2</v>
      </c>
      <c r="L488" s="44">
        <f>IFERROR(_xll.qlIndexFixing(Index6M,$H488,TRUE,_xll.ohTrigger(RecalcTrigger,Trigger6M)),NA())</f>
        <v>1.3777835652701208E-2</v>
      </c>
      <c r="M488" s="178">
        <f>IFERROR(_xll.qlIndexFixing(Index1Y,$H488,TRUE,_xll.ohTrigger(RecalcTrigger,Trigger1Y)),NA())</f>
        <v>1.5812293566855429E-2</v>
      </c>
      <c r="N488" s="177">
        <f>IFERROR(_xll.qlIndexFixing(ONIndex1M,I488,TRUE,_xll.ohTrigger(RecalcTrigger,Trigger1M)),NA())</f>
        <v>1.0785090138460962E-2</v>
      </c>
      <c r="O488" s="44">
        <f>IFERROR(_xll.qlIndexFixing(ONIndex3M,I488,TRUE,_xll.ohTrigger(RecalcTrigger,Trigger3M)),NA())</f>
        <v>1.1799655109838714E-2</v>
      </c>
      <c r="P488" s="44">
        <f>IFERROR(_xll.qlIndexFixing(ONIndex6M,I488,TRUE,_xll.ohTrigger(RecalcTrigger,Trigger6M)),NA())</f>
        <v>1.2888194120505014E-2</v>
      </c>
      <c r="Q488" s="178">
        <f>IFERROR(_xll.qlIndexFixing(ONIndex1Y,I488,TRUE,_xll.ohTrigger(RecalcTrigger,Trigger1Y)),NA())</f>
        <v>1.3674193117294564E-2</v>
      </c>
    </row>
    <row r="489" spans="2:17" x14ac:dyDescent="0.2">
      <c r="B489" s="39" t="s">
        <v>17</v>
      </c>
      <c r="D489" s="42">
        <f>_xll.qlCalendarAdvance(Calendar,$D488,B489,"f",FALSE)</f>
        <v>42979</v>
      </c>
      <c r="E489" s="172">
        <f>_xll.qlInterestRateIndexValueDate(IndexON,D489)</f>
        <v>42979</v>
      </c>
      <c r="F489" s="188">
        <f>IFERROR(_xll.qlIndexFixing(IndexON,D489,TRUE,_xll.ohTrigger(RecalcTrigger,TriggerON)),NA())</f>
        <v>9.7864343162671723E-3</v>
      </c>
      <c r="H489" s="42">
        <f>_xll.qlCalendarAdvance(Calendar,$H488,B489,"f",FALSE)</f>
        <v>42979</v>
      </c>
      <c r="I489" s="172">
        <f>_xll.qlInterestRateIndexValueDate(Index1M,$H489)</f>
        <v>42979</v>
      </c>
      <c r="J489" s="177">
        <f>IFERROR(_xll.qlIndexFixing(Index1M,$H489,TRUE,_xll.ohTrigger(RecalcTrigger,Trigger1M)),NA())</f>
        <v>1.0948941438668721E-2</v>
      </c>
      <c r="K489" s="44">
        <f>IFERROR(_xll.qlIndexFixing(Index3M,H489,TRUE,_xll.ohTrigger(RecalcTrigger,Trigger3M)),NA())</f>
        <v>1.2256497164773721E-2</v>
      </c>
      <c r="L489" s="44">
        <f>IFERROR(_xll.qlIndexFixing(Index6M,$H489,TRUE,_xll.ohTrigger(RecalcTrigger,Trigger6M)),NA())</f>
        <v>1.3787127185665906E-2</v>
      </c>
      <c r="M489" s="178">
        <f>IFERROR(_xll.qlIndexFixing(Index1Y,$H489,TRUE,_xll.ohTrigger(RecalcTrigger,Trigger1Y)),NA())</f>
        <v>1.5834038140108656E-2</v>
      </c>
      <c r="N489" s="177">
        <f>IFERROR(_xll.qlIndexFixing(ONIndex1M,I489,TRUE,_xll.ohTrigger(RecalcTrigger,Trigger1M)),NA())</f>
        <v>1.0805442308379581E-2</v>
      </c>
      <c r="O489" s="44">
        <f>IFERROR(_xll.qlIndexFixing(ONIndex3M,I489,TRUE,_xll.ohTrigger(RecalcTrigger,Trigger3M)),NA())</f>
        <v>1.1820000769471688E-2</v>
      </c>
      <c r="P489" s="44">
        <f>IFERROR(_xll.qlIndexFixing(ONIndex6M,I489,TRUE,_xll.ohTrigger(RecalcTrigger,Trigger6M)),NA())</f>
        <v>1.2908594835227735E-2</v>
      </c>
      <c r="Q489" s="178">
        <f>IFERROR(_xll.qlIndexFixing(ONIndex1Y,I489,TRUE,_xll.ohTrigger(RecalcTrigger,Trigger1Y)),NA())</f>
        <v>1.3670984789343848E-2</v>
      </c>
    </row>
    <row r="490" spans="2:17" x14ac:dyDescent="0.2">
      <c r="B490" s="39" t="s">
        <v>17</v>
      </c>
      <c r="D490" s="42">
        <f>_xll.qlCalendarAdvance(Calendar,$D489,B490,"f",FALSE)</f>
        <v>42982</v>
      </c>
      <c r="E490" s="172">
        <f>_xll.qlInterestRateIndexValueDate(IndexON,D490)</f>
        <v>42982</v>
      </c>
      <c r="F490" s="188">
        <f>IFERROR(_xll.qlIndexFixing(IndexON,D490,TRUE,_xll.ohTrigger(RecalcTrigger,TriggerON)),NA())</f>
        <v>9.8026082174995643E-3</v>
      </c>
      <c r="H490" s="42">
        <f>_xll.qlCalendarAdvance(Calendar,$H489,B490,"f",FALSE)</f>
        <v>42982</v>
      </c>
      <c r="I490" s="172">
        <f>_xll.qlInterestRateIndexValueDate(Index1M,$H490)</f>
        <v>42982</v>
      </c>
      <c r="J490" s="177">
        <f>IFERROR(_xll.qlIndexFixing(Index1M,$H490,TRUE,_xll.ohTrigger(RecalcTrigger,Trigger1M)),NA())</f>
        <v>1.0973503719334626E-2</v>
      </c>
      <c r="K490" s="44">
        <f>IFERROR(_xll.qlIndexFixing(Index3M,H490,TRUE,_xll.ohTrigger(RecalcTrigger,Trigger3M)),NA())</f>
        <v>1.2284201910978487E-2</v>
      </c>
      <c r="L490" s="44">
        <f>IFERROR(_xll.qlIndexFixing(Index6M,$H490,TRUE,_xll.ohTrigger(RecalcTrigger,Trigger6M)),NA())</f>
        <v>1.3819796352105047E-2</v>
      </c>
      <c r="M490" s="178">
        <f>IFERROR(_xll.qlIndexFixing(Index1Y,$H490,TRUE,_xll.ohTrigger(RecalcTrigger,Trigger1Y)),NA())</f>
        <v>1.5855556024015893E-2</v>
      </c>
      <c r="N490" s="177">
        <f>IFERROR(_xll.qlIndexFixing(ONIndex1M,I490,TRUE,_xll.ohTrigger(RecalcTrigger,Trigger1M)),NA())</f>
        <v>1.0825125040503369E-2</v>
      </c>
      <c r="O490" s="44">
        <f>IFERROR(_xll.qlIndexFixing(ONIndex3M,I490,TRUE,_xll.ohTrigger(RecalcTrigger,Trigger3M)),NA())</f>
        <v>1.1839544958084369E-2</v>
      </c>
      <c r="P490" s="44">
        <f>IFERROR(_xll.qlIndexFixing(ONIndex6M,I490,TRUE,_xll.ohTrigger(RecalcTrigger,Trigger6M)),NA())</f>
        <v>1.2928016928644981E-2</v>
      </c>
      <c r="Q490" s="178">
        <f>IFERROR(_xll.qlIndexFixing(ONIndex1Y,I490,TRUE,_xll.ohTrigger(RecalcTrigger,Trigger1Y)),NA())</f>
        <v>1.3668522766128177E-2</v>
      </c>
    </row>
    <row r="491" spans="2:17" x14ac:dyDescent="0.2">
      <c r="B491" s="39" t="s">
        <v>17</v>
      </c>
      <c r="D491" s="42">
        <f>_xll.qlCalendarAdvance(Calendar,$D490,B491,"f",FALSE)</f>
        <v>42983</v>
      </c>
      <c r="E491" s="172">
        <f>_xll.qlInterestRateIndexValueDate(IndexON,D491)</f>
        <v>42983</v>
      </c>
      <c r="F491" s="188">
        <f>IFERROR(_xll.qlIndexFixing(IndexON,D491,TRUE,_xll.ohTrigger(RecalcTrigger,TriggerON)),NA())</f>
        <v>9.8107738565711422E-3</v>
      </c>
      <c r="H491" s="42">
        <f>_xll.qlCalendarAdvance(Calendar,$H490,B491,"f",FALSE)</f>
        <v>42983</v>
      </c>
      <c r="I491" s="172">
        <f>_xll.qlInterestRateIndexValueDate(Index1M,$H491)</f>
        <v>42983</v>
      </c>
      <c r="J491" s="177">
        <f>IFERROR(_xll.qlIndexFixing(Index1M,$H491,TRUE,_xll.ohTrigger(RecalcTrigger,Trigger1M)),NA())</f>
        <v>1.0983370004664058E-2</v>
      </c>
      <c r="K491" s="44">
        <f>IFERROR(_xll.qlIndexFixing(Index3M,H491,TRUE,_xll.ohTrigger(RecalcTrigger,Trigger3M)),NA())</f>
        <v>1.2293399861803446E-2</v>
      </c>
      <c r="L491" s="44">
        <f>IFERROR(_xll.qlIndexFixing(Index6M,$H491,TRUE,_xll.ohTrigger(RecalcTrigger,Trigger6M)),NA())</f>
        <v>1.3824233666610373E-2</v>
      </c>
      <c r="M491" s="178">
        <f>IFERROR(_xll.qlIndexFixing(Index1Y,$H491,TRUE,_xll.ohTrigger(RecalcTrigger,Trigger1Y)),NA())</f>
        <v>1.5866434279531605E-2</v>
      </c>
      <c r="N491" s="177">
        <f>IFERROR(_xll.qlIndexFixing(ONIndex1M,I491,TRUE,_xll.ohTrigger(RecalcTrigger,Trigger1M)),NA())</f>
        <v>1.0835111489471139E-2</v>
      </c>
      <c r="O491" s="44">
        <f>IFERROR(_xll.qlIndexFixing(ONIndex3M,I491,TRUE,_xll.ohTrigger(RecalcTrigger,Trigger3M)),NA())</f>
        <v>1.1849490446423916E-2</v>
      </c>
      <c r="P491" s="44">
        <f>IFERROR(_xll.qlIndexFixing(ONIndex6M,I491,TRUE,_xll.ohTrigger(RecalcTrigger,Trigger6M)),NA())</f>
        <v>1.2937923412489338E-2</v>
      </c>
      <c r="Q491" s="178">
        <f>IFERROR(_xll.qlIndexFixing(ONIndex1Y,I491,TRUE,_xll.ohTrigger(RecalcTrigger,Trigger1Y)),NA())</f>
        <v>1.3668432923975571E-2</v>
      </c>
    </row>
    <row r="492" spans="2:17" x14ac:dyDescent="0.2">
      <c r="B492" s="39" t="s">
        <v>17</v>
      </c>
      <c r="D492" s="42">
        <f>_xll.qlCalendarAdvance(Calendar,$D491,B492,"f",FALSE)</f>
        <v>42984</v>
      </c>
      <c r="E492" s="172">
        <f>_xll.qlInterestRateIndexValueDate(IndexON,D492)</f>
        <v>42984</v>
      </c>
      <c r="F492" s="188">
        <f>IFERROR(_xll.qlIndexFixing(IndexON,D492,TRUE,_xll.ohTrigger(RecalcTrigger,TriggerON)),NA())</f>
        <v>9.818907993520698E-3</v>
      </c>
      <c r="H492" s="42">
        <f>_xll.qlCalendarAdvance(Calendar,$H491,B492,"f",FALSE)</f>
        <v>42984</v>
      </c>
      <c r="I492" s="172">
        <f>_xll.qlInterestRateIndexValueDate(Index1M,$H492)</f>
        <v>42984</v>
      </c>
      <c r="J492" s="177">
        <f>IFERROR(_xll.qlIndexFixing(Index1M,$H492,TRUE,_xll.ohTrigger(RecalcTrigger,Trigger1M)),NA())</f>
        <v>1.0993227798169507E-2</v>
      </c>
      <c r="K492" s="44">
        <f>IFERROR(_xll.qlIndexFixing(Index3M,H492,TRUE,_xll.ohTrigger(RecalcTrigger,Trigger3M)),NA())</f>
        <v>1.2302579155560817E-2</v>
      </c>
      <c r="L492" s="44">
        <f>IFERROR(_xll.qlIndexFixing(Index6M,$H492,TRUE,_xll.ohTrigger(RecalcTrigger,Trigger6M)),NA())</f>
        <v>1.3833495831133408E-2</v>
      </c>
      <c r="M492" s="178">
        <f>IFERROR(_xll.qlIndexFixing(Index1Y,$H492,TRUE,_xll.ohTrigger(RecalcTrigger,Trigger1Y)),NA())</f>
        <v>1.5877334530230325E-2</v>
      </c>
      <c r="N492" s="177">
        <f>IFERROR(_xll.qlIndexFixing(ONIndex1M,I492,TRUE,_xll.ohTrigger(RecalcTrigger,Trigger1M)),NA())</f>
        <v>1.0845089027886612E-2</v>
      </c>
      <c r="O492" s="44">
        <f>IFERROR(_xll.qlIndexFixing(ONIndex3M,I492,TRUE,_xll.ohTrigger(RecalcTrigger,Trigger3M)),NA())</f>
        <v>1.1859425145153146E-2</v>
      </c>
      <c r="P492" s="44">
        <f>IFERROR(_xll.qlIndexFixing(ONIndex6M,I492,TRUE,_xll.ohTrigger(RecalcTrigger,Trigger6M)),NA())</f>
        <v>1.2947810209057442E-2</v>
      </c>
      <c r="Q492" s="178">
        <f>IFERROR(_xll.qlIndexFixing(ONIndex1Y,I492,TRUE,_xll.ohTrigger(RecalcTrigger,Trigger1Y)),NA())</f>
        <v>1.3668874179965096E-2</v>
      </c>
    </row>
    <row r="493" spans="2:17" x14ac:dyDescent="0.2">
      <c r="B493" s="39" t="s">
        <v>17</v>
      </c>
      <c r="D493" s="42">
        <f>_xll.qlCalendarAdvance(Calendar,$D492,B493,"f",FALSE)</f>
        <v>42985</v>
      </c>
      <c r="E493" s="172">
        <f>_xll.qlInterestRateIndexValueDate(IndexON,D493)</f>
        <v>42985</v>
      </c>
      <c r="F493" s="188">
        <f>IFERROR(_xll.qlIndexFixing(IndexON,D493,TRUE,_xll.ohTrigger(RecalcTrigger,TriggerON)),NA())</f>
        <v>9.8270106285103243E-3</v>
      </c>
      <c r="H493" s="42">
        <f>_xll.qlCalendarAdvance(Calendar,$H492,B493,"f",FALSE)</f>
        <v>42985</v>
      </c>
      <c r="I493" s="172">
        <f>_xll.qlInterestRateIndexValueDate(Index1M,$H493)</f>
        <v>42985</v>
      </c>
      <c r="J493" s="177">
        <f>IFERROR(_xll.qlIndexFixing(Index1M,$H493,TRUE,_xll.ohTrigger(RecalcTrigger,Trigger1M)),NA())</f>
        <v>1.1013207034361178E-2</v>
      </c>
      <c r="K493" s="44">
        <f>IFERROR(_xll.qlIndexFixing(Index3M,H493,TRUE,_xll.ohTrigger(RecalcTrigger,Trigger3M)),NA())</f>
        <v>1.2311739687380275E-2</v>
      </c>
      <c r="L493" s="44">
        <f>IFERROR(_xll.qlIndexFixing(Index6M,$H493,TRUE,_xll.ohTrigger(RecalcTrigger,Trigger6M)),NA())</f>
        <v>1.3842752396183232E-2</v>
      </c>
      <c r="M493" s="178">
        <f>IFERROR(_xll.qlIndexFixing(Index1Y,$H493,TRUE,_xll.ohTrigger(RecalcTrigger,Trigger1Y)),NA())</f>
        <v>1.5888255245345873E-2</v>
      </c>
      <c r="N493" s="177">
        <f>IFERROR(_xll.qlIndexFixing(ONIndex1M,I493,TRUE,_xll.ohTrigger(RecalcTrigger,Trigger1M)),NA())</f>
        <v>1.0855057655668743E-2</v>
      </c>
      <c r="O493" s="44">
        <f>IFERROR(_xll.qlIndexFixing(ONIndex3M,I493,TRUE,_xll.ohTrigger(RecalcTrigger,Trigger3M)),NA())</f>
        <v>1.1869349054434153E-2</v>
      </c>
      <c r="P493" s="44">
        <f>IFERROR(_xll.qlIndexFixing(ONIndex6M,I493,TRUE,_xll.ohTrigger(RecalcTrigger,Trigger6M)),NA())</f>
        <v>1.2957677318349292E-2</v>
      </c>
      <c r="Q493" s="178">
        <f>IFERROR(_xll.qlIndexFixing(ONIndex1Y,I493,TRUE,_xll.ohTrigger(RecalcTrigger,Trigger1Y)),NA())</f>
        <v>1.3669846534258845E-2</v>
      </c>
    </row>
    <row r="494" spans="2:17" x14ac:dyDescent="0.2">
      <c r="B494" s="39" t="s">
        <v>17</v>
      </c>
      <c r="D494" s="42">
        <f>_xll.qlCalendarAdvance(Calendar,$D493,B494,"f",FALSE)</f>
        <v>42986</v>
      </c>
      <c r="E494" s="172">
        <f>_xll.qlInterestRateIndexValueDate(IndexON,D494)</f>
        <v>42986</v>
      </c>
      <c r="F494" s="188">
        <f>IFERROR(_xll.qlIndexFixing(IndexON,D494,TRUE,_xll.ohTrigger(RecalcTrigger,TriggerON)),NA())</f>
        <v>9.8433763372747975E-3</v>
      </c>
      <c r="H494" s="42">
        <f>_xll.qlCalendarAdvance(Calendar,$H493,B494,"f",FALSE)</f>
        <v>42986</v>
      </c>
      <c r="I494" s="172">
        <f>_xll.qlInterestRateIndexValueDate(Index1M,$H494)</f>
        <v>42986</v>
      </c>
      <c r="J494" s="177">
        <f>IFERROR(_xll.qlIndexFixing(Index1M,$H494,TRUE,_xll.ohTrigger(RecalcTrigger,Trigger1M)),NA())</f>
        <v>1.1017980953746846E-2</v>
      </c>
      <c r="K494" s="44">
        <f>IFERROR(_xll.qlIndexFixing(Index3M,H494,TRUE,_xll.ohTrigger(RecalcTrigger,Trigger3M)),NA())</f>
        <v>1.2320881352393277E-2</v>
      </c>
      <c r="L494" s="44">
        <f>IFERROR(_xll.qlIndexFixing(Index6M,$H494,TRUE,_xll.ohTrigger(RecalcTrigger,Trigger6M)),NA())</f>
        <v>1.3852003453168855E-2</v>
      </c>
      <c r="M494" s="178">
        <f>IFERROR(_xll.qlIndexFixing(Index1Y,$H494,TRUE,_xll.ohTrigger(RecalcTrigger,Trigger1Y)),NA())</f>
        <v>1.5910057740556559E-2</v>
      </c>
      <c r="N494" s="177">
        <f>IFERROR(_xll.qlIndexFixing(ONIndex1M,I494,TRUE,_xll.ohTrigger(RecalcTrigger,Trigger1M)),NA())</f>
        <v>1.0875289225803868E-2</v>
      </c>
      <c r="O494" s="44">
        <f>IFERROR(_xll.qlIndexFixing(ONIndex3M,I494,TRUE,_xll.ohTrigger(RecalcTrigger,Trigger3M)),NA())</f>
        <v>1.1889548178150024E-2</v>
      </c>
      <c r="P494" s="44">
        <f>IFERROR(_xll.qlIndexFixing(ONIndex6M,I494,TRUE,_xll.ohTrigger(RecalcTrigger,Trigger6M)),NA())</f>
        <v>1.2977807319340211E-2</v>
      </c>
      <c r="Q494" s="178">
        <f>IFERROR(_xll.qlIndexFixing(ONIndex1Y,I494,TRUE,_xll.ohTrigger(RecalcTrigger,Trigger1Y)),NA())</f>
        <v>1.3674073813089901E-2</v>
      </c>
    </row>
    <row r="495" spans="2:17" x14ac:dyDescent="0.2">
      <c r="B495" s="39" t="s">
        <v>17</v>
      </c>
      <c r="D495" s="42">
        <f>_xll.qlCalendarAdvance(Calendar,$D494,B495,"f",FALSE)</f>
        <v>42989</v>
      </c>
      <c r="E495" s="172">
        <f>_xll.qlInterestRateIndexValueDate(IndexON,D495)</f>
        <v>42989</v>
      </c>
      <c r="F495" s="188">
        <f>IFERROR(_xll.qlIndexFixing(IndexON,D495,TRUE,_xll.ohTrigger(RecalcTrigger,TriggerON)),NA())</f>
        <v>9.8591061478969788E-3</v>
      </c>
      <c r="H495" s="42">
        <f>_xll.qlCalendarAdvance(Calendar,$H494,B495,"f",FALSE)</f>
        <v>42989</v>
      </c>
      <c r="I495" s="172">
        <f>_xll.qlInterestRateIndexValueDate(Index1M,$H495)</f>
        <v>42989</v>
      </c>
      <c r="J495" s="177">
        <f>IFERROR(_xll.qlIndexFixing(Index1M,$H495,TRUE,_xll.ohTrigger(RecalcTrigger,Trigger1M)),NA())</f>
        <v>1.1042394274017505E-2</v>
      </c>
      <c r="K495" s="44">
        <f>IFERROR(_xll.qlIndexFixing(Index3M,H495,TRUE,_xll.ohTrigger(RecalcTrigger,Trigger3M)),NA())</f>
        <v>1.2348192097884948E-2</v>
      </c>
      <c r="L495" s="44">
        <f>IFERROR(_xll.qlIndexFixing(Index6M,$H495,TRUE,_xll.ohTrigger(RecalcTrigger,Trigger6M)),NA())</f>
        <v>1.3884545140969248E-2</v>
      </c>
      <c r="M495" s="178">
        <f>IFERROR(_xll.qlIndexFixing(Index1Y,$H495,TRUE,_xll.ohTrigger(RecalcTrigger,Trigger1Y)),NA())</f>
        <v>1.5932112132394094E-2</v>
      </c>
      <c r="N495" s="177">
        <f>IFERROR(_xll.qlIndexFixing(ONIndex1M,I495,TRUE,_xll.ohTrigger(RecalcTrigger,Trigger1M)),NA())</f>
        <v>1.0894843060950121E-2</v>
      </c>
      <c r="O495" s="44">
        <f>IFERROR(_xll.qlIndexFixing(ONIndex3M,I495,TRUE,_xll.ohTrigger(RecalcTrigger,Trigger3M)),NA())</f>
        <v>1.1908936796265479E-2</v>
      </c>
      <c r="P495" s="44">
        <f>IFERROR(_xll.qlIndexFixing(ONIndex6M,I495,TRUE,_xll.ohTrigger(RecalcTrigger,Trigger6M)),NA())</f>
        <v>1.2996948882511017E-2</v>
      </c>
      <c r="Q495" s="178">
        <f>IFERROR(_xll.qlIndexFixing(ONIndex1Y,I495,TRUE,_xll.ohTrigger(RecalcTrigger,Trigger1Y)),NA())</f>
        <v>1.367904693382771E-2</v>
      </c>
    </row>
    <row r="496" spans="2:17" x14ac:dyDescent="0.2">
      <c r="B496" s="39" t="s">
        <v>17</v>
      </c>
      <c r="D496" s="42">
        <f>_xll.qlCalendarAdvance(Calendar,$D495,B496,"f",FALSE)</f>
        <v>42990</v>
      </c>
      <c r="E496" s="172">
        <f>_xll.qlInterestRateIndexValueDate(IndexON,D496)</f>
        <v>42990</v>
      </c>
      <c r="F496" s="188">
        <f>IFERROR(_xll.qlIndexFixing(IndexON,D496,TRUE,_xll.ohTrigger(RecalcTrigger,TriggerON)),NA())</f>
        <v>9.8670512726006798E-3</v>
      </c>
      <c r="H496" s="42">
        <f>_xll.qlCalendarAdvance(Calendar,$H495,B496,"f",FALSE)</f>
        <v>42990</v>
      </c>
      <c r="I496" s="172">
        <f>_xll.qlInterestRateIndexValueDate(Index1M,$H496)</f>
        <v>42990</v>
      </c>
      <c r="J496" s="177">
        <f>IFERROR(_xll.qlIndexFixing(Index1M,$H496,TRUE,_xll.ohTrigger(RecalcTrigger,Trigger1M)),NA())</f>
        <v>1.1052204048004111E-2</v>
      </c>
      <c r="K496" s="44">
        <f>IFERROR(_xll.qlIndexFixing(Index3M,H496,TRUE,_xll.ohTrigger(RecalcTrigger,Trigger3M)),NA())</f>
        <v>1.2357257246960858E-2</v>
      </c>
      <c r="L496" s="44">
        <f>IFERROR(_xll.qlIndexFixing(Index6M,$H496,TRUE,_xll.ohTrigger(RecalcTrigger,Trigger6M)),NA())</f>
        <v>1.3888954428712677E-2</v>
      </c>
      <c r="M496" s="178">
        <f>IFERROR(_xll.qlIndexFixing(Index1Y,$H496,TRUE,_xll.ohTrigger(RecalcTrigger,Trigger1Y)),NA())</f>
        <v>1.5943112205836885E-2</v>
      </c>
      <c r="N496" s="177">
        <f>IFERROR(_xll.qlIndexFixing(ONIndex1M,I496,TRUE,_xll.ohTrigger(RecalcTrigger,Trigger1M)),NA())</f>
        <v>1.0904767135727633E-2</v>
      </c>
      <c r="O496" s="44">
        <f>IFERROR(_xll.qlIndexFixing(ONIndex3M,I496,TRUE,_xll.ohTrigger(RecalcTrigger,Trigger3M)),NA())</f>
        <v>1.1918806757981182E-2</v>
      </c>
      <c r="P496" s="44">
        <f>IFERROR(_xll.qlIndexFixing(ONIndex6M,I496,TRUE,_xll.ohTrigger(RecalcTrigger,Trigger6M)),NA())</f>
        <v>1.3006717555340552E-2</v>
      </c>
      <c r="Q496" s="178">
        <f>IFERROR(_xll.qlIndexFixing(ONIndex1Y,I496,TRUE,_xll.ohTrigger(RecalcTrigger,Trigger1Y)),NA())</f>
        <v>1.3682674779318393E-2</v>
      </c>
    </row>
    <row r="497" spans="2:17" x14ac:dyDescent="0.2">
      <c r="B497" s="39" t="s">
        <v>17</v>
      </c>
      <c r="D497" s="42">
        <f>_xll.qlCalendarAdvance(Calendar,$D496,B497,"f",FALSE)</f>
        <v>42991</v>
      </c>
      <c r="E497" s="172">
        <f>_xll.qlInterestRateIndexValueDate(IndexON,D497)</f>
        <v>42991</v>
      </c>
      <c r="F497" s="188">
        <f>IFERROR(_xll.qlIndexFixing(IndexON,D497,TRUE,_xll.ohTrigger(RecalcTrigger,TriggerON)),NA())</f>
        <v>9.874964895263405E-3</v>
      </c>
      <c r="H497" s="42">
        <f>_xll.qlCalendarAdvance(Calendar,$H496,B497,"f",FALSE)</f>
        <v>42991</v>
      </c>
      <c r="I497" s="172">
        <f>_xll.qlInterestRateIndexValueDate(Index1M,$H497)</f>
        <v>42991</v>
      </c>
      <c r="J497" s="177">
        <f>IFERROR(_xll.qlIndexFixing(Index1M,$H497,TRUE,_xll.ohTrigger(RecalcTrigger,Trigger1M)),NA())</f>
        <v>1.1062006307314725E-2</v>
      </c>
      <c r="K497" s="44">
        <f>IFERROR(_xll.qlIndexFixing(Index3M,H497,TRUE,_xll.ohTrigger(RecalcTrigger,Trigger3M)),NA())</f>
        <v>1.2366303004870674E-2</v>
      </c>
      <c r="L497" s="44">
        <f>IFERROR(_xll.qlIndexFixing(Index6M,$H497,TRUE,_xll.ohTrigger(RecalcTrigger,Trigger6M)),NA())</f>
        <v>1.3898179316573795E-2</v>
      </c>
      <c r="M497" s="178">
        <f>IFERROR(_xll.qlIndexFixing(Index1Y,$H497,TRUE,_xll.ohTrigger(RecalcTrigger,Trigger1Y)),NA())</f>
        <v>1.595412355773651E-2</v>
      </c>
      <c r="N497" s="177">
        <f>IFERROR(_xll.qlIndexFixing(ONIndex1M,I497,TRUE,_xll.ohTrigger(RecalcTrigger,Trigger1M)),NA())</f>
        <v>1.0914682300033896E-2</v>
      </c>
      <c r="O497" s="44">
        <f>IFERROR(_xll.qlIndexFixing(ONIndex3M,I497,TRUE,_xll.ohTrigger(RecalcTrigger,Trigger3M)),NA())</f>
        <v>1.1928665930167615E-2</v>
      </c>
      <c r="P497" s="44">
        <f>IFERROR(_xll.qlIndexFixing(ONIndex6M,I497,TRUE,_xll.ohTrigger(RecalcTrigger,Trigger6M)),NA())</f>
        <v>1.3016466540812788E-2</v>
      </c>
      <c r="Q497" s="178">
        <f>IFERROR(_xll.qlIndexFixing(ONIndex1Y,I497,TRUE,_xll.ohTrigger(RecalcTrigger,Trigger1Y)),NA())</f>
        <v>1.3686833723194347E-2</v>
      </c>
    </row>
    <row r="498" spans="2:17" x14ac:dyDescent="0.2">
      <c r="B498" s="39" t="s">
        <v>17</v>
      </c>
      <c r="D498" s="42">
        <f>_xll.qlCalendarAdvance(Calendar,$D497,B498,"f",FALSE)</f>
        <v>42992</v>
      </c>
      <c r="E498" s="172">
        <f>_xll.qlInterestRateIndexValueDate(IndexON,D498)</f>
        <v>42992</v>
      </c>
      <c r="F498" s="188">
        <f>IFERROR(_xll.qlIndexFixing(IndexON,D498,TRUE,_xll.ohTrigger(RecalcTrigger,TriggerON)),NA())</f>
        <v>9.8828470158851545E-3</v>
      </c>
      <c r="H498" s="42">
        <f>_xll.qlCalendarAdvance(Calendar,$H497,B498,"f",FALSE)</f>
        <v>42992</v>
      </c>
      <c r="I498" s="172">
        <f>_xll.qlInterestRateIndexValueDate(Index1M,$H498)</f>
        <v>42992</v>
      </c>
      <c r="J498" s="177">
        <f>IFERROR(_xll.qlIndexFixing(Index1M,$H498,TRUE,_xll.ohTrigger(RecalcTrigger,Trigger1M)),NA())</f>
        <v>1.1081887842891124E-2</v>
      </c>
      <c r="K498" s="44">
        <f>IFERROR(_xll.qlIndexFixing(Index3M,H498,TRUE,_xll.ohTrigger(RecalcTrigger,Trigger3M)),NA())</f>
        <v>1.2375329266741394E-2</v>
      </c>
      <c r="L498" s="44">
        <f>IFERROR(_xll.qlIndexFixing(Index6M,$H498,TRUE,_xll.ohTrigger(RecalcTrigger,Trigger6M)),NA())</f>
        <v>1.3907399244861493E-2</v>
      </c>
      <c r="M498" s="178">
        <f>IFERROR(_xll.qlIndexFixing(Index1Y,$H498,TRUE,_xll.ohTrigger(RecalcTrigger,Trigger1Y)),NA())</f>
        <v>1.5965144656869601E-2</v>
      </c>
      <c r="N498" s="177">
        <f>IFERROR(_xll.qlIndexFixing(ONIndex1M,I498,TRUE,_xll.ohTrigger(RecalcTrigger,Trigger1M)),NA())</f>
        <v>1.0924588553625769E-2</v>
      </c>
      <c r="O498" s="44">
        <f>IFERROR(_xll.qlIndexFixing(ONIndex3M,I498,TRUE,_xll.ohTrigger(RecalcTrigger,Trigger3M)),NA())</f>
        <v>1.1938514312824777E-2</v>
      </c>
      <c r="P498" s="44">
        <f>IFERROR(_xll.qlIndexFixing(ONIndex6M,I498,TRUE,_xll.ohTrigger(RecalcTrigger,Trigger6M)),NA())</f>
        <v>1.3026195839089816E-2</v>
      </c>
      <c r="Q498" s="178">
        <f>IFERROR(_xll.qlIndexFixing(ONIndex1Y,I498,TRUE,_xll.ohTrigger(RecalcTrigger,Trigger1Y)),NA())</f>
        <v>1.3691523765374525E-2</v>
      </c>
    </row>
    <row r="499" spans="2:17" x14ac:dyDescent="0.2">
      <c r="B499" s="39" t="s">
        <v>17</v>
      </c>
      <c r="D499" s="42">
        <f>_xll.qlCalendarAdvance(Calendar,$D498,B499,"f",FALSE)</f>
        <v>42993</v>
      </c>
      <c r="E499" s="172">
        <f>_xll.qlInterestRateIndexValueDate(IndexON,D499)</f>
        <v>42993</v>
      </c>
      <c r="F499" s="188">
        <f>IFERROR(_xll.qlIndexFixing(IndexON,D499,TRUE,_xll.ohTrigger(RecalcTrigger,TriggerON)),NA())</f>
        <v>9.8987746922218917E-3</v>
      </c>
      <c r="H499" s="42">
        <f>_xll.qlCalendarAdvance(Calendar,$H498,B499,"f",FALSE)</f>
        <v>42993</v>
      </c>
      <c r="I499" s="172">
        <f>_xll.qlInterestRateIndexValueDate(Index1M,$H499)</f>
        <v>42993</v>
      </c>
      <c r="J499" s="177">
        <f>IFERROR(_xll.qlIndexFixing(Index1M,$H499,TRUE,_xll.ohTrigger(RecalcTrigger,Trigger1M)),NA())</f>
        <v>1.1086630186462377E-2</v>
      </c>
      <c r="K499" s="44">
        <f>IFERROR(_xll.qlIndexFixing(Index3M,H499,TRUE,_xll.ohTrigger(RecalcTrigger,Trigger3M)),NA())</f>
        <v>1.2384335927699134E-2</v>
      </c>
      <c r="L499" s="44">
        <f>IFERROR(_xll.qlIndexFixing(Index6M,$H499,TRUE,_xll.ohTrigger(RecalcTrigger,Trigger6M)),NA())</f>
        <v>1.3916614304995974E-2</v>
      </c>
      <c r="M499" s="178">
        <f>IFERROR(_xll.qlIndexFixing(Index1Y,$H499,TRUE,_xll.ohTrigger(RecalcTrigger,Trigger1Y)),NA())</f>
        <v>1.5986920340176212E-2</v>
      </c>
      <c r="N499" s="177">
        <f>IFERROR(_xll.qlIndexFixing(ONIndex1M,I499,TRUE,_xll.ohTrigger(RecalcTrigger,Trigger1M)),NA())</f>
        <v>1.0944699524409648E-2</v>
      </c>
      <c r="O499" s="44">
        <f>IFERROR(_xll.qlIndexFixing(ONIndex3M,I499,TRUE,_xll.ohTrigger(RecalcTrigger,Trigger3M)),NA())</f>
        <v>1.1958566892410854E-2</v>
      </c>
      <c r="P499" s="44">
        <f>IFERROR(_xll.qlIndexFixing(ONIndex6M,I499,TRUE,_xll.ohTrigger(RecalcTrigger,Trigger6M)),NA())</f>
        <v>1.3046055083448435E-2</v>
      </c>
      <c r="Q499" s="178">
        <f>IFERROR(_xll.qlIndexFixing(ONIndex1Y,I499,TRUE,_xll.ohTrigger(RecalcTrigger,Trigger1Y)),NA())</f>
        <v>1.3703188603824506E-2</v>
      </c>
    </row>
    <row r="500" spans="2:17" x14ac:dyDescent="0.2">
      <c r="B500" s="39" t="s">
        <v>17</v>
      </c>
      <c r="D500" s="42">
        <f>_xll.qlCalendarAdvance(Calendar,$D499,B500,"f",FALSE)</f>
        <v>42996</v>
      </c>
      <c r="E500" s="172">
        <f>_xll.qlInterestRateIndexValueDate(IndexON,D500)</f>
        <v>42996</v>
      </c>
      <c r="F500" s="188">
        <f>IFERROR(_xll.qlIndexFixing(IndexON,D500,TRUE,_xll.ohTrigger(RecalcTrigger,TriggerON)),NA())</f>
        <v>9.9140604778813479E-3</v>
      </c>
      <c r="H500" s="42">
        <f>_xll.qlCalendarAdvance(Calendar,$H499,B500,"f",FALSE)</f>
        <v>42996</v>
      </c>
      <c r="I500" s="172">
        <f>_xll.qlInterestRateIndexValueDate(Index1M,$H500)</f>
        <v>42996</v>
      </c>
      <c r="J500" s="177">
        <f>IFERROR(_xll.qlIndexFixing(Index1M,$H500,TRUE,_xll.ohTrigger(RecalcTrigger,Trigger1M)),NA())</f>
        <v>1.1110909769562416E-2</v>
      </c>
      <c r="K500" s="44">
        <f>IFERROR(_xll.qlIndexFixing(Index3M,H500,TRUE,_xll.ohTrigger(RecalcTrigger,Trigger3M)),NA())</f>
        <v>1.2411237256338676E-2</v>
      </c>
      <c r="L500" s="44">
        <f>IFERROR(_xll.qlIndexFixing(Index6M,$H500,TRUE,_xll.ohTrigger(RecalcTrigger,Trigger6M)),NA())</f>
        <v>1.3949042469785049E-2</v>
      </c>
      <c r="M500" s="178">
        <f>IFERROR(_xll.qlIndexFixing(Index1Y,$H500,TRUE,_xll.ohTrigger(RecalcTrigger,Trigger1Y)),NA())</f>
        <v>1.60092958989555E-2</v>
      </c>
      <c r="N500" s="177">
        <f>IFERROR(_xll.qlIndexFixing(ONIndex1M,I500,TRUE,_xll.ohTrigger(RecalcTrigger,Trigger1M)),NA())</f>
        <v>1.0964124461984026E-2</v>
      </c>
      <c r="O500" s="44">
        <f>IFERROR(_xll.qlIndexFixing(ONIndex3M,I500,TRUE,_xll.ohTrigger(RecalcTrigger,Trigger3M)),NA())</f>
        <v>1.1977799948241774E-2</v>
      </c>
      <c r="P500" s="44">
        <f>IFERROR(_xll.qlIndexFixing(ONIndex6M,I500,TRUE,_xll.ohTrigger(RecalcTrigger,Trigger6M)),NA())</f>
        <v>1.3064916158949114E-2</v>
      </c>
      <c r="Q500" s="178">
        <f>IFERROR(_xll.qlIndexFixing(ONIndex1Y,I500,TRUE,_xll.ohTrigger(RecalcTrigger,Trigger1Y)),NA())</f>
        <v>1.3715594917542706E-2</v>
      </c>
    </row>
    <row r="501" spans="2:17" x14ac:dyDescent="0.2">
      <c r="B501" s="39" t="s">
        <v>17</v>
      </c>
      <c r="D501" s="42">
        <f>_xll.qlCalendarAdvance(Calendar,$D500,B501,"f",FALSE)</f>
        <v>42997</v>
      </c>
      <c r="E501" s="172">
        <f>_xll.qlInterestRateIndexValueDate(IndexON,D501)</f>
        <v>42997</v>
      </c>
      <c r="F501" s="188">
        <f>IFERROR(_xll.qlIndexFixing(IndexON,D501,TRUE,_xll.ohTrigger(RecalcTrigger,TriggerON)),NA())</f>
        <v>9.9217850882171721E-3</v>
      </c>
      <c r="H501" s="42">
        <f>_xll.qlCalendarAdvance(Calendar,$H500,B501,"f",FALSE)</f>
        <v>42997</v>
      </c>
      <c r="I501" s="172">
        <f>_xll.qlInterestRateIndexValueDate(Index1M,$H501)</f>
        <v>42997</v>
      </c>
      <c r="J501" s="177">
        <f>IFERROR(_xll.qlIndexFixing(Index1M,$H501,TRUE,_xll.ohTrigger(RecalcTrigger,Trigger1M)),NA())</f>
        <v>1.1120669872325888E-2</v>
      </c>
      <c r="K501" s="44">
        <f>IFERROR(_xll.qlIndexFixing(Index3M,H501,TRUE,_xll.ohTrigger(RecalcTrigger,Trigger3M)),NA())</f>
        <v>1.2420164464885136E-2</v>
      </c>
      <c r="L501" s="44">
        <f>IFERROR(_xll.qlIndexFixing(Index6M,$H501,TRUE,_xll.ohTrigger(RecalcTrigger,Trigger6M)),NA())</f>
        <v>1.3953427692486428E-2</v>
      </c>
      <c r="M501" s="178">
        <f>IFERROR(_xll.qlIndexFixing(Index1Y,$H501,TRUE,_xll.ohTrigger(RecalcTrigger,Trigger1Y)),NA())</f>
        <v>1.6020342763589435E-2</v>
      </c>
      <c r="N501" s="177">
        <f>IFERROR(_xll.qlIndexFixing(ONIndex1M,I501,TRUE,_xll.ohTrigger(RecalcTrigger,Trigger1M)),NA())</f>
        <v>1.0973986162652327E-2</v>
      </c>
      <c r="O501" s="44">
        <f>IFERROR(_xll.qlIndexFixing(ONIndex3M,I501,TRUE,_xll.ohTrigger(RecalcTrigger,Trigger3M)),NA())</f>
        <v>1.198759438317154E-2</v>
      </c>
      <c r="P501" s="44">
        <f>IFERROR(_xll.qlIndexFixing(ONIndex6M,I501,TRUE,_xll.ohTrigger(RecalcTrigger,Trigger6M)),NA())</f>
        <v>1.3074547020682781E-2</v>
      </c>
      <c r="Q501" s="178">
        <f>IFERROR(_xll.qlIndexFixing(ONIndex1Y,I501,TRUE,_xll.ohTrigger(RecalcTrigger,Trigger1Y)),NA())</f>
        <v>1.3722940451649235E-2</v>
      </c>
    </row>
    <row r="502" spans="2:17" x14ac:dyDescent="0.2">
      <c r="B502" s="39" t="s">
        <v>17</v>
      </c>
      <c r="D502" s="42">
        <f>_xll.qlCalendarAdvance(Calendar,$D501,B502,"f",FALSE)</f>
        <v>42998</v>
      </c>
      <c r="E502" s="172">
        <f>_xll.qlInterestRateIndexValueDate(IndexON,D502)</f>
        <v>42998</v>
      </c>
      <c r="F502" s="188">
        <f>IFERROR(_xll.qlIndexFixing(IndexON,D502,TRUE,_xll.ohTrigger(RecalcTrigger,TriggerON)),NA())</f>
        <v>9.9294781965120205E-3</v>
      </c>
      <c r="H502" s="42">
        <f>_xll.qlCalendarAdvance(Calendar,$H501,B502,"f",FALSE)</f>
        <v>42998</v>
      </c>
      <c r="I502" s="172">
        <f>_xll.qlInterestRateIndexValueDate(Index1M,$H502)</f>
        <v>42998</v>
      </c>
      <c r="J502" s="177">
        <f>IFERROR(_xll.qlIndexFixing(Index1M,$H502,TRUE,_xll.ohTrigger(RecalcTrigger,Trigger1M)),NA())</f>
        <v>1.1130423437585673E-2</v>
      </c>
      <c r="K502" s="44">
        <f>IFERROR(_xll.qlIndexFixing(Index3M,H502,TRUE,_xll.ohTrigger(RecalcTrigger,Trigger3M)),NA())</f>
        <v>1.2429071548137601E-2</v>
      </c>
      <c r="L502" s="44">
        <f>IFERROR(_xll.qlIndexFixing(Index6M,$H502,TRUE,_xll.ohTrigger(RecalcTrigger,Trigger6M)),NA())</f>
        <v>1.3962619783231333E-2</v>
      </c>
      <c r="M502" s="178">
        <f>IFERROR(_xll.qlIndexFixing(Index1Y,$H502,TRUE,_xll.ohTrigger(RecalcTrigger,Trigger1Y)),NA())</f>
        <v>1.6031390186724837E-2</v>
      </c>
      <c r="N502" s="177">
        <f>IFERROR(_xll.qlIndexFixing(ONIndex1M,I502,TRUE,_xll.ohTrigger(RecalcTrigger,Trigger1M)),NA())</f>
        <v>1.098383895260624E-2</v>
      </c>
      <c r="O502" s="44">
        <f>IFERROR(_xll.qlIndexFixing(ONIndex3M,I502,TRUE,_xll.ohTrigger(RecalcTrigger,Trigger3M)),NA())</f>
        <v>1.1997378028734129E-2</v>
      </c>
      <c r="P502" s="44">
        <f>IFERROR(_xll.qlIndexFixing(ONIndex6M,I502,TRUE,_xll.ohTrigger(RecalcTrigger,Trigger6M)),NA())</f>
        <v>1.3084158195059148E-2</v>
      </c>
      <c r="Q502" s="178">
        <f>IFERROR(_xll.qlIndexFixing(ONIndex1Y,I502,TRUE,_xll.ohTrigger(RecalcTrigger,Trigger1Y)),NA())</f>
        <v>1.3730817084141034E-2</v>
      </c>
    </row>
    <row r="503" spans="2:17" x14ac:dyDescent="0.2">
      <c r="B503" s="39" t="s">
        <v>17</v>
      </c>
      <c r="D503" s="42">
        <f>_xll.qlCalendarAdvance(Calendar,$D502,B503,"f",FALSE)</f>
        <v>42999</v>
      </c>
      <c r="E503" s="172">
        <f>_xll.qlInterestRateIndexValueDate(IndexON,D503)</f>
        <v>42999</v>
      </c>
      <c r="F503" s="188">
        <f>IFERROR(_xll.qlIndexFixing(IndexON,D503,TRUE,_xll.ohTrigger(RecalcTrigger,TriggerON)),NA())</f>
        <v>9.9371398026848468E-3</v>
      </c>
      <c r="H503" s="42">
        <f>_xll.qlCalendarAdvance(Calendar,$H502,B503,"f",FALSE)</f>
        <v>42999</v>
      </c>
      <c r="I503" s="172">
        <f>_xll.qlInterestRateIndexValueDate(Index1M,$H503)</f>
        <v>42999</v>
      </c>
      <c r="J503" s="177">
        <f>IFERROR(_xll.qlIndexFixing(Index1M,$H503,TRUE,_xll.ohTrigger(RecalcTrigger,Trigger1M)),NA())</f>
        <v>1.1150221812750542E-2</v>
      </c>
      <c r="K503" s="44">
        <f>IFERROR(_xll.qlIndexFixing(Index3M,H503,TRUE,_xll.ohTrigger(RecalcTrigger,Trigger3M)),NA())</f>
        <v>1.2437958437401777E-2</v>
      </c>
      <c r="L503" s="44">
        <f>IFERROR(_xll.qlIndexFixing(Index6M,$H503,TRUE,_xll.ohTrigger(RecalcTrigger,Trigger6M)),NA())</f>
        <v>1.3971807554384996E-2</v>
      </c>
      <c r="M503" s="178">
        <f>IFERROR(_xll.qlIndexFixing(Index1Y,$H503,TRUE,_xll.ohTrigger(RecalcTrigger,Trigger1Y)),NA())</f>
        <v>1.6042436636673818E-2</v>
      </c>
      <c r="N503" s="177">
        <f>IFERROR(_xll.qlIndexFixing(ONIndex1M,I503,TRUE,_xll.ohTrigger(RecalcTrigger,Trigger1M)),NA())</f>
        <v>1.0993682832007856E-2</v>
      </c>
      <c r="O503" s="44">
        <f>IFERROR(_xll.qlIndexFixing(ONIndex3M,I503,TRUE,_xll.ohTrigger(RecalcTrigger,Trigger3M)),NA())</f>
        <v>1.2007149300961029E-2</v>
      </c>
      <c r="P503" s="44">
        <f>IFERROR(_xll.qlIndexFixing(ONIndex6M,I503,TRUE,_xll.ohTrigger(RecalcTrigger,Trigger6M)),NA())</f>
        <v>1.3093749682159261E-2</v>
      </c>
      <c r="Q503" s="178">
        <f>IFERROR(_xll.qlIndexFixing(ONIndex1Y,I503,TRUE,_xll.ohTrigger(RecalcTrigger,Trigger1Y)),NA())</f>
        <v>1.3739224815180195E-2</v>
      </c>
    </row>
    <row r="504" spans="2:17" x14ac:dyDescent="0.2">
      <c r="B504" s="39" t="s">
        <v>17</v>
      </c>
      <c r="D504" s="42">
        <f>_xll.qlCalendarAdvance(Calendar,$D503,B504,"f",FALSE)</f>
        <v>43000</v>
      </c>
      <c r="E504" s="172">
        <f>_xll.qlInterestRateIndexValueDate(IndexON,D504)</f>
        <v>43000</v>
      </c>
      <c r="F504" s="188">
        <f>IFERROR(_xll.qlIndexFixing(IndexON,D504,TRUE,_xll.ohTrigger(RecalcTrigger,TriggerON)),NA())</f>
        <v>9.9526293790012481E-3</v>
      </c>
      <c r="H504" s="42">
        <f>_xll.qlCalendarAdvance(Calendar,$H503,B504,"f",FALSE)</f>
        <v>43000</v>
      </c>
      <c r="I504" s="172">
        <f>_xll.qlInterestRateIndexValueDate(Index1M,$H504)</f>
        <v>43000</v>
      </c>
      <c r="J504" s="177">
        <f>IFERROR(_xll.qlIndexFixing(Index1M,$H504,TRUE,_xll.ohTrigger(RecalcTrigger,Trigger1M)),NA())</f>
        <v>1.1154935474215899E-2</v>
      </c>
      <c r="K504" s="44">
        <f>IFERROR(_xll.qlIndexFixing(Index3M,H504,TRUE,_xll.ohTrigger(RecalcTrigger,Trigger3M)),NA())</f>
        <v>1.2446825226188151E-2</v>
      </c>
      <c r="L504" s="44">
        <f>IFERROR(_xll.qlIndexFixing(Index6M,$H504,TRUE,_xll.ohTrigger(RecalcTrigger,Trigger6M)),NA())</f>
        <v>1.3980991097380609E-2</v>
      </c>
      <c r="M504" s="178">
        <f>IFERROR(_xll.qlIndexFixing(Index1Y,$H504,TRUE,_xll.ohTrigger(RecalcTrigger,Trigger1Y)),NA())</f>
        <v>1.6064103562594266E-2</v>
      </c>
      <c r="N504" s="177">
        <f>IFERROR(_xll.qlIndexFixing(ONIndex1M,I504,TRUE,_xll.ohTrigger(RecalcTrigger,Trigger1M)),NA())</f>
        <v>1.101367320344049E-2</v>
      </c>
      <c r="O504" s="44">
        <f>IFERROR(_xll.qlIndexFixing(ONIndex3M,I504,TRUE,_xll.ohTrigger(RecalcTrigger,Trigger3M)),NA())</f>
        <v>1.2027023650131124E-2</v>
      </c>
      <c r="P504" s="44">
        <f>IFERROR(_xll.qlIndexFixing(ONIndex6M,I504,TRUE,_xll.ohTrigger(RecalcTrigger,Trigger6M)),NA())</f>
        <v>1.3113338125958498E-2</v>
      </c>
      <c r="Q504" s="178">
        <f>IFERROR(_xll.qlIndexFixing(ONIndex1Y,I504,TRUE,_xll.ohTrigger(RecalcTrigger,Trigger1Y)),NA())</f>
        <v>1.3758329180296366E-2</v>
      </c>
    </row>
    <row r="505" spans="2:17" x14ac:dyDescent="0.2">
      <c r="B505" s="39" t="s">
        <v>17</v>
      </c>
      <c r="D505" s="42">
        <f>_xll.qlCalendarAdvance(Calendar,$D504,B505,"f",FALSE)</f>
        <v>43003</v>
      </c>
      <c r="E505" s="172">
        <f>_xll.qlInterestRateIndexValueDate(IndexON,D505)</f>
        <v>43003</v>
      </c>
      <c r="F505" s="188">
        <f>IFERROR(_xll.qlIndexFixing(IndexON,D505,TRUE,_xll.ohTrigger(RecalcTrigger,TriggerON)),NA())</f>
        <v>9.967471206966394E-3</v>
      </c>
      <c r="H505" s="42">
        <f>_xll.qlCalendarAdvance(Calendar,$H504,B505,"f",FALSE)</f>
        <v>43003</v>
      </c>
      <c r="I505" s="172">
        <f>_xll.qlInterestRateIndexValueDate(Index1M,$H505)</f>
        <v>43003</v>
      </c>
      <c r="J505" s="177">
        <f>IFERROR(_xll.qlIndexFixing(Index1M,$H505,TRUE,_xll.ohTrigger(RecalcTrigger,Trigger1M)),NA())</f>
        <v>1.1179098087298889E-2</v>
      </c>
      <c r="K505" s="44">
        <f>IFERROR(_xll.qlIndexFixing(Index3M,H505,TRUE,_xll.ohTrigger(RecalcTrigger,Trigger3M)),NA())</f>
        <v>1.2482214165929211E-2</v>
      </c>
      <c r="L505" s="44">
        <f>IFERROR(_xll.qlIndexFixing(Index6M,$H505,TRUE,_xll.ohTrigger(RecalcTrigger,Trigger6M)),NA())</f>
        <v>1.4013319525288215E-2</v>
      </c>
      <c r="M505" s="178">
        <f>IFERROR(_xll.qlIndexFixing(Index1Y,$H505,TRUE,_xll.ohTrigger(RecalcTrigger,Trigger1Y)),NA())</f>
        <v>1.608658206850988E-2</v>
      </c>
      <c r="N505" s="177">
        <f>IFERROR(_xll.qlIndexFixing(ONIndex1M,I505,TRUE,_xll.ohTrigger(RecalcTrigger,Trigger1M)),NA())</f>
        <v>1.1032969243442992E-2</v>
      </c>
      <c r="O505" s="44">
        <f>IFERROR(_xll.qlIndexFixing(ONIndex3M,I505,TRUE,_xll.ohTrigger(RecalcTrigger,Trigger3M)),NA())</f>
        <v>1.2046037803766785E-2</v>
      </c>
      <c r="P505" s="44">
        <f>IFERROR(_xll.qlIndexFixing(ONIndex6M,I505,TRUE,_xll.ohTrigger(RecalcTrigger,Trigger6M)),NA())</f>
        <v>1.3131918757472993E-2</v>
      </c>
      <c r="Q505" s="178">
        <f>IFERROR(_xll.qlIndexFixing(ONIndex1Y,I505,TRUE,_xll.ohTrigger(RecalcTrigger,Trigger1Y)),NA())</f>
        <v>1.3778166725134655E-2</v>
      </c>
    </row>
    <row r="506" spans="2:17" x14ac:dyDescent="0.2">
      <c r="B506" s="39" t="s">
        <v>17</v>
      </c>
      <c r="D506" s="42">
        <f>_xll.qlCalendarAdvance(Calendar,$D505,B506,"f",FALSE)</f>
        <v>43004</v>
      </c>
      <c r="E506" s="172">
        <f>_xll.qlInterestRateIndexValueDate(IndexON,D506)</f>
        <v>43004</v>
      </c>
      <c r="F506" s="188">
        <f>IFERROR(_xll.qlIndexFixing(IndexON,D506,TRUE,_xll.ohTrigger(RecalcTrigger,TriggerON)),NA())</f>
        <v>9.9749753027722488E-3</v>
      </c>
      <c r="H506" s="42">
        <f>_xll.qlCalendarAdvance(Calendar,$H505,B506,"f",FALSE)</f>
        <v>43004</v>
      </c>
      <c r="I506" s="172">
        <f>_xll.qlInterestRateIndexValueDate(Index1M,$H506)</f>
        <v>43004</v>
      </c>
      <c r="J506" s="177">
        <f>IFERROR(_xll.qlIndexFixing(Index1M,$H506,TRUE,_xll.ohTrigger(RecalcTrigger,Trigger1M)),NA())</f>
        <v>1.1188815359118309E-2</v>
      </c>
      <c r="K506" s="44">
        <f>IFERROR(_xll.qlIndexFixing(Index3M,H506,TRUE,_xll.ohTrigger(RecalcTrigger,Trigger3M)),NA())</f>
        <v>1.2486543121918544E-2</v>
      </c>
      <c r="L506" s="44">
        <f>IFERROR(_xll.qlIndexFixing(Index6M,$H506,TRUE,_xll.ohTrigger(RecalcTrigger,Trigger6M)),NA())</f>
        <v>1.4017684816493818E-2</v>
      </c>
      <c r="M506" s="178">
        <f>IFERROR(_xll.qlIndexFixing(Index1Y,$H506,TRUE,_xll.ohTrigger(RecalcTrigger,Trigger1Y)),NA())</f>
        <v>1.6097600674872981E-2</v>
      </c>
      <c r="N506" s="177">
        <f>IFERROR(_xll.qlIndexFixing(ONIndex1M,I506,TRUE,_xll.ohTrigger(RecalcTrigger,Trigger1M)),NA())</f>
        <v>1.1042768569758943E-2</v>
      </c>
      <c r="O506" s="44">
        <f>IFERROR(_xll.qlIndexFixing(ONIndex3M,I506,TRUE,_xll.ohTrigger(RecalcTrigger,Trigger3M)),NA())</f>
        <v>1.2055709199095821E-2</v>
      </c>
      <c r="P506" s="44">
        <f>IFERROR(_xll.qlIndexFixing(ONIndex6M,I506,TRUE,_xll.ohTrigger(RecalcTrigger,Trigger6M)),NA())</f>
        <v>1.31414118079487E-2</v>
      </c>
      <c r="Q506" s="178">
        <f>IFERROR(_xll.qlIndexFixing(ONIndex1Y,I506,TRUE,_xll.ohTrigger(RecalcTrigger,Trigger1Y)),NA())</f>
        <v>1.3789229949234816E-2</v>
      </c>
    </row>
    <row r="507" spans="2:17" x14ac:dyDescent="0.2">
      <c r="B507" s="39" t="s">
        <v>17</v>
      </c>
      <c r="D507" s="42">
        <f>_xll.qlCalendarAdvance(Calendar,$D506,B507,"f",FALSE)</f>
        <v>43005</v>
      </c>
      <c r="E507" s="172">
        <f>_xll.qlInterestRateIndexValueDate(IndexON,D507)</f>
        <v>43005</v>
      </c>
      <c r="F507" s="188">
        <f>IFERROR(_xll.qlIndexFixing(IndexON,D507,TRUE,_xll.ohTrigger(RecalcTrigger,TriggerON)),NA())</f>
        <v>9.982447896618174E-3</v>
      </c>
      <c r="H507" s="42">
        <f>_xll.qlCalendarAdvance(Calendar,$H506,B507,"f",FALSE)</f>
        <v>43005</v>
      </c>
      <c r="I507" s="172">
        <f>_xll.qlInterestRateIndexValueDate(Index1M,$H507)</f>
        <v>43005</v>
      </c>
      <c r="J507" s="177">
        <f>IFERROR(_xll.qlIndexFixing(Index1M,$H507,TRUE,_xll.ohTrigger(RecalcTrigger,Trigger1M)),NA())</f>
        <v>1.1198527070630664E-2</v>
      </c>
      <c r="K507" s="44">
        <f>IFERROR(_xll.qlIndexFixing(Index3M,H507,TRUE,_xll.ohTrigger(RecalcTrigger,Trigger3M)),NA())</f>
        <v>1.24908649956001E-2</v>
      </c>
      <c r="L507" s="44">
        <f>IFERROR(_xll.qlIndexFixing(Index6M,$H507,TRUE,_xll.ohTrigger(RecalcTrigger,Trigger6M)),NA())</f>
        <v>1.4026848590248969E-2</v>
      </c>
      <c r="M507" s="178">
        <f>IFERROR(_xll.qlIndexFixing(Index1Y,$H507,TRUE,_xll.ohTrigger(RecalcTrigger,Trigger1Y)),NA())</f>
        <v>1.6108609116523676E-2</v>
      </c>
      <c r="N507" s="177">
        <f>IFERROR(_xll.qlIndexFixing(ONIndex1M,I507,TRUE,_xll.ohTrigger(RecalcTrigger,Trigger1M)),NA())</f>
        <v>1.1052558985522598E-2</v>
      </c>
      <c r="O507" s="44">
        <f>IFERROR(_xll.qlIndexFixing(ONIndex3M,I507,TRUE,_xll.ohTrigger(RecalcTrigger,Trigger3M)),NA())</f>
        <v>1.2065360302381256E-2</v>
      </c>
      <c r="P507" s="44">
        <f>IFERROR(_xll.qlIndexFixing(ONIndex6M,I507,TRUE,_xll.ohTrigger(RecalcTrigger,Trigger6M)),NA())</f>
        <v>1.3150885171148152E-2</v>
      </c>
      <c r="Q507" s="178">
        <f>IFERROR(_xll.qlIndexFixing(ONIndex1Y,I507,TRUE,_xll.ohTrigger(RecalcTrigger,Trigger1Y)),NA())</f>
        <v>1.3800824272206524E-2</v>
      </c>
    </row>
    <row r="508" spans="2:17" x14ac:dyDescent="0.2">
      <c r="B508" s="39" t="s">
        <v>17</v>
      </c>
      <c r="D508" s="42">
        <f>_xll.qlCalendarAdvance(Calendar,$D507,B508,"f",FALSE)</f>
        <v>43006</v>
      </c>
      <c r="E508" s="172">
        <f>_xll.qlInterestRateIndexValueDate(IndexON,D508)</f>
        <v>43006</v>
      </c>
      <c r="F508" s="188">
        <f>IFERROR(_xll.qlIndexFixing(IndexON,D508,TRUE,_xll.ohTrigger(RecalcTrigger,TriggerON)),NA())</f>
        <v>9.9898889882610309E-3</v>
      </c>
      <c r="H508" s="42">
        <f>_xll.qlCalendarAdvance(Calendar,$H507,B508,"f",FALSE)</f>
        <v>43006</v>
      </c>
      <c r="I508" s="172">
        <f>_xll.qlInterestRateIndexValueDate(Index1M,$H508)</f>
        <v>43006</v>
      </c>
      <c r="J508" s="177">
        <f>IFERROR(_xll.qlIndexFixing(Index1M,$H508,TRUE,_xll.ohTrigger(RecalcTrigger,Trigger1M)),NA())</f>
        <v>1.1218253835297079E-2</v>
      </c>
      <c r="K508" s="44">
        <f>IFERROR(_xll.qlIndexFixing(Index3M,H508,TRUE,_xll.ohTrigger(RecalcTrigger,Trigger3M)),NA())</f>
        <v>1.2499615633510316E-2</v>
      </c>
      <c r="L508" s="44">
        <f>IFERROR(_xll.qlIndexFixing(Index6M,$H508,TRUE,_xll.ohTrigger(RecalcTrigger,Trigger6M)),NA())</f>
        <v>1.4036008684477897E-2</v>
      </c>
      <c r="M508" s="178">
        <f>IFERROR(_xll.qlIndexFixing(Index1Y,$H508,TRUE,_xll.ohTrigger(RecalcTrigger,Trigger1Y)),NA())</f>
        <v>1.611960586130845E-2</v>
      </c>
      <c r="N508" s="177">
        <f>IFERROR(_xll.qlIndexFixing(ONIndex1M,I508,TRUE,_xll.ohTrigger(RecalcTrigger,Trigger1M)),NA())</f>
        <v>1.1062340490571865E-2</v>
      </c>
      <c r="O508" s="44">
        <f>IFERROR(_xll.qlIndexFixing(ONIndex3M,I508,TRUE,_xll.ohTrigger(RecalcTrigger,Trigger3M)),NA())</f>
        <v>1.2074991113460998E-2</v>
      </c>
      <c r="P508" s="44">
        <f>IFERROR(_xll.qlIndexFixing(ONIndex6M,I508,TRUE,_xll.ohTrigger(RecalcTrigger,Trigger6M)),NA())</f>
        <v>1.3160338847071351E-2</v>
      </c>
      <c r="Q508" s="178">
        <f>IFERROR(_xll.qlIndexFixing(ONIndex1Y,I508,TRUE,_xll.ohTrigger(RecalcTrigger,Trigger1Y)),NA())</f>
        <v>1.3812949693887688E-2</v>
      </c>
    </row>
    <row r="509" spans="2:17" x14ac:dyDescent="0.2">
      <c r="B509" s="39" t="s">
        <v>17</v>
      </c>
      <c r="D509" s="42">
        <f>_xll.qlCalendarAdvance(Calendar,$D508,B509,"f",FALSE)</f>
        <v>43007</v>
      </c>
      <c r="E509" s="172">
        <f>_xll.qlInterestRateIndexValueDate(IndexON,D509)</f>
        <v>43007</v>
      </c>
      <c r="F509" s="188">
        <f>IFERROR(_xll.qlIndexFixing(IndexON,D509,TRUE,_xll.ohTrigger(RecalcTrigger,TriggerON)),NA())</f>
        <v>1.0004940395586711E-2</v>
      </c>
      <c r="H509" s="42">
        <f>_xll.qlCalendarAdvance(Calendar,$H508,B509,"f",FALSE)</f>
        <v>43007</v>
      </c>
      <c r="I509" s="172">
        <f>_xll.qlInterestRateIndexValueDate(Index1M,$H509)</f>
        <v>43007</v>
      </c>
      <c r="J509" s="177">
        <f>IFERROR(_xll.qlIndexFixing(Index1M,$H509,TRUE,_xll.ohTrigger(RecalcTrigger,Trigger1M)),NA())</f>
        <v>1.1227950664521834E-2</v>
      </c>
      <c r="K509" s="44">
        <f>IFERROR(_xll.qlIndexFixing(Index3M,H509,TRUE,_xll.ohTrigger(RecalcTrigger,Trigger3M)),NA())</f>
        <v>1.2508347672418596E-2</v>
      </c>
      <c r="L509" s="44">
        <f>IFERROR(_xll.qlIndexFixing(Index6M,$H509,TRUE,_xll.ohTrigger(RecalcTrigger,Trigger6M)),NA())</f>
        <v>1.4045165190624537E-2</v>
      </c>
      <c r="M509" s="178">
        <f>IFERROR(_xll.qlIndexFixing(Index1Y,$H509,TRUE,_xll.ohTrigger(RecalcTrigger,Trigger1Y)),NA())</f>
        <v>1.6125332586588305E-2</v>
      </c>
      <c r="N509" s="177">
        <f>IFERROR(_xll.qlIndexFixing(ONIndex1M,I509,TRUE,_xll.ohTrigger(RecalcTrigger,Trigger1M)),NA())</f>
        <v>1.1082210262166974E-2</v>
      </c>
      <c r="O509" s="44">
        <f>IFERROR(_xll.qlIndexFixing(ONIndex3M,I509,TRUE,_xll.ohTrigger(RecalcTrigger,Trigger3M)),NA())</f>
        <v>1.2094585837482501E-2</v>
      </c>
      <c r="P509" s="44">
        <f>IFERROR(_xll.qlIndexFixing(ONIndex6M,I509,TRUE,_xll.ohTrigger(RecalcTrigger,Trigger6M)),NA())</f>
        <v>1.3179656445303502E-2</v>
      </c>
      <c r="Q509" s="178">
        <f>IFERROR(_xll.qlIndexFixing(ONIndex1Y,I509,TRUE,_xll.ohTrigger(RecalcTrigger,Trigger1Y)),NA())</f>
        <v>1.3839495577841662E-2</v>
      </c>
    </row>
    <row r="510" spans="2:17" x14ac:dyDescent="0.2">
      <c r="B510" s="39" t="s">
        <v>17</v>
      </c>
      <c r="D510" s="42">
        <f>_xll.qlCalendarAdvance(Calendar,$D509,B510,"f",FALSE)</f>
        <v>43010</v>
      </c>
      <c r="E510" s="172">
        <f>_xll.qlInterestRateIndexValueDate(IndexON,D510)</f>
        <v>43010</v>
      </c>
      <c r="F510" s="188">
        <f>IFERROR(_xll.qlIndexFixing(IndexON,D510,TRUE,_xll.ohTrigger(RecalcTrigger,TriggerON)),NA())</f>
        <v>1.0019343709898321E-2</v>
      </c>
      <c r="H510" s="42">
        <f>_xll.qlCalendarAdvance(Calendar,$H509,B510,"f",FALSE)</f>
        <v>43010</v>
      </c>
      <c r="I510" s="172">
        <f>_xll.qlInterestRateIndexValueDate(Index1M,$H510)</f>
        <v>43010</v>
      </c>
      <c r="J510" s="177">
        <f>IFERROR(_xll.qlIndexFixing(Index1M,$H510,TRUE,_xll.ohTrigger(RecalcTrigger,Trigger1M)),NA())</f>
        <v>1.1252009684159084E-2</v>
      </c>
      <c r="K510" s="44">
        <f>IFERROR(_xll.qlIndexFixing(Index3M,H510,TRUE,_xll.ohTrigger(RecalcTrigger,Trigger3M)),NA())</f>
        <v>1.2538834371429174E-2</v>
      </c>
      <c r="L510" s="44">
        <f>IFERROR(_xll.qlIndexFixing(Index6M,$H510,TRUE,_xll.ohTrigger(RecalcTrigger,Trigger6M)),NA())</f>
        <v>1.4082200178301084E-2</v>
      </c>
      <c r="M510" s="178">
        <f>IFERROR(_xll.qlIndexFixing(Index1Y,$H510,TRUE,_xll.ohTrigger(RecalcTrigger,Trigger1Y)),NA())</f>
        <v>1.6163445232479035E-2</v>
      </c>
      <c r="N510" s="177">
        <f>IFERROR(_xll.qlIndexFixing(ONIndex1M,I510,TRUE,_xll.ohTrigger(RecalcTrigger,Trigger1M)),NA())</f>
        <v>1.1101378102325032E-2</v>
      </c>
      <c r="O510" s="44">
        <f>IFERROR(_xll.qlIndexFixing(ONIndex3M,I510,TRUE,_xll.ohTrigger(RecalcTrigger,Trigger3M)),NA())</f>
        <v>1.2113311436695584E-2</v>
      </c>
      <c r="P510" s="44">
        <f>IFERROR(_xll.qlIndexFixing(ONIndex6M,I510,TRUE,_xll.ohTrigger(RecalcTrigger,Trigger6M)),NA())</f>
        <v>1.3197959418500549E-2</v>
      </c>
      <c r="Q510" s="178">
        <f>IFERROR(_xll.qlIndexFixing(ONIndex1Y,I510,TRUE,_xll.ohTrigger(RecalcTrigger,Trigger1Y)),NA())</f>
        <v>1.3866670659058444E-2</v>
      </c>
    </row>
    <row r="511" spans="2:17" x14ac:dyDescent="0.2">
      <c r="B511" s="39" t="s">
        <v>17</v>
      </c>
      <c r="D511" s="42">
        <f>_xll.qlCalendarAdvance(Calendar,$D510,B511,"f",FALSE)</f>
        <v>43011</v>
      </c>
      <c r="E511" s="172">
        <f>_xll.qlInterestRateIndexValueDate(IndexON,D511)</f>
        <v>43011</v>
      </c>
      <c r="F511" s="188">
        <f>IFERROR(_xll.qlIndexFixing(IndexON,D511,TRUE,_xll.ohTrigger(RecalcTrigger,TriggerON)),NA())</f>
        <v>1.0026659545000483E-2</v>
      </c>
      <c r="H511" s="42">
        <f>_xll.qlCalendarAdvance(Calendar,$H510,B511,"f",FALSE)</f>
        <v>43011</v>
      </c>
      <c r="I511" s="172">
        <f>_xll.qlInterestRateIndexValueDate(Index1M,$H511)</f>
        <v>43011</v>
      </c>
      <c r="J511" s="177">
        <f>IFERROR(_xll.qlIndexFixing(Index1M,$H511,TRUE,_xll.ohTrigger(RecalcTrigger,Trigger1M)),NA())</f>
        <v>1.1261688879209635E-2</v>
      </c>
      <c r="K511" s="44">
        <f>IFERROR(_xll.qlIndexFixing(Index3M,H511,TRUE,_xll.ohTrigger(RecalcTrigger,Trigger3M)),NA())</f>
        <v>1.254748692004613E-2</v>
      </c>
      <c r="L511" s="44">
        <f>IFERROR(_xll.qlIndexFixing(Index6M,$H511,TRUE,_xll.ohTrigger(RecalcTrigger,Trigger6M)),NA())</f>
        <v>1.408654929139529E-2</v>
      </c>
      <c r="M511" s="178">
        <f>IFERROR(_xll.qlIndexFixing(Index1Y,$H511,TRUE,_xll.ohTrigger(RecalcTrigger,Trigger1Y)),NA())</f>
        <v>1.617436080604806E-2</v>
      </c>
      <c r="N511" s="177">
        <f>IFERROR(_xll.qlIndexFixing(ONIndex1M,I511,TRUE,_xll.ohTrigger(RecalcTrigger,Trigger1M)),NA())</f>
        <v>1.1111119239113343E-2</v>
      </c>
      <c r="O511" s="44">
        <f>IFERROR(_xll.qlIndexFixing(ONIndex3M,I511,TRUE,_xll.ohTrigger(RecalcTrigger,Trigger3M)),NA())</f>
        <v>1.2122840787152089E-2</v>
      </c>
      <c r="P511" s="44">
        <f>IFERROR(_xll.qlIndexFixing(ONIndex6M,I511,TRUE,_xll.ohTrigger(RecalcTrigger,Trigger6M)),NA())</f>
        <v>1.320733110435901E-2</v>
      </c>
      <c r="Q511" s="178">
        <f>IFERROR(_xll.qlIndexFixing(ONIndex1Y,I511,TRUE,_xll.ohTrigger(RecalcTrigger,Trigger1Y)),NA())</f>
        <v>1.3880901310077132E-2</v>
      </c>
    </row>
    <row r="512" spans="2:17" x14ac:dyDescent="0.2">
      <c r="B512" s="39" t="s">
        <v>17</v>
      </c>
      <c r="D512" s="42">
        <f>_xll.qlCalendarAdvance(Calendar,$D511,B512,"f",FALSE)</f>
        <v>43012</v>
      </c>
      <c r="E512" s="172">
        <f>_xll.qlInterestRateIndexValueDate(IndexON,D512)</f>
        <v>43012</v>
      </c>
      <c r="F512" s="188">
        <f>IFERROR(_xll.qlIndexFixing(IndexON,D512,TRUE,_xll.ohTrigger(RecalcTrigger,TriggerON)),NA())</f>
        <v>1.0033976131644806E-2</v>
      </c>
      <c r="H512" s="42">
        <f>_xll.qlCalendarAdvance(Calendar,$H511,B512,"f",FALSE)</f>
        <v>43012</v>
      </c>
      <c r="I512" s="172">
        <f>_xll.qlInterestRateIndexValueDate(Index1M,$H512)</f>
        <v>43012</v>
      </c>
      <c r="J512" s="177">
        <f>IFERROR(_xll.qlIndexFixing(Index1M,$H512,TRUE,_xll.ohTrigger(RecalcTrigger,Trigger1M)),NA())</f>
        <v>1.1281356428421379E-2</v>
      </c>
      <c r="K512" s="44">
        <f>IFERROR(_xll.qlIndexFixing(Index3M,H512,TRUE,_xll.ohTrigger(RecalcTrigger,Trigger3M)),NA())</f>
        <v>1.2556122138315745E-2</v>
      </c>
      <c r="L512" s="44">
        <f>IFERROR(_xll.qlIndexFixing(Index6M,$H512,TRUE,_xll.ohTrigger(RecalcTrigger,Trigger6M)),NA())</f>
        <v>1.4095687862273259E-2</v>
      </c>
      <c r="M512" s="178">
        <f>IFERROR(_xll.qlIndexFixing(Index1Y,$H512,TRUE,_xll.ohTrigger(RecalcTrigger,Trigger1Y)),NA())</f>
        <v>1.6185257093056737E-2</v>
      </c>
      <c r="N512" s="177">
        <f>IFERROR(_xll.qlIndexFixing(ONIndex1M,I512,TRUE,_xll.ohTrigger(RecalcTrigger,Trigger1M)),NA())</f>
        <v>1.1120855649930927E-2</v>
      </c>
      <c r="O512" s="44">
        <f>IFERROR(_xll.qlIndexFixing(ONIndex3M,I512,TRUE,_xll.ohTrigger(RecalcTrigger,Trigger3M)),NA())</f>
        <v>1.2132349845483947E-2</v>
      </c>
      <c r="P512" s="44">
        <f>IFERROR(_xll.qlIndexFixing(ONIndex6M,I512,TRUE,_xll.ohTrigger(RecalcTrigger,Trigger6M)),NA())</f>
        <v>1.3216699549500888E-2</v>
      </c>
      <c r="Q512" s="178">
        <f>IFERROR(_xll.qlIndexFixing(ONIndex1Y,I512,TRUE,_xll.ohTrigger(RecalcTrigger,Trigger1Y)),NA())</f>
        <v>1.3895112794704012E-2</v>
      </c>
    </row>
    <row r="513" spans="2:17" x14ac:dyDescent="0.2">
      <c r="B513" s="39" t="s">
        <v>17</v>
      </c>
      <c r="D513" s="42">
        <f>_xll.qlCalendarAdvance(Calendar,$D512,B513,"f",FALSE)</f>
        <v>43013</v>
      </c>
      <c r="E513" s="172">
        <f>_xll.qlInterestRateIndexValueDate(IndexON,D513)</f>
        <v>43013</v>
      </c>
      <c r="F513" s="188">
        <f>IFERROR(_xll.qlIndexFixing(IndexON,D513,TRUE,_xll.ohTrigger(RecalcTrigger,TriggerON)),NA())</f>
        <v>1.0041293469993384E-2</v>
      </c>
      <c r="H513" s="42">
        <f>_xll.qlCalendarAdvance(Calendar,$H512,B513,"f",FALSE)</f>
        <v>43013</v>
      </c>
      <c r="I513" s="172">
        <f>_xll.qlInterestRateIndexValueDate(Index1M,$H513)</f>
        <v>43013</v>
      </c>
      <c r="J513" s="177">
        <f>IFERROR(_xll.qlIndexFixing(Index1M,$H513,TRUE,_xll.ohTrigger(RecalcTrigger,Trigger1M)),NA())</f>
        <v>1.1286028213940667E-2</v>
      </c>
      <c r="K513" s="44">
        <f>IFERROR(_xll.qlIndexFixing(Index3M,H513,TRUE,_xll.ohTrigger(RecalcTrigger,Trigger3M)),NA())</f>
        <v>1.2564740240897026E-2</v>
      </c>
      <c r="L513" s="44">
        <f>IFERROR(_xll.qlIndexFixing(Index6M,$H513,TRUE,_xll.ohTrigger(RecalcTrigger,Trigger6M)),NA())</f>
        <v>1.4104823210857086E-2</v>
      </c>
      <c r="M513" s="178">
        <f>IFERROR(_xll.qlIndexFixing(Index1Y,$H513,TRUE,_xll.ohTrigger(RecalcTrigger,Trigger1Y)),NA())</f>
        <v>1.6196134129220718E-2</v>
      </c>
      <c r="N513" s="177">
        <f>IFERROR(_xll.qlIndexFixing(ONIndex1M,I513,TRUE,_xll.ohTrigger(RecalcTrigger,Trigger1M)),NA())</f>
        <v>1.1130587334858832E-2</v>
      </c>
      <c r="O513" s="44">
        <f>IFERROR(_xll.qlIndexFixing(ONIndex3M,I513,TRUE,_xll.ohTrigger(RecalcTrigger,Trigger3M)),NA())</f>
        <v>1.2141838611691158E-2</v>
      </c>
      <c r="P513" s="44">
        <f>IFERROR(_xll.qlIndexFixing(ONIndex6M,I513,TRUE,_xll.ohTrigger(RecalcTrigger,Trigger6M)),NA())</f>
        <v>1.3226064753926181E-2</v>
      </c>
      <c r="Q513" s="178">
        <f>IFERROR(_xll.qlIndexFixing(ONIndex1Y,I513,TRUE,_xll.ohTrigger(RecalcTrigger,Trigger1Y)),NA())</f>
        <v>1.3909305112858039E-2</v>
      </c>
    </row>
    <row r="514" spans="2:17" x14ac:dyDescent="0.2">
      <c r="B514" s="39" t="s">
        <v>17</v>
      </c>
      <c r="D514" s="42">
        <f>_xll.qlCalendarAdvance(Calendar,$D513,B514,"f",FALSE)</f>
        <v>43014</v>
      </c>
      <c r="E514" s="172">
        <f>_xll.qlInterestRateIndexValueDate(IndexON,D514)</f>
        <v>43014</v>
      </c>
      <c r="F514" s="188">
        <f>IFERROR(_xll.qlIndexFixing(IndexON,D514,TRUE,_xll.ohTrigger(RecalcTrigger,TriggerON)),NA())</f>
        <v>1.0056207700518406E-2</v>
      </c>
      <c r="H514" s="42">
        <f>_xll.qlCalendarAdvance(Calendar,$H513,B514,"f",FALSE)</f>
        <v>43014</v>
      </c>
      <c r="I514" s="172">
        <f>_xll.qlInterestRateIndexValueDate(Index1M,$H514)</f>
        <v>43014</v>
      </c>
      <c r="J514" s="177">
        <f>IFERROR(_xll.qlIndexFixing(Index1M,$H514,TRUE,_xll.ohTrigger(RecalcTrigger,Trigger1M)),NA())</f>
        <v>1.1290698128717453E-2</v>
      </c>
      <c r="K514" s="44">
        <f>IFERROR(_xll.qlIndexFixing(Index3M,H514,TRUE,_xll.ohTrigger(RecalcTrigger,Trigger3M)),NA())</f>
        <v>1.2582075221064757E-2</v>
      </c>
      <c r="L514" s="44">
        <f>IFERROR(_xll.qlIndexFixing(Index6M,$H514,TRUE,_xll.ohTrigger(RecalcTrigger,Trigger6M)),NA())</f>
        <v>1.4113955337104021E-2</v>
      </c>
      <c r="M514" s="178">
        <f>IFERROR(_xll.qlIndexFixing(Index1Y,$H514,TRUE,_xll.ohTrigger(RecalcTrigger,Trigger1Y)),NA())</f>
        <v>1.6217359895964355E-2</v>
      </c>
      <c r="N514" s="177">
        <f>IFERROR(_xll.qlIndexFixing(ONIndex1M,I514,TRUE,_xll.ohTrigger(RecalcTrigger,Trigger1M)),NA())</f>
        <v>1.1150375566790402E-2</v>
      </c>
      <c r="O514" s="44">
        <f>IFERROR(_xll.qlIndexFixing(ONIndex3M,I514,TRUE,_xll.ohTrigger(RecalcTrigger,Trigger3M)),NA())</f>
        <v>1.2161153669068375E-2</v>
      </c>
      <c r="P514" s="44">
        <f>IFERROR(_xll.qlIndexFixing(ONIndex6M,I514,TRUE,_xll.ohTrigger(RecalcTrigger,Trigger6M)),NA())</f>
        <v>1.3245264980637311E-2</v>
      </c>
      <c r="Q514" s="178">
        <f>IFERROR(_xll.qlIndexFixing(ONIndex1Y,I514,TRUE,_xll.ohTrigger(RecalcTrigger,Trigger1Y)),NA())</f>
        <v>1.3938158079584245E-2</v>
      </c>
    </row>
    <row r="515" spans="2:17" x14ac:dyDescent="0.2">
      <c r="B515" s="39" t="s">
        <v>17</v>
      </c>
      <c r="D515" s="42">
        <f>_xll.qlCalendarAdvance(Calendar,$D514,B515,"f",FALSE)</f>
        <v>43017</v>
      </c>
      <c r="E515" s="172">
        <f>_xll.qlInterestRateIndexValueDate(IndexON,D515)</f>
        <v>43017</v>
      </c>
      <c r="F515" s="188">
        <f>IFERROR(_xll.qlIndexFixing(IndexON,D515,TRUE,_xll.ohTrigger(RecalcTrigger,TriggerON)),NA())</f>
        <v>1.007057033978187E-2</v>
      </c>
      <c r="H515" s="42">
        <f>_xll.qlCalendarAdvance(Calendar,$H514,B515,"f",FALSE)</f>
        <v>43017</v>
      </c>
      <c r="I515" s="172">
        <f>_xll.qlInterestRateIndexValueDate(Index1M,$H515)</f>
        <v>43017</v>
      </c>
      <c r="J515" s="177">
        <f>IFERROR(_xll.qlIndexFixing(Index1M,$H515,TRUE,_xll.ohTrigger(RecalcTrigger,Trigger1M)),NA())</f>
        <v>1.1319664874522921E-2</v>
      </c>
      <c r="K515" s="44">
        <f>IFERROR(_xll.qlIndexFixing(Index3M,H515,TRUE,_xll.ohTrigger(RecalcTrigger,Trigger3M)),NA())</f>
        <v>1.2599045787547929E-2</v>
      </c>
      <c r="L515" s="44">
        <f>IFERROR(_xll.qlIndexFixing(Index6M,$H515,TRUE,_xll.ohTrigger(RecalcTrigger,Trigger6M)),NA())</f>
        <v>1.4141332381379958E-2</v>
      </c>
      <c r="M515" s="178">
        <f>IFERROR(_xll.qlIndexFixing(Index1Y,$H515,TRUE,_xll.ohTrigger(RecalcTrigger,Trigger1Y)),NA())</f>
        <v>1.6239450479829109E-2</v>
      </c>
      <c r="N515" s="177">
        <f>IFERROR(_xll.qlIndexFixing(ONIndex1M,I515,TRUE,_xll.ohTrigger(RecalcTrigger,Trigger1M)),NA())</f>
        <v>1.1169466815511564E-2</v>
      </c>
      <c r="O515" s="44">
        <f>IFERROR(_xll.qlIndexFixing(ONIndex3M,I515,TRUE,_xll.ohTrigger(RecalcTrigger,Trigger3M)),NA())</f>
        <v>1.2179590754949343E-2</v>
      </c>
      <c r="P515" s="44">
        <f>IFERROR(_xll.qlIndexFixing(ONIndex6M,I515,TRUE,_xll.ohTrigger(RecalcTrigger,Trigger6M)),NA())</f>
        <v>1.3263493164299422E-2</v>
      </c>
      <c r="Q515" s="178">
        <f>IFERROR(_xll.qlIndexFixing(ONIndex1Y,I515,TRUE,_xll.ohTrigger(RecalcTrigger,Trigger1Y)),NA())</f>
        <v>1.3965882720745615E-2</v>
      </c>
    </row>
    <row r="516" spans="2:17" x14ac:dyDescent="0.2">
      <c r="B516" s="39" t="s">
        <v>17</v>
      </c>
      <c r="D516" s="42">
        <f>_xll.qlCalendarAdvance(Calendar,$D515,B516,"f",FALSE)</f>
        <v>43018</v>
      </c>
      <c r="E516" s="172">
        <f>_xll.qlInterestRateIndexValueDate(IndexON,D516)</f>
        <v>43018</v>
      </c>
      <c r="F516" s="188">
        <f>IFERROR(_xll.qlIndexFixing(IndexON,D516,TRUE,_xll.ohTrigger(RecalcTrigger,TriggerON)),NA())</f>
        <v>1.0077891436408581E-2</v>
      </c>
      <c r="H516" s="42">
        <f>_xll.qlCalendarAdvance(Calendar,$H515,B516,"f",FALSE)</f>
        <v>43018</v>
      </c>
      <c r="I516" s="172">
        <f>_xll.qlInterestRateIndexValueDate(Index1M,$H516)</f>
        <v>43018</v>
      </c>
      <c r="J516" s="177">
        <f>IFERROR(_xll.qlIndexFixing(Index1M,$H516,TRUE,_xll.ohTrigger(RecalcTrigger,Trigger1M)),NA())</f>
        <v>1.1329311011132792E-2</v>
      </c>
      <c r="K516" s="44">
        <f>IFERROR(_xll.qlIndexFixing(Index3M,H516,TRUE,_xll.ohTrigger(RecalcTrigger,Trigger3M)),NA())</f>
        <v>1.2607581531613985E-2</v>
      </c>
      <c r="L516" s="44">
        <f>IFERROR(_xll.qlIndexFixing(Index6M,$H516,TRUE,_xll.ohTrigger(RecalcTrigger,Trigger6M)),NA())</f>
        <v>1.4150451617836695E-2</v>
      </c>
      <c r="M516" s="178">
        <f>IFERROR(_xll.qlIndexFixing(Index1Y,$H516,TRUE,_xll.ohTrigger(RecalcTrigger,Trigger1Y)),NA())</f>
        <v>1.6250231797592996E-2</v>
      </c>
      <c r="N516" s="177">
        <f>IFERROR(_xll.qlIndexFixing(ONIndex1M,I516,TRUE,_xll.ohTrigger(RecalcTrigger,Trigger1M)),NA())</f>
        <v>1.1179174870828978E-2</v>
      </c>
      <c r="O516" s="44">
        <f>IFERROR(_xll.qlIndexFixing(ONIndex3M,I516,TRUE,_xll.ohTrigger(RecalcTrigger,Trigger3M)),NA())</f>
        <v>1.2188978060371225E-2</v>
      </c>
      <c r="P516" s="44">
        <f>IFERROR(_xll.qlIndexFixing(ONIndex6M,I516,TRUE,_xll.ohTrigger(RecalcTrigger,Trigger6M)),NA())</f>
        <v>1.327284216506075E-2</v>
      </c>
      <c r="Q516" s="178">
        <f>IFERROR(_xll.qlIndexFixing(ONIndex1Y,I516,TRUE,_xll.ohTrigger(RecalcTrigger,Trigger1Y)),NA())</f>
        <v>1.3979979206616422E-2</v>
      </c>
    </row>
    <row r="517" spans="2:17" x14ac:dyDescent="0.2">
      <c r="B517" s="39" t="s">
        <v>17</v>
      </c>
      <c r="D517" s="42">
        <f>_xll.qlCalendarAdvance(Calendar,$D516,B517,"f",FALSE)</f>
        <v>43019</v>
      </c>
      <c r="E517" s="172">
        <f>_xll.qlInterestRateIndexValueDate(IndexON,D517)</f>
        <v>43019</v>
      </c>
      <c r="F517" s="188">
        <f>IFERROR(_xll.qlIndexFixing(IndexON,D517,TRUE,_xll.ohTrigger(RecalcTrigger,TriggerON)),NA())</f>
        <v>1.0085213284658501E-2</v>
      </c>
      <c r="H517" s="42">
        <f>_xll.qlCalendarAdvance(Calendar,$H516,B517,"f",FALSE)</f>
        <v>43019</v>
      </c>
      <c r="I517" s="172">
        <f>_xll.qlInterestRateIndexValueDate(Index1M,$H517)</f>
        <v>43019</v>
      </c>
      <c r="J517" s="177">
        <f>IFERROR(_xll.qlIndexFixing(Index1M,$H517,TRUE,_xll.ohTrigger(RecalcTrigger,Trigger1M)),NA())</f>
        <v>1.1348916629593656E-2</v>
      </c>
      <c r="K517" s="44">
        <f>IFERROR(_xll.qlIndexFixing(Index3M,H517,TRUE,_xll.ohTrigger(RecalcTrigger,Trigger3M)),NA())</f>
        <v>1.2616101447978319E-2</v>
      </c>
      <c r="L517" s="44">
        <f>IFERROR(_xll.qlIndexFixing(Index6M,$H517,TRUE,_xll.ohTrigger(RecalcTrigger,Trigger6M)),NA())</f>
        <v>1.4159567631735667E-2</v>
      </c>
      <c r="M517" s="178">
        <f>IFERROR(_xll.qlIndexFixing(Index1Y,$H517,TRUE,_xll.ohTrigger(RecalcTrigger,Trigger1Y)),NA())</f>
        <v>1.626099407886028E-2</v>
      </c>
      <c r="N517" s="177">
        <f>IFERROR(_xll.qlIndexFixing(ONIndex1M,I517,TRUE,_xll.ohTrigger(RecalcTrigger,Trigger1M)),NA())</f>
        <v>1.118887820033776E-2</v>
      </c>
      <c r="O517" s="44">
        <f>IFERROR(_xll.qlIndexFixing(ONIndex3M,I517,TRUE,_xll.ohTrigger(RecalcTrigger,Trigger3M)),NA())</f>
        <v>1.2198345073749506E-2</v>
      </c>
      <c r="P517" s="44">
        <f>IFERROR(_xll.qlIndexFixing(ONIndex6M,I517,TRUE,_xll.ohTrigger(RecalcTrigger,Trigger6M)),NA())</f>
        <v>1.3282187925105493E-2</v>
      </c>
      <c r="Q517" s="178">
        <f>IFERROR(_xll.qlIndexFixing(ONIndex1Y,I517,TRUE,_xll.ohTrigger(RecalcTrigger,Trigger1Y)),NA())</f>
        <v>1.3994056525933329E-2</v>
      </c>
    </row>
    <row r="518" spans="2:17" x14ac:dyDescent="0.2">
      <c r="B518" s="39" t="s">
        <v>17</v>
      </c>
      <c r="D518" s="42">
        <f>_xll.qlCalendarAdvance(Calendar,$D517,B518,"f",FALSE)</f>
        <v>43020</v>
      </c>
      <c r="E518" s="172">
        <f>_xll.qlInterestRateIndexValueDate(IndexON,D518)</f>
        <v>43020</v>
      </c>
      <c r="F518" s="188">
        <f>IFERROR(_xll.qlIndexFixing(IndexON,D518,TRUE,_xll.ohTrigger(RecalcTrigger,TriggerON)),NA())</f>
        <v>1.0092535884612674E-2</v>
      </c>
      <c r="H518" s="42">
        <f>_xll.qlCalendarAdvance(Calendar,$H517,B518,"f",FALSE)</f>
        <v>43020</v>
      </c>
      <c r="I518" s="172">
        <f>_xll.qlInterestRateIndexValueDate(Index1M,$H518)</f>
        <v>43020</v>
      </c>
      <c r="J518" s="177">
        <f>IFERROR(_xll.qlIndexFixing(Index1M,$H518,TRUE,_xll.ohTrigger(RecalcTrigger,Trigger1M)),NA())</f>
        <v>1.1353569792947604E-2</v>
      </c>
      <c r="K518" s="44">
        <f>IFERROR(_xll.qlIndexFixing(Index3M,H518,TRUE,_xll.ohTrigger(RecalcTrigger,Trigger3M)),NA())</f>
        <v>1.2624605751312266E-2</v>
      </c>
      <c r="L518" s="44">
        <f>IFERROR(_xll.qlIndexFixing(Index6M,$H518,TRUE,_xll.ohTrigger(RecalcTrigger,Trigger6M)),NA())</f>
        <v>1.416868042303368E-2</v>
      </c>
      <c r="M518" s="178">
        <f>IFERROR(_xll.qlIndexFixing(Index1Y,$H518,TRUE,_xll.ohTrigger(RecalcTrigger,Trigger1Y)),NA())</f>
        <v>1.6271737359364602E-2</v>
      </c>
      <c r="N518" s="177">
        <f>IFERROR(_xll.qlIndexFixing(ONIndex1M,I518,TRUE,_xll.ohTrigger(RecalcTrigger,Trigger1M)),NA())</f>
        <v>1.1198576803875815E-2</v>
      </c>
      <c r="O518" s="44">
        <f>IFERROR(_xll.qlIndexFixing(ONIndex3M,I518,TRUE,_xll.ohTrigger(RecalcTrigger,Trigger3M)),NA())</f>
        <v>1.2207691794922093E-2</v>
      </c>
      <c r="P518" s="44">
        <f>IFERROR(_xll.qlIndexFixing(ONIndex6M,I518,TRUE,_xll.ohTrigger(RecalcTrigger,Trigger6M)),NA())</f>
        <v>1.3291530444433652E-2</v>
      </c>
      <c r="Q518" s="178">
        <f>IFERROR(_xll.qlIndexFixing(ONIndex1Y,I518,TRUE,_xll.ohTrigger(RecalcTrigger,Trigger1Y)),NA())</f>
        <v>1.4008114678777384E-2</v>
      </c>
    </row>
    <row r="519" spans="2:17" x14ac:dyDescent="0.2">
      <c r="B519" s="39" t="s">
        <v>17</v>
      </c>
      <c r="D519" s="42">
        <f>_xll.qlCalendarAdvance(Calendar,$D518,B519,"f",FALSE)</f>
        <v>43021</v>
      </c>
      <c r="E519" s="172">
        <f>_xll.qlInterestRateIndexValueDate(IndexON,D519)</f>
        <v>43021</v>
      </c>
      <c r="F519" s="188">
        <f>IFERROR(_xll.qlIndexFixing(IndexON,D519,TRUE,_xll.ohTrigger(RecalcTrigger,TriggerON)),NA())</f>
        <v>1.010746346956563E-2</v>
      </c>
      <c r="H519" s="42">
        <f>_xll.qlCalendarAdvance(Calendar,$H518,B519,"f",FALSE)</f>
        <v>43021</v>
      </c>
      <c r="I519" s="172">
        <f>_xll.qlInterestRateIndexValueDate(Index1M,$H519)</f>
        <v>43021</v>
      </c>
      <c r="J519" s="177">
        <f>IFERROR(_xll.qlIndexFixing(Index1M,$H519,TRUE,_xll.ohTrigger(RecalcTrigger,Trigger1M)),NA())</f>
        <v>1.1358221084840135E-2</v>
      </c>
      <c r="K519" s="44">
        <f>IFERROR(_xll.qlIndexFixing(Index3M,H519,TRUE,_xll.ohTrigger(RecalcTrigger,Trigger3M)),NA())</f>
        <v>1.2641746666660944E-2</v>
      </c>
      <c r="L519" s="44">
        <f>IFERROR(_xll.qlIndexFixing(Index6M,$H519,TRUE,_xll.ohTrigger(RecalcTrigger,Trigger6M)),NA())</f>
        <v>1.4177789991685313E-2</v>
      </c>
      <c r="M519" s="178">
        <f>IFERROR(_xll.qlIndexFixing(Index1Y,$H519,TRUE,_xll.ohTrigger(RecalcTrigger,Trigger1Y)),NA())</f>
        <v>1.6292705398139318E-2</v>
      </c>
      <c r="N519" s="177">
        <f>IFERROR(_xll.qlIndexFixing(ONIndex1M,I519,TRUE,_xll.ohTrigger(RecalcTrigger,Trigger1M)),NA())</f>
        <v>1.1218303035618698E-2</v>
      </c>
      <c r="O519" s="44">
        <f>IFERROR(_xll.qlIndexFixing(ONIndex3M,I519,TRUE,_xll.ohTrigger(RecalcTrigger,Trigger3M)),NA())</f>
        <v>1.2226727143240803E-2</v>
      </c>
      <c r="P519" s="44">
        <f>IFERROR(_xll.qlIndexFixing(ONIndex6M,I519,TRUE,_xll.ohTrigger(RecalcTrigger,Trigger6M)),NA())</f>
        <v>1.3310690060501415E-2</v>
      </c>
      <c r="Q519" s="178">
        <f>IFERROR(_xll.qlIndexFixing(ONIndex1Y,I519,TRUE,_xll.ohTrigger(RecalcTrigger,Trigger1Y)),NA())</f>
        <v>1.4036706867424458E-2</v>
      </c>
    </row>
    <row r="520" spans="2:17" x14ac:dyDescent="0.2">
      <c r="B520" s="39" t="s">
        <v>17</v>
      </c>
      <c r="D520" s="42">
        <f>_xll.qlCalendarAdvance(Calendar,$D519,B520,"f",FALSE)</f>
        <v>43024</v>
      </c>
      <c r="E520" s="172">
        <f>_xll.qlInterestRateIndexValueDate(IndexON,D520)</f>
        <v>43024</v>
      </c>
      <c r="F520" s="188">
        <f>IFERROR(_xll.qlIndexFixing(IndexON,D520,TRUE,_xll.ohTrigger(RecalcTrigger,TriggerON)),NA())</f>
        <v>1.0121833800661451E-2</v>
      </c>
      <c r="H520" s="42">
        <f>_xll.qlCalendarAdvance(Calendar,$H519,B520,"f",FALSE)</f>
        <v>43024</v>
      </c>
      <c r="I520" s="172">
        <f>_xll.qlInterestRateIndexValueDate(Index1M,$H520)</f>
        <v>43024</v>
      </c>
      <c r="J520" s="177">
        <f>IFERROR(_xll.qlIndexFixing(Index1M,$H520,TRUE,_xll.ohTrigger(RecalcTrigger,Trigger1M)),NA())</f>
        <v>1.1387088654110483E-2</v>
      </c>
      <c r="K520" s="44">
        <f>IFERROR(_xll.qlIndexFixing(Index3M,H520,TRUE,_xll.ohTrigger(RecalcTrigger,Trigger3M)),NA())</f>
        <v>1.2658471127839643E-2</v>
      </c>
      <c r="L520" s="44">
        <f>IFERROR(_xll.qlIndexFixing(Index6M,$H520,TRUE,_xll.ohTrigger(RecalcTrigger,Trigger6M)),NA())</f>
        <v>1.4205099361327753E-2</v>
      </c>
      <c r="M520" s="178">
        <f>IFERROR(_xll.qlIndexFixing(Index1Y,$H520,TRUE,_xll.ohTrigger(RecalcTrigger,Trigger1Y)),NA())</f>
        <v>1.6314521188522724E-2</v>
      </c>
      <c r="N520" s="177">
        <f>IFERROR(_xll.qlIndexFixing(ONIndex1M,I520,TRUE,_xll.ohTrigger(RecalcTrigger,Trigger1M)),NA())</f>
        <v>1.1237323958969148E-2</v>
      </c>
      <c r="O520" s="44">
        <f>IFERROR(_xll.qlIndexFixing(ONIndex3M,I520,TRUE,_xll.ohTrigger(RecalcTrigger,Trigger3M)),NA())</f>
        <v>1.2244875757960738E-2</v>
      </c>
      <c r="P520" s="44">
        <f>IFERROR(_xll.qlIndexFixing(ONIndex6M,I520,TRUE,_xll.ohTrigger(RecalcTrigger,Trigger6M)),NA())</f>
        <v>1.3328868114337311E-2</v>
      </c>
      <c r="Q520" s="178">
        <f>IFERROR(_xll.qlIndexFixing(ONIndex1Y,I520,TRUE,_xll.ohTrigger(RecalcTrigger,Trigger1Y)),NA())</f>
        <v>1.406415562558716E-2</v>
      </c>
    </row>
    <row r="521" spans="2:17" x14ac:dyDescent="0.2">
      <c r="B521" s="39" t="s">
        <v>17</v>
      </c>
      <c r="D521" s="42">
        <f>_xll.qlCalendarAdvance(Calendar,$D520,B521,"f",FALSE)</f>
        <v>43025</v>
      </c>
      <c r="E521" s="172">
        <f>_xll.qlInterestRateIndexValueDate(IndexON,D521)</f>
        <v>43025</v>
      </c>
      <c r="F521" s="188">
        <f>IFERROR(_xll.qlIndexFixing(IndexON,D521,TRUE,_xll.ohTrigger(RecalcTrigger,TriggerON)),NA())</f>
        <v>1.0129160158893757E-2</v>
      </c>
      <c r="H521" s="42">
        <f>_xll.qlCalendarAdvance(Calendar,$H520,B521,"f",FALSE)</f>
        <v>43025</v>
      </c>
      <c r="I521" s="172">
        <f>_xll.qlInterestRateIndexValueDate(Index1M,$H521)</f>
        <v>43025</v>
      </c>
      <c r="J521" s="177">
        <f>IFERROR(_xll.qlIndexFixing(Index1M,$H521,TRUE,_xll.ohTrigger(RecalcTrigger,Trigger1M)),NA())</f>
        <v>1.1396701731717578E-2</v>
      </c>
      <c r="K521" s="44">
        <f>IFERROR(_xll.qlIndexFixing(Index3M,H521,TRUE,_xll.ohTrigger(RecalcTrigger,Trigger3M)),NA())</f>
        <v>1.2666900586163064E-2</v>
      </c>
      <c r="L521" s="44">
        <f>IFERROR(_xll.qlIndexFixing(Index6M,$H521,TRUE,_xll.ohTrigger(RecalcTrigger,Trigger6M)),NA())</f>
        <v>1.4214196038957015E-2</v>
      </c>
      <c r="M521" s="178">
        <f>IFERROR(_xll.qlIndexFixing(Index1Y,$H521,TRUE,_xll.ohTrigger(RecalcTrigger,Trigger1Y)),NA())</f>
        <v>1.6325170001312062E-2</v>
      </c>
      <c r="N521" s="177">
        <f>IFERROR(_xll.qlIndexFixing(ONIndex1M,I521,TRUE,_xll.ohTrigger(RecalcTrigger,Trigger1M)),NA())</f>
        <v>1.1246998932977759E-2</v>
      </c>
      <c r="O521" s="44">
        <f>IFERROR(_xll.qlIndexFixing(ONIndex3M,I521,TRUE,_xll.ohTrigger(RecalcTrigger,Trigger3M)),NA())</f>
        <v>1.2254121018429043E-2</v>
      </c>
      <c r="P521" s="44">
        <f>IFERROR(_xll.qlIndexFixing(ONIndex6M,I521,TRUE,_xll.ohTrigger(RecalcTrigger,Trigger6M)),NA())</f>
        <v>1.3338194429920458E-2</v>
      </c>
      <c r="Q521" s="178">
        <f>IFERROR(_xll.qlIndexFixing(ONIndex1Y,I521,TRUE,_xll.ohTrigger(RecalcTrigger,Trigger1Y)),NA())</f>
        <v>1.4078117946066948E-2</v>
      </c>
    </row>
    <row r="522" spans="2:17" x14ac:dyDescent="0.2">
      <c r="B522" s="39" t="s">
        <v>42</v>
      </c>
      <c r="D522" s="42">
        <f>_xll.qlCalendarAdvance(Calendar,$D521,B522,"f",FALSE)</f>
        <v>43032</v>
      </c>
      <c r="E522" s="172">
        <f>_xll.qlInterestRateIndexValueDate(IndexON,D522)</f>
        <v>43032</v>
      </c>
      <c r="F522" s="188">
        <f>IFERROR(_xll.qlIndexFixing(IndexON,D522,TRUE,_xll.ohTrigger(RecalcTrigger,TriggerON)),NA())</f>
        <v>1.0180465712293918E-2</v>
      </c>
      <c r="H522" s="42">
        <f>_xll.qlCalendarAdvance(Calendar,$H521,B522,"f",FALSE)</f>
        <v>43032</v>
      </c>
      <c r="I522" s="172">
        <f>_xll.qlInterestRateIndexValueDate(Index1M,$H522)</f>
        <v>43032</v>
      </c>
      <c r="J522" s="177">
        <f>IFERROR(_xll.qlIndexFixing(Index1M,$H522,TRUE,_xll.ohTrigger(RecalcTrigger,Trigger1M)),NA())</f>
        <v>1.1463861036984881E-2</v>
      </c>
      <c r="K522" s="44">
        <f>IFERROR(_xll.qlIndexFixing(Index3M,H522,TRUE,_xll.ohTrigger(RecalcTrigger,Trigger3M)),NA())</f>
        <v>1.2725517718106791E-2</v>
      </c>
      <c r="L522" s="44">
        <f>IFERROR(_xll.qlIndexFixing(Index6M,$H522,TRUE,_xll.ohTrigger(RecalcTrigger,Trigger6M)),NA())</f>
        <v>1.4277782539678081E-2</v>
      </c>
      <c r="M522" s="178">
        <f>IFERROR(_xll.qlIndexFixing(Index1Y,$H522,TRUE,_xll.ohTrigger(RecalcTrigger,Trigger1Y)),NA())</f>
        <v>1.6399187676582327E-2</v>
      </c>
      <c r="N522" s="177">
        <f>IFERROR(_xll.qlIndexFixing(ONIndex1M,I522,TRUE,_xll.ohTrigger(RecalcTrigger,Trigger1M)),NA())</f>
        <v>1.1314591425316545E-2</v>
      </c>
      <c r="O522" s="44">
        <f>IFERROR(_xll.qlIndexFixing(ONIndex3M,I522,TRUE,_xll.ohTrigger(RecalcTrigger,Trigger3M)),NA())</f>
        <v>1.231826966051508E-2</v>
      </c>
      <c r="P522" s="44">
        <f>IFERROR(_xll.qlIndexFixing(ONIndex6M,I522,TRUE,_xll.ohTrigger(RecalcTrigger,Trigger6M)),NA())</f>
        <v>1.3403387898938135E-2</v>
      </c>
      <c r="Q522" s="178">
        <f>IFERROR(_xll.qlIndexFixing(ONIndex1Y,I522,TRUE,_xll.ohTrigger(RecalcTrigger,Trigger1Y)),NA())</f>
        <v>1.4175317527699294E-2</v>
      </c>
    </row>
    <row r="523" spans="2:17" x14ac:dyDescent="0.2">
      <c r="B523" s="39" t="s">
        <v>42</v>
      </c>
      <c r="D523" s="42">
        <f>_xll.qlCalendarAdvance(Calendar,$D522,B523,"f",FALSE)</f>
        <v>43039</v>
      </c>
      <c r="E523" s="172">
        <f>_xll.qlInterestRateIndexValueDate(IndexON,D523)</f>
        <v>43039</v>
      </c>
      <c r="F523" s="188">
        <f>IFERROR(_xll.qlIndexFixing(IndexON,D523,TRUE,_xll.ohTrigger(RecalcTrigger,TriggerON)),NA())</f>
        <v>1.0231808096609063E-2</v>
      </c>
      <c r="H523" s="42">
        <f>_xll.qlCalendarAdvance(Calendar,$H522,B523,"f",FALSE)</f>
        <v>43039</v>
      </c>
      <c r="I523" s="172">
        <f>_xll.qlInterestRateIndexValueDate(Index1M,$H523)</f>
        <v>43039</v>
      </c>
      <c r="J523" s="177">
        <f>IFERROR(_xll.qlIndexFixing(Index1M,$H523,TRUE,_xll.ohTrigger(RecalcTrigger,Trigger1M)),NA())</f>
        <v>1.1525846134029332E-2</v>
      </c>
      <c r="K523" s="44">
        <f>IFERROR(_xll.qlIndexFixing(Index3M,H523,TRUE,_xll.ohTrigger(RecalcTrigger,Trigger3M)),NA())</f>
        <v>1.2783506566596268E-2</v>
      </c>
      <c r="L523" s="44">
        <f>IFERROR(_xll.qlIndexFixing(Index6M,$H523,TRUE,_xll.ohTrigger(RecalcTrigger,Trigger6M)),NA())</f>
        <v>1.4336454207300965E-2</v>
      </c>
      <c r="M523" s="178">
        <f>IFERROR(_xll.qlIndexFixing(Index1Y,$H523,TRUE,_xll.ohTrigger(RecalcTrigger,Trigger1Y)),NA())</f>
        <v>1.6472297088937049E-2</v>
      </c>
      <c r="N523" s="177">
        <f>IFERROR(_xll.qlIndexFixing(ONIndex1M,I523,TRUE,_xll.ohTrigger(RecalcTrigger,Trigger1M)),NA())</f>
        <v>1.1381952347845337E-2</v>
      </c>
      <c r="O523" s="44">
        <f>IFERROR(_xll.qlIndexFixing(ONIndex3M,I523,TRUE,_xll.ohTrigger(RecalcTrigger,Trigger3M)),NA())</f>
        <v>1.2381423986305151E-2</v>
      </c>
      <c r="P523" s="44">
        <f>IFERROR(_xll.qlIndexFixing(ONIndex6M,I523,TRUE,_xll.ohTrigger(RecalcTrigger,Trigger6M)),NA())</f>
        <v>1.3468422572032734E-2</v>
      </c>
      <c r="Q523" s="178">
        <f>IFERROR(_xll.qlIndexFixing(ONIndex1Y,I523,TRUE,_xll.ohTrigger(RecalcTrigger,Trigger1Y)),NA())</f>
        <v>1.4271577950865089E-2</v>
      </c>
    </row>
    <row r="524" spans="2:17" x14ac:dyDescent="0.2">
      <c r="B524" s="39" t="s">
        <v>42</v>
      </c>
      <c r="D524" s="42">
        <f>_xll.qlCalendarAdvance(Calendar,$D523,B524,"f",FALSE)</f>
        <v>43046</v>
      </c>
      <c r="E524" s="172">
        <f>_xll.qlInterestRateIndexValueDate(IndexON,D524)</f>
        <v>43046</v>
      </c>
      <c r="F524" s="188">
        <f>IFERROR(_xll.qlIndexFixing(IndexON,D524,TRUE,_xll.ohTrigger(RecalcTrigger,TriggerON)),NA())</f>
        <v>1.0283187312082331E-2</v>
      </c>
      <c r="H524" s="42">
        <f>_xll.qlCalendarAdvance(Calendar,$H523,B524,"f",FALSE)</f>
        <v>43046</v>
      </c>
      <c r="I524" s="172">
        <f>_xll.qlInterestRateIndexValueDate(Index1M,$H524)</f>
        <v>43046</v>
      </c>
      <c r="J524" s="177">
        <f>IFERROR(_xll.qlIndexFixing(Index1M,$H524,TRUE,_xll.ohTrigger(RecalcTrigger,Trigger1M)),NA())</f>
        <v>1.1592557015526455E-2</v>
      </c>
      <c r="K524" s="44">
        <f>IFERROR(_xll.qlIndexFixing(Index3M,H524,TRUE,_xll.ohTrigger(RecalcTrigger,Trigger3M)),NA())</f>
        <v>1.284094077540048E-2</v>
      </c>
      <c r="L524" s="44">
        <f>IFERROR(_xll.qlIndexFixing(Index6M,$H524,TRUE,_xll.ohTrigger(RecalcTrigger,Trigger6M)),NA())</f>
        <v>1.4404481719789673E-2</v>
      </c>
      <c r="M524" s="178">
        <f>IFERROR(_xll.qlIndexFixing(Index1Y,$H524,TRUE,_xll.ohTrigger(RecalcTrigger,Trigger1Y)),NA())</f>
        <v>1.6544510509953314E-2</v>
      </c>
      <c r="N524" s="177">
        <f>IFERROR(_xll.qlIndexFixing(ONIndex1M,I524,TRUE,_xll.ohTrigger(RecalcTrigger,Trigger1M)),NA())</f>
        <v>1.1449081700239949E-2</v>
      </c>
      <c r="O524" s="44">
        <f>IFERROR(_xll.qlIndexFixing(ONIndex3M,I524,TRUE,_xll.ohTrigger(RecalcTrigger,Trigger3M)),NA())</f>
        <v>1.2443583995231933E-2</v>
      </c>
      <c r="P524" s="44">
        <f>IFERROR(_xll.qlIndexFixing(ONIndex6M,I524,TRUE,_xll.ohTrigger(RecalcTrigger,Trigger6M)),NA())</f>
        <v>1.3533298449042164E-2</v>
      </c>
      <c r="Q524" s="178">
        <f>IFERROR(_xll.qlIndexFixing(ONIndex1Y,I524,TRUE,_xll.ohTrigger(RecalcTrigger,Trigger1Y)),NA())</f>
        <v>1.436689921475387E-2</v>
      </c>
    </row>
    <row r="525" spans="2:17" x14ac:dyDescent="0.2">
      <c r="B525" s="39" t="s">
        <v>42</v>
      </c>
      <c r="D525" s="42">
        <f>_xll.qlCalendarAdvance(Calendar,$D524,B525,"f",FALSE)</f>
        <v>43053</v>
      </c>
      <c r="E525" s="172">
        <f>_xll.qlInterestRateIndexValueDate(IndexON,D525)</f>
        <v>43053</v>
      </c>
      <c r="F525" s="188">
        <f>IFERROR(_xll.qlIndexFixing(IndexON,D525,TRUE,_xll.ohTrigger(RecalcTrigger,TriggerON)),NA())</f>
        <v>1.0334603358551631E-2</v>
      </c>
      <c r="H525" s="42">
        <f>_xll.qlCalendarAdvance(Calendar,$H524,B525,"f",FALSE)</f>
        <v>43053</v>
      </c>
      <c r="I525" s="172">
        <f>_xll.qlInterestRateIndexValueDate(Index1M,$H525)</f>
        <v>43053</v>
      </c>
      <c r="J525" s="177">
        <f>IFERROR(_xll.qlIndexFixing(Index1M,$H525,TRUE,_xll.ohTrigger(RecalcTrigger,Trigger1M)),NA())</f>
        <v>1.165903646535967E-2</v>
      </c>
      <c r="K525" s="44">
        <f>IFERROR(_xll.qlIndexFixing(Index3M,H525,TRUE,_xll.ohTrigger(RecalcTrigger,Trigger3M)),NA())</f>
        <v>1.2897893992792642E-2</v>
      </c>
      <c r="L525" s="44">
        <f>IFERROR(_xll.qlIndexFixing(Index6M,$H525,TRUE,_xll.ohTrigger(RecalcTrigger,Trigger6M)),NA())</f>
        <v>1.4462855072019823E-2</v>
      </c>
      <c r="M525" s="178">
        <f>IFERROR(_xll.qlIndexFixing(Index1Y,$H525,TRUE,_xll.ohTrigger(RecalcTrigger,Trigger1Y)),NA())</f>
        <v>1.6615840217141908E-2</v>
      </c>
      <c r="N525" s="177">
        <f>IFERROR(_xll.qlIndexFixing(ONIndex1M,I525,TRUE,_xll.ohTrigger(RecalcTrigger,Trigger1M)),NA())</f>
        <v>1.1515979482581429E-2</v>
      </c>
      <c r="O525" s="44">
        <f>IFERROR(_xll.qlIndexFixing(ONIndex3M,I525,TRUE,_xll.ohTrigger(RecalcTrigger,Trigger3M)),NA())</f>
        <v>1.25047496867281E-2</v>
      </c>
      <c r="P525" s="44">
        <f>IFERROR(_xll.qlIndexFixing(ONIndex6M,I525,TRUE,_xll.ohTrigger(RecalcTrigger,Trigger6M)),NA())</f>
        <v>1.3598015529966423E-2</v>
      </c>
      <c r="Q525" s="178">
        <f>IFERROR(_xll.qlIndexFixing(ONIndex1Y,I525,TRUE,_xll.ohTrigger(RecalcTrigger,Trigger1Y)),NA())</f>
        <v>1.4461281318636221E-2</v>
      </c>
    </row>
    <row r="526" spans="2:17" x14ac:dyDescent="0.2">
      <c r="B526" s="39" t="s">
        <v>42</v>
      </c>
      <c r="D526" s="42">
        <f>_xll.qlCalendarAdvance(Calendar,$D525,B526,"f",FALSE)</f>
        <v>43060</v>
      </c>
      <c r="E526" s="172">
        <f>_xll.qlInterestRateIndexValueDate(IndexON,D526)</f>
        <v>43060</v>
      </c>
      <c r="F526" s="188">
        <f>IFERROR(_xll.qlIndexFixing(IndexON,D526,TRUE,_xll.ohTrigger(RecalcTrigger,TriggerON)),NA())</f>
        <v>1.0386056236016961E-2</v>
      </c>
      <c r="H526" s="42">
        <f>_xll.qlCalendarAdvance(Calendar,$H525,B526,"f",FALSE)</f>
        <v>43060</v>
      </c>
      <c r="I526" s="172">
        <f>_xll.qlInterestRateIndexValueDate(Index1M,$H526)</f>
        <v>43060</v>
      </c>
      <c r="J526" s="177">
        <f>IFERROR(_xll.qlIndexFixing(Index1M,$H526,TRUE,_xll.ohTrigger(RecalcTrigger,Trigger1M)),NA())</f>
        <v>1.1725284479727909E-2</v>
      </c>
      <c r="K526" s="44">
        <f>IFERROR(_xll.qlIndexFixing(Index3M,H526,TRUE,_xll.ohTrigger(RecalcTrigger,Trigger3M)),NA())</f>
        <v>1.2954439871456827E-2</v>
      </c>
      <c r="L526" s="44">
        <f>IFERROR(_xll.qlIndexFixing(Index6M,$H526,TRUE,_xll.ohTrigger(RecalcTrigger,Trigger6M)),NA())</f>
        <v>1.4525818536018507E-2</v>
      </c>
      <c r="M526" s="178">
        <f>IFERROR(_xll.qlIndexFixing(Index1Y,$H526,TRUE,_xll.ohTrigger(RecalcTrigger,Trigger1Y)),NA())</f>
        <v>1.6686298493840734E-2</v>
      </c>
      <c r="N526" s="177">
        <f>IFERROR(_xll.qlIndexFixing(ONIndex1M,I526,TRUE,_xll.ohTrigger(RecalcTrigger,Trigger1M)),NA())</f>
        <v>1.1582645694626637E-2</v>
      </c>
      <c r="O526" s="44">
        <f>IFERROR(_xll.qlIndexFixing(ONIndex3M,I526,TRUE,_xll.ohTrigger(RecalcTrigger,Trigger3M)),NA())</f>
        <v>1.2564921060388423E-2</v>
      </c>
      <c r="P526" s="44">
        <f>IFERROR(_xll.qlIndexFixing(ONIndex6M,I526,TRUE,_xll.ohTrigger(RecalcTrigger,Trigger6M)),NA())</f>
        <v>1.3662573814562373E-2</v>
      </c>
      <c r="Q526" s="178">
        <f>IFERROR(_xll.qlIndexFixing(ONIndex1Y,I526,TRUE,_xll.ohTrigger(RecalcTrigger,Trigger1Y)),NA())</f>
        <v>1.4554724261782725E-2</v>
      </c>
    </row>
    <row r="527" spans="2:17" x14ac:dyDescent="0.2">
      <c r="B527" s="39" t="s">
        <v>42</v>
      </c>
      <c r="D527" s="42">
        <f>_xll.qlCalendarAdvance(Calendar,$D526,B527,"f",FALSE)</f>
        <v>43067</v>
      </c>
      <c r="E527" s="172">
        <f>_xll.qlInterestRateIndexValueDate(IndexON,D527)</f>
        <v>43067</v>
      </c>
      <c r="F527" s="188">
        <f>IFERROR(_xll.qlIndexFixing(IndexON,D527,TRUE,_xll.ohTrigger(RecalcTrigger,TriggerON)),NA())</f>
        <v>1.0437545944640414E-2</v>
      </c>
      <c r="H527" s="42">
        <f>_xll.qlCalendarAdvance(Calendar,$H526,B527,"f",FALSE)</f>
        <v>43067</v>
      </c>
      <c r="I527" s="172">
        <f>_xll.qlInterestRateIndexValueDate(Index1M,$H527)</f>
        <v>43067</v>
      </c>
      <c r="J527" s="177">
        <f>IFERROR(_xll.qlIndexFixing(Index1M,$H527,TRUE,_xll.ohTrigger(RecalcTrigger,Trigger1M)),NA())</f>
        <v>1.1791301054854413E-2</v>
      </c>
      <c r="K527" s="44">
        <f>IFERROR(_xll.qlIndexFixing(Index3M,H527,TRUE,_xll.ohTrigger(RecalcTrigger,Trigger3M)),NA())</f>
        <v>1.3010652068406035E-2</v>
      </c>
      <c r="L527" s="44">
        <f>IFERROR(_xll.qlIndexFixing(Index6M,$H527,TRUE,_xll.ohTrigger(RecalcTrigger,Trigger6M)),NA())</f>
        <v>1.4593345712113806E-2</v>
      </c>
      <c r="M527" s="178">
        <f>IFERROR(_xll.qlIndexFixing(Index1Y,$H527,TRUE,_xll.ohTrigger(RecalcTrigger,Trigger1Y)),NA())</f>
        <v>1.6755897629106453E-2</v>
      </c>
      <c r="N527" s="177">
        <f>IFERROR(_xll.qlIndexFixing(ONIndex1M,I527,TRUE,_xll.ohTrigger(RecalcTrigger,Trigger1M)),NA())</f>
        <v>1.164908033621348E-2</v>
      </c>
      <c r="O527" s="44">
        <f>IFERROR(_xll.qlIndexFixing(ONIndex3M,I527,TRUE,_xll.ohTrigger(RecalcTrigger,Trigger3M)),NA())</f>
        <v>1.2624098115726623E-2</v>
      </c>
      <c r="P527" s="44">
        <f>IFERROR(_xll.qlIndexFixing(ONIndex6M,I527,TRUE,_xll.ohTrigger(RecalcTrigger,Trigger6M)),NA())</f>
        <v>1.3726973302992107E-2</v>
      </c>
      <c r="Q527" s="178">
        <f>IFERROR(_xll.qlIndexFixing(ONIndex1Y,I527,TRUE,_xll.ohTrigger(RecalcTrigger,Trigger1Y)),NA())</f>
        <v>1.4647228043463967E-2</v>
      </c>
    </row>
    <row r="528" spans="2:17" x14ac:dyDescent="0.2">
      <c r="B528" s="39" t="s">
        <v>42</v>
      </c>
      <c r="D528" s="42">
        <f>_xll.qlCalendarAdvance(Calendar,$D527,B528,"f",FALSE)</f>
        <v>43074</v>
      </c>
      <c r="E528" s="172">
        <f>_xll.qlInterestRateIndexValueDate(IndexON,D528)</f>
        <v>43074</v>
      </c>
      <c r="F528" s="188">
        <f>IFERROR(_xll.qlIndexFixing(IndexON,D528,TRUE,_xll.ohTrigger(RecalcTrigger,TriggerON)),NA())</f>
        <v>1.0489072484259898E-2</v>
      </c>
      <c r="H528" s="42">
        <f>_xll.qlCalendarAdvance(Calendar,$H527,B528,"f",FALSE)</f>
        <v>43074</v>
      </c>
      <c r="I528" s="172">
        <f>_xll.qlInterestRateIndexValueDate(Index1M,$H528)</f>
        <v>43074</v>
      </c>
      <c r="J528" s="177">
        <f>IFERROR(_xll.qlIndexFixing(Index1M,$H528,TRUE,_xll.ohTrigger(RecalcTrigger,Trigger1M)),NA())</f>
        <v>1.1861956926146279E-2</v>
      </c>
      <c r="K528" s="44">
        <f>IFERROR(_xll.qlIndexFixing(Index3M,H528,TRUE,_xll.ohTrigger(RecalcTrigger,Trigger3M)),NA())</f>
        <v>1.3058189710005066E-2</v>
      </c>
      <c r="L528" s="44">
        <f>IFERROR(_xll.qlIndexFixing(Index6M,$H528,TRUE,_xll.ohTrigger(RecalcTrigger,Trigger6M)),NA())</f>
        <v>1.4655984375851971E-2</v>
      </c>
      <c r="M528" s="178">
        <f>IFERROR(_xll.qlIndexFixing(Index1Y,$H528,TRUE,_xll.ohTrigger(RecalcTrigger,Trigger1Y)),NA())</f>
        <v>1.6824649917609014E-2</v>
      </c>
      <c r="N528" s="177">
        <f>IFERROR(_xll.qlIndexFixing(ONIndex1M,I528,TRUE,_xll.ohTrigger(RecalcTrigger,Trigger1M)),NA())</f>
        <v>1.1715283407341959E-2</v>
      </c>
      <c r="O528" s="44">
        <f>IFERROR(_xll.qlIndexFixing(ONIndex3M,I528,TRUE,_xll.ohTrigger(RecalcTrigger,Trigger3M)),NA())</f>
        <v>1.268228085209433E-2</v>
      </c>
      <c r="P528" s="44">
        <f>IFERROR(_xll.qlIndexFixing(ONIndex6M,I528,TRUE,_xll.ohTrigger(RecalcTrigger,Trigger6M)),NA())</f>
        <v>1.3791213994931439E-2</v>
      </c>
      <c r="Q528" s="178">
        <f>IFERROR(_xll.qlIndexFixing(ONIndex1Y,I528,TRUE,_xll.ohTrigger(RecalcTrigger,Trigger1Y)),NA())</f>
        <v>1.4738792662950528E-2</v>
      </c>
    </row>
    <row r="529" spans="2:17" x14ac:dyDescent="0.2">
      <c r="B529" s="39" t="s">
        <v>42</v>
      </c>
      <c r="D529" s="42">
        <f>_xll.qlCalendarAdvance(Calendar,$D528,B529,"f",FALSE)</f>
        <v>43081</v>
      </c>
      <c r="E529" s="172">
        <f>_xll.qlInterestRateIndexValueDate(IndexON,D529)</f>
        <v>43081</v>
      </c>
      <c r="F529" s="188">
        <f>IFERROR(_xll.qlIndexFixing(IndexON,D529,TRUE,_xll.ohTrigger(RecalcTrigger,TriggerON)),NA())</f>
        <v>1.0540635854956459E-2</v>
      </c>
      <c r="H529" s="42">
        <f>_xll.qlCalendarAdvance(Calendar,$H528,B529,"f",FALSE)</f>
        <v>43081</v>
      </c>
      <c r="I529" s="172">
        <f>_xll.qlInterestRateIndexValueDate(Index1M,$H529)</f>
        <v>43081</v>
      </c>
      <c r="J529" s="177">
        <f>IFERROR(_xll.qlIndexFixing(Index1M,$H529,TRUE,_xll.ohTrigger(RecalcTrigger,Trigger1M)),NA())</f>
        <v>1.192749621407807E-2</v>
      </c>
      <c r="K529" s="44">
        <f>IFERROR(_xll.qlIndexFixing(Index3M,H529,TRUE,_xll.ohTrigger(RecalcTrigger,Trigger3M)),NA())</f>
        <v>1.3113957885799747E-2</v>
      </c>
      <c r="L529" s="44">
        <f>IFERROR(_xll.qlIndexFixing(Index6M,$H529,TRUE,_xll.ohTrigger(RecalcTrigger,Trigger6M)),NA())</f>
        <v>1.4718465014675025E-2</v>
      </c>
      <c r="M529" s="178">
        <f>IFERROR(_xll.qlIndexFixing(Index1Y,$H529,TRUE,_xll.ohTrigger(RecalcTrigger,Trigger1Y)),NA())</f>
        <v>1.6892567659529512E-2</v>
      </c>
      <c r="N529" s="177">
        <f>IFERROR(_xll.qlIndexFixing(ONIndex1M,I529,TRUE,_xll.ohTrigger(RecalcTrigger,Trigger1M)),NA())</f>
        <v>1.1781254907768934E-2</v>
      </c>
      <c r="O529" s="44">
        <f>IFERROR(_xll.qlIndexFixing(ONIndex3M,I529,TRUE,_xll.ohTrigger(RecalcTrigger,Trigger3M)),NA())</f>
        <v>1.2739469269167358E-2</v>
      </c>
      <c r="P529" s="44">
        <f>IFERROR(_xll.qlIndexFixing(ONIndex6M,I529,TRUE,_xll.ohTrigger(RecalcTrigger,Trigger6M)),NA())</f>
        <v>1.3855295890461417E-2</v>
      </c>
      <c r="Q529" s="178">
        <f>IFERROR(_xll.qlIndexFixing(ONIndex1Y,I529,TRUE,_xll.ohTrigger(RecalcTrigger,Trigger1Y)),NA())</f>
        <v>1.4829418119512994E-2</v>
      </c>
    </row>
    <row r="530" spans="2:17" x14ac:dyDescent="0.2">
      <c r="B530" s="39" t="s">
        <v>42</v>
      </c>
      <c r="D530" s="42">
        <f>_xll.qlCalendarAdvance(Calendar,$D529,B530,"f",FALSE)</f>
        <v>43088</v>
      </c>
      <c r="E530" s="172">
        <f>_xll.qlInterestRateIndexValueDate(IndexON,D530)</f>
        <v>43088</v>
      </c>
      <c r="F530" s="188">
        <f>IFERROR(_xll.qlIndexFixing(IndexON,D530,TRUE,_xll.ohTrigger(RecalcTrigger,TriggerON)),NA())</f>
        <v>1.059223605689219E-2</v>
      </c>
      <c r="H530" s="42">
        <f>_xll.qlCalendarAdvance(Calendar,$H529,B530,"f",FALSE)</f>
        <v>43088</v>
      </c>
      <c r="I530" s="172">
        <f>_xll.qlInterestRateIndexValueDate(Index1M,$H530)</f>
        <v>43088</v>
      </c>
      <c r="J530" s="177">
        <f>IFERROR(_xll.qlIndexFixing(Index1M,$H530,TRUE,_xll.ohTrigger(RecalcTrigger,Trigger1M)),NA())</f>
        <v>1.1992804055395443E-2</v>
      </c>
      <c r="K530" s="44">
        <f>IFERROR(_xll.qlIndexFixing(Index3M,H530,TRUE,_xll.ohTrigger(RecalcTrigger,Trigger3M)),NA())</f>
        <v>1.3169611496767345E-2</v>
      </c>
      <c r="L530" s="44">
        <f>IFERROR(_xll.qlIndexFixing(Index6M,$H530,TRUE,_xll.ohTrigger(RecalcTrigger,Trigger6M)),NA())</f>
        <v>1.4780787613800035E-2</v>
      </c>
      <c r="M530" s="178">
        <f>IFERROR(_xll.qlIndexFixing(Index1Y,$H530,TRUE,_xll.ohTrigger(RecalcTrigger,Trigger1Y)),NA())</f>
        <v>1.6959663160455829E-2</v>
      </c>
      <c r="N530" s="177">
        <f>IFERROR(_xll.qlIndexFixing(ONIndex1M,I530,TRUE,_xll.ohTrigger(RecalcTrigger,Trigger1M)),NA())</f>
        <v>1.184699483741336E-2</v>
      </c>
      <c r="O530" s="44">
        <f>IFERROR(_xll.qlIndexFixing(ONIndex3M,I530,TRUE,_xll.ohTrigger(RecalcTrigger,Trigger3M)),NA())</f>
        <v>1.2795663366459431E-2</v>
      </c>
      <c r="P530" s="44">
        <f>IFERROR(_xll.qlIndexFixing(ONIndex6M,I530,TRUE,_xll.ohTrigger(RecalcTrigger,Trigger6M)),NA())</f>
        <v>1.3919218989419946E-2</v>
      </c>
      <c r="Q530" s="178">
        <f>IFERROR(_xll.qlIndexFixing(ONIndex1Y,I530,TRUE,_xll.ohTrigger(RecalcTrigger,Trigger1Y)),NA())</f>
        <v>1.4919104412502993E-2</v>
      </c>
    </row>
    <row r="531" spans="2:17" x14ac:dyDescent="0.2">
      <c r="B531" s="39" t="s">
        <v>42</v>
      </c>
      <c r="D531" s="42">
        <f>_xll.qlCalendarAdvance(Calendar,$D530,B531,"f",FALSE)</f>
        <v>43096</v>
      </c>
      <c r="E531" s="172">
        <f>_xll.qlInterestRateIndexValueDate(IndexON,D531)</f>
        <v>43096</v>
      </c>
      <c r="F531" s="188">
        <f>IFERROR(_xll.qlIndexFixing(IndexON,D531,TRUE,_xll.ohTrigger(RecalcTrigger,TriggerON)),NA())</f>
        <v>1.0651252815411238E-2</v>
      </c>
      <c r="H531" s="42">
        <f>_xll.qlCalendarAdvance(Calendar,$H530,B531,"f",FALSE)</f>
        <v>43096</v>
      </c>
      <c r="I531" s="172">
        <f>_xll.qlInterestRateIndexValueDate(Index1M,$H531)</f>
        <v>43096</v>
      </c>
      <c r="J531" s="177">
        <f>IFERROR(_xll.qlIndexFixing(Index1M,$H531,TRUE,_xll.ohTrigger(RecalcTrigger,Trigger1M)),NA())</f>
        <v>1.2076805390371217E-2</v>
      </c>
      <c r="K531" s="44">
        <f>IFERROR(_xll.qlIndexFixing(Index3M,H531,TRUE,_xll.ohTrigger(RecalcTrigger,Trigger3M)),NA())</f>
        <v>1.3233159390395724E-2</v>
      </c>
      <c r="L531" s="44">
        <f>IFERROR(_xll.qlIndexFixing(Index6M,$H531,TRUE,_xll.ohTrigger(RecalcTrigger,Trigger6M)),NA())</f>
        <v>1.4851819904460497E-2</v>
      </c>
      <c r="M531" s="178">
        <f>IFERROR(_xll.qlIndexFixing(Index1Y,$H531,TRUE,_xll.ohTrigger(RecalcTrigger,Trigger1Y)),NA())</f>
        <v>1.7035352699876105E-2</v>
      </c>
      <c r="N531" s="177">
        <f>IFERROR(_xll.qlIndexFixing(ONIndex1M,I531,TRUE,_xll.ohTrigger(RecalcTrigger,Trigger1M)),NA())</f>
        <v>1.1921842629361024E-2</v>
      </c>
      <c r="O531" s="44">
        <f>IFERROR(_xll.qlIndexFixing(ONIndex3M,I531,TRUE,_xll.ohTrigger(RecalcTrigger,Trigger3M)),NA())</f>
        <v>1.2859222460311903E-2</v>
      </c>
      <c r="P531" s="44">
        <f>IFERROR(_xll.qlIndexFixing(ONIndex6M,I531,TRUE,_xll.ohTrigger(RecalcTrigger,Trigger6M)),NA())</f>
        <v>1.399207951481074E-2</v>
      </c>
      <c r="Q531" s="178">
        <f>IFERROR(_xll.qlIndexFixing(ONIndex1Y,I531,TRUE,_xll.ohTrigger(RecalcTrigger,Trigger1Y)),NA())</f>
        <v>1.5020453036019843E-2</v>
      </c>
    </row>
    <row r="532" spans="2:17" x14ac:dyDescent="0.2">
      <c r="B532" s="39" t="s">
        <v>42</v>
      </c>
      <c r="D532" s="42">
        <f>_xll.qlCalendarAdvance(Calendar,$D531,B532,"f",FALSE)</f>
        <v>43103</v>
      </c>
      <c r="E532" s="172">
        <f>_xll.qlInterestRateIndexValueDate(IndexON,D532)</f>
        <v>43103</v>
      </c>
      <c r="F532" s="188">
        <f>IFERROR(_xll.qlIndexFixing(IndexON,D532,TRUE,_xll.ohTrigger(RecalcTrigger,TriggerON)),NA())</f>
        <v>1.0702931941106719E-2</v>
      </c>
      <c r="H532" s="42">
        <f>_xll.qlCalendarAdvance(Calendar,$H531,B532,"f",FALSE)</f>
        <v>43103</v>
      </c>
      <c r="I532" s="172">
        <f>_xll.qlInterestRateIndexValueDate(Index1M,$H532)</f>
        <v>43103</v>
      </c>
      <c r="J532" s="177">
        <f>IFERROR(_xll.qlIndexFixing(Index1M,$H532,TRUE,_xll.ohTrigger(RecalcTrigger,Trigger1M)),NA())</f>
        <v>1.2141588492246641E-2</v>
      </c>
      <c r="K532" s="44">
        <f>IFERROR(_xll.qlIndexFixing(Index3M,H532,TRUE,_xll.ohTrigger(RecalcTrigger,Trigger3M)),NA())</f>
        <v>1.3288733226868868E-2</v>
      </c>
      <c r="L532" s="44">
        <f>IFERROR(_xll.qlIndexFixing(Index6M,$H532,TRUE,_xll.ohTrigger(RecalcTrigger,Trigger6M)),NA())</f>
        <v>1.4909127248855372E-2</v>
      </c>
      <c r="M532" s="178">
        <f>IFERROR(_xll.qlIndexFixing(Index1Y,$H532,TRUE,_xll.ohTrigger(RecalcTrigger,Trigger1Y)),NA())</f>
        <v>1.7100727717543451E-2</v>
      </c>
      <c r="N532" s="177">
        <f>IFERROR(_xll.qlIndexFixing(ONIndex1M,I532,TRUE,_xll.ohTrigger(RecalcTrigger,Trigger1M)),NA())</f>
        <v>1.1987086335564223E-2</v>
      </c>
      <c r="O532" s="44">
        <f>IFERROR(_xll.qlIndexFixing(ONIndex3M,I532,TRUE,_xll.ohTrigger(RecalcTrigger,Trigger3M)),NA())</f>
        <v>1.2914802552682625E-2</v>
      </c>
      <c r="P532" s="44">
        <f>IFERROR(_xll.qlIndexFixing(ONIndex6M,I532,TRUE,_xll.ohTrigger(RecalcTrigger,Trigger6M)),NA())</f>
        <v>1.4055662335205055E-2</v>
      </c>
      <c r="Q532" s="178">
        <f>IFERROR(_xll.qlIndexFixing(ONIndex1Y,I532,TRUE,_xll.ohTrigger(RecalcTrigger,Trigger1Y)),NA())</f>
        <v>1.5108126833313085E-2</v>
      </c>
    </row>
    <row r="533" spans="2:17" x14ac:dyDescent="0.2">
      <c r="B533" s="39" t="s">
        <v>42</v>
      </c>
      <c r="D533" s="42">
        <f>_xll.qlCalendarAdvance(Calendar,$D532,B533,"f",FALSE)</f>
        <v>43110</v>
      </c>
      <c r="E533" s="172">
        <f>_xll.qlInterestRateIndexValueDate(IndexON,D533)</f>
        <v>43110</v>
      </c>
      <c r="F533" s="188">
        <f>IFERROR(_xll.qlIndexFixing(IndexON,D533,TRUE,_xll.ohTrigger(RecalcTrigger,TriggerON)),NA())</f>
        <v>1.075464789804137E-2</v>
      </c>
      <c r="H533" s="42">
        <f>_xll.qlCalendarAdvance(Calendar,$H532,B533,"f",FALSE)</f>
        <v>43110</v>
      </c>
      <c r="I533" s="172">
        <f>_xll.qlInterestRateIndexValueDate(Index1M,$H533)</f>
        <v>43110</v>
      </c>
      <c r="J533" s="177">
        <f>IFERROR(_xll.qlIndexFixing(Index1M,$H533,TRUE,_xll.ohTrigger(RecalcTrigger,Trigger1M)),NA())</f>
        <v>1.2206140142401414E-2</v>
      </c>
      <c r="K533" s="44">
        <f>IFERROR(_xll.qlIndexFixing(Index3M,H533,TRUE,_xll.ohTrigger(RecalcTrigger,Trigger3M)),NA())</f>
        <v>1.3344278559563168E-2</v>
      </c>
      <c r="L533" s="44">
        <f>IFERROR(_xll.qlIndexFixing(Index6M,$H533,TRUE,_xll.ohTrigger(RecalcTrigger,Trigger6M)),NA())</f>
        <v>1.4970961828100633E-2</v>
      </c>
      <c r="M533" s="178">
        <f>IFERROR(_xll.qlIndexFixing(Index1Y,$H533,TRUE,_xll.ohTrigger(RecalcTrigger,Trigger1Y)),NA())</f>
        <v>1.7165319203008345E-2</v>
      </c>
      <c r="N533" s="177">
        <f>IFERROR(_xll.qlIndexFixing(ONIndex1M,I533,TRUE,_xll.ohTrigger(RecalcTrigger,Trigger1M)),NA())</f>
        <v>1.2052098470498596E-2</v>
      </c>
      <c r="O533" s="44">
        <f>IFERROR(_xll.qlIndexFixing(ONIndex3M,I533,TRUE,_xll.ohTrigger(RecalcTrigger,Trigger3M)),NA())</f>
        <v>1.2970353485655117E-2</v>
      </c>
      <c r="P533" s="44">
        <f>IFERROR(_xll.qlIndexFixing(ONIndex6M,I533,TRUE,_xll.ohTrigger(RecalcTrigger,Trigger6M)),NA())</f>
        <v>1.4119086358784783E-2</v>
      </c>
      <c r="Q533" s="178">
        <f>IFERROR(_xll.qlIndexFixing(ONIndex1Y,I533,TRUE,_xll.ohTrigger(RecalcTrigger,Trigger1Y)),NA())</f>
        <v>1.519486146484561E-2</v>
      </c>
    </row>
    <row r="534" spans="2:17" x14ac:dyDescent="0.2">
      <c r="B534" s="39" t="s">
        <v>42</v>
      </c>
      <c r="D534" s="42">
        <f>_xll.qlCalendarAdvance(Calendar,$D533,B534,"f",FALSE)</f>
        <v>43117</v>
      </c>
      <c r="E534" s="172">
        <f>_xll.qlInterestRateIndexValueDate(IndexON,D534)</f>
        <v>43117</v>
      </c>
      <c r="F534" s="188">
        <f>IFERROR(_xll.qlIndexFixing(IndexON,D534,TRUE,_xll.ohTrigger(RecalcTrigger,TriggerON)),NA())</f>
        <v>1.0806400686053097E-2</v>
      </c>
      <c r="H534" s="42">
        <f>_xll.qlCalendarAdvance(Calendar,$H533,B534,"f",FALSE)</f>
        <v>43117</v>
      </c>
      <c r="I534" s="172">
        <f>_xll.qlInterestRateIndexValueDate(Index1M,$H534)</f>
        <v>43117</v>
      </c>
      <c r="J534" s="177">
        <f>IFERROR(_xll.qlIndexFixing(Index1M,$H534,TRUE,_xll.ohTrigger(RecalcTrigger,Trigger1M)),NA())</f>
        <v>1.2270460336780765E-2</v>
      </c>
      <c r="K534" s="44">
        <f>IFERROR(_xll.qlIndexFixing(Index3M,H534,TRUE,_xll.ohTrigger(RecalcTrigger,Trigger3M)),NA())</f>
        <v>1.3399795387287245E-2</v>
      </c>
      <c r="L534" s="44">
        <f>IFERROR(_xll.qlIndexFixing(Index6M,$H534,TRUE,_xll.ohTrigger(RecalcTrigger,Trigger6M)),NA())</f>
        <v>1.5032638303930151E-2</v>
      </c>
      <c r="M534" s="178">
        <f>IFERROR(_xll.qlIndexFixing(Index1Y,$H534,TRUE,_xll.ohTrigger(RecalcTrigger,Trigger1Y)),NA())</f>
        <v>1.7229139483203371E-2</v>
      </c>
      <c r="N534" s="177">
        <f>IFERROR(_xll.qlIndexFixing(ONIndex1M,I534,TRUE,_xll.ohTrigger(RecalcTrigger,Trigger1M)),NA())</f>
        <v>1.2116879034083095E-2</v>
      </c>
      <c r="O534" s="44">
        <f>IFERROR(_xll.qlIndexFixing(ONIndex3M,I534,TRUE,_xll.ohTrigger(RecalcTrigger,Trigger3M)),NA())</f>
        <v>1.3025875259148334E-2</v>
      </c>
      <c r="P534" s="44">
        <f>IFERROR(_xll.qlIndexFixing(ONIndex6M,I534,TRUE,_xll.ohTrigger(RecalcTrigger,Trigger6M)),NA())</f>
        <v>1.4182351585468878E-2</v>
      </c>
      <c r="Q534" s="178">
        <f>IFERROR(_xll.qlIndexFixing(ONIndex1Y,I534,TRUE,_xll.ohTrigger(RecalcTrigger,Trigger1Y)),NA())</f>
        <v>1.5280656930050096E-2</v>
      </c>
    </row>
    <row r="535" spans="2:17" x14ac:dyDescent="0.2">
      <c r="B535" s="39" t="s">
        <v>42</v>
      </c>
      <c r="D535" s="42">
        <f>_xll.qlCalendarAdvance(Calendar,$D534,B535,"f",FALSE)</f>
        <v>43124</v>
      </c>
      <c r="E535" s="172">
        <f>_xll.qlInterestRateIndexValueDate(IndexON,D535)</f>
        <v>43124</v>
      </c>
      <c r="F535" s="188">
        <f>IFERROR(_xll.qlIndexFixing(IndexON,D535,TRUE,_xll.ohTrigger(RecalcTrigger,TriggerON)),NA())</f>
        <v>1.0858190305303994E-2</v>
      </c>
      <c r="H535" s="42">
        <f>_xll.qlCalendarAdvance(Calendar,$H534,B535,"f",FALSE)</f>
        <v>43124</v>
      </c>
      <c r="I535" s="172">
        <f>_xll.qlInterestRateIndexValueDate(Index1M,$H535)</f>
        <v>43124</v>
      </c>
      <c r="J535" s="177">
        <f>IFERROR(_xll.qlIndexFixing(Index1M,$H535,TRUE,_xll.ohTrigger(RecalcTrigger,Trigger1M)),NA())</f>
        <v>1.2334549071349572E-2</v>
      </c>
      <c r="K535" s="44">
        <f>IFERROR(_xll.qlIndexFixing(Index3M,H535,TRUE,_xll.ohTrigger(RecalcTrigger,Trigger3M)),NA())</f>
        <v>1.3455283708855121E-2</v>
      </c>
      <c r="L535" s="44">
        <f>IFERROR(_xll.qlIndexFixing(Index6M,$H535,TRUE,_xll.ohTrigger(RecalcTrigger,Trigger6M)),NA())</f>
        <v>1.5094156661829925E-2</v>
      </c>
      <c r="M535" s="178">
        <f>IFERROR(_xll.qlIndexFixing(Index1Y,$H535,TRUE,_xll.ohTrigger(RecalcTrigger,Trigger1Y)),NA())</f>
        <v>1.729220088996497E-2</v>
      </c>
      <c r="N535" s="177">
        <f>IFERROR(_xll.qlIndexFixing(ONIndex1M,I535,TRUE,_xll.ohTrigger(RecalcTrigger,Trigger1M)),NA())</f>
        <v>1.2181428026398766E-2</v>
      </c>
      <c r="O535" s="44">
        <f>IFERROR(_xll.qlIndexFixing(ONIndex3M,I535,TRUE,_xll.ohTrigger(RecalcTrigger,Trigger3M)),NA())</f>
        <v>1.3081367873162275E-2</v>
      </c>
      <c r="P535" s="44">
        <f>IFERROR(_xll.qlIndexFixing(ONIndex6M,I535,TRUE,_xll.ohTrigger(RecalcTrigger,Trigger6M)),NA())</f>
        <v>1.4245458015095247E-2</v>
      </c>
      <c r="Q535" s="178">
        <f>IFERROR(_xll.qlIndexFixing(ONIndex1Y,I535,TRUE,_xll.ohTrigger(RecalcTrigger,Trigger1Y)),NA())</f>
        <v>1.5365513228116079E-2</v>
      </c>
    </row>
    <row r="536" spans="2:17" x14ac:dyDescent="0.2">
      <c r="B536" s="39" t="s">
        <v>42</v>
      </c>
      <c r="D536" s="42">
        <f>_xll.qlCalendarAdvance(Calendar,$D535,B536,"f",FALSE)</f>
        <v>43131</v>
      </c>
      <c r="E536" s="172">
        <f>_xll.qlInterestRateIndexValueDate(IndexON,D536)</f>
        <v>43131</v>
      </c>
      <c r="F536" s="188">
        <f>IFERROR(_xll.qlIndexFixing(IndexON,D536,TRUE,_xll.ohTrigger(RecalcTrigger,TriggerON)),NA())</f>
        <v>1.0910016755713015E-2</v>
      </c>
      <c r="H536" s="42">
        <f>_xll.qlCalendarAdvance(Calendar,$H535,B536,"f",FALSE)</f>
        <v>43131</v>
      </c>
      <c r="I536" s="172">
        <f>_xll.qlInterestRateIndexValueDate(Index1M,$H536)</f>
        <v>43131</v>
      </c>
      <c r="J536" s="177">
        <f>IFERROR(_xll.qlIndexFixing(Index1M,$H536,TRUE,_xll.ohTrigger(RecalcTrigger,Trigger1M)),NA())</f>
        <v>1.2374638297835732E-2</v>
      </c>
      <c r="K536" s="44">
        <f>IFERROR(_xll.qlIndexFixing(Index3M,H536,TRUE,_xll.ohTrigger(RecalcTrigger,Trigger3M)),NA())</f>
        <v>1.3506537878908013E-2</v>
      </c>
      <c r="L536" s="44">
        <f>IFERROR(_xll.qlIndexFixing(Index6M,$H536,TRUE,_xll.ohTrigger(RecalcTrigger,Trigger6M)),NA())</f>
        <v>1.5155516887323568E-2</v>
      </c>
      <c r="M536" s="178">
        <f>IFERROR(_xll.qlIndexFixing(Index1Y,$H536,TRUE,_xll.ohTrigger(RecalcTrigger,Trigger1Y)),NA())</f>
        <v>1.7354515759940403E-2</v>
      </c>
      <c r="N536" s="177">
        <f>IFERROR(_xll.qlIndexFixing(ONIndex1M,I536,TRUE,_xll.ohTrigger(RecalcTrigger,Trigger1M)),NA())</f>
        <v>1.2245745447121426E-2</v>
      </c>
      <c r="O536" s="44">
        <f>IFERROR(_xll.qlIndexFixing(ONIndex3M,I536,TRUE,_xll.ohTrigger(RecalcTrigger,Trigger3M)),NA())</f>
        <v>1.3136831327777987E-2</v>
      </c>
      <c r="P536" s="44">
        <f>IFERROR(_xll.qlIndexFixing(ONIndex6M,I536,TRUE,_xll.ohTrigger(RecalcTrigger,Trigger6M)),NA())</f>
        <v>1.4308405647744937E-2</v>
      </c>
      <c r="Q536" s="178">
        <f>IFERROR(_xll.qlIndexFixing(ONIndex1Y,I536,TRUE,_xll.ohTrigger(RecalcTrigger,Trigger1Y)),NA())</f>
        <v>1.5449430358476235E-2</v>
      </c>
    </row>
    <row r="537" spans="2:17" x14ac:dyDescent="0.2">
      <c r="B537" s="39" t="s">
        <v>42</v>
      </c>
      <c r="D537" s="42">
        <f>_xll.qlCalendarAdvance(Calendar,$D536,B537,"f",FALSE)</f>
        <v>43138</v>
      </c>
      <c r="E537" s="172">
        <f>_xll.qlInterestRateIndexValueDate(IndexON,D537)</f>
        <v>43138</v>
      </c>
      <c r="F537" s="188">
        <f>IFERROR(_xll.qlIndexFixing(IndexON,D537,TRUE,_xll.ohTrigger(RecalcTrigger,TriggerON)),NA())</f>
        <v>1.0961880037442251E-2</v>
      </c>
      <c r="H537" s="42">
        <f>_xll.qlCalendarAdvance(Calendar,$H536,B537,"f",FALSE)</f>
        <v>43138</v>
      </c>
      <c r="I537" s="172">
        <f>_xll.qlInterestRateIndexValueDate(Index1M,$H537)</f>
        <v>43138</v>
      </c>
      <c r="J537" s="177">
        <f>IFERROR(_xll.qlIndexFixing(Index1M,$H537,TRUE,_xll.ohTrigger(RecalcTrigger,Trigger1M)),NA())</f>
        <v>1.2438335947312838E-2</v>
      </c>
      <c r="K537" s="44">
        <f>IFERROR(_xll.qlIndexFixing(Index3M,H537,TRUE,_xll.ohTrigger(RecalcTrigger,Trigger3M)),NA())</f>
        <v>1.3566174828775659E-2</v>
      </c>
      <c r="L537" s="44">
        <f>IFERROR(_xll.qlIndexFixing(Index6M,$H537,TRUE,_xll.ohTrigger(RecalcTrigger,Trigger6M)),NA())</f>
        <v>1.5216718965970063E-2</v>
      </c>
      <c r="M537" s="178">
        <f>IFERROR(_xll.qlIndexFixing(Index1Y,$H537,TRUE,_xll.ohTrigger(RecalcTrigger,Trigger1Y)),NA())</f>
        <v>1.741609643449693E-2</v>
      </c>
      <c r="N537" s="177">
        <f>IFERROR(_xll.qlIndexFixing(ONIndex1M,I537,TRUE,_xll.ohTrigger(RecalcTrigger,Trigger1M)),NA())</f>
        <v>1.2309831296170026E-2</v>
      </c>
      <c r="O537" s="44">
        <f>IFERROR(_xll.qlIndexFixing(ONIndex3M,I537,TRUE,_xll.ohTrigger(RecalcTrigger,Trigger3M)),NA())</f>
        <v>1.3192265622752331E-2</v>
      </c>
      <c r="P537" s="44">
        <f>IFERROR(_xll.qlIndexFixing(ONIndex6M,I537,TRUE,_xll.ohTrigger(RecalcTrigger,Trigger6M)),NA())</f>
        <v>1.4371194483255856E-2</v>
      </c>
      <c r="Q537" s="178">
        <f>IFERROR(_xll.qlIndexFixing(ONIndex1Y,I537,TRUE,_xll.ohTrigger(RecalcTrigger,Trigger1Y)),NA())</f>
        <v>1.5532408320482194E-2</v>
      </c>
    </row>
    <row r="538" spans="2:17" x14ac:dyDescent="0.2">
      <c r="B538" s="39" t="s">
        <v>42</v>
      </c>
      <c r="D538" s="42">
        <f>_xll.qlCalendarAdvance(Calendar,$D537,B538,"f",FALSE)</f>
        <v>43145</v>
      </c>
      <c r="E538" s="172">
        <f>_xll.qlInterestRateIndexValueDate(IndexON,D538)</f>
        <v>43145</v>
      </c>
      <c r="F538" s="188">
        <f>IFERROR(_xll.qlIndexFixing(IndexON,D538,TRUE,_xll.ohTrigger(RecalcTrigger,TriggerON)),NA())</f>
        <v>1.1013780150248564E-2</v>
      </c>
      <c r="H538" s="42">
        <f>_xll.qlCalendarAdvance(Calendar,$H537,B538,"f",FALSE)</f>
        <v>43145</v>
      </c>
      <c r="I538" s="172">
        <f>_xll.qlInterestRateIndexValueDate(Index1M,$H538)</f>
        <v>43145</v>
      </c>
      <c r="J538" s="177">
        <f>IFERROR(_xll.qlIndexFixing(Index1M,$H538,TRUE,_xll.ohTrigger(RecalcTrigger,Trigger1M)),NA())</f>
        <v>1.2501802110463405E-2</v>
      </c>
      <c r="K538" s="44">
        <f>IFERROR(_xll.qlIndexFixing(Index3M,H538,TRUE,_xll.ohTrigger(RecalcTrigger,Trigger3M)),NA())</f>
        <v>1.3617371942078373E-2</v>
      </c>
      <c r="L538" s="44">
        <f>IFERROR(_xll.qlIndexFixing(Index6M,$H538,TRUE,_xll.ohTrigger(RecalcTrigger,Trigger6M)),NA())</f>
        <v>1.5277762883367801E-2</v>
      </c>
      <c r="M538" s="178">
        <f>IFERROR(_xll.qlIndexFixing(Index1Y,$H538,TRUE,_xll.ohTrigger(RecalcTrigger,Trigger1Y)),NA())</f>
        <v>1.7476955259630111E-2</v>
      </c>
      <c r="N538" s="177">
        <f>IFERROR(_xll.qlIndexFixing(ONIndex1M,I538,TRUE,_xll.ohTrigger(RecalcTrigger,Trigger1M)),NA())</f>
        <v>1.2373685573382476E-2</v>
      </c>
      <c r="O538" s="44">
        <f>IFERROR(_xll.qlIndexFixing(ONIndex3M,I538,TRUE,_xll.ohTrigger(RecalcTrigger,Trigger3M)),NA())</f>
        <v>1.3247670758328445E-2</v>
      </c>
      <c r="P538" s="44">
        <f>IFERROR(_xll.qlIndexFixing(ONIndex6M,I538,TRUE,_xll.ohTrigger(RecalcTrigger,Trigger6M)),NA())</f>
        <v>1.443382452146591E-2</v>
      </c>
      <c r="Q538" s="178">
        <f>IFERROR(_xll.qlIndexFixing(ONIndex1Y,I538,TRUE,_xll.ohTrigger(RecalcTrigger,Trigger1Y)),NA())</f>
        <v>1.5614447113485586E-2</v>
      </c>
    </row>
    <row r="539" spans="2:17" x14ac:dyDescent="0.2">
      <c r="B539" s="39" t="s">
        <v>42</v>
      </c>
      <c r="D539" s="42">
        <f>_xll.qlCalendarAdvance(Calendar,$D538,B539,"f",FALSE)</f>
        <v>43152</v>
      </c>
      <c r="E539" s="172">
        <f>_xll.qlInterestRateIndexValueDate(IndexON,D539)</f>
        <v>43152</v>
      </c>
      <c r="F539" s="188">
        <f>IFERROR(_xll.qlIndexFixing(IndexON,D539,TRUE,_xll.ohTrigger(RecalcTrigger,TriggerON)),NA())</f>
        <v>1.106571709445614E-2</v>
      </c>
      <c r="H539" s="42">
        <f>_xll.qlCalendarAdvance(Calendar,$H538,B539,"f",FALSE)</f>
        <v>43152</v>
      </c>
      <c r="I539" s="172">
        <f>_xll.qlInterestRateIndexValueDate(Index1M,$H539)</f>
        <v>43152</v>
      </c>
      <c r="J539" s="177">
        <f>IFERROR(_xll.qlIndexFixing(Index1M,$H539,TRUE,_xll.ohTrigger(RecalcTrigger,Trigger1M)),NA())</f>
        <v>1.2565036783909545E-2</v>
      </c>
      <c r="K539" s="44">
        <f>IFERROR(_xll.qlIndexFixing(Index3M,H539,TRUE,_xll.ohTrigger(RecalcTrigger,Trigger3M)),NA())</f>
        <v>1.3672746197052716E-2</v>
      </c>
      <c r="L539" s="44">
        <f>IFERROR(_xll.qlIndexFixing(Index6M,$H539,TRUE,_xll.ohTrigger(RecalcTrigger,Trigger6M)),NA())</f>
        <v>1.5338648625148756E-2</v>
      </c>
      <c r="M539" s="178">
        <f>IFERROR(_xll.qlIndexFixing(Index1Y,$H539,TRUE,_xll.ohTrigger(RecalcTrigger,Trigger1Y)),NA())</f>
        <v>1.7537104585875651E-2</v>
      </c>
      <c r="N539" s="177">
        <f>IFERROR(_xll.qlIndexFixing(ONIndex1M,I539,TRUE,_xll.ohTrigger(RecalcTrigger,Trigger1M)),NA())</f>
        <v>1.2437308278758774E-2</v>
      </c>
      <c r="O539" s="44">
        <f>IFERROR(_xll.qlIndexFixing(ONIndex3M,I539,TRUE,_xll.ohTrigger(RecalcTrigger,Trigger3M)),NA())</f>
        <v>1.3303046734344237E-2</v>
      </c>
      <c r="P539" s="44">
        <f>IFERROR(_xll.qlIndexFixing(ONIndex6M,I539,TRUE,_xll.ohTrigger(RecalcTrigger,Trigger6M)),NA())</f>
        <v>1.4496295762456146E-2</v>
      </c>
      <c r="Q539" s="178">
        <f>IFERROR(_xll.qlIndexFixing(ONIndex1Y,I539,TRUE,_xll.ohTrigger(RecalcTrigger,Trigger1Y)),NA())</f>
        <v>1.569554673683804E-2</v>
      </c>
    </row>
    <row r="540" spans="2:17" x14ac:dyDescent="0.2">
      <c r="B540" s="39" t="s">
        <v>42</v>
      </c>
      <c r="D540" s="42">
        <f>_xll.qlCalendarAdvance(Calendar,$D539,B540,"f",FALSE)</f>
        <v>43159</v>
      </c>
      <c r="E540" s="172">
        <f>_xll.qlInterestRateIndexValueDate(IndexON,D540)</f>
        <v>43159</v>
      </c>
      <c r="F540" s="188">
        <f>IFERROR(_xll.qlIndexFixing(IndexON,D540,TRUE,_xll.ohTrigger(RecalcTrigger,TriggerON)),NA())</f>
        <v>1.1117690869902885E-2</v>
      </c>
      <c r="H540" s="42">
        <f>_xll.qlCalendarAdvance(Calendar,$H539,B540,"f",FALSE)</f>
        <v>43159</v>
      </c>
      <c r="I540" s="172">
        <f>_xll.qlInterestRateIndexValueDate(Index1M,$H540)</f>
        <v>43159</v>
      </c>
      <c r="J540" s="177">
        <f>IFERROR(_xll.qlIndexFixing(Index1M,$H540,TRUE,_xll.ohTrigger(RecalcTrigger,Trigger1M)),NA())</f>
        <v>1.2632738633480094E-2</v>
      </c>
      <c r="K540" s="44">
        <f>IFERROR(_xll.qlIndexFixing(Index3M,H540,TRUE,_xll.ohTrigger(RecalcTrigger,Trigger3M)),NA())</f>
        <v>1.3740709506436291E-2</v>
      </c>
      <c r="L540" s="44">
        <f>IFERROR(_xll.qlIndexFixing(Index6M,$H540,TRUE,_xll.ohTrigger(RecalcTrigger,Trigger6M)),NA())</f>
        <v>1.5413193388635772E-2</v>
      </c>
      <c r="M540" s="178">
        <f>IFERROR(_xll.qlIndexFixing(Index1Y,$H540,TRUE,_xll.ohTrigger(RecalcTrigger,Trigger1Y)),NA())</f>
        <v>1.7596556768221916E-2</v>
      </c>
      <c r="N540" s="177">
        <f>IFERROR(_xll.qlIndexFixing(ONIndex1M,I540,TRUE,_xll.ohTrigger(RecalcTrigger,Trigger1M)),NA())</f>
        <v>1.2500699412055782E-2</v>
      </c>
      <c r="O540" s="44">
        <f>IFERROR(_xll.qlIndexFixing(ONIndex3M,I540,TRUE,_xll.ohTrigger(RecalcTrigger,Trigger3M)),NA())</f>
        <v>1.3358393550799708E-2</v>
      </c>
      <c r="P540" s="44">
        <f>IFERROR(_xll.qlIndexFixing(ONIndex6M,I540,TRUE,_xll.ohTrigger(RecalcTrigger,Trigger6M)),NA())</f>
        <v>1.4558608205983425E-2</v>
      </c>
      <c r="Q540" s="178">
        <f>IFERROR(_xll.qlIndexFixing(ONIndex1Y,I540,TRUE,_xll.ohTrigger(RecalcTrigger,Trigger1Y)),NA())</f>
        <v>1.5775707189972232E-2</v>
      </c>
    </row>
    <row r="541" spans="2:17" x14ac:dyDescent="0.2">
      <c r="B541" s="39" t="s">
        <v>42</v>
      </c>
      <c r="D541" s="42">
        <f>_xll.qlCalendarAdvance(Calendar,$D540,B541,"f",FALSE)</f>
        <v>43166</v>
      </c>
      <c r="E541" s="172">
        <f>_xll.qlInterestRateIndexValueDate(IndexON,D541)</f>
        <v>43166</v>
      </c>
      <c r="F541" s="188">
        <f>IFERROR(_xll.qlIndexFixing(IndexON,D541,TRUE,_xll.ohTrigger(RecalcTrigger,TriggerON)),NA())</f>
        <v>1.11697014765888E-2</v>
      </c>
      <c r="H541" s="42">
        <f>_xll.qlCalendarAdvance(Calendar,$H540,B541,"f",FALSE)</f>
        <v>43166</v>
      </c>
      <c r="I541" s="172">
        <f>_xll.qlInterestRateIndexValueDate(Index1M,$H541)</f>
        <v>43166</v>
      </c>
      <c r="J541" s="177">
        <f>IFERROR(_xll.qlIndexFixing(Index1M,$H541,TRUE,_xll.ohTrigger(RecalcTrigger,Trigger1M)),NA())</f>
        <v>1.2714220598409808E-2</v>
      </c>
      <c r="K541" s="44">
        <f>IFERROR(_xll.qlIndexFixing(Index3M,H541,TRUE,_xll.ohTrigger(RecalcTrigger,Trigger3M)),NA())</f>
        <v>1.3796026858550733E-2</v>
      </c>
      <c r="L541" s="44">
        <f>IFERROR(_xll.qlIndexFixing(Index6M,$H541,TRUE,_xll.ohTrigger(RecalcTrigger,Trigger6M)),NA())</f>
        <v>1.5473736483679357E-2</v>
      </c>
      <c r="M541" s="178">
        <f>IFERROR(_xll.qlIndexFixing(Index1Y,$H541,TRUE,_xll.ohTrigger(RecalcTrigger,Trigger1Y)),NA())</f>
        <v>1.765532416602511E-2</v>
      </c>
      <c r="N541" s="177">
        <f>IFERROR(_xll.qlIndexFixing(ONIndex1M,I541,TRUE,_xll.ohTrigger(RecalcTrigger,Trigger1M)),NA())</f>
        <v>1.2563858973273501E-2</v>
      </c>
      <c r="O541" s="44">
        <f>IFERROR(_xll.qlIndexFixing(ONIndex3M,I541,TRUE,_xll.ohTrigger(RecalcTrigger,Trigger3M)),NA())</f>
        <v>1.3413711207694856E-2</v>
      </c>
      <c r="P541" s="44">
        <f>IFERROR(_xll.qlIndexFixing(ONIndex6M,I541,TRUE,_xll.ohTrigger(RecalcTrigger,Trigger6M)),NA())</f>
        <v>1.4620761852128794E-2</v>
      </c>
      <c r="Q541" s="178">
        <f>IFERROR(_xll.qlIndexFixing(ONIndex1Y,I541,TRUE,_xll.ohTrigger(RecalcTrigger,Trigger1Y)),NA())</f>
        <v>1.5854928472158747E-2</v>
      </c>
    </row>
    <row r="542" spans="2:17" x14ac:dyDescent="0.2">
      <c r="B542" s="39" t="s">
        <v>42</v>
      </c>
      <c r="D542" s="42">
        <f>_xll.qlCalendarAdvance(Calendar,$D541,B542,"f",FALSE)</f>
        <v>43173</v>
      </c>
      <c r="E542" s="172">
        <f>_xll.qlInterestRateIndexValueDate(IndexON,D542)</f>
        <v>43173</v>
      </c>
      <c r="F542" s="188">
        <f>IFERROR(_xll.qlIndexFixing(IndexON,D542,TRUE,_xll.ohTrigger(RecalcTrigger,TriggerON)),NA())</f>
        <v>1.1221748914594931E-2</v>
      </c>
      <c r="H542" s="42">
        <f>_xll.qlCalendarAdvance(Calendar,$H541,B542,"f",FALSE)</f>
        <v>43173</v>
      </c>
      <c r="I542" s="172">
        <f>_xll.qlInterestRateIndexValueDate(Index1M,$H542)</f>
        <v>43173</v>
      </c>
      <c r="J542" s="177">
        <f>IFERROR(_xll.qlIndexFixing(Index1M,$H542,TRUE,_xll.ohTrigger(RecalcTrigger,Trigger1M)),NA())</f>
        <v>1.2776689002456031E-2</v>
      </c>
      <c r="K542" s="44">
        <f>IFERROR(_xll.qlIndexFixing(Index3M,H542,TRUE,_xll.ohTrigger(RecalcTrigger,Trigger3M)),NA())</f>
        <v>1.3851315710592537E-2</v>
      </c>
      <c r="L542" s="44">
        <f>IFERROR(_xll.qlIndexFixing(Index6M,$H542,TRUE,_xll.ohTrigger(RecalcTrigger,Trigger6M)),NA())</f>
        <v>1.5534121366961638E-2</v>
      </c>
      <c r="M542" s="178">
        <f>IFERROR(_xll.qlIndexFixing(Index1Y,$H542,TRUE,_xll.ohTrigger(RecalcTrigger,Trigger1Y)),NA())</f>
        <v>1.7713419142923126E-2</v>
      </c>
      <c r="N542" s="177">
        <f>IFERROR(_xll.qlIndexFixing(ONIndex1M,I542,TRUE,_xll.ohTrigger(RecalcTrigger,Trigger1M)),NA())</f>
        <v>1.262678696216879E-2</v>
      </c>
      <c r="O542" s="44">
        <f>IFERROR(_xll.qlIndexFixing(ONIndex3M,I542,TRUE,_xll.ohTrigger(RecalcTrigger,Trigger3M)),NA())</f>
        <v>1.3468999705110729E-2</v>
      </c>
      <c r="P542" s="44">
        <f>IFERROR(_xll.qlIndexFixing(ONIndex6M,I542,TRUE,_xll.ohTrigger(RecalcTrigger,Trigger6M)),NA())</f>
        <v>1.4682756700649113E-2</v>
      </c>
      <c r="Q542" s="178">
        <f>IFERROR(_xll.qlIndexFixing(ONIndex1Y,I542,TRUE,_xll.ohTrigger(RecalcTrigger,Trigger1Y)),NA())</f>
        <v>1.5933210582830259E-2</v>
      </c>
    </row>
    <row r="543" spans="2:17" x14ac:dyDescent="0.2">
      <c r="B543" s="39" t="s">
        <v>42</v>
      </c>
      <c r="D543" s="42">
        <f>_xll.qlCalendarAdvance(Calendar,$D542,B543,"f",FALSE)</f>
        <v>43180</v>
      </c>
      <c r="E543" s="172">
        <f>_xll.qlInterestRateIndexValueDate(IndexON,D543)</f>
        <v>43180</v>
      </c>
      <c r="F543" s="188">
        <f>IFERROR(_xll.qlIndexFixing(IndexON,D543,TRUE,_xll.ohTrigger(RecalcTrigger,TriggerON)),NA())</f>
        <v>1.1273833183921278E-2</v>
      </c>
      <c r="H543" s="42">
        <f>_xll.qlCalendarAdvance(Calendar,$H542,B543,"f",FALSE)</f>
        <v>43180</v>
      </c>
      <c r="I543" s="172">
        <f>_xll.qlInterestRateIndexValueDate(Index1M,$H543)</f>
        <v>43180</v>
      </c>
      <c r="J543" s="177">
        <f>IFERROR(_xll.qlIndexFixing(Index1M,$H543,TRUE,_xll.ohTrigger(RecalcTrigger,Trigger1M)),NA())</f>
        <v>1.2838925914904377E-2</v>
      </c>
      <c r="K543" s="44">
        <f>IFERROR(_xll.qlIndexFixing(Index3M,H543,TRUE,_xll.ohTrigger(RecalcTrigger,Trigger3M)),NA())</f>
        <v>1.3906576061353934E-2</v>
      </c>
      <c r="L543" s="44">
        <f>IFERROR(_xll.qlIndexFixing(Index6M,$H543,TRUE,_xll.ohTrigger(RecalcTrigger,Trigger6M)),NA())</f>
        <v>1.559434802403567E-2</v>
      </c>
      <c r="M543" s="178">
        <f>IFERROR(_xll.qlIndexFixing(Index1Y,$H543,TRUE,_xll.ohTrigger(RecalcTrigger,Trigger1Y)),NA())</f>
        <v>1.7770854066753605E-2</v>
      </c>
      <c r="N543" s="177">
        <f>IFERROR(_xll.qlIndexFixing(ONIndex1M,I543,TRUE,_xll.ohTrigger(RecalcTrigger,Trigger1M)),NA())</f>
        <v>1.2689483378660604E-2</v>
      </c>
      <c r="O543" s="44">
        <f>IFERROR(_xll.qlIndexFixing(ONIndex3M,I543,TRUE,_xll.ohTrigger(RecalcTrigger,Trigger3M)),NA())</f>
        <v>1.3524259042885234E-2</v>
      </c>
      <c r="P543" s="44">
        <f>IFERROR(_xll.qlIndexFixing(ONIndex6M,I543,TRUE,_xll.ohTrigger(RecalcTrigger,Trigger6M)),NA())</f>
        <v>1.4744592751625429E-2</v>
      </c>
      <c r="Q543" s="178">
        <f>IFERROR(_xll.qlIndexFixing(ONIndex1Y,I543,TRUE,_xll.ohTrigger(RecalcTrigger,Trigger1Y)),NA())</f>
        <v>1.6010553521419446E-2</v>
      </c>
    </row>
    <row r="544" spans="2:17" x14ac:dyDescent="0.2">
      <c r="B544" s="39" t="s">
        <v>42</v>
      </c>
      <c r="D544" s="42">
        <f>_xll.qlCalendarAdvance(Calendar,$D543,B544,"f",FALSE)</f>
        <v>43187</v>
      </c>
      <c r="E544" s="172">
        <f>_xll.qlInterestRateIndexValueDate(IndexON,D544)</f>
        <v>43187</v>
      </c>
      <c r="F544" s="188">
        <f>IFERROR(_xll.qlIndexFixing(IndexON,D544,TRUE,_xll.ohTrigger(RecalcTrigger,TriggerON)),NA())</f>
        <v>1.1325954284486794E-2</v>
      </c>
      <c r="H544" s="42">
        <f>_xll.qlCalendarAdvance(Calendar,$H543,B544,"f",FALSE)</f>
        <v>43187</v>
      </c>
      <c r="I544" s="172">
        <f>_xll.qlInterestRateIndexValueDate(Index1M,$H544)</f>
        <v>43187</v>
      </c>
      <c r="J544" s="177">
        <f>IFERROR(_xll.qlIndexFixing(Index1M,$H544,TRUE,_xll.ohTrigger(RecalcTrigger,Trigger1M)),NA())</f>
        <v>1.2900931331857256E-2</v>
      </c>
      <c r="K544" s="44">
        <f>IFERROR(_xll.qlIndexFixing(Index3M,H544,TRUE,_xll.ohTrigger(RecalcTrigger,Trigger3M)),NA())</f>
        <v>1.3961807909625397E-2</v>
      </c>
      <c r="L544" s="44">
        <f>IFERROR(_xll.qlIndexFixing(Index6M,$H544,TRUE,_xll.ohTrigger(RecalcTrigger,Trigger6M)),NA())</f>
        <v>1.5654416440491956E-2</v>
      </c>
      <c r="M544" s="178">
        <f>IFERROR(_xll.qlIndexFixing(Index1Y,$H544,TRUE,_xll.ohTrigger(RecalcTrigger,Trigger1Y)),NA())</f>
        <v>1.7827641309473119E-2</v>
      </c>
      <c r="N544" s="177">
        <f>IFERROR(_xll.qlIndexFixing(ONIndex1M,I544,TRUE,_xll.ohTrigger(RecalcTrigger,Trigger1M)),NA())</f>
        <v>1.2751948222667897E-2</v>
      </c>
      <c r="O544" s="44">
        <f>IFERROR(_xll.qlIndexFixing(ONIndex3M,I544,TRUE,_xll.ohTrigger(RecalcTrigger,Trigger3M)),NA())</f>
        <v>1.357948922101837E-2</v>
      </c>
      <c r="P544" s="44">
        <f>IFERROR(_xll.qlIndexFixing(ONIndex6M,I544,TRUE,_xll.ohTrigger(RecalcTrigger,Trigger6M)),NA())</f>
        <v>1.4806270004733557E-2</v>
      </c>
      <c r="Q544" s="178">
        <f>IFERROR(_xll.qlIndexFixing(ONIndex1Y,I544,TRUE,_xll.ohTrigger(RecalcTrigger,Trigger1Y)),NA())</f>
        <v>1.6086957287277937E-2</v>
      </c>
    </row>
    <row r="545" spans="2:17" x14ac:dyDescent="0.2">
      <c r="B545" s="39" t="s">
        <v>42</v>
      </c>
      <c r="D545" s="42">
        <f>_xll.qlCalendarAdvance(Calendar,$D544,B545,"f",FALSE)</f>
        <v>43194</v>
      </c>
      <c r="E545" s="172">
        <f>_xll.qlInterestRateIndexValueDate(IndexON,D545)</f>
        <v>43194</v>
      </c>
      <c r="F545" s="188">
        <f>IFERROR(_xll.qlIndexFixing(IndexON,D545,TRUE,_xll.ohTrigger(RecalcTrigger,TriggerON)),NA())</f>
        <v>1.1378112216534619E-2</v>
      </c>
      <c r="H545" s="42">
        <f>_xll.qlCalendarAdvance(Calendar,$H544,B545,"f",FALSE)</f>
        <v>43194</v>
      </c>
      <c r="I545" s="172">
        <f>_xll.qlInterestRateIndexValueDate(Index1M,$H545)</f>
        <v>43194</v>
      </c>
      <c r="J545" s="177">
        <f>IFERROR(_xll.qlIndexFixing(Index1M,$H545,TRUE,_xll.ohTrigger(RecalcTrigger,Trigger1M)),NA())</f>
        <v>1.294883588648732E-2</v>
      </c>
      <c r="K545" s="44">
        <f>IFERROR(_xll.qlIndexFixing(Index3M,H545,TRUE,_xll.ohTrigger(RecalcTrigger,Trigger3M)),NA())</f>
        <v>1.4012804982951687E-2</v>
      </c>
      <c r="L545" s="44">
        <f>IFERROR(_xll.qlIndexFixing(Index6M,$H545,TRUE,_xll.ohTrigger(RecalcTrigger,Trigger6M)),NA())</f>
        <v>1.5709765165124512E-2</v>
      </c>
      <c r="M545" s="178">
        <f>IFERROR(_xll.qlIndexFixing(Index1Y,$H545,TRUE,_xll.ohTrigger(RecalcTrigger,Trigger1Y)),NA())</f>
        <v>1.7883793247076785E-2</v>
      </c>
      <c r="N545" s="177">
        <f>IFERROR(_xll.qlIndexFixing(ONIndex1M,I545,TRUE,_xll.ohTrigger(RecalcTrigger,Trigger1M)),NA())</f>
        <v>1.2814181494028576E-2</v>
      </c>
      <c r="O545" s="44">
        <f>IFERROR(_xll.qlIndexFixing(ONIndex3M,I545,TRUE,_xll.ohTrigger(RecalcTrigger,Trigger3M)),NA())</f>
        <v>1.3634690239672231E-2</v>
      </c>
      <c r="P545" s="44">
        <f>IFERROR(_xll.qlIndexFixing(ONIndex6M,I545,TRUE,_xll.ohTrigger(RecalcTrigger,Trigger6M)),NA())</f>
        <v>1.4867788460216635E-2</v>
      </c>
      <c r="Q545" s="178">
        <f>IFERROR(_xll.qlIndexFixing(ONIndex1Y,I545,TRUE,_xll.ohTrigger(RecalcTrigger,Trigger1Y)),NA())</f>
        <v>1.6162421879919453E-2</v>
      </c>
    </row>
    <row r="546" spans="2:17" x14ac:dyDescent="0.2">
      <c r="B546" s="39" t="s">
        <v>42</v>
      </c>
      <c r="D546" s="42">
        <f>_xll.qlCalendarAdvance(Calendar,$D545,B546,"f",FALSE)</f>
        <v>43201</v>
      </c>
      <c r="E546" s="172">
        <f>_xll.qlInterestRateIndexValueDate(IndexON,D546)</f>
        <v>43201</v>
      </c>
      <c r="F546" s="188">
        <f>IFERROR(_xll.qlIndexFixing(IndexON,D546,TRUE,_xll.ohTrigger(RecalcTrigger,TriggerON)),NA())</f>
        <v>1.143030697990266E-2</v>
      </c>
      <c r="H546" s="42">
        <f>_xll.qlCalendarAdvance(Calendar,$H545,B546,"f",FALSE)</f>
        <v>43201</v>
      </c>
      <c r="I546" s="172">
        <f>_xll.qlInterestRateIndexValueDate(Index1M,$H546)</f>
        <v>43201</v>
      </c>
      <c r="J546" s="177">
        <f>IFERROR(_xll.qlIndexFixing(Index1M,$H546,TRUE,_xll.ohTrigger(RecalcTrigger,Trigger1M)),NA())</f>
        <v>1.3010421342255349E-2</v>
      </c>
      <c r="K546" s="44">
        <f>IFERROR(_xll.qlIndexFixing(Index3M,H546,TRUE,_xll.ohTrigger(RecalcTrigger,Trigger3M)),NA())</f>
        <v>1.4067979740058948E-2</v>
      </c>
      <c r="L546" s="44">
        <f>IFERROR(_xll.qlIndexFixing(Index6M,$H546,TRUE,_xll.ohTrigger(RecalcTrigger,Trigger6M)),NA())</f>
        <v>1.5769520742670861E-2</v>
      </c>
      <c r="M546" s="178">
        <f>IFERROR(_xll.qlIndexFixing(Index1Y,$H546,TRUE,_xll.ohTrigger(RecalcTrigger,Trigger1Y)),NA())</f>
        <v>1.7939322259519885E-2</v>
      </c>
      <c r="N546" s="177">
        <f>IFERROR(_xll.qlIndexFixing(ONIndex1M,I546,TRUE,_xll.ohTrigger(RecalcTrigger,Trigger1M)),NA())</f>
        <v>1.2876183192661594E-2</v>
      </c>
      <c r="O546" s="44">
        <f>IFERROR(_xll.qlIndexFixing(ONIndex3M,I546,TRUE,_xll.ohTrigger(RecalcTrigger,Trigger3M)),NA())</f>
        <v>1.3689862098684724E-2</v>
      </c>
      <c r="P546" s="44">
        <f>IFERROR(_xll.qlIndexFixing(ONIndex6M,I546,TRUE,_xll.ohTrigger(RecalcTrigger,Trigger6M)),NA())</f>
        <v>1.4929148117831526E-2</v>
      </c>
      <c r="Q546" s="178">
        <f>IFERROR(_xll.qlIndexFixing(ONIndex1Y,I546,TRUE,_xll.ohTrigger(RecalcTrigger,Trigger1Y)),NA())</f>
        <v>1.6236947298695625E-2</v>
      </c>
    </row>
    <row r="547" spans="2:17" x14ac:dyDescent="0.2">
      <c r="B547" s="39" t="s">
        <v>42</v>
      </c>
      <c r="D547" s="42">
        <f>_xll.qlCalendarAdvance(Calendar,$D546,B547,"f",FALSE)</f>
        <v>43208</v>
      </c>
      <c r="E547" s="172">
        <f>_xll.qlInterestRateIndexValueDate(IndexON,D547)</f>
        <v>43208</v>
      </c>
      <c r="F547" s="188">
        <f>IFERROR(_xll.qlIndexFixing(IndexON,D547,TRUE,_xll.ohTrigger(RecalcTrigger,TriggerON)),NA())</f>
        <v>1.1482538574671963E-2</v>
      </c>
      <c r="H547" s="42">
        <f>_xll.qlCalendarAdvance(Calendar,$H546,B547,"f",FALSE)</f>
        <v>43208</v>
      </c>
      <c r="I547" s="172">
        <f>_xll.qlInterestRateIndexValueDate(Index1M,$H547)</f>
        <v>43208</v>
      </c>
      <c r="J547" s="177">
        <f>IFERROR(_xll.qlIndexFixing(Index1M,$H547,TRUE,_xll.ohTrigger(RecalcTrigger,Trigger1M)),NA())</f>
        <v>1.3071775285429355E-2</v>
      </c>
      <c r="K547" s="44">
        <f>IFERROR(_xll.qlIndexFixing(Index3M,H547,TRUE,_xll.ohTrigger(RecalcTrigger,Trigger3M)),NA())</f>
        <v>1.4123125983932163E-2</v>
      </c>
      <c r="L547" s="44">
        <f>IFERROR(_xll.qlIndexFixing(Index6M,$H547,TRUE,_xll.ohTrigger(RecalcTrigger,Trigger6M)),NA())</f>
        <v>1.5829102761232675E-2</v>
      </c>
      <c r="M547" s="178">
        <f>IFERROR(_xll.qlIndexFixing(Index1Y,$H547,TRUE,_xll.ohTrigger(RecalcTrigger,Trigger1Y)),NA())</f>
        <v>1.7994240730640598E-2</v>
      </c>
      <c r="N547" s="177">
        <f>IFERROR(_xll.qlIndexFixing(ONIndex1M,I547,TRUE,_xll.ohTrigger(RecalcTrigger,Trigger1M)),NA())</f>
        <v>1.293795331840486E-2</v>
      </c>
      <c r="O547" s="44">
        <f>IFERROR(_xll.qlIndexFixing(ONIndex3M,I547,TRUE,_xll.ohTrigger(RecalcTrigger,Trigger3M)),NA())</f>
        <v>1.3745004797974802E-2</v>
      </c>
      <c r="P547" s="44">
        <f>IFERROR(_xll.qlIndexFixing(ONIndex6M,I547,TRUE,_xll.ohTrigger(RecalcTrigger,Trigger6M)),NA())</f>
        <v>1.4990348977335088E-2</v>
      </c>
      <c r="Q547" s="178">
        <f>IFERROR(_xll.qlIndexFixing(ONIndex1Y,I547,TRUE,_xll.ohTrigger(RecalcTrigger,Trigger1Y)),NA())</f>
        <v>1.6310533542958083E-2</v>
      </c>
    </row>
    <row r="548" spans="2:17" x14ac:dyDescent="0.2">
      <c r="B548" s="39" t="s">
        <v>42</v>
      </c>
      <c r="D548" s="42">
        <f>_xll.qlCalendarAdvance(Calendar,$D547,B548,"f",FALSE)</f>
        <v>43215</v>
      </c>
      <c r="E548" s="172">
        <f>_xll.qlInterestRateIndexValueDate(IndexON,D548)</f>
        <v>43215</v>
      </c>
      <c r="F548" s="188">
        <f>IFERROR(_xll.qlIndexFixing(IndexON,D548,TRUE,_xll.ohTrigger(RecalcTrigger,TriggerON)),NA())</f>
        <v>1.1534807000761482E-2</v>
      </c>
      <c r="H548" s="42">
        <f>_xll.qlCalendarAdvance(Calendar,$H547,B548,"f",FALSE)</f>
        <v>43215</v>
      </c>
      <c r="I548" s="172">
        <f>_xll.qlInterestRateIndexValueDate(Index1M,$H548)</f>
        <v>43215</v>
      </c>
      <c r="J548" s="177">
        <f>IFERROR(_xll.qlIndexFixing(Index1M,$H548,TRUE,_xll.ohTrigger(RecalcTrigger,Trigger1M)),NA())</f>
        <v>1.3132897712516245E-2</v>
      </c>
      <c r="K548" s="44">
        <f>IFERROR(_xll.qlIndexFixing(Index3M,H548,TRUE,_xll.ohTrigger(RecalcTrigger,Trigger3M)),NA())</f>
        <v>1.4178243713378795E-2</v>
      </c>
      <c r="L548" s="44">
        <f>IFERROR(_xll.qlIndexFixing(Index6M,$H548,TRUE,_xll.ohTrigger(RecalcTrigger,Trigger6M)),NA())</f>
        <v>1.5888500513711844E-2</v>
      </c>
      <c r="M548" s="178">
        <f>IFERROR(_xll.qlIndexFixing(Index1Y,$H548,TRUE,_xll.ohTrigger(RecalcTrigger,Trigger1Y)),NA())</f>
        <v>1.8048561048086054E-2</v>
      </c>
      <c r="N548" s="177">
        <f>IFERROR(_xll.qlIndexFixing(ONIndex1M,I548,TRUE,_xll.ohTrigger(RecalcTrigger,Trigger1M)),NA())</f>
        <v>1.2999491871177327E-2</v>
      </c>
      <c r="O548" s="44">
        <f>IFERROR(_xll.qlIndexFixing(ONIndex3M,I548,TRUE,_xll.ohTrigger(RecalcTrigger,Trigger3M)),NA())</f>
        <v>1.3800118337704559E-2</v>
      </c>
      <c r="P548" s="44">
        <f>IFERROR(_xll.qlIndexFixing(ONIndex6M,I548,TRUE,_xll.ohTrigger(RecalcTrigger,Trigger6M)),NA())</f>
        <v>1.5051391038889417E-2</v>
      </c>
      <c r="Q548" s="178">
        <f>IFERROR(_xll.qlIndexFixing(ONIndex1Y,I548,TRUE,_xll.ohTrigger(RecalcTrigger,Trigger1Y)),NA())</f>
        <v>1.6383180612220549E-2</v>
      </c>
    </row>
    <row r="549" spans="2:17" x14ac:dyDescent="0.2">
      <c r="B549" s="39" t="s">
        <v>42</v>
      </c>
      <c r="D549" s="42">
        <f>_xll.qlCalendarAdvance(Calendar,$D548,B549,"f",FALSE)</f>
        <v>43222</v>
      </c>
      <c r="E549" s="172">
        <f>_xll.qlInterestRateIndexValueDate(IndexON,D549)</f>
        <v>43222</v>
      </c>
      <c r="F549" s="188">
        <f>IFERROR(_xll.qlIndexFixing(IndexON,D549,TRUE,_xll.ohTrigger(RecalcTrigger,TriggerON)),NA())</f>
        <v>1.158711225833331E-2</v>
      </c>
      <c r="H549" s="42">
        <f>_xll.qlCalendarAdvance(Calendar,$H548,B549,"f",FALSE)</f>
        <v>43222</v>
      </c>
      <c r="I549" s="172">
        <f>_xll.qlInterestRateIndexValueDate(Index1M,$H549)</f>
        <v>43222</v>
      </c>
      <c r="J549" s="177">
        <f>IFERROR(_xll.qlIndexFixing(Index1M,$H549,TRUE,_xll.ohTrigger(RecalcTrigger,Trigger1M)),NA())</f>
        <v>1.320748584839047E-2</v>
      </c>
      <c r="K549" s="44">
        <f>IFERROR(_xll.qlIndexFixing(Index3M,H549,TRUE,_xll.ohTrigger(RecalcTrigger,Trigger3M)),NA())</f>
        <v>1.4237539571408603E-2</v>
      </c>
      <c r="L549" s="44">
        <f>IFERROR(_xll.qlIndexFixing(Index6M,$H549,TRUE,_xll.ohTrigger(RecalcTrigger,Trigger6M)),NA())</f>
        <v>1.5952215090504665E-2</v>
      </c>
      <c r="M549" s="178">
        <f>IFERROR(_xll.qlIndexFixing(Index1Y,$H549,TRUE,_xll.ohTrigger(RecalcTrigger,Trigger1Y)),NA())</f>
        <v>1.8102295603237062E-2</v>
      </c>
      <c r="N549" s="177">
        <f>IFERROR(_xll.qlIndexFixing(ONIndex1M,I549,TRUE,_xll.ohTrigger(RecalcTrigger,Trigger1M)),NA())</f>
        <v>1.3060798850897948E-2</v>
      </c>
      <c r="O549" s="44">
        <f>IFERROR(_xll.qlIndexFixing(ONIndex3M,I549,TRUE,_xll.ohTrigger(RecalcTrigger,Trigger3M)),NA())</f>
        <v>1.3855202717792947E-2</v>
      </c>
      <c r="P549" s="44">
        <f>IFERROR(_xll.qlIndexFixing(ONIndex6M,I549,TRUE,_xll.ohTrigger(RecalcTrigger,Trigger6M)),NA())</f>
        <v>1.5112274302413464E-2</v>
      </c>
      <c r="Q549" s="178">
        <f>IFERROR(_xll.qlIndexFixing(ONIndex1Y,I549,TRUE,_xll.ohTrigger(RecalcTrigger,Trigger1Y)),NA())</f>
        <v>1.6454888505915699E-2</v>
      </c>
    </row>
    <row r="550" spans="2:17" x14ac:dyDescent="0.2">
      <c r="B550" s="39" t="s">
        <v>42</v>
      </c>
      <c r="D550" s="42">
        <f>_xll.qlCalendarAdvance(Calendar,$D549,B550,"f",FALSE)</f>
        <v>43229</v>
      </c>
      <c r="E550" s="172">
        <f>_xll.qlInterestRateIndexValueDate(IndexON,D550)</f>
        <v>43229</v>
      </c>
      <c r="F550" s="188">
        <f>IFERROR(_xll.qlIndexFixing(IndexON,D550,TRUE,_xll.ohTrigger(RecalcTrigger,TriggerON)),NA())</f>
        <v>1.1639454347306399E-2</v>
      </c>
      <c r="H550" s="42">
        <f>_xll.qlCalendarAdvance(Calendar,$H549,B550,"f",FALSE)</f>
        <v>43229</v>
      </c>
      <c r="I550" s="172">
        <f>_xll.qlInterestRateIndexValueDate(Index1M,$H550)</f>
        <v>43229</v>
      </c>
      <c r="J550" s="177">
        <f>IFERROR(_xll.qlIndexFixing(Index1M,$H550,TRUE,_xll.ohTrigger(RecalcTrigger,Trigger1M)),NA())</f>
        <v>1.3268102211108147E-2</v>
      </c>
      <c r="K550" s="44">
        <f>IFERROR(_xll.qlIndexFixing(Index3M,H550,TRUE,_xll.ohTrigger(RecalcTrigger,Trigger3M)),NA())</f>
        <v>1.4292600379409978E-2</v>
      </c>
      <c r="L550" s="44">
        <f>IFERROR(_xll.qlIndexFixing(Index6M,$H550,TRUE,_xll.ohTrigger(RecalcTrigger,Trigger6M)),NA())</f>
        <v>1.6011196557361277E-2</v>
      </c>
      <c r="M550" s="178">
        <f>IFERROR(_xll.qlIndexFixing(Index1Y,$H550,TRUE,_xll.ohTrigger(RecalcTrigger,Trigger1Y)),NA())</f>
        <v>1.8155456791136837E-2</v>
      </c>
      <c r="N550" s="177">
        <f>IFERROR(_xll.qlIndexFixing(ONIndex1M,I550,TRUE,_xll.ohTrigger(RecalcTrigger,Trigger1M)),NA())</f>
        <v>1.3121874257323585E-2</v>
      </c>
      <c r="O550" s="44">
        <f>IFERROR(_xll.qlIndexFixing(ONIndex3M,I550,TRUE,_xll.ohTrigger(RecalcTrigger,Trigger3M)),NA())</f>
        <v>1.3910257938158921E-2</v>
      </c>
      <c r="P550" s="44">
        <f>IFERROR(_xll.qlIndexFixing(ONIndex6M,I550,TRUE,_xll.ohTrigger(RecalcTrigger,Trigger6M)),NA())</f>
        <v>1.5172998767583046E-2</v>
      </c>
      <c r="Q550" s="178">
        <f>IFERROR(_xll.qlIndexFixing(ONIndex1Y,I550,TRUE,_xll.ohTrigger(RecalcTrigger,Trigger1Y)),NA())</f>
        <v>1.6525657223476209E-2</v>
      </c>
    </row>
    <row r="551" spans="2:17" x14ac:dyDescent="0.2">
      <c r="B551" s="39" t="s">
        <v>42</v>
      </c>
      <c r="D551" s="42">
        <f>_xll.qlCalendarAdvance(Calendar,$D550,B551,"f",FALSE)</f>
        <v>43236</v>
      </c>
      <c r="E551" s="172">
        <f>_xll.qlInterestRateIndexValueDate(IndexON,D551)</f>
        <v>43236</v>
      </c>
      <c r="F551" s="188">
        <f>IFERROR(_xll.qlIndexFixing(IndexON,D551,TRUE,_xll.ohTrigger(RecalcTrigger,TriggerON)),NA())</f>
        <v>1.1691833267680751E-2</v>
      </c>
      <c r="H551" s="42">
        <f>_xll.qlCalendarAdvance(Calendar,$H550,B551,"f",FALSE)</f>
        <v>43236</v>
      </c>
      <c r="I551" s="172">
        <f>_xll.qlInterestRateIndexValueDate(Index1M,$H551)</f>
        <v>43236</v>
      </c>
      <c r="J551" s="177">
        <f>IFERROR(_xll.qlIndexFixing(Index1M,$H551,TRUE,_xll.ohTrigger(RecalcTrigger,Trigger1M)),NA())</f>
        <v>1.332848705138124E-2</v>
      </c>
      <c r="K551" s="44">
        <f>IFERROR(_xll.qlIndexFixing(Index3M,H551,TRUE,_xll.ohTrigger(RecalcTrigger,Trigger3M)),NA())</f>
        <v>1.4347632676482038E-2</v>
      </c>
      <c r="L551" s="44">
        <f>IFERROR(_xll.qlIndexFixing(Index6M,$H551,TRUE,_xll.ohTrigger(RecalcTrigger,Trigger6M)),NA())</f>
        <v>1.6069960424243877E-2</v>
      </c>
      <c r="M551" s="178">
        <f>IFERROR(_xll.qlIndexFixing(Index1Y,$H551,TRUE,_xll.ohTrigger(RecalcTrigger,Trigger1Y)),NA())</f>
        <v>1.820805701041861E-2</v>
      </c>
      <c r="N551" s="177">
        <f>IFERROR(_xll.qlIndexFixing(ONIndex1M,I551,TRUE,_xll.ohTrigger(RecalcTrigger,Trigger1M)),NA())</f>
        <v>1.3182718090454237E-2</v>
      </c>
      <c r="O551" s="44">
        <f>IFERROR(_xll.qlIndexFixing(ONIndex3M,I551,TRUE,_xll.ohTrigger(RecalcTrigger,Trigger3M)),NA())</f>
        <v>1.396528399880248E-2</v>
      </c>
      <c r="P551" s="44">
        <f>IFERROR(_xll.qlIndexFixing(ONIndex6M,I551,TRUE,_xll.ohTrigger(RecalcTrigger,Trigger6M)),NA())</f>
        <v>1.52335644346413E-2</v>
      </c>
      <c r="Q551" s="178">
        <f>IFERROR(_xll.qlIndexFixing(ONIndex1Y,I551,TRUE,_xll.ohTrigger(RecalcTrigger,Trigger1Y)),NA())</f>
        <v>1.6595486764334755E-2</v>
      </c>
    </row>
    <row r="552" spans="2:17" x14ac:dyDescent="0.2">
      <c r="B552" s="39" t="s">
        <v>42</v>
      </c>
      <c r="D552" s="42">
        <f>_xll.qlCalendarAdvance(Calendar,$D551,B552,"f",FALSE)</f>
        <v>43243</v>
      </c>
      <c r="E552" s="172">
        <f>_xll.qlInterestRateIndexValueDate(IndexON,D552)</f>
        <v>43243</v>
      </c>
      <c r="F552" s="188">
        <f>IFERROR(_xll.qlIndexFixing(IndexON,D552,TRUE,_xll.ohTrigger(RecalcTrigger,TriggerON)),NA())</f>
        <v>1.1744249019618458E-2</v>
      </c>
      <c r="H552" s="42">
        <f>_xll.qlCalendarAdvance(Calendar,$H551,B552,"f",FALSE)</f>
        <v>43243</v>
      </c>
      <c r="I552" s="172">
        <f>_xll.qlInterestRateIndexValueDate(Index1M,$H552)</f>
        <v>43243</v>
      </c>
      <c r="J552" s="177">
        <f>IFERROR(_xll.qlIndexFixing(Index1M,$H552,TRUE,_xll.ohTrigger(RecalcTrigger,Trigger1M)),NA())</f>
        <v>1.3388640365422677E-2</v>
      </c>
      <c r="K552" s="44">
        <f>IFERROR(_xll.qlIndexFixing(Index3M,H552,TRUE,_xll.ohTrigger(RecalcTrigger,Trigger3M)),NA())</f>
        <v>1.4402636461423179E-2</v>
      </c>
      <c r="L552" s="44">
        <f>IFERROR(_xll.qlIndexFixing(Index6M,$H552,TRUE,_xll.ohTrigger(RecalcTrigger,Trigger6M)),NA())</f>
        <v>1.6128496036675811E-2</v>
      </c>
      <c r="M552" s="178">
        <f>IFERROR(_xll.qlIndexFixing(Index1Y,$H552,TRUE,_xll.ohTrigger(RecalcTrigger,Trigger1Y)),NA())</f>
        <v>1.8260108663238794E-2</v>
      </c>
      <c r="N552" s="177">
        <f>IFERROR(_xll.qlIndexFixing(ONIndex1M,I552,TRUE,_xll.ohTrigger(RecalcTrigger,Trigger1M)),NA())</f>
        <v>1.3243330350127813E-2</v>
      </c>
      <c r="O552" s="44">
        <f>IFERROR(_xll.qlIndexFixing(ONIndex3M,I552,TRUE,_xll.ohTrigger(RecalcTrigger,Trigger3M)),NA())</f>
        <v>1.4020280899885718E-2</v>
      </c>
      <c r="P552" s="44">
        <f>IFERROR(_xll.qlIndexFixing(ONIndex6M,I552,TRUE,_xll.ohTrigger(RecalcTrigger,Trigger6M)),NA())</f>
        <v>1.5293971303264042E-2</v>
      </c>
      <c r="Q552" s="178">
        <f>IFERROR(_xll.qlIndexFixing(ONIndex1Y,I552,TRUE,_xll.ohTrigger(RecalcTrigger,Trigger1Y)),NA())</f>
        <v>1.6664377128005059E-2</v>
      </c>
    </row>
    <row r="553" spans="2:17" x14ac:dyDescent="0.2">
      <c r="B553" s="39" t="s">
        <v>42</v>
      </c>
      <c r="D553" s="42">
        <f>_xll.qlCalendarAdvance(Calendar,$D552,B553,"f",FALSE)</f>
        <v>43250</v>
      </c>
      <c r="E553" s="172">
        <f>_xll.qlInterestRateIndexValueDate(IndexON,D553)</f>
        <v>43250</v>
      </c>
      <c r="F553" s="188">
        <f>IFERROR(_xll.qlIndexFixing(IndexON,D553,TRUE,_xll.ohTrigger(RecalcTrigger,TriggerON)),NA())</f>
        <v>1.1796701602957427E-2</v>
      </c>
      <c r="H553" s="42">
        <f>_xll.qlCalendarAdvance(Calendar,$H552,B553,"f",FALSE)</f>
        <v>43250</v>
      </c>
      <c r="I553" s="172">
        <f>_xll.qlInterestRateIndexValueDate(Index1M,$H553)</f>
        <v>43250</v>
      </c>
      <c r="J553" s="177">
        <f>IFERROR(_xll.qlIndexFixing(Index1M,$H553,TRUE,_xll.ohTrigger(RecalcTrigger,Trigger1M)),NA())</f>
        <v>1.343503698492865E-2</v>
      </c>
      <c r="K553" s="44">
        <f>IFERROR(_xll.qlIndexFixing(Index3M,H553,TRUE,_xll.ohTrigger(RecalcTrigger,Trigger3M)),NA())</f>
        <v>1.445761173302916E-2</v>
      </c>
      <c r="L553" s="44">
        <f>IFERROR(_xll.qlIndexFixing(Index6M,$H553,TRUE,_xll.ohTrigger(RecalcTrigger,Trigger6M)),NA())</f>
        <v>1.6186792739010535E-2</v>
      </c>
      <c r="M553" s="178">
        <f>IFERROR(_xll.qlIndexFixing(Index1Y,$H553,TRUE,_xll.ohTrigger(RecalcTrigger,Trigger1Y)),NA())</f>
        <v>1.8311624155206818E-2</v>
      </c>
      <c r="N553" s="177">
        <f>IFERROR(_xll.qlIndexFixing(ONIndex1M,I553,TRUE,_xll.ohTrigger(RecalcTrigger,Trigger1M)),NA())</f>
        <v>1.3303711036263266E-2</v>
      </c>
      <c r="O553" s="44">
        <f>IFERROR(_xll.qlIndexFixing(ONIndex3M,I553,TRUE,_xll.ohTrigger(RecalcTrigger,Trigger3M)),NA())</f>
        <v>1.4075248641165494E-2</v>
      </c>
      <c r="P553" s="44">
        <f>IFERROR(_xll.qlIndexFixing(ONIndex6M,I553,TRUE,_xll.ohTrigger(RecalcTrigger,Trigger6M)),NA())</f>
        <v>1.5354219373451272E-2</v>
      </c>
      <c r="Q553" s="178">
        <f>IFERROR(_xll.qlIndexFixing(ONIndex1Y,I553,TRUE,_xll.ohTrigger(RecalcTrigger,Trigger1Y)),NA())</f>
        <v>1.6732328313919798E-2</v>
      </c>
    </row>
    <row r="554" spans="2:17" x14ac:dyDescent="0.2">
      <c r="B554" s="39" t="s">
        <v>42</v>
      </c>
      <c r="D554" s="42">
        <f>_xll.qlCalendarAdvance(Calendar,$D553,B554,"f",FALSE)</f>
        <v>43257</v>
      </c>
      <c r="E554" s="172">
        <f>_xll.qlInterestRateIndexValueDate(IndexON,D554)</f>
        <v>43257</v>
      </c>
      <c r="F554" s="188">
        <f>IFERROR(_xll.qlIndexFixing(IndexON,D554,TRUE,_xll.ohTrigger(RecalcTrigger,TriggerON)),NA())</f>
        <v>1.1849191017778704E-2</v>
      </c>
      <c r="H554" s="42">
        <f>_xll.qlCalendarAdvance(Calendar,$H553,B554,"f",FALSE)</f>
        <v>43257</v>
      </c>
      <c r="I554" s="172">
        <f>_xll.qlInterestRateIndexValueDate(Index1M,$H554)</f>
        <v>43257</v>
      </c>
      <c r="J554" s="177">
        <f>IFERROR(_xll.qlIndexFixing(Index1M,$H554,TRUE,_xll.ohTrigger(RecalcTrigger,Trigger1M)),NA())</f>
        <v>1.3494770242667358E-2</v>
      </c>
      <c r="K554" s="44">
        <f>IFERROR(_xll.qlIndexFixing(Index3M,H554,TRUE,_xll.ohTrigger(RecalcTrigger,Trigger3M)),NA())</f>
        <v>1.4512558490098386E-2</v>
      </c>
      <c r="L554" s="44">
        <f>IFERROR(_xll.qlIndexFixing(Index6M,$H554,TRUE,_xll.ohTrigger(RecalcTrigger,Trigger6M)),NA())</f>
        <v>1.6240417691549533E-2</v>
      </c>
      <c r="M554" s="178">
        <f>IFERROR(_xll.qlIndexFixing(Index1Y,$H554,TRUE,_xll.ohTrigger(RecalcTrigger,Trigger1Y)),NA())</f>
        <v>1.8362615895320067E-2</v>
      </c>
      <c r="N554" s="177">
        <f>IFERROR(_xll.qlIndexFixing(ONIndex1M,I554,TRUE,_xll.ohTrigger(RecalcTrigger,Trigger1M)),NA())</f>
        <v>1.3363860148698503E-2</v>
      </c>
      <c r="O554" s="44">
        <f>IFERROR(_xll.qlIndexFixing(ONIndex3M,I554,TRUE,_xll.ohTrigger(RecalcTrigger,Trigger3M)),NA())</f>
        <v>1.4130187222722856E-2</v>
      </c>
      <c r="P554" s="44">
        <f>IFERROR(_xll.qlIndexFixing(ONIndex6M,I554,TRUE,_xll.ohTrigger(RecalcTrigger,Trigger6M)),NA())</f>
        <v>1.5414308645121944E-2</v>
      </c>
      <c r="Q554" s="178">
        <f>IFERROR(_xll.qlIndexFixing(ONIndex1Y,I554,TRUE,_xll.ohTrigger(RecalcTrigger,Trigger1Y)),NA())</f>
        <v>1.6799340321592693E-2</v>
      </c>
    </row>
    <row r="555" spans="2:17" x14ac:dyDescent="0.2">
      <c r="B555" s="39" t="s">
        <v>42</v>
      </c>
      <c r="D555" s="42">
        <f>_xll.qlCalendarAdvance(Calendar,$D554,B555,"f",FALSE)</f>
        <v>43264</v>
      </c>
      <c r="E555" s="172">
        <f>_xll.qlInterestRateIndexValueDate(IndexON,D555)</f>
        <v>43264</v>
      </c>
      <c r="F555" s="188">
        <f>IFERROR(_xll.qlIndexFixing(IndexON,D555,TRUE,_xll.ohTrigger(RecalcTrigger,TriggerON)),NA())</f>
        <v>1.190171726408229E-2</v>
      </c>
      <c r="H555" s="42">
        <f>_xll.qlCalendarAdvance(Calendar,$H554,B555,"f",FALSE)</f>
        <v>43264</v>
      </c>
      <c r="I555" s="172">
        <f>_xll.qlInterestRateIndexValueDate(Index1M,$H555)</f>
        <v>43264</v>
      </c>
      <c r="J555" s="177">
        <f>IFERROR(_xll.qlIndexFixing(Index1M,$H555,TRUE,_xll.ohTrigger(RecalcTrigger,Trigger1M)),NA())</f>
        <v>1.3554271960172559E-2</v>
      </c>
      <c r="K555" s="44">
        <f>IFERROR(_xll.qlIndexFixing(Index3M,H555,TRUE,_xll.ohTrigger(RecalcTrigger,Trigger3M)),NA())</f>
        <v>1.4567476731429252E-2</v>
      </c>
      <c r="L555" s="44">
        <f>IFERROR(_xll.qlIndexFixing(Index6M,$H555,TRUE,_xll.ohTrigger(RecalcTrigger,Trigger6M)),NA())</f>
        <v>1.6298225681973453E-2</v>
      </c>
      <c r="M555" s="178">
        <f>IFERROR(_xll.qlIndexFixing(Index1Y,$H555,TRUE,_xll.ohTrigger(RecalcTrigger,Trigger1Y)),NA())</f>
        <v>1.8413096295898823E-2</v>
      </c>
      <c r="N555" s="177">
        <f>IFERROR(_xll.qlIndexFixing(ONIndex1M,I555,TRUE,_xll.ohTrigger(RecalcTrigger,Trigger1M)),NA())</f>
        <v>1.3423777687352478E-2</v>
      </c>
      <c r="O555" s="44">
        <f>IFERROR(_xll.qlIndexFixing(ONIndex3M,I555,TRUE,_xll.ohTrigger(RecalcTrigger,Trigger3M)),NA())</f>
        <v>1.4185096644557804E-2</v>
      </c>
      <c r="P555" s="44">
        <f>IFERROR(_xll.qlIndexFixing(ONIndex6M,I555,TRUE,_xll.ohTrigger(RecalcTrigger,Trigger6M)),NA())</f>
        <v>1.5474239118357103E-2</v>
      </c>
      <c r="Q555" s="178">
        <f>IFERROR(_xll.qlIndexFixing(ONIndex1Y,I555,TRUE,_xll.ohTrigger(RecalcTrigger,Trigger1Y)),NA())</f>
        <v>1.6865413150375375E-2</v>
      </c>
    </row>
    <row r="556" spans="2:17" x14ac:dyDescent="0.2">
      <c r="B556" s="39" t="s">
        <v>42</v>
      </c>
      <c r="D556" s="42">
        <f>_xll.qlCalendarAdvance(Calendar,$D555,B556,"f",FALSE)</f>
        <v>43271</v>
      </c>
      <c r="E556" s="172">
        <f>_xll.qlInterestRateIndexValueDate(IndexON,D556)</f>
        <v>43271</v>
      </c>
      <c r="F556" s="188">
        <f>IFERROR(_xll.qlIndexFixing(IndexON,D556,TRUE,_xll.ohTrigger(RecalcTrigger,TriggerON)),NA())</f>
        <v>1.1954280341949231E-2</v>
      </c>
      <c r="H556" s="42">
        <f>_xll.qlCalendarAdvance(Calendar,$H555,B556,"f",FALSE)</f>
        <v>43271</v>
      </c>
      <c r="I556" s="172">
        <f>_xll.qlInterestRateIndexValueDate(Index1M,$H556)</f>
        <v>43271</v>
      </c>
      <c r="J556" s="177">
        <f>IFERROR(_xll.qlIndexFixing(Index1M,$H556,TRUE,_xll.ohTrigger(RecalcTrigger,Trigger1M)),NA())</f>
        <v>1.3613542134045717E-2</v>
      </c>
      <c r="K556" s="44">
        <f>IFERROR(_xll.qlIndexFixing(Index3M,H556,TRUE,_xll.ohTrigger(RecalcTrigger,Trigger3M)),NA())</f>
        <v>1.4622366455821042E-2</v>
      </c>
      <c r="L556" s="44">
        <f>IFERROR(_xll.qlIndexFixing(Index6M,$H556,TRUE,_xll.ohTrigger(RecalcTrigger,Trigger6M)),NA())</f>
        <v>1.6355763706709017E-2</v>
      </c>
      <c r="M556" s="178">
        <f>IFERROR(_xll.qlIndexFixing(Index1Y,$H556,TRUE,_xll.ohTrigger(RecalcTrigger,Trigger1Y)),NA())</f>
        <v>1.8463077772522984E-2</v>
      </c>
      <c r="N556" s="177">
        <f>IFERROR(_xll.qlIndexFixing(ONIndex1M,I556,TRUE,_xll.ohTrigger(RecalcTrigger,Trigger1M)),NA())</f>
        <v>1.3483463652063099E-2</v>
      </c>
      <c r="O556" s="44">
        <f>IFERROR(_xll.qlIndexFixing(ONIndex3M,I556,TRUE,_xll.ohTrigger(RecalcTrigger,Trigger3M)),NA())</f>
        <v>1.4239976906670337E-2</v>
      </c>
      <c r="P556" s="44">
        <f>IFERROR(_xll.qlIndexFixing(ONIndex6M,I556,TRUE,_xll.ohTrigger(RecalcTrigger,Trigger6M)),NA())</f>
        <v>1.5534010792751518E-2</v>
      </c>
      <c r="Q556" s="178">
        <f>IFERROR(_xll.qlIndexFixing(ONIndex1Y,I556,TRUE,_xll.ohTrigger(RecalcTrigger,Trigger1Y)),NA())</f>
        <v>1.6930546799943658E-2</v>
      </c>
    </row>
    <row r="557" spans="2:17" x14ac:dyDescent="0.2">
      <c r="B557" s="39" t="s">
        <v>42</v>
      </c>
      <c r="D557" s="42">
        <f>_xll.qlCalendarAdvance(Calendar,$D556,B557,"f",FALSE)</f>
        <v>43278</v>
      </c>
      <c r="E557" s="172">
        <f>_xll.qlInterestRateIndexValueDate(IndexON,D557)</f>
        <v>43278</v>
      </c>
      <c r="F557" s="188">
        <f>IFERROR(_xll.qlIndexFixing(IndexON,D557,TRUE,_xll.ohTrigger(RecalcTrigger,TriggerON)),NA())</f>
        <v>1.2006880251379526E-2</v>
      </c>
      <c r="H557" s="42">
        <f>_xll.qlCalendarAdvance(Calendar,$H556,B557,"f",FALSE)</f>
        <v>43278</v>
      </c>
      <c r="I557" s="172">
        <f>_xll.qlInterestRateIndexValueDate(Index1M,$H557)</f>
        <v>43278</v>
      </c>
      <c r="J557" s="177">
        <f>IFERROR(_xll.qlIndexFixing(Index1M,$H557,TRUE,_xll.ohTrigger(RecalcTrigger,Trigger1M)),NA())</f>
        <v>1.3672580760904496E-2</v>
      </c>
      <c r="K557" s="44">
        <f>IFERROR(_xll.qlIndexFixing(Index3M,H557,TRUE,_xll.ohTrigger(RecalcTrigger,Trigger3M)),NA())</f>
        <v>1.4677227662074801E-2</v>
      </c>
      <c r="L557" s="44">
        <f>IFERROR(_xll.qlIndexFixing(Index6M,$H557,TRUE,_xll.ohTrigger(RecalcTrigger,Trigger6M)),NA())</f>
        <v>1.6413021048135818E-2</v>
      </c>
      <c r="M557" s="178">
        <f>IFERROR(_xll.qlIndexFixing(Index1Y,$H557,TRUE,_xll.ohTrigger(RecalcTrigger,Trigger1Y)),NA())</f>
        <v>1.8512572743969891E-2</v>
      </c>
      <c r="N557" s="177">
        <f>IFERROR(_xll.qlIndexFixing(ONIndex1M,I557,TRUE,_xll.ohTrigger(RecalcTrigger,Trigger1M)),NA())</f>
        <v>1.3542918042830365E-2</v>
      </c>
      <c r="O557" s="44">
        <f>IFERROR(_xll.qlIndexFixing(ONIndex3M,I557,TRUE,_xll.ohTrigger(RecalcTrigger,Trigger3M)),NA())</f>
        <v>1.429482800897941E-2</v>
      </c>
      <c r="P557" s="44">
        <f>IFERROR(_xll.qlIndexFixing(ONIndex6M,I557,TRUE,_xll.ohTrigger(RecalcTrigger,Trigger6M)),NA())</f>
        <v>1.5593623668467282E-2</v>
      </c>
      <c r="Q557" s="178">
        <f>IFERROR(_xll.qlIndexFixing(ONIndex1Y,I557,TRUE,_xll.ohTrigger(RecalcTrigger,Trigger1Y)),NA())</f>
        <v>1.6994741269730218E-2</v>
      </c>
    </row>
    <row r="558" spans="2:17" x14ac:dyDescent="0.2">
      <c r="B558" s="39" t="s">
        <v>42</v>
      </c>
      <c r="D558" s="42">
        <f>_xll.qlCalendarAdvance(Calendar,$D557,B558,"f",FALSE)</f>
        <v>43285</v>
      </c>
      <c r="E558" s="172">
        <f>_xll.qlInterestRateIndexValueDate(IndexON,D558)</f>
        <v>43285</v>
      </c>
      <c r="F558" s="188">
        <f>IFERROR(_xll.qlIndexFixing(IndexON,D558,TRUE,_xll.ohTrigger(RecalcTrigger,TriggerON)),NA())</f>
        <v>1.205951699229213E-2</v>
      </c>
      <c r="H558" s="42">
        <f>_xll.qlCalendarAdvance(Calendar,$H557,B558,"f",FALSE)</f>
        <v>43285</v>
      </c>
      <c r="I558" s="172">
        <f>_xll.qlInterestRateIndexValueDate(Index1M,$H558)</f>
        <v>43285</v>
      </c>
      <c r="J558" s="177">
        <f>IFERROR(_xll.qlIndexFixing(Index1M,$H558,TRUE,_xll.ohTrigger(RecalcTrigger,Trigger1M)),NA())</f>
        <v>1.3744697988282706E-2</v>
      </c>
      <c r="K558" s="44">
        <f>IFERROR(_xll.qlIndexFixing(Index3M,H558,TRUE,_xll.ohTrigger(RecalcTrigger,Trigger3M)),NA())</f>
        <v>1.4732060031240817E-2</v>
      </c>
      <c r="L558" s="44">
        <f>IFERROR(_xll.qlIndexFixing(Index6M,$H558,TRUE,_xll.ohTrigger(RecalcTrigger,Trigger6M)),NA())</f>
        <v>1.6474319571373675E-2</v>
      </c>
      <c r="M558" s="178">
        <f>IFERROR(_xll.qlIndexFixing(Index1Y,$H558,TRUE,_xll.ohTrigger(RecalcTrigger,Trigger1Y)),NA())</f>
        <v>1.856159363215526E-2</v>
      </c>
      <c r="N558" s="177">
        <f>IFERROR(_xll.qlIndexFixing(ONIndex1M,I558,TRUE,_xll.ohTrigger(RecalcTrigger,Trigger1M)),NA())</f>
        <v>1.3602140859411138E-2</v>
      </c>
      <c r="O558" s="44">
        <f>IFERROR(_xll.qlIndexFixing(ONIndex3M,I558,TRUE,_xll.ohTrigger(RecalcTrigger,Trigger3M)),NA())</f>
        <v>1.4349649951485022E-2</v>
      </c>
      <c r="P558" s="44">
        <f>IFERROR(_xll.qlIndexFixing(ONIndex6M,I558,TRUE,_xll.ohTrigger(RecalcTrigger,Trigger6M)),NA())</f>
        <v>1.5653077745342303E-2</v>
      </c>
      <c r="Q558" s="178">
        <f>IFERROR(_xll.qlIndexFixing(ONIndex1Y,I558,TRUE,_xll.ohTrigger(RecalcTrigger,Trigger1Y)),NA())</f>
        <v>1.7057996559167732E-2</v>
      </c>
    </row>
    <row r="559" spans="2:17" x14ac:dyDescent="0.2">
      <c r="B559" s="39" t="s">
        <v>42</v>
      </c>
      <c r="D559" s="42">
        <f>_xll.qlCalendarAdvance(Calendar,$D558,B559,"f",FALSE)</f>
        <v>43292</v>
      </c>
      <c r="E559" s="172">
        <f>_xll.qlInterestRateIndexValueDate(IndexON,D559)</f>
        <v>43292</v>
      </c>
      <c r="F559" s="188">
        <f>IFERROR(_xll.qlIndexFixing(IndexON,D559,TRUE,_xll.ohTrigger(RecalcTrigger,TriggerON)),NA())</f>
        <v>1.2112190564849135E-2</v>
      </c>
      <c r="H559" s="42">
        <f>_xll.qlCalendarAdvance(Calendar,$H558,B559,"f",FALSE)</f>
        <v>43292</v>
      </c>
      <c r="I559" s="172">
        <f>_xll.qlInterestRateIndexValueDate(Index1M,$H559)</f>
        <v>43292</v>
      </c>
      <c r="J559" s="177">
        <f>IFERROR(_xll.qlIndexFixing(Index1M,$H559,TRUE,_xll.ohTrigger(RecalcTrigger,Trigger1M)),NA())</f>
        <v>1.380323051375254E-2</v>
      </c>
      <c r="K559" s="44">
        <f>IFERROR(_xll.qlIndexFixing(Index3M,H559,TRUE,_xll.ohTrigger(RecalcTrigger,Trigger3M)),NA())</f>
        <v>1.4786852746726529E-2</v>
      </c>
      <c r="L559" s="44">
        <f>IFERROR(_xll.qlIndexFixing(Index6M,$H559,TRUE,_xll.ohTrigger(RecalcTrigger,Trigger6M)),NA())</f>
        <v>1.6530958980710653E-2</v>
      </c>
      <c r="M559" s="178">
        <f>IFERROR(_xll.qlIndexFixing(Index1Y,$H559,TRUE,_xll.ohTrigger(RecalcTrigger,Trigger1Y)),NA())</f>
        <v>1.8610152862072793E-2</v>
      </c>
      <c r="N559" s="177">
        <f>IFERROR(_xll.qlIndexFixing(ONIndex1M,I559,TRUE,_xll.ohTrigger(RecalcTrigger,Trigger1M)),NA())</f>
        <v>1.3661132101724371E-2</v>
      </c>
      <c r="O559" s="44">
        <f>IFERROR(_xll.qlIndexFixing(ONIndex3M,I559,TRUE,_xll.ohTrigger(RecalcTrigger,Trigger3M)),NA())</f>
        <v>1.4404442734349265E-2</v>
      </c>
      <c r="P559" s="44">
        <f>IFERROR(_xll.qlIndexFixing(ONIndex6M,I559,TRUE,_xll.ohTrigger(RecalcTrigger,Trigger6M)),NA())</f>
        <v>1.571237302337658E-2</v>
      </c>
      <c r="Q559" s="178">
        <f>IFERROR(_xll.qlIndexFixing(ONIndex1Y,I559,TRUE,_xll.ohTrigger(RecalcTrigger,Trigger1Y)),NA())</f>
        <v>1.7120312667850968E-2</v>
      </c>
    </row>
    <row r="560" spans="2:17" x14ac:dyDescent="0.2">
      <c r="B560" s="39" t="s">
        <v>42</v>
      </c>
      <c r="D560" s="42">
        <f>_xll.qlCalendarAdvance(Calendar,$D559,B560,"f",FALSE)</f>
        <v>43299</v>
      </c>
      <c r="E560" s="172">
        <f>_xll.qlInterestRateIndexValueDate(IndexON,D560)</f>
        <v>43299</v>
      </c>
      <c r="F560" s="188">
        <f>IFERROR(_xll.qlIndexFixing(IndexON,D560,TRUE,_xll.ohTrigger(RecalcTrigger,TriggerON)),NA())</f>
        <v>1.2164900968888448E-2</v>
      </c>
      <c r="H560" s="42">
        <f>_xll.qlCalendarAdvance(Calendar,$H559,B560,"f",FALSE)</f>
        <v>43299</v>
      </c>
      <c r="I560" s="172">
        <f>_xll.qlInterestRateIndexValueDate(Index1M,$H560)</f>
        <v>43299</v>
      </c>
      <c r="J560" s="177">
        <f>IFERROR(_xll.qlIndexFixing(Index1M,$H560,TRUE,_xll.ohTrigger(RecalcTrigger,Trigger1M)),NA())</f>
        <v>1.3861531483185335E-2</v>
      </c>
      <c r="K560" s="44">
        <f>IFERROR(_xll.qlIndexFixing(Index3M,H560,TRUE,_xll.ohTrigger(RecalcTrigger,Trigger3M)),NA())</f>
        <v>1.4841582339880244E-2</v>
      </c>
      <c r="L560" s="44">
        <f>IFERROR(_xll.qlIndexFixing(Index6M,$H560,TRUE,_xll.ohTrigger(RecalcTrigger,Trigger6M)),NA())</f>
        <v>1.658728485880074E-2</v>
      </c>
      <c r="M560" s="178">
        <f>IFERROR(_xll.qlIndexFixing(Index1Y,$H560,TRUE,_xll.ohTrigger(RecalcTrigger,Trigger1Y)),NA())</f>
        <v>1.8658262861738439E-2</v>
      </c>
      <c r="N560" s="177">
        <f>IFERROR(_xll.qlIndexFixing(ONIndex1M,I560,TRUE,_xll.ohTrigger(RecalcTrigger,Trigger1M)),NA())</f>
        <v>1.3719891769770065E-2</v>
      </c>
      <c r="O560" s="44">
        <f>IFERROR(_xll.qlIndexFixing(ONIndex3M,I560,TRUE,_xll.ohTrigger(RecalcTrigger,Trigger3M)),NA())</f>
        <v>1.4459206357329002E-2</v>
      </c>
      <c r="P560" s="44">
        <f>IFERROR(_xll.qlIndexFixing(ONIndex6M,I560,TRUE,_xll.ohTrigger(RecalcTrigger,Trigger6M)),NA())</f>
        <v>1.5771509502408021E-2</v>
      </c>
      <c r="Q560" s="178">
        <f>IFERROR(_xll.qlIndexFixing(ONIndex1Y,I560,TRUE,_xll.ohTrigger(RecalcTrigger,Trigger1Y)),NA())</f>
        <v>1.7181689595293648E-2</v>
      </c>
    </row>
    <row r="561" spans="2:17" x14ac:dyDescent="0.2">
      <c r="B561" s="39" t="s">
        <v>42</v>
      </c>
      <c r="D561" s="42">
        <f>_xll.qlCalendarAdvance(Calendar,$D560,B561,"f",FALSE)</f>
        <v>43306</v>
      </c>
      <c r="E561" s="172">
        <f>_xll.qlInterestRateIndexValueDate(IndexON,D561)</f>
        <v>43306</v>
      </c>
      <c r="F561" s="188">
        <f>IFERROR(_xll.qlIndexFixing(IndexON,D561,TRUE,_xll.ohTrigger(RecalcTrigger,TriggerON)),NA())</f>
        <v>1.2217648204653209E-2</v>
      </c>
      <c r="H561" s="42">
        <f>_xll.qlCalendarAdvance(Calendar,$H560,B561,"f",FALSE)</f>
        <v>43306</v>
      </c>
      <c r="I561" s="172">
        <f>_xll.qlInterestRateIndexValueDate(Index1M,$H561)</f>
        <v>43306</v>
      </c>
      <c r="J561" s="177">
        <f>IFERROR(_xll.qlIndexFixing(Index1M,$H561,TRUE,_xll.ohTrigger(RecalcTrigger,Trigger1M)),NA())</f>
        <v>1.3923992104579043E-2</v>
      </c>
      <c r="K561" s="44">
        <f>IFERROR(_xll.qlIndexFixing(Index3M,H561,TRUE,_xll.ohTrigger(RecalcTrigger,Trigger3M)),NA())</f>
        <v>1.4896224587549913E-2</v>
      </c>
      <c r="L561" s="44">
        <f>IFERROR(_xll.qlIndexFixing(Index6M,$H561,TRUE,_xll.ohTrigger(RecalcTrigger,Trigger6M)),NA())</f>
        <v>1.6643286541137798E-2</v>
      </c>
      <c r="M561" s="178">
        <f>IFERROR(_xll.qlIndexFixing(Index1Y,$H561,TRUE,_xll.ohTrigger(RecalcTrigger,Trigger1Y)),NA())</f>
        <v>1.8705936062133333E-2</v>
      </c>
      <c r="N561" s="177">
        <f>IFERROR(_xll.qlIndexFixing(ONIndex1M,I561,TRUE,_xll.ohTrigger(RecalcTrigger,Trigger1M)),NA())</f>
        <v>1.3778419863224034E-2</v>
      </c>
      <c r="O561" s="44">
        <f>IFERROR(_xll.qlIndexFixing(ONIndex3M,I561,TRUE,_xll.ohTrigger(RecalcTrigger,Trigger3M)),NA())</f>
        <v>1.4513940820424232E-2</v>
      </c>
      <c r="P561" s="44">
        <f>IFERROR(_xll.qlIndexFixing(ONIndex6M,I561,TRUE,_xll.ohTrigger(RecalcTrigger,Trigger6M)),NA())</f>
        <v>1.5830487182355579E-2</v>
      </c>
      <c r="Q561" s="178">
        <f>IFERROR(_xll.qlIndexFixing(ONIndex1Y,I561,TRUE,_xll.ohTrigger(RecalcTrigger,Trigger1Y)),NA())</f>
        <v>1.7242127340928448E-2</v>
      </c>
    </row>
    <row r="562" spans="2:17" x14ac:dyDescent="0.2">
      <c r="B562" s="39" t="s">
        <v>42</v>
      </c>
      <c r="D562" s="42">
        <f>_xll.qlCalendarAdvance(Calendar,$D561,B562,"f",FALSE)</f>
        <v>43313</v>
      </c>
      <c r="E562" s="172">
        <f>_xll.qlInterestRateIndexValueDate(IndexON,D562)</f>
        <v>43313</v>
      </c>
      <c r="F562" s="188">
        <f>IFERROR(_xll.qlIndexFixing(IndexON,D562,TRUE,_xll.ohTrigger(RecalcTrigger,TriggerON)),NA())</f>
        <v>1.2270432271981324E-2</v>
      </c>
      <c r="H562" s="42">
        <f>_xll.qlCalendarAdvance(Calendar,$H561,B562,"f",FALSE)</f>
        <v>43313</v>
      </c>
      <c r="I562" s="172">
        <f>_xll.qlInterestRateIndexValueDate(Index1M,$H562)</f>
        <v>43313</v>
      </c>
      <c r="J562" s="177">
        <f>IFERROR(_xll.qlIndexFixing(Index1M,$H562,TRUE,_xll.ohTrigger(RecalcTrigger,Trigger1M)),NA())</f>
        <v>1.3977438739309732E-2</v>
      </c>
      <c r="K562" s="44">
        <f>IFERROR(_xll.qlIndexFixing(Index3M,H562,TRUE,_xll.ohTrigger(RecalcTrigger,Trigger3M)),NA())</f>
        <v>1.4950755265258558E-2</v>
      </c>
      <c r="L562" s="44">
        <f>IFERROR(_xll.qlIndexFixing(Index6M,$H562,TRUE,_xll.ohTrigger(RecalcTrigger,Trigger6M)),NA())</f>
        <v>1.6698953362179275E-2</v>
      </c>
      <c r="M562" s="178">
        <f>IFERROR(_xll.qlIndexFixing(Index1Y,$H562,TRUE,_xll.ohTrigger(RecalcTrigger,Trigger1Y)),NA())</f>
        <v>1.8753184897150943E-2</v>
      </c>
      <c r="N562" s="177">
        <f>IFERROR(_xll.qlIndexFixing(ONIndex1M,I562,TRUE,_xll.ohTrigger(RecalcTrigger,Trigger1M)),NA())</f>
        <v>1.3836716382167324E-2</v>
      </c>
      <c r="O562" s="44">
        <f>IFERROR(_xll.qlIndexFixing(ONIndex3M,I562,TRUE,_xll.ohTrigger(RecalcTrigger,Trigger3M)),NA())</f>
        <v>1.4568646123716E-2</v>
      </c>
      <c r="P562" s="44">
        <f>IFERROR(_xll.qlIndexFixing(ONIndex6M,I562,TRUE,_xll.ohTrigger(RecalcTrigger,Trigger6M)),NA())</f>
        <v>1.5889306063219255E-2</v>
      </c>
      <c r="Q562" s="178">
        <f>IFERROR(_xll.qlIndexFixing(ONIndex1Y,I562,TRUE,_xll.ohTrigger(RecalcTrigger,Trigger1Y)),NA())</f>
        <v>1.7301625904431184E-2</v>
      </c>
    </row>
    <row r="563" spans="2:17" x14ac:dyDescent="0.2">
      <c r="B563" s="39" t="s">
        <v>42</v>
      </c>
      <c r="D563" s="42">
        <f>_xll.qlCalendarAdvance(Calendar,$D562,B563,"f",FALSE)</f>
        <v>43320</v>
      </c>
      <c r="E563" s="172">
        <f>_xll.qlInterestRateIndexValueDate(IndexON,D563)</f>
        <v>43320</v>
      </c>
      <c r="F563" s="188">
        <f>IFERROR(_xll.qlIndexFixing(IndexON,D563,TRUE,_xll.ohTrigger(RecalcTrigger,TriggerON)),NA())</f>
        <v>1.2323253170953841E-2</v>
      </c>
      <c r="H563" s="42">
        <f>_xll.qlCalendarAdvance(Calendar,$H562,B563,"f",FALSE)</f>
        <v>43320</v>
      </c>
      <c r="I563" s="172">
        <f>_xll.qlInterestRateIndexValueDate(Index1M,$H563)</f>
        <v>43320</v>
      </c>
      <c r="J563" s="177">
        <f>IFERROR(_xll.qlIndexFixing(Index1M,$H563,TRUE,_xll.ohTrigger(RecalcTrigger,Trigger1M)),NA())</f>
        <v>1.4035045018719446E-2</v>
      </c>
      <c r="K563" s="44">
        <f>IFERROR(_xll.qlIndexFixing(Index3M,H563,TRUE,_xll.ohTrigger(RecalcTrigger,Trigger3M)),NA())</f>
        <v>1.5005150147211318E-2</v>
      </c>
      <c r="L563" s="44">
        <f>IFERROR(_xll.qlIndexFixing(Index6M,$H563,TRUE,_xll.ohTrigger(RecalcTrigger,Trigger6M)),NA())</f>
        <v>1.6754274655362486E-2</v>
      </c>
      <c r="M563" s="178">
        <f>IFERROR(_xll.qlIndexFixing(Index1Y,$H563,TRUE,_xll.ohTrigger(RecalcTrigger,Trigger1Y)),NA())</f>
        <v>1.8800021803543565E-2</v>
      </c>
      <c r="N563" s="177">
        <f>IFERROR(_xll.qlIndexFixing(ONIndex1M,I563,TRUE,_xll.ohTrigger(RecalcTrigger,Trigger1M)),NA())</f>
        <v>1.3894781326356798E-2</v>
      </c>
      <c r="O563" s="44">
        <f>IFERROR(_xll.qlIndexFixing(ONIndex3M,I563,TRUE,_xll.ohTrigger(RecalcTrigger,Trigger3M)),NA())</f>
        <v>1.4623322267285355E-2</v>
      </c>
      <c r="P563" s="44">
        <f>IFERROR(_xll.qlIndexFixing(ONIndex6M,I563,TRUE,_xll.ohTrigger(RecalcTrigger,Trigger6M)),NA())</f>
        <v>1.5947966144836956E-2</v>
      </c>
      <c r="Q563" s="178">
        <f>IFERROR(_xll.qlIndexFixing(ONIndex1Y,I563,TRUE,_xll.ohTrigger(RecalcTrigger,Trigger1Y)),NA())</f>
        <v>1.7360185285153484E-2</v>
      </c>
    </row>
    <row r="564" spans="2:17" x14ac:dyDescent="0.2">
      <c r="B564" s="39" t="s">
        <v>42</v>
      </c>
      <c r="D564" s="42">
        <f>_xll.qlCalendarAdvance(Calendar,$D563,B564,"f",FALSE)</f>
        <v>43327</v>
      </c>
      <c r="E564" s="172">
        <f>_xll.qlInterestRateIndexValueDate(IndexON,D564)</f>
        <v>43327</v>
      </c>
      <c r="F564" s="188">
        <f>IFERROR(_xll.qlIndexFixing(IndexON,D564,TRUE,_xll.ohTrigger(RecalcTrigger,TriggerON)),NA())</f>
        <v>1.2376110901570758E-2</v>
      </c>
      <c r="H564" s="42">
        <f>_xll.qlCalendarAdvance(Calendar,$H563,B564,"f",FALSE)</f>
        <v>43327</v>
      </c>
      <c r="I564" s="172">
        <f>_xll.qlInterestRateIndexValueDate(Index1M,$H564)</f>
        <v>43327</v>
      </c>
      <c r="J564" s="177">
        <f>IFERROR(_xll.qlIndexFixing(Index1M,$H564,TRUE,_xll.ohTrigger(RecalcTrigger,Trigger1M)),NA())</f>
        <v>1.4092419727538174E-2</v>
      </c>
      <c r="K564" s="44">
        <f>IFERROR(_xll.qlIndexFixing(Index3M,H564,TRUE,_xll.ohTrigger(RecalcTrigger,Trigger3M)),NA())</f>
        <v>1.5059385006301617E-2</v>
      </c>
      <c r="L564" s="44">
        <f>IFERROR(_xll.qlIndexFixing(Index6M,$H564,TRUE,_xll.ohTrigger(RecalcTrigger,Trigger6M)),NA())</f>
        <v>1.6809239753123571E-2</v>
      </c>
      <c r="M564" s="178">
        <f>IFERROR(_xll.qlIndexFixing(Index1Y,$H564,TRUE,_xll.ohTrigger(RecalcTrigger,Trigger1Y)),NA())</f>
        <v>1.8846459220871248E-2</v>
      </c>
      <c r="N564" s="177">
        <f>IFERROR(_xll.qlIndexFixing(ONIndex1M,I564,TRUE,_xll.ohTrigger(RecalcTrigger,Trigger1M)),NA())</f>
        <v>1.3952614695792454E-2</v>
      </c>
      <c r="O564" s="44">
        <f>IFERROR(_xll.qlIndexFixing(ONIndex3M,I564,TRUE,_xll.ohTrigger(RecalcTrigger,Trigger3M)),NA())</f>
        <v>1.4677969250889156E-2</v>
      </c>
      <c r="P564" s="44">
        <f>IFERROR(_xll.qlIndexFixing(ONIndex6M,I564,TRUE,_xll.ohTrigger(RecalcTrigger,Trigger6M)),NA())</f>
        <v>1.6006467427208682E-2</v>
      </c>
      <c r="Q564" s="178">
        <f>IFERROR(_xll.qlIndexFixing(ONIndex1Y,I564,TRUE,_xll.ohTrigger(RecalcTrigger,Trigger1Y)),NA())</f>
        <v>1.7417805482852211E-2</v>
      </c>
    </row>
    <row r="565" spans="2:17" x14ac:dyDescent="0.2">
      <c r="B565" s="39" t="s">
        <v>42</v>
      </c>
      <c r="D565" s="42">
        <f>_xll.qlCalendarAdvance(Calendar,$D564,B565,"f",FALSE)</f>
        <v>43334</v>
      </c>
      <c r="E565" s="172">
        <f>_xll.qlInterestRateIndexValueDate(IndexON,D565)</f>
        <v>43334</v>
      </c>
      <c r="F565" s="188">
        <f>IFERROR(_xll.qlIndexFixing(IndexON,D565,TRUE,_xll.ohTrigger(RecalcTrigger,TriggerON)),NA())</f>
        <v>1.2429005463832077E-2</v>
      </c>
      <c r="H565" s="42">
        <f>_xll.qlCalendarAdvance(Calendar,$H564,B565,"f",FALSE)</f>
        <v>43334</v>
      </c>
      <c r="I565" s="172">
        <f>_xll.qlInterestRateIndexValueDate(Index1M,$H565)</f>
        <v>43334</v>
      </c>
      <c r="J565" s="177">
        <f>IFERROR(_xll.qlIndexFixing(Index1M,$H565,TRUE,_xll.ohTrigger(RecalcTrigger,Trigger1M)),NA())</f>
        <v>1.4149562862158129E-2</v>
      </c>
      <c r="K565" s="44">
        <f>IFERROR(_xll.qlIndexFixing(Index3M,H565,TRUE,_xll.ohTrigger(RecalcTrigger,Trigger3M)),NA())</f>
        <v>1.5113435614121734E-2</v>
      </c>
      <c r="L565" s="44">
        <f>IFERROR(_xll.qlIndexFixing(Index6M,$H565,TRUE,_xll.ohTrigger(RecalcTrigger,Trigger6M)),NA())</f>
        <v>1.6863837986915525E-2</v>
      </c>
      <c r="M565" s="178">
        <f>IFERROR(_xll.qlIndexFixing(Index1Y,$H565,TRUE,_xll.ohTrigger(RecalcTrigger,Trigger1Y)),NA())</f>
        <v>1.8892509591451834E-2</v>
      </c>
      <c r="N565" s="177">
        <f>IFERROR(_xll.qlIndexFixing(ONIndex1M,I565,TRUE,_xll.ohTrigger(RecalcTrigger,Trigger1M)),NA())</f>
        <v>1.4010216490393246E-2</v>
      </c>
      <c r="O565" s="44">
        <f>IFERROR(_xll.qlIndexFixing(ONIndex3M,I565,TRUE,_xll.ohTrigger(RecalcTrigger,Trigger3M)),NA())</f>
        <v>1.4732587074689496E-2</v>
      </c>
      <c r="P565" s="44">
        <f>IFERROR(_xll.qlIndexFixing(ONIndex6M,I565,TRUE,_xll.ohTrigger(RecalcTrigger,Trigger6M)),NA())</f>
        <v>1.6064809910253386E-2</v>
      </c>
      <c r="Q565" s="178">
        <f>IFERROR(_xll.qlIndexFixing(ONIndex1Y,I565,TRUE,_xll.ohTrigger(RecalcTrigger,Trigger1Y)),NA())</f>
        <v>1.747448649696004E-2</v>
      </c>
    </row>
    <row r="566" spans="2:17" x14ac:dyDescent="0.2">
      <c r="B566" s="39" t="s">
        <v>42</v>
      </c>
      <c r="D566" s="42">
        <f>_xll.qlCalendarAdvance(Calendar,$D565,B566,"f",FALSE)</f>
        <v>43341</v>
      </c>
      <c r="E566" s="172">
        <f>_xll.qlInterestRateIndexValueDate(IndexON,D566)</f>
        <v>43341</v>
      </c>
      <c r="F566" s="188">
        <f>IFERROR(_xll.qlIndexFixing(IndexON,D566,TRUE,_xll.ohTrigger(RecalcTrigger,TriggerON)),NA())</f>
        <v>1.2481936857818843E-2</v>
      </c>
      <c r="H566" s="42">
        <f>_xll.qlCalendarAdvance(Calendar,$H565,B566,"f",FALSE)</f>
        <v>43341</v>
      </c>
      <c r="I566" s="172">
        <f>_xll.qlInterestRateIndexValueDate(Index1M,$H566)</f>
        <v>43341</v>
      </c>
      <c r="J566" s="177">
        <f>IFERROR(_xll.qlIndexFixing(Index1M,$H566,TRUE,_xll.ohTrigger(RecalcTrigger,Trigger1M)),NA())</f>
        <v>1.4193508235385566E-2</v>
      </c>
      <c r="K566" s="44">
        <f>IFERROR(_xll.qlIndexFixing(Index3M,H566,TRUE,_xll.ohTrigger(RecalcTrigger,Trigger3M)),NA())</f>
        <v>1.516727774097161E-2</v>
      </c>
      <c r="L566" s="44">
        <f>IFERROR(_xll.qlIndexFixing(Index6M,$H566,TRUE,_xll.ohTrigger(RecalcTrigger,Trigger6M)),NA())</f>
        <v>1.6913937431032498E-2</v>
      </c>
      <c r="M566" s="178">
        <f>IFERROR(_xll.qlIndexFixing(Index1Y,$H566,TRUE,_xll.ohTrigger(RecalcTrigger,Trigger1Y)),NA())</f>
        <v>1.8938185360314108E-2</v>
      </c>
      <c r="N566" s="177">
        <f>IFERROR(_xll.qlIndexFixing(ONIndex1M,I566,TRUE,_xll.ohTrigger(RecalcTrigger,Trigger1M)),NA())</f>
        <v>1.4067586709834989E-2</v>
      </c>
      <c r="O566" s="44">
        <f>IFERROR(_xll.qlIndexFixing(ONIndex3M,I566,TRUE,_xll.ohTrigger(RecalcTrigger,Trigger3M)),NA())</f>
        <v>1.4787175738524283E-2</v>
      </c>
      <c r="P566" s="44">
        <f>IFERROR(_xll.qlIndexFixing(ONIndex6M,I566,TRUE,_xll.ohTrigger(RecalcTrigger,Trigger6M)),NA())</f>
        <v>1.6122993593808976E-2</v>
      </c>
      <c r="Q566" s="178">
        <f>IFERROR(_xll.qlIndexFixing(ONIndex1Y,I566,TRUE,_xll.ohTrigger(RecalcTrigger,Trigger1Y)),NA())</f>
        <v>1.753022832707174E-2</v>
      </c>
    </row>
    <row r="567" spans="2:17" x14ac:dyDescent="0.2">
      <c r="B567" s="39" t="s">
        <v>42</v>
      </c>
      <c r="D567" s="42">
        <f>_xll.qlCalendarAdvance(Calendar,$D566,B567,"f",FALSE)</f>
        <v>43348</v>
      </c>
      <c r="E567" s="172">
        <f>_xll.qlInterestRateIndexValueDate(IndexON,D567)</f>
        <v>43348</v>
      </c>
      <c r="F567" s="188">
        <f>IFERROR(_xll.qlIndexFixing(IndexON,D567,TRUE,_xll.ohTrigger(RecalcTrigger,TriggerON)),NA())</f>
        <v>1.253490508345001E-2</v>
      </c>
      <c r="H567" s="42">
        <f>_xll.qlCalendarAdvance(Calendar,$H566,B567,"f",FALSE)</f>
        <v>43348</v>
      </c>
      <c r="I567" s="172">
        <f>_xll.qlInterestRateIndexValueDate(Index1M,$H567)</f>
        <v>43348</v>
      </c>
      <c r="J567" s="177">
        <f>IFERROR(_xll.qlIndexFixing(Index1M,$H567,TRUE,_xll.ohTrigger(RecalcTrigger,Trigger1M)),NA())</f>
        <v>1.4250229393874807E-2</v>
      </c>
      <c r="K567" s="44">
        <f>IFERROR(_xll.qlIndexFixing(Index3M,H567,TRUE,_xll.ohTrigger(RecalcTrigger,Trigger3M)),NA())</f>
        <v>1.521679355241707E-2</v>
      </c>
      <c r="L567" s="44">
        <f>IFERROR(_xll.qlIndexFixing(Index6M,$H567,TRUE,_xll.ohTrigger(RecalcTrigger,Trigger6M)),NA())</f>
        <v>1.695960446498888E-2</v>
      </c>
      <c r="M567" s="178">
        <f>IFERROR(_xll.qlIndexFixing(Index1Y,$H567,TRUE,_xll.ohTrigger(RecalcTrigger,Trigger1Y)),NA())</f>
        <v>1.8983498975149393E-2</v>
      </c>
      <c r="N567" s="177">
        <f>IFERROR(_xll.qlIndexFixing(ONIndex1M,I567,TRUE,_xll.ohTrigger(RecalcTrigger,Trigger1M)),NA())</f>
        <v>1.4124725354198731E-2</v>
      </c>
      <c r="O567" s="44">
        <f>IFERROR(_xll.qlIndexFixing(ONIndex3M,I567,TRUE,_xll.ohTrigger(RecalcTrigger,Trigger3M)),NA())</f>
        <v>1.4841735242555609E-2</v>
      </c>
      <c r="P567" s="44">
        <f>IFERROR(_xll.qlIndexFixing(ONIndex6M,I567,TRUE,_xll.ohTrigger(RecalcTrigger,Trigger6M)),NA())</f>
        <v>1.6181018477875453E-2</v>
      </c>
      <c r="Q567" s="178">
        <f>IFERROR(_xll.qlIndexFixing(ONIndex1Y,I567,TRUE,_xll.ohTrigger(RecalcTrigger,Trigger1Y)),NA())</f>
        <v>1.7585030972782079E-2</v>
      </c>
    </row>
    <row r="568" spans="2:17" x14ac:dyDescent="0.2">
      <c r="B568" s="39" t="s">
        <v>42</v>
      </c>
      <c r="D568" s="42">
        <f>_xll.qlCalendarAdvance(Calendar,$D567,B568,"f",FALSE)</f>
        <v>43355</v>
      </c>
      <c r="E568" s="172">
        <f>_xll.qlInterestRateIndexValueDate(IndexON,D568)</f>
        <v>43355</v>
      </c>
      <c r="F568" s="188">
        <f>IFERROR(_xll.qlIndexFixing(IndexON,D568,TRUE,_xll.ohTrigger(RecalcTrigger,TriggerON)),NA())</f>
        <v>1.258791014088767E-2</v>
      </c>
      <c r="H568" s="42">
        <f>_xll.qlCalendarAdvance(Calendar,$H567,B568,"f",FALSE)</f>
        <v>43355</v>
      </c>
      <c r="I568" s="172">
        <f>_xll.qlInterestRateIndexValueDate(Index1M,$H568)</f>
        <v>43355</v>
      </c>
      <c r="J568" s="177">
        <f>IFERROR(_xll.qlIndexFixing(Index1M,$H568,TRUE,_xll.ohTrigger(RecalcTrigger,Trigger1M)),NA())</f>
        <v>1.4306684851023229E-2</v>
      </c>
      <c r="K568" s="44">
        <f>IFERROR(_xll.qlIndexFixing(Index3M,H568,TRUE,_xll.ohTrigger(RecalcTrigger,Trigger3M)),NA())</f>
        <v>1.5270167192655117E-2</v>
      </c>
      <c r="L568" s="44">
        <f>IFERROR(_xll.qlIndexFixing(Index6M,$H568,TRUE,_xll.ohTrigger(RecalcTrigger,Trigger6M)),NA())</f>
        <v>1.7013123681478216E-2</v>
      </c>
      <c r="M568" s="178">
        <f>IFERROR(_xll.qlIndexFixing(Index1Y,$H568,TRUE,_xll.ohTrigger(RecalcTrigger,Trigger1Y)),NA())</f>
        <v>1.9028462886267805E-2</v>
      </c>
      <c r="N568" s="177">
        <f>IFERROR(_xll.qlIndexFixing(ONIndex1M,I568,TRUE,_xll.ohTrigger(RecalcTrigger,Trigger1M)),NA())</f>
        <v>1.4181632423322377E-2</v>
      </c>
      <c r="O568" s="44">
        <f>IFERROR(_xll.qlIndexFixing(ONIndex3M,I568,TRUE,_xll.ohTrigger(RecalcTrigger,Trigger3M)),NA())</f>
        <v>1.4896265586621382E-2</v>
      </c>
      <c r="P568" s="44">
        <f>IFERROR(_xll.qlIndexFixing(ONIndex6M,I568,TRUE,_xll.ohTrigger(RecalcTrigger,Trigger6M)),NA())</f>
        <v>1.6238884562290723E-2</v>
      </c>
      <c r="Q568" s="178">
        <f>IFERROR(_xll.qlIndexFixing(ONIndex1Y,I568,TRUE,_xll.ohTrigger(RecalcTrigger,Trigger1Y)),NA())</f>
        <v>1.7638894433604779E-2</v>
      </c>
    </row>
    <row r="569" spans="2:17" x14ac:dyDescent="0.2">
      <c r="B569" s="39" t="s">
        <v>42</v>
      </c>
      <c r="D569" s="42">
        <f>_xll.qlCalendarAdvance(Calendar,$D568,B569,"f",FALSE)</f>
        <v>43362</v>
      </c>
      <c r="E569" s="172">
        <f>_xll.qlInterestRateIndexValueDate(IndexON,D569)</f>
        <v>43362</v>
      </c>
      <c r="F569" s="188">
        <f>IFERROR(_xll.qlIndexFixing(IndexON,D569,TRUE,_xll.ohTrigger(RecalcTrigger,TriggerON)),NA())</f>
        <v>1.2640952029888686E-2</v>
      </c>
      <c r="H569" s="42">
        <f>_xll.qlCalendarAdvance(Calendar,$H568,B569,"f",FALSE)</f>
        <v>43362</v>
      </c>
      <c r="I569" s="172">
        <f>_xll.qlInterestRateIndexValueDate(Index1M,$H569)</f>
        <v>43362</v>
      </c>
      <c r="J569" s="177">
        <f>IFERROR(_xll.qlIndexFixing(Index1M,$H569,TRUE,_xll.ohTrigger(RecalcTrigger,Trigger1M)),NA())</f>
        <v>1.4362817002200694E-2</v>
      </c>
      <c r="K569" s="44">
        <f>IFERROR(_xll.qlIndexFixing(Index3M,H569,TRUE,_xll.ohTrigger(RecalcTrigger,Trigger3M)),NA())</f>
        <v>1.5323260382581215E-2</v>
      </c>
      <c r="L569" s="44">
        <f>IFERROR(_xll.qlIndexFixing(Index6M,$H569,TRUE,_xll.ohTrigger(RecalcTrigger,Trigger6M)),NA())</f>
        <v>1.7066233870075467E-2</v>
      </c>
      <c r="M569" s="178">
        <f>IFERROR(_xll.qlIndexFixing(Index1Y,$H569,TRUE,_xll.ohTrigger(RecalcTrigger,Trigger1Y)),NA())</f>
        <v>1.9073089546554289E-2</v>
      </c>
      <c r="N569" s="177">
        <f>IFERROR(_xll.qlIndexFixing(ONIndex1M,I569,TRUE,_xll.ohTrigger(RecalcTrigger,Trigger1M)),NA())</f>
        <v>1.4238307917124882E-2</v>
      </c>
      <c r="O569" s="44">
        <f>IFERROR(_xll.qlIndexFixing(ONIndex3M,I569,TRUE,_xll.ohTrigger(RecalcTrigger,Trigger3M)),NA())</f>
        <v>1.4950766770802648E-2</v>
      </c>
      <c r="P569" s="44">
        <f>IFERROR(_xll.qlIndexFixing(ONIndex6M,I569,TRUE,_xll.ohTrigger(RecalcTrigger,Trigger6M)),NA())</f>
        <v>1.6296591847135833E-2</v>
      </c>
      <c r="Q569" s="178">
        <f>IFERROR(_xll.qlIndexFixing(ONIndex1Y,I569,TRUE,_xll.ohTrigger(RecalcTrigger,Trigger1Y)),NA())</f>
        <v>1.769181870913461E-2</v>
      </c>
    </row>
    <row r="570" spans="2:17" x14ac:dyDescent="0.2">
      <c r="B570" s="39" t="s">
        <v>42</v>
      </c>
      <c r="D570" s="42">
        <f>_xll.qlCalendarAdvance(Calendar,$D569,B570,"f",FALSE)</f>
        <v>43369</v>
      </c>
      <c r="E570" s="172">
        <f>_xll.qlInterestRateIndexValueDate(IndexON,D570)</f>
        <v>43369</v>
      </c>
      <c r="F570" s="188">
        <f>IFERROR(_xll.qlIndexFixing(IndexON,D570,TRUE,_xll.ohTrigger(RecalcTrigger,TriggerON)),NA())</f>
        <v>1.2694030750777241E-2</v>
      </c>
      <c r="H570" s="42">
        <f>_xll.qlCalendarAdvance(Calendar,$H569,B570,"f",FALSE)</f>
        <v>43369</v>
      </c>
      <c r="I570" s="172">
        <f>_xll.qlInterestRateIndexValueDate(Index1M,$H570)</f>
        <v>43369</v>
      </c>
      <c r="J570" s="177">
        <f>IFERROR(_xll.qlIndexFixing(Index1M,$H570,TRUE,_xll.ohTrigger(RecalcTrigger,Trigger1M)),NA())</f>
        <v>1.4418567475998198E-2</v>
      </c>
      <c r="K570" s="44">
        <f>IFERROR(_xll.qlIndexFixing(Index3M,H570,TRUE,_xll.ohTrigger(RecalcTrigger,Trigger3M)),NA())</f>
        <v>1.5380076800185468E-2</v>
      </c>
      <c r="L570" s="44">
        <f>IFERROR(_xll.qlIndexFixing(Index6M,$H570,TRUE,_xll.ohTrigger(RecalcTrigger,Trigger6M)),NA())</f>
        <v>1.711892418335029E-2</v>
      </c>
      <c r="M570" s="178">
        <f>IFERROR(_xll.qlIndexFixing(Index1Y,$H570,TRUE,_xll.ohTrigger(RecalcTrigger,Trigger1Y)),NA())</f>
        <v>1.9117391411426432E-2</v>
      </c>
      <c r="N570" s="177">
        <f>IFERROR(_xll.qlIndexFixing(ONIndex1M,I570,TRUE,_xll.ohTrigger(RecalcTrigger,Trigger1M)),NA())</f>
        <v>1.4294751835444153E-2</v>
      </c>
      <c r="O570" s="44">
        <f>IFERROR(_xll.qlIndexFixing(ONIndex3M,I570,TRUE,_xll.ohTrigger(RecalcTrigger,Trigger3M)),NA())</f>
        <v>1.5005238795099407E-2</v>
      </c>
      <c r="P570" s="44">
        <f>IFERROR(_xll.qlIndexFixing(ONIndex6M,I570,TRUE,_xll.ohTrigger(RecalcTrigger,Trigger6M)),NA())</f>
        <v>1.6354140332167644E-2</v>
      </c>
      <c r="Q570" s="178">
        <f>IFERROR(_xll.qlIndexFixing(ONIndex1Y,I570,TRUE,_xll.ohTrigger(RecalcTrigger,Trigger1Y)),NA())</f>
        <v>1.7743803799047386E-2</v>
      </c>
    </row>
    <row r="571" spans="2:17" x14ac:dyDescent="0.2">
      <c r="B571" s="39" t="s">
        <v>42</v>
      </c>
      <c r="D571" s="42">
        <f>_xll.qlCalendarAdvance(Calendar,$D570,B571,"f",FALSE)</f>
        <v>43376</v>
      </c>
      <c r="E571" s="172">
        <f>_xll.qlInterestRateIndexValueDate(IndexON,D571)</f>
        <v>43376</v>
      </c>
      <c r="F571" s="188">
        <f>IFERROR(_xll.qlIndexFixing(IndexON,D571,TRUE,_xll.ohTrigger(RecalcTrigger,TriggerON)),NA())</f>
        <v>1.2747124074908855E-2</v>
      </c>
      <c r="H571" s="42">
        <f>_xll.qlCalendarAdvance(Calendar,$H570,B571,"f",FALSE)</f>
        <v>43376</v>
      </c>
      <c r="I571" s="172">
        <f>_xll.qlInterestRateIndexValueDate(Index1M,$H571)</f>
        <v>43376</v>
      </c>
      <c r="J571" s="177">
        <f>IFERROR(_xll.qlIndexFixing(Index1M,$H571,TRUE,_xll.ohTrigger(RecalcTrigger,Trigger1M)),NA())</f>
        <v>1.4486453046021995E-2</v>
      </c>
      <c r="K571" s="44">
        <f>IFERROR(_xll.qlIndexFixing(Index3M,H571,TRUE,_xll.ohTrigger(RecalcTrigger,Trigger3M)),NA())</f>
        <v>1.543251312657078E-2</v>
      </c>
      <c r="L571" s="44">
        <f>IFERROR(_xll.qlIndexFixing(Index6M,$H571,TRUE,_xll.ohTrigger(RecalcTrigger,Trigger6M)),NA())</f>
        <v>1.7175167091307043E-2</v>
      </c>
      <c r="M571" s="178">
        <f>IFERROR(_xll.qlIndexFixing(Index1Y,$H571,TRUE,_xll.ohTrigger(RecalcTrigger,Trigger1Y)),NA())</f>
        <v>1.9161380901478786E-2</v>
      </c>
      <c r="N571" s="177">
        <f>IFERROR(_xll.qlIndexFixing(ONIndex1M,I571,TRUE,_xll.ohTrigger(RecalcTrigger,Trigger1M)),NA())</f>
        <v>1.4350948030943389E-2</v>
      </c>
      <c r="O571" s="44">
        <f>IFERROR(_xll.qlIndexFixing(ONIndex3M,I571,TRUE,_xll.ohTrigger(RecalcTrigger,Trigger3M)),NA())</f>
        <v>1.5059661163312477E-2</v>
      </c>
      <c r="P571" s="44">
        <f>IFERROR(_xll.qlIndexFixing(ONIndex6M,I571,TRUE,_xll.ohTrigger(RecalcTrigger,Trigger6M)),NA())</f>
        <v>1.6411512095946268E-2</v>
      </c>
      <c r="Q571" s="178">
        <f>IFERROR(_xll.qlIndexFixing(ONIndex1Y,I571,TRUE,_xll.ohTrigger(RecalcTrigger,Trigger1Y)),NA())</f>
        <v>1.7794891036460037E-2</v>
      </c>
    </row>
    <row r="572" spans="2:17" x14ac:dyDescent="0.2">
      <c r="B572" s="39" t="s">
        <v>42</v>
      </c>
      <c r="D572" s="42">
        <f>_xll.qlCalendarAdvance(Calendar,$D571,B572,"f",FALSE)</f>
        <v>43383</v>
      </c>
      <c r="E572" s="172">
        <f>_xll.qlInterestRateIndexValueDate(IndexON,D572)</f>
        <v>43383</v>
      </c>
      <c r="F572" s="188">
        <f>IFERROR(_xll.qlIndexFixing(IndexON,D572,TRUE,_xll.ohTrigger(RecalcTrigger,TriggerON)),NA())</f>
        <v>1.2799981639786129E-2</v>
      </c>
      <c r="H572" s="42">
        <f>_xll.qlCalendarAdvance(Calendar,$H571,B572,"f",FALSE)</f>
        <v>43383</v>
      </c>
      <c r="I572" s="172">
        <f>_xll.qlInterestRateIndexValueDate(Index1M,$H572)</f>
        <v>43383</v>
      </c>
      <c r="J572" s="177">
        <f>IFERROR(_xll.qlIndexFixing(Index1M,$H572,TRUE,_xll.ohTrigger(RecalcTrigger,Trigger1M)),NA())</f>
        <v>1.4541188787352151E-2</v>
      </c>
      <c r="K572" s="44">
        <f>IFERROR(_xll.qlIndexFixing(Index3M,H572,TRUE,_xll.ohTrigger(RecalcTrigger,Trigger3M)),NA())</f>
        <v>1.5484603959953453E-2</v>
      </c>
      <c r="L572" s="44">
        <f>IFERROR(_xll.qlIndexFixing(Index6M,$H572,TRUE,_xll.ohTrigger(RecalcTrigger,Trigger6M)),NA())</f>
        <v>1.7226960002853356E-2</v>
      </c>
      <c r="M572" s="178">
        <f>IFERROR(_xll.qlIndexFixing(Index1Y,$H572,TRUE,_xll.ohTrigger(RecalcTrigger,Trigger1Y)),NA())</f>
        <v>1.9205067188550862E-2</v>
      </c>
      <c r="N572" s="177">
        <f>IFERROR(_xll.qlIndexFixing(ONIndex1M,I572,TRUE,_xll.ohTrigger(RecalcTrigger,Trigger1M)),NA())</f>
        <v>1.4406714634147555E-2</v>
      </c>
      <c r="O572" s="44">
        <f>IFERROR(_xll.qlIndexFixing(ONIndex3M,I572,TRUE,_xll.ohTrigger(RecalcTrigger,Trigger3M)),NA())</f>
        <v>1.5113803025322836E-2</v>
      </c>
      <c r="P572" s="44">
        <f>IFERROR(_xll.qlIndexFixing(ONIndex6M,I572,TRUE,_xll.ohTrigger(RecalcTrigger,Trigger6M)),NA())</f>
        <v>1.6468505285820445E-2</v>
      </c>
      <c r="Q572" s="178">
        <f>IFERROR(_xll.qlIndexFixing(ONIndex1Y,I572,TRUE,_xll.ohTrigger(RecalcTrigger,Trigger1Y)),NA())</f>
        <v>1.7845545969606968E-2</v>
      </c>
    </row>
    <row r="573" spans="2:17" x14ac:dyDescent="0.2">
      <c r="B573" s="39" t="s">
        <v>42</v>
      </c>
      <c r="D573" s="42">
        <f>_xll.qlCalendarAdvance(Calendar,$D572,B573,"f",FALSE)</f>
        <v>43390</v>
      </c>
      <c r="E573" s="172">
        <f>_xll.qlInterestRateIndexValueDate(IndexON,D573)</f>
        <v>43390</v>
      </c>
      <c r="F573" s="188">
        <f>IFERROR(_xll.qlIndexFixing(IndexON,D573,TRUE,_xll.ohTrigger(RecalcTrigger,TriggerON)),NA())</f>
        <v>1.2852532080268597E-2</v>
      </c>
      <c r="H573" s="42">
        <f>_xll.qlCalendarAdvance(Calendar,$H572,B573,"f",FALSE)</f>
        <v>43390</v>
      </c>
      <c r="I573" s="172">
        <f>_xll.qlInterestRateIndexValueDate(Index1M,$H573)</f>
        <v>43390</v>
      </c>
      <c r="J573" s="177">
        <f>IFERROR(_xll.qlIndexFixing(Index1M,$H573,TRUE,_xll.ohTrigger(RecalcTrigger,Trigger1M)),NA())</f>
        <v>1.4595442740787104E-2</v>
      </c>
      <c r="K573" s="44">
        <f>IFERROR(_xll.qlIndexFixing(Index3M,H573,TRUE,_xll.ohTrigger(RecalcTrigger,Trigger3M)),NA())</f>
        <v>1.5536347815401773E-2</v>
      </c>
      <c r="L573" s="44">
        <f>IFERROR(_xll.qlIndexFixing(Index6M,$H573,TRUE,_xll.ohTrigger(RecalcTrigger,Trigger6M)),NA())</f>
        <v>1.7278314382594289E-2</v>
      </c>
      <c r="M573" s="178">
        <f>IFERROR(_xll.qlIndexFixing(Index1Y,$H573,TRUE,_xll.ohTrigger(RecalcTrigger,Trigger1Y)),NA())</f>
        <v>1.9248453718007985E-2</v>
      </c>
      <c r="N573" s="177">
        <f>IFERROR(_xll.qlIndexFixing(ONIndex1M,I573,TRUE,_xll.ohTrigger(RecalcTrigger,Trigger1M)),NA())</f>
        <v>1.4461999803722092E-2</v>
      </c>
      <c r="O573" s="44">
        <f>IFERROR(_xll.qlIndexFixing(ONIndex3M,I573,TRUE,_xll.ohTrigger(RecalcTrigger,Trigger3M)),NA())</f>
        <v>1.5167598577953134E-2</v>
      </c>
      <c r="P573" s="44">
        <f>IFERROR(_xll.qlIndexFixing(ONIndex6M,I573,TRUE,_xll.ohTrigger(RecalcTrigger,Trigger6M)),NA())</f>
        <v>1.6525062363874632E-2</v>
      </c>
      <c r="Q573" s="178">
        <f>IFERROR(_xll.qlIndexFixing(ONIndex1Y,I573,TRUE,_xll.ohTrigger(RecalcTrigger,Trigger1Y)),NA())</f>
        <v>1.7895901301236972E-2</v>
      </c>
    </row>
    <row r="574" spans="2:17" x14ac:dyDescent="0.2">
      <c r="B574" s="39" t="s">
        <v>42</v>
      </c>
      <c r="D574" s="42">
        <f>_xll.qlCalendarAdvance(Calendar,$D573,B574,"f",FALSE)</f>
        <v>43397</v>
      </c>
      <c r="E574" s="172">
        <f>_xll.qlInterestRateIndexValueDate(IndexON,D574)</f>
        <v>43397</v>
      </c>
      <c r="F574" s="188">
        <f>IFERROR(_xll.qlIndexFixing(IndexON,D574,TRUE,_xll.ohTrigger(RecalcTrigger,TriggerON)),NA())</f>
        <v>1.2904775396113122E-2</v>
      </c>
      <c r="H574" s="42">
        <f>_xll.qlCalendarAdvance(Calendar,$H573,B574,"f",FALSE)</f>
        <v>43397</v>
      </c>
      <c r="I574" s="172">
        <f>_xll.qlInterestRateIndexValueDate(Index1M,$H574)</f>
        <v>43397</v>
      </c>
      <c r="J574" s="177">
        <f>IFERROR(_xll.qlIndexFixing(Index1M,$H574,TRUE,_xll.ohTrigger(RecalcTrigger,Trigger1M)),NA())</f>
        <v>1.464921489923899E-2</v>
      </c>
      <c r="K574" s="44">
        <f>IFERROR(_xll.qlIndexFixing(Index3M,H574,TRUE,_xll.ohTrigger(RecalcTrigger,Trigger3M)),NA())</f>
        <v>1.5587744679375721E-2</v>
      </c>
      <c r="L574" s="44">
        <f>IFERROR(_xll.qlIndexFixing(Index6M,$H574,TRUE,_xll.ohTrigger(RecalcTrigger,Trigger6M)),NA())</f>
        <v>1.7329230197062628E-2</v>
      </c>
      <c r="M574" s="178">
        <f>IFERROR(_xll.qlIndexFixing(Index1Y,$H574,TRUE,_xll.ohTrigger(RecalcTrigger,Trigger1Y)),NA())</f>
        <v>1.9291543352954355E-2</v>
      </c>
      <c r="N574" s="177">
        <f>IFERROR(_xll.qlIndexFixing(ONIndex1M,I574,TRUE,_xll.ohTrigger(RecalcTrigger,Trigger1M)),NA())</f>
        <v>1.4516803539423861E-2</v>
      </c>
      <c r="O574" s="44">
        <f>IFERROR(_xll.qlIndexFixing(ONIndex3M,I574,TRUE,_xll.ohTrigger(RecalcTrigger,Trigger3M)),NA())</f>
        <v>1.5221047820960232E-2</v>
      </c>
      <c r="P574" s="44">
        <f>IFERROR(_xll.qlIndexFixing(ONIndex6M,I574,TRUE,_xll.ohTrigger(RecalcTrigger,Trigger6M)),NA())</f>
        <v>1.6581183330351967E-2</v>
      </c>
      <c r="Q574" s="178">
        <f>IFERROR(_xll.qlIndexFixing(ONIndex1Y,I574,TRUE,_xll.ohTrigger(RecalcTrigger,Trigger1Y)),NA())</f>
        <v>1.7945957031269E-2</v>
      </c>
    </row>
    <row r="575" spans="2:17" x14ac:dyDescent="0.2">
      <c r="B575" s="39" t="s">
        <v>42</v>
      </c>
      <c r="D575" s="42">
        <f>_xll.qlCalendarAdvance(Calendar,$D574,B575,"f",FALSE)</f>
        <v>43404</v>
      </c>
      <c r="E575" s="172">
        <f>_xll.qlInterestRateIndexValueDate(IndexON,D575)</f>
        <v>43404</v>
      </c>
      <c r="F575" s="188">
        <f>IFERROR(_xll.qlIndexFixing(IndexON,D575,TRUE,_xll.ohTrigger(RecalcTrigger,TriggerON)),NA())</f>
        <v>1.2956711587400749E-2</v>
      </c>
      <c r="H575" s="42">
        <f>_xll.qlCalendarAdvance(Calendar,$H574,B575,"f",FALSE)</f>
        <v>43404</v>
      </c>
      <c r="I575" s="172">
        <f>_xll.qlInterestRateIndexValueDate(Index1M,$H575)</f>
        <v>43404</v>
      </c>
      <c r="J575" s="177">
        <f>IFERROR(_xll.qlIndexFixing(Index1M,$H575,TRUE,_xll.ohTrigger(RecalcTrigger,Trigger1M)),NA())</f>
        <v>1.4690317377602957E-2</v>
      </c>
      <c r="K575" s="44">
        <f>IFERROR(_xll.qlIndexFixing(Index3M,H575,TRUE,_xll.ohTrigger(RecalcTrigger,Trigger3M)),NA())</f>
        <v>1.563879453842338E-2</v>
      </c>
      <c r="L575" s="44">
        <f>IFERROR(_xll.qlIndexFixing(Index6M,$H575,TRUE,_xll.ohTrigger(RecalcTrigger,Trigger6M)),NA())</f>
        <v>1.737583981026794E-2</v>
      </c>
      <c r="M575" s="178">
        <f>IFERROR(_xll.qlIndexFixing(Index1Y,$H575,TRUE,_xll.ohTrigger(RecalcTrigger,Trigger1Y)),NA())</f>
        <v>1.9334338957246455E-2</v>
      </c>
      <c r="N575" s="177">
        <f>IFERROR(_xll.qlIndexFixing(ONIndex1M,I575,TRUE,_xll.ohTrigger(RecalcTrigger,Trigger1M)),NA())</f>
        <v>1.4571125840928678E-2</v>
      </c>
      <c r="O575" s="44">
        <f>IFERROR(_xll.qlIndexFixing(ONIndex3M,I575,TRUE,_xll.ohTrigger(RecalcTrigger,Trigger3M)),NA())</f>
        <v>1.5274150754182036E-2</v>
      </c>
      <c r="P575" s="44">
        <f>IFERROR(_xll.qlIndexFixing(ONIndex6M,I575,TRUE,_xll.ohTrigger(RecalcTrigger,Trigger6M)),NA())</f>
        <v>1.6636868184685127E-2</v>
      </c>
      <c r="Q575" s="178">
        <f>IFERROR(_xll.qlIndexFixing(ONIndex1Y,I575,TRUE,_xll.ohTrigger(RecalcTrigger,Trigger1Y)),NA())</f>
        <v>1.7995713159378868E-2</v>
      </c>
    </row>
    <row r="576" spans="2:17" x14ac:dyDescent="0.2">
      <c r="B576" s="39" t="s">
        <v>42</v>
      </c>
      <c r="D576" s="42">
        <f>_xll.qlCalendarAdvance(Calendar,$D575,B576,"f",FALSE)</f>
        <v>43411</v>
      </c>
      <c r="E576" s="172">
        <f>_xll.qlInterestRateIndexValueDate(IndexON,D576)</f>
        <v>43411</v>
      </c>
      <c r="F576" s="188">
        <f>IFERROR(_xll.qlIndexFixing(IndexON,D576,TRUE,_xll.ohTrigger(RecalcTrigger,TriggerON)),NA())</f>
        <v>1.3008340653726247E-2</v>
      </c>
      <c r="H576" s="42">
        <f>_xll.qlCalendarAdvance(Calendar,$H575,B576,"f",FALSE)</f>
        <v>43411</v>
      </c>
      <c r="I576" s="172">
        <f>_xll.qlInterestRateIndexValueDate(Index1M,$H576)</f>
        <v>43411</v>
      </c>
      <c r="J576" s="177">
        <f>IFERROR(_xll.qlIndexFixing(Index1M,$H576,TRUE,_xll.ohTrigger(RecalcTrigger,Trigger1M)),NA())</f>
        <v>1.4743222774882122E-2</v>
      </c>
      <c r="K576" s="44">
        <f>IFERROR(_xll.qlIndexFixing(Index3M,H576,TRUE,_xll.ohTrigger(RecalcTrigger,Trigger3M)),NA())</f>
        <v>1.5689497379187085E-2</v>
      </c>
      <c r="L576" s="44">
        <f>IFERROR(_xll.qlIndexFixing(Index6M,$H576,TRUE,_xll.ohTrigger(RecalcTrigger,Trigger6M)),NA())</f>
        <v>1.7425907353463915E-2</v>
      </c>
      <c r="M576" s="178">
        <f>IFERROR(_xll.qlIndexFixing(Index1Y,$H576,TRUE,_xll.ohTrigger(RecalcTrigger,Trigger1Y)),NA())</f>
        <v>1.93768433954844E-2</v>
      </c>
      <c r="N576" s="177">
        <f>IFERROR(_xll.qlIndexFixing(ONIndex1M,I576,TRUE,_xll.ohTrigger(RecalcTrigger,Trigger1M)),NA())</f>
        <v>1.4624966708236542E-2</v>
      </c>
      <c r="O576" s="44">
        <f>IFERROR(_xll.qlIndexFixing(ONIndex3M,I576,TRUE,_xll.ohTrigger(RecalcTrigger,Trigger3M)),NA())</f>
        <v>1.5326907377618548E-2</v>
      </c>
      <c r="P576" s="44">
        <f>IFERROR(_xll.qlIndexFixing(ONIndex6M,I576,TRUE,_xll.ohTrigger(RecalcTrigger,Trigger6M)),NA())</f>
        <v>1.6692116926874112E-2</v>
      </c>
      <c r="Q576" s="178">
        <f>IFERROR(_xll.qlIndexFixing(ONIndex1Y,I576,TRUE,_xll.ohTrigger(RecalcTrigger,Trigger1Y)),NA())</f>
        <v>1.8045169685728668E-2</v>
      </c>
    </row>
    <row r="577" spans="2:17" x14ac:dyDescent="0.2">
      <c r="B577" s="39" t="s">
        <v>42</v>
      </c>
      <c r="D577" s="42">
        <f>_xll.qlCalendarAdvance(Calendar,$D576,B577,"f",FALSE)</f>
        <v>43418</v>
      </c>
      <c r="E577" s="172">
        <f>_xll.qlInterestRateIndexValueDate(IndexON,D577)</f>
        <v>43418</v>
      </c>
      <c r="F577" s="188">
        <f>IFERROR(_xll.qlIndexFixing(IndexON,D577,TRUE,_xll.ohTrigger(RecalcTrigger,TriggerON)),NA())</f>
        <v>1.3059662595251709E-2</v>
      </c>
      <c r="H577" s="42">
        <f>_xll.qlCalendarAdvance(Calendar,$H576,B577,"f",FALSE)</f>
        <v>43418</v>
      </c>
      <c r="I577" s="172">
        <f>_xll.qlInterestRateIndexValueDate(Index1M,$H577)</f>
        <v>43418</v>
      </c>
      <c r="J577" s="177">
        <f>IFERROR(_xll.qlIndexFixing(Index1M,$H577,TRUE,_xll.ohTrigger(RecalcTrigger,Trigger1M)),NA())</f>
        <v>1.4795646393355549E-2</v>
      </c>
      <c r="K577" s="44">
        <f>IFERROR(_xll.qlIndexFixing(Index3M,H577,TRUE,_xll.ohTrigger(RecalcTrigger,Trigger3M)),NA())</f>
        <v>1.5739853188395513E-2</v>
      </c>
      <c r="L577" s="44">
        <f>IFERROR(_xll.qlIndexFixing(Index6M,$H577,TRUE,_xll.ohTrigger(RecalcTrigger,Trigger6M)),NA())</f>
        <v>1.7475536249086703E-2</v>
      </c>
      <c r="M577" s="178">
        <f>IFERROR(_xll.qlIndexFixing(Index1Y,$H577,TRUE,_xll.ohTrigger(RecalcTrigger,Trigger1Y)),NA())</f>
        <v>1.9419059533002825E-2</v>
      </c>
      <c r="N577" s="177">
        <f>IFERROR(_xll.qlIndexFixing(ONIndex1M,I577,TRUE,_xll.ohTrigger(RecalcTrigger,Trigger1M)),NA())</f>
        <v>1.4678326140861175E-2</v>
      </c>
      <c r="O577" s="44">
        <f>IFERROR(_xll.qlIndexFixing(ONIndex3M,I577,TRUE,_xll.ohTrigger(RecalcTrigger,Trigger3M)),NA())</f>
        <v>1.5379317690945582E-2</v>
      </c>
      <c r="P577" s="44">
        <f>IFERROR(_xll.qlIndexFixing(ONIndex6M,I577,TRUE,_xll.ohTrigger(RecalcTrigger,Trigger6M)),NA())</f>
        <v>1.6746929556675783E-2</v>
      </c>
      <c r="Q577" s="178">
        <f>IFERROR(_xll.qlIndexFixing(ONIndex1Y,I577,TRUE,_xll.ohTrigger(RecalcTrigger,Trigger1Y)),NA())</f>
        <v>1.8094326609994216E-2</v>
      </c>
    </row>
    <row r="578" spans="2:17" x14ac:dyDescent="0.2">
      <c r="B578" s="39" t="s">
        <v>42</v>
      </c>
      <c r="D578" s="42">
        <f>_xll.qlCalendarAdvance(Calendar,$D577,B578,"f",FALSE)</f>
        <v>43425</v>
      </c>
      <c r="E578" s="172">
        <f>_xll.qlInterestRateIndexValueDate(IndexON,D578)</f>
        <v>43425</v>
      </c>
      <c r="F578" s="188">
        <f>IFERROR(_xll.qlIndexFixing(IndexON,D578,TRUE,_xll.ohTrigger(RecalcTrigger,TriggerON)),NA())</f>
        <v>1.3110677411571903E-2</v>
      </c>
      <c r="H578" s="42">
        <f>_xll.qlCalendarAdvance(Calendar,$H577,B578,"f",FALSE)</f>
        <v>43425</v>
      </c>
      <c r="I578" s="172">
        <f>_xll.qlInterestRateIndexValueDate(Index1M,$H578)</f>
        <v>43425</v>
      </c>
      <c r="J578" s="177">
        <f>IFERROR(_xll.qlIndexFixing(Index1M,$H578,TRUE,_xll.ohTrigger(RecalcTrigger,Trigger1M)),NA())</f>
        <v>1.484758822679888E-2</v>
      </c>
      <c r="K578" s="44">
        <f>IFERROR(_xll.qlIndexFixing(Index3M,H578,TRUE,_xll.ohTrigger(RecalcTrigger,Trigger3M)),NA())</f>
        <v>1.5789861952873352E-2</v>
      </c>
      <c r="L578" s="44">
        <f>IFERROR(_xll.qlIndexFixing(Index6M,$H578,TRUE,_xll.ohTrigger(RecalcTrigger,Trigger6M)),NA())</f>
        <v>1.7524726464967642E-2</v>
      </c>
      <c r="M578" s="178">
        <f>IFERROR(_xll.qlIndexFixing(Index1Y,$H578,TRUE,_xll.ohTrigger(RecalcTrigger,Trigger1Y)),NA())</f>
        <v>1.9460990235864006E-2</v>
      </c>
      <c r="N578" s="177">
        <f>IFERROR(_xll.qlIndexFixing(ONIndex1M,I578,TRUE,_xll.ohTrigger(RecalcTrigger,Trigger1M)),NA())</f>
        <v>1.4731204138802578E-2</v>
      </c>
      <c r="O578" s="44">
        <f>IFERROR(_xll.qlIndexFixing(ONIndex3M,I578,TRUE,_xll.ohTrigger(RecalcTrigger,Trigger3M)),NA())</f>
        <v>1.5431381694001045E-2</v>
      </c>
      <c r="P578" s="44">
        <f>IFERROR(_xll.qlIndexFixing(ONIndex6M,I578,TRUE,_xll.ohTrigger(RecalcTrigger,Trigger6M)),NA())</f>
        <v>1.6801306073765954E-2</v>
      </c>
      <c r="Q578" s="178">
        <f>IFERROR(_xll.qlIndexFixing(ONIndex1Y,I578,TRUE,_xll.ohTrigger(RecalcTrigger,Trigger1Y)),NA())</f>
        <v>1.8143183932175511E-2</v>
      </c>
    </row>
    <row r="579" spans="2:17" x14ac:dyDescent="0.2">
      <c r="B579" s="39" t="s">
        <v>42</v>
      </c>
      <c r="D579" s="42">
        <f>_xll.qlCalendarAdvance(Calendar,$D578,B579,"f",FALSE)</f>
        <v>43432</v>
      </c>
      <c r="E579" s="172">
        <f>_xll.qlInterestRateIndexValueDate(IndexON,D579)</f>
        <v>43432</v>
      </c>
      <c r="F579" s="188">
        <f>IFERROR(_xll.qlIndexFixing(IndexON,D579,TRUE,_xll.ohTrigger(RecalcTrigger,TriggerON)),NA())</f>
        <v>1.3161385102767875E-2</v>
      </c>
      <c r="H579" s="42">
        <f>_xll.qlCalendarAdvance(Calendar,$H578,B579,"f",FALSE)</f>
        <v>43432</v>
      </c>
      <c r="I579" s="172">
        <f>_xll.qlInterestRateIndexValueDate(Index1M,$H579)</f>
        <v>43432</v>
      </c>
      <c r="J579" s="177">
        <f>IFERROR(_xll.qlIndexFixing(Index1M,$H579,TRUE,_xll.ohTrigger(RecalcTrigger,Trigger1M)),NA())</f>
        <v>1.4899048269047199E-2</v>
      </c>
      <c r="K579" s="44">
        <f>IFERROR(_xll.qlIndexFixing(Index3M,H579,TRUE,_xll.ohTrigger(RecalcTrigger,Trigger3M)),NA())</f>
        <v>1.5839523659530754E-2</v>
      </c>
      <c r="L579" s="44">
        <f>IFERROR(_xll.qlIndexFixing(Index6M,$H579,TRUE,_xll.ohTrigger(RecalcTrigger,Trigger6M)),NA())</f>
        <v>1.7573477969221971E-2</v>
      </c>
      <c r="M579" s="178">
        <f>IFERROR(_xll.qlIndexFixing(Index1Y,$H579,TRUE,_xll.ohTrigger(RecalcTrigger,Trigger1Y)),NA())</f>
        <v>1.9502638370848313E-2</v>
      </c>
      <c r="N579" s="177">
        <f>IFERROR(_xll.qlIndexFixing(ONIndex1M,I579,TRUE,_xll.ohTrigger(RecalcTrigger,Trigger1M)),NA())</f>
        <v>1.4783600701817612E-2</v>
      </c>
      <c r="O579" s="44">
        <f>IFERROR(_xll.qlIndexFixing(ONIndex3M,I579,TRUE,_xll.ohTrigger(RecalcTrigger,Trigger3M)),NA())</f>
        <v>1.5483099386865984E-2</v>
      </c>
      <c r="P579" s="44">
        <f>IFERROR(_xll.qlIndexFixing(ONIndex6M,I579,TRUE,_xll.ohTrigger(RecalcTrigger,Trigger6M)),NA())</f>
        <v>1.6855246478144625E-2</v>
      </c>
      <c r="Q579" s="178">
        <f>IFERROR(_xll.qlIndexFixing(ONIndex1Y,I579,TRUE,_xll.ohTrigger(RecalcTrigger,Trigger1Y)),NA())</f>
        <v>1.8191741652029414E-2</v>
      </c>
    </row>
    <row r="580" spans="2:17" x14ac:dyDescent="0.2">
      <c r="B580" s="39" t="s">
        <v>42</v>
      </c>
      <c r="D580" s="42">
        <f>_xll.qlCalendarAdvance(Calendar,$D579,B580,"f",FALSE)</f>
        <v>43439</v>
      </c>
      <c r="E580" s="172">
        <f>_xll.qlInterestRateIndexValueDate(IndexON,D580)</f>
        <v>43439</v>
      </c>
      <c r="F580" s="188">
        <f>IFERROR(_xll.qlIndexFixing(IndexON,D580,TRUE,_xll.ohTrigger(RecalcTrigger,TriggerON)),NA())</f>
        <v>1.3211785668596487E-2</v>
      </c>
      <c r="H580" s="42">
        <f>_xll.qlCalendarAdvance(Calendar,$H579,B580,"f",FALSE)</f>
        <v>43439</v>
      </c>
      <c r="I580" s="172">
        <f>_xll.qlInterestRateIndexValueDate(Index1M,$H580)</f>
        <v>43439</v>
      </c>
      <c r="J580" s="177">
        <f>IFERROR(_xll.qlIndexFixing(Index1M,$H580,TRUE,_xll.ohTrigger(RecalcTrigger,Trigger1M)),NA())</f>
        <v>1.4961729766627567E-2</v>
      </c>
      <c r="K580" s="44">
        <f>IFERROR(_xll.qlIndexFixing(Index3M,H580,TRUE,_xll.ohTrigger(RecalcTrigger,Trigger3M)),NA())</f>
        <v>1.5881232099488812E-2</v>
      </c>
      <c r="L580" s="44">
        <f>IFERROR(_xll.qlIndexFixing(Index6M,$H580,TRUE,_xll.ohTrigger(RecalcTrigger,Trigger6M)),NA())</f>
        <v>1.7625513374853272E-2</v>
      </c>
      <c r="M580" s="178">
        <f>IFERROR(_xll.qlIndexFixing(Index1Y,$H580,TRUE,_xll.ohTrigger(RecalcTrigger,Trigger1Y)),NA())</f>
        <v>1.9544006805447767E-2</v>
      </c>
      <c r="N580" s="177">
        <f>IFERROR(_xll.qlIndexFixing(ONIndex1M,I580,TRUE,_xll.ohTrigger(RecalcTrigger,Trigger1M)),NA())</f>
        <v>1.4835515829582091E-2</v>
      </c>
      <c r="O580" s="44">
        <f>IFERROR(_xll.qlIndexFixing(ONIndex3M,I580,TRUE,_xll.ohTrigger(RecalcTrigger,Trigger3M)),NA())</f>
        <v>1.5534470769054121E-2</v>
      </c>
      <c r="P580" s="44">
        <f>IFERROR(_xll.qlIndexFixing(ONIndex6M,I580,TRUE,_xll.ohTrigger(RecalcTrigger,Trigger6M)),NA())</f>
        <v>1.6908750769487613E-2</v>
      </c>
      <c r="Q580" s="178">
        <f>IFERROR(_xll.qlIndexFixing(ONIndex1Y,I580,TRUE,_xll.ohTrigger(RecalcTrigger,Trigger1Y)),NA())</f>
        <v>1.8239999769636972E-2</v>
      </c>
    </row>
    <row r="581" spans="2:17" x14ac:dyDescent="0.2">
      <c r="B581" s="39" t="s">
        <v>42</v>
      </c>
      <c r="D581" s="42">
        <f>_xll.qlCalendarAdvance(Calendar,$D580,B581,"f",FALSE)</f>
        <v>43446</v>
      </c>
      <c r="E581" s="172">
        <f>_xll.qlInterestRateIndexValueDate(IndexON,D581)</f>
        <v>43446</v>
      </c>
      <c r="F581" s="188">
        <f>IFERROR(_xll.qlIndexFixing(IndexON,D581,TRUE,_xll.ohTrigger(RecalcTrigger,TriggerON)),NA())</f>
        <v>1.3261879108895647E-2</v>
      </c>
      <c r="H581" s="42">
        <f>_xll.qlCalendarAdvance(Calendar,$H580,B581,"f",FALSE)</f>
        <v>43446</v>
      </c>
      <c r="I581" s="172">
        <f>_xll.qlInterestRateIndexValueDate(Index1M,$H581)</f>
        <v>43446</v>
      </c>
      <c r="J581" s="177">
        <f>IFERROR(_xll.qlIndexFixing(Index1M,$H581,TRUE,_xll.ohTrigger(RecalcTrigger,Trigger1M)),NA())</f>
        <v>1.5012129167170297E-2</v>
      </c>
      <c r="K581" s="44">
        <f>IFERROR(_xll.qlIndexFixing(Index3M,H581,TRUE,_xll.ohTrigger(RecalcTrigger,Trigger3M)),NA())</f>
        <v>1.5930244973572615E-2</v>
      </c>
      <c r="L581" s="44">
        <f>IFERROR(_xll.qlIndexFixing(Index6M,$H581,TRUE,_xll.ohTrigger(RecalcTrigger,Trigger6M)),NA())</f>
        <v>1.7673358319260982E-2</v>
      </c>
      <c r="M581" s="178">
        <f>IFERROR(_xll.qlIndexFixing(Index1Y,$H581,TRUE,_xll.ohTrigger(RecalcTrigger,Trigger1Y)),NA())</f>
        <v>1.9585098407856494E-2</v>
      </c>
      <c r="N581" s="177">
        <f>IFERROR(_xll.qlIndexFixing(ONIndex1M,I581,TRUE,_xll.ohTrigger(RecalcTrigger,Trigger1M)),NA())</f>
        <v>1.4886949522014969E-2</v>
      </c>
      <c r="O581" s="44">
        <f>IFERROR(_xll.qlIndexFixing(ONIndex3M,I581,TRUE,_xll.ohTrigger(RecalcTrigger,Trigger3M)),NA())</f>
        <v>1.5585495840727548E-2</v>
      </c>
      <c r="P581" s="44">
        <f>IFERROR(_xll.qlIndexFixing(ONIndex6M,I581,TRUE,_xll.ohTrigger(RecalcTrigger,Trigger6M)),NA())</f>
        <v>1.6961818947713869E-2</v>
      </c>
      <c r="Q581" s="178">
        <f>IFERROR(_xll.qlIndexFixing(ONIndex1Y,I581,TRUE,_xll.ohTrigger(RecalcTrigger,Trigger1Y)),NA())</f>
        <v>1.8287958284674E-2</v>
      </c>
    </row>
    <row r="582" spans="2:17" x14ac:dyDescent="0.2">
      <c r="B582" s="39" t="s">
        <v>42</v>
      </c>
      <c r="D582" s="42">
        <f>_xll.qlCalendarAdvance(Calendar,$D581,B582,"f",FALSE)</f>
        <v>43453</v>
      </c>
      <c r="E582" s="172">
        <f>_xll.qlInterestRateIndexValueDate(IndexON,D582)</f>
        <v>43453</v>
      </c>
      <c r="F582" s="188">
        <f>IFERROR(_xll.qlIndexFixing(IndexON,D582,TRUE,_xll.ohTrigger(RecalcTrigger,TriggerON)),NA())</f>
        <v>1.3311665423746399E-2</v>
      </c>
      <c r="H582" s="42">
        <f>_xll.qlCalendarAdvance(Calendar,$H581,B582,"f",FALSE)</f>
        <v>43453</v>
      </c>
      <c r="I582" s="172">
        <f>_xll.qlInterestRateIndexValueDate(Index1M,$H582)</f>
        <v>43453</v>
      </c>
      <c r="J582" s="177">
        <f>IFERROR(_xll.qlIndexFixing(Index1M,$H582,TRUE,_xll.ohTrigger(RecalcTrigger,Trigger1M)),NA())</f>
        <v>1.5062046718330715E-2</v>
      </c>
      <c r="K582" s="44">
        <f>IFERROR(_xll.qlIndexFixing(Index3M,H582,TRUE,_xll.ohTrigger(RecalcTrigger,Trigger3M)),NA())</f>
        <v>1.5978910770152122E-2</v>
      </c>
      <c r="L582" s="44">
        <f>IFERROR(_xll.qlIndexFixing(Index6M,$H582,TRUE,_xll.ohTrigger(RecalcTrigger,Trigger6M)),NA())</f>
        <v>1.7720764440920966E-2</v>
      </c>
      <c r="M582" s="178">
        <f>IFERROR(_xll.qlIndexFixing(Index1Y,$H582,TRUE,_xll.ohTrigger(RecalcTrigger,Trigger1Y)),NA())</f>
        <v>1.9625916046963843E-2</v>
      </c>
      <c r="N582" s="177">
        <f>IFERROR(_xll.qlIndexFixing(ONIndex1M,I582,TRUE,_xll.ohTrigger(RecalcTrigger,Trigger1M)),NA())</f>
        <v>1.4937901778873108E-2</v>
      </c>
      <c r="O582" s="44">
        <f>IFERROR(_xll.qlIndexFixing(ONIndex3M,I582,TRUE,_xll.ohTrigger(RecalcTrigger,Trigger3M)),NA())</f>
        <v>1.5636174601643127E-2</v>
      </c>
      <c r="P582" s="44">
        <f>IFERROR(_xll.qlIndexFixing(ONIndex6M,I582,TRUE,_xll.ohTrigger(RecalcTrigger,Trigger6M)),NA())</f>
        <v>1.7014451012580256E-2</v>
      </c>
      <c r="Q582" s="178">
        <f>IFERROR(_xll.qlIndexFixing(ONIndex1Y,I582,TRUE,_xll.ohTrigger(RecalcTrigger,Trigger1Y)),NA())</f>
        <v>1.8335617197059451E-2</v>
      </c>
    </row>
    <row r="583" spans="2:17" x14ac:dyDescent="0.2">
      <c r="B583" s="39" t="s">
        <v>42</v>
      </c>
      <c r="D583" s="42">
        <f>_xll.qlCalendarAdvance(Calendar,$D582,B583,"f",FALSE)</f>
        <v>43461</v>
      </c>
      <c r="E583" s="172">
        <f>_xll.qlInterestRateIndexValueDate(IndexON,D583)</f>
        <v>43461</v>
      </c>
      <c r="F583" s="188">
        <f>IFERROR(_xll.qlIndexFixing(IndexON,D583,TRUE,_xll.ohTrigger(RecalcTrigger,TriggerON)),NA())</f>
        <v>1.3368187996913861E-2</v>
      </c>
      <c r="H583" s="42">
        <f>_xll.qlCalendarAdvance(Calendar,$H582,B583,"f",FALSE)</f>
        <v>43461</v>
      </c>
      <c r="I583" s="172">
        <f>_xll.qlInterestRateIndexValueDate(Index1M,$H583)</f>
        <v>43461</v>
      </c>
      <c r="J583" s="177">
        <f>IFERROR(_xll.qlIndexFixing(Index1M,$H583,TRUE,_xll.ohTrigger(RecalcTrigger,Trigger1M)),NA())</f>
        <v>1.5114708924340858E-2</v>
      </c>
      <c r="K583" s="44">
        <f>IFERROR(_xll.qlIndexFixing(Index3M,H583,TRUE,_xll.ohTrigger(RecalcTrigger,Trigger3M)),NA())</f>
        <v>1.6034103814544447E-2</v>
      </c>
      <c r="L583" s="44">
        <f>IFERROR(_xll.qlIndexFixing(Index6M,$H583,TRUE,_xll.ohTrigger(RecalcTrigger,Trigger6M)),NA())</f>
        <v>1.7774405492072445E-2</v>
      </c>
      <c r="M583" s="178">
        <f>IFERROR(_xll.qlIndexFixing(Index1Y,$H583,TRUE,_xll.ohTrigger(RecalcTrigger,Trigger1Y)),NA())</f>
        <v>1.9672232993225958E-2</v>
      </c>
      <c r="N583" s="177">
        <f>IFERROR(_xll.qlIndexFixing(ONIndex1M,I583,TRUE,_xll.ohTrigger(RecalcTrigger,Trigger1M)),NA())</f>
        <v>1.4995543416311818E-2</v>
      </c>
      <c r="O583" s="44">
        <f>IFERROR(_xll.qlIndexFixing(ONIndex3M,I583,TRUE,_xll.ohTrigger(RecalcTrigger,Trigger3M)),NA())</f>
        <v>1.5693669131248145E-2</v>
      </c>
      <c r="P583" s="44">
        <f>IFERROR(_xll.qlIndexFixing(ONIndex6M,I583,TRUE,_xll.ohTrigger(RecalcTrigger,Trigger6M)),NA())</f>
        <v>1.7074067927156378E-2</v>
      </c>
      <c r="Q583" s="178">
        <f>IFERROR(_xll.qlIndexFixing(ONIndex1Y,I583,TRUE,_xll.ohTrigger(RecalcTrigger,Trigger1Y)),NA())</f>
        <v>1.8389717665087124E-2</v>
      </c>
    </row>
    <row r="584" spans="2:17" x14ac:dyDescent="0.2">
      <c r="B584" s="39" t="s">
        <v>42</v>
      </c>
      <c r="D584" s="42">
        <f>_xll.qlCalendarAdvance(Calendar,$D583,B584,"f",FALSE)</f>
        <v>43468</v>
      </c>
      <c r="E584" s="172">
        <f>_xll.qlInterestRateIndexValueDate(IndexON,D584)</f>
        <v>43468</v>
      </c>
      <c r="F584" s="188">
        <f>IFERROR(_xll.qlIndexFixing(IndexON,D584,TRUE,_xll.ohTrigger(RecalcTrigger,TriggerON)),NA())</f>
        <v>1.3417316184923811E-2</v>
      </c>
      <c r="H584" s="42">
        <f>_xll.qlCalendarAdvance(Calendar,$H583,B584,"f",FALSE)</f>
        <v>43468</v>
      </c>
      <c r="I584" s="172">
        <f>_xll.qlInterestRateIndexValueDate(Index1M,$H584)</f>
        <v>43468</v>
      </c>
      <c r="J584" s="177">
        <f>IFERROR(_xll.qlIndexFixing(Index1M,$H584,TRUE,_xll.ohTrigger(RecalcTrigger,Trigger1M)),NA())</f>
        <v>1.5163626310728782E-2</v>
      </c>
      <c r="K584" s="44">
        <f>IFERROR(_xll.qlIndexFixing(Index3M,H584,TRUE,_xll.ohTrigger(RecalcTrigger,Trigger3M)),NA())</f>
        <v>1.6082025831773008E-2</v>
      </c>
      <c r="L584" s="44">
        <f>IFERROR(_xll.qlIndexFixing(Index6M,$H584,TRUE,_xll.ohTrigger(RecalcTrigger,Trigger6M)),NA())</f>
        <v>1.7817268960640519E-2</v>
      </c>
      <c r="M584" s="178">
        <f>IFERROR(_xll.qlIndexFixing(Index1Y,$H584,TRUE,_xll.ohTrigger(RecalcTrigger,Trigger1Y)),NA())</f>
        <v>1.9712473231847438E-2</v>
      </c>
      <c r="N584" s="177">
        <f>IFERROR(_xll.qlIndexFixing(ONIndex1M,I584,TRUE,_xll.ohTrigger(RecalcTrigger,Trigger1M)),NA())</f>
        <v>1.5045464024768807E-2</v>
      </c>
      <c r="O584" s="44">
        <f>IFERROR(_xll.qlIndexFixing(ONIndex3M,I584,TRUE,_xll.ohTrigger(RecalcTrigger,Trigger3M)),NA())</f>
        <v>1.5743605796999516E-2</v>
      </c>
      <c r="P584" s="44">
        <f>IFERROR(_xll.qlIndexFixing(ONIndex6M,I584,TRUE,_xll.ohTrigger(RecalcTrigger,Trigger6M)),NA())</f>
        <v>1.7125765462676634E-2</v>
      </c>
      <c r="Q584" s="178">
        <f>IFERROR(_xll.qlIndexFixing(ONIndex1Y,I584,TRUE,_xll.ohTrigger(RecalcTrigger,Trigger1Y)),NA())</f>
        <v>1.843673457146644E-2</v>
      </c>
    </row>
    <row r="585" spans="2:17" x14ac:dyDescent="0.2">
      <c r="B585" s="39" t="s">
        <v>42</v>
      </c>
      <c r="D585" s="42">
        <f>_xll.qlCalendarAdvance(Calendar,$D584,B585,"f",FALSE)</f>
        <v>43475</v>
      </c>
      <c r="E585" s="172">
        <f>_xll.qlInterestRateIndexValueDate(IndexON,D585)</f>
        <v>43475</v>
      </c>
      <c r="F585" s="188">
        <f>IFERROR(_xll.qlIndexFixing(IndexON,D585,TRUE,_xll.ohTrigger(RecalcTrigger,TriggerON)),NA())</f>
        <v>1.3466137247080123E-2</v>
      </c>
      <c r="H585" s="42">
        <f>_xll.qlCalendarAdvance(Calendar,$H584,B585,"f",FALSE)</f>
        <v>43475</v>
      </c>
      <c r="I585" s="172">
        <f>_xll.qlInterestRateIndexValueDate(Index1M,$H585)</f>
        <v>43475</v>
      </c>
      <c r="J585" s="177">
        <f>IFERROR(_xll.qlIndexFixing(Index1M,$H585,TRUE,_xll.ohTrigger(RecalcTrigger,Trigger1M)),NA())</f>
        <v>1.5212061841443636E-2</v>
      </c>
      <c r="K585" s="44">
        <f>IFERROR(_xll.qlIndexFixing(Index3M,H585,TRUE,_xll.ohTrigger(RecalcTrigger,Trigger3M)),NA())</f>
        <v>1.6129600732636487E-2</v>
      </c>
      <c r="L585" s="44">
        <f>IFERROR(_xll.qlIndexFixing(Index6M,$H585,TRUE,_xll.ohTrigger(RecalcTrigger,Trigger6M)),NA())</f>
        <v>1.7863324839443986E-2</v>
      </c>
      <c r="M585" s="178">
        <f>IFERROR(_xll.qlIndexFixing(Index1Y,$H585,TRUE,_xll.ohTrigger(RecalcTrigger,Trigger1Y)),NA())</f>
        <v>1.9752448528114863E-2</v>
      </c>
      <c r="N585" s="177">
        <f>IFERROR(_xll.qlIndexFixing(ONIndex1M,I585,TRUE,_xll.ohTrigger(RecalcTrigger,Trigger1M)),NA())</f>
        <v>1.5094903197083731E-2</v>
      </c>
      <c r="O585" s="44">
        <f>IFERROR(_xll.qlIndexFixing(ONIndex3M,I585,TRUE,_xll.ohTrigger(RecalcTrigger,Trigger3M)),NA())</f>
        <v>1.5793196151668853E-2</v>
      </c>
      <c r="P585" s="44">
        <f>IFERROR(_xll.qlIndexFixing(ONIndex6M,I585,TRUE,_xll.ohTrigger(RecalcTrigger,Trigger6M)),NA())</f>
        <v>1.7177026884269697E-2</v>
      </c>
      <c r="Q585" s="178">
        <f>IFERROR(_xll.qlIndexFixing(ONIndex1Y,I585,TRUE,_xll.ohTrigger(RecalcTrigger,Trigger1Y)),NA())</f>
        <v>1.8483451875032086E-2</v>
      </c>
    </row>
    <row r="586" spans="2:17" x14ac:dyDescent="0.2">
      <c r="B586" s="39" t="s">
        <v>42</v>
      </c>
      <c r="D586" s="42">
        <f>_xll.qlCalendarAdvance(Calendar,$D585,B586,"f",FALSE)</f>
        <v>43482</v>
      </c>
      <c r="E586" s="172">
        <f>_xll.qlInterestRateIndexValueDate(IndexON,D586)</f>
        <v>43482</v>
      </c>
      <c r="F586" s="188">
        <f>IFERROR(_xll.qlIndexFixing(IndexON,D586,TRUE,_xll.ohTrigger(RecalcTrigger,TriggerON)),NA())</f>
        <v>1.3514651183058612E-2</v>
      </c>
      <c r="H586" s="42">
        <f>_xll.qlCalendarAdvance(Calendar,$H585,B586,"f",FALSE)</f>
        <v>43482</v>
      </c>
      <c r="I586" s="172">
        <f>_xll.qlInterestRateIndexValueDate(Index1M,$H586)</f>
        <v>43482</v>
      </c>
      <c r="J586" s="177">
        <f>IFERROR(_xll.qlIndexFixing(Index1M,$H586,TRUE,_xll.ohTrigger(RecalcTrigger,Trigger1M)),NA())</f>
        <v>1.5260015510346163E-2</v>
      </c>
      <c r="K586" s="44">
        <f>IFERROR(_xll.qlIndexFixing(Index3M,H586,TRUE,_xll.ohTrigger(RecalcTrigger,Trigger3M)),NA())</f>
        <v>1.6176828504954523E-2</v>
      </c>
      <c r="L586" s="44">
        <f>IFERROR(_xll.qlIndexFixing(Index6M,$H586,TRUE,_xll.ohTrigger(RecalcTrigger,Trigger6M)),NA())</f>
        <v>1.7908941787131389E-2</v>
      </c>
      <c r="M586" s="178">
        <f>IFERROR(_xll.qlIndexFixing(Index1Y,$H586,TRUE,_xll.ohTrigger(RecalcTrigger,Trigger1Y)),NA())</f>
        <v>1.9792161753714899E-2</v>
      </c>
      <c r="N586" s="177">
        <f>IFERROR(_xll.qlIndexFixing(ONIndex1M,I586,TRUE,_xll.ohTrigger(RecalcTrigger,Trigger1M)),NA())</f>
        <v>1.5143860933013453E-2</v>
      </c>
      <c r="O586" s="44">
        <f>IFERROR(_xll.qlIndexFixing(ONIndex3M,I586,TRUE,_xll.ohTrigger(RecalcTrigger,Trigger3M)),NA())</f>
        <v>1.5842440194850926E-2</v>
      </c>
      <c r="P586" s="44">
        <f>IFERROR(_xll.qlIndexFixing(ONIndex6M,I586,TRUE,_xll.ohTrigger(RecalcTrigger,Trigger6M)),NA())</f>
        <v>1.7227852191773474E-2</v>
      </c>
      <c r="Q586" s="178">
        <f>IFERROR(_xll.qlIndexFixing(ONIndex1Y,I586,TRUE,_xll.ohTrigger(RecalcTrigger,Trigger1Y)),NA())</f>
        <v>1.8529869575378832E-2</v>
      </c>
    </row>
    <row r="587" spans="2:17" x14ac:dyDescent="0.2">
      <c r="B587" s="39" t="s">
        <v>42</v>
      </c>
      <c r="D587" s="42">
        <f>_xll.qlCalendarAdvance(Calendar,$D586,B587,"f",FALSE)</f>
        <v>43489</v>
      </c>
      <c r="E587" s="172">
        <f>_xll.qlInterestRateIndexValueDate(IndexON,D587)</f>
        <v>43489</v>
      </c>
      <c r="F587" s="188">
        <f>IFERROR(_xll.qlIndexFixing(IndexON,D587,TRUE,_xll.ohTrigger(RecalcTrigger,TriggerON)),NA())</f>
        <v>1.3562857992859279E-2</v>
      </c>
      <c r="H587" s="42">
        <f>_xll.qlCalendarAdvance(Calendar,$H586,B587,"f",FALSE)</f>
        <v>43489</v>
      </c>
      <c r="I587" s="172">
        <f>_xll.qlInterestRateIndexValueDate(Index1M,$H587)</f>
        <v>43489</v>
      </c>
      <c r="J587" s="177">
        <f>IFERROR(_xll.qlIndexFixing(Index1M,$H587,TRUE,_xll.ohTrigger(RecalcTrigger,Trigger1M)),NA())</f>
        <v>1.5307487311368023E-2</v>
      </c>
      <c r="K587" s="44">
        <f>IFERROR(_xll.qlIndexFixing(Index3M,H587,TRUE,_xll.ohTrigger(RecalcTrigger,Trigger3M)),NA())</f>
        <v>1.6223709136635921E-2</v>
      </c>
      <c r="L587" s="44">
        <f>IFERROR(_xll.qlIndexFixing(Index6M,$H587,TRUE,_xll.ohTrigger(RecalcTrigger,Trigger6M)),NA())</f>
        <v>1.7954119774129793E-2</v>
      </c>
      <c r="M587" s="178">
        <f>IFERROR(_xll.qlIndexFixing(Index1Y,$H587,TRUE,_xll.ohTrigger(RecalcTrigger,Trigger1Y)),NA())</f>
        <v>1.9831615780989464E-2</v>
      </c>
      <c r="N587" s="177">
        <f>IFERROR(_xll.qlIndexFixing(ONIndex1M,I587,TRUE,_xll.ohTrigger(RecalcTrigger,Trigger1M)),NA())</f>
        <v>1.5192337232233788E-2</v>
      </c>
      <c r="O587" s="44">
        <f>IFERROR(_xll.qlIndexFixing(ONIndex3M,I587,TRUE,_xll.ohTrigger(RecalcTrigger,Trigger3M)),NA())</f>
        <v>1.5891337926626781E-2</v>
      </c>
      <c r="P587" s="44">
        <f>IFERROR(_xll.qlIndexFixing(ONIndex6M,I587,TRUE,_xll.ohTrigger(RecalcTrigger,Trigger6M)),NA())</f>
        <v>1.7278241384863779E-2</v>
      </c>
      <c r="Q587" s="178">
        <f>IFERROR(_xll.qlIndexFixing(ONIndex1Y,I587,TRUE,_xll.ohTrigger(RecalcTrigger,Trigger1Y)),NA())</f>
        <v>1.8575987672506677E-2</v>
      </c>
    </row>
    <row r="588" spans="2:17" x14ac:dyDescent="0.2">
      <c r="B588" s="39" t="s">
        <v>42</v>
      </c>
      <c r="D588" s="42">
        <f>_xll.qlCalendarAdvance(Calendar,$D587,B588,"f",FALSE)</f>
        <v>43496</v>
      </c>
      <c r="E588" s="172">
        <f>_xll.qlInterestRateIndexValueDate(IndexON,D588)</f>
        <v>43496</v>
      </c>
      <c r="F588" s="188">
        <f>IFERROR(_xll.qlIndexFixing(IndexON,D588,TRUE,_xll.ohTrigger(RecalcTrigger,TriggerON)),NA())</f>
        <v>1.3610757676320029E-2</v>
      </c>
      <c r="H588" s="42">
        <f>_xll.qlCalendarAdvance(Calendar,$H587,B588,"f",FALSE)</f>
        <v>43496</v>
      </c>
      <c r="I588" s="172">
        <f>_xll.qlInterestRateIndexValueDate(Index1M,$H588)</f>
        <v>43496</v>
      </c>
      <c r="J588" s="177">
        <f>IFERROR(_xll.qlIndexFixing(Index1M,$H588,TRUE,_xll.ohTrigger(RecalcTrigger,Trigger1M)),NA())</f>
        <v>1.5339910145782476E-2</v>
      </c>
      <c r="K588" s="44">
        <f>IFERROR(_xll.qlIndexFixing(Index3M,H588,TRUE,_xll.ohTrigger(RecalcTrigger,Trigger3M)),NA())</f>
        <v>1.6266621234335983E-2</v>
      </c>
      <c r="L588" s="44">
        <f>IFERROR(_xll.qlIndexFixing(Index6M,$H588,TRUE,_xll.ohTrigger(RecalcTrigger,Trigger6M)),NA())</f>
        <v>1.7998858771151933E-2</v>
      </c>
      <c r="M588" s="178">
        <f>IFERROR(_xll.qlIndexFixing(Index1Y,$H588,TRUE,_xll.ohTrigger(RecalcTrigger,Trigger1Y)),NA())</f>
        <v>1.9870813482929073E-2</v>
      </c>
      <c r="N588" s="177">
        <f>IFERROR(_xll.qlIndexFixing(ONIndex1M,I588,TRUE,_xll.ohTrigger(RecalcTrigger,Trigger1M)),NA())</f>
        <v>1.5240332094825781E-2</v>
      </c>
      <c r="O588" s="44">
        <f>IFERROR(_xll.qlIndexFixing(ONIndex3M,I588,TRUE,_xll.ohTrigger(RecalcTrigger,Trigger3M)),NA())</f>
        <v>1.5939889346672231E-2</v>
      </c>
      <c r="P588" s="44">
        <f>IFERROR(_xll.qlIndexFixing(ONIndex6M,I588,TRUE,_xll.ohTrigger(RecalcTrigger,Trigger6M)),NA())</f>
        <v>1.7328194463459567E-2</v>
      </c>
      <c r="Q588" s="178">
        <f>IFERROR(_xll.qlIndexFixing(ONIndex1Y,I588,TRUE,_xll.ohTrigger(RecalcTrigger,Trigger1Y)),NA())</f>
        <v>1.8621806166334576E-2</v>
      </c>
    </row>
    <row r="589" spans="2:17" x14ac:dyDescent="0.2">
      <c r="B589" s="39" t="s">
        <v>42</v>
      </c>
      <c r="D589" s="42">
        <f>_xll.qlCalendarAdvance(Calendar,$D588,B589,"f",FALSE)</f>
        <v>43503</v>
      </c>
      <c r="E589" s="172">
        <f>_xll.qlInterestRateIndexValueDate(IndexON,D589)</f>
        <v>43503</v>
      </c>
      <c r="F589" s="188">
        <f>IFERROR(_xll.qlIndexFixing(IndexON,D589,TRUE,_xll.ohTrigger(RecalcTrigger,TriggerON)),NA())</f>
        <v>1.3658350233278771E-2</v>
      </c>
      <c r="H589" s="42">
        <f>_xll.qlCalendarAdvance(Calendar,$H588,B589,"f",FALSE)</f>
        <v>43503</v>
      </c>
      <c r="I589" s="172">
        <f>_xll.qlInterestRateIndexValueDate(Index1M,$H589)</f>
        <v>43503</v>
      </c>
      <c r="J589" s="177">
        <f>IFERROR(_xll.qlIndexFixing(Index1M,$H589,TRUE,_xll.ohTrigger(RecalcTrigger,Trigger1M)),NA())</f>
        <v>1.5386548025848323E-2</v>
      </c>
      <c r="K589" s="44">
        <f>IFERROR(_xll.qlIndexFixing(Index3M,H589,TRUE,_xll.ohTrigger(RecalcTrigger,Trigger3M)),NA())</f>
        <v>1.6312830289040917E-2</v>
      </c>
      <c r="L589" s="44">
        <f>IFERROR(_xll.qlIndexFixing(Index6M,$H589,TRUE,_xll.ohTrigger(RecalcTrigger,Trigger6M)),NA())</f>
        <v>1.8043158749193097E-2</v>
      </c>
      <c r="M589" s="178">
        <f>IFERROR(_xll.qlIndexFixing(Index1Y,$H589,TRUE,_xll.ohTrigger(RecalcTrigger,Trigger1Y)),NA())</f>
        <v>1.9909757733165501E-2</v>
      </c>
      <c r="N589" s="177">
        <f>IFERROR(_xll.qlIndexFixing(ONIndex1M,I589,TRUE,_xll.ohTrigger(RecalcTrigger,Trigger1M)),NA())</f>
        <v>1.5287845520303156E-2</v>
      </c>
      <c r="O589" s="44">
        <f>IFERROR(_xll.qlIndexFixing(ONIndex3M,I589,TRUE,_xll.ohTrigger(RecalcTrigger,Trigger3M)),NA())</f>
        <v>1.5988094454906232E-2</v>
      </c>
      <c r="P589" s="44">
        <f>IFERROR(_xll.qlIndexFixing(ONIndex6M,I589,TRUE,_xll.ohTrigger(RecalcTrigger,Trigger6M)),NA())</f>
        <v>1.7377711427398745E-2</v>
      </c>
      <c r="Q589" s="178">
        <f>IFERROR(_xll.qlIndexFixing(ONIndex1Y,I589,TRUE,_xll.ohTrigger(RecalcTrigger,Trigger1Y)),NA())</f>
        <v>1.8667325056781481E-2</v>
      </c>
    </row>
    <row r="590" spans="2:17" x14ac:dyDescent="0.2">
      <c r="B590" s="39" t="s">
        <v>42</v>
      </c>
      <c r="D590" s="42">
        <f>_xll.qlCalendarAdvance(Calendar,$D589,B590,"f",FALSE)</f>
        <v>43510</v>
      </c>
      <c r="E590" s="172">
        <f>_xll.qlInterestRateIndexValueDate(IndexON,D590)</f>
        <v>43510</v>
      </c>
      <c r="F590" s="188">
        <f>IFERROR(_xll.qlIndexFixing(IndexON,D590,TRUE,_xll.ohTrigger(RecalcTrigger,TriggerON)),NA())</f>
        <v>1.3705635663735505E-2</v>
      </c>
      <c r="H590" s="42">
        <f>_xll.qlCalendarAdvance(Calendar,$H589,B590,"f",FALSE)</f>
        <v>43510</v>
      </c>
      <c r="I590" s="172">
        <f>_xll.qlInterestRateIndexValueDate(Index1M,$H590)</f>
        <v>43510</v>
      </c>
      <c r="J590" s="177">
        <f>IFERROR(_xll.qlIndexFixing(Index1M,$H590,TRUE,_xll.ohTrigger(RecalcTrigger,Trigger1M)),NA())</f>
        <v>1.5432704079496633E-2</v>
      </c>
      <c r="K590" s="44">
        <f>IFERROR(_xll.qlIndexFixing(Index3M,H590,TRUE,_xll.ohTrigger(RecalcTrigger,Trigger3M)),NA())</f>
        <v>1.6358692177906028E-2</v>
      </c>
      <c r="L590" s="44">
        <f>IFERROR(_xll.qlIndexFixing(Index6M,$H590,TRUE,_xll.ohTrigger(RecalcTrigger,Trigger6M)),NA())</f>
        <v>1.8087019679534241E-2</v>
      </c>
      <c r="M590" s="178">
        <f>IFERROR(_xll.qlIndexFixing(Index1Y,$H590,TRUE,_xll.ohTrigger(RecalcTrigger,Trigger1Y)),NA())</f>
        <v>1.9948451405964018E-2</v>
      </c>
      <c r="N590" s="177">
        <f>IFERROR(_xll.qlIndexFixing(ONIndex1M,I590,TRUE,_xll.ohTrigger(RecalcTrigger,Trigger1M)),NA())</f>
        <v>1.5334877508665912E-2</v>
      </c>
      <c r="O590" s="44">
        <f>IFERROR(_xll.qlIndexFixing(ONIndex3M,I590,TRUE,_xll.ohTrigger(RecalcTrigger,Trigger3M)),NA())</f>
        <v>1.6035953251247737E-2</v>
      </c>
      <c r="P590" s="44">
        <f>IFERROR(_xll.qlIndexFixing(ONIndex6M,I590,TRUE,_xll.ohTrigger(RecalcTrigger,Trigger6M)),NA())</f>
        <v>1.7426792276519221E-2</v>
      </c>
      <c r="Q590" s="178">
        <f>IFERROR(_xll.qlIndexFixing(ONIndex1Y,I590,TRUE,_xll.ohTrigger(RecalcTrigger,Trigger1Y)),NA())</f>
        <v>1.8712544343604254E-2</v>
      </c>
    </row>
    <row r="591" spans="2:17" x14ac:dyDescent="0.2">
      <c r="B591" s="39" t="s">
        <v>42</v>
      </c>
      <c r="D591" s="42">
        <f>_xll.qlCalendarAdvance(Calendar,$D590,B591,"f",FALSE)</f>
        <v>43517</v>
      </c>
      <c r="E591" s="172">
        <f>_xll.qlInterestRateIndexValueDate(IndexON,D591)</f>
        <v>43517</v>
      </c>
      <c r="F591" s="188">
        <f>IFERROR(_xll.qlIndexFixing(IndexON,D591,TRUE,_xll.ohTrigger(RecalcTrigger,TriggerON)),NA())</f>
        <v>1.3752613967366045E-2</v>
      </c>
      <c r="H591" s="42">
        <f>_xll.qlCalendarAdvance(Calendar,$H590,B591,"f",FALSE)</f>
        <v>43517</v>
      </c>
      <c r="I591" s="172">
        <f>_xll.qlInterestRateIndexValueDate(Index1M,$H591)</f>
        <v>43517</v>
      </c>
      <c r="J591" s="177">
        <f>IFERROR(_xll.qlIndexFixing(Index1M,$H591,TRUE,_xll.ohTrigger(RecalcTrigger,Trigger1M)),NA())</f>
        <v>1.5478378301612812E-2</v>
      </c>
      <c r="K591" s="44">
        <f>IFERROR(_xll.qlIndexFixing(Index3M,H591,TRUE,_xll.ohTrigger(RecalcTrigger,Trigger3M)),NA())</f>
        <v>1.6404206889316205E-2</v>
      </c>
      <c r="L591" s="44">
        <f>IFERROR(_xll.qlIndexFixing(Index6M,$H591,TRUE,_xll.ohTrigger(RecalcTrigger,Trigger6M)),NA())</f>
        <v>1.8130441533740209E-2</v>
      </c>
      <c r="M591" s="178">
        <f>IFERROR(_xll.qlIndexFixing(Index1Y,$H591,TRUE,_xll.ohTrigger(RecalcTrigger,Trigger1Y)),NA())</f>
        <v>1.9986897376216728E-2</v>
      </c>
      <c r="N591" s="177">
        <f>IFERROR(_xll.qlIndexFixing(ONIndex1M,I591,TRUE,_xll.ohTrigger(RecalcTrigger,Trigger1M)),NA())</f>
        <v>1.538142805967091E-2</v>
      </c>
      <c r="O591" s="44">
        <f>IFERROR(_xll.qlIndexFixing(ONIndex3M,I591,TRUE,_xll.ohTrigger(RecalcTrigger,Trigger3M)),NA())</f>
        <v>1.6083465735534652E-2</v>
      </c>
      <c r="P591" s="44">
        <f>IFERROR(_xll.qlIndexFixing(ONIndex6M,I591,TRUE,_xll.ohTrigger(RecalcTrigger,Trigger6M)),NA())</f>
        <v>1.7475437010496808E-2</v>
      </c>
      <c r="Q591" s="178">
        <f>IFERROR(_xll.qlIndexFixing(ONIndex1Y,I591,TRUE,_xll.ohTrigger(RecalcTrigger,Trigger1Y)),NA())</f>
        <v>1.8757464026802895E-2</v>
      </c>
    </row>
    <row r="592" spans="2:17" x14ac:dyDescent="0.2">
      <c r="B592" s="39" t="s">
        <v>42</v>
      </c>
      <c r="D592" s="42">
        <f>_xll.qlCalendarAdvance(Calendar,$D591,B592,"f",FALSE)</f>
        <v>43524</v>
      </c>
      <c r="E592" s="172">
        <f>_xll.qlInterestRateIndexValueDate(IndexON,D592)</f>
        <v>43524</v>
      </c>
      <c r="F592" s="188">
        <f>IFERROR(_xll.qlIndexFixing(IndexON,D592,TRUE,_xll.ohTrigger(RecalcTrigger,TriggerON)),NA())</f>
        <v>1.3799285144251439E-2</v>
      </c>
      <c r="H592" s="42">
        <f>_xll.qlCalendarAdvance(Calendar,$H591,B592,"f",FALSE)</f>
        <v>43524</v>
      </c>
      <c r="I592" s="172">
        <f>_xll.qlInterestRateIndexValueDate(Index1M,$H592)</f>
        <v>43524</v>
      </c>
      <c r="J592" s="177">
        <f>IFERROR(_xll.qlIndexFixing(Index1M,$H592,TRUE,_xll.ohTrigger(RecalcTrigger,Trigger1M)),NA())</f>
        <v>1.5527087035300658E-2</v>
      </c>
      <c r="K592" s="44">
        <f>IFERROR(_xll.qlIndexFixing(Index3M,H592,TRUE,_xll.ohTrigger(RecalcTrigger,Trigger3M)),NA())</f>
        <v>1.6459959278971325E-2</v>
      </c>
      <c r="L592" s="44">
        <f>IFERROR(_xll.qlIndexFixing(Index6M,$H592,TRUE,_xll.ohTrigger(RecalcTrigger,Trigger6M)),NA())</f>
        <v>1.8180159189337661E-2</v>
      </c>
      <c r="M592" s="178">
        <f>IFERROR(_xll.qlIndexFixing(Index1Y,$H592,TRUE,_xll.ohTrigger(RecalcTrigger,Trigger1Y)),NA())</f>
        <v>2.002509851943568E-2</v>
      </c>
      <c r="N592" s="177">
        <f>IFERROR(_xll.qlIndexFixing(ONIndex1M,I592,TRUE,_xll.ohTrigger(RecalcTrigger,Trigger1M)),NA())</f>
        <v>1.5427497173156057E-2</v>
      </c>
      <c r="O592" s="44">
        <f>IFERROR(_xll.qlIndexFixing(ONIndex3M,I592,TRUE,_xll.ohTrigger(RecalcTrigger,Trigger3M)),NA())</f>
        <v>1.613063190752384E-2</v>
      </c>
      <c r="P592" s="44">
        <f>IFERROR(_xll.qlIndexFixing(ONIndex6M,I592,TRUE,_xll.ohTrigger(RecalcTrigger,Trigger6M)),NA())</f>
        <v>1.7523645629331508E-2</v>
      </c>
      <c r="Q592" s="178">
        <f>IFERROR(_xll.qlIndexFixing(ONIndex1Y,I592,TRUE,_xll.ohTrigger(RecalcTrigger,Trigger1Y)),NA())</f>
        <v>1.8802084106296357E-2</v>
      </c>
    </row>
    <row r="593" spans="2:17" x14ac:dyDescent="0.2">
      <c r="B593" s="39" t="s">
        <v>42</v>
      </c>
      <c r="D593" s="42">
        <f>_xll.qlCalendarAdvance(Calendar,$D592,B593,"f",FALSE)</f>
        <v>43531</v>
      </c>
      <c r="E593" s="172">
        <f>_xll.qlInterestRateIndexValueDate(IndexON,D593)</f>
        <v>43531</v>
      </c>
      <c r="F593" s="188">
        <f>IFERROR(_xll.qlIndexFixing(IndexON,D593,TRUE,_xll.ohTrigger(RecalcTrigger,TriggerON)),NA())</f>
        <v>1.38456491940675E-2</v>
      </c>
      <c r="H593" s="42">
        <f>_xll.qlCalendarAdvance(Calendar,$H592,B593,"f",FALSE)</f>
        <v>43531</v>
      </c>
      <c r="I593" s="172">
        <f>_xll.qlInterestRateIndexValueDate(Index1M,$H593)</f>
        <v>43531</v>
      </c>
      <c r="J593" s="177">
        <f>IFERROR(_xll.qlIndexFixing(Index1M,$H593,TRUE,_xll.ohTrigger(RecalcTrigger,Trigger1M)),NA())</f>
        <v>1.5582198559715432E-2</v>
      </c>
      <c r="K593" s="44">
        <f>IFERROR(_xll.qlIndexFixing(Index3M,H593,TRUE,_xll.ohTrigger(RecalcTrigger,Trigger3M)),NA())</f>
        <v>1.650471124731423E-2</v>
      </c>
      <c r="L593" s="44">
        <f>IFERROR(_xll.qlIndexFixing(Index6M,$H593,TRUE,_xll.ohTrigger(RecalcTrigger,Trigger6M)),NA())</f>
        <v>1.8232638695212421E-2</v>
      </c>
      <c r="M593" s="178">
        <f>IFERROR(_xll.qlIndexFixing(Index1Y,$H593,TRUE,_xll.ohTrigger(RecalcTrigger,Trigger1Y)),NA())</f>
        <v>2.0072347681000118E-2</v>
      </c>
      <c r="N593" s="177">
        <f>IFERROR(_xll.qlIndexFixing(ONIndex1M,I593,TRUE,_xll.ohTrigger(RecalcTrigger,Trigger1M)),NA())</f>
        <v>1.5473084848878216E-2</v>
      </c>
      <c r="O593" s="44">
        <f>IFERROR(_xll.qlIndexFixing(ONIndex3M,I593,TRUE,_xll.ohTrigger(RecalcTrigger,Trigger3M)),NA())</f>
        <v>1.6177451767296347E-2</v>
      </c>
      <c r="P593" s="44">
        <f>IFERROR(_xll.qlIndexFixing(ONIndex6M,I593,TRUE,_xll.ohTrigger(RecalcTrigger,Trigger6M)),NA())</f>
        <v>1.7571418132780181E-2</v>
      </c>
      <c r="Q593" s="178">
        <f>IFERROR(_xll.qlIndexFixing(ONIndex1Y,I593,TRUE,_xll.ohTrigger(RecalcTrigger,Trigger1Y)),NA())</f>
        <v>1.8846404581922549E-2</v>
      </c>
    </row>
    <row r="594" spans="2:17" x14ac:dyDescent="0.2">
      <c r="B594" s="39" t="s">
        <v>42</v>
      </c>
      <c r="D594" s="42">
        <f>_xll.qlCalendarAdvance(Calendar,$D593,B594,"f",FALSE)</f>
        <v>43538</v>
      </c>
      <c r="E594" s="172">
        <f>_xll.qlInterestRateIndexValueDate(IndexON,D594)</f>
        <v>43538</v>
      </c>
      <c r="F594" s="188">
        <f>IFERROR(_xll.qlIndexFixing(IndexON,D594,TRUE,_xll.ohTrigger(RecalcTrigger,TriggerON)),NA())</f>
        <v>1.3891706116895275E-2</v>
      </c>
      <c r="H594" s="42">
        <f>_xll.qlCalendarAdvance(Calendar,$H593,B594,"f",FALSE)</f>
        <v>43538</v>
      </c>
      <c r="I594" s="172">
        <f>_xll.qlInterestRateIndexValueDate(Index1M,$H594)</f>
        <v>43538</v>
      </c>
      <c r="J594" s="177">
        <f>IFERROR(_xll.qlIndexFixing(Index1M,$H594,TRUE,_xll.ohTrigger(RecalcTrigger,Trigger1M)),NA())</f>
        <v>1.5626297120706761E-2</v>
      </c>
      <c r="K594" s="44">
        <f>IFERROR(_xll.qlIndexFixing(Index3M,H594,TRUE,_xll.ohTrigger(RecalcTrigger,Trigger3M)),NA())</f>
        <v>1.6549115970745761E-2</v>
      </c>
      <c r="L594" s="44">
        <f>IFERROR(_xll.qlIndexFixing(Index6M,$H594,TRUE,_xll.ohTrigger(RecalcTrigger,Trigger6M)),NA())</f>
        <v>1.8274596731486212E-2</v>
      </c>
      <c r="M594" s="178">
        <f>IFERROR(_xll.qlIndexFixing(Index1Y,$H594,TRUE,_xll.ohTrigger(RecalcTrigger,Trigger1Y)),NA())</f>
        <v>2.0110031095539257E-2</v>
      </c>
      <c r="N594" s="177">
        <f>IFERROR(_xll.qlIndexFixing(ONIndex1M,I594,TRUE,_xll.ohTrigger(RecalcTrigger,Trigger1M)),NA())</f>
        <v>1.5518191086756339E-2</v>
      </c>
      <c r="O594" s="44">
        <f>IFERROR(_xll.qlIndexFixing(ONIndex3M,I594,TRUE,_xll.ohTrigger(RecalcTrigger,Trigger3M)),NA())</f>
        <v>1.6223925314527987E-2</v>
      </c>
      <c r="P594" s="44">
        <f>IFERROR(_xll.qlIndexFixing(ONIndex6M,I594,TRUE,_xll.ohTrigger(RecalcTrigger,Trigger6M)),NA())</f>
        <v>1.7618754520680735E-2</v>
      </c>
      <c r="Q594" s="178">
        <f>IFERROR(_xll.qlIndexFixing(ONIndex1Y,I594,TRUE,_xll.ohTrigger(RecalcTrigger,Trigger1Y)),NA())</f>
        <v>1.8890425453438331E-2</v>
      </c>
    </row>
    <row r="595" spans="2:17" x14ac:dyDescent="0.2">
      <c r="B595" s="39" t="s">
        <v>42</v>
      </c>
      <c r="D595" s="42">
        <f>_xll.qlCalendarAdvance(Calendar,$D594,B595,"f",FALSE)</f>
        <v>43545</v>
      </c>
      <c r="E595" s="172">
        <f>_xll.qlInterestRateIndexValueDate(IndexON,D595)</f>
        <v>43545</v>
      </c>
      <c r="F595" s="188">
        <f>IFERROR(_xll.qlIndexFixing(IndexON,D595,TRUE,_xll.ohTrigger(RecalcTrigger,TriggerON)),NA())</f>
        <v>1.3937455912572672E-2</v>
      </c>
      <c r="H595" s="42">
        <f>_xll.qlCalendarAdvance(Calendar,$H594,B595,"f",FALSE)</f>
        <v>43545</v>
      </c>
      <c r="I595" s="172">
        <f>_xll.qlInterestRateIndexValueDate(Index1M,$H595)</f>
        <v>43545</v>
      </c>
      <c r="J595" s="177">
        <f>IFERROR(_xll.qlIndexFixing(Index1M,$H595,TRUE,_xll.ohTrigger(RecalcTrigger,Trigger1M)),NA())</f>
        <v>1.5673320502907095E-2</v>
      </c>
      <c r="K595" s="44">
        <f>IFERROR(_xll.qlIndexFixing(Index3M,H595,TRUE,_xll.ohTrigger(RecalcTrigger,Trigger3M)),NA())</f>
        <v>1.6593173437645464E-2</v>
      </c>
      <c r="L595" s="44">
        <f>IFERROR(_xll.qlIndexFixing(Index6M,$H595,TRUE,_xll.ohTrigger(RecalcTrigger,Trigger6M)),NA())</f>
        <v>1.8316115485385979E-2</v>
      </c>
      <c r="M595" s="178">
        <f>IFERROR(_xll.qlIndexFixing(Index1Y,$H595,TRUE,_xll.ohTrigger(RecalcTrigger,Trigger1Y)),NA())</f>
        <v>2.014747896088875E-2</v>
      </c>
      <c r="N595" s="177">
        <f>IFERROR(_xll.qlIndexFixing(ONIndex1M,I595,TRUE,_xll.ohTrigger(RecalcTrigger,Trigger1M)),NA())</f>
        <v>1.5562815886466241E-2</v>
      </c>
      <c r="O595" s="44">
        <f>IFERROR(_xll.qlIndexFixing(ONIndex3M,I595,TRUE,_xll.ohTrigger(RecalcTrigger,Trigger3M)),NA())</f>
        <v>1.6270052549218761E-2</v>
      </c>
      <c r="P595" s="44">
        <f>IFERROR(_xll.qlIndexFixing(ONIndex6M,I595,TRUE,_xll.ohTrigger(RecalcTrigger,Trigger6M)),NA())</f>
        <v>1.7665654792871077E-2</v>
      </c>
      <c r="Q595" s="178">
        <f>IFERROR(_xll.qlIndexFixing(ONIndex1Y,I595,TRUE,_xll.ohTrigger(RecalcTrigger,Trigger1Y)),NA())</f>
        <v>1.8934146720924749E-2</v>
      </c>
    </row>
    <row r="596" spans="2:17" x14ac:dyDescent="0.2">
      <c r="B596" s="39" t="s">
        <v>42</v>
      </c>
      <c r="D596" s="42">
        <f>_xll.qlCalendarAdvance(Calendar,$D595,B596,"f",FALSE)</f>
        <v>43552</v>
      </c>
      <c r="E596" s="172">
        <f>_xll.qlInterestRateIndexValueDate(IndexON,D596)</f>
        <v>43552</v>
      </c>
      <c r="F596" s="188">
        <f>IFERROR(_xll.qlIndexFixing(IndexON,D596,TRUE,_xll.ohTrigger(RecalcTrigger,TriggerON)),NA())</f>
        <v>1.3982898580937597E-2</v>
      </c>
      <c r="H596" s="42">
        <f>_xll.qlCalendarAdvance(Calendar,$H595,B596,"f",FALSE)</f>
        <v>43552</v>
      </c>
      <c r="I596" s="172">
        <f>_xll.qlInterestRateIndexValueDate(Index1M,$H596)</f>
        <v>43552</v>
      </c>
      <c r="J596" s="177">
        <f>IFERROR(_xll.qlIndexFixing(Index1M,$H596,TRUE,_xll.ohTrigger(RecalcTrigger,Trigger1M)),NA())</f>
        <v>1.5713048494402602E-2</v>
      </c>
      <c r="K596" s="44">
        <f>IFERROR(_xll.qlIndexFixing(Index3M,H596,TRUE,_xll.ohTrigger(RecalcTrigger,Trigger3M)),NA())</f>
        <v>1.6636883636479222E-2</v>
      </c>
      <c r="L596" s="44">
        <f>IFERROR(_xll.qlIndexFixing(Index6M,$H596,TRUE,_xll.ohTrigger(RecalcTrigger,Trigger6M)),NA())</f>
        <v>1.8357194929249671E-2</v>
      </c>
      <c r="M596" s="178">
        <f>IFERROR(_xll.qlIndexFixing(Index1Y,$H596,TRUE,_xll.ohTrigger(RecalcTrigger,Trigger1Y)),NA())</f>
        <v>2.0184694131676333E-2</v>
      </c>
      <c r="N596" s="177">
        <f>IFERROR(_xll.qlIndexFixing(ONIndex1M,I596,TRUE,_xll.ohTrigger(RecalcTrigger,Trigger1M)),NA())</f>
        <v>1.5606959248007923E-2</v>
      </c>
      <c r="O596" s="44">
        <f>IFERROR(_xll.qlIndexFixing(ONIndex3M,I596,TRUE,_xll.ohTrigger(RecalcTrigger,Trigger3M)),NA())</f>
        <v>1.6315833471206576E-2</v>
      </c>
      <c r="P596" s="44">
        <f>IFERROR(_xll.qlIndexFixing(ONIndex6M,I596,TRUE,_xll.ohTrigger(RecalcTrigger,Trigger6M)),NA())</f>
        <v>1.7712118949108069E-2</v>
      </c>
      <c r="Q596" s="178">
        <f>IFERROR(_xll.qlIndexFixing(ONIndex1Y,I596,TRUE,_xll.ohTrigger(RecalcTrigger,Trigger1Y)),NA())</f>
        <v>1.8977568384219712E-2</v>
      </c>
    </row>
    <row r="597" spans="2:17" x14ac:dyDescent="0.2">
      <c r="B597" s="39" t="s">
        <v>42</v>
      </c>
      <c r="D597" s="42">
        <f>_xll.qlCalendarAdvance(Calendar,$D596,B597,"f",FALSE)</f>
        <v>43559</v>
      </c>
      <c r="E597" s="172">
        <f>_xll.qlInterestRateIndexValueDate(IndexON,D597)</f>
        <v>43559</v>
      </c>
      <c r="F597" s="188">
        <f>IFERROR(_xll.qlIndexFixing(IndexON,D597,TRUE,_xll.ohTrigger(RecalcTrigger,TriggerON)),NA())</f>
        <v>1.4028034121909005E-2</v>
      </c>
      <c r="H597" s="42">
        <f>_xll.qlCalendarAdvance(Calendar,$H596,B597,"f",FALSE)</f>
        <v>43559</v>
      </c>
      <c r="I597" s="172">
        <f>_xll.qlInterestRateIndexValueDate(Index1M,$H597)</f>
        <v>43559</v>
      </c>
      <c r="J597" s="177">
        <f>IFERROR(_xll.qlIndexFixing(Index1M,$H597,TRUE,_xll.ohTrigger(RecalcTrigger,Trigger1M)),NA())</f>
        <v>1.5759042873242098E-2</v>
      </c>
      <c r="K597" s="44">
        <f>IFERROR(_xll.qlIndexFixing(Index3M,H597,TRUE,_xll.ohTrigger(RecalcTrigger,Trigger3M)),NA())</f>
        <v>1.6676834376327467E-2</v>
      </c>
      <c r="L597" s="44">
        <f>IFERROR(_xll.qlIndexFixing(Index6M,$H597,TRUE,_xll.ohTrigger(RecalcTrigger,Trigger6M)),NA())</f>
        <v>1.8388192585827214E-2</v>
      </c>
      <c r="M597" s="178">
        <f>IFERROR(_xll.qlIndexFixing(Index1Y,$H597,TRUE,_xll.ohTrigger(RecalcTrigger,Trigger1Y)),NA())</f>
        <v>2.0221679463114685E-2</v>
      </c>
      <c r="N597" s="177">
        <f>IFERROR(_xll.qlIndexFixing(ONIndex1M,I597,TRUE,_xll.ohTrigger(RecalcTrigger,Trigger1M)),NA())</f>
        <v>1.5650621171138246E-2</v>
      </c>
      <c r="O597" s="44">
        <f>IFERROR(_xll.qlIndexFixing(ONIndex3M,I597,TRUE,_xll.ohTrigger(RecalcTrigger,Trigger3M)),NA())</f>
        <v>1.6361268080248292E-2</v>
      </c>
      <c r="P597" s="44">
        <f>IFERROR(_xll.qlIndexFixing(ONIndex6M,I597,TRUE,_xll.ohTrigger(RecalcTrigger,Trigger6M)),NA())</f>
        <v>1.7758146989310664E-2</v>
      </c>
      <c r="Q597" s="178">
        <f>IFERROR(_xll.qlIndexFixing(ONIndex1Y,I597,TRUE,_xll.ohTrigger(RecalcTrigger,Trigger1Y)),NA())</f>
        <v>1.9020690443161126E-2</v>
      </c>
    </row>
    <row r="598" spans="2:17" x14ac:dyDescent="0.2">
      <c r="B598" s="39" t="s">
        <v>42</v>
      </c>
      <c r="D598" s="42">
        <f>_xll.qlCalendarAdvance(Calendar,$D597,B598,"f",FALSE)</f>
        <v>43566</v>
      </c>
      <c r="E598" s="172">
        <f>_xll.qlInterestRateIndexValueDate(IndexON,D598)</f>
        <v>43566</v>
      </c>
      <c r="F598" s="188">
        <f>IFERROR(_xll.qlIndexFixing(IndexON,D598,TRUE,_xll.ohTrigger(RecalcTrigger,TriggerON)),NA())</f>
        <v>1.4072862535324804E-2</v>
      </c>
      <c r="H598" s="42">
        <f>_xll.qlCalendarAdvance(Calendar,$H597,B598,"f",FALSE)</f>
        <v>43566</v>
      </c>
      <c r="I598" s="172">
        <f>_xll.qlInterestRateIndexValueDate(Index1M,$H598)</f>
        <v>43566</v>
      </c>
      <c r="J598" s="177">
        <f>IFERROR(_xll.qlIndexFixing(Index1M,$H598,TRUE,_xll.ohTrigger(RecalcTrigger,Trigger1M)),NA())</f>
        <v>1.5797872167214802E-2</v>
      </c>
      <c r="K598" s="44">
        <f>IFERROR(_xll.qlIndexFixing(Index3M,H598,TRUE,_xll.ohTrigger(RecalcTrigger,Trigger3M)),NA())</f>
        <v>1.6719872847327732E-2</v>
      </c>
      <c r="L598" s="44">
        <f>IFERROR(_xll.qlIndexFixing(Index6M,$H598,TRUE,_xll.ohTrigger(RecalcTrigger,Trigger6M)),NA())</f>
        <v>1.8428487691268175E-2</v>
      </c>
      <c r="M598" s="178">
        <f>IFERROR(_xll.qlIndexFixing(Index1Y,$H598,TRUE,_xll.ohTrigger(RecalcTrigger,Trigger1Y)),NA())</f>
        <v>2.0261473659918896E-2</v>
      </c>
      <c r="N598" s="177">
        <f>IFERROR(_xll.qlIndexFixing(ONIndex1M,I598,TRUE,_xll.ohTrigger(RecalcTrigger,Trigger1M)),NA())</f>
        <v>1.569380165561407E-2</v>
      </c>
      <c r="O598" s="44">
        <f>IFERROR(_xll.qlIndexFixing(ONIndex3M,I598,TRUE,_xll.ohTrigger(RecalcTrigger,Trigger3M)),NA())</f>
        <v>1.6406356376262865E-2</v>
      </c>
      <c r="P598" s="44">
        <f>IFERROR(_xll.qlIndexFixing(ONIndex6M,I598,TRUE,_xll.ohTrigger(RecalcTrigger,Trigger6M)),NA())</f>
        <v>1.7803738913316769E-2</v>
      </c>
      <c r="Q598" s="178">
        <f>IFERROR(_xll.qlIndexFixing(ONIndex1Y,I598,TRUE,_xll.ohTrigger(RecalcTrigger,Trigger1Y)),NA())</f>
        <v>1.9063512897748991E-2</v>
      </c>
    </row>
    <row r="599" spans="2:17" x14ac:dyDescent="0.2">
      <c r="B599" s="39" t="s">
        <v>42</v>
      </c>
      <c r="D599" s="42">
        <f>_xll.qlCalendarAdvance(Calendar,$D598,B599,"f",FALSE)</f>
        <v>43573</v>
      </c>
      <c r="E599" s="172">
        <f>_xll.qlInterestRateIndexValueDate(IndexON,D599)</f>
        <v>43573</v>
      </c>
      <c r="F599" s="188">
        <f>IFERROR(_xll.qlIndexFixing(IndexON,D599,TRUE,_xll.ohTrigger(RecalcTrigger,TriggerON)),NA())</f>
        <v>1.4131135568466124E-2</v>
      </c>
      <c r="H599" s="42">
        <f>_xll.qlCalendarAdvance(Calendar,$H598,B599,"f",FALSE)</f>
        <v>43573</v>
      </c>
      <c r="I599" s="172">
        <f>_xll.qlInterestRateIndexValueDate(Index1M,$H599)</f>
        <v>43573</v>
      </c>
      <c r="J599" s="177">
        <f>IFERROR(_xll.qlIndexFixing(Index1M,$H599,TRUE,_xll.ohTrigger(RecalcTrigger,Trigger1M)),NA())</f>
        <v>1.5839561102326989E-2</v>
      </c>
      <c r="K599" s="44">
        <f>IFERROR(_xll.qlIndexFixing(Index3M,H599,TRUE,_xll.ohTrigger(RecalcTrigger,Trigger3M)),NA())</f>
        <v>1.6762564027872913E-2</v>
      </c>
      <c r="L599" s="44">
        <f>IFERROR(_xll.qlIndexFixing(Index6M,$H599,TRUE,_xll.ohTrigger(RecalcTrigger,Trigger6M)),NA())</f>
        <v>1.8468362414687023E-2</v>
      </c>
      <c r="M599" s="178">
        <f>IFERROR(_xll.qlIndexFixing(Index1Y,$H599,TRUE,_xll.ohTrigger(RecalcTrigger,Trigger1Y)),NA())</f>
        <v>2.0294972031686551E-2</v>
      </c>
      <c r="N599" s="177">
        <f>IFERROR(_xll.qlIndexFixing(ONIndex1M,I599,TRUE,_xll.ohTrigger(RecalcTrigger,Trigger1M)),NA())</f>
        <v>1.574996123968786E-2</v>
      </c>
      <c r="O599" s="44">
        <f>IFERROR(_xll.qlIndexFixing(ONIndex3M,I599,TRUE,_xll.ohTrigger(RecalcTrigger,Trigger3M)),NA())</f>
        <v>1.646529641791239E-2</v>
      </c>
      <c r="P599" s="44">
        <f>IFERROR(_xll.qlIndexFixing(ONIndex6M,I599,TRUE,_xll.ohTrigger(RecalcTrigger,Trigger6M)),NA())</f>
        <v>1.786345562990399E-2</v>
      </c>
      <c r="Q599" s="178">
        <f>IFERROR(_xll.qlIndexFixing(ONIndex1Y,I599,TRUE,_xll.ohTrigger(RecalcTrigger,Trigger1Y)),NA())</f>
        <v>1.9120126848863661E-2</v>
      </c>
    </row>
    <row r="600" spans="2:17" x14ac:dyDescent="0.2">
      <c r="B600" s="39" t="s">
        <v>42</v>
      </c>
      <c r="D600" s="42">
        <f>_xll.qlCalendarAdvance(Calendar,$D599,B600,"f",FALSE)</f>
        <v>43580</v>
      </c>
      <c r="E600" s="172">
        <f>_xll.qlInterestRateIndexValueDate(IndexON,D600)</f>
        <v>43580</v>
      </c>
      <c r="F600" s="188">
        <f>IFERROR(_xll.qlIndexFixing(IndexON,D600,TRUE,_xll.ohTrigger(RecalcTrigger,TriggerON)),NA())</f>
        <v>1.4161597979165386E-2</v>
      </c>
      <c r="H600" s="42">
        <f>_xll.qlCalendarAdvance(Calendar,$H599,B600,"f",FALSE)</f>
        <v>43580</v>
      </c>
      <c r="I600" s="172">
        <f>_xll.qlInterestRateIndexValueDate(Index1M,$H600)</f>
        <v>43580</v>
      </c>
      <c r="J600" s="177">
        <f>IFERROR(_xll.qlIndexFixing(Index1M,$H600,TRUE,_xll.ohTrigger(RecalcTrigger,Trigger1M)),NA())</f>
        <v>1.5884011813404746E-2</v>
      </c>
      <c r="K600" s="44">
        <f>IFERROR(_xll.qlIndexFixing(Index3M,H600,TRUE,_xll.ohTrigger(RecalcTrigger,Trigger3M)),NA())</f>
        <v>1.6804907906908646E-2</v>
      </c>
      <c r="L600" s="44">
        <f>IFERROR(_xll.qlIndexFixing(Index6M,$H600,TRUE,_xll.ohTrigger(RecalcTrigger,Trigger6M)),NA())</f>
        <v>1.8507829996476918E-2</v>
      </c>
      <c r="M600" s="178">
        <f>IFERROR(_xll.qlIndexFixing(Index1Y,$H600,TRUE,_xll.ohTrigger(RecalcTrigger,Trigger1Y)),NA())</f>
        <v>2.0331284982115522E-2</v>
      </c>
      <c r="N600" s="177">
        <f>IFERROR(_xll.qlIndexFixing(ONIndex1M,I600,TRUE,_xll.ohTrigger(RecalcTrigger,Trigger1M)),NA())</f>
        <v>1.5778718308115947E-2</v>
      </c>
      <c r="O600" s="44">
        <f>IFERROR(_xll.qlIndexFixing(ONIndex3M,I600,TRUE,_xll.ohTrigger(RecalcTrigger,Trigger3M)),NA())</f>
        <v>1.6495494028967439E-2</v>
      </c>
      <c r="P600" s="44">
        <f>IFERROR(_xll.qlIndexFixing(ONIndex6M,I600,TRUE,_xll.ohTrigger(RecalcTrigger,Trigger6M)),NA())</f>
        <v>1.7893614412010095E-2</v>
      </c>
      <c r="Q600" s="178">
        <f>IFERROR(_xll.qlIndexFixing(ONIndex1Y,I600,TRUE,_xll.ohTrigger(RecalcTrigger,Trigger1Y)),NA())</f>
        <v>1.9148258993215705E-2</v>
      </c>
    </row>
    <row r="601" spans="2:17" x14ac:dyDescent="0.2">
      <c r="B601" s="39" t="s">
        <v>42</v>
      </c>
      <c r="D601" s="42">
        <f>_xll.qlCalendarAdvance(Calendar,$D600,B601,"f",FALSE)</f>
        <v>43587</v>
      </c>
      <c r="E601" s="172">
        <f>_xll.qlInterestRateIndexValueDate(IndexON,D601)</f>
        <v>43587</v>
      </c>
      <c r="F601" s="188">
        <f>IFERROR(_xll.qlIndexFixing(IndexON,D601,TRUE,_xll.ohTrigger(RecalcTrigger,TriggerON)),NA())</f>
        <v>1.420550500934703E-2</v>
      </c>
      <c r="H601" s="42">
        <f>_xll.qlCalendarAdvance(Calendar,$H600,B601,"f",FALSE)</f>
        <v>43587</v>
      </c>
      <c r="I601" s="172">
        <f>_xll.qlInterestRateIndexValueDate(Index1M,$H601)</f>
        <v>43587</v>
      </c>
      <c r="J601" s="177">
        <f>IFERROR(_xll.qlIndexFixing(Index1M,$H601,TRUE,_xll.ohTrigger(RecalcTrigger,Trigger1M)),NA())</f>
        <v>1.5921493143567778E-2</v>
      </c>
      <c r="K601" s="44">
        <f>IFERROR(_xll.qlIndexFixing(Index3M,H601,TRUE,_xll.ohTrigger(RecalcTrigger,Trigger3M)),NA())</f>
        <v>1.6850225212426333E-2</v>
      </c>
      <c r="L601" s="44">
        <f>IFERROR(_xll.qlIndexFixing(Index6M,$H601,TRUE,_xll.ohTrigger(RecalcTrigger,Trigger6M)),NA())</f>
        <v>1.8556250852527344E-2</v>
      </c>
      <c r="M601" s="178">
        <f>IFERROR(_xll.qlIndexFixing(Index1Y,$H601,TRUE,_xll.ohTrigger(RecalcTrigger,Trigger1Y)),NA())</f>
        <v>2.0370382257448139E-2</v>
      </c>
      <c r="N601" s="177">
        <f>IFERROR(_xll.qlIndexFixing(ONIndex1M,I601,TRUE,_xll.ohTrigger(RecalcTrigger,Trigger1M)),NA())</f>
        <v>1.5820454475736767E-2</v>
      </c>
      <c r="O601" s="44">
        <f>IFERROR(_xll.qlIndexFixing(ONIndex3M,I601,TRUE,_xll.ohTrigger(RecalcTrigger,Trigger3M)),NA())</f>
        <v>1.6539543385252209E-2</v>
      </c>
      <c r="P601" s="44">
        <f>IFERROR(_xll.qlIndexFixing(ONIndex6M,I601,TRUE,_xll.ohTrigger(RecalcTrigger,Trigger6M)),NA())</f>
        <v>1.7937897986292084E-2</v>
      </c>
      <c r="Q601" s="178">
        <f>IFERROR(_xll.qlIndexFixing(ONIndex1Y,I601,TRUE,_xll.ohTrigger(RecalcTrigger,Trigger1Y)),NA())</f>
        <v>1.9190182633932462E-2</v>
      </c>
    </row>
    <row r="602" spans="2:17" x14ac:dyDescent="0.2">
      <c r="B602" s="39" t="s">
        <v>42</v>
      </c>
      <c r="D602" s="42">
        <f>_xll.qlCalendarAdvance(Calendar,$D601,B602,"f",FALSE)</f>
        <v>43594</v>
      </c>
      <c r="E602" s="172">
        <f>_xll.qlInterestRateIndexValueDate(IndexON,D602)</f>
        <v>43594</v>
      </c>
      <c r="F602" s="188">
        <f>IFERROR(_xll.qlIndexFixing(IndexON,D602,TRUE,_xll.ohTrigger(RecalcTrigger,TriggerON)),NA())</f>
        <v>1.424910491164888E-2</v>
      </c>
      <c r="H602" s="42">
        <f>_xll.qlCalendarAdvance(Calendar,$H601,B602,"f",FALSE)</f>
        <v>43594</v>
      </c>
      <c r="I602" s="172">
        <f>_xll.qlInterestRateIndexValueDate(Index1M,$H602)</f>
        <v>43594</v>
      </c>
      <c r="J602" s="177">
        <f>IFERROR(_xll.qlIndexFixing(Index1M,$H602,TRUE,_xll.ohTrigger(RecalcTrigger,Trigger1M)),NA())</f>
        <v>1.5961736239324988E-2</v>
      </c>
      <c r="K602" s="44">
        <f>IFERROR(_xll.qlIndexFixing(Index3M,H602,TRUE,_xll.ohTrigger(RecalcTrigger,Trigger3M)),NA())</f>
        <v>1.6891851565793474E-2</v>
      </c>
      <c r="L602" s="44">
        <f>IFERROR(_xll.qlIndexFixing(Index6M,$H602,TRUE,_xll.ohTrigger(RecalcTrigger,Trigger6M)),NA())</f>
        <v>1.8594881738471559E-2</v>
      </c>
      <c r="M602" s="178">
        <f>IFERROR(_xll.qlIndexFixing(Index1Y,$H602,TRUE,_xll.ohTrigger(RecalcTrigger,Trigger1Y)),NA())</f>
        <v>2.0403258502708192E-2</v>
      </c>
      <c r="N602" s="177">
        <f>IFERROR(_xll.qlIndexFixing(ONIndex1M,I602,TRUE,_xll.ohTrigger(RecalcTrigger,Trigger1M)),NA())</f>
        <v>1.5861709204135765E-2</v>
      </c>
      <c r="O602" s="44">
        <f>IFERROR(_xll.qlIndexFixing(ONIndex3M,I602,TRUE,_xll.ohTrigger(RecalcTrigger,Trigger3M)),NA())</f>
        <v>1.6583246428104603E-2</v>
      </c>
      <c r="P602" s="44">
        <f>IFERROR(_xll.qlIndexFixing(ONIndex6M,I602,TRUE,_xll.ohTrigger(RecalcTrigger,Trigger6M)),NA())</f>
        <v>1.798174544381026E-2</v>
      </c>
      <c r="Q602" s="178">
        <f>IFERROR(_xll.qlIndexFixing(ONIndex1Y,I602,TRUE,_xll.ohTrigger(RecalcTrigger,Trigger1Y)),NA())</f>
        <v>1.9231806669809393E-2</v>
      </c>
    </row>
    <row r="603" spans="2:17" x14ac:dyDescent="0.2">
      <c r="B603" s="39" t="s">
        <v>42</v>
      </c>
      <c r="D603" s="42">
        <f>_xll.qlCalendarAdvance(Calendar,$D602,B603,"f",FALSE)</f>
        <v>43601</v>
      </c>
      <c r="E603" s="172">
        <f>_xll.qlInterestRateIndexValueDate(IndexON,D603)</f>
        <v>43601</v>
      </c>
      <c r="F603" s="188">
        <f>IFERROR(_xll.qlIndexFixing(IndexON,D603,TRUE,_xll.ohTrigger(RecalcTrigger,TriggerON)),NA())</f>
        <v>1.4292397685746749E-2</v>
      </c>
      <c r="H603" s="42">
        <f>_xll.qlCalendarAdvance(Calendar,$H602,B603,"f",FALSE)</f>
        <v>43601</v>
      </c>
      <c r="I603" s="172">
        <f>_xll.qlInterestRateIndexValueDate(Index1M,$H603)</f>
        <v>43601</v>
      </c>
      <c r="J603" s="177">
        <f>IFERROR(_xll.qlIndexFixing(Index1M,$H603,TRUE,_xll.ohTrigger(RecalcTrigger,Trigger1M)),NA())</f>
        <v>1.6001497378359611E-2</v>
      </c>
      <c r="K603" s="44">
        <f>IFERROR(_xll.qlIndexFixing(Index3M,H603,TRUE,_xll.ohTrigger(RecalcTrigger,Trigger3M)),NA())</f>
        <v>1.69331305729176E-2</v>
      </c>
      <c r="L603" s="44">
        <f>IFERROR(_xll.qlIndexFixing(Index6M,$H603,TRUE,_xll.ohTrigger(RecalcTrigger,Trigger6M)),NA())</f>
        <v>1.8633149596657711E-2</v>
      </c>
      <c r="M603" s="178">
        <f>IFERROR(_xll.qlIndexFixing(Index1Y,$H603,TRUE,_xll.ohTrigger(RecalcTrigger,Trigger1Y)),NA())</f>
        <v>2.0438924789508303E-2</v>
      </c>
      <c r="N603" s="177">
        <f>IFERROR(_xll.qlIndexFixing(ONIndex1M,I603,TRUE,_xll.ohTrigger(RecalcTrigger,Trigger1M)),NA())</f>
        <v>1.5902482493150849E-2</v>
      </c>
      <c r="O603" s="44">
        <f>IFERROR(_xll.qlIndexFixing(ONIndex3M,I603,TRUE,_xll.ohTrigger(RecalcTrigger,Trigger3M)),NA())</f>
        <v>1.6626603157281483E-2</v>
      </c>
      <c r="P603" s="44">
        <f>IFERROR(_xll.qlIndexFixing(ONIndex6M,I603,TRUE,_xll.ohTrigger(RecalcTrigger,Trigger6M)),NA())</f>
        <v>1.8025156784240437E-2</v>
      </c>
      <c r="Q603" s="178">
        <f>IFERROR(_xll.qlIndexFixing(ONIndex1Y,I603,TRUE,_xll.ohTrigger(RecalcTrigger,Trigger1Y)),NA())</f>
        <v>1.9273131100684404E-2</v>
      </c>
    </row>
    <row r="604" spans="2:17" x14ac:dyDescent="0.2">
      <c r="B604" s="39" t="s">
        <v>42</v>
      </c>
      <c r="D604" s="42">
        <f>_xll.qlCalendarAdvance(Calendar,$D603,B604,"f",FALSE)</f>
        <v>43608</v>
      </c>
      <c r="E604" s="172">
        <f>_xll.qlInterestRateIndexValueDate(IndexON,D604)</f>
        <v>43608</v>
      </c>
      <c r="F604" s="188">
        <f>IFERROR(_xll.qlIndexFixing(IndexON,D604,TRUE,_xll.ohTrigger(RecalcTrigger,TriggerON)),NA())</f>
        <v>1.4335383331640639E-2</v>
      </c>
      <c r="H604" s="42">
        <f>_xll.qlCalendarAdvance(Calendar,$H603,B604,"f",FALSE)</f>
        <v>43608</v>
      </c>
      <c r="I604" s="172">
        <f>_xll.qlInterestRateIndexValueDate(Index1M,$H604)</f>
        <v>43608</v>
      </c>
      <c r="J604" s="177">
        <f>IFERROR(_xll.qlIndexFixing(Index1M,$H604,TRUE,_xll.ohTrigger(RecalcTrigger,Trigger1M)),NA())</f>
        <v>1.604077655563918E-2</v>
      </c>
      <c r="K604" s="44">
        <f>IFERROR(_xll.qlIndexFixing(Index3M,H604,TRUE,_xll.ohTrigger(RecalcTrigger,Trigger3M)),NA())</f>
        <v>1.6974062222993132E-2</v>
      </c>
      <c r="L604" s="44">
        <f>IFERROR(_xll.qlIndexFixing(Index6M,$H604,TRUE,_xll.ohTrigger(RecalcTrigger,Trigger6M)),NA())</f>
        <v>1.8671067460508586E-2</v>
      </c>
      <c r="M604" s="178">
        <f>IFERROR(_xll.qlIndexFixing(Index1Y,$H604,TRUE,_xll.ohTrigger(RecalcTrigger,Trigger1Y)),NA())</f>
        <v>2.0477352303053031E-2</v>
      </c>
      <c r="N604" s="177">
        <f>IFERROR(_xll.qlIndexFixing(ONIndex1M,I604,TRUE,_xll.ohTrigger(RecalcTrigger,Trigger1M)),NA())</f>
        <v>1.5942774342457833E-2</v>
      </c>
      <c r="O604" s="44">
        <f>IFERROR(_xll.qlIndexFixing(ONIndex3M,I604,TRUE,_xll.ohTrigger(RecalcTrigger,Trigger3M)),NA())</f>
        <v>1.6669613572782849E-2</v>
      </c>
      <c r="P604" s="44">
        <f>IFERROR(_xll.qlIndexFixing(ONIndex6M,I604,TRUE,_xll.ohTrigger(RecalcTrigger,Trigger6M)),NA())</f>
        <v>1.8068132007501569E-2</v>
      </c>
      <c r="Q604" s="178">
        <f>IFERROR(_xll.qlIndexFixing(ONIndex1Y,I604,TRUE,_xll.ohTrigger(RecalcTrigger,Trigger1Y)),NA())</f>
        <v>1.9314155926557497E-2</v>
      </c>
    </row>
    <row r="605" spans="2:17" x14ac:dyDescent="0.2">
      <c r="B605" s="39" t="s">
        <v>42</v>
      </c>
      <c r="D605" s="42">
        <f>_xll.qlCalendarAdvance(Calendar,$D604,B605,"f",FALSE)</f>
        <v>43615</v>
      </c>
      <c r="E605" s="172">
        <f>_xll.qlInterestRateIndexValueDate(IndexON,D605)</f>
        <v>43615</v>
      </c>
      <c r="F605" s="188">
        <f>IFERROR(_xll.qlIndexFixing(IndexON,D605,TRUE,_xll.ohTrigger(RecalcTrigger,TriggerON)),NA())</f>
        <v>1.4378061849330548E-2</v>
      </c>
      <c r="H605" s="42">
        <f>_xll.qlCalendarAdvance(Calendar,$H604,B605,"f",FALSE)</f>
        <v>43615</v>
      </c>
      <c r="I605" s="172">
        <f>_xll.qlInterestRateIndexValueDate(Index1M,$H605)</f>
        <v>43615</v>
      </c>
      <c r="J605" s="177">
        <f>IFERROR(_xll.qlIndexFixing(Index1M,$H605,TRUE,_xll.ohTrigger(RecalcTrigger,Trigger1M)),NA())</f>
        <v>1.6070314755823226E-2</v>
      </c>
      <c r="K605" s="44">
        <f>IFERROR(_xll.qlIndexFixing(Index3M,H605,TRUE,_xll.ohTrigger(RecalcTrigger,Trigger3M)),NA())</f>
        <v>1.7014646505306985E-2</v>
      </c>
      <c r="L605" s="44">
        <f>IFERROR(_xll.qlIndexFixing(Index6M,$H605,TRUE,_xll.ohTrigger(RecalcTrigger,Trigger6M)),NA())</f>
        <v>1.8699524283790205E-2</v>
      </c>
      <c r="M605" s="178">
        <f>IFERROR(_xll.qlIndexFixing(Index1Y,$H605,TRUE,_xll.ohTrigger(RecalcTrigger,Trigger1Y)),NA())</f>
        <v>2.0500743564642487E-2</v>
      </c>
      <c r="N605" s="177">
        <f>IFERROR(_xll.qlIndexFixing(ONIndex1M,I605,TRUE,_xll.ohTrigger(RecalcTrigger,Trigger1M)),NA())</f>
        <v>1.5982584752056717E-2</v>
      </c>
      <c r="O605" s="44">
        <f>IFERROR(_xll.qlIndexFixing(ONIndex3M,I605,TRUE,_xll.ohTrigger(RecalcTrigger,Trigger3M)),NA())</f>
        <v>1.6712277674284515E-2</v>
      </c>
      <c r="P605" s="44">
        <f>IFERROR(_xll.qlIndexFixing(ONIndex6M,I605,TRUE,_xll.ohTrigger(RecalcTrigger,Trigger6M)),NA())</f>
        <v>1.8110671113350518E-2</v>
      </c>
      <c r="Q605" s="178">
        <f>IFERROR(_xll.qlIndexFixing(ONIndex1Y,I605,TRUE,_xll.ohTrigger(RecalcTrigger,Trigger1Y)),NA())</f>
        <v>1.9354881147347625E-2</v>
      </c>
    </row>
    <row r="606" spans="2:17" x14ac:dyDescent="0.2">
      <c r="B606" s="39" t="s">
        <v>42</v>
      </c>
      <c r="D606" s="42">
        <f>_xll.qlCalendarAdvance(Calendar,$D605,B606,"f",FALSE)</f>
        <v>43622</v>
      </c>
      <c r="E606" s="172">
        <f>_xll.qlInterestRateIndexValueDate(IndexON,D606)</f>
        <v>43622</v>
      </c>
      <c r="F606" s="188">
        <f>IFERROR(_xll.qlIndexFixing(IndexON,D606,TRUE,_xll.ohTrigger(RecalcTrigger,TriggerON)),NA())</f>
        <v>1.4420433238654384E-2</v>
      </c>
      <c r="H606" s="42">
        <f>_xll.qlCalendarAdvance(Calendar,$H605,B606,"f",FALSE)</f>
        <v>43622</v>
      </c>
      <c r="I606" s="172">
        <f>_xll.qlInterestRateIndexValueDate(Index1M,$H606)</f>
        <v>43622</v>
      </c>
      <c r="J606" s="177">
        <f>IFERROR(_xll.qlIndexFixing(Index1M,$H606,TRUE,_xll.ohTrigger(RecalcTrigger,Trigger1M)),NA())</f>
        <v>1.6117889005092013E-2</v>
      </c>
      <c r="K606" s="44">
        <f>IFERROR(_xll.qlIndexFixing(Index3M,H606,TRUE,_xll.ohTrigger(RecalcTrigger,Trigger3M)),NA())</f>
        <v>1.7054883409235045E-2</v>
      </c>
      <c r="L606" s="44">
        <f>IFERROR(_xll.qlIndexFixing(Index6M,$H606,TRUE,_xll.ohTrigger(RecalcTrigger,Trigger6M)),NA())</f>
        <v>1.8736827134658466E-2</v>
      </c>
      <c r="M606" s="178">
        <f>IFERROR(_xll.qlIndexFixing(Index1Y,$H606,TRUE,_xll.ohTrigger(RecalcTrigger,Trigger1Y)),NA())</f>
        <v>2.0544676067112511E-2</v>
      </c>
      <c r="N606" s="177">
        <f>IFERROR(_xll.qlIndexFixing(ONIndex1M,I606,TRUE,_xll.ohTrigger(RecalcTrigger,Trigger1M)),NA())</f>
        <v>1.6021913721785408E-2</v>
      </c>
      <c r="O606" s="44">
        <f>IFERROR(_xll.qlIndexFixing(ONIndex3M,I606,TRUE,_xll.ohTrigger(RecalcTrigger,Trigger3M)),NA())</f>
        <v>1.6754595461948574E-2</v>
      </c>
      <c r="P606" s="44">
        <f>IFERROR(_xll.qlIndexFixing(ONIndex6M,I606,TRUE,_xll.ohTrigger(RecalcTrigger,Trigger6M)),NA())</f>
        <v>1.815277410186833E-2</v>
      </c>
      <c r="Q606" s="178">
        <f>IFERROR(_xll.qlIndexFixing(ONIndex1Y,I606,TRUE,_xll.ohTrigger(RecalcTrigger,Trigger1Y)),NA())</f>
        <v>1.9395306762811648E-2</v>
      </c>
    </row>
    <row r="607" spans="2:17" x14ac:dyDescent="0.2">
      <c r="B607" s="39" t="s">
        <v>42</v>
      </c>
      <c r="D607" s="42">
        <f>_xll.qlCalendarAdvance(Calendar,$D606,B607,"f",FALSE)</f>
        <v>43629</v>
      </c>
      <c r="E607" s="172">
        <f>_xll.qlInterestRateIndexValueDate(IndexON,D607)</f>
        <v>43629</v>
      </c>
      <c r="F607" s="188">
        <f>IFERROR(_xll.qlIndexFixing(IndexON,D607,TRUE,_xll.ohTrigger(RecalcTrigger,TriggerON)),NA())</f>
        <v>1.4462497499287963E-2</v>
      </c>
      <c r="H607" s="42">
        <f>_xll.qlCalendarAdvance(Calendar,$H606,B607,"f",FALSE)</f>
        <v>43629</v>
      </c>
      <c r="I607" s="172">
        <f>_xll.qlInterestRateIndexValueDate(Index1M,$H607)</f>
        <v>43629</v>
      </c>
      <c r="J607" s="177">
        <f>IFERROR(_xll.qlIndexFixing(Index1M,$H607,TRUE,_xll.ohTrigger(RecalcTrigger,Trigger1M)),NA())</f>
        <v>1.6155722267504266E-2</v>
      </c>
      <c r="K607" s="44">
        <f>IFERROR(_xll.qlIndexFixing(Index3M,H607,TRUE,_xll.ohTrigger(RecalcTrigger,Trigger3M)),NA())</f>
        <v>1.7094772924245702E-2</v>
      </c>
      <c r="L607" s="44">
        <f>IFERROR(_xll.qlIndexFixing(Index6M,$H607,TRUE,_xll.ohTrigger(RecalcTrigger,Trigger6M)),NA())</f>
        <v>1.8773815561431147E-2</v>
      </c>
      <c r="M607" s="178">
        <f>IFERROR(_xll.qlIndexFixing(Index1Y,$H607,TRUE,_xll.ohTrigger(RecalcTrigger,Trigger1Y)),NA())</f>
        <v>2.0579520166036796E-2</v>
      </c>
      <c r="N607" s="177">
        <f>IFERROR(_xll.qlIndexFixing(ONIndex1M,I607,TRUE,_xll.ohTrigger(RecalcTrigger,Trigger1M)),NA())</f>
        <v>1.6060761251319722E-2</v>
      </c>
      <c r="O607" s="44">
        <f>IFERROR(_xll.qlIndexFixing(ONIndex3M,I607,TRUE,_xll.ohTrigger(RecalcTrigger,Trigger3M)),NA())</f>
        <v>1.6796566935450841E-2</v>
      </c>
      <c r="P607" s="44">
        <f>IFERROR(_xll.qlIndexFixing(ONIndex6M,I607,TRUE,_xll.ohTrigger(RecalcTrigger,Trigger6M)),NA())</f>
        <v>1.8194440972649772E-2</v>
      </c>
      <c r="Q607" s="178">
        <f>IFERROR(_xll.qlIndexFixing(ONIndex1Y,I607,TRUE,_xll.ohTrigger(RecalcTrigger,Trigger1Y)),NA())</f>
        <v>1.9435432772949568E-2</v>
      </c>
    </row>
    <row r="608" spans="2:17" x14ac:dyDescent="0.2">
      <c r="B608" s="39" t="s">
        <v>42</v>
      </c>
      <c r="D608" s="42">
        <f>_xll.qlCalendarAdvance(Calendar,$D607,B608,"f",FALSE)</f>
        <v>43636</v>
      </c>
      <c r="E608" s="172">
        <f>_xll.qlInterestRateIndexValueDate(IndexON,D608)</f>
        <v>43636</v>
      </c>
      <c r="F608" s="188">
        <f>IFERROR(_xll.qlIndexFixing(IndexON,D608,TRUE,_xll.ohTrigger(RecalcTrigger,TriggerON)),NA())</f>
        <v>1.4504254631474423E-2</v>
      </c>
      <c r="H608" s="42">
        <f>_xll.qlCalendarAdvance(Calendar,$H607,B608,"f",FALSE)</f>
        <v>43636</v>
      </c>
      <c r="I608" s="172">
        <f>_xll.qlInterestRateIndexValueDate(Index1M,$H608)</f>
        <v>43636</v>
      </c>
      <c r="J608" s="177">
        <f>IFERROR(_xll.qlIndexFixing(Index1M,$H608,TRUE,_xll.ohTrigger(RecalcTrigger,Trigger1M)),NA())</f>
        <v>1.6193073548634376E-2</v>
      </c>
      <c r="K608" s="44">
        <f>IFERROR(_xll.qlIndexFixing(Index3M,H608,TRUE,_xll.ohTrigger(RecalcTrigger,Trigger3M)),NA())</f>
        <v>1.7134315039897201E-2</v>
      </c>
      <c r="L608" s="44">
        <f>IFERROR(_xll.qlIndexFixing(Index6M,$H608,TRUE,_xll.ohTrigger(RecalcTrigger,Trigger6M)),NA())</f>
        <v>1.8810502814154771E-2</v>
      </c>
      <c r="M608" s="178">
        <f>IFERROR(_xll.qlIndexFixing(Index1Y,$H608,TRUE,_xll.ohTrigger(RecalcTrigger,Trigger1Y)),NA())</f>
        <v>2.0614165869790407E-2</v>
      </c>
      <c r="N608" s="177">
        <f>IFERROR(_xll.qlIndexFixing(ONIndex1M,I608,TRUE,_xll.ohTrigger(RecalcTrigger,Trigger1M)),NA())</f>
        <v>1.6099127340740704E-2</v>
      </c>
      <c r="O608" s="44">
        <f>IFERROR(_xll.qlIndexFixing(ONIndex3M,I608,TRUE,_xll.ohTrigger(RecalcTrigger,Trigger3M)),NA())</f>
        <v>1.6838192094710269E-2</v>
      </c>
      <c r="P608" s="44">
        <f>IFERROR(_xll.qlIndexFixing(ONIndex6M,I608,TRUE,_xll.ohTrigger(RecalcTrigger,Trigger6M)),NA())</f>
        <v>1.82356717256138E-2</v>
      </c>
      <c r="Q608" s="178">
        <f>IFERROR(_xll.qlIndexFixing(ONIndex1Y,I608,TRUE,_xll.ohTrigger(RecalcTrigger,Trigger1Y)),NA())</f>
        <v>1.9475259177680337E-2</v>
      </c>
    </row>
    <row r="609" spans="2:17" x14ac:dyDescent="0.2">
      <c r="B609" s="39" t="s">
        <v>42</v>
      </c>
      <c r="D609" s="42">
        <f>_xll.qlCalendarAdvance(Calendar,$D608,B609,"f",FALSE)</f>
        <v>43643</v>
      </c>
      <c r="E609" s="172">
        <f>_xll.qlInterestRateIndexValueDate(IndexON,D609)</f>
        <v>43643</v>
      </c>
      <c r="F609" s="188">
        <f>IFERROR(_xll.qlIndexFixing(IndexON,D609,TRUE,_xll.ohTrigger(RecalcTrigger,TriggerON)),NA())</f>
        <v>1.4545704634808532E-2</v>
      </c>
      <c r="H609" s="42">
        <f>_xll.qlCalendarAdvance(Calendar,$H608,B609,"f",FALSE)</f>
        <v>43643</v>
      </c>
      <c r="I609" s="172">
        <f>_xll.qlInterestRateIndexValueDate(Index1M,$H609)</f>
        <v>43643</v>
      </c>
      <c r="J609" s="177">
        <f>IFERROR(_xll.qlIndexFixing(Index1M,$H609,TRUE,_xll.ohTrigger(RecalcTrigger,Trigger1M)),NA())</f>
        <v>1.6229942843751267E-2</v>
      </c>
      <c r="K609" s="44">
        <f>IFERROR(_xll.qlIndexFixing(Index3M,H609,TRUE,_xll.ohTrigger(RecalcTrigger,Trigger3M)),NA())</f>
        <v>1.7173509745838523E-2</v>
      </c>
      <c r="L609" s="44">
        <f>IFERROR(_xll.qlIndexFixing(Index6M,$H609,TRUE,_xll.ohTrigger(RecalcTrigger,Trigger6M)),NA())</f>
        <v>1.8846902143980836E-2</v>
      </c>
      <c r="M609" s="178">
        <f>IFERROR(_xll.qlIndexFixing(Index1Y,$H609,TRUE,_xll.ohTrigger(RecalcTrigger,Trigger1Y)),NA())</f>
        <v>2.064861604012479E-2</v>
      </c>
      <c r="N609" s="177">
        <f>IFERROR(_xll.qlIndexFixing(ONIndex1M,I609,TRUE,_xll.ohTrigger(RecalcTrigger,Trigger1M)),NA())</f>
        <v>1.613701198972417E-2</v>
      </c>
      <c r="O609" s="44">
        <f>IFERROR(_xll.qlIndexFixing(ONIndex3M,I609,TRUE,_xll.ohTrigger(RecalcTrigger,Trigger3M)),NA())</f>
        <v>1.6879470939645813E-2</v>
      </c>
      <c r="P609" s="44">
        <f>IFERROR(_xll.qlIndexFixing(ONIndex6M,I609,TRUE,_xll.ohTrigger(RecalcTrigger,Trigger6M)),NA())</f>
        <v>1.8276466360760413E-2</v>
      </c>
      <c r="Q609" s="178">
        <f>IFERROR(_xll.qlIndexFixing(ONIndex1Y,I609,TRUE,_xll.ohTrigger(RecalcTrigger,Trigger1Y)),NA())</f>
        <v>1.951478597692291E-2</v>
      </c>
    </row>
    <row r="610" spans="2:17" x14ac:dyDescent="0.2">
      <c r="B610" s="39" t="s">
        <v>42</v>
      </c>
      <c r="D610" s="42">
        <f>_xll.qlCalendarAdvance(Calendar,$D609,B610,"f",FALSE)</f>
        <v>43650</v>
      </c>
      <c r="E610" s="172">
        <f>_xll.qlInterestRateIndexValueDate(IndexON,D610)</f>
        <v>43650</v>
      </c>
      <c r="F610" s="188">
        <f>IFERROR(_xll.qlIndexFixing(IndexON,D610,TRUE,_xll.ohTrigger(RecalcTrigger,TriggerON)),NA())</f>
        <v>1.4586847509371337E-2</v>
      </c>
      <c r="H610" s="42">
        <f>_xll.qlCalendarAdvance(Calendar,$H609,B610,"f",FALSE)</f>
        <v>43650</v>
      </c>
      <c r="I610" s="172">
        <f>_xll.qlInterestRateIndexValueDate(Index1M,$H610)</f>
        <v>43650</v>
      </c>
      <c r="J610" s="177">
        <f>IFERROR(_xll.qlIndexFixing(Index1M,$H610,TRUE,_xll.ohTrigger(RecalcTrigger,Trigger1M)),NA())</f>
        <v>1.6266330148189713E-2</v>
      </c>
      <c r="K610" s="44">
        <f>IFERROR(_xll.qlIndexFixing(Index3M,H610,TRUE,_xll.ohTrigger(RecalcTrigger,Trigger3M)),NA())</f>
        <v>1.7212357222681302E-2</v>
      </c>
      <c r="L610" s="44">
        <f>IFERROR(_xll.qlIndexFixing(Index6M,$H610,TRUE,_xll.ohTrigger(RecalcTrigger,Trigger6M)),NA())</f>
        <v>1.8891954781430957E-2</v>
      </c>
      <c r="M610" s="178">
        <f>IFERROR(_xll.qlIndexFixing(Index1Y,$H610,TRUE,_xll.ohTrigger(RecalcTrigger,Trigger1Y)),NA())</f>
        <v>2.0682873539299026E-2</v>
      </c>
      <c r="N610" s="177">
        <f>IFERROR(_xll.qlIndexFixing(ONIndex1M,I610,TRUE,_xll.ohTrigger(RecalcTrigger,Trigger1M)),NA())</f>
        <v>1.617441519827012E-2</v>
      </c>
      <c r="O610" s="44">
        <f>IFERROR(_xll.qlIndexFixing(ONIndex3M,I610,TRUE,_xll.ohTrigger(RecalcTrigger,Trigger3M)),NA())</f>
        <v>1.692040347009538E-2</v>
      </c>
      <c r="P610" s="44">
        <f>IFERROR(_xll.qlIndexFixing(ONIndex6M,I610,TRUE,_xll.ohTrigger(RecalcTrigger,Trigger6M)),NA())</f>
        <v>1.8316824877765425E-2</v>
      </c>
      <c r="Q610" s="178">
        <f>IFERROR(_xll.qlIndexFixing(ONIndex1Y,I610,TRUE,_xll.ohTrigger(RecalcTrigger,Trigger1Y)),NA())</f>
        <v>1.9554013170515194E-2</v>
      </c>
    </row>
    <row r="611" spans="2:17" x14ac:dyDescent="0.2">
      <c r="B611" s="39" t="s">
        <v>42</v>
      </c>
      <c r="D611" s="42">
        <f>_xll.qlCalendarAdvance(Calendar,$D610,B611,"f",FALSE)</f>
        <v>43657</v>
      </c>
      <c r="E611" s="172">
        <f>_xll.qlInterestRateIndexValueDate(IndexON,D611)</f>
        <v>43657</v>
      </c>
      <c r="F611" s="188">
        <f>IFERROR(_xll.qlIndexFixing(IndexON,D611,TRUE,_xll.ohTrigger(RecalcTrigger,TriggerON)),NA())</f>
        <v>1.4627683255000745E-2</v>
      </c>
      <c r="H611" s="42">
        <f>_xll.qlCalendarAdvance(Calendar,$H610,B611,"f",FALSE)</f>
        <v>43657</v>
      </c>
      <c r="I611" s="172">
        <f>_xll.qlInterestRateIndexValueDate(Index1M,$H611)</f>
        <v>43657</v>
      </c>
      <c r="J611" s="177">
        <f>IFERROR(_xll.qlIndexFixing(Index1M,$H611,TRUE,_xll.ohTrigger(RecalcTrigger,Trigger1M)),NA())</f>
        <v>1.6302235457340206E-2</v>
      </c>
      <c r="K611" s="44">
        <f>IFERROR(_xll.qlIndexFixing(Index3M,H611,TRUE,_xll.ohTrigger(RecalcTrigger,Trigger3M)),NA())</f>
        <v>1.7250863957044789E-2</v>
      </c>
      <c r="L611" s="44">
        <f>IFERROR(_xll.qlIndexFixing(Index6M,$H611,TRUE,_xll.ohTrigger(RecalcTrigger,Trigger6M)),NA())</f>
        <v>1.8927787717991897E-2</v>
      </c>
      <c r="M611" s="178">
        <f>IFERROR(_xll.qlIndexFixing(Index1Y,$H611,TRUE,_xll.ohTrigger(RecalcTrigger,Trigger1Y)),NA())</f>
        <v>2.071694123007323E-2</v>
      </c>
      <c r="N611" s="177">
        <f>IFERROR(_xll.qlIndexFixing(ONIndex1M,I611,TRUE,_xll.ohTrigger(RecalcTrigger,Trigger1M)),NA())</f>
        <v>1.6211336966054368E-2</v>
      </c>
      <c r="O611" s="44">
        <f>IFERROR(_xll.qlIndexFixing(ONIndex3M,I611,TRUE,_xll.ohTrigger(RecalcTrigger,Trigger3M)),NA())</f>
        <v>1.6960989685896877E-2</v>
      </c>
      <c r="P611" s="44">
        <f>IFERROR(_xll.qlIndexFixing(ONIndex6M,I611,TRUE,_xll.ohTrigger(RecalcTrigger,Trigger6M)),NA())</f>
        <v>1.8356747276466745E-2</v>
      </c>
      <c r="Q611" s="178">
        <f>IFERROR(_xll.qlIndexFixing(ONIndex1Y,I611,TRUE,_xll.ohTrigger(RecalcTrigger,Trigger1Y)),NA())</f>
        <v>1.9592940758295097E-2</v>
      </c>
    </row>
    <row r="612" spans="2:17" x14ac:dyDescent="0.2">
      <c r="B612" s="39" t="s">
        <v>42</v>
      </c>
      <c r="D612" s="42">
        <f>_xll.qlCalendarAdvance(Calendar,$D611,B612,"f",FALSE)</f>
        <v>43664</v>
      </c>
      <c r="E612" s="172">
        <f>_xll.qlInterestRateIndexValueDate(IndexON,D612)</f>
        <v>43664</v>
      </c>
      <c r="F612" s="188">
        <f>IFERROR(_xll.qlIndexFixing(IndexON,D612,TRUE,_xll.ohTrigger(RecalcTrigger,TriggerON)),NA())</f>
        <v>1.4668211871615711E-2</v>
      </c>
      <c r="H612" s="42">
        <f>_xll.qlCalendarAdvance(Calendar,$H611,B612,"f",FALSE)</f>
        <v>43664</v>
      </c>
      <c r="I612" s="172">
        <f>_xll.qlInterestRateIndexValueDate(Index1M,$H612)</f>
        <v>43664</v>
      </c>
      <c r="J612" s="177">
        <f>IFERROR(_xll.qlIndexFixing(Index1M,$H612,TRUE,_xll.ohTrigger(RecalcTrigger,Trigger1M)),NA())</f>
        <v>1.6337658766656556E-2</v>
      </c>
      <c r="K612" s="44">
        <f>IFERROR(_xll.qlIndexFixing(Index3M,H612,TRUE,_xll.ohTrigger(RecalcTrigger,Trigger3M)),NA())</f>
        <v>1.7289044035570713E-2</v>
      </c>
      <c r="L612" s="44">
        <f>IFERROR(_xll.qlIndexFixing(Index6M,$H612,TRUE,_xll.ohTrigger(RecalcTrigger,Trigger6M)),NA())</f>
        <v>1.8963374968644139E-2</v>
      </c>
      <c r="M612" s="178">
        <f>IFERROR(_xll.qlIndexFixing(Index1Y,$H612,TRUE,_xll.ohTrigger(RecalcTrigger,Trigger1Y)),NA())</f>
        <v>2.075082197570283E-2</v>
      </c>
      <c r="N612" s="177">
        <f>IFERROR(_xll.qlIndexFixing(ONIndex1M,I612,TRUE,_xll.ohTrigger(RecalcTrigger,Trigger1M)),NA())</f>
        <v>1.6247777293076915E-2</v>
      </c>
      <c r="O612" s="44">
        <f>IFERROR(_xll.qlIndexFixing(ONIndex3M,I612,TRUE,_xll.ohTrigger(RecalcTrigger,Trigger3M)),NA())</f>
        <v>1.7001229587050304E-2</v>
      </c>
      <c r="P612" s="44">
        <f>IFERROR(_xll.qlIndexFixing(ONIndex6M,I612,TRUE,_xll.ohTrigger(RecalcTrigger,Trigger6M)),NA())</f>
        <v>1.8396233556864372E-2</v>
      </c>
      <c r="Q612" s="178">
        <f>IFERROR(_xll.qlIndexFixing(ONIndex1Y,I612,TRUE,_xll.ohTrigger(RecalcTrigger,Trigger1Y)),NA())</f>
        <v>1.9631568740343663E-2</v>
      </c>
    </row>
    <row r="613" spans="2:17" x14ac:dyDescent="0.2">
      <c r="B613" s="39" t="s">
        <v>42</v>
      </c>
      <c r="D613" s="42">
        <f>_xll.qlCalendarAdvance(Calendar,$D612,B613,"f",FALSE)</f>
        <v>43671</v>
      </c>
      <c r="E613" s="172">
        <f>_xll.qlInterestRateIndexValueDate(IndexON,D613)</f>
        <v>43671</v>
      </c>
      <c r="F613" s="188">
        <f>IFERROR(_xll.qlIndexFixing(IndexON,D613,TRUE,_xll.ohTrigger(RecalcTrigger,TriggerON)),NA())</f>
        <v>1.4708433359054141E-2</v>
      </c>
      <c r="H613" s="42">
        <f>_xll.qlCalendarAdvance(Calendar,$H612,B613,"f",FALSE)</f>
        <v>43671</v>
      </c>
      <c r="I613" s="172">
        <f>_xll.qlInterestRateIndexValueDate(Index1M,$H613)</f>
        <v>43671</v>
      </c>
      <c r="J613" s="177">
        <f>IFERROR(_xll.qlIndexFixing(Index1M,$H613,TRUE,_xll.ohTrigger(RecalcTrigger,Trigger1M)),NA())</f>
        <v>1.6375417935564091E-2</v>
      </c>
      <c r="K613" s="44">
        <f>IFERROR(_xll.qlIndexFixing(Index3M,H613,TRUE,_xll.ohTrigger(RecalcTrigger,Trigger3M)),NA())</f>
        <v>1.7326911997971546E-2</v>
      </c>
      <c r="L613" s="44">
        <f>IFERROR(_xll.qlIndexFixing(Index6M,$H613,TRUE,_xll.ohTrigger(RecalcTrigger,Trigger6M)),NA())</f>
        <v>1.8998729576776119E-2</v>
      </c>
      <c r="M613" s="178">
        <f>IFERROR(_xll.qlIndexFixing(Index1Y,$H613,TRUE,_xll.ohTrigger(RecalcTrigger,Trigger1Y)),NA())</f>
        <v>2.0784518639934371E-2</v>
      </c>
      <c r="N613" s="177">
        <f>IFERROR(_xll.qlIndexFixing(ONIndex1M,I613,TRUE,_xll.ohTrigger(RecalcTrigger,Trigger1M)),NA())</f>
        <v>1.6283736179175667E-2</v>
      </c>
      <c r="O613" s="44">
        <f>IFERROR(_xll.qlIndexFixing(ONIndex3M,I613,TRUE,_xll.ohTrigger(RecalcTrigger,Trigger3M)),NA())</f>
        <v>1.7041123173393569E-2</v>
      </c>
      <c r="P613" s="44">
        <f>IFERROR(_xll.qlIndexFixing(ONIndex6M,I613,TRUE,_xll.ohTrigger(RecalcTrigger,Trigger6M)),NA())</f>
        <v>1.8435283718796214E-2</v>
      </c>
      <c r="Q613" s="178">
        <f>IFERROR(_xll.qlIndexFixing(ONIndex1Y,I613,TRUE,_xll.ohTrigger(RecalcTrigger,Trigger1Y)),NA())</f>
        <v>1.9669897116417756E-2</v>
      </c>
    </row>
    <row r="614" spans="2:17" x14ac:dyDescent="0.2">
      <c r="B614" s="39" t="s">
        <v>42</v>
      </c>
      <c r="D614" s="42">
        <f>_xll.qlCalendarAdvance(Calendar,$D613,B614,"f",FALSE)</f>
        <v>43678</v>
      </c>
      <c r="E614" s="172">
        <f>_xll.qlInterestRateIndexValueDate(IndexON,D614)</f>
        <v>43678</v>
      </c>
      <c r="F614" s="188">
        <f>IFERROR(_xll.qlIndexFixing(IndexON,D614,TRUE,_xll.ohTrigger(RecalcTrigger,TriggerON)),NA())</f>
        <v>1.4748347717234989E-2</v>
      </c>
      <c r="H614" s="42">
        <f>_xll.qlCalendarAdvance(Calendar,$H613,B614,"f",FALSE)</f>
        <v>43678</v>
      </c>
      <c r="I614" s="172">
        <f>_xll.qlInterestRateIndexValueDate(Index1M,$H614)</f>
        <v>43678</v>
      </c>
      <c r="J614" s="177">
        <f>IFERROR(_xll.qlIndexFixing(Index1M,$H614,TRUE,_xll.ohTrigger(RecalcTrigger,Trigger1M)),NA())</f>
        <v>1.640705936791359E-2</v>
      </c>
      <c r="K614" s="44">
        <f>IFERROR(_xll.qlIndexFixing(Index3M,H614,TRUE,_xll.ohTrigger(RecalcTrigger,Trigger3M)),NA())</f>
        <v>1.736448238459138E-2</v>
      </c>
      <c r="L614" s="44">
        <f>IFERROR(_xll.qlIndexFixing(Index6M,$H614,TRUE,_xll.ohTrigger(RecalcTrigger,Trigger6M)),NA())</f>
        <v>1.9033864586792824E-2</v>
      </c>
      <c r="M614" s="178">
        <f>IFERROR(_xll.qlIndexFixing(Index1Y,$H614,TRUE,_xll.ohTrigger(RecalcTrigger,Trigger1Y)),NA())</f>
        <v>2.0818034086999136E-2</v>
      </c>
      <c r="N614" s="177">
        <f>IFERROR(_xll.qlIndexFixing(ONIndex1M,I614,TRUE,_xll.ohTrigger(RecalcTrigger,Trigger1M)),NA())</f>
        <v>1.6319213624026441E-2</v>
      </c>
      <c r="O614" s="44">
        <f>IFERROR(_xll.qlIndexFixing(ONIndex3M,I614,TRUE,_xll.ohTrigger(RecalcTrigger,Trigger3M)),NA())</f>
        <v>1.7080670444764579E-2</v>
      </c>
      <c r="P614" s="44">
        <f>IFERROR(_xll.qlIndexFixing(ONIndex6M,I614,TRUE,_xll.ohTrigger(RecalcTrigger,Trigger6M)),NA())</f>
        <v>1.8473897762019131E-2</v>
      </c>
      <c r="Q614" s="178">
        <f>IFERROR(_xll.qlIndexFixing(ONIndex1Y,I614,TRUE,_xll.ohTrigger(RecalcTrigger,Trigger1Y)),NA())</f>
        <v>1.9707925886517375E-2</v>
      </c>
    </row>
    <row r="615" spans="2:17" x14ac:dyDescent="0.2">
      <c r="B615" s="39" t="s">
        <v>42</v>
      </c>
      <c r="D615" s="42">
        <f>_xll.qlCalendarAdvance(Calendar,$D614,B615,"f",FALSE)</f>
        <v>43685</v>
      </c>
      <c r="E615" s="172">
        <f>_xll.qlInterestRateIndexValueDate(IndexON,D615)</f>
        <v>43685</v>
      </c>
      <c r="F615" s="188">
        <f>IFERROR(_xll.qlIndexFixing(IndexON,D615,TRUE,_xll.ohTrigger(RecalcTrigger,TriggerON)),NA())</f>
        <v>1.4787954946158255E-2</v>
      </c>
      <c r="H615" s="42">
        <f>_xll.qlCalendarAdvance(Calendar,$H614,B615,"f",FALSE)</f>
        <v>43685</v>
      </c>
      <c r="I615" s="172">
        <f>_xll.qlInterestRateIndexValueDate(Index1M,$H615)</f>
        <v>43685</v>
      </c>
      <c r="J615" s="177">
        <f>IFERROR(_xll.qlIndexFixing(Index1M,$H615,TRUE,_xll.ohTrigger(RecalcTrigger,Trigger1M)),NA())</f>
        <v>1.6441036651063286E-2</v>
      </c>
      <c r="K615" s="44">
        <f>IFERROR(_xll.qlIndexFixing(Index3M,H615,TRUE,_xll.ohTrigger(RecalcTrigger,Trigger3M)),NA())</f>
        <v>1.7401769736390089E-2</v>
      </c>
      <c r="L615" s="44">
        <f>IFERROR(_xll.qlIndexFixing(Index6M,$H615,TRUE,_xll.ohTrigger(RecalcTrigger,Trigger6M)),NA())</f>
        <v>1.9068793044102309E-2</v>
      </c>
      <c r="M615" s="178">
        <f>IFERROR(_xll.qlIndexFixing(Index1Y,$H615,TRUE,_xll.ohTrigger(RecalcTrigger,Trigger1Y)),NA())</f>
        <v>2.0851371181608076E-2</v>
      </c>
      <c r="N615" s="177">
        <f>IFERROR(_xll.qlIndexFixing(ONIndex1M,I615,TRUE,_xll.ohTrigger(RecalcTrigger,Trigger1M)),NA())</f>
        <v>1.6354209627710281E-2</v>
      </c>
      <c r="O615" s="44">
        <f>IFERROR(_xll.qlIndexFixing(ONIndex3M,I615,TRUE,_xll.ohTrigger(RecalcTrigger,Trigger3M)),NA())</f>
        <v>1.7119871401163334E-2</v>
      </c>
      <c r="P615" s="44">
        <f>IFERROR(_xll.qlIndexFixing(ONIndex6M,I615,TRUE,_xll.ohTrigger(RecalcTrigger,Trigger6M)),NA())</f>
        <v>1.8512075686452079E-2</v>
      </c>
      <c r="Q615" s="178">
        <f>IFERROR(_xll.qlIndexFixing(ONIndex1Y,I615,TRUE,_xll.ohTrigger(RecalcTrigger,Trigger1Y)),NA())</f>
        <v>1.9745655050480426E-2</v>
      </c>
    </row>
    <row r="616" spans="2:17" x14ac:dyDescent="0.2">
      <c r="B616" s="39" t="s">
        <v>42</v>
      </c>
      <c r="D616" s="42">
        <f>_xll.qlCalendarAdvance(Calendar,$D615,B616,"f",FALSE)</f>
        <v>43692</v>
      </c>
      <c r="E616" s="172">
        <f>_xll.qlInterestRateIndexValueDate(IndexON,D616)</f>
        <v>43692</v>
      </c>
      <c r="F616" s="188">
        <f>IFERROR(_xll.qlIndexFixing(IndexON,D616,TRUE,_xll.ohTrigger(RecalcTrigger,TriggerON)),NA())</f>
        <v>1.4827255045580801E-2</v>
      </c>
      <c r="H616" s="42">
        <f>_xll.qlCalendarAdvance(Calendar,$H615,B616,"f",FALSE)</f>
        <v>43692</v>
      </c>
      <c r="I616" s="172">
        <f>_xll.qlInterestRateIndexValueDate(Index1M,$H616)</f>
        <v>43692</v>
      </c>
      <c r="J616" s="177">
        <f>IFERROR(_xll.qlIndexFixing(Index1M,$H616,TRUE,_xll.ohTrigger(RecalcTrigger,Trigger1M)),NA())</f>
        <v>1.6474531916809525E-2</v>
      </c>
      <c r="K616" s="44">
        <f>IFERROR(_xll.qlIndexFixing(Index3M,H616,TRUE,_xll.ohTrigger(RecalcTrigger,Trigger3M)),NA())</f>
        <v>1.7438788594935396E-2</v>
      </c>
      <c r="L616" s="44">
        <f>IFERROR(_xll.qlIndexFixing(Index6M,$H616,TRUE,_xll.ohTrigger(RecalcTrigger,Trigger6M)),NA())</f>
        <v>1.9103527995101306E-2</v>
      </c>
      <c r="M616" s="178">
        <f>IFERROR(_xll.qlIndexFixing(Index1Y,$H616,TRUE,_xll.ohTrigger(RecalcTrigger,Trigger1Y)),NA())</f>
        <v>2.0884532788947412E-2</v>
      </c>
      <c r="N616" s="177">
        <f>IFERROR(_xll.qlIndexFixing(ONIndex1M,I616,TRUE,_xll.ohTrigger(RecalcTrigger,Trigger1M)),NA())</f>
        <v>1.638872418998405E-2</v>
      </c>
      <c r="O616" s="44">
        <f>IFERROR(_xll.qlIndexFixing(ONIndex3M,I616,TRUE,_xll.ohTrigger(RecalcTrigger,Trigger3M)),NA())</f>
        <v>1.7158726042427741E-2</v>
      </c>
      <c r="P616" s="44">
        <f>IFERROR(_xll.qlIndexFixing(ONIndex6M,I616,TRUE,_xll.ohTrigger(RecalcTrigger,Trigger6M)),NA())</f>
        <v>1.8549817491932963E-2</v>
      </c>
      <c r="Q616" s="178">
        <f>IFERROR(_xll.qlIndexFixing(ONIndex1Y,I616,TRUE,_xll.ohTrigger(RecalcTrigger,Trigger1Y)),NA())</f>
        <v>1.9783084608306911E-2</v>
      </c>
    </row>
    <row r="617" spans="2:17" x14ac:dyDescent="0.2">
      <c r="B617" s="39" t="s">
        <v>42</v>
      </c>
      <c r="D617" s="42">
        <f>_xll.qlCalendarAdvance(Calendar,$D616,B617,"f",FALSE)</f>
        <v>43699</v>
      </c>
      <c r="E617" s="172">
        <f>_xll.qlInterestRateIndexValueDate(IndexON,D617)</f>
        <v>43699</v>
      </c>
      <c r="F617" s="188">
        <f>IFERROR(_xll.qlIndexFixing(IndexON,D617,TRUE,_xll.ohTrigger(RecalcTrigger,TriggerON)),NA())</f>
        <v>1.4866248015502626E-2</v>
      </c>
      <c r="H617" s="42">
        <f>_xll.qlCalendarAdvance(Calendar,$H616,B617,"f",FALSE)</f>
        <v>43699</v>
      </c>
      <c r="I617" s="172">
        <f>_xll.qlInterestRateIndexValueDate(Index1M,$H617)</f>
        <v>43699</v>
      </c>
      <c r="J617" s="177">
        <f>IFERROR(_xll.qlIndexFixing(Index1M,$H617,TRUE,_xll.ohTrigger(RecalcTrigger,Trigger1M)),NA())</f>
        <v>1.6507545160902443E-2</v>
      </c>
      <c r="K617" s="44">
        <f>IFERROR(_xll.qlIndexFixing(Index3M,H617,TRUE,_xll.ohTrigger(RecalcTrigger,Trigger3M)),NA())</f>
        <v>1.7475553502390533E-2</v>
      </c>
      <c r="L617" s="44">
        <f>IFERROR(_xll.qlIndexFixing(Index6M,$H617,TRUE,_xll.ohTrigger(RecalcTrigger,Trigger6M)),NA())</f>
        <v>1.9138082487159095E-2</v>
      </c>
      <c r="M617" s="178">
        <f>IFERROR(_xll.qlIndexFixing(Index1Y,$H617,TRUE,_xll.ohTrigger(RecalcTrigger,Trigger1Y)),NA())</f>
        <v>2.0917521774673122E-2</v>
      </c>
      <c r="N617" s="177">
        <f>IFERROR(_xll.qlIndexFixing(ONIndex1M,I617,TRUE,_xll.ohTrigger(RecalcTrigger,Trigger1M)),NA())</f>
        <v>1.64227573107667E-2</v>
      </c>
      <c r="O617" s="44">
        <f>IFERROR(_xll.qlIndexFixing(ONIndex3M,I617,TRUE,_xll.ohTrigger(RecalcTrigger,Trigger3M)),NA())</f>
        <v>1.7197234368314662E-2</v>
      </c>
      <c r="P617" s="44">
        <f>IFERROR(_xll.qlIndexFixing(ONIndex6M,I617,TRUE,_xll.ohTrigger(RecalcTrigger,Trigger6M)),NA())</f>
        <v>1.8587123178461784E-2</v>
      </c>
      <c r="Q617" s="178">
        <f>IFERROR(_xll.qlIndexFixing(ONIndex1Y,I617,TRUE,_xll.ohTrigger(RecalcTrigger,Trigger1Y)),NA())</f>
        <v>1.9820214559753691E-2</v>
      </c>
    </row>
    <row r="618" spans="2:17" x14ac:dyDescent="0.2">
      <c r="B618" s="39" t="s">
        <v>42</v>
      </c>
      <c r="D618" s="42">
        <f>_xll.qlCalendarAdvance(Calendar,$D617,B618,"f",FALSE)</f>
        <v>43706</v>
      </c>
      <c r="E618" s="172">
        <f>_xll.qlInterestRateIndexValueDate(IndexON,D618)</f>
        <v>43706</v>
      </c>
      <c r="F618" s="188">
        <f>IFERROR(_xll.qlIndexFixing(IndexON,D618,TRUE,_xll.ohTrigger(RecalcTrigger,TriggerON)),NA())</f>
        <v>1.4904933855680591E-2</v>
      </c>
      <c r="H618" s="42">
        <f>_xll.qlCalendarAdvance(Calendar,$H617,B618,"f",FALSE)</f>
        <v>43706</v>
      </c>
      <c r="I618" s="172">
        <f>_xll.qlInterestRateIndexValueDate(Index1M,$H618)</f>
        <v>43706</v>
      </c>
      <c r="J618" s="177">
        <f>IFERROR(_xll.qlIndexFixing(Index1M,$H618,TRUE,_xll.ohTrigger(RecalcTrigger,Trigger1M)),NA())</f>
        <v>1.6540076379170689E-2</v>
      </c>
      <c r="K618" s="44">
        <f>IFERROR(_xll.qlIndexFixing(Index3M,H618,TRUE,_xll.ohTrigger(RecalcTrigger,Trigger3M)),NA())</f>
        <v>1.7512079001508966E-2</v>
      </c>
      <c r="L618" s="44">
        <f>IFERROR(_xll.qlIndexFixing(Index6M,$H618,TRUE,_xll.ohTrigger(RecalcTrigger,Trigger6M)),NA())</f>
        <v>1.9163726546259342E-2</v>
      </c>
      <c r="M618" s="178">
        <f>IFERROR(_xll.qlIndexFixing(Index1Y,$H618,TRUE,_xll.ohTrigger(RecalcTrigger,Trigger1Y)),NA())</f>
        <v>2.0941827901995502E-2</v>
      </c>
      <c r="N618" s="177">
        <f>IFERROR(_xll.qlIndexFixing(ONIndex1M,I618,TRUE,_xll.ohTrigger(RecalcTrigger,Trigger1M)),NA())</f>
        <v>1.645630898989614E-2</v>
      </c>
      <c r="O618" s="44">
        <f>IFERROR(_xll.qlIndexFixing(ONIndex3M,I618,TRUE,_xll.ohTrigger(RecalcTrigger,Trigger3M)),NA())</f>
        <v>1.723539637898619E-2</v>
      </c>
      <c r="P618" s="44">
        <f>IFERROR(_xll.qlIndexFixing(ONIndex6M,I618,TRUE,_xll.ohTrigger(RecalcTrigger,Trigger6M)),NA())</f>
        <v>1.8623992745714357E-2</v>
      </c>
      <c r="Q618" s="178">
        <f>IFERROR(_xll.qlIndexFixing(ONIndex1Y,I618,TRUE,_xll.ohTrigger(RecalcTrigger,Trigger1Y)),NA())</f>
        <v>1.9857044904901811E-2</v>
      </c>
    </row>
    <row r="619" spans="2:17" x14ac:dyDescent="0.2">
      <c r="B619" s="39" t="s">
        <v>42</v>
      </c>
      <c r="D619" s="42">
        <f>_xll.qlCalendarAdvance(Calendar,$D618,B619,"f",FALSE)</f>
        <v>43713</v>
      </c>
      <c r="E619" s="172">
        <f>_xll.qlInterestRateIndexValueDate(IndexON,D619)</f>
        <v>43713</v>
      </c>
      <c r="F619" s="188">
        <f>IFERROR(_xll.qlIndexFixing(IndexON,D619,TRUE,_xll.ohTrigger(RecalcTrigger,TriggerON)),NA())</f>
        <v>1.4943312566195743E-2</v>
      </c>
      <c r="H619" s="42">
        <f>_xll.qlCalendarAdvance(Calendar,$H618,B619,"f",FALSE)</f>
        <v>43713</v>
      </c>
      <c r="I619" s="172">
        <f>_xll.qlInterestRateIndexValueDate(Index1M,$H619)</f>
        <v>43713</v>
      </c>
      <c r="J619" s="177">
        <f>IFERROR(_xll.qlIndexFixing(Index1M,$H619,TRUE,_xll.ohTrigger(RecalcTrigger,Trigger1M)),NA())</f>
        <v>1.6572138474432903E-2</v>
      </c>
      <c r="K619" s="44">
        <f>IFERROR(_xll.qlIndexFixing(Index3M,H619,TRUE,_xll.ohTrigger(RecalcTrigger,Trigger3M)),NA())</f>
        <v>1.7545403099104469E-2</v>
      </c>
      <c r="L619" s="44">
        <f>IFERROR(_xll.qlIndexFixing(Index6M,$H619,TRUE,_xll.ohTrigger(RecalcTrigger,Trigger6M)),NA())</f>
        <v>1.9195066085972885E-2</v>
      </c>
      <c r="M619" s="178">
        <f>IFERROR(_xll.qlIndexFixing(Index1Y,$H619,TRUE,_xll.ohTrigger(RecalcTrigger,Trigger1Y)),NA())</f>
        <v>2.0982993346226879E-2</v>
      </c>
      <c r="N619" s="177">
        <f>IFERROR(_xll.qlIndexFixing(ONIndex1M,I619,TRUE,_xll.ohTrigger(RecalcTrigger,Trigger1M)),NA())</f>
        <v>1.6489379227210277E-2</v>
      </c>
      <c r="O619" s="44">
        <f>IFERROR(_xll.qlIndexFixing(ONIndex3M,I619,TRUE,_xll.ohTrigger(RecalcTrigger,Trigger3M)),NA())</f>
        <v>1.7273212074037092E-2</v>
      </c>
      <c r="P619" s="44">
        <f>IFERROR(_xll.qlIndexFixing(ONIndex6M,I619,TRUE,_xll.ohTrigger(RecalcTrigger,Trigger6M)),NA())</f>
        <v>1.8660426193609636E-2</v>
      </c>
      <c r="Q619" s="178">
        <f>IFERROR(_xll.qlIndexFixing(ONIndex1Y,I619,TRUE,_xll.ohTrigger(RecalcTrigger,Trigger1Y)),NA())</f>
        <v>1.9893575643508132E-2</v>
      </c>
    </row>
    <row r="620" spans="2:17" x14ac:dyDescent="0.2">
      <c r="B620" s="39" t="s">
        <v>42</v>
      </c>
      <c r="D620" s="42">
        <f>_xll.qlCalendarAdvance(Calendar,$D619,B620,"f",FALSE)</f>
        <v>43720</v>
      </c>
      <c r="E620" s="172">
        <f>_xll.qlInterestRateIndexValueDate(IndexON,D620)</f>
        <v>43720</v>
      </c>
      <c r="F620" s="188">
        <f>IFERROR(_xll.qlIndexFixing(IndexON,D620,TRUE,_xll.ohTrigger(RecalcTrigger,TriggerON)),NA())</f>
        <v>1.498138414688599E-2</v>
      </c>
      <c r="H620" s="42">
        <f>_xll.qlCalendarAdvance(Calendar,$H619,B620,"f",FALSE)</f>
        <v>43720</v>
      </c>
      <c r="I620" s="172">
        <f>_xll.qlInterestRateIndexValueDate(Index1M,$H620)</f>
        <v>43720</v>
      </c>
      <c r="J620" s="177">
        <f>IFERROR(_xll.qlIndexFixing(Index1M,$H620,TRUE,_xll.ohTrigger(RecalcTrigger,Trigger1M)),NA())</f>
        <v>1.6603824002471256E-2</v>
      </c>
      <c r="K620" s="44">
        <f>IFERROR(_xll.qlIndexFixing(Index3M,H620,TRUE,_xll.ohTrigger(RecalcTrigger,Trigger3M)),NA())</f>
        <v>1.7581503674547094E-2</v>
      </c>
      <c r="L620" s="44">
        <f>IFERROR(_xll.qlIndexFixing(Index6M,$H620,TRUE,_xll.ohTrigger(RecalcTrigger,Trigger6M)),NA())</f>
        <v>1.9229178360964595E-2</v>
      </c>
      <c r="M620" s="178">
        <f>IFERROR(_xll.qlIndexFixing(Index1Y,$H620,TRUE,_xll.ohTrigger(RecalcTrigger,Trigger1Y)),NA())</f>
        <v>2.1015481665671635E-2</v>
      </c>
      <c r="N620" s="177">
        <f>IFERROR(_xll.qlIndexFixing(ONIndex1M,I620,TRUE,_xll.ohTrigger(RecalcTrigger,Trigger1M)),NA())</f>
        <v>1.6521968022547018E-2</v>
      </c>
      <c r="O620" s="44">
        <f>IFERROR(_xll.qlIndexFixing(ONIndex3M,I620,TRUE,_xll.ohTrigger(RecalcTrigger,Trigger3M)),NA())</f>
        <v>1.7310681453548415E-2</v>
      </c>
      <c r="P620" s="44">
        <f>IFERROR(_xll.qlIndexFixing(ONIndex6M,I620,TRUE,_xll.ohTrigger(RecalcTrigger,Trigger6M)),NA())</f>
        <v>1.8696423522066574E-2</v>
      </c>
      <c r="Q620" s="178">
        <f>IFERROR(_xll.qlIndexFixing(ONIndex1Y,I620,TRUE,_xll.ohTrigger(RecalcTrigger,Trigger1Y)),NA())</f>
        <v>1.9929806775572656E-2</v>
      </c>
    </row>
    <row r="621" spans="2:17" x14ac:dyDescent="0.2">
      <c r="B621" s="39" t="s">
        <v>42</v>
      </c>
      <c r="D621" s="42">
        <f>_xll.qlCalendarAdvance(Calendar,$D620,B621,"f",FALSE)</f>
        <v>43727</v>
      </c>
      <c r="E621" s="172">
        <f>_xll.qlInterestRateIndexValueDate(IndexON,D621)</f>
        <v>43727</v>
      </c>
      <c r="F621" s="188">
        <f>IFERROR(_xll.qlIndexFixing(IndexON,D621,TRUE,_xll.ohTrigger(RecalcTrigger,TriggerON)),NA())</f>
        <v>1.5019148597670284E-2</v>
      </c>
      <c r="H621" s="42">
        <f>_xll.qlCalendarAdvance(Calendar,$H620,B621,"f",FALSE)</f>
        <v>43727</v>
      </c>
      <c r="I621" s="172">
        <f>_xll.qlInterestRateIndexValueDate(Index1M,$H621)</f>
        <v>43727</v>
      </c>
      <c r="J621" s="177">
        <f>IFERROR(_xll.qlIndexFixing(Index1M,$H621,TRUE,_xll.ohTrigger(RecalcTrigger,Trigger1M)),NA())</f>
        <v>1.6635255875529845E-2</v>
      </c>
      <c r="K621" s="44">
        <f>IFERROR(_xll.qlIndexFixing(Index3M,H621,TRUE,_xll.ohTrigger(RecalcTrigger,Trigger3M)),NA())</f>
        <v>1.7617408045589141E-2</v>
      </c>
      <c r="L621" s="44">
        <f>IFERROR(_xll.qlIndexFixing(Index6M,$H621,TRUE,_xll.ohTrigger(RecalcTrigger,Trigger6M)),NA())</f>
        <v>1.9263161613084508E-2</v>
      </c>
      <c r="M621" s="178">
        <f>IFERROR(_xll.qlIndexFixing(Index1Y,$H621,TRUE,_xll.ohTrigger(RecalcTrigger,Trigger1Y)),NA())</f>
        <v>2.1047808830727162E-2</v>
      </c>
      <c r="N621" s="177">
        <f>IFERROR(_xll.qlIndexFixing(ONIndex1M,I621,TRUE,_xll.ohTrigger(RecalcTrigger,Trigger1M)),NA())</f>
        <v>1.6554075375987409E-2</v>
      </c>
      <c r="O621" s="44">
        <f>IFERROR(_xll.qlIndexFixing(ONIndex3M,I621,TRUE,_xll.ohTrigger(RecalcTrigger,Trigger3M)),NA())</f>
        <v>1.7347804517358067E-2</v>
      </c>
      <c r="P621" s="44">
        <f>IFERROR(_xll.qlIndexFixing(ONIndex6M,I621,TRUE,_xll.ohTrigger(RecalcTrigger,Trigger6M)),NA())</f>
        <v>1.8731984731004125E-2</v>
      </c>
      <c r="Q621" s="178">
        <f>IFERROR(_xll.qlIndexFixing(ONIndex1Y,I621,TRUE,_xll.ohTrigger(RecalcTrigger,Trigger1Y)),NA())</f>
        <v>1.9965738301014335E-2</v>
      </c>
    </row>
    <row r="622" spans="2:17" x14ac:dyDescent="0.2">
      <c r="B622" s="39" t="s">
        <v>42</v>
      </c>
      <c r="D622" s="42">
        <f>_xll.qlCalendarAdvance(Calendar,$D621,B622,"f",FALSE)</f>
        <v>43734</v>
      </c>
      <c r="E622" s="172">
        <f>_xll.qlInterestRateIndexValueDate(IndexON,D622)</f>
        <v>43734</v>
      </c>
      <c r="F622" s="188">
        <f>IFERROR(_xll.qlIndexFixing(IndexON,D622,TRUE,_xll.ohTrigger(RecalcTrigger,TriggerON)),NA())</f>
        <v>1.5056605918386534E-2</v>
      </c>
      <c r="H622" s="42">
        <f>_xll.qlCalendarAdvance(Calendar,$H621,B622,"f",FALSE)</f>
        <v>43734</v>
      </c>
      <c r="I622" s="172">
        <f>_xll.qlInterestRateIndexValueDate(Index1M,$H622)</f>
        <v>43734</v>
      </c>
      <c r="J622" s="177">
        <f>IFERROR(_xll.qlIndexFixing(Index1M,$H622,TRUE,_xll.ohTrigger(RecalcTrigger,Trigger1M)),NA())</f>
        <v>1.6666557066966729E-2</v>
      </c>
      <c r="K622" s="44">
        <f>IFERROR(_xll.qlIndexFixing(Index3M,H622,TRUE,_xll.ohTrigger(RecalcTrigger,Trigger3M)),NA())</f>
        <v>1.7656077789709491E-2</v>
      </c>
      <c r="L622" s="44">
        <f>IFERROR(_xll.qlIndexFixing(Index6M,$H622,TRUE,_xll.ohTrigger(RecalcTrigger,Trigger6M)),NA())</f>
        <v>1.9297029178641512E-2</v>
      </c>
      <c r="M622" s="178">
        <f>IFERROR(_xll.qlIndexFixing(Index1Y,$H622,TRUE,_xll.ohTrigger(RecalcTrigger,Trigger1Y)),NA())</f>
        <v>2.1079977709326004E-2</v>
      </c>
      <c r="N622" s="177">
        <f>IFERROR(_xll.qlIndexFixing(ONIndex1M,I622,TRUE,_xll.ohTrigger(RecalcTrigger,Trigger1M)),NA())</f>
        <v>1.6585701287207266E-2</v>
      </c>
      <c r="O622" s="44">
        <f>IFERROR(_xll.qlIndexFixing(ONIndex3M,I622,TRUE,_xll.ohTrigger(RecalcTrigger,Trigger3M)),NA())</f>
        <v>1.7384581265466048E-2</v>
      </c>
      <c r="P622" s="44">
        <f>IFERROR(_xll.qlIndexFixing(ONIndex6M,I622,TRUE,_xll.ohTrigger(RecalcTrigger,Trigger6M)),NA())</f>
        <v>1.8767109820098105E-2</v>
      </c>
      <c r="Q622" s="178">
        <f>IFERROR(_xll.qlIndexFixing(ONIndex1Y,I622,TRUE,_xll.ohTrigger(RecalcTrigger,Trigger1Y)),NA())</f>
        <v>2.0001370219590031E-2</v>
      </c>
    </row>
    <row r="623" spans="2:17" x14ac:dyDescent="0.2">
      <c r="B623" s="39" t="s">
        <v>42</v>
      </c>
      <c r="D623" s="42">
        <f>_xll.qlCalendarAdvance(Calendar,$D622,B623,"f",FALSE)</f>
        <v>43741</v>
      </c>
      <c r="E623" s="172">
        <f>_xll.qlInterestRateIndexValueDate(IndexON,D623)</f>
        <v>43741</v>
      </c>
      <c r="F623" s="188">
        <f>IFERROR(_xll.qlIndexFixing(IndexON,D623,TRUE,_xll.ohTrigger(RecalcTrigger,TriggerON)),NA())</f>
        <v>1.5093773982171044E-2</v>
      </c>
      <c r="H623" s="42">
        <f>_xll.qlCalendarAdvance(Calendar,$H622,B623,"f",FALSE)</f>
        <v>43741</v>
      </c>
      <c r="I623" s="172">
        <f>_xll.qlInterestRateIndexValueDate(Index1M,$H623)</f>
        <v>43741</v>
      </c>
      <c r="J623" s="177">
        <f>IFERROR(_xll.qlIndexFixing(Index1M,$H623,TRUE,_xll.ohTrigger(RecalcTrigger,Trigger1M)),NA())</f>
        <v>1.6697850073468801E-2</v>
      </c>
      <c r="K623" s="44">
        <f>IFERROR(_xll.qlIndexFixing(Index3M,H623,TRUE,_xll.ohTrigger(RecalcTrigger,Trigger3M)),NA())</f>
        <v>1.7691624351812537E-2</v>
      </c>
      <c r="L623" s="44">
        <f>IFERROR(_xll.qlIndexFixing(Index6M,$H623,TRUE,_xll.ohTrigger(RecalcTrigger,Trigger6M)),NA())</f>
        <v>1.9333683933791725E-2</v>
      </c>
      <c r="M623" s="178">
        <f>IFERROR(_xll.qlIndexFixing(Index1Y,$H623,TRUE,_xll.ohTrigger(RecalcTrigger,Trigger1Y)),NA())</f>
        <v>2.1111991089269935E-2</v>
      </c>
      <c r="N623" s="177">
        <f>IFERROR(_xll.qlIndexFixing(ONIndex1M,I623,TRUE,_xll.ohTrigger(RecalcTrigger,Trigger1M)),NA())</f>
        <v>1.6616882035601632E-2</v>
      </c>
      <c r="O623" s="44">
        <f>IFERROR(_xll.qlIndexFixing(ONIndex3M,I623,TRUE,_xll.ohTrigger(RecalcTrigger,Trigger3M)),NA())</f>
        <v>1.7421024001913477E-2</v>
      </c>
      <c r="P623" s="44">
        <f>IFERROR(_xll.qlIndexFixing(ONIndex6M,I623,TRUE,_xll.ohTrigger(RecalcTrigger,Trigger6M)),NA())</f>
        <v>1.8801820996515728E-2</v>
      </c>
      <c r="Q623" s="178">
        <f>IFERROR(_xll.qlIndexFixing(ONIndex1Y,I623,TRUE,_xll.ohTrigger(RecalcTrigger,Trigger1Y)),NA())</f>
        <v>2.0036712124504863E-2</v>
      </c>
    </row>
    <row r="624" spans="2:17" x14ac:dyDescent="0.2">
      <c r="B624" s="39" t="s">
        <v>42</v>
      </c>
      <c r="D624" s="42">
        <f>_xll.qlCalendarAdvance(Calendar,$D623,B624,"f",FALSE)</f>
        <v>43748</v>
      </c>
      <c r="E624" s="172">
        <f>_xll.qlInterestRateIndexValueDate(IndexON,D624)</f>
        <v>43748</v>
      </c>
      <c r="F624" s="188">
        <f>IFERROR(_xll.qlIndexFixing(IndexON,D624,TRUE,_xll.ohTrigger(RecalcTrigger,TriggerON)),NA())</f>
        <v>1.5130854096395696E-2</v>
      </c>
      <c r="H624" s="42">
        <f>_xll.qlCalendarAdvance(Calendar,$H623,B624,"f",FALSE)</f>
        <v>43748</v>
      </c>
      <c r="I624" s="172">
        <f>_xll.qlInterestRateIndexValueDate(Index1M,$H624)</f>
        <v>43748</v>
      </c>
      <c r="J624" s="177">
        <f>IFERROR(_xll.qlIndexFixing(Index1M,$H624,TRUE,_xll.ohTrigger(RecalcTrigger,Trigger1M)),NA())</f>
        <v>1.6729215743710828E-2</v>
      </c>
      <c r="K624" s="44">
        <f>IFERROR(_xll.qlIndexFixing(Index3M,H624,TRUE,_xll.ohTrigger(RecalcTrigger,Trigger3M)),NA())</f>
        <v>1.7727013732869602E-2</v>
      </c>
      <c r="L624" s="44">
        <f>IFERROR(_xll.qlIndexFixing(Index6M,$H624,TRUE,_xll.ohTrigger(RecalcTrigger,Trigger6M)),NA())</f>
        <v>1.9378885914044332E-2</v>
      </c>
      <c r="M624" s="178">
        <f>IFERROR(_xll.qlIndexFixing(Index1Y,$H624,TRUE,_xll.ohTrigger(RecalcTrigger,Trigger1Y)),NA())</f>
        <v>2.1143849617050601E-2</v>
      </c>
      <c r="N624" s="177">
        <f>IFERROR(_xll.qlIndexFixing(ONIndex1M,I624,TRUE,_xll.ohTrigger(RecalcTrigger,Trigger1M)),NA())</f>
        <v>1.6648026243956116E-2</v>
      </c>
      <c r="O624" s="44">
        <f>IFERROR(_xll.qlIndexFixing(ONIndex3M,I624,TRUE,_xll.ohTrigger(RecalcTrigger,Trigger3M)),NA())</f>
        <v>1.7457271313328082E-2</v>
      </c>
      <c r="P624" s="44">
        <f>IFERROR(_xll.qlIndexFixing(ONIndex6M,I624,TRUE,_xll.ohTrigger(RecalcTrigger,Trigger6M)),NA())</f>
        <v>1.8836368381479618E-2</v>
      </c>
      <c r="Q624" s="178">
        <f>IFERROR(_xll.qlIndexFixing(ONIndex1Y,I624,TRUE,_xll.ohTrigger(RecalcTrigger,Trigger1Y)),NA())</f>
        <v>2.0071872063337493E-2</v>
      </c>
    </row>
    <row r="625" spans="2:17" x14ac:dyDescent="0.2">
      <c r="B625" s="39" t="s">
        <v>42</v>
      </c>
      <c r="D625" s="42">
        <f>_xll.qlCalendarAdvance(Calendar,$D624,B625,"f",FALSE)</f>
        <v>43755</v>
      </c>
      <c r="E625" s="172">
        <f>_xll.qlInterestRateIndexValueDate(IndexON,D625)</f>
        <v>43755</v>
      </c>
      <c r="F625" s="188">
        <f>IFERROR(_xll.qlIndexFixing(IndexON,D625,TRUE,_xll.ohTrigger(RecalcTrigger,TriggerON)),NA())</f>
        <v>1.5167903643286129E-2</v>
      </c>
      <c r="H625" s="42">
        <f>_xll.qlCalendarAdvance(Calendar,$H624,B625,"f",FALSE)</f>
        <v>43755</v>
      </c>
      <c r="I625" s="172">
        <f>_xll.qlInterestRateIndexValueDate(Index1M,$H625)</f>
        <v>43755</v>
      </c>
      <c r="J625" s="177">
        <f>IFERROR(_xll.qlIndexFixing(Index1M,$H625,TRUE,_xll.ohTrigger(RecalcTrigger,Trigger1M)),NA())</f>
        <v>1.676066154770825E-2</v>
      </c>
      <c r="K625" s="44">
        <f>IFERROR(_xll.qlIndexFixing(Index3M,H625,TRUE,_xll.ohTrigger(RecalcTrigger,Trigger3M)),NA())</f>
        <v>1.776224681247509E-2</v>
      </c>
      <c r="L625" s="44">
        <f>IFERROR(_xll.qlIndexFixing(Index6M,$H625,TRUE,_xll.ohTrigger(RecalcTrigger,Trigger6M)),NA())</f>
        <v>1.9400924454571172E-2</v>
      </c>
      <c r="M625" s="178">
        <f>IFERROR(_xll.qlIndexFixing(Index1Y,$H625,TRUE,_xll.ohTrigger(RecalcTrigger,Trigger1Y)),NA())</f>
        <v>2.1175551251812318E-2</v>
      </c>
      <c r="N625" s="177">
        <f>IFERROR(_xll.qlIndexFixing(ONIndex1M,I625,TRUE,_xll.ohTrigger(RecalcTrigger,Trigger1M)),NA())</f>
        <v>1.6679250388824673E-2</v>
      </c>
      <c r="O625" s="44">
        <f>IFERROR(_xll.qlIndexFixing(ONIndex3M,I625,TRUE,_xll.ohTrigger(RecalcTrigger,Trigger3M)),NA())</f>
        <v>1.7493362703207005E-2</v>
      </c>
      <c r="P625" s="44">
        <f>IFERROR(_xll.qlIndexFixing(ONIndex6M,I625,TRUE,_xll.ohTrigger(RecalcTrigger,Trigger6M)),NA())</f>
        <v>1.8870823271484038E-2</v>
      </c>
      <c r="Q625" s="178">
        <f>IFERROR(_xll.qlIndexFixing(ONIndex1Y,I625,TRUE,_xll.ohTrigger(RecalcTrigger,Trigger1Y)),NA())</f>
        <v>2.0106880834728225E-2</v>
      </c>
    </row>
    <row r="626" spans="2:17" x14ac:dyDescent="0.2">
      <c r="B626" s="39" t="s">
        <v>42</v>
      </c>
      <c r="D626" s="42">
        <f>_xll.qlCalendarAdvance(Calendar,$D625,B626,"f",FALSE)</f>
        <v>43762</v>
      </c>
      <c r="E626" s="172">
        <f>_xll.qlInterestRateIndexValueDate(IndexON,D626)</f>
        <v>43762</v>
      </c>
      <c r="F626" s="188">
        <f>IFERROR(_xll.qlIndexFixing(IndexON,D626,TRUE,_xll.ohTrigger(RecalcTrigger,TriggerON)),NA())</f>
        <v>1.5204922622761297E-2</v>
      </c>
      <c r="H626" s="42">
        <f>_xll.qlCalendarAdvance(Calendar,$H625,B626,"f",FALSE)</f>
        <v>43762</v>
      </c>
      <c r="I626" s="172">
        <f>_xll.qlInterestRateIndexValueDate(Index1M,$H626)</f>
        <v>43762</v>
      </c>
      <c r="J626" s="177">
        <f>IFERROR(_xll.qlIndexFixing(Index1M,$H626,TRUE,_xll.ohTrigger(RecalcTrigger,Trigger1M)),NA())</f>
        <v>1.6792187486122101E-2</v>
      </c>
      <c r="K626" s="44">
        <f>IFERROR(_xll.qlIndexFixing(Index3M,H626,TRUE,_xll.ohTrigger(RecalcTrigger,Trigger3M)),NA())</f>
        <v>1.7797323586478904E-2</v>
      </c>
      <c r="L626" s="44">
        <f>IFERROR(_xll.qlIndexFixing(Index6M,$H626,TRUE,_xll.ohTrigger(RecalcTrigger,Trigger6M)),NA())</f>
        <v>1.9434405464673298E-2</v>
      </c>
      <c r="M626" s="178">
        <f>IFERROR(_xll.qlIndexFixing(Index1Y,$H626,TRUE,_xll.ohTrigger(RecalcTrigger,Trigger1Y)),NA())</f>
        <v>2.1207093748094537E-2</v>
      </c>
      <c r="N626" s="177">
        <f>IFERROR(_xll.qlIndexFixing(ONIndex1M,I626,TRUE,_xll.ohTrigger(RecalcTrigger,Trigger1M)),NA())</f>
        <v>1.6710554470207306E-2</v>
      </c>
      <c r="O626" s="44">
        <f>IFERROR(_xll.qlIndexFixing(ONIndex3M,I626,TRUE,_xll.ohTrigger(RecalcTrigger,Trigger3M)),NA())</f>
        <v>1.7529298171550245E-2</v>
      </c>
      <c r="P626" s="44">
        <f>IFERROR(_xll.qlIndexFixing(ONIndex6M,I626,TRUE,_xll.ohTrigger(RecalcTrigger,Trigger6M)),NA())</f>
        <v>1.8905185666366897E-2</v>
      </c>
      <c r="Q626" s="178">
        <f>IFERROR(_xll.qlIndexFixing(ONIndex1Y,I626,TRUE,_xll.ohTrigger(RecalcTrigger,Trigger1Y)),NA())</f>
        <v>2.0141738438596013E-2</v>
      </c>
    </row>
    <row r="627" spans="2:17" x14ac:dyDescent="0.2">
      <c r="B627" s="39" t="s">
        <v>42</v>
      </c>
      <c r="D627" s="42">
        <f>_xll.qlCalendarAdvance(Calendar,$D626,B627,"f",FALSE)</f>
        <v>43769</v>
      </c>
      <c r="E627" s="172">
        <f>_xll.qlInterestRateIndexValueDate(IndexON,D627)</f>
        <v>43769</v>
      </c>
      <c r="F627" s="188">
        <f>IFERROR(_xll.qlIndexFixing(IndexON,D627,TRUE,_xll.ohTrigger(RecalcTrigger,TriggerON)),NA())</f>
        <v>1.5241911034821198E-2</v>
      </c>
      <c r="H627" s="42">
        <f>_xll.qlCalendarAdvance(Calendar,$H626,B627,"f",FALSE)</f>
        <v>43769</v>
      </c>
      <c r="I627" s="172">
        <f>_xll.qlInterestRateIndexValueDate(Index1M,$H627)</f>
        <v>43769</v>
      </c>
      <c r="J627" s="177">
        <f>IFERROR(_xll.qlIndexFixing(Index1M,$H627,TRUE,_xll.ohTrigger(RecalcTrigger,Trigger1M)),NA())</f>
        <v>1.6815840012062842E-2</v>
      </c>
      <c r="K627" s="44">
        <f>IFERROR(_xll.qlIndexFixing(Index3M,H627,TRUE,_xll.ohTrigger(RecalcTrigger,Trigger3M)),NA())</f>
        <v>1.7832244050745918E-2</v>
      </c>
      <c r="L627" s="44">
        <f>IFERROR(_xll.qlIndexFixing(Index6M,$H627,TRUE,_xll.ohTrigger(RecalcTrigger,Trigger6M)),NA())</f>
        <v>1.9464923476233006E-2</v>
      </c>
      <c r="M627" s="178">
        <f>IFERROR(_xll.qlIndexFixing(Index1Y,$H627,TRUE,_xll.ohTrigger(RecalcTrigger,Trigger1Y)),NA())</f>
        <v>2.1230217426427833E-2</v>
      </c>
      <c r="N627" s="177">
        <f>IFERROR(_xll.qlIndexFixing(ONIndex1M,I627,TRUE,_xll.ohTrigger(RecalcTrigger,Trigger1M)),NA())</f>
        <v>1.6741938488104013E-2</v>
      </c>
      <c r="O627" s="44">
        <f>IFERROR(_xll.qlIndexFixing(ONIndex3M,I627,TRUE,_xll.ohTrigger(RecalcTrigger,Trigger3M)),NA())</f>
        <v>1.756507771819571E-2</v>
      </c>
      <c r="P627" s="44">
        <f>IFERROR(_xll.qlIndexFixing(ONIndex6M,I627,TRUE,_xll.ohTrigger(RecalcTrigger,Trigger6M)),NA())</f>
        <v>1.893945556620924E-2</v>
      </c>
      <c r="Q627" s="178">
        <f>IFERROR(_xll.qlIndexFixing(ONIndex1Y,I627,TRUE,_xll.ohTrigger(RecalcTrigger,Trigger1Y)),NA())</f>
        <v>2.0176444874859811E-2</v>
      </c>
    </row>
    <row r="628" spans="2:17" x14ac:dyDescent="0.2">
      <c r="B628" s="39" t="s">
        <v>42</v>
      </c>
      <c r="D628" s="42">
        <f>_xll.qlCalendarAdvance(Calendar,$D627,B628,"f",FALSE)</f>
        <v>43776</v>
      </c>
      <c r="E628" s="172">
        <f>_xll.qlInterestRateIndexValueDate(IndexON,D628)</f>
        <v>43776</v>
      </c>
      <c r="F628" s="188">
        <f>IFERROR(_xll.qlIndexFixing(IndexON,D628,TRUE,_xll.ohTrigger(RecalcTrigger,TriggerON)),NA())</f>
        <v>1.5278868879546881E-2</v>
      </c>
      <c r="H628" s="42">
        <f>_xll.qlCalendarAdvance(Calendar,$H627,B628,"f",FALSE)</f>
        <v>43776</v>
      </c>
      <c r="I628" s="172">
        <f>_xll.qlInterestRateIndexValueDate(Index1M,$H628)</f>
        <v>43776</v>
      </c>
      <c r="J628" s="177">
        <f>IFERROR(_xll.qlIndexFixing(Index1M,$H628,TRUE,_xll.ohTrigger(RecalcTrigger,Trigger1M)),NA())</f>
        <v>1.6855479768845757E-2</v>
      </c>
      <c r="K628" s="44">
        <f>IFERROR(_xll.qlIndexFixing(Index3M,H628,TRUE,_xll.ohTrigger(RecalcTrigger,Trigger3M)),NA())</f>
        <v>1.7867008201163923E-2</v>
      </c>
      <c r="L628" s="44">
        <f>IFERROR(_xll.qlIndexFixing(Index6M,$H628,TRUE,_xll.ohTrigger(RecalcTrigger,Trigger6M)),NA())</f>
        <v>1.9498223665778022E-2</v>
      </c>
      <c r="M628" s="178">
        <f>IFERROR(_xll.qlIndexFixing(Index1Y,$H628,TRUE,_xll.ohTrigger(RecalcTrigger,Trigger1Y)),NA())</f>
        <v>2.1269692342368515E-2</v>
      </c>
      <c r="N628" s="177">
        <f>IFERROR(_xll.qlIndexFixing(ONIndex1M,I628,TRUE,_xll.ohTrigger(RecalcTrigger,Trigger1M)),NA())</f>
        <v>1.6773402442514795E-2</v>
      </c>
      <c r="O628" s="44">
        <f>IFERROR(_xll.qlIndexFixing(ONIndex3M,I628,TRUE,_xll.ohTrigger(RecalcTrigger,Trigger3M)),NA())</f>
        <v>1.7600701343143399E-2</v>
      </c>
      <c r="P628" s="44">
        <f>IFERROR(_xll.qlIndexFixing(ONIndex6M,I628,TRUE,_xll.ohTrigger(RecalcTrigger,Trigger6M)),NA())</f>
        <v>1.8973632970767929E-2</v>
      </c>
      <c r="Q628" s="178">
        <f>IFERROR(_xll.qlIndexFixing(ONIndex1Y,I628,TRUE,_xll.ohTrigger(RecalcTrigger,Trigger1Y)),NA())</f>
        <v>2.0211000143600666E-2</v>
      </c>
    </row>
    <row r="629" spans="2:17" x14ac:dyDescent="0.2">
      <c r="B629" s="39" t="s">
        <v>42</v>
      </c>
      <c r="D629" s="42">
        <f>_xll.qlCalendarAdvance(Calendar,$D628,B629,"f",FALSE)</f>
        <v>43783</v>
      </c>
      <c r="E629" s="172">
        <f>_xll.qlInterestRateIndexValueDate(IndexON,D629)</f>
        <v>43783</v>
      </c>
      <c r="F629" s="188">
        <f>IFERROR(_xll.qlIndexFixing(IndexON,D629,TRUE,_xll.ohTrigger(RecalcTrigger,TriggerON)),NA())</f>
        <v>1.5315796156776251E-2</v>
      </c>
      <c r="H629" s="42">
        <f>_xll.qlCalendarAdvance(Calendar,$H628,B629,"f",FALSE)</f>
        <v>43783</v>
      </c>
      <c r="I629" s="172">
        <f>_xll.qlInterestRateIndexValueDate(Index1M,$H629)</f>
        <v>43783</v>
      </c>
      <c r="J629" s="177">
        <f>IFERROR(_xll.qlIndexFixing(Index1M,$H629,TRUE,_xll.ohTrigger(RecalcTrigger,Trigger1M)),NA())</f>
        <v>1.6887246114492827E-2</v>
      </c>
      <c r="K629" s="44">
        <f>IFERROR(_xll.qlIndexFixing(Index3M,H629,TRUE,_xll.ohTrigger(RecalcTrigger,Trigger3M)),NA())</f>
        <v>1.7901616033636551E-2</v>
      </c>
      <c r="L629" s="44">
        <f>IFERROR(_xll.qlIndexFixing(Index6M,$H629,TRUE,_xll.ohTrigger(RecalcTrigger,Trigger6M)),NA())</f>
        <v>1.9531431008600886E-2</v>
      </c>
      <c r="M629" s="178">
        <f>IFERROR(_xll.qlIndexFixing(Index1Y,$H629,TRUE,_xll.ohTrigger(RecalcTrigger,Trigger1Y)),NA())</f>
        <v>2.130074394843667E-2</v>
      </c>
      <c r="N629" s="177">
        <f>IFERROR(_xll.qlIndexFixing(ONIndex1M,I629,TRUE,_xll.ohTrigger(RecalcTrigger,Trigger1M)),NA())</f>
        <v>1.6804946333601745E-2</v>
      </c>
      <c r="O629" s="44">
        <f>IFERROR(_xll.qlIndexFixing(ONIndex3M,I629,TRUE,_xll.ohTrigger(RecalcTrigger,Trigger3M)),NA())</f>
        <v>1.7636169046393313E-2</v>
      </c>
      <c r="P629" s="44">
        <f>IFERROR(_xll.qlIndexFixing(ONIndex6M,I629,TRUE,_xll.ohTrigger(RecalcTrigger,Trigger6M)),NA())</f>
        <v>1.9007717880286101E-2</v>
      </c>
      <c r="Q629" s="178">
        <f>IFERROR(_xll.qlIndexFixing(ONIndex1Y,I629,TRUE,_xll.ohTrigger(RecalcTrigger,Trigger1Y)),NA())</f>
        <v>2.0245404244818577E-2</v>
      </c>
    </row>
    <row r="630" spans="2:17" x14ac:dyDescent="0.2">
      <c r="B630" s="39" t="s">
        <v>42</v>
      </c>
      <c r="D630" s="42">
        <f>_xll.qlCalendarAdvance(Calendar,$D629,B630,"f",FALSE)</f>
        <v>43790</v>
      </c>
      <c r="E630" s="172">
        <f>_xll.qlInterestRateIndexValueDate(IndexON,D630)</f>
        <v>43790</v>
      </c>
      <c r="F630" s="188">
        <f>IFERROR(_xll.qlIndexFixing(IndexON,D630,TRUE,_xll.ohTrigger(RecalcTrigger,TriggerON)),NA())</f>
        <v>1.5352692866590356E-2</v>
      </c>
      <c r="H630" s="42">
        <f>_xll.qlCalendarAdvance(Calendar,$H629,B630,"f",FALSE)</f>
        <v>43790</v>
      </c>
      <c r="I630" s="172">
        <f>_xll.qlInterestRateIndexValueDate(Index1M,$H630)</f>
        <v>43790</v>
      </c>
      <c r="J630" s="177">
        <f>IFERROR(_xll.qlIndexFixing(Index1M,$H630,TRUE,_xll.ohTrigger(RecalcTrigger,Trigger1M)),NA())</f>
        <v>1.6919092597213123E-2</v>
      </c>
      <c r="K630" s="44">
        <f>IFERROR(_xll.qlIndexFixing(Index3M,H630,TRUE,_xll.ohTrigger(RecalcTrigger,Trigger3M)),NA())</f>
        <v>1.7936067544085943E-2</v>
      </c>
      <c r="L630" s="44">
        <f>IFERROR(_xll.qlIndexFixing(Index6M,$H630,TRUE,_xll.ohTrigger(RecalcTrigger,Trigger6M)),NA())</f>
        <v>1.9564545500116253E-2</v>
      </c>
      <c r="M630" s="178">
        <f>IFERROR(_xll.qlIndexFixing(Index1Y,$H630,TRUE,_xll.ohTrigger(RecalcTrigger,Trigger1Y)),NA())</f>
        <v>2.1331627432186268E-2</v>
      </c>
      <c r="N630" s="177">
        <f>IFERROR(_xll.qlIndexFixing(ONIndex1M,I630,TRUE,_xll.ohTrigger(RecalcTrigger,Trigger1M)),NA())</f>
        <v>1.6836570161121722E-2</v>
      </c>
      <c r="O630" s="44">
        <f>IFERROR(_xll.qlIndexFixing(ONIndex3M,I630,TRUE,_xll.ohTrigger(RecalcTrigger,Trigger3M)),NA())</f>
        <v>1.7671480827864405E-2</v>
      </c>
      <c r="P630" s="44">
        <f>IFERROR(_xll.qlIndexFixing(ONIndex6M,I630,TRUE,_xll.ohTrigger(RecalcTrigger,Trigger6M)),NA())</f>
        <v>1.9041710294601666E-2</v>
      </c>
      <c r="Q630" s="178">
        <f>IFERROR(_xll.qlIndexFixing(ONIndex1Y,I630,TRUE,_xll.ohTrigger(RecalcTrigger,Trigger1Y)),NA())</f>
        <v>2.0279657178270405E-2</v>
      </c>
    </row>
    <row r="631" spans="2:17" x14ac:dyDescent="0.2">
      <c r="B631" s="39" t="s">
        <v>42</v>
      </c>
      <c r="D631" s="42">
        <f>_xll.qlCalendarAdvance(Calendar,$D630,B631,"f",FALSE)</f>
        <v>43797</v>
      </c>
      <c r="E631" s="172">
        <f>_xll.qlInterestRateIndexValueDate(IndexON,D631)</f>
        <v>43797</v>
      </c>
      <c r="F631" s="188">
        <f>IFERROR(_xll.qlIndexFixing(IndexON,D631,TRUE,_xll.ohTrigger(RecalcTrigger,TriggerON)),NA())</f>
        <v>1.5389559008989195E-2</v>
      </c>
      <c r="H631" s="42">
        <f>_xll.qlCalendarAdvance(Calendar,$H630,B631,"f",FALSE)</f>
        <v>43797</v>
      </c>
      <c r="I631" s="172">
        <f>_xll.qlInterestRateIndexValueDate(Index1M,$H631)</f>
        <v>43797</v>
      </c>
      <c r="J631" s="177">
        <f>IFERROR(_xll.qlIndexFixing(Index1M,$H631,TRUE,_xll.ohTrigger(RecalcTrigger,Trigger1M)),NA())</f>
        <v>1.6951019217682876E-2</v>
      </c>
      <c r="K631" s="44">
        <f>IFERROR(_xll.qlIndexFixing(Index3M,H631,TRUE,_xll.ohTrigger(RecalcTrigger,Trigger3M)),NA())</f>
        <v>1.7970362728452736E-2</v>
      </c>
      <c r="L631" s="44">
        <f>IFERROR(_xll.qlIndexFixing(Index6M,$H631,TRUE,_xll.ohTrigger(RecalcTrigger,Trigger6M)),NA())</f>
        <v>1.9597567135751243E-2</v>
      </c>
      <c r="M631" s="178">
        <f>IFERROR(_xll.qlIndexFixing(Index1Y,$H631,TRUE,_xll.ohTrigger(RecalcTrigger,Trigger1Y)),NA())</f>
        <v>2.1362340547176284E-2</v>
      </c>
      <c r="N631" s="177">
        <f>IFERROR(_xll.qlIndexFixing(ONIndex1M,I631,TRUE,_xll.ohTrigger(RecalcTrigger,Trigger1M)),NA())</f>
        <v>1.6868273925398913E-2</v>
      </c>
      <c r="O631" s="44">
        <f>IFERROR(_xll.qlIndexFixing(ONIndex3M,I631,TRUE,_xll.ohTrigger(RecalcTrigger,Trigger3M)),NA())</f>
        <v>1.770663668747563E-2</v>
      </c>
      <c r="P631" s="44">
        <f>IFERROR(_xll.qlIndexFixing(ONIndex6M,I631,TRUE,_xll.ohTrigger(RecalcTrigger,Trigger6M)),NA())</f>
        <v>1.9075610213633576E-2</v>
      </c>
      <c r="Q631" s="178">
        <f>IFERROR(_xll.qlIndexFixing(ONIndex1Y,I631,TRUE,_xll.ohTrigger(RecalcTrigger,Trigger1Y)),NA())</f>
        <v>2.0313758944037197E-2</v>
      </c>
    </row>
    <row r="632" spans="2:17" x14ac:dyDescent="0.2">
      <c r="B632" s="39" t="s">
        <v>42</v>
      </c>
      <c r="D632" s="42">
        <f>_xll.qlCalendarAdvance(Calendar,$D631,B632,"f",FALSE)</f>
        <v>43804</v>
      </c>
      <c r="E632" s="172">
        <f>_xll.qlInterestRateIndexValueDate(IndexON,D632)</f>
        <v>43804</v>
      </c>
      <c r="F632" s="188">
        <f>IFERROR(_xll.qlIndexFixing(IndexON,D632,TRUE,_xll.ohTrigger(RecalcTrigger,TriggerON)),NA())</f>
        <v>1.5426394583891723E-2</v>
      </c>
      <c r="H632" s="42">
        <f>_xll.qlCalendarAdvance(Calendar,$H631,B632,"f",FALSE)</f>
        <v>43804</v>
      </c>
      <c r="I632" s="172">
        <f>_xll.qlInterestRateIndexValueDate(Index1M,$H632)</f>
        <v>43804</v>
      </c>
      <c r="J632" s="177">
        <f>IFERROR(_xll.qlIndexFixing(Index1M,$H632,TRUE,_xll.ohTrigger(RecalcTrigger,Trigger1M)),NA())</f>
        <v>1.6983025976573252E-2</v>
      </c>
      <c r="K632" s="44">
        <f>IFERROR(_xll.qlIndexFixing(Index3M,H632,TRUE,_xll.ohTrigger(RecalcTrigger,Trigger3M)),NA())</f>
        <v>1.8001649388792916E-2</v>
      </c>
      <c r="L632" s="44">
        <f>IFERROR(_xll.qlIndexFixing(Index6M,$H632,TRUE,_xll.ohTrigger(RecalcTrigger,Trigger6M)),NA())</f>
        <v>1.9633341729211811E-2</v>
      </c>
      <c r="M632" s="178">
        <f>IFERROR(_xll.qlIndexFixing(Index1Y,$H632,TRUE,_xll.ohTrigger(RecalcTrigger,Trigger1Y)),NA())</f>
        <v>2.1392881046779142E-2</v>
      </c>
      <c r="N632" s="177">
        <f>IFERROR(_xll.qlIndexFixing(ONIndex1M,I632,TRUE,_xll.ohTrigger(RecalcTrigger,Trigger1M)),NA())</f>
        <v>1.6900057626271225E-2</v>
      </c>
      <c r="O632" s="44">
        <f>IFERROR(_xll.qlIndexFixing(ONIndex3M,I632,TRUE,_xll.ohTrigger(RecalcTrigger,Trigger3M)),NA())</f>
        <v>1.7741636625308033E-2</v>
      </c>
      <c r="P632" s="44">
        <f>IFERROR(_xll.qlIndexFixing(ONIndex6M,I632,TRUE,_xll.ohTrigger(RecalcTrigger,Trigger6M)),NA())</f>
        <v>1.9109417637462878E-2</v>
      </c>
      <c r="Q632" s="178">
        <f>IFERROR(_xll.qlIndexFixing(ONIndex1Y,I632,TRUE,_xll.ohTrigger(RecalcTrigger,Trigger1Y)),NA())</f>
        <v>2.0347709542118952E-2</v>
      </c>
    </row>
    <row r="633" spans="2:17" x14ac:dyDescent="0.2">
      <c r="B633" s="39" t="s">
        <v>42</v>
      </c>
      <c r="D633" s="42">
        <f>_xll.qlCalendarAdvance(Calendar,$D632,B633,"f",FALSE)</f>
        <v>43811</v>
      </c>
      <c r="E633" s="172">
        <f>_xll.qlInterestRateIndexValueDate(IndexON,D633)</f>
        <v>43811</v>
      </c>
      <c r="F633" s="188">
        <f>IFERROR(_xll.qlIndexFixing(IndexON,D633,TRUE,_xll.ohTrigger(RecalcTrigger,TriggerON)),NA())</f>
        <v>1.5463199591378984E-2</v>
      </c>
      <c r="H633" s="42">
        <f>_xll.qlCalendarAdvance(Calendar,$H632,B633,"f",FALSE)</f>
        <v>43811</v>
      </c>
      <c r="I633" s="172">
        <f>_xll.qlInterestRateIndexValueDate(Index1M,$H633)</f>
        <v>43811</v>
      </c>
      <c r="J633" s="177">
        <f>IFERROR(_xll.qlIndexFixing(Index1M,$H633,TRUE,_xll.ohTrigger(RecalcTrigger,Trigger1M)),NA())</f>
        <v>1.701511287455288E-2</v>
      </c>
      <c r="K633" s="44">
        <f>IFERROR(_xll.qlIndexFixing(Index3M,H633,TRUE,_xll.ohTrigger(RecalcTrigger,Trigger3M)),NA())</f>
        <v>1.8035641401618563E-2</v>
      </c>
      <c r="L633" s="44">
        <f>IFERROR(_xll.qlIndexFixing(Index6M,$H633,TRUE,_xll.ohTrigger(RecalcTrigger,Trigger6M)),NA())</f>
        <v>1.9666172764321078E-2</v>
      </c>
      <c r="M633" s="178">
        <f>IFERROR(_xll.qlIndexFixing(Index1Y,$H633,TRUE,_xll.ohTrigger(RecalcTrigger,Trigger1Y)),NA())</f>
        <v>2.1423246684186683E-2</v>
      </c>
      <c r="N633" s="177">
        <f>IFERROR(_xll.qlIndexFixing(ONIndex1M,I633,TRUE,_xll.ohTrigger(RecalcTrigger,Trigger1M)),NA())</f>
        <v>1.6931921263738658E-2</v>
      </c>
      <c r="O633" s="44">
        <f>IFERROR(_xll.qlIndexFixing(ONIndex3M,I633,TRUE,_xll.ohTrigger(RecalcTrigger,Trigger3M)),NA())</f>
        <v>1.7776480641199521E-2</v>
      </c>
      <c r="P633" s="44">
        <f>IFERROR(_xll.qlIndexFixing(ONIndex6M,I633,TRUE,_xll.ohTrigger(RecalcTrigger,Trigger6M)),NA())</f>
        <v>1.9143132566089571E-2</v>
      </c>
      <c r="Q633" s="178">
        <f>IFERROR(_xll.qlIndexFixing(ONIndex1Y,I633,TRUE,_xll.ohTrigger(RecalcTrigger,Trigger1Y)),NA())</f>
        <v>2.0381508972353579E-2</v>
      </c>
    </row>
    <row r="634" spans="2:17" x14ac:dyDescent="0.2">
      <c r="B634" s="39" t="s">
        <v>42</v>
      </c>
      <c r="D634" s="42">
        <f>_xll.qlCalendarAdvance(Calendar,$D633,B634,"f",FALSE)</f>
        <v>43818</v>
      </c>
      <c r="E634" s="172">
        <f>_xll.qlInterestRateIndexValueDate(IndexON,D634)</f>
        <v>43818</v>
      </c>
      <c r="F634" s="188">
        <f>IFERROR(_xll.qlIndexFixing(IndexON,D634,TRUE,_xll.ohTrigger(RecalcTrigger,TriggerON)),NA())</f>
        <v>1.549997403145098E-2</v>
      </c>
      <c r="H634" s="42">
        <f>_xll.qlCalendarAdvance(Calendar,$H633,B634,"f",FALSE)</f>
        <v>43818</v>
      </c>
      <c r="I634" s="172">
        <f>_xll.qlInterestRateIndexValueDate(Index1M,$H634)</f>
        <v>43818</v>
      </c>
      <c r="J634" s="177">
        <f>IFERROR(_xll.qlIndexFixing(Index1M,$H634,TRUE,_xll.ohTrigger(RecalcTrigger,Trigger1M)),NA())</f>
        <v>1.7047279912300525E-2</v>
      </c>
      <c r="K634" s="44">
        <f>IFERROR(_xll.qlIndexFixing(Index3M,H634,TRUE,_xll.ohTrigger(RecalcTrigger,Trigger3M)),NA())</f>
        <v>1.8069477081148894E-2</v>
      </c>
      <c r="L634" s="44">
        <f>IFERROR(_xll.qlIndexFixing(Index6M,$H634,TRUE,_xll.ohTrigger(RecalcTrigger,Trigger6M)),NA())</f>
        <v>1.9698910927521969E-2</v>
      </c>
      <c r="M634" s="178">
        <f>IFERROR(_xll.qlIndexFixing(Index1Y,$H634,TRUE,_xll.ohTrigger(RecalcTrigger,Trigger1Y)),NA())</f>
        <v>2.1453435212413011E-2</v>
      </c>
      <c r="N634" s="177">
        <f>IFERROR(_xll.qlIndexFixing(ONIndex1M,I634,TRUE,_xll.ohTrigger(RecalcTrigger,Trigger1M)),NA())</f>
        <v>1.6963864837882259E-2</v>
      </c>
      <c r="O634" s="44">
        <f>IFERROR(_xll.qlIndexFixing(ONIndex3M,I634,TRUE,_xll.ohTrigger(RecalcTrigger,Trigger3M)),NA())</f>
        <v>1.781116873506905E-2</v>
      </c>
      <c r="P634" s="44">
        <f>IFERROR(_xll.qlIndexFixing(ONIndex6M,I634,TRUE,_xll.ohTrigger(RecalcTrigger,Trigger6M)),NA())</f>
        <v>1.9176754999351564E-2</v>
      </c>
      <c r="Q634" s="178">
        <f>IFERROR(_xll.qlIndexFixing(ONIndex1Y,I634,TRUE,_xll.ohTrigger(RecalcTrigger,Trigger1Y)),NA())</f>
        <v>2.0415157234741077E-2</v>
      </c>
    </row>
    <row r="635" spans="2:17" x14ac:dyDescent="0.2">
      <c r="B635" s="39" t="s">
        <v>42</v>
      </c>
      <c r="D635" s="42">
        <f>_xll.qlCalendarAdvance(Calendar,$D634,B635,"f",FALSE)</f>
        <v>43826</v>
      </c>
      <c r="E635" s="172">
        <f>_xll.qlInterestRateIndexValueDate(IndexON,D635)</f>
        <v>43826</v>
      </c>
      <c r="F635" s="188">
        <f>IFERROR(_xll.qlIndexFixing(IndexON,D635,TRUE,_xll.ohTrigger(RecalcTrigger,TriggerON)),NA())</f>
        <v>1.5547872575157886E-2</v>
      </c>
      <c r="H635" s="42">
        <f>_xll.qlCalendarAdvance(Calendar,$H634,B635,"f",FALSE)</f>
        <v>43826</v>
      </c>
      <c r="I635" s="172">
        <f>_xll.qlInterestRateIndexValueDate(Index1M,$H635)</f>
        <v>43826</v>
      </c>
      <c r="J635" s="177">
        <f>IFERROR(_xll.qlIndexFixing(Index1M,$H635,TRUE,_xll.ohTrigger(RecalcTrigger,Trigger1M)),NA())</f>
        <v>1.7081429733397907E-2</v>
      </c>
      <c r="K635" s="44">
        <f>IFERROR(_xll.qlIndexFixing(Index3M,H635,TRUE,_xll.ohTrigger(RecalcTrigger,Trigger3M)),NA())</f>
        <v>1.8107954995600795E-2</v>
      </c>
      <c r="L635" s="44">
        <f>IFERROR(_xll.qlIndexFixing(Index6M,$H635,TRUE,_xll.ohTrigger(RecalcTrigger,Trigger6M)),NA())</f>
        <v>1.9741872122421938E-2</v>
      </c>
      <c r="M635" s="178">
        <f>IFERROR(_xll.qlIndexFixing(Index1Y,$H635,TRUE,_xll.ohTrigger(RecalcTrigger,Trigger1Y)),NA())</f>
        <v>2.1487716636481052E-2</v>
      </c>
      <c r="N635" s="177">
        <f>IFERROR(_xll.qlIndexFixing(ONIndex1M,I635,TRUE,_xll.ohTrigger(RecalcTrigger,Trigger1M)),NA())</f>
        <v>1.7005845413260078E-2</v>
      </c>
      <c r="O635" s="44">
        <f>IFERROR(_xll.qlIndexFixing(ONIndex3M,I635,TRUE,_xll.ohTrigger(RecalcTrigger,Trigger3M)),NA())</f>
        <v>1.7856411036712243E-2</v>
      </c>
      <c r="P635" s="44">
        <f>IFERROR(_xll.qlIndexFixing(ONIndex6M,I635,TRUE,_xll.ohTrigger(RecalcTrigger,Trigger6M)),NA())</f>
        <v>1.9220859380874037E-2</v>
      </c>
      <c r="Q635" s="178">
        <f>IFERROR(_xll.qlIndexFixing(ONIndex1Y,I635,TRUE,_xll.ohTrigger(RecalcTrigger,Trigger1Y)),NA())</f>
        <v>2.0459342834173354E-2</v>
      </c>
    </row>
    <row r="636" spans="2:17" x14ac:dyDescent="0.2">
      <c r="B636" s="39" t="s">
        <v>42</v>
      </c>
      <c r="D636" s="42">
        <f>_xll.qlCalendarAdvance(Calendar,$D635,B636,"f",FALSE)</f>
        <v>43833</v>
      </c>
      <c r="E636" s="172">
        <f>_xll.qlInterestRateIndexValueDate(IndexON,D636)</f>
        <v>43833</v>
      </c>
      <c r="F636" s="188">
        <f>IFERROR(_xll.qlIndexFixing(IndexON,D636,TRUE,_xll.ohTrigger(RecalcTrigger,TriggerON)),NA())</f>
        <v>1.5584580277291742E-2</v>
      </c>
      <c r="H636" s="42">
        <f>_xll.qlCalendarAdvance(Calendar,$H635,B636,"f",FALSE)</f>
        <v>43833</v>
      </c>
      <c r="I636" s="172">
        <f>_xll.qlInterestRateIndexValueDate(Index1M,$H636)</f>
        <v>43833</v>
      </c>
      <c r="J636" s="177">
        <f>IFERROR(_xll.qlIndexFixing(Index1M,$H636,TRUE,_xll.ohTrigger(RecalcTrigger,Trigger1M)),NA())</f>
        <v>1.7113761263656234E-2</v>
      </c>
      <c r="K636" s="44">
        <f>IFERROR(_xll.qlIndexFixing(Index3M,H636,TRUE,_xll.ohTrigger(RecalcTrigger,Trigger3M)),NA())</f>
        <v>1.8141455661958523E-2</v>
      </c>
      <c r="L636" s="44">
        <f>IFERROR(_xll.qlIndexFixing(Index6M,$H636,TRUE,_xll.ohTrigger(RecalcTrigger,Trigger6M)),NA())</f>
        <v>1.9765925775527441E-2</v>
      </c>
      <c r="M636" s="178">
        <f>IFERROR(_xll.qlIndexFixing(Index1Y,$H636,TRUE,_xll.ohTrigger(RecalcTrigger,Trigger1Y)),NA())</f>
        <v>2.1514874648454228E-2</v>
      </c>
      <c r="N636" s="177">
        <f>IFERROR(_xll.qlIndexFixing(ONIndex1M,I636,TRUE,_xll.ohTrigger(RecalcTrigger,Trigger1M)),NA())</f>
        <v>1.7037974696284174E-2</v>
      </c>
      <c r="O636" s="44">
        <f>IFERROR(_xll.qlIndexFixing(ONIndex3M,I636,TRUE,_xll.ohTrigger(RecalcTrigger,Trigger3M)),NA())</f>
        <v>1.7890746099736475E-2</v>
      </c>
      <c r="P636" s="44">
        <f>IFERROR(_xll.qlIndexFixing(ONIndex6M,I636,TRUE,_xll.ohTrigger(RecalcTrigger,Trigger6M)),NA())</f>
        <v>1.9254273918025703E-2</v>
      </c>
      <c r="Q636" s="178">
        <f>IFERROR(_xll.qlIndexFixing(ONIndex1Y,I636,TRUE,_xll.ohTrigger(RecalcTrigger,Trigger1Y)),NA())</f>
        <v>2.0492649306348424E-2</v>
      </c>
    </row>
    <row r="637" spans="2:17" x14ac:dyDescent="0.2">
      <c r="B637" s="39" t="s">
        <v>42</v>
      </c>
      <c r="D637" s="42">
        <f>_xll.qlCalendarAdvance(Calendar,$D636,B637,"f",FALSE)</f>
        <v>43840</v>
      </c>
      <c r="E637" s="172">
        <f>_xll.qlInterestRateIndexValueDate(IndexON,D637)</f>
        <v>43840</v>
      </c>
      <c r="F637" s="188">
        <f>IFERROR(_xll.qlIndexFixing(IndexON,D637,TRUE,_xll.ohTrigger(RecalcTrigger,TriggerON)),NA())</f>
        <v>1.5621257416656988E-2</v>
      </c>
      <c r="H637" s="42">
        <f>_xll.qlCalendarAdvance(Calendar,$H636,B637,"f",FALSE)</f>
        <v>43840</v>
      </c>
      <c r="I637" s="172">
        <f>_xll.qlInterestRateIndexValueDate(Index1M,$H637)</f>
        <v>43840</v>
      </c>
      <c r="J637" s="177">
        <f>IFERROR(_xll.qlIndexFixing(Index1M,$H637,TRUE,_xll.ohTrigger(RecalcTrigger,Trigger1M)),NA())</f>
        <v>1.714617292914104E-2</v>
      </c>
      <c r="K637" s="44">
        <f>IFERROR(_xll.qlIndexFixing(Index3M,H637,TRUE,_xll.ohTrigger(RecalcTrigger,Trigger3M)),NA())</f>
        <v>1.8186008376993006E-2</v>
      </c>
      <c r="L637" s="44">
        <f>IFERROR(_xll.qlIndexFixing(Index6M,$H637,TRUE,_xll.ohTrigger(RecalcTrigger,Trigger6M)),NA())</f>
        <v>1.9798376911189932E-2</v>
      </c>
      <c r="M637" s="178">
        <f>IFERROR(_xll.qlIndexFixing(Index1Y,$H637,TRUE,_xll.ohTrigger(RecalcTrigger,Trigger1Y)),NA())</f>
        <v>2.1544505067569851E-2</v>
      </c>
      <c r="N637" s="177">
        <f>IFERROR(_xll.qlIndexFixing(ONIndex1M,I637,TRUE,_xll.ohTrigger(RecalcTrigger,Trigger1M)),NA())</f>
        <v>1.7070183929167964E-2</v>
      </c>
      <c r="O637" s="44">
        <f>IFERROR(_xll.qlIndexFixing(ONIndex3M,I637,TRUE,_xll.ohTrigger(RecalcTrigger,Trigger3M)),NA())</f>
        <v>1.7924925231769622E-2</v>
      </c>
      <c r="P637" s="44">
        <f>IFERROR(_xll.qlIndexFixing(ONIndex6M,I637,TRUE,_xll.ohTrigger(RecalcTrigger,Trigger6M)),NA())</f>
        <v>1.9287595956192598E-2</v>
      </c>
      <c r="Q637" s="178">
        <f>IFERROR(_xll.qlIndexFixing(ONIndex1Y,I637,TRUE,_xll.ohTrigger(RecalcTrigger,Trigger1Y)),NA())</f>
        <v>2.0525804599627055E-2</v>
      </c>
    </row>
    <row r="638" spans="2:17" x14ac:dyDescent="0.2">
      <c r="B638" s="39" t="s">
        <v>42</v>
      </c>
      <c r="D638" s="42">
        <f>_xll.qlCalendarAdvance(Calendar,$D637,B638,"f",FALSE)</f>
        <v>43847</v>
      </c>
      <c r="E638" s="172">
        <f>_xll.qlInterestRateIndexValueDate(IndexON,D638)</f>
        <v>43847</v>
      </c>
      <c r="F638" s="188">
        <f>IFERROR(_xll.qlIndexFixing(IndexON,D638,TRUE,_xll.ohTrigger(RecalcTrigger,TriggerON)),NA())</f>
        <v>1.5657903993253619E-2</v>
      </c>
      <c r="H638" s="42">
        <f>_xll.qlCalendarAdvance(Calendar,$H637,B638,"f",FALSE)</f>
        <v>43847</v>
      </c>
      <c r="I638" s="172">
        <f>_xll.qlInterestRateIndexValueDate(Index1M,$H638)</f>
        <v>43847</v>
      </c>
      <c r="J638" s="177">
        <f>IFERROR(_xll.qlIndexFixing(Index1M,$H638,TRUE,_xll.ohTrigger(RecalcTrigger,Trigger1M)),NA())</f>
        <v>1.717866473051639E-2</v>
      </c>
      <c r="K638" s="44">
        <f>IFERROR(_xll.qlIndexFixing(Index3M,H638,TRUE,_xll.ohTrigger(RecalcTrigger,Trigger3M)),NA())</f>
        <v>1.820798795390418E-2</v>
      </c>
      <c r="L638" s="44">
        <f>IFERROR(_xll.qlIndexFixing(Index6M,$H638,TRUE,_xll.ohTrigger(RecalcTrigger,Trigger6M)),NA())</f>
        <v>1.9830735158679998E-2</v>
      </c>
      <c r="M638" s="178">
        <f>IFERROR(_xll.qlIndexFixing(Index1Y,$H638,TRUE,_xll.ohTrigger(RecalcTrigger,Trigger1Y)),NA())</f>
        <v>2.1573949306709007E-2</v>
      </c>
      <c r="N638" s="177">
        <f>IFERROR(_xll.qlIndexFixing(ONIndex1M,I638,TRUE,_xll.ohTrigger(RecalcTrigger,Trigger1M)),NA())</f>
        <v>1.7102473112019512E-2</v>
      </c>
      <c r="O638" s="44">
        <f>IFERROR(_xll.qlIndexFixing(ONIndex3M,I638,TRUE,_xll.ohTrigger(RecalcTrigger,Trigger3M)),NA())</f>
        <v>1.7958948432757658E-2</v>
      </c>
      <c r="P638" s="44">
        <f>IFERROR(_xll.qlIndexFixing(ONIndex6M,I638,TRUE,_xll.ohTrigger(RecalcTrigger,Trigger6M)),NA())</f>
        <v>1.9320825495212638E-2</v>
      </c>
      <c r="Q638" s="178">
        <f>IFERROR(_xll.qlIndexFixing(ONIndex1Y,I638,TRUE,_xll.ohTrigger(RecalcTrigger,Trigger1Y)),NA())</f>
        <v>2.0558808713901183E-2</v>
      </c>
    </row>
    <row r="639" spans="2:17" x14ac:dyDescent="0.2">
      <c r="B639" s="39" t="s">
        <v>42</v>
      </c>
      <c r="D639" s="42">
        <f>_xll.qlCalendarAdvance(Calendar,$D638,B639,"f",FALSE)</f>
        <v>43854</v>
      </c>
      <c r="E639" s="172">
        <f>_xll.qlInterestRateIndexValueDate(IndexON,D639)</f>
        <v>43854</v>
      </c>
      <c r="F639" s="188">
        <f>IFERROR(_xll.qlIndexFixing(IndexON,D639,TRUE,_xll.ohTrigger(RecalcTrigger,TriggerON)),NA())</f>
        <v>1.5694520007081641E-2</v>
      </c>
      <c r="H639" s="42">
        <f>_xll.qlCalendarAdvance(Calendar,$H638,B639,"f",FALSE)</f>
        <v>43854</v>
      </c>
      <c r="I639" s="172">
        <f>_xll.qlInterestRateIndexValueDate(Index1M,$H639)</f>
        <v>43854</v>
      </c>
      <c r="J639" s="177">
        <f>IFERROR(_xll.qlIndexFixing(Index1M,$H639,TRUE,_xll.ohTrigger(RecalcTrigger,Trigger1M)),NA())</f>
        <v>1.7211236668441106E-2</v>
      </c>
      <c r="K639" s="44">
        <f>IFERROR(_xll.qlIndexFixing(Index3M,H639,TRUE,_xll.ohTrigger(RecalcTrigger,Trigger3M)),NA())</f>
        <v>1.8241019571738383E-2</v>
      </c>
      <c r="L639" s="44">
        <f>IFERROR(_xll.qlIndexFixing(Index6M,$H639,TRUE,_xll.ohTrigger(RecalcTrigger,Trigger6M)),NA())</f>
        <v>1.9863000513528517E-2</v>
      </c>
      <c r="M639" s="178">
        <f>IFERROR(_xll.qlIndexFixing(Index1Y,$H639,TRUE,_xll.ohTrigger(RecalcTrigger,Trigger1Y)),NA())</f>
        <v>2.1603205112145335E-2</v>
      </c>
      <c r="N639" s="177">
        <f>IFERROR(_xll.qlIndexFixing(ONIndex1M,I639,TRUE,_xll.ohTrigger(RecalcTrigger,Trigger1M)),NA())</f>
        <v>1.7134842244865833E-2</v>
      </c>
      <c r="O639" s="44">
        <f>IFERROR(_xll.qlIndexFixing(ONIndex3M,I639,TRUE,_xll.ohTrigger(RecalcTrigger,Trigger3M)),NA())</f>
        <v>1.7992815702511471E-2</v>
      </c>
      <c r="P639" s="44">
        <f>IFERROR(_xll.qlIndexFixing(ONIndex6M,I639,TRUE,_xll.ohTrigger(RecalcTrigger,Trigger6M)),NA())</f>
        <v>1.9353962535085815E-2</v>
      </c>
      <c r="Q639" s="178">
        <f>IFERROR(_xll.qlIndexFixing(ONIndex1Y,I639,TRUE,_xll.ohTrigger(RecalcTrigger,Trigger1Y)),NA())</f>
        <v>2.0591661649035736E-2</v>
      </c>
    </row>
    <row r="640" spans="2:17" x14ac:dyDescent="0.2">
      <c r="B640" s="39" t="s">
        <v>42</v>
      </c>
      <c r="D640" s="42">
        <f>_xll.qlCalendarAdvance(Calendar,$D639,B640,"f",FALSE)</f>
        <v>43861</v>
      </c>
      <c r="E640" s="172">
        <f>_xll.qlInterestRateIndexValueDate(IndexON,D640)</f>
        <v>43861</v>
      </c>
      <c r="F640" s="188">
        <f>IFERROR(_xll.qlIndexFixing(IndexON,D640,TRUE,_xll.ohTrigger(RecalcTrigger,TriggerON)),NA())</f>
        <v>1.5731105458087018E-2</v>
      </c>
      <c r="H640" s="42">
        <f>_xll.qlCalendarAdvance(Calendar,$H639,B640,"f",FALSE)</f>
        <v>43861</v>
      </c>
      <c r="I640" s="172">
        <f>_xll.qlInterestRateIndexValueDate(Index1M,$H640)</f>
        <v>43861</v>
      </c>
      <c r="J640" s="177">
        <f>IFERROR(_xll.qlIndexFixing(Index1M,$H640,TRUE,_xll.ohTrigger(RecalcTrigger,Trigger1M)),NA())</f>
        <v>1.7235652729978804E-2</v>
      </c>
      <c r="K640" s="44">
        <f>IFERROR(_xll.qlIndexFixing(Index3M,H640,TRUE,_xll.ohTrigger(RecalcTrigger,Trigger3M)),NA())</f>
        <v>1.827111926272101E-2</v>
      </c>
      <c r="L640" s="44">
        <f>IFERROR(_xll.qlIndexFixing(Index6M,$H640,TRUE,_xll.ohTrigger(RecalcTrigger,Trigger6M)),NA())</f>
        <v>1.9895172971279282E-2</v>
      </c>
      <c r="M640" s="178">
        <f>IFERROR(_xll.qlIndexFixing(Index1Y,$H640,TRUE,_xll.ohTrigger(RecalcTrigger,Trigger1Y)),NA())</f>
        <v>2.1624493860480262E-2</v>
      </c>
      <c r="N640" s="177">
        <f>IFERROR(_xll.qlIndexFixing(ONIndex1M,I640,TRUE,_xll.ohTrigger(RecalcTrigger,Trigger1M)),NA())</f>
        <v>1.7167291327760958E-2</v>
      </c>
      <c r="O640" s="44">
        <f>IFERROR(_xll.qlIndexFixing(ONIndex3M,I640,TRUE,_xll.ohTrigger(RecalcTrigger,Trigger3M)),NA())</f>
        <v>1.8026527040923005E-2</v>
      </c>
      <c r="P640" s="44">
        <f>IFERROR(_xll.qlIndexFixing(ONIndex6M,I640,TRUE,_xll.ohTrigger(RecalcTrigger,Trigger6M)),NA())</f>
        <v>1.9387007075650036E-2</v>
      </c>
      <c r="Q640" s="178">
        <f>IFERROR(_xll.qlIndexFixing(ONIndex1Y,I640,TRUE,_xll.ohTrigger(RecalcTrigger,Trigger1Y)),NA())</f>
        <v>2.0624363404922651E-2</v>
      </c>
    </row>
    <row r="641" spans="2:17" x14ac:dyDescent="0.2">
      <c r="B641" s="39" t="s">
        <v>42</v>
      </c>
      <c r="D641" s="42">
        <f>_xll.qlCalendarAdvance(Calendar,$D640,B641,"f",FALSE)</f>
        <v>43868</v>
      </c>
      <c r="E641" s="172">
        <f>_xll.qlInterestRateIndexValueDate(IndexON,D641)</f>
        <v>43868</v>
      </c>
      <c r="F641" s="188">
        <f>IFERROR(_xll.qlIndexFixing(IndexON,D641,TRUE,_xll.ohTrigger(RecalcTrigger,TriggerON)),NA())</f>
        <v>1.5767660346242739E-2</v>
      </c>
      <c r="H641" s="42">
        <f>_xll.qlCalendarAdvance(Calendar,$H640,B641,"f",FALSE)</f>
        <v>43868</v>
      </c>
      <c r="I641" s="172">
        <f>_xll.qlInterestRateIndexValueDate(Index1M,$H641)</f>
        <v>43868</v>
      </c>
      <c r="J641" s="177">
        <f>IFERROR(_xll.qlIndexFixing(Index1M,$H641,TRUE,_xll.ohTrigger(RecalcTrigger,Trigger1M)),NA())</f>
        <v>1.727662095660271E-2</v>
      </c>
      <c r="K641" s="44">
        <f>IFERROR(_xll.qlIndexFixing(Index3M,H641,TRUE,_xll.ohTrigger(RecalcTrigger,Trigger3M)),NA())</f>
        <v>1.8303847695093908E-2</v>
      </c>
      <c r="L641" s="44">
        <f>IFERROR(_xll.qlIndexFixing(Index6M,$H641,TRUE,_xll.ohTrigger(RecalcTrigger,Trigger6M)),NA())</f>
        <v>1.9927252527489444E-2</v>
      </c>
      <c r="M641" s="178">
        <f>IFERROR(_xll.qlIndexFixing(Index1Y,$H641,TRUE,_xll.ohTrigger(RecalcTrigger,Trigger1Y)),NA())</f>
        <v>2.1661142406243481E-2</v>
      </c>
      <c r="N641" s="177">
        <f>IFERROR(_xll.qlIndexFixing(ONIndex1M,I641,TRUE,_xll.ohTrigger(RecalcTrigger,Trigger1M)),NA())</f>
        <v>1.7199820360785933E-2</v>
      </c>
      <c r="O641" s="44">
        <f>IFERROR(_xll.qlIndexFixing(ONIndex3M,I641,TRUE,_xll.ohTrigger(RecalcTrigger,Trigger3M)),NA())</f>
        <v>1.8060082447857177E-2</v>
      </c>
      <c r="P641" s="44">
        <f>IFERROR(_xll.qlIndexFixing(ONIndex6M,I641,TRUE,_xll.ohTrigger(RecalcTrigger,Trigger6M)),NA())</f>
        <v>1.9419959116905309E-2</v>
      </c>
      <c r="Q641" s="178">
        <f>IFERROR(_xll.qlIndexFixing(ONIndex1Y,I641,TRUE,_xll.ohTrigger(RecalcTrigger,Trigger1Y)),NA())</f>
        <v>2.0656913981399832E-2</v>
      </c>
    </row>
    <row r="642" spans="2:17" x14ac:dyDescent="0.2">
      <c r="B642" s="39" t="s">
        <v>42</v>
      </c>
      <c r="D642" s="42">
        <f>_xll.qlCalendarAdvance(Calendar,$D641,B642,"f",FALSE)</f>
        <v>43875</v>
      </c>
      <c r="E642" s="172">
        <f>_xll.qlInterestRateIndexValueDate(IndexON,D642)</f>
        <v>43875</v>
      </c>
      <c r="F642" s="188">
        <f>IFERROR(_xll.qlIndexFixing(IndexON,D642,TRUE,_xll.ohTrigger(RecalcTrigger,TriggerON)),NA())</f>
        <v>1.5804184671548798E-2</v>
      </c>
      <c r="H642" s="42">
        <f>_xll.qlCalendarAdvance(Calendar,$H641,B642,"f",FALSE)</f>
        <v>43875</v>
      </c>
      <c r="I642" s="172">
        <f>_xll.qlInterestRateIndexValueDate(Index1M,$H642)</f>
        <v>43875</v>
      </c>
      <c r="J642" s="177">
        <f>IFERROR(_xll.qlIndexFixing(Index1M,$H642,TRUE,_xll.ohTrigger(RecalcTrigger,Trigger1M)),NA())</f>
        <v>1.7309433308167709E-2</v>
      </c>
      <c r="K642" s="44">
        <f>IFERROR(_xll.qlIndexFixing(Index3M,H642,TRUE,_xll.ohTrigger(RecalcTrigger,Trigger3M)),NA())</f>
        <v>1.8336419767776016E-2</v>
      </c>
      <c r="L642" s="44">
        <f>IFERROR(_xll.qlIndexFixing(Index6M,$H642,TRUE,_xll.ohTrigger(RecalcTrigger,Trigger6M)),NA())</f>
        <v>1.9959239177728617E-2</v>
      </c>
      <c r="M642" s="178">
        <f>IFERROR(_xll.qlIndexFixing(Index1Y,$H642,TRUE,_xll.ohTrigger(RecalcTrigger,Trigger1Y)),NA())</f>
        <v>2.1689819386702176E-2</v>
      </c>
      <c r="N642" s="177">
        <f>IFERROR(_xll.qlIndexFixing(ONIndex1M,I642,TRUE,_xll.ohTrigger(RecalcTrigger,Trigger1M)),NA())</f>
        <v>1.7232429344021805E-2</v>
      </c>
      <c r="O642" s="44">
        <f>IFERROR(_xll.qlIndexFixing(ONIndex3M,I642,TRUE,_xll.ohTrigger(RecalcTrigger,Trigger3M)),NA())</f>
        <v>1.8093481923205926E-2</v>
      </c>
      <c r="P642" s="44">
        <f>IFERROR(_xll.qlIndexFixing(ONIndex6M,I642,TRUE,_xll.ohTrigger(RecalcTrigger,Trigger6M)),NA())</f>
        <v>1.9452818658743563E-2</v>
      </c>
      <c r="Q642" s="178">
        <f>IFERROR(_xll.qlIndexFixing(ONIndex1Y,I642,TRUE,_xll.ohTrigger(RecalcTrigger,Trigger1Y)),NA())</f>
        <v>2.0689313378413253E-2</v>
      </c>
    </row>
    <row r="643" spans="2:17" x14ac:dyDescent="0.2">
      <c r="B643" s="39" t="s">
        <v>42</v>
      </c>
      <c r="D643" s="42">
        <f>_xll.qlCalendarAdvance(Calendar,$D642,B643,"f",FALSE)</f>
        <v>43882</v>
      </c>
      <c r="E643" s="172">
        <f>_xll.qlInterestRateIndexValueDate(IndexON,D643)</f>
        <v>43882</v>
      </c>
      <c r="F643" s="188">
        <f>IFERROR(_xll.qlIndexFixing(IndexON,D643,TRUE,_xll.ohTrigger(RecalcTrigger,TriggerON)),NA())</f>
        <v>1.5840678433951171E-2</v>
      </c>
      <c r="H643" s="42">
        <f>_xll.qlCalendarAdvance(Calendar,$H642,B643,"f",FALSE)</f>
        <v>43882</v>
      </c>
      <c r="I643" s="172">
        <f>_xll.qlInterestRateIndexValueDate(Index1M,$H643)</f>
        <v>43882</v>
      </c>
      <c r="J643" s="177">
        <f>IFERROR(_xll.qlIndexFixing(Index1M,$H643,TRUE,_xll.ohTrigger(RecalcTrigger,Trigger1M)),NA())</f>
        <v>1.7342325798948763E-2</v>
      </c>
      <c r="K643" s="44">
        <f>IFERROR(_xll.qlIndexFixing(Index3M,H643,TRUE,_xll.ohTrigger(RecalcTrigger,Trigger3M)),NA())</f>
        <v>1.8368835477014896E-2</v>
      </c>
      <c r="L643" s="44">
        <f>IFERROR(_xll.qlIndexFixing(Index6M,$H643,TRUE,_xll.ohTrigger(RecalcTrigger,Trigger6M)),NA())</f>
        <v>1.9991132917578886E-2</v>
      </c>
      <c r="M643" s="178">
        <f>IFERROR(_xll.qlIndexFixing(Index1Y,$H643,TRUE,_xll.ohTrigger(RecalcTrigger,Trigger1Y)),NA())</f>
        <v>2.1718298917060851E-2</v>
      </c>
      <c r="N643" s="177">
        <f>IFERROR(_xll.qlIndexFixing(ONIndex1M,I643,TRUE,_xll.ohTrigger(RecalcTrigger,Trigger1M)),NA())</f>
        <v>1.7265118277522605E-2</v>
      </c>
      <c r="O643" s="44">
        <f>IFERROR(_xll.qlIndexFixing(ONIndex3M,I643,TRUE,_xll.ohTrigger(RecalcTrigger,Trigger3M)),NA())</f>
        <v>1.8126725466807162E-2</v>
      </c>
      <c r="P643" s="44">
        <f>IFERROR(_xll.qlIndexFixing(ONIndex6M,I643,TRUE,_xll.ohTrigger(RecalcTrigger,Trigger6M)),NA())</f>
        <v>1.9485585701083757E-2</v>
      </c>
      <c r="Q643" s="178">
        <f>IFERROR(_xll.qlIndexFixing(ONIndex1Y,I643,TRUE,_xll.ohTrigger(RecalcTrigger,Trigger1Y)),NA())</f>
        <v>2.0721561595800818E-2</v>
      </c>
    </row>
    <row r="644" spans="2:17" x14ac:dyDescent="0.2">
      <c r="B644" s="39" t="s">
        <v>42</v>
      </c>
      <c r="D644" s="42">
        <f>_xll.qlCalendarAdvance(Calendar,$D643,B644,"f",FALSE)</f>
        <v>43889</v>
      </c>
      <c r="E644" s="172">
        <f>_xll.qlInterestRateIndexValueDate(IndexON,D644)</f>
        <v>43889</v>
      </c>
      <c r="F644" s="188">
        <f>IFERROR(_xll.qlIndexFixing(IndexON,D644,TRUE,_xll.ohTrigger(RecalcTrigger,TriggerON)),NA())</f>
        <v>1.5877141633422836E-2</v>
      </c>
      <c r="H644" s="42">
        <f>_xll.qlCalendarAdvance(Calendar,$H643,B644,"f",FALSE)</f>
        <v>43889</v>
      </c>
      <c r="I644" s="172">
        <f>_xll.qlInterestRateIndexValueDate(Index1M,$H644)</f>
        <v>43889</v>
      </c>
      <c r="J644" s="177">
        <f>IFERROR(_xll.qlIndexFixing(Index1M,$H644,TRUE,_xll.ohTrigger(RecalcTrigger,Trigger1M)),NA())</f>
        <v>1.7378074451079931E-2</v>
      </c>
      <c r="K644" s="44">
        <f>IFERROR(_xll.qlIndexFixing(Index3M,H644,TRUE,_xll.ohTrigger(RecalcTrigger,Trigger3M)),NA())</f>
        <v>1.8403832226079379E-2</v>
      </c>
      <c r="L644" s="44">
        <f>IFERROR(_xll.qlIndexFixing(Index6M,$H644,TRUE,_xll.ohTrigger(RecalcTrigger,Trigger6M)),NA())</f>
        <v>2.0022933742635706E-2</v>
      </c>
      <c r="M644" s="178">
        <f>IFERROR(_xll.qlIndexFixing(Index1Y,$H644,TRUE,_xll.ohTrigger(RecalcTrigger,Trigger1Y)),NA())</f>
        <v>2.1738974619871631E-2</v>
      </c>
      <c r="N644" s="177">
        <f>IFERROR(_xll.qlIndexFixing(ONIndex1M,I644,TRUE,_xll.ohTrigger(RecalcTrigger,Trigger1M)),NA())</f>
        <v>1.7297887161342361E-2</v>
      </c>
      <c r="O644" s="44">
        <f>IFERROR(_xll.qlIndexFixing(ONIndex3M,I644,TRUE,_xll.ohTrigger(RecalcTrigger,Trigger3M)),NA())</f>
        <v>1.8159813078525804E-2</v>
      </c>
      <c r="P644" s="44">
        <f>IFERROR(_xll.qlIndexFixing(ONIndex6M,I644,TRUE,_xll.ohTrigger(RecalcTrigger,Trigger6M)),NA())</f>
        <v>1.9518260243898876E-2</v>
      </c>
      <c r="Q644" s="178">
        <f>IFERROR(_xll.qlIndexFixing(ONIndex1Y,I644,TRUE,_xll.ohTrigger(RecalcTrigger,Trigger1Y)),NA())</f>
        <v>2.0753658633427451E-2</v>
      </c>
    </row>
    <row r="645" spans="2:17" x14ac:dyDescent="0.2">
      <c r="B645" s="39" t="s">
        <v>42</v>
      </c>
      <c r="D645" s="42">
        <f>_xll.qlCalendarAdvance(Calendar,$D644,B645,"f",FALSE)</f>
        <v>43896</v>
      </c>
      <c r="E645" s="172">
        <f>_xll.qlInterestRateIndexValueDate(IndexON,D645)</f>
        <v>43896</v>
      </c>
      <c r="F645" s="188">
        <f>IFERROR(_xll.qlIndexFixing(IndexON,D645,TRUE,_xll.ohTrigger(RecalcTrigger,TriggerON)),NA())</f>
        <v>1.5913574269936781E-2</v>
      </c>
      <c r="H645" s="42">
        <f>_xll.qlCalendarAdvance(Calendar,$H644,B645,"f",FALSE)</f>
        <v>43896</v>
      </c>
      <c r="I645" s="172">
        <f>_xll.qlInterestRateIndexValueDate(Index1M,$H645)</f>
        <v>43896</v>
      </c>
      <c r="J645" s="177">
        <f>IFERROR(_xll.qlIndexFixing(Index1M,$H645,TRUE,_xll.ohTrigger(RecalcTrigger,Trigger1M)),NA())</f>
        <v>1.7408351200838782E-2</v>
      </c>
      <c r="K645" s="44">
        <f>IFERROR(_xll.qlIndexFixing(Index3M,H645,TRUE,_xll.ohTrigger(RecalcTrigger,Trigger3M)),NA())</f>
        <v>1.8444104278913472E-2</v>
      </c>
      <c r="L645" s="44">
        <f>IFERROR(_xll.qlIndexFixing(Index6M,$H645,TRUE,_xll.ohTrigger(RecalcTrigger,Trigger6M)),NA())</f>
        <v>2.0062985186013352E-2</v>
      </c>
      <c r="M645" s="178">
        <f>IFERROR(_xll.qlIndexFixing(Index1Y,$H645,TRUE,_xll.ohTrigger(RecalcTrigger,Trigger1Y)),NA())</f>
        <v>2.1774656609539506E-2</v>
      </c>
      <c r="N645" s="177">
        <f>IFERROR(_xll.qlIndexFixing(ONIndex1M,I645,TRUE,_xll.ohTrigger(RecalcTrigger,Trigger1M)),NA())</f>
        <v>1.7330735995562119E-2</v>
      </c>
      <c r="O645" s="44">
        <f>IFERROR(_xll.qlIndexFixing(ONIndex3M,I645,TRUE,_xll.ohTrigger(RecalcTrigger,Trigger3M)),NA())</f>
        <v>1.8192744758280813E-2</v>
      </c>
      <c r="P645" s="44">
        <f>IFERROR(_xll.qlIndexFixing(ONIndex6M,I645,TRUE,_xll.ohTrigger(RecalcTrigger,Trigger6M)),NA())</f>
        <v>1.9550842287053841E-2</v>
      </c>
      <c r="Q645" s="178">
        <f>IFERROR(_xll.qlIndexFixing(ONIndex1Y,I645,TRUE,_xll.ohTrigger(RecalcTrigger,Trigger1Y)),NA())</f>
        <v>2.0785604491212105E-2</v>
      </c>
    </row>
    <row r="646" spans="2:17" x14ac:dyDescent="0.2">
      <c r="B646" s="39" t="s">
        <v>42</v>
      </c>
      <c r="D646" s="42">
        <f>_xll.qlCalendarAdvance(Calendar,$D645,B646,"f",FALSE)</f>
        <v>43903</v>
      </c>
      <c r="E646" s="172">
        <f>_xll.qlInterestRateIndexValueDate(IndexON,D646)</f>
        <v>43903</v>
      </c>
      <c r="F646" s="188">
        <f>IFERROR(_xll.qlIndexFixing(IndexON,D646,TRUE,_xll.ohTrigger(RecalcTrigger,TriggerON)),NA())</f>
        <v>1.5949976343465993E-2</v>
      </c>
      <c r="H646" s="42">
        <f>_xll.qlCalendarAdvance(Calendar,$H645,B646,"f",FALSE)</f>
        <v>43903</v>
      </c>
      <c r="I646" s="172">
        <f>_xll.qlInterestRateIndexValueDate(Index1M,$H646)</f>
        <v>43903</v>
      </c>
      <c r="J646" s="177">
        <f>IFERROR(_xll.qlIndexFixing(Index1M,$H646,TRUE,_xll.ohTrigger(RecalcTrigger,Trigger1M)),NA())</f>
        <v>1.7444274738924632E-2</v>
      </c>
      <c r="K646" s="44">
        <f>IFERROR(_xll.qlIndexFixing(Index3M,H646,TRUE,_xll.ohTrigger(RecalcTrigger,Trigger3M)),NA())</f>
        <v>1.8476012634747529E-2</v>
      </c>
      <c r="L646" s="44">
        <f>IFERROR(_xll.qlIndexFixing(Index6M,$H646,TRUE,_xll.ohTrigger(RecalcTrigger,Trigger6M)),NA())</f>
        <v>2.0094585442435187E-2</v>
      </c>
      <c r="M646" s="178">
        <f>IFERROR(_xll.qlIndexFixing(Index1Y,$H646,TRUE,_xll.ohTrigger(RecalcTrigger,Trigger1Y)),NA())</f>
        <v>2.1802530262363454E-2</v>
      </c>
      <c r="N646" s="177">
        <f>IFERROR(_xll.qlIndexFixing(ONIndex1M,I646,TRUE,_xll.ohTrigger(RecalcTrigger,Trigger1M)),NA())</f>
        <v>1.7363664780208898E-2</v>
      </c>
      <c r="O646" s="44">
        <f>IFERROR(_xll.qlIndexFixing(ONIndex3M,I646,TRUE,_xll.ohTrigger(RecalcTrigger,Trigger3M)),NA())</f>
        <v>1.8225520505937103E-2</v>
      </c>
      <c r="P646" s="44">
        <f>IFERROR(_xll.qlIndexFixing(ONIndex6M,I646,TRUE,_xll.ohTrigger(RecalcTrigger,Trigger6M)),NA())</f>
        <v>1.958333183049462E-2</v>
      </c>
      <c r="Q646" s="178">
        <f>IFERROR(_xll.qlIndexFixing(ONIndex1Y,I646,TRUE,_xll.ohTrigger(RecalcTrigger,Trigger1Y)),NA())</f>
        <v>2.0817399168992688E-2</v>
      </c>
    </row>
    <row r="647" spans="2:17" x14ac:dyDescent="0.2">
      <c r="B647" s="39" t="s">
        <v>42</v>
      </c>
      <c r="D647" s="42">
        <f>_xll.qlCalendarAdvance(Calendar,$D646,B647,"f",FALSE)</f>
        <v>43910</v>
      </c>
      <c r="E647" s="172">
        <f>_xll.qlInterestRateIndexValueDate(IndexON,D647)</f>
        <v>43910</v>
      </c>
      <c r="F647" s="188">
        <f>IFERROR(_xll.qlIndexFixing(IndexON,D647,TRUE,_xll.ohTrigger(RecalcTrigger,TriggerON)),NA())</f>
        <v>1.5986347853983451E-2</v>
      </c>
      <c r="H647" s="42">
        <f>_xll.qlCalendarAdvance(Calendar,$H646,B647,"f",FALSE)</f>
        <v>43910</v>
      </c>
      <c r="I647" s="172">
        <f>_xll.qlInterestRateIndexValueDate(Index1M,$H647)</f>
        <v>43910</v>
      </c>
      <c r="J647" s="177">
        <f>IFERROR(_xll.qlIndexFixing(Index1M,$H647,TRUE,_xll.ohTrigger(RecalcTrigger,Trigger1M)),NA())</f>
        <v>1.7474697167650575E-2</v>
      </c>
      <c r="K647" s="44">
        <f>IFERROR(_xll.qlIndexFixing(Index3M,H647,TRUE,_xll.ohTrigger(RecalcTrigger,Trigger3M)),NA())</f>
        <v>1.8507764590712475E-2</v>
      </c>
      <c r="L647" s="44">
        <f>IFERROR(_xll.qlIndexFixing(Index6M,$H647,TRUE,_xll.ohTrigger(RecalcTrigger,Trigger6M)),NA())</f>
        <v>2.0126092762823979E-2</v>
      </c>
      <c r="M647" s="178">
        <f>IFERROR(_xll.qlIndexFixing(Index1Y,$H647,TRUE,_xll.ohTrigger(RecalcTrigger,Trigger1Y)),NA())</f>
        <v>2.1830197446505249E-2</v>
      </c>
      <c r="N647" s="177">
        <f>IFERROR(_xll.qlIndexFixing(ONIndex1M,I647,TRUE,_xll.ohTrigger(RecalcTrigger,Trigger1M)),NA())</f>
        <v>1.7396673515390759E-2</v>
      </c>
      <c r="O647" s="44">
        <f>IFERROR(_xll.qlIndexFixing(ONIndex3M,I647,TRUE,_xll.ohTrigger(RecalcTrigger,Trigger3M)),NA())</f>
        <v>1.8258140321332588E-2</v>
      </c>
      <c r="P647" s="44">
        <f>IFERROR(_xll.qlIndexFixing(ONIndex6M,I647,TRUE,_xll.ohTrigger(RecalcTrigger,Trigger6M)),NA())</f>
        <v>1.9615728874140169E-2</v>
      </c>
      <c r="Q647" s="178">
        <f>IFERROR(_xll.qlIndexFixing(ONIndex1Y,I647,TRUE,_xll.ohTrigger(RecalcTrigger,Trigger1Y)),NA())</f>
        <v>2.0849042666661138E-2</v>
      </c>
    </row>
    <row r="648" spans="2:17" x14ac:dyDescent="0.2">
      <c r="B648" s="39" t="s">
        <v>42</v>
      </c>
      <c r="D648" s="42">
        <f>_xll.qlCalendarAdvance(Calendar,$D647,B648,"f",FALSE)</f>
        <v>43917</v>
      </c>
      <c r="E648" s="172">
        <f>_xll.qlInterestRateIndexValueDate(IndexON,D648)</f>
        <v>43917</v>
      </c>
      <c r="F648" s="188">
        <f>IFERROR(_xll.qlIndexFixing(IndexON,D648,TRUE,_xll.ohTrigger(RecalcTrigger,TriggerON)),NA())</f>
        <v>1.602268880148916E-2</v>
      </c>
      <c r="H648" s="42">
        <f>_xll.qlCalendarAdvance(Calendar,$H647,B648,"f",FALSE)</f>
        <v>43917</v>
      </c>
      <c r="I648" s="172">
        <f>_xll.qlInterestRateIndexValueDate(Index1M,$H648)</f>
        <v>43917</v>
      </c>
      <c r="J648" s="177">
        <f>IFERROR(_xll.qlIndexFixing(Index1M,$H648,TRUE,_xll.ohTrigger(RecalcTrigger,Trigger1M)),NA())</f>
        <v>1.7507990364587771E-2</v>
      </c>
      <c r="K648" s="44">
        <f>IFERROR(_xll.qlIndexFixing(Index3M,H648,TRUE,_xll.ohTrigger(RecalcTrigger,Trigger3M)),NA())</f>
        <v>1.8539360142985344E-2</v>
      </c>
      <c r="L648" s="44">
        <f>IFERROR(_xll.qlIndexFixing(Index6M,$H648,TRUE,_xll.ohTrigger(RecalcTrigger,Trigger6M)),NA())</f>
        <v>2.0157507142756791E-2</v>
      </c>
      <c r="M648" s="178">
        <f>IFERROR(_xll.qlIndexFixing(Index1Y,$H648,TRUE,_xll.ohTrigger(RecalcTrigger,Trigger1Y)),NA())</f>
        <v>2.1857655907010907E-2</v>
      </c>
      <c r="N648" s="177">
        <f>IFERROR(_xll.qlIndexFixing(ONIndex1M,I648,TRUE,_xll.ohTrigger(RecalcTrigger,Trigger1M)),NA())</f>
        <v>1.7429762201134718E-2</v>
      </c>
      <c r="O648" s="44">
        <f>IFERROR(_xll.qlIndexFixing(ONIndex3M,I648,TRUE,_xll.ohTrigger(RecalcTrigger,Trigger3M)),NA())</f>
        <v>1.8290604204386222E-2</v>
      </c>
      <c r="P648" s="44">
        <f>IFERROR(_xll.qlIndexFixing(ONIndex6M,I648,TRUE,_xll.ohTrigger(RecalcTrigger,Trigger6M)),NA())</f>
        <v>1.9648033417963472E-2</v>
      </c>
      <c r="Q648" s="178">
        <f>IFERROR(_xll.qlIndexFixing(ONIndex1Y,I648,TRUE,_xll.ohTrigger(RecalcTrigger,Trigger1Y)),NA())</f>
        <v>2.088053498413641E-2</v>
      </c>
    </row>
    <row r="649" spans="2:17" x14ac:dyDescent="0.2">
      <c r="B649" s="39" t="s">
        <v>42</v>
      </c>
      <c r="D649" s="42">
        <f>_xll.qlCalendarAdvance(Calendar,$D648,B649,"f",FALSE)</f>
        <v>43924</v>
      </c>
      <c r="E649" s="172">
        <f>_xll.qlInterestRateIndexValueDate(IndexON,D649)</f>
        <v>43924</v>
      </c>
      <c r="F649" s="188">
        <f>IFERROR(_xll.qlIndexFixing(IndexON,D649,TRUE,_xll.ohTrigger(RecalcTrigger,TriggerON)),NA())</f>
        <v>1.6058999185929089E-2</v>
      </c>
      <c r="H649" s="42">
        <f>_xll.qlCalendarAdvance(Calendar,$H648,B649,"f",FALSE)</f>
        <v>43924</v>
      </c>
      <c r="I649" s="172">
        <f>_xll.qlInterestRateIndexValueDate(Index1M,$H649)</f>
        <v>43924</v>
      </c>
      <c r="J649" s="177">
        <f>IFERROR(_xll.qlIndexFixing(Index1M,$H649,TRUE,_xll.ohTrigger(RecalcTrigger,Trigger1M)),NA())</f>
        <v>1.7544176288384408E-2</v>
      </c>
      <c r="K649" s="44">
        <f>IFERROR(_xll.qlIndexFixing(Index3M,H649,TRUE,_xll.ohTrigger(RecalcTrigger,Trigger3M)),NA())</f>
        <v>1.8562735476137966E-2</v>
      </c>
      <c r="L649" s="44">
        <f>IFERROR(_xll.qlIndexFixing(Index6M,$H649,TRUE,_xll.ohTrigger(RecalcTrigger,Trigger6M)),NA())</f>
        <v>2.018882825819E-2</v>
      </c>
      <c r="M649" s="178">
        <f>IFERROR(_xll.qlIndexFixing(Index1Y,$H649,TRUE,_xll.ohTrigger(RecalcTrigger,Trigger1Y)),NA())</f>
        <v>2.1887358836287393E-2</v>
      </c>
      <c r="N649" s="177">
        <f>IFERROR(_xll.qlIndexFixing(ONIndex1M,I649,TRUE,_xll.ohTrigger(RecalcTrigger,Trigger1M)),NA())</f>
        <v>1.7462930837548834E-2</v>
      </c>
      <c r="O649" s="44">
        <f>IFERROR(_xll.qlIndexFixing(ONIndex3M,I649,TRUE,_xll.ohTrigger(RecalcTrigger,Trigger3M)),NA())</f>
        <v>1.8322912154908891E-2</v>
      </c>
      <c r="P649" s="44">
        <f>IFERROR(_xll.qlIndexFixing(ONIndex6M,I649,TRUE,_xll.ohTrigger(RecalcTrigger,Trigger6M)),NA())</f>
        <v>1.9680245461829452E-2</v>
      </c>
      <c r="Q649" s="178">
        <f>IFERROR(_xll.qlIndexFixing(ONIndex1Y,I649,TRUE,_xll.ohTrigger(RecalcTrigger,Trigger1Y)),NA())</f>
        <v>2.0911876121283427E-2</v>
      </c>
    </row>
    <row r="650" spans="2:17" x14ac:dyDescent="0.2">
      <c r="B650" s="39" t="s">
        <v>42</v>
      </c>
      <c r="D650" s="42">
        <f>_xll.qlCalendarAdvance(Calendar,$D649,B650,"f",FALSE)</f>
        <v>43935</v>
      </c>
      <c r="E650" s="172">
        <f>_xll.qlInterestRateIndexValueDate(IndexON,D650)</f>
        <v>43935</v>
      </c>
      <c r="F650" s="188">
        <f>IFERROR(_xll.qlIndexFixing(IndexON,D650,TRUE,_xll.ohTrigger(RecalcTrigger,TriggerON)),NA())</f>
        <v>1.6110107287274911E-2</v>
      </c>
      <c r="H650" s="42">
        <f>_xll.qlCalendarAdvance(Calendar,$H649,B650,"f",FALSE)</f>
        <v>43935</v>
      </c>
      <c r="I650" s="172">
        <f>_xll.qlInterestRateIndexValueDate(Index1M,$H650)</f>
        <v>43935</v>
      </c>
      <c r="J650" s="177">
        <f>IFERROR(_xll.qlIndexFixing(Index1M,$H650,TRUE,_xll.ohTrigger(RecalcTrigger,Trigger1M)),NA())</f>
        <v>1.7591146128357587E-2</v>
      </c>
      <c r="K650" s="44">
        <f>IFERROR(_xll.qlIndexFixing(Index3M,H650,TRUE,_xll.ohTrigger(RecalcTrigger,Trigger3M)),NA())</f>
        <v>1.8611869011843366E-2</v>
      </c>
      <c r="L650" s="44">
        <f>IFERROR(_xll.qlIndexFixing(Index6M,$H650,TRUE,_xll.ohTrigger(RecalcTrigger,Trigger6M)),NA())</f>
        <v>2.0232341865083586E-2</v>
      </c>
      <c r="M650" s="178">
        <f>IFERROR(_xll.qlIndexFixing(Index1Y,$H650,TRUE,_xll.ohTrigger(RecalcTrigger,Trigger1Y)),NA())</f>
        <v>2.1922423525728707E-2</v>
      </c>
      <c r="N650" s="177">
        <f>IFERROR(_xll.qlIndexFixing(ONIndex1M,I650,TRUE,_xll.ohTrigger(RecalcTrigger,Trigger1M)),NA())</f>
        <v>1.7509612773463079E-2</v>
      </c>
      <c r="O650" s="44">
        <f>IFERROR(_xll.qlIndexFixing(ONIndex3M,I650,TRUE,_xll.ohTrigger(RecalcTrigger,Trigger3M)),NA())</f>
        <v>1.836787259458017E-2</v>
      </c>
      <c r="P650" s="44">
        <f>IFERROR(_xll.qlIndexFixing(ONIndex6M,I650,TRUE,_xll.ohTrigger(RecalcTrigger,Trigger6M)),NA())</f>
        <v>1.9725036853628364E-2</v>
      </c>
      <c r="Q650" s="178">
        <f>IFERROR(_xll.qlIndexFixing(ONIndex1Y,I650,TRUE,_xll.ohTrigger(RecalcTrigger,Trigger1Y)),NA())</f>
        <v>2.0955184860120823E-2</v>
      </c>
    </row>
    <row r="651" spans="2:17" x14ac:dyDescent="0.2">
      <c r="B651" s="39" t="s">
        <v>42</v>
      </c>
      <c r="D651" s="42">
        <f>_xll.qlCalendarAdvance(Calendar,$D650,B651,"f",FALSE)</f>
        <v>43942</v>
      </c>
      <c r="E651" s="172">
        <f>_xll.qlInterestRateIndexValueDate(IndexON,D651)</f>
        <v>43942</v>
      </c>
      <c r="F651" s="188">
        <f>IFERROR(_xll.qlIndexFixing(IndexON,D651,TRUE,_xll.ohTrigger(RecalcTrigger,TriggerON)),NA())</f>
        <v>1.6146340244906909E-2</v>
      </c>
      <c r="H651" s="42">
        <f>_xll.qlCalendarAdvance(Calendar,$H650,B651,"f",FALSE)</f>
        <v>43942</v>
      </c>
      <c r="I651" s="172">
        <f>_xll.qlInterestRateIndexValueDate(Index1M,$H651)</f>
        <v>43942</v>
      </c>
      <c r="J651" s="177">
        <f>IFERROR(_xll.qlIndexFixing(Index1M,$H651,TRUE,_xll.ohTrigger(RecalcTrigger,Trigger1M)),NA())</f>
        <v>1.7624718211258328E-2</v>
      </c>
      <c r="K651" s="44">
        <f>IFERROR(_xll.qlIndexFixing(Index3M,H651,TRUE,_xll.ohTrigger(RecalcTrigger,Trigger3M)),NA())</f>
        <v>1.864293472188298E-2</v>
      </c>
      <c r="L651" s="44">
        <f>IFERROR(_xll.qlIndexFixing(Index6M,$H651,TRUE,_xll.ohTrigger(RecalcTrigger,Trigger6M)),NA())</f>
        <v>2.0263404830577966E-2</v>
      </c>
      <c r="M651" s="178">
        <f>IFERROR(_xll.qlIndexFixing(Index1Y,$H651,TRUE,_xll.ohTrigger(RecalcTrigger,Trigger1Y)),NA())</f>
        <v>2.1949150229304992E-2</v>
      </c>
      <c r="N651" s="177">
        <f>IFERROR(_xll.qlIndexFixing(ONIndex1M,I651,TRUE,_xll.ohTrigger(RecalcTrigger,Trigger1M)),NA())</f>
        <v>1.7542972372258658E-2</v>
      </c>
      <c r="O651" s="44">
        <f>IFERROR(_xll.qlIndexFixing(ONIndex3M,I651,TRUE,_xll.ohTrigger(RecalcTrigger,Trigger3M)),NA())</f>
        <v>1.8399798635333475E-2</v>
      </c>
      <c r="P651" s="44">
        <f>IFERROR(_xll.qlIndexFixing(ONIndex6M,I651,TRUE,_xll.ohTrigger(RecalcTrigger,Trigger6M)),NA())</f>
        <v>1.975702079473618E-2</v>
      </c>
      <c r="Q651" s="178">
        <f>IFERROR(_xll.qlIndexFixing(ONIndex1Y,I651,TRUE,_xll.ohTrigger(RecalcTrigger,Trigger1Y)),NA())</f>
        <v>2.0986155285717123E-2</v>
      </c>
    </row>
    <row r="652" spans="2:17" x14ac:dyDescent="0.2">
      <c r="B652" s="39" t="s">
        <v>42</v>
      </c>
      <c r="D652" s="42">
        <f>_xll.qlCalendarAdvance(Calendar,$D651,B652,"f",FALSE)</f>
        <v>43949</v>
      </c>
      <c r="E652" s="172">
        <f>_xll.qlInterestRateIndexValueDate(IndexON,D652)</f>
        <v>43949</v>
      </c>
      <c r="F652" s="188">
        <f>IFERROR(_xll.qlIndexFixing(IndexON,D652,TRUE,_xll.ohTrigger(RecalcTrigger,TriggerON)),NA())</f>
        <v>1.6182542634880503E-2</v>
      </c>
      <c r="H652" s="42">
        <f>_xll.qlCalendarAdvance(Calendar,$H651,B652,"f",FALSE)</f>
        <v>43949</v>
      </c>
      <c r="I652" s="172">
        <f>_xll.qlInterestRateIndexValueDate(Index1M,$H652)</f>
        <v>43949</v>
      </c>
      <c r="J652" s="177">
        <f>IFERROR(_xll.qlIndexFixing(Index1M,$H652,TRUE,_xll.ohTrigger(RecalcTrigger,Trigger1M)),NA())</f>
        <v>1.7658370432851199E-2</v>
      </c>
      <c r="K652" s="44">
        <f>IFERROR(_xll.qlIndexFixing(Index3M,H652,TRUE,_xll.ohTrigger(RecalcTrigger,Trigger3M)),NA())</f>
        <v>1.867384402784537E-2</v>
      </c>
      <c r="L652" s="44">
        <f>IFERROR(_xll.qlIndexFixing(Index6M,$H652,TRUE,_xll.ohTrigger(RecalcTrigger,Trigger6M)),NA())</f>
        <v>2.0294345154749871E-2</v>
      </c>
      <c r="M652" s="178">
        <f>IFERROR(_xll.qlIndexFixing(Index1Y,$H652,TRUE,_xll.ohTrigger(RecalcTrigger,Trigger1Y)),NA())</f>
        <v>2.1975658209928639E-2</v>
      </c>
      <c r="N652" s="177">
        <f>IFERROR(_xll.qlIndexFixing(ONIndex1M,I652,TRUE,_xll.ohTrigger(RecalcTrigger,Trigger1M)),NA())</f>
        <v>1.7576411908135636E-2</v>
      </c>
      <c r="O652" s="44">
        <f>IFERROR(_xll.qlIndexFixing(ONIndex3M,I652,TRUE,_xll.ohTrigger(RecalcTrigger,Trigger3M)),NA())</f>
        <v>1.8431568753335403E-2</v>
      </c>
      <c r="P652" s="44">
        <f>IFERROR(_xll.qlIndexFixing(ONIndex6M,I652,TRUE,_xll.ohTrigger(RecalcTrigger,Trigger6M)),NA())</f>
        <v>1.9788912240074064E-2</v>
      </c>
      <c r="Q652" s="178">
        <f>IFERROR(_xll.qlIndexFixing(ONIndex1Y,I652,TRUE,_xll.ohTrigger(RecalcTrigger,Trigger1Y)),NA())</f>
        <v>2.1016974542736877E-2</v>
      </c>
    </row>
    <row r="653" spans="2:17" x14ac:dyDescent="0.2">
      <c r="B653" s="39" t="s">
        <v>42</v>
      </c>
      <c r="D653" s="42">
        <f>_xll.qlCalendarAdvance(Calendar,$D652,B653,"f",FALSE)</f>
        <v>43956</v>
      </c>
      <c r="E653" s="172">
        <f>_xll.qlInterestRateIndexValueDate(IndexON,D653)</f>
        <v>43956</v>
      </c>
      <c r="F653" s="188">
        <f>IFERROR(_xll.qlIndexFixing(IndexON,D653,TRUE,_xll.ohTrigger(RecalcTrigger,TriggerON)),NA())</f>
        <v>1.6218714457195693E-2</v>
      </c>
      <c r="H653" s="42">
        <f>_xll.qlCalendarAdvance(Calendar,$H652,B653,"f",FALSE)</f>
        <v>43956</v>
      </c>
      <c r="I653" s="172">
        <f>_xll.qlInterestRateIndexValueDate(Index1M,$H653)</f>
        <v>43956</v>
      </c>
      <c r="J653" s="177">
        <f>IFERROR(_xll.qlIndexFixing(Index1M,$H653,TRUE,_xll.ohTrigger(RecalcTrigger,Trigger1M)),NA())</f>
        <v>1.7694948164597372E-2</v>
      </c>
      <c r="K653" s="44">
        <f>IFERROR(_xll.qlIndexFixing(Index3M,H653,TRUE,_xll.ohTrigger(RecalcTrigger,Trigger3M)),NA())</f>
        <v>1.8707241839386057E-2</v>
      </c>
      <c r="L653" s="44">
        <f>IFERROR(_xll.qlIndexFixing(Index6M,$H653,TRUE,_xll.ohTrigger(RecalcTrigger,Trigger6M)),NA())</f>
        <v>2.0327874593341622E-2</v>
      </c>
      <c r="M653" s="178">
        <f>IFERROR(_xll.qlIndexFixing(Index1Y,$H653,TRUE,_xll.ohTrigger(RecalcTrigger,Trigger1Y)),NA())</f>
        <v>2.2001945200175399E-2</v>
      </c>
      <c r="N653" s="177">
        <f>IFERROR(_xll.qlIndexFixing(ONIndex1M,I653,TRUE,_xll.ohTrigger(RecalcTrigger,Trigger1M)),NA())</f>
        <v>1.7609931381094013E-2</v>
      </c>
      <c r="O653" s="44">
        <f>IFERROR(_xll.qlIndexFixing(ONIndex3M,I653,TRUE,_xll.ohTrigger(RecalcTrigger,Trigger3M)),NA())</f>
        <v>1.8463182948504908E-2</v>
      </c>
      <c r="P653" s="44">
        <f>IFERROR(_xll.qlIndexFixing(ONIndex6M,I653,TRUE,_xll.ohTrigger(RecalcTrigger,Trigger6M)),NA())</f>
        <v>1.9820711189560969E-2</v>
      </c>
      <c r="Q653" s="178">
        <f>IFERROR(_xll.qlIndexFixing(ONIndex1Y,I653,TRUE,_xll.ohTrigger(RecalcTrigger,Trigger1Y)),NA())</f>
        <v>2.1047642631017993E-2</v>
      </c>
    </row>
    <row r="654" spans="2:17" x14ac:dyDescent="0.2">
      <c r="B654" s="39" t="s">
        <v>42</v>
      </c>
      <c r="D654" s="42">
        <f>_xll.qlCalendarAdvance(Calendar,$D653,B654,"f",FALSE)</f>
        <v>43963</v>
      </c>
      <c r="E654" s="172">
        <f>_xll.qlInterestRateIndexValueDate(IndexON,D654)</f>
        <v>43963</v>
      </c>
      <c r="F654" s="188">
        <f>IFERROR(_xll.qlIndexFixing(IndexON,D654,TRUE,_xll.ohTrigger(RecalcTrigger,TriggerON)),NA())</f>
        <v>1.6254855711852478E-2</v>
      </c>
      <c r="H654" s="42">
        <f>_xll.qlCalendarAdvance(Calendar,$H653,B654,"f",FALSE)</f>
        <v>43963</v>
      </c>
      <c r="I654" s="172">
        <f>_xll.qlInterestRateIndexValueDate(Index1M,$H654)</f>
        <v>43963</v>
      </c>
      <c r="J654" s="177">
        <f>IFERROR(_xll.qlIndexFixing(Index1M,$H654,TRUE,_xll.ohTrigger(RecalcTrigger,Trigger1M)),NA())</f>
        <v>1.7728768029741892E-2</v>
      </c>
      <c r="K654" s="44">
        <f>IFERROR(_xll.qlIndexFixing(Index3M,H654,TRUE,_xll.ohTrigger(RecalcTrigger,Trigger3M)),NA())</f>
        <v>1.8737828719062127E-2</v>
      </c>
      <c r="L654" s="44">
        <f>IFERROR(_xll.qlIndexFixing(Index6M,$H654,TRUE,_xll.ohTrigger(RecalcTrigger,Trigger6M)),NA())</f>
        <v>2.0358526303962978E-2</v>
      </c>
      <c r="M654" s="178">
        <f>IFERROR(_xll.qlIndexFixing(Index1Y,$H654,TRUE,_xll.ohTrigger(RecalcTrigger,Trigger1Y)),NA())</f>
        <v>2.2028008932531762E-2</v>
      </c>
      <c r="N654" s="177">
        <f>IFERROR(_xll.qlIndexFixing(ONIndex1M,I654,TRUE,_xll.ohTrigger(RecalcTrigger,Trigger1M)),NA())</f>
        <v>1.7643530791133788E-2</v>
      </c>
      <c r="O654" s="44">
        <f>IFERROR(_xll.qlIndexFixing(ONIndex3M,I654,TRUE,_xll.ohTrigger(RecalcTrigger,Trigger3M)),NA())</f>
        <v>1.8494641220923036E-2</v>
      </c>
      <c r="P654" s="44">
        <f>IFERROR(_xll.qlIndexFixing(ONIndex6M,I654,TRUE,_xll.ohTrigger(RecalcTrigger,Trigger6M)),NA())</f>
        <v>1.9852417643358988E-2</v>
      </c>
      <c r="Q654" s="178">
        <f>IFERROR(_xll.qlIndexFixing(ONIndex1Y,I654,TRUE,_xll.ohTrigger(RecalcTrigger,Trigger1Y)),NA())</f>
        <v>2.1078159550722564E-2</v>
      </c>
    </row>
    <row r="655" spans="2:17" x14ac:dyDescent="0.2">
      <c r="B655" s="39" t="s">
        <v>42</v>
      </c>
      <c r="D655" s="42">
        <f>_xll.qlCalendarAdvance(Calendar,$D654,B655,"f",FALSE)</f>
        <v>43970</v>
      </c>
      <c r="E655" s="172">
        <f>_xll.qlInterestRateIndexValueDate(IndexON,D655)</f>
        <v>43970</v>
      </c>
      <c r="F655" s="188">
        <f>IFERROR(_xll.qlIndexFixing(IndexON,D655,TRUE,_xll.ohTrigger(RecalcTrigger,TriggerON)),NA())</f>
        <v>1.6290966398931905E-2</v>
      </c>
      <c r="H655" s="42">
        <f>_xll.qlCalendarAdvance(Calendar,$H654,B655,"f",FALSE)</f>
        <v>43970</v>
      </c>
      <c r="I655" s="172">
        <f>_xll.qlInterestRateIndexValueDate(Index1M,$H655)</f>
        <v>43970</v>
      </c>
      <c r="J655" s="177">
        <f>IFERROR(_xll.qlIndexFixing(Index1M,$H655,TRUE,_xll.ohTrigger(RecalcTrigger,Trigger1M)),NA())</f>
        <v>1.7762668042641084E-2</v>
      </c>
      <c r="K655" s="44">
        <f>IFERROR(_xll.qlIndexFixing(Index3M,H655,TRUE,_xll.ohTrigger(RecalcTrigger,Trigger3M)),NA())</f>
        <v>1.8768259178182947E-2</v>
      </c>
      <c r="L655" s="44">
        <f>IFERROR(_xll.qlIndexFixing(Index6M,$H655,TRUE,_xll.ohTrigger(RecalcTrigger,Trigger6M)),NA())</f>
        <v>2.0389023031938101E-2</v>
      </c>
      <c r="M655" s="178">
        <f>IFERROR(_xll.qlIndexFixing(Index1Y,$H655,TRUE,_xll.ohTrigger(RecalcTrigger,Trigger1Y)),NA())</f>
        <v>2.2053847139400062E-2</v>
      </c>
      <c r="N655" s="177">
        <f>IFERROR(_xll.qlIndexFixing(ONIndex1M,I655,TRUE,_xll.ohTrigger(RecalcTrigger,Trigger1M)),NA())</f>
        <v>1.7677210138336008E-2</v>
      </c>
      <c r="O655" s="44">
        <f>IFERROR(_xll.qlIndexFixing(ONIndex3M,I655,TRUE,_xll.ohTrigger(RecalcTrigger,Trigger3M)),NA())</f>
        <v>1.8525943570427694E-2</v>
      </c>
      <c r="P655" s="44">
        <f>IFERROR(_xll.qlIndexFixing(ONIndex6M,I655,TRUE,_xll.ohTrigger(RecalcTrigger,Trigger6M)),NA())</f>
        <v>1.9884031601224983E-2</v>
      </c>
      <c r="Q655" s="178">
        <f>IFERROR(_xll.qlIndexFixing(ONIndex1Y,I655,TRUE,_xll.ohTrigger(RecalcTrigger,Trigger1Y)),NA())</f>
        <v>2.1108525301769543E-2</v>
      </c>
    </row>
    <row r="656" spans="2:17" x14ac:dyDescent="0.2">
      <c r="B656" s="39" t="s">
        <v>42</v>
      </c>
      <c r="D656" s="42">
        <f>_xll.qlCalendarAdvance(Calendar,$D655,B656,"f",FALSE)</f>
        <v>43977</v>
      </c>
      <c r="E656" s="172">
        <f>_xll.qlInterestRateIndexValueDate(IndexON,D656)</f>
        <v>43977</v>
      </c>
      <c r="F656" s="188">
        <f>IFERROR(_xll.qlIndexFixing(IndexON,D656,TRUE,_xll.ohTrigger(RecalcTrigger,TriggerON)),NA())</f>
        <v>1.6327046518271882E-2</v>
      </c>
      <c r="H656" s="42">
        <f>_xll.qlCalendarAdvance(Calendar,$H655,B656,"f",FALSE)</f>
        <v>43977</v>
      </c>
      <c r="I656" s="172">
        <f>_xll.qlInterestRateIndexValueDate(Index1M,$H656)</f>
        <v>43977</v>
      </c>
      <c r="J656" s="177">
        <f>IFERROR(_xll.qlIndexFixing(Index1M,$H656,TRUE,_xll.ohTrigger(RecalcTrigger,Trigger1M)),NA())</f>
        <v>1.7796648203992984E-2</v>
      </c>
      <c r="K656" s="44">
        <f>IFERROR(_xll.qlIndexFixing(Index3M,H656,TRUE,_xll.ohTrigger(RecalcTrigger,Trigger3M)),NA())</f>
        <v>1.879853321316045E-2</v>
      </c>
      <c r="L656" s="44">
        <f>IFERROR(_xll.qlIndexFixing(Index6M,$H656,TRUE,_xll.ohTrigger(RecalcTrigger,Trigger6M)),NA())</f>
        <v>2.0419354435480982E-2</v>
      </c>
      <c r="M656" s="178">
        <f>IFERROR(_xll.qlIndexFixing(Index1Y,$H656,TRUE,_xll.ohTrigger(RecalcTrigger,Trigger1Y)),NA())</f>
        <v>2.2079457553103365E-2</v>
      </c>
      <c r="N656" s="177">
        <f>IFERROR(_xll.qlIndexFixing(ONIndex1M,I656,TRUE,_xll.ohTrigger(RecalcTrigger,Trigger1M)),NA())</f>
        <v>1.7710969422781719E-2</v>
      </c>
      <c r="O656" s="44">
        <f>IFERROR(_xll.qlIndexFixing(ONIndex3M,I656,TRUE,_xll.ohTrigger(RecalcTrigger,Trigger3M)),NA())</f>
        <v>1.8557089997018883E-2</v>
      </c>
      <c r="P656" s="44">
        <f>IFERROR(_xll.qlIndexFixing(ONIndex6M,I656,TRUE,_xll.ohTrigger(RecalcTrigger,Trigger6M)),NA())</f>
        <v>1.9915553063239999E-2</v>
      </c>
      <c r="Q656" s="178">
        <f>IFERROR(_xll.qlIndexFixing(ONIndex1Y,I656,TRUE,_xll.ohTrigger(RecalcTrigger,Trigger1Y)),NA())</f>
        <v>2.1138739884077884E-2</v>
      </c>
    </row>
    <row r="657" spans="2:17" x14ac:dyDescent="0.2">
      <c r="B657" s="39" t="s">
        <v>42</v>
      </c>
      <c r="D657" s="42">
        <f>_xll.qlCalendarAdvance(Calendar,$D656,B657,"f",FALSE)</f>
        <v>43984</v>
      </c>
      <c r="E657" s="172">
        <f>_xll.qlInterestRateIndexValueDate(IndexON,D657)</f>
        <v>43984</v>
      </c>
      <c r="F657" s="188">
        <f>IFERROR(_xll.qlIndexFixing(IndexON,D657,TRUE,_xll.ohTrigger(RecalcTrigger,TriggerON)),NA())</f>
        <v>1.6363096069872407E-2</v>
      </c>
      <c r="H657" s="42">
        <f>_xll.qlCalendarAdvance(Calendar,$H656,B657,"f",FALSE)</f>
        <v>43984</v>
      </c>
      <c r="I657" s="172">
        <f>_xll.qlInterestRateIndexValueDate(Index1M,$H657)</f>
        <v>43984</v>
      </c>
      <c r="J657" s="177">
        <f>IFERROR(_xll.qlIndexFixing(Index1M,$H657,TRUE,_xll.ohTrigger(RecalcTrigger,Trigger1M)),NA())</f>
        <v>1.7827833644417201E-2</v>
      </c>
      <c r="K657" s="44">
        <f>IFERROR(_xll.qlIndexFixing(Index3M,H657,TRUE,_xll.ohTrigger(RecalcTrigger,Trigger3M)),NA())</f>
        <v>1.8828650820428606E-2</v>
      </c>
      <c r="L657" s="44">
        <f>IFERROR(_xll.qlIndexFixing(Index6M,$H657,TRUE,_xll.ohTrigger(RecalcTrigger,Trigger6M)),NA())</f>
        <v>2.0446843282490836E-2</v>
      </c>
      <c r="M657" s="178">
        <f>IFERROR(_xll.qlIndexFixing(Index1Y,$H657,TRUE,_xll.ohTrigger(RecalcTrigger,Trigger1Y)),NA())</f>
        <v>2.2104837905890129E-2</v>
      </c>
      <c r="N657" s="177">
        <f>IFERROR(_xll.qlIndexFixing(ONIndex1M,I657,TRUE,_xll.ohTrigger(RecalcTrigger,Trigger1M)),NA())</f>
        <v>1.7744808644308829E-2</v>
      </c>
      <c r="O657" s="44">
        <f>IFERROR(_xll.qlIndexFixing(ONIndex3M,I657,TRUE,_xll.ohTrigger(RecalcTrigger,Trigger3M)),NA())</f>
        <v>1.8588080500615556E-2</v>
      </c>
      <c r="P657" s="44">
        <f>IFERROR(_xll.qlIndexFixing(ONIndex6M,I657,TRUE,_xll.ohTrigger(RecalcTrigger,Trigger6M)),NA())</f>
        <v>1.9946982029485083E-2</v>
      </c>
      <c r="Q657" s="178">
        <f>IFERROR(_xll.qlIndexFixing(ONIndex1Y,I657,TRUE,_xll.ohTrigger(RecalcTrigger,Trigger1Y)),NA())</f>
        <v>2.1168803297566541E-2</v>
      </c>
    </row>
    <row r="658" spans="2:17" x14ac:dyDescent="0.2">
      <c r="B658" s="39" t="s">
        <v>42</v>
      </c>
      <c r="D658" s="42">
        <f>_xll.qlCalendarAdvance(Calendar,$D657,B658,"f",FALSE)</f>
        <v>43991</v>
      </c>
      <c r="E658" s="172">
        <f>_xll.qlInterestRateIndexValueDate(IndexON,D658)</f>
        <v>43991</v>
      </c>
      <c r="F658" s="188">
        <f>IFERROR(_xll.qlIndexFixing(IndexON,D658,TRUE,_xll.ohTrigger(RecalcTrigger,TriggerON)),NA())</f>
        <v>1.6399115053895574E-2</v>
      </c>
      <c r="H658" s="42">
        <f>_xll.qlCalendarAdvance(Calendar,$H657,B658,"f",FALSE)</f>
        <v>43991</v>
      </c>
      <c r="I658" s="172">
        <f>_xll.qlInterestRateIndexValueDate(Index1M,$H658)</f>
        <v>43991</v>
      </c>
      <c r="J658" s="177">
        <f>IFERROR(_xll.qlIndexFixing(Index1M,$H658,TRUE,_xll.ohTrigger(RecalcTrigger,Trigger1M)),NA())</f>
        <v>1.7861966712132509E-2</v>
      </c>
      <c r="K658" s="44">
        <f>IFERROR(_xll.qlIndexFixing(Index3M,H658,TRUE,_xll.ohTrigger(RecalcTrigger,Trigger3M)),NA())</f>
        <v>1.8858611996437236E-2</v>
      </c>
      <c r="L658" s="44">
        <f>IFERROR(_xll.qlIndexFixing(Index6M,$H658,TRUE,_xll.ohTrigger(RecalcTrigger,Trigger6M)),NA())</f>
        <v>2.0476829426382303E-2</v>
      </c>
      <c r="M658" s="178">
        <f>IFERROR(_xll.qlIndexFixing(Index1Y,$H658,TRUE,_xll.ohTrigger(RecalcTrigger,Trigger1Y)),NA())</f>
        <v>2.2129985929940421E-2</v>
      </c>
      <c r="N658" s="177">
        <f>IFERROR(_xll.qlIndexFixing(ONIndex1M,I658,TRUE,_xll.ohTrigger(RecalcTrigger,Trigger1M)),NA())</f>
        <v>1.777872780307943E-2</v>
      </c>
      <c r="O658" s="44">
        <f>IFERROR(_xll.qlIndexFixing(ONIndex3M,I658,TRUE,_xll.ohTrigger(RecalcTrigger,Trigger3M)),NA())</f>
        <v>1.8618915081298759E-2</v>
      </c>
      <c r="P658" s="44">
        <f>IFERROR(_xll.qlIndexFixing(ONIndex6M,I658,TRUE,_xll.ohTrigger(RecalcTrigger,Trigger6M)),NA())</f>
        <v>1.9978318499717096E-2</v>
      </c>
      <c r="Q658" s="178">
        <f>IFERROR(_xll.qlIndexFixing(ONIndex1Y,I658,TRUE,_xll.ohTrigger(RecalcTrigger,Trigger1Y)),NA())</f>
        <v>2.119871554231656E-2</v>
      </c>
    </row>
    <row r="659" spans="2:17" x14ac:dyDescent="0.2">
      <c r="B659" s="39" t="s">
        <v>42</v>
      </c>
      <c r="D659" s="42">
        <f>_xll.qlCalendarAdvance(Calendar,$D658,B659,"f",FALSE)</f>
        <v>43998</v>
      </c>
      <c r="E659" s="172">
        <f>_xll.qlInterestRateIndexValueDate(IndexON,D659)</f>
        <v>43998</v>
      </c>
      <c r="F659" s="188">
        <f>IFERROR(_xll.qlIndexFixing(IndexON,D659,TRUE,_xll.ohTrigger(RecalcTrigger,TriggerON)),NA())</f>
        <v>1.6435103470098245E-2</v>
      </c>
      <c r="H659" s="42">
        <f>_xll.qlCalendarAdvance(Calendar,$H658,B659,"f",FALSE)</f>
        <v>43998</v>
      </c>
      <c r="I659" s="172">
        <f>_xll.qlInterestRateIndexValueDate(Index1M,$H659)</f>
        <v>43998</v>
      </c>
      <c r="J659" s="177">
        <f>IFERROR(_xll.qlIndexFixing(Index1M,$H659,TRUE,_xll.ohTrigger(RecalcTrigger,Trigger1M)),NA())</f>
        <v>1.7896179923213611E-2</v>
      </c>
      <c r="K659" s="44">
        <f>IFERROR(_xll.qlIndexFixing(Index3M,H659,TRUE,_xll.ohTrigger(RecalcTrigger,Trigger3M)),NA())</f>
        <v>1.888841673765642E-2</v>
      </c>
      <c r="L659" s="44">
        <f>IFERROR(_xll.qlIndexFixing(Index6M,$H659,TRUE,_xll.ohTrigger(RecalcTrigger,Trigger6M)),NA())</f>
        <v>2.0506620145986754E-2</v>
      </c>
      <c r="M659" s="178">
        <f>IFERROR(_xll.qlIndexFixing(Index1Y,$H659,TRUE,_xll.ohTrigger(RecalcTrigger,Trigger1Y)),NA())</f>
        <v>2.2154899357369251E-2</v>
      </c>
      <c r="N659" s="177">
        <f>IFERROR(_xll.qlIndexFixing(ONIndex1M,I659,TRUE,_xll.ohTrigger(RecalcTrigger,Trigger1M)),NA())</f>
        <v>1.7812726899093523E-2</v>
      </c>
      <c r="O659" s="44">
        <f>IFERROR(_xll.qlIndexFixing(ONIndex3M,I659,TRUE,_xll.ohTrigger(RecalcTrigger,Trigger3M)),NA())</f>
        <v>1.86495937389064E-2</v>
      </c>
      <c r="P659" s="44">
        <f>IFERROR(_xll.qlIndexFixing(ONIndex6M,I659,TRUE,_xll.ohTrigger(RecalcTrigger,Trigger6M)),NA())</f>
        <v>2.000956247409813E-2</v>
      </c>
      <c r="Q659" s="178">
        <f>IFERROR(_xll.qlIndexFixing(ONIndex1Y,I659,TRUE,_xll.ohTrigger(RecalcTrigger,Trigger1Y)),NA())</f>
        <v>2.1228476618084802E-2</v>
      </c>
    </row>
    <row r="660" spans="2:17" x14ac:dyDescent="0.2">
      <c r="B660" s="39" t="s">
        <v>42</v>
      </c>
      <c r="D660" s="42">
        <f>_xll.qlCalendarAdvance(Calendar,$D659,B660,"f",FALSE)</f>
        <v>44005</v>
      </c>
      <c r="E660" s="172">
        <f>_xll.qlInterestRateIndexValueDate(IndexON,D660)</f>
        <v>44005</v>
      </c>
      <c r="F660" s="188">
        <f>IFERROR(_xll.qlIndexFixing(IndexON,D660,TRUE,_xll.ohTrigger(RecalcTrigger,TriggerON)),NA())</f>
        <v>1.647106131864251E-2</v>
      </c>
      <c r="H660" s="42">
        <f>_xll.qlCalendarAdvance(Calendar,$H659,B660,"f",FALSE)</f>
        <v>44005</v>
      </c>
      <c r="I660" s="172">
        <f>_xll.qlInterestRateIndexValueDate(Index1M,$H660)</f>
        <v>44005</v>
      </c>
      <c r="J660" s="177">
        <f>IFERROR(_xll.qlIndexFixing(Index1M,$H660,TRUE,_xll.ohTrigger(RecalcTrigger,Trigger1M)),NA())</f>
        <v>1.7930473278338598E-2</v>
      </c>
      <c r="K660" s="44">
        <f>IFERROR(_xll.qlIndexFixing(Index3M,H660,TRUE,_xll.ohTrigger(RecalcTrigger,Trigger3M)),NA())</f>
        <v>1.8918065040573858E-2</v>
      </c>
      <c r="L660" s="44">
        <f>IFERROR(_xll.qlIndexFixing(Index6M,$H660,TRUE,_xll.ohTrigger(RecalcTrigger,Trigger6M)),NA())</f>
        <v>2.0536205041425944E-2</v>
      </c>
      <c r="M660" s="178">
        <f>IFERROR(_xll.qlIndexFixing(Index1Y,$H660,TRUE,_xll.ohTrigger(RecalcTrigger,Trigger1Y)),NA())</f>
        <v>2.2179575920233452E-2</v>
      </c>
      <c r="N660" s="177">
        <f>IFERROR(_xll.qlIndexFixing(ONIndex1M,I660,TRUE,_xll.ohTrigger(RecalcTrigger,Trigger1M)),NA())</f>
        <v>1.7846805932432153E-2</v>
      </c>
      <c r="O660" s="44">
        <f>IFERROR(_xll.qlIndexFixing(ONIndex3M,I660,TRUE,_xll.ohTrigger(RecalcTrigger,Trigger3M)),NA())</f>
        <v>1.8680116473438479E-2</v>
      </c>
      <c r="P660" s="44">
        <f>IFERROR(_xll.qlIndexFixing(ONIndex6M,I660,TRUE,_xll.ohTrigger(RecalcTrigger,Trigger6M)),NA())</f>
        <v>2.0040713952385047E-2</v>
      </c>
      <c r="Q660" s="178">
        <f>IFERROR(_xll.qlIndexFixing(ONIndex1Y,I660,TRUE,_xll.ohTrigger(RecalcTrigger,Trigger1Y)),NA())</f>
        <v>2.1258086525195452E-2</v>
      </c>
    </row>
    <row r="661" spans="2:17" x14ac:dyDescent="0.2">
      <c r="B661" s="39" t="s">
        <v>42</v>
      </c>
      <c r="D661" s="42">
        <f>_xll.qlCalendarAdvance(Calendar,$D660,B661,"f",FALSE)</f>
        <v>44012</v>
      </c>
      <c r="E661" s="172">
        <f>_xll.qlInterestRateIndexValueDate(IndexON,D661)</f>
        <v>44012</v>
      </c>
      <c r="F661" s="188">
        <f>IFERROR(_xll.qlIndexFixing(IndexON,D661,TRUE,_xll.ohTrigger(RecalcTrigger,TriggerON)),NA())</f>
        <v>1.6506988599447325E-2</v>
      </c>
      <c r="H661" s="42">
        <f>_xll.qlCalendarAdvance(Calendar,$H660,B661,"f",FALSE)</f>
        <v>44012</v>
      </c>
      <c r="I661" s="172">
        <f>_xll.qlInterestRateIndexValueDate(Index1M,$H661)</f>
        <v>44012</v>
      </c>
      <c r="J661" s="177">
        <f>IFERROR(_xll.qlIndexFixing(Index1M,$H661,TRUE,_xll.ohTrigger(RecalcTrigger,Trigger1M)),NA())</f>
        <v>1.7967751261762966E-2</v>
      </c>
      <c r="K661" s="44">
        <f>IFERROR(_xll.qlIndexFixing(Index3M,H661,TRUE,_xll.ohTrigger(RecalcTrigger,Trigger3M)),NA())</f>
        <v>1.8947556901694869E-2</v>
      </c>
      <c r="L661" s="44">
        <f>IFERROR(_xll.qlIndexFixing(Index6M,$H661,TRUE,_xll.ohTrigger(RecalcTrigger,Trigger6M)),NA())</f>
        <v>2.0568169583677437E-2</v>
      </c>
      <c r="M661" s="178">
        <f>IFERROR(_xll.qlIndexFixing(Index1Y,$H661,TRUE,_xll.ohTrigger(RecalcTrigger,Trigger1Y)),NA())</f>
        <v>2.2204013350535678E-2</v>
      </c>
      <c r="N661" s="177">
        <f>IFERROR(_xll.qlIndexFixing(ONIndex1M,I661,TRUE,_xll.ohTrigger(RecalcTrigger,Trigger1M)),NA())</f>
        <v>1.7880964902933227E-2</v>
      </c>
      <c r="O661" s="44">
        <f>IFERROR(_xll.qlIndexFixing(ONIndex3M,I661,TRUE,_xll.ohTrigger(RecalcTrigger,Trigger3M)),NA())</f>
        <v>1.871048328481395E-2</v>
      </c>
      <c r="P661" s="44">
        <f>IFERROR(_xll.qlIndexFixing(ONIndex6M,I661,TRUE,_xll.ohTrigger(RecalcTrigger,Trigger6M)),NA())</f>
        <v>2.0071772934820986E-2</v>
      </c>
      <c r="Q661" s="178">
        <f>IFERROR(_xll.qlIndexFixing(ONIndex1Y,I661,TRUE,_xll.ohTrigger(RecalcTrigger,Trigger1Y)),NA())</f>
        <v>2.1287545263243279E-2</v>
      </c>
    </row>
    <row r="662" spans="2:17" x14ac:dyDescent="0.2">
      <c r="B662" s="39" t="s">
        <v>42</v>
      </c>
      <c r="D662" s="42">
        <f>_xll.qlCalendarAdvance(Calendar,$D661,B662,"f",FALSE)</f>
        <v>44019</v>
      </c>
      <c r="E662" s="172">
        <f>_xll.qlInterestRateIndexValueDate(IndexON,D662)</f>
        <v>44019</v>
      </c>
      <c r="F662" s="188">
        <f>IFERROR(_xll.qlIndexFixing(IndexON,D662,TRUE,_xll.ohTrigger(RecalcTrigger,TriggerON)),NA())</f>
        <v>1.6542885312593736E-2</v>
      </c>
      <c r="H662" s="42">
        <f>_xll.qlCalendarAdvance(Calendar,$H661,B662,"f",FALSE)</f>
        <v>44019</v>
      </c>
      <c r="I662" s="172">
        <f>_xll.qlInterestRateIndexValueDate(Index1M,$H662)</f>
        <v>44019</v>
      </c>
      <c r="J662" s="177">
        <f>IFERROR(_xll.qlIndexFixing(Index1M,$H662,TRUE,_xll.ohTrigger(RecalcTrigger,Trigger1M)),NA())</f>
        <v>1.8002212328403794E-2</v>
      </c>
      <c r="K662" s="44">
        <f>IFERROR(_xll.qlIndexFixing(Index3M,H662,TRUE,_xll.ohTrigger(RecalcTrigger,Trigger3M)),NA())</f>
        <v>1.8976890877221368E-2</v>
      </c>
      <c r="L662" s="44">
        <f>IFERROR(_xll.qlIndexFixing(Index6M,$H662,TRUE,_xll.ohTrigger(RecalcTrigger,Trigger6M)),NA())</f>
        <v>2.0597291830936944E-2</v>
      </c>
      <c r="M662" s="178">
        <f>IFERROR(_xll.qlIndexFixing(Index1Y,$H662,TRUE,_xll.ohTrigger(RecalcTrigger,Trigger1Y)),NA())</f>
        <v>2.2228209380230624E-2</v>
      </c>
      <c r="N662" s="177">
        <f>IFERROR(_xll.qlIndexFixing(ONIndex1M,I662,TRUE,_xll.ohTrigger(RecalcTrigger,Trigger1M)),NA())</f>
        <v>1.791520381075884E-2</v>
      </c>
      <c r="O662" s="44">
        <f>IFERROR(_xll.qlIndexFixing(ONIndex3M,I662,TRUE,_xll.ohTrigger(RecalcTrigger,Trigger3M)),NA())</f>
        <v>1.8740694173113859E-2</v>
      </c>
      <c r="P662" s="44">
        <f>IFERROR(_xll.qlIndexFixing(ONIndex6M,I662,TRUE,_xll.ohTrigger(RecalcTrigger,Trigger6M)),NA())</f>
        <v>2.0102739421243854E-2</v>
      </c>
      <c r="Q662" s="178">
        <f>IFERROR(_xll.qlIndexFixing(ONIndex1Y,I662,TRUE,_xll.ohTrigger(RecalcTrigger,Trigger1Y)),NA())</f>
        <v>2.1316852832390376E-2</v>
      </c>
    </row>
    <row r="663" spans="2:17" x14ac:dyDescent="0.2">
      <c r="B663" s="39" t="s">
        <v>42</v>
      </c>
      <c r="D663" s="42">
        <f>_xll.qlCalendarAdvance(Calendar,$D662,B663,"f",FALSE)</f>
        <v>44026</v>
      </c>
      <c r="E663" s="172">
        <f>_xll.qlInterestRateIndexValueDate(IndexON,D663)</f>
        <v>44026</v>
      </c>
      <c r="F663" s="188">
        <f>IFERROR(_xll.qlIndexFixing(IndexON,D663,TRUE,_xll.ohTrigger(RecalcTrigger,TriggerON)),NA())</f>
        <v>1.6578751457919649E-2</v>
      </c>
      <c r="H663" s="42">
        <f>_xll.qlCalendarAdvance(Calendar,$H662,B663,"f",FALSE)</f>
        <v>44026</v>
      </c>
      <c r="I663" s="172">
        <f>_xll.qlInterestRateIndexValueDate(Index1M,$H663)</f>
        <v>44026</v>
      </c>
      <c r="J663" s="177">
        <f>IFERROR(_xll.qlIndexFixing(Index1M,$H663,TRUE,_xll.ohTrigger(RecalcTrigger,Trigger1M)),NA())</f>
        <v>1.8036753548373183E-2</v>
      </c>
      <c r="K663" s="44">
        <f>IFERROR(_xll.qlIndexFixing(Index3M,H663,TRUE,_xll.ohTrigger(RecalcTrigger,Trigger3M)),NA())</f>
        <v>1.9006056634594728E-2</v>
      </c>
      <c r="L663" s="44">
        <f>IFERROR(_xll.qlIndexFixing(Index6M,$H663,TRUE,_xll.ohTrigger(RecalcTrigger,Trigger6M)),NA())</f>
        <v>2.0626176345376199E-2</v>
      </c>
      <c r="M663" s="178">
        <f>IFERROR(_xll.qlIndexFixing(Index1Y,$H663,TRUE,_xll.ohTrigger(RecalcTrigger,Trigger1Y)),NA())</f>
        <v>2.2252161741229015E-2</v>
      </c>
      <c r="N663" s="177">
        <f>IFERROR(_xll.qlIndexFixing(ONIndex1M,I663,TRUE,_xll.ohTrigger(RecalcTrigger,Trigger1M)),NA())</f>
        <v>1.7949522655908989E-2</v>
      </c>
      <c r="O663" s="44">
        <f>IFERROR(_xll.qlIndexFixing(ONIndex3M,I663,TRUE,_xll.ohTrigger(RecalcTrigger,Trigger3M)),NA())</f>
        <v>1.8770749138176113E-2</v>
      </c>
      <c r="P663" s="44">
        <f>IFERROR(_xll.qlIndexFixing(ONIndex6M,I663,TRUE,_xll.ohTrigger(RecalcTrigger,Trigger6M)),NA())</f>
        <v>2.013361341165365E-2</v>
      </c>
      <c r="Q663" s="178">
        <f>IFERROR(_xll.qlIndexFixing(ONIndex1Y,I663,TRUE,_xll.ohTrigger(RecalcTrigger,Trigger1Y)),NA())</f>
        <v>2.1346009232393603E-2</v>
      </c>
    </row>
    <row r="664" spans="2:17" x14ac:dyDescent="0.2">
      <c r="B664" s="39" t="s">
        <v>42</v>
      </c>
      <c r="D664" s="42">
        <f>_xll.qlCalendarAdvance(Calendar,$D663,B664,"f",FALSE)</f>
        <v>44033</v>
      </c>
      <c r="E664" s="172">
        <f>_xll.qlInterestRateIndexValueDate(IndexON,D664)</f>
        <v>44033</v>
      </c>
      <c r="F664" s="188">
        <f>IFERROR(_xll.qlIndexFixing(IndexON,D664,TRUE,_xll.ohTrigger(RecalcTrigger,TriggerON)),NA())</f>
        <v>1.6614587035506112E-2</v>
      </c>
      <c r="H664" s="42">
        <f>_xll.qlCalendarAdvance(Calendar,$H663,B664,"f",FALSE)</f>
        <v>44033</v>
      </c>
      <c r="I664" s="172">
        <f>_xll.qlInterestRateIndexValueDate(Index1M,$H664)</f>
        <v>44033</v>
      </c>
      <c r="J664" s="177">
        <f>IFERROR(_xll.qlIndexFixing(Index1M,$H664,TRUE,_xll.ohTrigger(RecalcTrigger,Trigger1M)),NA())</f>
        <v>1.8071374922374407E-2</v>
      </c>
      <c r="K664" s="44">
        <f>IFERROR(_xll.qlIndexFixing(Index3M,H664,TRUE,_xll.ohTrigger(RecalcTrigger,Trigger3M)),NA())</f>
        <v>1.9035040453498884E-2</v>
      </c>
      <c r="L664" s="44">
        <f>IFERROR(_xll.qlIndexFixing(Index6M,$H664,TRUE,_xll.ohTrigger(RecalcTrigger,Trigger6M)),NA())</f>
        <v>2.0654812780793935E-2</v>
      </c>
      <c r="M664" s="178">
        <f>IFERROR(_xll.qlIndexFixing(Index1Y,$H664,TRUE,_xll.ohTrigger(RecalcTrigger,Trigger1Y)),NA())</f>
        <v>2.2275868165404722E-2</v>
      </c>
      <c r="N664" s="177">
        <f>IFERROR(_xll.qlIndexFixing(ONIndex1M,I664,TRUE,_xll.ohTrigger(RecalcTrigger,Trigger1M)),NA())</f>
        <v>1.7983921438383677E-2</v>
      </c>
      <c r="O664" s="44">
        <f>IFERROR(_xll.qlIndexFixing(ONIndex3M,I664,TRUE,_xll.ohTrigger(RecalcTrigger,Trigger3M)),NA())</f>
        <v>1.8800648180081758E-2</v>
      </c>
      <c r="P664" s="44">
        <f>IFERROR(_xll.qlIndexFixing(ONIndex6M,I664,TRUE,_xll.ohTrigger(RecalcTrigger,Trigger6M)),NA())</f>
        <v>2.0164394905969329E-2</v>
      </c>
      <c r="Q664" s="178">
        <f>IFERROR(_xll.qlIndexFixing(ONIndex1Y,I664,TRUE,_xll.ohTrigger(RecalcTrigger,Trigger1Y)),NA())</f>
        <v>2.1375014463577147E-2</v>
      </c>
    </row>
    <row r="665" spans="2:17" x14ac:dyDescent="0.2">
      <c r="B665" s="39" t="s">
        <v>42</v>
      </c>
      <c r="D665" s="42">
        <f>_xll.qlCalendarAdvance(Calendar,$D664,B665,"f",FALSE)</f>
        <v>44040</v>
      </c>
      <c r="E665" s="172">
        <f>_xll.qlInterestRateIndexValueDate(IndexON,D665)</f>
        <v>44040</v>
      </c>
      <c r="F665" s="188">
        <f>IFERROR(_xll.qlIndexFixing(IndexON,D665,TRUE,_xll.ohTrigger(RecalcTrigger,TriggerON)),NA())</f>
        <v>1.6650392045353124E-2</v>
      </c>
      <c r="H665" s="42">
        <f>_xll.qlCalendarAdvance(Calendar,$H664,B665,"f",FALSE)</f>
        <v>44040</v>
      </c>
      <c r="I665" s="172">
        <f>_xll.qlInterestRateIndexValueDate(Index1M,$H665)</f>
        <v>44040</v>
      </c>
      <c r="J665" s="177">
        <f>IFERROR(_xll.qlIndexFixing(Index1M,$H665,TRUE,_xll.ohTrigger(RecalcTrigger,Trigger1M)),NA())</f>
        <v>1.8106076451115966E-2</v>
      </c>
      <c r="K665" s="44">
        <f>IFERROR(_xll.qlIndexFixing(Index3M,H665,TRUE,_xll.ohTrigger(RecalcTrigger,Trigger3M)),NA())</f>
        <v>1.9063828606573786E-2</v>
      </c>
      <c r="L665" s="44">
        <f>IFERROR(_xll.qlIndexFixing(Index6M,$H665,TRUE,_xll.ohTrigger(RecalcTrigger,Trigger6M)),NA())</f>
        <v>2.0683190790489383E-2</v>
      </c>
      <c r="M665" s="178">
        <f>IFERROR(_xll.qlIndexFixing(Index1Y,$H665,TRUE,_xll.ohTrigger(RecalcTrigger,Trigger1Y)),NA())</f>
        <v>2.2299326384598972E-2</v>
      </c>
      <c r="N665" s="177">
        <f>IFERROR(_xll.qlIndexFixing(ONIndex1M,I665,TRUE,_xll.ohTrigger(RecalcTrigger,Trigger1M)),NA())</f>
        <v>1.8018400158263947E-2</v>
      </c>
      <c r="O665" s="44">
        <f>IFERROR(_xll.qlIndexFixing(ONIndex3M,I665,TRUE,_xll.ohTrigger(RecalcTrigger,Trigger3M)),NA())</f>
        <v>1.8830391298668703E-2</v>
      </c>
      <c r="P665" s="44">
        <f>IFERROR(_xll.qlIndexFixing(ONIndex6M,I665,TRUE,_xll.ohTrigger(RecalcTrigger,Trigger6M)),NA())</f>
        <v>2.0195083904271938E-2</v>
      </c>
      <c r="Q665" s="178">
        <f>IFERROR(_xll.qlIndexFixing(ONIndex1Y,I665,TRUE,_xll.ohTrigger(RecalcTrigger,Trigger1Y)),NA())</f>
        <v>2.140386852561682E-2</v>
      </c>
    </row>
    <row r="666" spans="2:17" x14ac:dyDescent="0.2">
      <c r="B666" s="39" t="s">
        <v>42</v>
      </c>
      <c r="D666" s="42">
        <f>_xll.qlCalendarAdvance(Calendar,$D665,B666,"f",FALSE)</f>
        <v>44047</v>
      </c>
      <c r="E666" s="172">
        <f>_xll.qlInterestRateIndexValueDate(IndexON,D666)</f>
        <v>44047</v>
      </c>
      <c r="F666" s="188">
        <f>IFERROR(_xll.qlIndexFixing(IndexON,D666,TRUE,_xll.ohTrigger(RecalcTrigger,TriggerON)),NA())</f>
        <v>1.6686166487379639E-2</v>
      </c>
      <c r="H666" s="42">
        <f>_xll.qlCalendarAdvance(Calendar,$H665,B666,"f",FALSE)</f>
        <v>44047</v>
      </c>
      <c r="I666" s="172">
        <f>_xll.qlInterestRateIndexValueDate(Index1M,$H666)</f>
        <v>44047</v>
      </c>
      <c r="J666" s="177">
        <f>IFERROR(_xll.qlIndexFixing(Index1M,$H666,TRUE,_xll.ohTrigger(RecalcTrigger,Trigger1M)),NA())</f>
        <v>1.814085813530375E-2</v>
      </c>
      <c r="K666" s="44">
        <f>IFERROR(_xll.qlIndexFixing(Index3M,H666,TRUE,_xll.ohTrigger(RecalcTrigger,Trigger3M)),NA())</f>
        <v>1.9092407366088516E-2</v>
      </c>
      <c r="L666" s="44">
        <f>IFERROR(_xll.qlIndexFixing(Index6M,$H666,TRUE,_xll.ohTrigger(RecalcTrigger,Trigger6M)),NA())</f>
        <v>2.0711300027271989E-2</v>
      </c>
      <c r="M666" s="178">
        <f>IFERROR(_xll.qlIndexFixing(Index1Y,$H666,TRUE,_xll.ohTrigger(RecalcTrigger,Trigger1Y)),NA())</f>
        <v>2.232253413062546E-2</v>
      </c>
      <c r="N666" s="177">
        <f>IFERROR(_xll.qlIndexFixing(ONIndex1M,I666,TRUE,_xll.ohTrigger(RecalcTrigger,Trigger1M)),NA())</f>
        <v>1.8052958815549802E-2</v>
      </c>
      <c r="O666" s="44">
        <f>IFERROR(_xll.qlIndexFixing(ONIndex3M,I666,TRUE,_xll.ohTrigger(RecalcTrigger,Trigger3M)),NA())</f>
        <v>1.8859978494017993E-2</v>
      </c>
      <c r="P666" s="44">
        <f>IFERROR(_xll.qlIndexFixing(ONIndex6M,I666,TRUE,_xll.ohTrigger(RecalcTrigger,Trigger6M)),NA())</f>
        <v>2.0225680406480429E-2</v>
      </c>
      <c r="Q666" s="178">
        <f>IFERROR(_xll.qlIndexFixing(ONIndex1Y,I666,TRUE,_xll.ohTrigger(RecalcTrigger,Trigger1Y)),NA())</f>
        <v>2.1432571418512625E-2</v>
      </c>
    </row>
    <row r="667" spans="2:17" x14ac:dyDescent="0.2">
      <c r="B667" s="39" t="s">
        <v>42</v>
      </c>
      <c r="D667" s="42">
        <f>_xll.qlCalendarAdvance(Calendar,$D666,B667,"f",FALSE)</f>
        <v>44054</v>
      </c>
      <c r="E667" s="172">
        <f>_xll.qlInterestRateIndexValueDate(IndexON,D667)</f>
        <v>44054</v>
      </c>
      <c r="F667" s="188">
        <f>IFERROR(_xll.qlIndexFixing(IndexON,D667,TRUE,_xll.ohTrigger(RecalcTrigger,TriggerON)),NA())</f>
        <v>1.6721910361747749E-2</v>
      </c>
      <c r="H667" s="42">
        <f>_xll.qlCalendarAdvance(Calendar,$H666,B667,"f",FALSE)</f>
        <v>44054</v>
      </c>
      <c r="I667" s="172">
        <f>_xll.qlInterestRateIndexValueDate(Index1M,$H667)</f>
        <v>44054</v>
      </c>
      <c r="J667" s="177">
        <f>IFERROR(_xll.qlIndexFixing(Index1M,$H667,TRUE,_xll.ohTrigger(RecalcTrigger,Trigger1M)),NA())</f>
        <v>1.8175719975643646E-2</v>
      </c>
      <c r="K667" s="44">
        <f>IFERROR(_xll.qlIndexFixing(Index3M,H667,TRUE,_xll.ohTrigger(RecalcTrigger,Trigger3M)),NA())</f>
        <v>1.9120763003951848E-2</v>
      </c>
      <c r="L667" s="44">
        <f>IFERROR(_xll.qlIndexFixing(Index6M,$H667,TRUE,_xll.ohTrigger(RecalcTrigger,Trigger6M)),NA())</f>
        <v>2.0739130143478564E-2</v>
      </c>
      <c r="M667" s="178">
        <f>IFERROR(_xll.qlIndexFixing(Index1Y,$H667,TRUE,_xll.ohTrigger(RecalcTrigger,Trigger1Y)),NA())</f>
        <v>2.2345489135277452E-2</v>
      </c>
      <c r="N667" s="177">
        <f>IFERROR(_xll.qlIndexFixing(ONIndex1M,I667,TRUE,_xll.ohTrigger(RecalcTrigger,Trigger1M)),NA())</f>
        <v>1.8087597410160194E-2</v>
      </c>
      <c r="O667" s="44">
        <f>IFERROR(_xll.qlIndexFixing(ONIndex3M,I667,TRUE,_xll.ohTrigger(RecalcTrigger,Trigger3M)),NA())</f>
        <v>1.8889409765886489E-2</v>
      </c>
      <c r="P667" s="44">
        <f>IFERROR(_xll.qlIndexFixing(ONIndex6M,I667,TRUE,_xll.ohTrigger(RecalcTrigger,Trigger6M)),NA())</f>
        <v>2.0256184412513756E-2</v>
      </c>
      <c r="Q667" s="178">
        <f>IFERROR(_xll.qlIndexFixing(ONIndex1Y,I667,TRUE,_xll.ohTrigger(RecalcTrigger,Trigger1Y)),NA())</f>
        <v>2.1461123142345606E-2</v>
      </c>
    </row>
    <row r="668" spans="2:17" x14ac:dyDescent="0.2">
      <c r="B668" s="39" t="s">
        <v>42</v>
      </c>
      <c r="D668" s="42">
        <f>_xll.qlCalendarAdvance(Calendar,$D667,B668,"f",FALSE)</f>
        <v>44061</v>
      </c>
      <c r="E668" s="172">
        <f>_xll.qlInterestRateIndexValueDate(IndexON,D668)</f>
        <v>44061</v>
      </c>
      <c r="F668" s="188">
        <f>IFERROR(_xll.qlIndexFixing(IndexON,D668,TRUE,_xll.ohTrigger(RecalcTrigger,TriggerON)),NA())</f>
        <v>1.6757623668295363E-2</v>
      </c>
      <c r="H668" s="42">
        <f>_xll.qlCalendarAdvance(Calendar,$H667,B668,"f",FALSE)</f>
        <v>44061</v>
      </c>
      <c r="I668" s="172">
        <f>_xll.qlInterestRateIndexValueDate(Index1M,$H668)</f>
        <v>44061</v>
      </c>
      <c r="J668" s="177">
        <f>IFERROR(_xll.qlIndexFixing(Index1M,$H668,TRUE,_xll.ohTrigger(RecalcTrigger,Trigger1M)),NA())</f>
        <v>1.8210661972849377E-2</v>
      </c>
      <c r="K668" s="44">
        <f>IFERROR(_xll.qlIndexFixing(Index3M,H668,TRUE,_xll.ohTrigger(RecalcTrigger,Trigger3M)),NA())</f>
        <v>1.9148881791718426E-2</v>
      </c>
      <c r="L668" s="44">
        <f>IFERROR(_xll.qlIndexFixing(Index6M,$H668,TRUE,_xll.ohTrigger(RecalcTrigger,Trigger6M)),NA())</f>
        <v>2.0766670790983432E-2</v>
      </c>
      <c r="M668" s="178">
        <f>IFERROR(_xll.qlIndexFixing(Index1Y,$H668,TRUE,_xll.ohTrigger(RecalcTrigger,Trigger1Y)),NA())</f>
        <v>2.236818913033134E-2</v>
      </c>
      <c r="N668" s="177">
        <f>IFERROR(_xll.qlIndexFixing(ONIndex1M,I668,TRUE,_xll.ohTrigger(RecalcTrigger,Trigger1M)),NA())</f>
        <v>1.8122315942257217E-2</v>
      </c>
      <c r="O668" s="44">
        <f>IFERROR(_xll.qlIndexFixing(ONIndex3M,I668,TRUE,_xll.ohTrigger(RecalcTrigger,Trigger3M)),NA())</f>
        <v>1.8918685114517331E-2</v>
      </c>
      <c r="P668" s="44">
        <f>IFERROR(_xll.qlIndexFixing(ONIndex6M,I668,TRUE,_xll.ohTrigger(RecalcTrigger,Trigger6M)),NA())</f>
        <v>2.0286595922452966E-2</v>
      </c>
      <c r="Q668" s="178">
        <f>IFERROR(_xll.qlIndexFixing(ONIndex1Y,I668,TRUE,_xll.ohTrigger(RecalcTrigger,Trigger1Y)),NA())</f>
        <v>2.1489523696953672E-2</v>
      </c>
    </row>
    <row r="669" spans="2:17" x14ac:dyDescent="0.2">
      <c r="B669" s="39" t="s">
        <v>42</v>
      </c>
      <c r="D669" s="42">
        <f>_xll.qlCalendarAdvance(Calendar,$D668,B669,"f",FALSE)</f>
        <v>44068</v>
      </c>
      <c r="E669" s="172">
        <f>_xll.qlInterestRateIndexValueDate(IndexON,D669)</f>
        <v>44068</v>
      </c>
      <c r="F669" s="188">
        <f>IFERROR(_xll.qlIndexFixing(IndexON,D669,TRUE,_xll.ohTrigger(RecalcTrigger,TriggerON)),NA())</f>
        <v>1.6793306407022479E-2</v>
      </c>
      <c r="H669" s="42">
        <f>_xll.qlCalendarAdvance(Calendar,$H668,B669,"f",FALSE)</f>
        <v>44068</v>
      </c>
      <c r="I669" s="172">
        <f>_xll.qlInterestRateIndexValueDate(Index1M,$H669)</f>
        <v>44068</v>
      </c>
      <c r="J669" s="177">
        <f>IFERROR(_xll.qlIndexFixing(Index1M,$H669,TRUE,_xll.ohTrigger(RecalcTrigger,Trigger1M)),NA())</f>
        <v>1.8245684127632066E-2</v>
      </c>
      <c r="K669" s="44">
        <f>IFERROR(_xll.qlIndexFixing(Index3M,H669,TRUE,_xll.ohTrigger(RecalcTrigger,Trigger3M)),NA())</f>
        <v>1.9176750000595794E-2</v>
      </c>
      <c r="L669" s="44">
        <f>IFERROR(_xll.qlIndexFixing(Index6M,$H669,TRUE,_xll.ohTrigger(RecalcTrigger,Trigger6M)),NA())</f>
        <v>2.0793911621218242E-2</v>
      </c>
      <c r="M669" s="178">
        <f>IFERROR(_xll.qlIndexFixing(Index1Y,$H669,TRUE,_xll.ohTrigger(RecalcTrigger,Trigger1Y)),NA())</f>
        <v>2.239063184755441E-2</v>
      </c>
      <c r="N669" s="177">
        <f>IFERROR(_xll.qlIndexFixing(ONIndex1M,I669,TRUE,_xll.ohTrigger(RecalcTrigger,Trigger1M)),NA())</f>
        <v>1.8157114411759823E-2</v>
      </c>
      <c r="O669" s="44">
        <f>IFERROR(_xll.qlIndexFixing(ONIndex3M,I669,TRUE,_xll.ohTrigger(RecalcTrigger,Trigger3M)),NA())</f>
        <v>1.8947804539667379E-2</v>
      </c>
      <c r="P669" s="44">
        <f>IFERROR(_xll.qlIndexFixing(ONIndex6M,I669,TRUE,_xll.ohTrigger(RecalcTrigger,Trigger6M)),NA())</f>
        <v>2.0316914936298058E-2</v>
      </c>
      <c r="Q669" s="178">
        <f>IFERROR(_xll.qlIndexFixing(ONIndex1Y,I669,TRUE,_xll.ohTrigger(RecalcTrigger,Trigger1Y)),NA())</f>
        <v>2.1517773082417868E-2</v>
      </c>
    </row>
    <row r="670" spans="2:17" x14ac:dyDescent="0.2">
      <c r="B670" s="39" t="s">
        <v>42</v>
      </c>
      <c r="D670" s="42">
        <f>_xll.qlCalendarAdvance(Calendar,$D669,B670,"f",FALSE)</f>
        <v>44075</v>
      </c>
      <c r="E670" s="172">
        <f>_xll.qlInterestRateIndexValueDate(IndexON,D670)</f>
        <v>44075</v>
      </c>
      <c r="F670" s="188">
        <f>IFERROR(_xll.qlIndexFixing(IndexON,D670,TRUE,_xll.ohTrigger(RecalcTrigger,TriggerON)),NA())</f>
        <v>1.6828958577929098E-2</v>
      </c>
      <c r="H670" s="42">
        <f>_xll.qlCalendarAdvance(Calendar,$H669,B670,"f",FALSE)</f>
        <v>44075</v>
      </c>
      <c r="I670" s="172">
        <f>_xll.qlInterestRateIndexValueDate(Index1M,$H670)</f>
        <v>44075</v>
      </c>
      <c r="J670" s="177">
        <f>IFERROR(_xll.qlIndexFixing(Index1M,$H670,TRUE,_xll.ohTrigger(RecalcTrigger,Trigger1M)),NA())</f>
        <v>1.827781490138921E-2</v>
      </c>
      <c r="K670" s="44">
        <f>IFERROR(_xll.qlIndexFixing(Index3M,H670,TRUE,_xll.ohTrigger(RecalcTrigger,Trigger3M)),NA())</f>
        <v>1.9201932232783322E-2</v>
      </c>
      <c r="L670" s="44">
        <f>IFERROR(_xll.qlIndexFixing(Index6M,$H670,TRUE,_xll.ohTrigger(RecalcTrigger,Trigger6M)),NA())</f>
        <v>2.0813644637106252E-2</v>
      </c>
      <c r="M670" s="178">
        <f>IFERROR(_xll.qlIndexFixing(Index1Y,$H670,TRUE,_xll.ohTrigger(RecalcTrigger,Trigger1Y)),NA())</f>
        <v>2.2412815018708176E-2</v>
      </c>
      <c r="N670" s="177">
        <f>IFERROR(_xll.qlIndexFixing(ONIndex1M,I670,TRUE,_xll.ohTrigger(RecalcTrigger,Trigger1M)),NA())</f>
        <v>1.8191992818830105E-2</v>
      </c>
      <c r="O670" s="44">
        <f>IFERROR(_xll.qlIndexFixing(ONIndex3M,I670,TRUE,_xll.ohTrigger(RecalcTrigger,Trigger3M)),NA())</f>
        <v>1.897676804141768E-2</v>
      </c>
      <c r="P670" s="44">
        <f>IFERROR(_xll.qlIndexFixing(ONIndex6M,I670,TRUE,_xll.ohTrigger(RecalcTrigger,Trigger6M)),NA())</f>
        <v>2.0347141453805895E-2</v>
      </c>
      <c r="Q670" s="178">
        <f>IFERROR(_xll.qlIndexFixing(ONIndex1Y,I670,TRUE,_xll.ohTrigger(RecalcTrigger,Trigger1Y)),NA())</f>
        <v>2.1545871298576103E-2</v>
      </c>
    </row>
    <row r="671" spans="2:17" x14ac:dyDescent="0.2">
      <c r="B671" s="39" t="s">
        <v>42</v>
      </c>
      <c r="D671" s="42">
        <f>_xll.qlCalendarAdvance(Calendar,$D670,B671,"f",FALSE)</f>
        <v>44082</v>
      </c>
      <c r="E671" s="172">
        <f>_xll.qlInterestRateIndexValueDate(IndexON,D671)</f>
        <v>44082</v>
      </c>
      <c r="F671" s="188">
        <f>IFERROR(_xll.qlIndexFixing(IndexON,D671,TRUE,_xll.ohTrigger(RecalcTrigger,TriggerON)),NA())</f>
        <v>1.6864580181015221E-2</v>
      </c>
      <c r="H671" s="42">
        <f>_xll.qlCalendarAdvance(Calendar,$H670,B671,"f",FALSE)</f>
        <v>44082</v>
      </c>
      <c r="I671" s="172">
        <f>_xll.qlInterestRateIndexValueDate(Index1M,$H671)</f>
        <v>44082</v>
      </c>
      <c r="J671" s="177">
        <f>IFERROR(_xll.qlIndexFixing(Index1M,$H671,TRUE,_xll.ohTrigger(RecalcTrigger,Trigger1M)),NA())</f>
        <v>1.8312970778487519E-2</v>
      </c>
      <c r="K671" s="44">
        <f>IFERROR(_xll.qlIndexFixing(Index3M,H671,TRUE,_xll.ohTrigger(RecalcTrigger,Trigger3M)),NA())</f>
        <v>1.9229279634393633E-2</v>
      </c>
      <c r="L671" s="44">
        <f>IFERROR(_xll.qlIndexFixing(Index6M,$H671,TRUE,_xll.ohTrigger(RecalcTrigger,Trigger6M)),NA())</f>
        <v>2.0840327186359298E-2</v>
      </c>
      <c r="M671" s="178">
        <f>IFERROR(_xll.qlIndexFixing(Index1Y,$H671,TRUE,_xll.ohTrigger(RecalcTrigger,Trigger1Y)),NA())</f>
        <v>2.2434736375556596E-2</v>
      </c>
      <c r="N671" s="177">
        <f>IFERROR(_xll.qlIndexFixing(ONIndex1M,I671,TRUE,_xll.ohTrigger(RecalcTrigger,Trigger1M)),NA())</f>
        <v>1.8226951163305971E-2</v>
      </c>
      <c r="O671" s="44">
        <f>IFERROR(_xll.qlIndexFixing(ONIndex3M,I671,TRUE,_xll.ohTrigger(RecalcTrigger,Trigger3M)),NA())</f>
        <v>1.9005575619606141E-2</v>
      </c>
      <c r="P671" s="44">
        <f>IFERROR(_xll.qlIndexFixing(ONIndex6M,I671,TRUE,_xll.ohTrigger(RecalcTrigger,Trigger6M)),NA())</f>
        <v>2.0377275475219614E-2</v>
      </c>
      <c r="Q671" s="178">
        <f>IFERROR(_xll.qlIndexFixing(ONIndex1Y,I671,TRUE,_xll.ohTrigger(RecalcTrigger,Trigger1Y)),NA())</f>
        <v>2.1573818345509421E-2</v>
      </c>
    </row>
    <row r="672" spans="2:17" x14ac:dyDescent="0.2">
      <c r="B672" s="39" t="s">
        <v>42</v>
      </c>
      <c r="D672" s="42">
        <f>_xll.qlCalendarAdvance(Calendar,$D671,B672,"f",FALSE)</f>
        <v>44089</v>
      </c>
      <c r="E672" s="172">
        <f>_xll.qlInterestRateIndexValueDate(IndexON,D672)</f>
        <v>44089</v>
      </c>
      <c r="F672" s="188">
        <f>IFERROR(_xll.qlIndexFixing(IndexON,D672,TRUE,_xll.ohTrigger(RecalcTrigger,TriggerON)),NA())</f>
        <v>1.6900171216280846E-2</v>
      </c>
      <c r="H672" s="42">
        <f>_xll.qlCalendarAdvance(Calendar,$H671,B672,"f",FALSE)</f>
        <v>44089</v>
      </c>
      <c r="I672" s="172">
        <f>_xll.qlInterestRateIndexValueDate(Index1M,$H672)</f>
        <v>44089</v>
      </c>
      <c r="J672" s="177">
        <f>IFERROR(_xll.qlIndexFixing(Index1M,$H672,TRUE,_xll.ohTrigger(RecalcTrigger,Trigger1M)),NA())</f>
        <v>1.8348092162656131E-2</v>
      </c>
      <c r="K672" s="44">
        <f>IFERROR(_xll.qlIndexFixing(Index3M,H672,TRUE,_xll.ohTrigger(RecalcTrigger,Trigger3M)),NA())</f>
        <v>1.925633577801816E-2</v>
      </c>
      <c r="L672" s="44">
        <f>IFERROR(_xll.qlIndexFixing(Index6M,$H672,TRUE,_xll.ohTrigger(RecalcTrigger,Trigger6M)),NA())</f>
        <v>2.0866679486538812E-2</v>
      </c>
      <c r="M672" s="178">
        <f>IFERROR(_xll.qlIndexFixing(Index1Y,$H672,TRUE,_xll.ohTrigger(RecalcTrigger,Trigger1Y)),NA())</f>
        <v>2.2456393649869177E-2</v>
      </c>
      <c r="N672" s="177">
        <f>IFERROR(_xll.qlIndexFixing(ONIndex1M,I672,TRUE,_xll.ohTrigger(RecalcTrigger,Trigger1M)),NA())</f>
        <v>1.826198944543056E-2</v>
      </c>
      <c r="O672" s="44">
        <f>IFERROR(_xll.qlIndexFixing(ONIndex3M,I672,TRUE,_xll.ohTrigger(RecalcTrigger,Trigger3M)),NA())</f>
        <v>1.9034227274313809E-2</v>
      </c>
      <c r="P672" s="44">
        <f>IFERROR(_xll.qlIndexFixing(ONIndex6M,I672,TRUE,_xll.ohTrigger(RecalcTrigger,Trigger6M)),NA())</f>
        <v>2.0407317000377123E-2</v>
      </c>
      <c r="Q672" s="178">
        <f>IFERROR(_xll.qlIndexFixing(ONIndex1Y,I672,TRUE,_xll.ohTrigger(RecalcTrigger,Trigger1Y)),NA())</f>
        <v>2.1601614223055732E-2</v>
      </c>
    </row>
    <row r="673" spans="2:17" x14ac:dyDescent="0.2">
      <c r="B673" s="39" t="s">
        <v>42</v>
      </c>
      <c r="D673" s="42">
        <f>_xll.qlCalendarAdvance(Calendar,$D672,B673,"f",FALSE)</f>
        <v>44096</v>
      </c>
      <c r="E673" s="172">
        <f>_xll.qlInterestRateIndexValueDate(IndexON,D673)</f>
        <v>44096</v>
      </c>
      <c r="F673" s="188">
        <f>IFERROR(_xll.qlIndexFixing(IndexON,D673,TRUE,_xll.ohTrigger(RecalcTrigger,TriggerON)),NA())</f>
        <v>1.693573168380702E-2</v>
      </c>
      <c r="H673" s="42">
        <f>_xll.qlCalendarAdvance(Calendar,$H672,B673,"f",FALSE)</f>
        <v>44096</v>
      </c>
      <c r="I673" s="172">
        <f>_xll.qlInterestRateIndexValueDate(Index1M,$H673)</f>
        <v>44096</v>
      </c>
      <c r="J673" s="177">
        <f>IFERROR(_xll.qlIndexFixing(Index1M,$H673,TRUE,_xll.ohTrigger(RecalcTrigger,Trigger1M)),NA())</f>
        <v>1.8383064408200887E-2</v>
      </c>
      <c r="K673" s="44">
        <f>IFERROR(_xll.qlIndexFixing(Index3M,H673,TRUE,_xll.ohTrigger(RecalcTrigger,Trigger3M)),NA())</f>
        <v>1.9283086783558629E-2</v>
      </c>
      <c r="L673" s="44">
        <f>IFERROR(_xll.qlIndexFixing(Index6M,$H673,TRUE,_xll.ohTrigger(RecalcTrigger,Trigger6M)),NA())</f>
        <v>2.0892691018136657E-2</v>
      </c>
      <c r="M673" s="178">
        <f>IFERROR(_xll.qlIndexFixing(Index1Y,$H673,TRUE,_xll.ohTrigger(RecalcTrigger,Trigger1Y)),NA())</f>
        <v>2.2477784573429638E-2</v>
      </c>
      <c r="N673" s="177">
        <f>IFERROR(_xll.qlIndexFixing(ONIndex1M,I673,TRUE,_xll.ohTrigger(RecalcTrigger,Trigger1M)),NA())</f>
        <v>1.8297107664960732E-2</v>
      </c>
      <c r="O673" s="44">
        <f>IFERROR(_xll.qlIndexFixing(ONIndex3M,I673,TRUE,_xll.ohTrigger(RecalcTrigger,Trigger3M)),NA())</f>
        <v>1.9062723005459636E-2</v>
      </c>
      <c r="P673" s="44">
        <f>IFERROR(_xll.qlIndexFixing(ONIndex6M,I673,TRUE,_xll.ohTrigger(RecalcTrigger,Trigger6M)),NA())</f>
        <v>2.0437266029278423E-2</v>
      </c>
      <c r="Q673" s="178">
        <f>IFERROR(_xll.qlIndexFixing(ONIndex1Y,I673,TRUE,_xll.ohTrigger(RecalcTrigger,Trigger1Y)),NA())</f>
        <v>2.1629258931377127E-2</v>
      </c>
    </row>
    <row r="674" spans="2:17" x14ac:dyDescent="0.2">
      <c r="B674" s="39" t="s">
        <v>42</v>
      </c>
      <c r="D674" s="42">
        <f>_xll.qlCalendarAdvance(Calendar,$D673,B674,"f",FALSE)</f>
        <v>44103</v>
      </c>
      <c r="E674" s="172">
        <f>_xll.qlInterestRateIndexValueDate(IndexON,D674)</f>
        <v>44103</v>
      </c>
      <c r="F674" s="188">
        <f>IFERROR(_xll.qlIndexFixing(IndexON,D674,TRUE,_xll.ohTrigger(RecalcTrigger,TriggerON)),NA())</f>
        <v>1.6971261583431652E-2</v>
      </c>
      <c r="H674" s="42">
        <f>_xll.qlCalendarAdvance(Calendar,$H673,B674,"f",FALSE)</f>
        <v>44103</v>
      </c>
      <c r="I674" s="172">
        <f>_xll.qlInterestRateIndexValueDate(Index1M,$H674)</f>
        <v>44103</v>
      </c>
      <c r="J674" s="177">
        <f>IFERROR(_xll.qlIndexFixing(Index1M,$H674,TRUE,_xll.ohTrigger(RecalcTrigger,Trigger1M)),NA())</f>
        <v>1.8417772868101166E-2</v>
      </c>
      <c r="K674" s="44">
        <f>IFERROR(_xll.qlIndexFixing(Index3M,H674,TRUE,_xll.ohTrigger(RecalcTrigger,Trigger3M)),NA())</f>
        <v>1.930951877061575E-2</v>
      </c>
      <c r="L674" s="44">
        <f>IFERROR(_xll.qlIndexFixing(Index6M,$H674,TRUE,_xll.ohTrigger(RecalcTrigger,Trigger6M)),NA())</f>
        <v>2.0918351261274386E-2</v>
      </c>
      <c r="M674" s="178">
        <f>IFERROR(_xll.qlIndexFixing(Index1Y,$H674,TRUE,_xll.ohTrigger(RecalcTrigger,Trigger1Y)),NA())</f>
        <v>2.2498906878038571E-2</v>
      </c>
      <c r="N674" s="177">
        <f>IFERROR(_xll.qlIndexFixing(ONIndex1M,I674,TRUE,_xll.ohTrigger(RecalcTrigger,Trigger1M)),NA())</f>
        <v>1.8332305822139627E-2</v>
      </c>
      <c r="O674" s="44">
        <f>IFERROR(_xll.qlIndexFixing(ONIndex3M,I674,TRUE,_xll.ohTrigger(RecalcTrigger,Trigger3M)),NA())</f>
        <v>1.9091062812962578E-2</v>
      </c>
      <c r="P674" s="44">
        <f>IFERROR(_xll.qlIndexFixing(ONIndex6M,I674,TRUE,_xll.ohTrigger(RecalcTrigger,Trigger6M)),NA())</f>
        <v>2.0467122561923512E-2</v>
      </c>
      <c r="Q674" s="178">
        <f>IFERROR(_xll.qlIndexFixing(ONIndex1Y,I674,TRUE,_xll.ohTrigger(RecalcTrigger,Trigger1Y)),NA())</f>
        <v>2.1656752470230467E-2</v>
      </c>
    </row>
    <row r="675" spans="2:17" x14ac:dyDescent="0.2">
      <c r="B675" s="39" t="s">
        <v>42</v>
      </c>
      <c r="D675" s="42">
        <f>_xll.qlCalendarAdvance(Calendar,$D674,B675,"f",FALSE)</f>
        <v>44110</v>
      </c>
      <c r="E675" s="172">
        <f>_xll.qlInterestRateIndexValueDate(IndexON,D675)</f>
        <v>44110</v>
      </c>
      <c r="F675" s="188">
        <f>IFERROR(_xll.qlIndexFixing(IndexON,D675,TRUE,_xll.ohTrigger(RecalcTrigger,TriggerON)),NA())</f>
        <v>1.7006599550712931E-2</v>
      </c>
      <c r="H675" s="42">
        <f>_xll.qlCalendarAdvance(Calendar,$H674,B675,"f",FALSE)</f>
        <v>44110</v>
      </c>
      <c r="I675" s="172">
        <f>_xll.qlInterestRateIndexValueDate(Index1M,$H675)</f>
        <v>44110</v>
      </c>
      <c r="J675" s="177">
        <f>IFERROR(_xll.qlIndexFixing(Index1M,$H675,TRUE,_xll.ohTrigger(RecalcTrigger,Trigger1M)),NA())</f>
        <v>1.8454991768890101E-2</v>
      </c>
      <c r="K675" s="44">
        <f>IFERROR(_xll.qlIndexFixing(Index3M,H675,TRUE,_xll.ohTrigger(RecalcTrigger,Trigger3M)),NA())</f>
        <v>1.9337929076940763E-2</v>
      </c>
      <c r="L675" s="44">
        <f>IFERROR(_xll.qlIndexFixing(Index6M,$H675,TRUE,_xll.ohTrigger(RecalcTrigger,Trigger6M)),NA())</f>
        <v>2.094592965607275E-2</v>
      </c>
      <c r="M675" s="178">
        <f>IFERROR(_xll.qlIndexFixing(Index1Y,$H675,TRUE,_xll.ohTrigger(RecalcTrigger,Trigger1Y)),NA())</f>
        <v>2.251975870376266E-2</v>
      </c>
      <c r="N675" s="177">
        <f>IFERROR(_xll.qlIndexFixing(ONIndex1M,I675,TRUE,_xll.ohTrigger(RecalcTrigger,Trigger1M)),NA())</f>
        <v>1.836743205803848E-2</v>
      </c>
      <c r="O675" s="44">
        <f>IFERROR(_xll.qlIndexFixing(ONIndex3M,I675,TRUE,_xll.ohTrigger(RecalcTrigger,Trigger3M)),NA())</f>
        <v>1.9119191133842861E-2</v>
      </c>
      <c r="P675" s="44">
        <f>IFERROR(_xll.qlIndexFixing(ONIndex6M,I675,TRUE,_xll.ohTrigger(RecalcTrigger,Trigger6M)),NA())</f>
        <v>2.0496803366618632E-2</v>
      </c>
      <c r="Q675" s="178">
        <f>IFERROR(_xll.qlIndexFixing(ONIndex1Y,I675,TRUE,_xll.ohTrigger(RecalcTrigger,Trigger1Y)),NA())</f>
        <v>2.1684059299768021E-2</v>
      </c>
    </row>
    <row r="676" spans="2:17" x14ac:dyDescent="0.2">
      <c r="B676" s="39" t="s">
        <v>42</v>
      </c>
      <c r="D676" s="42">
        <f>_xll.qlCalendarAdvance(Calendar,$D675,B676,"f",FALSE)</f>
        <v>44117</v>
      </c>
      <c r="E676" s="172">
        <f>_xll.qlInterestRateIndexValueDate(IndexON,D676)</f>
        <v>44117</v>
      </c>
      <c r="F676" s="188">
        <f>IFERROR(_xll.qlIndexFixing(IndexON,D676,TRUE,_xll.ohTrigger(RecalcTrigger,TriggerON)),NA())</f>
        <v>1.704139803148097E-2</v>
      </c>
      <c r="H676" s="42">
        <f>_xll.qlCalendarAdvance(Calendar,$H675,B676,"f",FALSE)</f>
        <v>44117</v>
      </c>
      <c r="I676" s="172">
        <f>_xll.qlInterestRateIndexValueDate(Index1M,$H676)</f>
        <v>44117</v>
      </c>
      <c r="J676" s="177">
        <f>IFERROR(_xll.qlIndexFixing(Index1M,$H676,TRUE,_xll.ohTrigger(RecalcTrigger,Trigger1M)),NA())</f>
        <v>1.8488890353740753E-2</v>
      </c>
      <c r="K676" s="44">
        <f>IFERROR(_xll.qlIndexFixing(Index3M,H676,TRUE,_xll.ohTrigger(RecalcTrigger,Trigger3M)),NA())</f>
        <v>1.9363669490286294E-2</v>
      </c>
      <c r="L676" s="44">
        <f>IFERROR(_xll.qlIndexFixing(Index6M,$H676,TRUE,_xll.ohTrigger(RecalcTrigger,Trigger6M)),NA())</f>
        <v>2.0970839307456066E-2</v>
      </c>
      <c r="M676" s="178">
        <f>IFERROR(_xll.qlIndexFixing(Index1Y,$H676,TRUE,_xll.ohTrigger(RecalcTrigger,Trigger1Y)),NA())</f>
        <v>2.2540342201360586E-2</v>
      </c>
      <c r="N676" s="177">
        <f>IFERROR(_xll.qlIndexFixing(ONIndex1M,I676,TRUE,_xll.ohTrigger(RecalcTrigger,Trigger1M)),NA())</f>
        <v>1.8402159292155718E-2</v>
      </c>
      <c r="O676" s="44">
        <f>IFERROR(_xll.qlIndexFixing(ONIndex3M,I676,TRUE,_xll.ohTrigger(RecalcTrigger,Trigger3M)),NA())</f>
        <v>1.914698829362238E-2</v>
      </c>
      <c r="P676" s="44">
        <f>IFERROR(_xll.qlIndexFixing(ONIndex6M,I676,TRUE,_xll.ohTrigger(RecalcTrigger,Trigger6M)),NA())</f>
        <v>2.0526129175231222E-2</v>
      </c>
      <c r="Q676" s="178">
        <f>IFERROR(_xll.qlIndexFixing(ONIndex1Y,I676,TRUE,_xll.ohTrigger(RecalcTrigger,Trigger1Y)),NA())</f>
        <v>2.1711102872425947E-2</v>
      </c>
    </row>
    <row r="677" spans="2:17" x14ac:dyDescent="0.2">
      <c r="B677" s="39" t="s">
        <v>42</v>
      </c>
      <c r="D677" s="42">
        <f>_xll.qlCalendarAdvance(Calendar,$D676,B677,"f",FALSE)</f>
        <v>44124</v>
      </c>
      <c r="E677" s="172">
        <f>_xll.qlInterestRateIndexValueDate(IndexON,D677)</f>
        <v>44124</v>
      </c>
      <c r="F677" s="188">
        <f>IFERROR(_xll.qlIndexFixing(IndexON,D677,TRUE,_xll.ohTrigger(RecalcTrigger,TriggerON)),NA())</f>
        <v>1.7075644612849494E-2</v>
      </c>
      <c r="H677" s="42">
        <f>_xll.qlCalendarAdvance(Calendar,$H676,B677,"f",FALSE)</f>
        <v>44124</v>
      </c>
      <c r="I677" s="172">
        <f>_xll.qlInterestRateIndexValueDate(Index1M,$H677)</f>
        <v>44124</v>
      </c>
      <c r="J677" s="177">
        <f>IFERROR(_xll.qlIndexFixing(Index1M,$H677,TRUE,_xll.ohTrigger(RecalcTrigger,Trigger1M)),NA())</f>
        <v>1.8522377723987564E-2</v>
      </c>
      <c r="K677" s="44">
        <f>IFERROR(_xll.qlIndexFixing(Index3M,H677,TRUE,_xll.ohTrigger(RecalcTrigger,Trigger3M)),NA())</f>
        <v>1.9389073010896683E-2</v>
      </c>
      <c r="L677" s="44">
        <f>IFERROR(_xll.qlIndexFixing(Index6M,$H677,TRUE,_xll.ohTrigger(RecalcTrigger,Trigger6M)),NA())</f>
        <v>2.0995384101134464E-2</v>
      </c>
      <c r="M677" s="178">
        <f>IFERROR(_xll.qlIndexFixing(Index1Y,$H677,TRUE,_xll.ohTrigger(RecalcTrigger,Trigger1Y)),NA())</f>
        <v>2.256066179841576E-2</v>
      </c>
      <c r="N677" s="177">
        <f>IFERROR(_xll.qlIndexFixing(ONIndex1M,I677,TRUE,_xll.ohTrigger(RecalcTrigger,Trigger1M)),NA())</f>
        <v>1.8436475842723565E-2</v>
      </c>
      <c r="O677" s="44">
        <f>IFERROR(_xll.qlIndexFixing(ONIndex3M,I677,TRUE,_xll.ohTrigger(RecalcTrigger,Trigger3M)),NA())</f>
        <v>1.9174450018244471E-2</v>
      </c>
      <c r="P677" s="44">
        <f>IFERROR(_xll.qlIndexFixing(ONIndex6M,I677,TRUE,_xll.ohTrigger(RecalcTrigger,Trigger6M)),NA())</f>
        <v>2.0555093585267192E-2</v>
      </c>
      <c r="Q677" s="178">
        <f>IFERROR(_xll.qlIndexFixing(ONIndex1Y,I677,TRUE,_xll.ohTrigger(RecalcTrigger,Trigger1Y)),NA())</f>
        <v>2.1737880454189007E-2</v>
      </c>
    </row>
    <row r="678" spans="2:17" x14ac:dyDescent="0.2">
      <c r="B678" s="39" t="s">
        <v>42</v>
      </c>
      <c r="D678" s="42">
        <f>_xll.qlCalendarAdvance(Calendar,$D677,B678,"f",FALSE)</f>
        <v>44131</v>
      </c>
      <c r="E678" s="172">
        <f>_xll.qlInterestRateIndexValueDate(IndexON,D678)</f>
        <v>44131</v>
      </c>
      <c r="F678" s="188">
        <f>IFERROR(_xll.qlIndexFixing(IndexON,D678,TRUE,_xll.ohTrigger(RecalcTrigger,TriggerON)),NA())</f>
        <v>1.7109339294575365E-2</v>
      </c>
      <c r="H678" s="42">
        <f>_xll.qlCalendarAdvance(Calendar,$H677,B678,"f",FALSE)</f>
        <v>44131</v>
      </c>
      <c r="I678" s="172">
        <f>_xll.qlInterestRateIndexValueDate(Index1M,$H678)</f>
        <v>44131</v>
      </c>
      <c r="J678" s="177">
        <f>IFERROR(_xll.qlIndexFixing(Index1M,$H678,TRUE,_xll.ohTrigger(RecalcTrigger,Trigger1M)),NA())</f>
        <v>1.8555453876132475E-2</v>
      </c>
      <c r="K678" s="44">
        <f>IFERROR(_xll.qlIndexFixing(Index3M,H678,TRUE,_xll.ohTrigger(RecalcTrigger,Trigger3M)),NA())</f>
        <v>1.9414139632331386E-2</v>
      </c>
      <c r="L678" s="44">
        <f>IFERROR(_xll.qlIndexFixing(Index6M,$H678,TRUE,_xll.ohTrigger(RecalcTrigger,Trigger6M)),NA())</f>
        <v>2.1019564023842634E-2</v>
      </c>
      <c r="M678" s="178">
        <f>IFERROR(_xll.qlIndexFixing(Index1Y,$H678,TRUE,_xll.ohTrigger(RecalcTrigger,Trigger1Y)),NA())</f>
        <v>2.2580721949200022E-2</v>
      </c>
      <c r="N678" s="177">
        <f>IFERROR(_xll.qlIndexFixing(ONIndex1M,I678,TRUE,_xll.ohTrigger(RecalcTrigger,Trigger1M)),NA())</f>
        <v>1.8470381709823069E-2</v>
      </c>
      <c r="O678" s="44">
        <f>IFERROR(_xll.qlIndexFixing(ONIndex3M,I678,TRUE,_xll.ohTrigger(RecalcTrigger,Trigger3M)),NA())</f>
        <v>1.9201576307628088E-2</v>
      </c>
      <c r="P678" s="44">
        <f>IFERROR(_xll.qlIndexFixing(ONIndex6M,I678,TRUE,_xll.ohTrigger(RecalcTrigger,Trigger6M)),NA())</f>
        <v>2.0583696596645495E-2</v>
      </c>
      <c r="Q678" s="178">
        <f>IFERROR(_xll.qlIndexFixing(ONIndex1Y,I678,TRUE,_xll.ohTrigger(RecalcTrigger,Trigger1Y)),NA())</f>
        <v>2.1764392045138248E-2</v>
      </c>
    </row>
    <row r="679" spans="2:17" x14ac:dyDescent="0.2">
      <c r="B679" s="39" t="s">
        <v>42</v>
      </c>
      <c r="D679" s="42">
        <f>_xll.qlCalendarAdvance(Calendar,$D678,B679,"f",FALSE)</f>
        <v>44138</v>
      </c>
      <c r="E679" s="172">
        <f>_xll.qlInterestRateIndexValueDate(IndexON,D679)</f>
        <v>44138</v>
      </c>
      <c r="F679" s="188">
        <f>IFERROR(_xll.qlIndexFixing(IndexON,D679,TRUE,_xll.ohTrigger(RecalcTrigger,TriggerON)),NA())</f>
        <v>1.7142482076658583E-2</v>
      </c>
      <c r="H679" s="42">
        <f>_xll.qlCalendarAdvance(Calendar,$H678,B679,"f",FALSE)</f>
        <v>44138</v>
      </c>
      <c r="I679" s="172">
        <f>_xll.qlInterestRateIndexValueDate(Index1M,$H679)</f>
        <v>44138</v>
      </c>
      <c r="J679" s="177">
        <f>IFERROR(_xll.qlIndexFixing(Index1M,$H679,TRUE,_xll.ohTrigger(RecalcTrigger,Trigger1M)),NA())</f>
        <v>1.8585347631381643E-2</v>
      </c>
      <c r="K679" s="44">
        <f>IFERROR(_xll.qlIndexFixing(Index3M,H679,TRUE,_xll.ohTrigger(RecalcTrigger,Trigger3M)),NA())</f>
        <v>1.9438869348231799E-2</v>
      </c>
      <c r="L679" s="44">
        <f>IFERROR(_xll.qlIndexFixing(Index6M,$H679,TRUE,_xll.ohTrigger(RecalcTrigger,Trigger6M)),NA())</f>
        <v>2.1043379062513416E-2</v>
      </c>
      <c r="M679" s="178">
        <f>IFERROR(_xll.qlIndexFixing(Index1Y,$H679,TRUE,_xll.ohTrigger(RecalcTrigger,Trigger1Y)),NA())</f>
        <v>2.2600527108535662E-2</v>
      </c>
      <c r="N679" s="177">
        <f>IFERROR(_xll.qlIndexFixing(ONIndex1M,I679,TRUE,_xll.ohTrigger(RecalcTrigger,Trigger1M)),NA())</f>
        <v>1.8503876893211091E-2</v>
      </c>
      <c r="O679" s="44">
        <f>IFERROR(_xll.qlIndexFixing(ONIndex3M,I679,TRUE,_xll.ohTrigger(RecalcTrigger,Trigger3M)),NA())</f>
        <v>1.9228367161692184E-2</v>
      </c>
      <c r="P679" s="44">
        <f>IFERROR(_xll.qlIndexFixing(ONIndex6M,I679,TRUE,_xll.ohTrigger(RecalcTrigger,Trigger6M)),NA())</f>
        <v>2.0611938209285086E-2</v>
      </c>
      <c r="Q679" s="178">
        <f>IFERROR(_xll.qlIndexFixing(ONIndex1Y,I679,TRUE,_xll.ohTrigger(RecalcTrigger,Trigger1Y)),NA())</f>
        <v>2.1790637645111577E-2</v>
      </c>
    </row>
    <row r="680" spans="2:17" x14ac:dyDescent="0.2">
      <c r="B680" s="39" t="s">
        <v>42</v>
      </c>
      <c r="D680" s="42">
        <f>_xll.qlCalendarAdvance(Calendar,$D679,B680,"f",FALSE)</f>
        <v>44145</v>
      </c>
      <c r="E680" s="172">
        <f>_xll.qlInterestRateIndexValueDate(IndexON,D680)</f>
        <v>44145</v>
      </c>
      <c r="F680" s="188">
        <f>IFERROR(_xll.qlIndexFixing(IndexON,D680,TRUE,_xll.ohTrigger(RecalcTrigger,TriggerON)),NA())</f>
        <v>1.7175072958856008E-2</v>
      </c>
      <c r="H680" s="42">
        <f>_xll.qlCalendarAdvance(Calendar,$H679,B680,"f",FALSE)</f>
        <v>44145</v>
      </c>
      <c r="I680" s="172">
        <f>_xll.qlInterestRateIndexValueDate(Index1M,$H680)</f>
        <v>44145</v>
      </c>
      <c r="J680" s="177">
        <f>IFERROR(_xll.qlIndexFixing(Index1M,$H680,TRUE,_xll.ohTrigger(RecalcTrigger,Trigger1M)),NA())</f>
        <v>1.8617629066416768E-2</v>
      </c>
      <c r="K680" s="44">
        <f>IFERROR(_xll.qlIndexFixing(Index3M,H680,TRUE,_xll.ohTrigger(RecalcTrigger,Trigger3M)),NA())</f>
        <v>1.9463262152327403E-2</v>
      </c>
      <c r="L680" s="44">
        <f>IFERROR(_xll.qlIndexFixing(Index6M,$H680,TRUE,_xll.ohTrigger(RecalcTrigger,Trigger6M)),NA())</f>
        <v>2.1064673273482028E-2</v>
      </c>
      <c r="M680" s="178">
        <f>IFERROR(_xll.qlIndexFixing(Index1Y,$H680,TRUE,_xll.ohTrigger(RecalcTrigger,Trigger1Y)),NA())</f>
        <v>2.2620081731784536E-2</v>
      </c>
      <c r="N680" s="177">
        <f>IFERROR(_xll.qlIndexFixing(ONIndex1M,I680,TRUE,_xll.ohTrigger(RecalcTrigger,Trigger1M)),NA())</f>
        <v>1.8536961392725537E-2</v>
      </c>
      <c r="O680" s="44">
        <f>IFERROR(_xll.qlIndexFixing(ONIndex3M,I680,TRUE,_xll.ohTrigger(RecalcTrigger,Trigger3M)),NA())</f>
        <v>1.9254822580274666E-2</v>
      </c>
      <c r="P680" s="44">
        <f>IFERROR(_xll.qlIndexFixing(ONIndex6M,I680,TRUE,_xll.ohTrigger(RecalcTrigger,Trigger6M)),NA())</f>
        <v>2.0639818422942824E-2</v>
      </c>
      <c r="Q680" s="178">
        <f>IFERROR(_xll.qlIndexFixing(ONIndex1Y,I680,TRUE,_xll.ohTrigger(RecalcTrigger,Trigger1Y)),NA())</f>
        <v>2.1816617254108994E-2</v>
      </c>
    </row>
    <row r="681" spans="2:17" x14ac:dyDescent="0.2">
      <c r="B681" s="39" t="s">
        <v>42</v>
      </c>
      <c r="D681" s="42">
        <f>_xll.qlCalendarAdvance(Calendar,$D680,B681,"f",FALSE)</f>
        <v>44152</v>
      </c>
      <c r="E681" s="172">
        <f>_xll.qlInterestRateIndexValueDate(IndexON,D681)</f>
        <v>44152</v>
      </c>
      <c r="F681" s="188">
        <f>IFERROR(_xll.qlIndexFixing(IndexON,D681,TRUE,_xll.ohTrigger(RecalcTrigger,TriggerON)),NA())</f>
        <v>1.7207111941086595E-2</v>
      </c>
      <c r="H681" s="42">
        <f>_xll.qlCalendarAdvance(Calendar,$H680,B681,"f",FALSE)</f>
        <v>44152</v>
      </c>
      <c r="I681" s="172">
        <f>_xll.qlInterestRateIndexValueDate(Index1M,$H681)</f>
        <v>44152</v>
      </c>
      <c r="J681" s="177">
        <f>IFERROR(_xll.qlIndexFixing(Index1M,$H681,TRUE,_xll.ohTrigger(RecalcTrigger,Trigger1M)),NA())</f>
        <v>1.8649499291479892E-2</v>
      </c>
      <c r="K681" s="44">
        <f>IFERROR(_xll.qlIndexFixing(Index3M,H681,TRUE,_xll.ohTrigger(RecalcTrigger,Trigger3M)),NA())</f>
        <v>1.9487318038432257E-2</v>
      </c>
      <c r="L681" s="44">
        <f>IFERROR(_xll.qlIndexFixing(Index6M,$H681,TRUE,_xll.ohTrigger(RecalcTrigger,Trigger6M)),NA())</f>
        <v>2.1087783244779574E-2</v>
      </c>
      <c r="M681" s="178">
        <f>IFERROR(_xll.qlIndexFixing(Index1Y,$H681,TRUE,_xll.ohTrigger(RecalcTrigger,Trigger1Y)),NA())</f>
        <v>2.2639390274836302E-2</v>
      </c>
      <c r="N681" s="177">
        <f>IFERROR(_xll.qlIndexFixing(ONIndex1M,I681,TRUE,_xll.ohTrigger(RecalcTrigger,Trigger1M)),NA())</f>
        <v>1.8569635208366408E-2</v>
      </c>
      <c r="O681" s="44">
        <f>IFERROR(_xll.qlIndexFixing(ONIndex3M,I681,TRUE,_xll.ohTrigger(RecalcTrigger,Trigger3M)),NA())</f>
        <v>1.9280942563375536E-2</v>
      </c>
      <c r="P681" s="44">
        <f>IFERROR(_xll.qlIndexFixing(ONIndex6M,I681,TRUE,_xll.ohTrigger(RecalcTrigger,Trigger6M)),NA())</f>
        <v>2.0667337237780803E-2</v>
      </c>
      <c r="Q681" s="178">
        <f>IFERROR(_xll.qlIndexFixing(ONIndex1Y,I681,TRUE,_xll.ohTrigger(RecalcTrigger,Trigger1Y)),NA())</f>
        <v>2.1842330872049454E-2</v>
      </c>
    </row>
    <row r="682" spans="2:17" x14ac:dyDescent="0.2">
      <c r="B682" s="39" t="s">
        <v>42</v>
      </c>
      <c r="D682" s="42">
        <f>_xll.qlCalendarAdvance(Calendar,$D681,B682,"f",FALSE)</f>
        <v>44159</v>
      </c>
      <c r="E682" s="172">
        <f>_xll.qlInterestRateIndexValueDate(IndexON,D682)</f>
        <v>44159</v>
      </c>
      <c r="F682" s="188">
        <f>IFERROR(_xll.qlIndexFixing(IndexON,D682,TRUE,_xll.ohTrigger(RecalcTrigger,TriggerON)),NA())</f>
        <v>1.7238599023107204E-2</v>
      </c>
      <c r="H682" s="42">
        <f>_xll.qlCalendarAdvance(Calendar,$H681,B682,"f",FALSE)</f>
        <v>44159</v>
      </c>
      <c r="I682" s="172">
        <f>_xll.qlInterestRateIndexValueDate(Index1M,$H682)</f>
        <v>44159</v>
      </c>
      <c r="J682" s="177">
        <f>IFERROR(_xll.qlIndexFixing(Index1M,$H682,TRUE,_xll.ohTrigger(RecalcTrigger,Trigger1M)),NA())</f>
        <v>1.8680958303339972E-2</v>
      </c>
      <c r="K682" s="44">
        <f>IFERROR(_xll.qlIndexFixing(Index3M,H682,TRUE,_xll.ohTrigger(RecalcTrigger,Trigger3M)),NA())</f>
        <v>1.9511037000445861E-2</v>
      </c>
      <c r="L682" s="44">
        <f>IFERROR(_xll.qlIndexFixing(Index6M,$H682,TRUE,_xll.ohTrigger(RecalcTrigger,Trigger6M)),NA())</f>
        <v>2.1110528314430391E-2</v>
      </c>
      <c r="M682" s="178">
        <f>IFERROR(_xll.qlIndexFixing(Index1Y,$H682,TRUE,_xll.ohTrigger(RecalcTrigger,Trigger1Y)),NA())</f>
        <v>2.2658457194098869E-2</v>
      </c>
      <c r="N682" s="177">
        <f>IFERROR(_xll.qlIndexFixing(ONIndex1M,I682,TRUE,_xll.ohTrigger(RecalcTrigger,Trigger1M)),NA())</f>
        <v>1.8601898340133705E-2</v>
      </c>
      <c r="O682" s="44">
        <f>IFERROR(_xll.qlIndexFixing(ONIndex3M,I682,TRUE,_xll.ohTrigger(RecalcTrigger,Trigger3M)),NA())</f>
        <v>1.9306727110994792E-2</v>
      </c>
      <c r="P682" s="44">
        <f>IFERROR(_xll.qlIndexFixing(ONIndex6M,I682,TRUE,_xll.ohTrigger(RecalcTrigger,Trigger6M)),NA())</f>
        <v>2.0694494653555884E-2</v>
      </c>
      <c r="Q682" s="178">
        <f>IFERROR(_xll.qlIndexFixing(ONIndex1Y,I682,TRUE,_xll.ohTrigger(RecalcTrigger,Trigger1Y)),NA())</f>
        <v>2.1867778498851909E-2</v>
      </c>
    </row>
    <row r="683" spans="2:17" x14ac:dyDescent="0.2">
      <c r="B683" s="39" t="s">
        <v>42</v>
      </c>
      <c r="D683" s="42">
        <f>_xll.qlCalendarAdvance(Calendar,$D682,B683,"f",FALSE)</f>
        <v>44166</v>
      </c>
      <c r="E683" s="172">
        <f>_xll.qlInterestRateIndexValueDate(IndexON,D683)</f>
        <v>44166</v>
      </c>
      <c r="F683" s="188">
        <f>IFERROR(_xll.qlIndexFixing(IndexON,D683,TRUE,_xll.ohTrigger(RecalcTrigger,TriggerON)),NA())</f>
        <v>1.7269534204917836E-2</v>
      </c>
      <c r="H683" s="42">
        <f>_xll.qlCalendarAdvance(Calendar,$H682,B683,"f",FALSE)</f>
        <v>44166</v>
      </c>
      <c r="I683" s="172">
        <f>_xll.qlInterestRateIndexValueDate(Index1M,$H683)</f>
        <v>44166</v>
      </c>
      <c r="J683" s="177">
        <f>IFERROR(_xll.qlIndexFixing(Index1M,$H683,TRUE,_xll.ohTrigger(RecalcTrigger,Trigger1M)),NA())</f>
        <v>1.8722631336745368E-2</v>
      </c>
      <c r="K683" s="44">
        <f>IFERROR(_xll.qlIndexFixing(Index3M,H683,TRUE,_xll.ohTrigger(RecalcTrigger,Trigger3M)),NA())</f>
        <v>1.9530160332524492E-2</v>
      </c>
      <c r="L683" s="44">
        <f>IFERROR(_xll.qlIndexFixing(Index6M,$H683,TRUE,_xll.ohTrigger(RecalcTrigger,Trigger6M)),NA())</f>
        <v>2.1134990122359618E-2</v>
      </c>
      <c r="M683" s="178">
        <f>IFERROR(_xll.qlIndexFixing(Index1Y,$H683,TRUE,_xll.ohTrigger(RecalcTrigger,Trigger1Y)),NA())</f>
        <v>2.2677286946485964E-2</v>
      </c>
      <c r="N683" s="177">
        <f>IFERROR(_xll.qlIndexFixing(ONIndex1M,I683,TRUE,_xll.ohTrigger(RecalcTrigger,Trigger1M)),NA())</f>
        <v>1.8633750787622194E-2</v>
      </c>
      <c r="O683" s="44">
        <f>IFERROR(_xll.qlIndexFixing(ONIndex3M,I683,TRUE,_xll.ohTrigger(RecalcTrigger,Trigger3M)),NA())</f>
        <v>1.9332176222970343E-2</v>
      </c>
      <c r="P683" s="44">
        <f>IFERROR(_xll.qlIndexFixing(ONIndex6M,I683,TRUE,_xll.ohTrigger(RecalcTrigger,Trigger6M)),NA())</f>
        <v>2.0721290670268067E-2</v>
      </c>
      <c r="Q683" s="178">
        <f>IFERROR(_xll.qlIndexFixing(ONIndex1Y,I683,TRUE,_xll.ohTrigger(RecalcTrigger,Trigger1Y)),NA())</f>
        <v>2.1892960134516359E-2</v>
      </c>
    </row>
    <row r="684" spans="2:17" x14ac:dyDescent="0.2">
      <c r="B684" s="39" t="s">
        <v>42</v>
      </c>
      <c r="D684" s="42">
        <f>_xll.qlCalendarAdvance(Calendar,$D683,B684,"f",FALSE)</f>
        <v>44173</v>
      </c>
      <c r="E684" s="172">
        <f>_xll.qlInterestRateIndexValueDate(IndexON,D684)</f>
        <v>44173</v>
      </c>
      <c r="F684" s="188">
        <f>IFERROR(_xll.qlIndexFixing(IndexON,D684,TRUE,_xll.ohTrigger(RecalcTrigger,TriggerON)),NA())</f>
        <v>1.7299917486194305E-2</v>
      </c>
      <c r="H684" s="42">
        <f>_xll.qlCalendarAdvance(Calendar,$H683,B684,"f",FALSE)</f>
        <v>44173</v>
      </c>
      <c r="I684" s="172">
        <f>_xll.qlInterestRateIndexValueDate(Index1M,$H684)</f>
        <v>44173</v>
      </c>
      <c r="J684" s="177">
        <f>IFERROR(_xll.qlIndexFixing(Index1M,$H684,TRUE,_xll.ohTrigger(RecalcTrigger,Trigger1M)),NA())</f>
        <v>1.8745275018016365E-2</v>
      </c>
      <c r="K684" s="44">
        <f>IFERROR(_xll.qlIndexFixing(Index3M,H684,TRUE,_xll.ohTrigger(RecalcTrigger,Trigger3M)),NA())</f>
        <v>1.9553251096376564E-2</v>
      </c>
      <c r="L684" s="44">
        <f>IFERROR(_xll.qlIndexFixing(Index6M,$H684,TRUE,_xll.ohTrigger(RecalcTrigger,Trigger6M)),NA())</f>
        <v>2.1156980551721969E-2</v>
      </c>
      <c r="M684" s="178">
        <f>IFERROR(_xll.qlIndexFixing(Index1Y,$H684,TRUE,_xll.ohTrigger(RecalcTrigger,Trigger1Y)),NA())</f>
        <v>2.2695883989408694E-2</v>
      </c>
      <c r="N684" s="177">
        <f>IFERROR(_xll.qlIndexFixing(ONIndex1M,I684,TRUE,_xll.ohTrigger(RecalcTrigger,Trigger1M)),NA())</f>
        <v>1.866519255099397E-2</v>
      </c>
      <c r="O684" s="44">
        <f>IFERROR(_xll.qlIndexFixing(ONIndex3M,I684,TRUE,_xll.ohTrigger(RecalcTrigger,Trigger3M)),NA())</f>
        <v>1.9357289899221142E-2</v>
      </c>
      <c r="P684" s="44">
        <f>IFERROR(_xll.qlIndexFixing(ONIndex6M,I684,TRUE,_xll.ohTrigger(RecalcTrigger,Trigger6M)),NA())</f>
        <v>2.0747725287755259E-2</v>
      </c>
      <c r="Q684" s="178">
        <f>IFERROR(_xll.qlIndexFixing(ONIndex1Y,I684,TRUE,_xll.ohTrigger(RecalcTrigger,Trigger1Y)),NA())</f>
        <v>2.1917875779042806E-2</v>
      </c>
    </row>
    <row r="685" spans="2:17" x14ac:dyDescent="0.2">
      <c r="B685" s="39" t="s">
        <v>42</v>
      </c>
      <c r="D685" s="42">
        <f>_xll.qlCalendarAdvance(Calendar,$D684,B685,"f",FALSE)</f>
        <v>44180</v>
      </c>
      <c r="E685" s="172">
        <f>_xll.qlInterestRateIndexValueDate(IndexON,D685)</f>
        <v>44180</v>
      </c>
      <c r="F685" s="188">
        <f>IFERROR(_xll.qlIndexFixing(IndexON,D685,TRUE,_xll.ohTrigger(RecalcTrigger,TriggerON)),NA())</f>
        <v>1.7329748866936612E-2</v>
      </c>
      <c r="H685" s="42">
        <f>_xll.qlCalendarAdvance(Calendar,$H684,B685,"f",FALSE)</f>
        <v>44180</v>
      </c>
      <c r="I685" s="172">
        <f>_xll.qlInterestRateIndexValueDate(Index1M,$H685)</f>
        <v>44180</v>
      </c>
      <c r="J685" s="177">
        <f>IFERROR(_xll.qlIndexFixing(Index1M,$H685,TRUE,_xll.ohTrigger(RecalcTrigger,Trigger1M)),NA())</f>
        <v>1.8775472548937557E-2</v>
      </c>
      <c r="K685" s="44">
        <f>IFERROR(_xll.qlIndexFixing(Index3M,H685,TRUE,_xll.ohTrigger(RecalcTrigger,Trigger3M)),NA())</f>
        <v>1.9576004952316203E-2</v>
      </c>
      <c r="L685" s="44">
        <f>IFERROR(_xll.qlIndexFixing(Index6M,$H685,TRUE,_xll.ohTrigger(RecalcTrigger,Trigger6M)),NA())</f>
        <v>2.1178606022779149E-2</v>
      </c>
      <c r="M685" s="178">
        <f>IFERROR(_xll.qlIndexFixing(Index1Y,$H685,TRUE,_xll.ohTrigger(RecalcTrigger,Trigger1Y)),NA())</f>
        <v>2.2714252780763111E-2</v>
      </c>
      <c r="N685" s="177">
        <f>IFERROR(_xll.qlIndexFixing(ONIndex1M,I685,TRUE,_xll.ohTrigger(RecalcTrigger,Trigger1M)),NA())</f>
        <v>1.8696223629924846E-2</v>
      </c>
      <c r="O685" s="44">
        <f>IFERROR(_xll.qlIndexFixing(ONIndex3M,I685,TRUE,_xll.ohTrigger(RecalcTrigger,Trigger3M)),NA())</f>
        <v>1.9382068139666142E-2</v>
      </c>
      <c r="P685" s="44">
        <f>IFERROR(_xll.qlIndexFixing(ONIndex6M,I685,TRUE,_xll.ohTrigger(RecalcTrigger,Trigger6M)),NA())</f>
        <v>2.077379850601746E-2</v>
      </c>
      <c r="Q685" s="178">
        <f>IFERROR(_xll.qlIndexFixing(ONIndex1Y,I685,TRUE,_xll.ohTrigger(RecalcTrigger,Trigger1Y)),NA())</f>
        <v>2.1942525432188109E-2</v>
      </c>
    </row>
    <row r="686" spans="2:17" x14ac:dyDescent="0.2">
      <c r="B686" s="39" t="s">
        <v>42</v>
      </c>
      <c r="D686" s="42">
        <f>_xll.qlCalendarAdvance(Calendar,$D685,B686,"f",FALSE)</f>
        <v>44187</v>
      </c>
      <c r="E686" s="172">
        <f>_xll.qlInterestRateIndexValueDate(IndexON,D686)</f>
        <v>44187</v>
      </c>
      <c r="F686" s="188">
        <f>IFERROR(_xll.qlIndexFixing(IndexON,D686,TRUE,_xll.ohTrigger(RecalcTrigger,TriggerON)),NA())</f>
        <v>1.7359028346982663E-2</v>
      </c>
      <c r="H686" s="42">
        <f>_xll.qlCalendarAdvance(Calendar,$H685,B686,"f",FALSE)</f>
        <v>44187</v>
      </c>
      <c r="I686" s="172">
        <f>_xll.qlInterestRateIndexValueDate(Index1M,$H686)</f>
        <v>44187</v>
      </c>
      <c r="J686" s="177">
        <f>IFERROR(_xll.qlIndexFixing(Index1M,$H686,TRUE,_xll.ohTrigger(RecalcTrigger,Trigger1M)),NA())</f>
        <v>1.8805258835273019E-2</v>
      </c>
      <c r="K686" s="44">
        <f>IFERROR(_xll.qlIndexFixing(Index3M,H686,TRUE,_xll.ohTrigger(RecalcTrigger,Trigger3M)),NA())</f>
        <v>1.9598421894697182E-2</v>
      </c>
      <c r="L686" s="44">
        <f>IFERROR(_xll.qlIndexFixing(Index6M,$H686,TRUE,_xll.ohTrigger(RecalcTrigger,Trigger6M)),NA())</f>
        <v>2.1199866523842238E-2</v>
      </c>
      <c r="M686" s="178">
        <f>IFERROR(_xll.qlIndexFixing(Index1Y,$H686,TRUE,_xll.ohTrigger(RecalcTrigger,Trigger1Y)),NA())</f>
        <v>2.2732397778921776E-2</v>
      </c>
      <c r="N686" s="177">
        <f>IFERROR(_xll.qlIndexFixing(ONIndex1M,I686,TRUE,_xll.ohTrigger(RecalcTrigger,Trigger1M)),NA())</f>
        <v>1.872684402449587E-2</v>
      </c>
      <c r="O686" s="44">
        <f>IFERROR(_xll.qlIndexFixing(ONIndex3M,I686,TRUE,_xll.ohTrigger(RecalcTrigger,Trigger3M)),NA())</f>
        <v>1.940651094438639E-2</v>
      </c>
      <c r="P686" s="44">
        <f>IFERROR(_xll.qlIndexFixing(ONIndex6M,I686,TRUE,_xll.ohTrigger(RecalcTrigger,Trigger6M)),NA())</f>
        <v>2.0799510324892578E-2</v>
      </c>
      <c r="Q686" s="178">
        <f>IFERROR(_xll.qlIndexFixing(ONIndex1Y,I686,TRUE,_xll.ohTrigger(RecalcTrigger,Trigger1Y)),NA())</f>
        <v>2.1966909094033316E-2</v>
      </c>
    </row>
    <row r="687" spans="2:17" x14ac:dyDescent="0.2">
      <c r="B687" s="39" t="s">
        <v>42</v>
      </c>
      <c r="D687" s="42">
        <f>_xll.qlCalendarAdvance(Calendar,$D686,B687,"f",FALSE)</f>
        <v>44194</v>
      </c>
      <c r="E687" s="172">
        <f>_xll.qlInterestRateIndexValueDate(IndexON,D687)</f>
        <v>44194</v>
      </c>
      <c r="F687" s="188">
        <f>IFERROR(_xll.qlIndexFixing(IndexON,D687,TRUE,_xll.ohTrigger(RecalcTrigger,TriggerON)),NA())</f>
        <v>1.7387755926170367E-2</v>
      </c>
      <c r="H687" s="42">
        <f>_xll.qlCalendarAdvance(Calendar,$H686,B687,"f",FALSE)</f>
        <v>44194</v>
      </c>
      <c r="I687" s="172">
        <f>_xll.qlInterestRateIndexValueDate(Index1M,$H687)</f>
        <v>44194</v>
      </c>
      <c r="J687" s="177">
        <f>IFERROR(_xll.qlIndexFixing(Index1M,$H687,TRUE,_xll.ohTrigger(RecalcTrigger,Trigger1M)),NA())</f>
        <v>1.8834633873906385E-2</v>
      </c>
      <c r="K687" s="44">
        <f>IFERROR(_xll.qlIndexFixing(Index3M,H687,TRUE,_xll.ohTrigger(RecalcTrigger,Trigger3M)),NA())</f>
        <v>1.9620501917958832E-2</v>
      </c>
      <c r="L687" s="44">
        <f>IFERROR(_xll.qlIndexFixing(Index6M,$H687,TRUE,_xll.ohTrigger(RecalcTrigger,Trigger6M)),NA())</f>
        <v>2.1220762043421368E-2</v>
      </c>
      <c r="M687" s="178">
        <f>IFERROR(_xll.qlIndexFixing(Index1Y,$H687,TRUE,_xll.ohTrigger(RecalcTrigger,Trigger1Y)),NA())</f>
        <v>2.2750323442724207E-2</v>
      </c>
      <c r="N687" s="177">
        <f>IFERROR(_xll.qlIndexFixing(ONIndex1M,I687,TRUE,_xll.ohTrigger(RecalcTrigger,Trigger1M)),NA())</f>
        <v>1.8757053734544948E-2</v>
      </c>
      <c r="O687" s="44">
        <f>IFERROR(_xll.qlIndexFixing(ONIndex3M,I687,TRUE,_xll.ohTrigger(RecalcTrigger,Trigger3M)),NA())</f>
        <v>1.9430618313138748E-2</v>
      </c>
      <c r="P687" s="44">
        <f>IFERROR(_xll.qlIndexFixing(ONIndex6M,I687,TRUE,_xll.ohTrigger(RecalcTrigger,Trigger6M)),NA())</f>
        <v>2.082486074446166E-2</v>
      </c>
      <c r="Q687" s="178">
        <f>IFERROR(_xll.qlIndexFixing(ONIndex1Y,I687,TRUE,_xll.ohTrigger(RecalcTrigger,Trigger1Y)),NA())</f>
        <v>2.1991026764497379E-2</v>
      </c>
    </row>
    <row r="688" spans="2:17" x14ac:dyDescent="0.2">
      <c r="B688" s="39" t="s">
        <v>42</v>
      </c>
      <c r="D688" s="42">
        <f>_xll.qlCalendarAdvance(Calendar,$D687,B688,"f",FALSE)</f>
        <v>44201</v>
      </c>
      <c r="E688" s="172">
        <f>_xll.qlInterestRateIndexValueDate(IndexON,D688)</f>
        <v>44201</v>
      </c>
      <c r="F688" s="188">
        <f>IFERROR(_xll.qlIndexFixing(IndexON,D688,TRUE,_xll.ohTrigger(RecalcTrigger,TriggerON)),NA())</f>
        <v>1.7415931604418677E-2</v>
      </c>
      <c r="H688" s="42">
        <f>_xll.qlCalendarAdvance(Calendar,$H687,B688,"f",FALSE)</f>
        <v>44201</v>
      </c>
      <c r="I688" s="172">
        <f>_xll.qlInterestRateIndexValueDate(Index1M,$H688)</f>
        <v>44201</v>
      </c>
      <c r="J688" s="177">
        <f>IFERROR(_xll.qlIndexFixing(Index1M,$H688,TRUE,_xll.ohTrigger(RecalcTrigger,Trigger1M)),NA())</f>
        <v>1.8863597661765742E-2</v>
      </c>
      <c r="K688" s="44">
        <f>IFERROR(_xll.qlIndexFixing(Index3M,H688,TRUE,_xll.ohTrigger(RecalcTrigger,Trigger3M)),NA())</f>
        <v>1.9644261083087974E-2</v>
      </c>
      <c r="L688" s="44">
        <f>IFERROR(_xll.qlIndexFixing(Index6M,$H688,TRUE,_xll.ohTrigger(RecalcTrigger,Trigger6M)),NA())</f>
        <v>2.1239335126865776E-2</v>
      </c>
      <c r="M688" s="178">
        <f>IFERROR(_xll.qlIndexFixing(Index1Y,$H688,TRUE,_xll.ohTrigger(RecalcTrigger,Trigger1Y)),NA())</f>
        <v>2.2768034231464895E-2</v>
      </c>
      <c r="N688" s="177">
        <f>IFERROR(_xll.qlIndexFixing(ONIndex1M,I688,TRUE,_xll.ohTrigger(RecalcTrigger,Trigger1M)),NA())</f>
        <v>1.8786852759909989E-2</v>
      </c>
      <c r="O688" s="44">
        <f>IFERROR(_xll.qlIndexFixing(ONIndex3M,I688,TRUE,_xll.ohTrigger(RecalcTrigger,Trigger3M)),NA())</f>
        <v>1.9454390245923214E-2</v>
      </c>
      <c r="P688" s="44">
        <f>IFERROR(_xll.qlIndexFixing(ONIndex6M,I688,TRUE,_xll.ohTrigger(RecalcTrigger,Trigger6M)),NA())</f>
        <v>2.0849849764562611E-2</v>
      </c>
      <c r="Q688" s="178">
        <f>IFERROR(_xll.qlIndexFixing(ONIndex1Y,I688,TRUE,_xll.ohTrigger(RecalcTrigger,Trigger1Y)),NA())</f>
        <v>2.2014878443499253E-2</v>
      </c>
    </row>
    <row r="689" spans="2:17" x14ac:dyDescent="0.2">
      <c r="B689" s="39" t="s">
        <v>42</v>
      </c>
      <c r="D689" s="42">
        <f>_xll.qlCalendarAdvance(Calendar,$D688,B689,"f",FALSE)</f>
        <v>44208</v>
      </c>
      <c r="E689" s="172">
        <f>_xll.qlInterestRateIndexValueDate(IndexON,D689)</f>
        <v>44208</v>
      </c>
      <c r="F689" s="188">
        <f>IFERROR(_xll.qlIndexFixing(IndexON,D689,TRUE,_xll.ohTrigger(RecalcTrigger,TriggerON)),NA())</f>
        <v>1.7443555381565501E-2</v>
      </c>
      <c r="H689" s="42">
        <f>_xll.qlCalendarAdvance(Calendar,$H688,B689,"f",FALSE)</f>
        <v>44208</v>
      </c>
      <c r="I689" s="172">
        <f>_xll.qlInterestRateIndexValueDate(Index1M,$H689)</f>
        <v>44208</v>
      </c>
      <c r="J689" s="177">
        <f>IFERROR(_xll.qlIndexFixing(Index1M,$H689,TRUE,_xll.ohTrigger(RecalcTrigger,Trigger1M)),NA())</f>
        <v>1.8892150195818393E-2</v>
      </c>
      <c r="K689" s="44">
        <f>IFERROR(_xll.qlIndexFixing(Index3M,H689,TRUE,_xll.ohTrigger(RecalcTrigger,Trigger3M)),NA())</f>
        <v>1.9663651185296574E-2</v>
      </c>
      <c r="L689" s="44">
        <f>IFERROR(_xll.qlIndexFixing(Index6M,$H689,TRUE,_xll.ohTrigger(RecalcTrigger,Trigger6M)),NA())</f>
        <v>2.1259525553662423E-2</v>
      </c>
      <c r="M689" s="178">
        <f>IFERROR(_xll.qlIndexFixing(Index1Y,$H689,TRUE,_xll.ohTrigger(RecalcTrigger,Trigger1Y)),NA())</f>
        <v>2.2785534604886859E-2</v>
      </c>
      <c r="N689" s="177">
        <f>IFERROR(_xll.qlIndexFixing(ONIndex1M,I689,TRUE,_xll.ohTrigger(RecalcTrigger,Trigger1M)),NA())</f>
        <v>1.8816241100509945E-2</v>
      </c>
      <c r="O689" s="44">
        <f>IFERROR(_xll.qlIndexFixing(ONIndex3M,I689,TRUE,_xll.ohTrigger(RecalcTrigger,Trigger3M)),NA())</f>
        <v>1.9477826742658744E-2</v>
      </c>
      <c r="P689" s="44">
        <f>IFERROR(_xll.qlIndexFixing(ONIndex6M,I689,TRUE,_xll.ohTrigger(RecalcTrigger,Trigger6M)),NA())</f>
        <v>2.0874477384952295E-2</v>
      </c>
      <c r="Q689" s="178">
        <f>IFERROR(_xll.qlIndexFixing(ONIndex1Y,I689,TRUE,_xll.ohTrigger(RecalcTrigger,Trigger1Y)),NA())</f>
        <v>2.2038464131119984E-2</v>
      </c>
    </row>
    <row r="690" spans="2:17" x14ac:dyDescent="0.2">
      <c r="B690" s="39" t="s">
        <v>42</v>
      </c>
      <c r="D690" s="42">
        <f>_xll.qlCalendarAdvance(Calendar,$D689,B690,"f",FALSE)</f>
        <v>44215</v>
      </c>
      <c r="E690" s="172">
        <f>_xll.qlInterestRateIndexValueDate(IndexON,D690)</f>
        <v>44215</v>
      </c>
      <c r="F690" s="188">
        <f>IFERROR(_xll.qlIndexFixing(IndexON,D690,TRUE,_xll.ohTrigger(RecalcTrigger,TriggerON)),NA())</f>
        <v>1.7470627257448745E-2</v>
      </c>
      <c r="H690" s="42">
        <f>_xll.qlCalendarAdvance(Calendar,$H689,B690,"f",FALSE)</f>
        <v>44215</v>
      </c>
      <c r="I690" s="172">
        <f>_xll.qlInterestRateIndexValueDate(Index1M,$H690)</f>
        <v>44215</v>
      </c>
      <c r="J690" s="177">
        <f>IFERROR(_xll.qlIndexFixing(Index1M,$H690,TRUE,_xll.ohTrigger(RecalcTrigger,Trigger1M)),NA())</f>
        <v>1.8920291473078697E-2</v>
      </c>
      <c r="K690" s="44">
        <f>IFERROR(_xll.qlIndexFixing(Index3M,H690,TRUE,_xll.ohTrigger(RecalcTrigger,Trigger3M)),NA())</f>
        <v>1.968472041866735E-2</v>
      </c>
      <c r="L690" s="44">
        <f>IFERROR(_xll.qlIndexFixing(Index6M,$H690,TRUE,_xll.ohTrigger(RecalcTrigger,Trigger6M)),NA())</f>
        <v>2.1279350986500172E-2</v>
      </c>
      <c r="M690" s="178">
        <f>IFERROR(_xll.qlIndexFixing(Index1Y,$H690,TRUE,_xll.ohTrigger(RecalcTrigger,Trigger1Y)),NA())</f>
        <v>2.2802829023169657E-2</v>
      </c>
      <c r="N690" s="177">
        <f>IFERROR(_xll.qlIndexFixing(ONIndex1M,I690,TRUE,_xll.ohTrigger(RecalcTrigger,Trigger1M)),NA())</f>
        <v>1.8845218756344817E-2</v>
      </c>
      <c r="O690" s="44">
        <f>IFERROR(_xll.qlIndexFixing(ONIndex3M,I690,TRUE,_xll.ohTrigger(RecalcTrigger,Trigger3M)),NA())</f>
        <v>1.9500927803345336E-2</v>
      </c>
      <c r="P690" s="44">
        <f>IFERROR(_xll.qlIndexFixing(ONIndex6M,I690,TRUE,_xll.ohTrigger(RecalcTrigger,Trigger6M)),NA())</f>
        <v>2.0898743605792802E-2</v>
      </c>
      <c r="Q690" s="178">
        <f>IFERROR(_xll.qlIndexFixing(ONIndex1Y,I690,TRUE,_xll.ohTrigger(RecalcTrigger,Trigger1Y)),NA())</f>
        <v>2.2061783827116432E-2</v>
      </c>
    </row>
    <row r="691" spans="2:17" x14ac:dyDescent="0.2">
      <c r="B691" s="39" t="s">
        <v>42</v>
      </c>
      <c r="D691" s="42">
        <f>_xll.qlCalendarAdvance(Calendar,$D690,B691,"f",FALSE)</f>
        <v>44222</v>
      </c>
      <c r="E691" s="172">
        <f>_xll.qlInterestRateIndexValueDate(IndexON,D691)</f>
        <v>44222</v>
      </c>
      <c r="F691" s="188">
        <f>IFERROR(_xll.qlIndexFixing(IndexON,D691,TRUE,_xll.ohTrigger(RecalcTrigger,TriggerON)),NA())</f>
        <v>1.7497147231987364E-2</v>
      </c>
      <c r="H691" s="42">
        <f>_xll.qlCalendarAdvance(Calendar,$H690,B691,"f",FALSE)</f>
        <v>44222</v>
      </c>
      <c r="I691" s="172">
        <f>_xll.qlInterestRateIndexValueDate(Index1M,$H691)</f>
        <v>44222</v>
      </c>
      <c r="J691" s="177">
        <f>IFERROR(_xll.qlIndexFixing(Index1M,$H691,TRUE,_xll.ohTrigger(RecalcTrigger,Trigger1M)),NA())</f>
        <v>1.8948021490600226E-2</v>
      </c>
      <c r="K691" s="44">
        <f>IFERROR(_xll.qlIndexFixing(Index3M,H691,TRUE,_xll.ohTrigger(RecalcTrigger,Trigger3M)),NA())</f>
        <v>1.9705452711509069E-2</v>
      </c>
      <c r="L691" s="44">
        <f>IFERROR(_xll.qlIndexFixing(Index6M,$H691,TRUE,_xll.ohTrigger(RecalcTrigger,Trigger6M)),NA())</f>
        <v>2.1298811414722115E-2</v>
      </c>
      <c r="M691" s="178">
        <f>IFERROR(_xll.qlIndexFixing(Index1Y,$H691,TRUE,_xll.ohTrigger(RecalcTrigger,Trigger1Y)),NA())</f>
        <v>2.2819921946922062E-2</v>
      </c>
      <c r="N691" s="177">
        <f>IFERROR(_xll.qlIndexFixing(ONIndex1M,I691,TRUE,_xll.ohTrigger(RecalcTrigger,Trigger1M)),NA())</f>
        <v>1.8873785727171466E-2</v>
      </c>
      <c r="O691" s="44">
        <f>IFERROR(_xll.qlIndexFixing(ONIndex3M,I691,TRUE,_xll.ohTrigger(RecalcTrigger,Trigger3M)),NA())</f>
        <v>1.9523693427820898E-2</v>
      </c>
      <c r="P691" s="44">
        <f>IFERROR(_xll.qlIndexFixing(ONIndex6M,I691,TRUE,_xll.ohTrigger(RecalcTrigger,Trigger6M)),NA())</f>
        <v>2.0922648426922041E-2</v>
      </c>
      <c r="Q691" s="178">
        <f>IFERROR(_xll.qlIndexFixing(ONIndex1Y,I691,TRUE,_xll.ohTrigger(RecalcTrigger,Trigger1Y)),NA())</f>
        <v>2.2084837531488599E-2</v>
      </c>
    </row>
    <row r="692" spans="2:17" x14ac:dyDescent="0.2">
      <c r="B692" s="39" t="s">
        <v>42</v>
      </c>
      <c r="D692" s="42">
        <f>_xll.qlCalendarAdvance(Calendar,$D691,B692,"f",FALSE)</f>
        <v>44229</v>
      </c>
      <c r="E692" s="172">
        <f>_xll.qlInterestRateIndexValueDate(IndexON,D692)</f>
        <v>44229</v>
      </c>
      <c r="F692" s="188">
        <f>IFERROR(_xll.qlIndexFixing(IndexON,D692,TRUE,_xll.ohTrigger(RecalcTrigger,TriggerON)),NA())</f>
        <v>1.7523115305100312E-2</v>
      </c>
      <c r="H692" s="42">
        <f>_xll.qlCalendarAdvance(Calendar,$H691,B692,"f",FALSE)</f>
        <v>44229</v>
      </c>
      <c r="I692" s="172">
        <f>_xll.qlInterestRateIndexValueDate(Index1M,$H692)</f>
        <v>44229</v>
      </c>
      <c r="J692" s="177">
        <f>IFERROR(_xll.qlIndexFixing(Index1M,$H692,TRUE,_xll.ohTrigger(RecalcTrigger,Trigger1M)),NA())</f>
        <v>1.8968104812273543E-2</v>
      </c>
      <c r="K692" s="44">
        <f>IFERROR(_xll.qlIndexFixing(Index3M,H692,TRUE,_xll.ohTrigger(RecalcTrigger,Trigger3M)),NA())</f>
        <v>1.9727772348299633E-2</v>
      </c>
      <c r="L692" s="44">
        <f>IFERROR(_xll.qlIndexFixing(Index6M,$H692,TRUE,_xll.ohTrigger(RecalcTrigger,Trigger6M)),NA())</f>
        <v>2.1317906827868802E-2</v>
      </c>
      <c r="M692" s="178">
        <f>IFERROR(_xll.qlIndexFixing(Index1Y,$H692,TRUE,_xll.ohTrigger(RecalcTrigger,Trigger1Y)),NA())</f>
        <v>2.2836817837172285E-2</v>
      </c>
      <c r="N692" s="177">
        <f>IFERROR(_xll.qlIndexFixing(ONIndex1M,I692,TRUE,_xll.ohTrigger(RecalcTrigger,Trigger1M)),NA())</f>
        <v>1.8901942012989892E-2</v>
      </c>
      <c r="O692" s="44">
        <f>IFERROR(_xll.qlIndexFixing(ONIndex3M,I692,TRUE,_xll.ohTrigger(RecalcTrigger,Trigger3M)),NA())</f>
        <v>1.9546123616085431E-2</v>
      </c>
      <c r="P692" s="44">
        <f>IFERROR(_xll.qlIndexFixing(ONIndex6M,I692,TRUE,_xll.ohTrigger(RecalcTrigger,Trigger6M)),NA())</f>
        <v>2.0946191848340012E-2</v>
      </c>
      <c r="Q692" s="178">
        <f>IFERROR(_xll.qlIndexFixing(ONIndex1Y,I692,TRUE,_xll.ohTrigger(RecalcTrigger,Trigger1Y)),NA())</f>
        <v>2.210762524431753E-2</v>
      </c>
    </row>
    <row r="693" spans="2:17" x14ac:dyDescent="0.2">
      <c r="B693" s="39" t="s">
        <v>42</v>
      </c>
      <c r="D693" s="42">
        <f>_xll.qlCalendarAdvance(Calendar,$D692,B693,"f",FALSE)</f>
        <v>44236</v>
      </c>
      <c r="E693" s="172">
        <f>_xll.qlInterestRateIndexValueDate(IndexON,D693)</f>
        <v>44236</v>
      </c>
      <c r="F693" s="188">
        <f>IFERROR(_xll.qlIndexFixing(IndexON,D693,TRUE,_xll.ohTrigger(RecalcTrigger,TriggerON)),NA())</f>
        <v>1.7548531476625495E-2</v>
      </c>
      <c r="H693" s="42">
        <f>_xll.qlCalendarAdvance(Calendar,$H692,B693,"f",FALSE)</f>
        <v>44236</v>
      </c>
      <c r="I693" s="172">
        <f>_xll.qlInterestRateIndexValueDate(Index1M,$H693)</f>
        <v>44236</v>
      </c>
      <c r="J693" s="177">
        <f>IFERROR(_xll.qlIndexFixing(Index1M,$H693,TRUE,_xll.ohTrigger(RecalcTrigger,Trigger1M)),NA())</f>
        <v>1.899509622207763E-2</v>
      </c>
      <c r="K693" s="44">
        <f>IFERROR(_xll.qlIndexFixing(Index3M,H693,TRUE,_xll.ohTrigger(RecalcTrigger,Trigger3M)),NA())</f>
        <v>1.9745906455114131E-2</v>
      </c>
      <c r="L693" s="44">
        <f>IFERROR(_xll.qlIndexFixing(Index6M,$H693,TRUE,_xll.ohTrigger(RecalcTrigger,Trigger6M)),NA())</f>
        <v>2.1336637215675119E-2</v>
      </c>
      <c r="M693" s="178">
        <f>IFERROR(_xll.qlIndexFixing(Index1Y,$H693,TRUE,_xll.ohTrigger(RecalcTrigger,Trigger1Y)),NA())</f>
        <v>2.2853521155360212E-2</v>
      </c>
      <c r="N693" s="177">
        <f>IFERROR(_xll.qlIndexFixing(ONIndex1M,I693,TRUE,_xll.ohTrigger(RecalcTrigger,Trigger1M)),NA())</f>
        <v>1.8929687613719048E-2</v>
      </c>
      <c r="O693" s="44">
        <f>IFERROR(_xll.qlIndexFixing(ONIndex3M,I693,TRUE,_xll.ohTrigger(RecalcTrigger,Trigger3M)),NA())</f>
        <v>1.9568218368138934E-2</v>
      </c>
      <c r="P693" s="44">
        <f>IFERROR(_xll.qlIndexFixing(ONIndex6M,I693,TRUE,_xll.ohTrigger(RecalcTrigger,Trigger6M)),NA())</f>
        <v>2.0969373869884622E-2</v>
      </c>
      <c r="Q693" s="178">
        <f>IFERROR(_xll.qlIndexFixing(ONIndex1Y,I693,TRUE,_xll.ohTrigger(RecalcTrigger,Trigger1Y)),NA())</f>
        <v>2.2130146965441133E-2</v>
      </c>
    </row>
    <row r="694" spans="2:17" x14ac:dyDescent="0.2">
      <c r="B694" s="39" t="s">
        <v>42</v>
      </c>
      <c r="D694" s="42">
        <f>_xll.qlCalendarAdvance(Calendar,$D693,B694,"f",FALSE)</f>
        <v>44243</v>
      </c>
      <c r="E694" s="172">
        <f>_xll.qlInterestRateIndexValueDate(IndexON,D694)</f>
        <v>44243</v>
      </c>
      <c r="F694" s="188">
        <f>IFERROR(_xll.qlIndexFixing(IndexON,D694,TRUE,_xll.ohTrigger(RecalcTrigger,TriggerON)),NA())</f>
        <v>1.7573395746400822E-2</v>
      </c>
      <c r="H694" s="42">
        <f>_xll.qlCalendarAdvance(Calendar,$H693,B694,"f",FALSE)</f>
        <v>44243</v>
      </c>
      <c r="I694" s="172">
        <f>_xll.qlInterestRateIndexValueDate(Index1M,$H694)</f>
        <v>44243</v>
      </c>
      <c r="J694" s="177">
        <f>IFERROR(_xll.qlIndexFixing(Index1M,$H694,TRUE,_xll.ohTrigger(RecalcTrigger,Trigger1M)),NA())</f>
        <v>1.9021676422437486E-2</v>
      </c>
      <c r="K694" s="44">
        <f>IFERROR(_xll.qlIndexFixing(Index3M,H694,TRUE,_xll.ohTrigger(RecalcTrigger,Trigger3M)),NA())</f>
        <v>1.9765627895841242E-2</v>
      </c>
      <c r="L694" s="44">
        <f>IFERROR(_xll.qlIndexFixing(Index6M,$H694,TRUE,_xll.ohTrigger(RecalcTrigger,Trigger6M)),NA())</f>
        <v>2.1355002568073413E-2</v>
      </c>
      <c r="M694" s="178">
        <f>IFERROR(_xll.qlIndexFixing(Index1Y,$H694,TRUE,_xll.ohTrigger(RecalcTrigger,Trigger1Y)),NA())</f>
        <v>2.287003636332785E-2</v>
      </c>
      <c r="N694" s="177">
        <f>IFERROR(_xll.qlIndexFixing(ONIndex1M,I694,TRUE,_xll.ohTrigger(RecalcTrigger,Trigger1M)),NA())</f>
        <v>1.8957022529196843E-2</v>
      </c>
      <c r="O694" s="44">
        <f>IFERROR(_xll.qlIndexFixing(ONIndex3M,I694,TRUE,_xll.ohTrigger(RecalcTrigger,Trigger3M)),NA())</f>
        <v>1.9589977683738269E-2</v>
      </c>
      <c r="P694" s="44">
        <f>IFERROR(_xll.qlIndexFixing(ONIndex6M,I694,TRUE,_xll.ohTrigger(RecalcTrigger,Trigger6M)),NA())</f>
        <v>2.0992194491555871E-2</v>
      </c>
      <c r="Q694" s="178">
        <f>IFERROR(_xll.qlIndexFixing(ONIndex1Y,I694,TRUE,_xll.ohTrigger(RecalcTrigger,Trigger1Y)),NA())</f>
        <v>2.2152402694859408E-2</v>
      </c>
    </row>
    <row r="695" spans="2:17" x14ac:dyDescent="0.2">
      <c r="B695" s="39" t="s">
        <v>42</v>
      </c>
      <c r="D695" s="42">
        <f>_xll.qlCalendarAdvance(Calendar,$D694,B695,"f",FALSE)</f>
        <v>44250</v>
      </c>
      <c r="E695" s="172">
        <f>_xll.qlInterestRateIndexValueDate(IndexON,D695)</f>
        <v>44250</v>
      </c>
      <c r="F695" s="188">
        <f>IFERROR(_xll.qlIndexFixing(IndexON,D695,TRUE,_xll.ohTrigger(RecalcTrigger,TriggerON)),NA())</f>
        <v>1.7597708114426291E-2</v>
      </c>
      <c r="H695" s="42">
        <f>_xll.qlCalendarAdvance(Calendar,$H694,B695,"f",FALSE)</f>
        <v>44250</v>
      </c>
      <c r="I695" s="172">
        <f>_xll.qlInterestRateIndexValueDate(Index1M,$H695)</f>
        <v>44250</v>
      </c>
      <c r="J695" s="177">
        <f>IFERROR(_xll.qlIndexFixing(Index1M,$H695,TRUE,_xll.ohTrigger(RecalcTrigger,Trigger1M)),NA())</f>
        <v>1.9047845410834881E-2</v>
      </c>
      <c r="K695" s="44">
        <f>IFERROR(_xll.qlIndexFixing(Index3M,H695,TRUE,_xll.ohTrigger(RecalcTrigger,Trigger3M)),NA())</f>
        <v>1.9785012375966835E-2</v>
      </c>
      <c r="L695" s="44">
        <f>IFERROR(_xll.qlIndexFixing(Index6M,$H695,TRUE,_xll.ohTrigger(RecalcTrigger,Trigger6M)),NA())</f>
        <v>2.1373002875190814E-2</v>
      </c>
      <c r="M695" s="178">
        <f>IFERROR(_xll.qlIndexFixing(Index1Y,$H695,TRUE,_xll.ohTrigger(RecalcTrigger,Trigger1Y)),NA())</f>
        <v>2.2886367923310669E-2</v>
      </c>
      <c r="N695" s="177">
        <f>IFERROR(_xll.qlIndexFixing(ONIndex1M,I695,TRUE,_xll.ohTrigger(RecalcTrigger,Trigger1M)),NA())</f>
        <v>1.898394675934223E-2</v>
      </c>
      <c r="O695" s="44">
        <f>IFERROR(_xll.qlIndexFixing(ONIndex3M,I695,TRUE,_xll.ohTrigger(RecalcTrigger,Trigger3M)),NA())</f>
        <v>1.9611401563045527E-2</v>
      </c>
      <c r="P695" s="44">
        <f>IFERROR(_xll.qlIndexFixing(ONIndex6M,I695,TRUE,_xll.ohTrigger(RecalcTrigger,Trigger6M)),NA())</f>
        <v>2.101465371311062E-2</v>
      </c>
      <c r="Q695" s="178">
        <f>IFERROR(_xll.qlIndexFixing(ONIndex1Y,I695,TRUE,_xll.ohTrigger(RecalcTrigger,Trigger1Y)),NA())</f>
        <v>2.2174392432410261E-2</v>
      </c>
    </row>
    <row r="696" spans="2:17" x14ac:dyDescent="0.2">
      <c r="B696" s="39" t="s">
        <v>42</v>
      </c>
      <c r="D696" s="42">
        <f>_xll.qlCalendarAdvance(Calendar,$D695,B696,"f",FALSE)</f>
        <v>44257</v>
      </c>
      <c r="E696" s="172">
        <f>_xll.qlInterestRateIndexValueDate(IndexON,D696)</f>
        <v>44257</v>
      </c>
      <c r="F696" s="188">
        <f>IFERROR(_xll.qlIndexFixing(IndexON,D696,TRUE,_xll.ohTrigger(RecalcTrigger,TriggerON)),NA())</f>
        <v>1.7621468580458766E-2</v>
      </c>
      <c r="H696" s="42">
        <f>_xll.qlCalendarAdvance(Calendar,$H695,B696,"f",FALSE)</f>
        <v>44257</v>
      </c>
      <c r="I696" s="172">
        <f>_xll.qlInterestRateIndexValueDate(Index1M,$H696)</f>
        <v>44257</v>
      </c>
      <c r="J696" s="177">
        <f>IFERROR(_xll.qlIndexFixing(Index1M,$H696,TRUE,_xll.ohTrigger(RecalcTrigger,Trigger1M)),NA())</f>
        <v>1.9089665477893245E-2</v>
      </c>
      <c r="K696" s="44">
        <f>IFERROR(_xll.qlIndexFixing(Index3M,H696,TRUE,_xll.ohTrigger(RecalcTrigger,Trigger3M)),NA())</f>
        <v>1.9807722226112989E-2</v>
      </c>
      <c r="L696" s="44">
        <f>IFERROR(_xll.qlIndexFixing(Index6M,$H696,TRUE,_xll.ohTrigger(RecalcTrigger,Trigger6M)),NA())</f>
        <v>2.1395904025206518E-2</v>
      </c>
      <c r="M696" s="178">
        <f>IFERROR(_xll.qlIndexFixing(Index1Y,$H696,TRUE,_xll.ohTrigger(RecalcTrigger,Trigger1Y)),NA())</f>
        <v>2.2902520297931606E-2</v>
      </c>
      <c r="N696" s="177">
        <f>IFERROR(_xll.qlIndexFixing(ONIndex1M,I696,TRUE,_xll.ohTrigger(RecalcTrigger,Trigger1M)),NA())</f>
        <v>1.9010460304074162E-2</v>
      </c>
      <c r="O696" s="44">
        <f>IFERROR(_xll.qlIndexFixing(ONIndex3M,I696,TRUE,_xll.ohTrigger(RecalcTrigger,Trigger3M)),NA())</f>
        <v>1.9632490005817571E-2</v>
      </c>
      <c r="P696" s="44">
        <f>IFERROR(_xll.qlIndexFixing(ONIndex6M,I696,TRUE,_xll.ohTrigger(RecalcTrigger,Trigger6M)),NA())</f>
        <v>2.1036751534710962E-2</v>
      </c>
      <c r="Q696" s="178">
        <f>IFERROR(_xll.qlIndexFixing(ONIndex1Y,I696,TRUE,_xll.ohTrigger(RecalcTrigger,Trigger1Y)),NA())</f>
        <v>2.2196116178174741E-2</v>
      </c>
    </row>
    <row r="697" spans="2:17" x14ac:dyDescent="0.2">
      <c r="B697" s="39" t="s">
        <v>42</v>
      </c>
      <c r="D697" s="42">
        <f>_xll.qlCalendarAdvance(Calendar,$D696,B697,"f",FALSE)</f>
        <v>44264</v>
      </c>
      <c r="E697" s="172">
        <f>_xll.qlInterestRateIndexValueDate(IndexON,D697)</f>
        <v>44264</v>
      </c>
      <c r="F697" s="188">
        <f>IFERROR(_xll.qlIndexFixing(IndexON,D697,TRUE,_xll.ohTrigger(RecalcTrigger,TriggerON)),NA())</f>
        <v>1.7644677144498244E-2</v>
      </c>
      <c r="H697" s="42">
        <f>_xll.qlCalendarAdvance(Calendar,$H696,B697,"f",FALSE)</f>
        <v>44264</v>
      </c>
      <c r="I697" s="172">
        <f>_xll.qlInterestRateIndexValueDate(Index1M,$H697)</f>
        <v>44264</v>
      </c>
      <c r="J697" s="177">
        <f>IFERROR(_xll.qlIndexFixing(Index1M,$H697,TRUE,_xll.ohTrigger(RecalcTrigger,Trigger1M)),NA())</f>
        <v>1.9105764981763147E-2</v>
      </c>
      <c r="K697" s="44">
        <f>IFERROR(_xll.qlIndexFixing(Index3M,H697,TRUE,_xll.ohTrigger(RecalcTrigger,Trigger3M)),NA())</f>
        <v>1.9826386652792873E-2</v>
      </c>
      <c r="L697" s="44">
        <f>IFERROR(_xll.qlIndexFixing(Index6M,$H697,TRUE,_xll.ohTrigger(RecalcTrigger,Trigger6M)),NA())</f>
        <v>2.1413098989354201E-2</v>
      </c>
      <c r="M697" s="178">
        <f>IFERROR(_xll.qlIndexFixing(Index1Y,$H697,TRUE,_xll.ohTrigger(RecalcTrigger,Trigger1Y)),NA())</f>
        <v>2.2918497950191075E-2</v>
      </c>
      <c r="N697" s="177">
        <f>IFERROR(_xll.qlIndexFixing(ONIndex1M,I697,TRUE,_xll.ohTrigger(RecalcTrigger,Trigger1M)),NA())</f>
        <v>1.9036563163311593E-2</v>
      </c>
      <c r="O697" s="44">
        <f>IFERROR(_xll.qlIndexFixing(ONIndex3M,I697,TRUE,_xll.ohTrigger(RecalcTrigger,Trigger3M)),NA())</f>
        <v>1.96532430120544E-2</v>
      </c>
      <c r="P697" s="44">
        <f>IFERROR(_xll.qlIndexFixing(ONIndex6M,I697,TRUE,_xll.ohTrigger(RecalcTrigger,Trigger6M)),NA())</f>
        <v>2.1058487956194805E-2</v>
      </c>
      <c r="Q697" s="178">
        <f>IFERROR(_xll.qlIndexFixing(ONIndex1Y,I697,TRUE,_xll.ohTrigger(RecalcTrigger,Trigger1Y)),NA())</f>
        <v>2.2217573931990753E-2</v>
      </c>
    </row>
    <row r="698" spans="2:17" x14ac:dyDescent="0.2">
      <c r="B698" s="39" t="s">
        <v>42</v>
      </c>
      <c r="D698" s="42">
        <f>_xll.qlCalendarAdvance(Calendar,$D697,B698,"f",FALSE)</f>
        <v>44271</v>
      </c>
      <c r="E698" s="172">
        <f>_xll.qlInterestRateIndexValueDate(IndexON,D698)</f>
        <v>44271</v>
      </c>
      <c r="F698" s="188">
        <f>IFERROR(_xll.qlIndexFixing(IndexON,D698,TRUE,_xll.ohTrigger(RecalcTrigger,TriggerON)),NA())</f>
        <v>1.7667333806382635E-2</v>
      </c>
      <c r="H698" s="42">
        <f>_xll.qlCalendarAdvance(Calendar,$H697,B698,"f",FALSE)</f>
        <v>44271</v>
      </c>
      <c r="I698" s="172">
        <f>_xll.qlInterestRateIndexValueDate(Index1M,$H698)</f>
        <v>44271</v>
      </c>
      <c r="J698" s="177">
        <f>IFERROR(_xll.qlIndexFixing(Index1M,$H698,TRUE,_xll.ohTrigger(RecalcTrigger,Trigger1M)),NA())</f>
        <v>1.9130616102291834E-2</v>
      </c>
      <c r="K698" s="44">
        <f>IFERROR(_xll.qlIndexFixing(Index3M,H698,TRUE,_xll.ohTrigger(RecalcTrigger,Trigger3M)),NA())</f>
        <v>1.9844714069393164E-2</v>
      </c>
      <c r="L698" s="44">
        <f>IFERROR(_xll.qlIndexFixing(Index6M,$H698,TRUE,_xll.ohTrigger(RecalcTrigger,Trigger6M)),NA())</f>
        <v>2.142992881631935E-2</v>
      </c>
      <c r="M698" s="178">
        <f>IFERROR(_xll.qlIndexFixing(Index1Y,$H698,TRUE,_xll.ohTrigger(RecalcTrigger,Trigger1Y)),NA())</f>
        <v>2.2934305343459638E-2</v>
      </c>
      <c r="N698" s="177">
        <f>IFERROR(_xll.qlIndexFixing(ONIndex1M,I698,TRUE,_xll.ohTrigger(RecalcTrigger,Trigger1M)),NA())</f>
        <v>1.9062255336973477E-2</v>
      </c>
      <c r="O698" s="44">
        <f>IFERROR(_xll.qlIndexFixing(ONIndex3M,I698,TRUE,_xll.ohTrigger(RecalcTrigger,Trigger3M)),NA())</f>
        <v>1.9673660581674968E-2</v>
      </c>
      <c r="P698" s="44">
        <f>IFERROR(_xll.qlIndexFixing(ONIndex6M,I698,TRUE,_xll.ohTrigger(RecalcTrigger,Trigger6M)),NA())</f>
        <v>2.1079862977481101E-2</v>
      </c>
      <c r="Q698" s="178">
        <f>IFERROR(_xll.qlIndexFixing(ONIndex1Y,I698,TRUE,_xll.ohTrigger(RecalcTrigger,Trigger1Y)),NA())</f>
        <v>2.223876569402039E-2</v>
      </c>
    </row>
    <row r="699" spans="2:17" x14ac:dyDescent="0.2">
      <c r="B699" s="39" t="s">
        <v>42</v>
      </c>
      <c r="D699" s="42">
        <f>_xll.qlCalendarAdvance(Calendar,$D698,B699,"f",FALSE)</f>
        <v>44278</v>
      </c>
      <c r="E699" s="172">
        <f>_xll.qlInterestRateIndexValueDate(IndexON,D699)</f>
        <v>44278</v>
      </c>
      <c r="F699" s="188">
        <f>IFERROR(_xll.qlIndexFixing(IndexON,D699,TRUE,_xll.ohTrigger(RecalcTrigger,TriggerON)),NA())</f>
        <v>1.7689438566030891E-2</v>
      </c>
      <c r="H699" s="42">
        <f>_xll.qlCalendarAdvance(Calendar,$H698,B699,"f",FALSE)</f>
        <v>44278</v>
      </c>
      <c r="I699" s="172">
        <f>_xll.qlInterestRateIndexValueDate(Index1M,$H699)</f>
        <v>44278</v>
      </c>
      <c r="J699" s="177">
        <f>IFERROR(_xll.qlIndexFixing(Index1M,$H699,TRUE,_xll.ohTrigger(RecalcTrigger,Trigger1M)),NA())</f>
        <v>1.9155055941073765E-2</v>
      </c>
      <c r="K699" s="44">
        <f>IFERROR(_xll.qlIndexFixing(Index3M,H699,TRUE,_xll.ohTrigger(RecalcTrigger,Trigger3M)),NA())</f>
        <v>1.9862704471264276E-2</v>
      </c>
      <c r="L699" s="44">
        <f>IFERROR(_xll.qlIndexFixing(Index6M,$H699,TRUE,_xll.ohTrigger(RecalcTrigger,Trigger6M)),NA())</f>
        <v>2.144639349690498E-2</v>
      </c>
      <c r="M699" s="178">
        <f>IFERROR(_xll.qlIndexFixing(Index1Y,$H699,TRUE,_xll.ohTrigger(RecalcTrigger,Trigger1Y)),NA())</f>
        <v>2.2949946941471566E-2</v>
      </c>
      <c r="N699" s="177">
        <f>IFERROR(_xll.qlIndexFixing(ONIndex1M,I699,TRUE,_xll.ohTrigger(RecalcTrigger,Trigger1M)),NA())</f>
        <v>1.9087536824897722E-2</v>
      </c>
      <c r="O699" s="44">
        <f>IFERROR(_xll.qlIndexFixing(ONIndex3M,I699,TRUE,_xll.ohTrigger(RecalcTrigger,Trigger3M)),NA())</f>
        <v>1.9693742714760321E-2</v>
      </c>
      <c r="P699" s="44">
        <f>IFERROR(_xll.qlIndexFixing(ONIndex6M,I699,TRUE,_xll.ohTrigger(RecalcTrigger,Trigger6M)),NA())</f>
        <v>2.1100876598569851E-2</v>
      </c>
      <c r="Q699" s="178">
        <f>IFERROR(_xll.qlIndexFixing(ONIndex1Y,I699,TRUE,_xll.ohTrigger(RecalcTrigger,Trigger1Y)),NA())</f>
        <v>2.2259691463939468E-2</v>
      </c>
    </row>
    <row r="700" spans="2:17" x14ac:dyDescent="0.2">
      <c r="B700" s="39" t="s">
        <v>42</v>
      </c>
      <c r="D700" s="42">
        <f>_xll.qlCalendarAdvance(Calendar,$D699,B700,"f",FALSE)</f>
        <v>44285</v>
      </c>
      <c r="E700" s="172">
        <f>_xll.qlInterestRateIndexValueDate(IndexON,D700)</f>
        <v>44285</v>
      </c>
      <c r="F700" s="188">
        <f>IFERROR(_xll.qlIndexFixing(IndexON,D700,TRUE,_xll.ohTrigger(RecalcTrigger,TriggerON)),NA())</f>
        <v>1.7710991423361966E-2</v>
      </c>
      <c r="H700" s="42">
        <f>_xll.qlCalendarAdvance(Calendar,$H699,B700,"f",FALSE)</f>
        <v>44285</v>
      </c>
      <c r="I700" s="172">
        <f>_xll.qlInterestRateIndexValueDate(Index1M,$H700)</f>
        <v>44285</v>
      </c>
      <c r="J700" s="177">
        <f>IFERROR(_xll.qlIndexFixing(Index1M,$H700,TRUE,_xll.ohTrigger(RecalcTrigger,Trigger1M)),NA())</f>
        <v>1.9179084495554669E-2</v>
      </c>
      <c r="K700" s="44">
        <f>IFERROR(_xll.qlIndexFixing(Index3M,H700,TRUE,_xll.ohTrigger(RecalcTrigger,Trigger3M)),NA())</f>
        <v>1.9880357853844715E-2</v>
      </c>
      <c r="L700" s="44">
        <f>IFERROR(_xll.qlIndexFixing(Index6M,$H700,TRUE,_xll.ohTrigger(RecalcTrigger,Trigger6M)),NA())</f>
        <v>2.146249302211407E-2</v>
      </c>
      <c r="M700" s="178">
        <f>IFERROR(_xll.qlIndexFixing(Index1Y,$H700,TRUE,_xll.ohTrigger(RecalcTrigger,Trigger1Y)),NA())</f>
        <v>2.2965427208315958E-2</v>
      </c>
      <c r="N700" s="177">
        <f>IFERROR(_xll.qlIndexFixing(ONIndex1M,I700,TRUE,_xll.ohTrigger(RecalcTrigger,Trigger1M)),NA())</f>
        <v>1.9112407627084327E-2</v>
      </c>
      <c r="O700" s="44">
        <f>IFERROR(_xll.qlIndexFixing(ONIndex3M,I700,TRUE,_xll.ohTrigger(RecalcTrigger,Trigger3M)),NA())</f>
        <v>1.971348941106732E-2</v>
      </c>
      <c r="P700" s="44">
        <f>IFERROR(_xll.qlIndexFixing(ONIndex6M,I700,TRUE,_xll.ohTrigger(RecalcTrigger,Trigger6M)),NA())</f>
        <v>2.1121528819298963E-2</v>
      </c>
      <c r="Q700" s="178">
        <f>IFERROR(_xll.qlIndexFixing(ONIndex1Y,I700,TRUE,_xll.ohTrigger(RecalcTrigger,Trigger1Y)),NA())</f>
        <v>2.2280351241910079E-2</v>
      </c>
    </row>
    <row r="701" spans="2:17" x14ac:dyDescent="0.2">
      <c r="B701" s="39" t="s">
        <v>42</v>
      </c>
      <c r="D701" s="42">
        <f>_xll.qlCalendarAdvance(Calendar,$D700,B701,"f",FALSE)</f>
        <v>44292</v>
      </c>
      <c r="E701" s="172">
        <f>_xll.qlInterestRateIndexValueDate(IndexON,D701)</f>
        <v>44292</v>
      </c>
      <c r="F701" s="188">
        <f>IFERROR(_xll.qlIndexFixing(IndexON,D701,TRUE,_xll.ohTrigger(RecalcTrigger,TriggerON)),NA())</f>
        <v>1.7731992378294814E-2</v>
      </c>
      <c r="H701" s="42">
        <f>_xll.qlCalendarAdvance(Calendar,$H700,B701,"f",FALSE)</f>
        <v>44292</v>
      </c>
      <c r="I701" s="172">
        <f>_xll.qlInterestRateIndexValueDate(Index1M,$H701)</f>
        <v>44292</v>
      </c>
      <c r="J701" s="177">
        <f>IFERROR(_xll.qlIndexFixing(Index1M,$H701,TRUE,_xll.ohTrigger(RecalcTrigger,Trigger1M)),NA())</f>
        <v>1.9200545033120447E-2</v>
      </c>
      <c r="K701" s="44">
        <f>IFERROR(_xll.qlIndexFixing(Index3M,H701,TRUE,_xll.ohTrigger(RecalcTrigger,Trigger3M)),NA())</f>
        <v>1.9895959589335408E-2</v>
      </c>
      <c r="L701" s="44">
        <f>IFERROR(_xll.qlIndexFixing(Index6M,$H701,TRUE,_xll.ohTrigger(RecalcTrigger,Trigger6M)),NA())</f>
        <v>2.147660111406623E-2</v>
      </c>
      <c r="M701" s="178">
        <f>IFERROR(_xll.qlIndexFixing(Index1Y,$H701,TRUE,_xll.ohTrigger(RecalcTrigger,Trigger1Y)),NA())</f>
        <v>2.2980750608431189E-2</v>
      </c>
      <c r="N701" s="177">
        <f>IFERROR(_xll.qlIndexFixing(ONIndex1M,I701,TRUE,_xll.ohTrigger(RecalcTrigger,Trigger1M)),NA())</f>
        <v>1.9136867743533292E-2</v>
      </c>
      <c r="O701" s="44">
        <f>IFERROR(_xll.qlIndexFixing(ONIndex3M,I701,TRUE,_xll.ohTrigger(RecalcTrigger,Trigger3M)),NA())</f>
        <v>1.9732900670677012E-2</v>
      </c>
      <c r="P701" s="44">
        <f>IFERROR(_xll.qlIndexFixing(ONIndex6M,I701,TRUE,_xll.ohTrigger(RecalcTrigger,Trigger6M)),NA())</f>
        <v>2.1141819639668435E-2</v>
      </c>
      <c r="Q701" s="178">
        <f>IFERROR(_xll.qlIndexFixing(ONIndex1Y,I701,TRUE,_xll.ohTrigger(RecalcTrigger,Trigger1Y)),NA())</f>
        <v>2.230074502777013E-2</v>
      </c>
    </row>
    <row r="702" spans="2:17" x14ac:dyDescent="0.2">
      <c r="B702" s="39" t="s">
        <v>42</v>
      </c>
      <c r="D702" s="42">
        <f>_xll.qlCalendarAdvance(Calendar,$D701,B702,"f",FALSE)</f>
        <v>44299</v>
      </c>
      <c r="E702" s="172">
        <f>_xll.qlInterestRateIndexValueDate(IndexON,D702)</f>
        <v>44299</v>
      </c>
      <c r="F702" s="188">
        <f>IFERROR(_xll.qlIndexFixing(IndexON,D702,TRUE,_xll.ohTrigger(RecalcTrigger,TriggerON)),NA())</f>
        <v>1.7752441430586297E-2</v>
      </c>
      <c r="H702" s="42">
        <f>_xll.qlCalendarAdvance(Calendar,$H701,B702,"f",FALSE)</f>
        <v>44299</v>
      </c>
      <c r="I702" s="172">
        <f>_xll.qlInterestRateIndexValueDate(Index1M,$H702)</f>
        <v>44299</v>
      </c>
      <c r="J702" s="177">
        <f>IFERROR(_xll.qlIndexFixing(Index1M,$H702,TRUE,_xll.ohTrigger(RecalcTrigger,Trigger1M)),NA())</f>
        <v>1.92237791674074E-2</v>
      </c>
      <c r="K702" s="44">
        <f>IFERROR(_xll.qlIndexFixing(Index3M,H702,TRUE,_xll.ohTrigger(RecalcTrigger,Trigger3M)),NA())</f>
        <v>1.9912962068871932E-2</v>
      </c>
      <c r="L702" s="44">
        <f>IFERROR(_xll.qlIndexFixing(Index6M,$H702,TRUE,_xll.ohTrigger(RecalcTrigger,Trigger6M)),NA())</f>
        <v>2.1492009630621579E-2</v>
      </c>
      <c r="M702" s="178">
        <f>IFERROR(_xll.qlIndexFixing(Index1Y,$H702,TRUE,_xll.ohTrigger(RecalcTrigger,Trigger1Y)),NA())</f>
        <v>2.2995921606596026E-2</v>
      </c>
      <c r="N702" s="177">
        <f>IFERROR(_xll.qlIndexFixing(ONIndex1M,I702,TRUE,_xll.ohTrigger(RecalcTrigger,Trigger1M)),NA())</f>
        <v>1.9160917174001479E-2</v>
      </c>
      <c r="O702" s="44">
        <f>IFERROR(_xll.qlIndexFixing(ONIndex3M,I702,TRUE,_xll.ohTrigger(RecalcTrigger,Trigger3M)),NA())</f>
        <v>1.9751976493427303E-2</v>
      </c>
      <c r="P702" s="44">
        <f>IFERROR(_xll.qlIndexFixing(ONIndex6M,I702,TRUE,_xll.ohTrigger(RecalcTrigger,Trigger6M)),NA())</f>
        <v>2.1161749059597224E-2</v>
      </c>
      <c r="Q702" s="178">
        <f>IFERROR(_xll.qlIndexFixing(ONIndex1Y,I702,TRUE,_xll.ohTrigger(RecalcTrigger,Trigger1Y)),NA())</f>
        <v>2.2320872821600668E-2</v>
      </c>
    </row>
    <row r="703" spans="2:17" x14ac:dyDescent="0.2">
      <c r="B703" s="39" t="s">
        <v>42</v>
      </c>
      <c r="D703" s="42">
        <f>_xll.qlCalendarAdvance(Calendar,$D702,B703,"f",FALSE)</f>
        <v>44306</v>
      </c>
      <c r="E703" s="172">
        <f>_xll.qlInterestRateIndexValueDate(IndexON,D703)</f>
        <v>44306</v>
      </c>
      <c r="F703" s="188">
        <f>IFERROR(_xll.qlIndexFixing(IndexON,D703,TRUE,_xll.ohTrigger(RecalcTrigger,TriggerON)),NA())</f>
        <v>1.7772338580398506E-2</v>
      </c>
      <c r="H703" s="42">
        <f>_xll.qlCalendarAdvance(Calendar,$H702,B703,"f",FALSE)</f>
        <v>44306</v>
      </c>
      <c r="I703" s="172">
        <f>_xll.qlInterestRateIndexValueDate(Index1M,$H703)</f>
        <v>44306</v>
      </c>
      <c r="J703" s="177">
        <f>IFERROR(_xll.qlIndexFixing(Index1M,$H703,TRUE,_xll.ohTrigger(RecalcTrigger,Trigger1M)),NA())</f>
        <v>1.9246602030346005E-2</v>
      </c>
      <c r="K703" s="44">
        <f>IFERROR(_xll.qlIndexFixing(Index3M,H703,TRUE,_xll.ohTrigger(RecalcTrigger,Trigger3M)),NA())</f>
        <v>1.9929627533810418E-2</v>
      </c>
      <c r="L703" s="44">
        <f>IFERROR(_xll.qlIndexFixing(Index6M,$H703,TRUE,_xll.ohTrigger(RecalcTrigger,Trigger6M)),NA())</f>
        <v>2.1507084118407637E-2</v>
      </c>
      <c r="M703" s="178">
        <f>IFERROR(_xll.qlIndexFixing(Index1Y,$H703,TRUE,_xll.ohTrigger(RecalcTrigger,Trigger1Y)),NA())</f>
        <v>2.3010944667924749E-2</v>
      </c>
      <c r="N703" s="177">
        <f>IFERROR(_xll.qlIndexFixing(ONIndex1M,I703,TRUE,_xll.ohTrigger(RecalcTrigger,Trigger1M)),NA())</f>
        <v>1.9184555918407842E-2</v>
      </c>
      <c r="O703" s="44">
        <f>IFERROR(_xll.qlIndexFixing(ONIndex3M,I703,TRUE,_xll.ohTrigger(RecalcTrigger,Trigger3M)),NA())</f>
        <v>1.9770716879399242E-2</v>
      </c>
      <c r="P703" s="44">
        <f>IFERROR(_xll.qlIndexFixing(ONIndex6M,I703,TRUE,_xll.ohTrigger(RecalcTrigger,Trigger6M)),NA())</f>
        <v>2.1181317079166373E-2</v>
      </c>
      <c r="Q703" s="178">
        <f>IFERROR(_xll.qlIndexFixing(ONIndex1Y,I703,TRUE,_xll.ohTrigger(RecalcTrigger,Trigger1Y)),NA())</f>
        <v>2.2340734623158554E-2</v>
      </c>
    </row>
    <row r="704" spans="2:17" x14ac:dyDescent="0.2">
      <c r="B704" s="39" t="s">
        <v>42</v>
      </c>
      <c r="D704" s="42">
        <f>_xll.qlCalendarAdvance(Calendar,$D703,B704,"f",FALSE)</f>
        <v>44313</v>
      </c>
      <c r="E704" s="172">
        <f>_xll.qlInterestRateIndexValueDate(IndexON,D704)</f>
        <v>44313</v>
      </c>
      <c r="F704" s="188">
        <f>IFERROR(_xll.qlIndexFixing(IndexON,D704,TRUE,_xll.ohTrigger(RecalcTrigger,TriggerON)),NA())</f>
        <v>1.779168382732621E-2</v>
      </c>
      <c r="H704" s="42">
        <f>_xll.qlCalendarAdvance(Calendar,$H703,B704,"f",FALSE)</f>
        <v>44313</v>
      </c>
      <c r="I704" s="172">
        <f>_xll.qlInterestRateIndexValueDate(Index1M,$H704)</f>
        <v>44313</v>
      </c>
      <c r="J704" s="177">
        <f>IFERROR(_xll.qlIndexFixing(Index1M,$H704,TRUE,_xll.ohTrigger(RecalcTrigger,Trigger1M)),NA())</f>
        <v>1.9269013619621043E-2</v>
      </c>
      <c r="K704" s="44">
        <f>IFERROR(_xll.qlIndexFixing(Index3M,H704,TRUE,_xll.ohTrigger(RecalcTrigger,Trigger3M)),NA())</f>
        <v>1.9945955979972087E-2</v>
      </c>
      <c r="L704" s="44">
        <f>IFERROR(_xll.qlIndexFixing(Index6M,$H704,TRUE,_xll.ohTrigger(RecalcTrigger,Trigger6M)),NA())</f>
        <v>2.1521842729730161E-2</v>
      </c>
      <c r="M704" s="178">
        <f>IFERROR(_xll.qlIndexFixing(Index1Y,$H704,TRUE,_xll.ohTrigger(RecalcTrigger,Trigger1Y)),NA())</f>
        <v>2.3025824257859817E-2</v>
      </c>
      <c r="N704" s="177">
        <f>IFERROR(_xll.qlIndexFixing(ONIndex1M,I704,TRUE,_xll.ohTrigger(RecalcTrigger,Trigger1M)),NA())</f>
        <v>1.9207783976833426E-2</v>
      </c>
      <c r="O704" s="44">
        <f>IFERROR(_xll.qlIndexFixing(ONIndex3M,I704,TRUE,_xll.ohTrigger(RecalcTrigger,Trigger3M)),NA())</f>
        <v>1.9789121828430734E-2</v>
      </c>
      <c r="P704" s="44">
        <f>IFERROR(_xll.qlIndexFixing(ONIndex6M,I704,TRUE,_xll.ohTrigger(RecalcTrigger,Trigger6M)),NA())</f>
        <v>2.1200523698051699E-2</v>
      </c>
      <c r="Q704" s="178">
        <f>IFERROR(_xll.qlIndexFixing(ONIndex1Y,I704,TRUE,_xll.ohTrigger(RecalcTrigger,Trigger1Y)),NA())</f>
        <v>2.2360330432605879E-2</v>
      </c>
    </row>
    <row r="705" spans="2:17" x14ac:dyDescent="0.2">
      <c r="B705" s="39" t="s">
        <v>42</v>
      </c>
      <c r="D705" s="42">
        <f>_xll.qlCalendarAdvance(Calendar,$D704,B705,"f",FALSE)</f>
        <v>44320</v>
      </c>
      <c r="E705" s="172">
        <f>_xll.qlInterestRateIndexValueDate(IndexON,D705)</f>
        <v>44320</v>
      </c>
      <c r="F705" s="188">
        <f>IFERROR(_xll.qlIndexFixing(IndexON,D705,TRUE,_xll.ohTrigger(RecalcTrigger,TriggerON)),NA())</f>
        <v>1.7810477171612549E-2</v>
      </c>
      <c r="H705" s="42">
        <f>_xll.qlCalendarAdvance(Calendar,$H704,B705,"f",FALSE)</f>
        <v>44320</v>
      </c>
      <c r="I705" s="172">
        <f>_xll.qlInterestRateIndexValueDate(Index1M,$H705)</f>
        <v>44320</v>
      </c>
      <c r="J705" s="177">
        <f>IFERROR(_xll.qlIndexFixing(Index1M,$H705,TRUE,_xll.ohTrigger(RecalcTrigger,Trigger1M)),NA())</f>
        <v>1.929305791695175E-2</v>
      </c>
      <c r="K705" s="44">
        <f>IFERROR(_xll.qlIndexFixing(Index3M,H705,TRUE,_xll.ohTrigger(RecalcTrigger,Trigger3M)),NA())</f>
        <v>1.9963569323676333E-2</v>
      </c>
      <c r="L705" s="44">
        <f>IFERROR(_xll.qlIndexFixing(Index6M,$H705,TRUE,_xll.ohTrigger(RecalcTrigger,Trigger6M)),NA())</f>
        <v>2.1537857973198064E-2</v>
      </c>
      <c r="M705" s="178">
        <f>IFERROR(_xll.qlIndexFixing(Index1Y,$H705,TRUE,_xll.ohTrigger(RecalcTrigger,Trigger1Y)),NA())</f>
        <v>2.3040564842165434E-2</v>
      </c>
      <c r="N705" s="177">
        <f>IFERROR(_xll.qlIndexFixing(ONIndex1M,I705,TRUE,_xll.ohTrigger(RecalcTrigger,Trigger1M)),NA())</f>
        <v>1.9230601349035092E-2</v>
      </c>
      <c r="O705" s="44">
        <f>IFERROR(_xll.qlIndexFixing(ONIndex3M,I705,TRUE,_xll.ohTrigger(RecalcTrigger,Trigger3M)),NA())</f>
        <v>1.9807191340521779E-2</v>
      </c>
      <c r="P705" s="44">
        <f>IFERROR(_xll.qlIndexFixing(ONIndex6M,I705,TRUE,_xll.ohTrigger(RecalcTrigger,Trigger6M)),NA())</f>
        <v>2.1219368916415293E-2</v>
      </c>
      <c r="Q705" s="178">
        <f>IFERROR(_xll.qlIndexFixing(ONIndex1Y,I705,TRUE,_xll.ohTrigger(RecalcTrigger,Trigger1Y)),NA())</f>
        <v>2.2379660249780553E-2</v>
      </c>
    </row>
    <row r="706" spans="2:17" x14ac:dyDescent="0.2">
      <c r="B706" s="39" t="s">
        <v>42</v>
      </c>
      <c r="D706" s="42">
        <f>_xll.qlCalendarAdvance(Calendar,$D705,B706,"f",FALSE)</f>
        <v>44327</v>
      </c>
      <c r="E706" s="172">
        <f>_xll.qlInterestRateIndexValueDate(IndexON,D706)</f>
        <v>44327</v>
      </c>
      <c r="F706" s="188">
        <f>IFERROR(_xll.qlIndexFixing(IndexON,D706,TRUE,_xll.ohTrigger(RecalcTrigger,TriggerON)),NA())</f>
        <v>1.782871861285229E-2</v>
      </c>
      <c r="H706" s="42">
        <f>_xll.qlCalendarAdvance(Calendar,$H705,B706,"f",FALSE)</f>
        <v>44327</v>
      </c>
      <c r="I706" s="172">
        <f>_xll.qlInterestRateIndexValueDate(Index1M,$H706)</f>
        <v>44327</v>
      </c>
      <c r="J706" s="177">
        <f>IFERROR(_xll.qlIndexFixing(Index1M,$H706,TRUE,_xll.ohTrigger(RecalcTrigger,Trigger1M)),NA())</f>
        <v>1.9314618714332051E-2</v>
      </c>
      <c r="K706" s="44">
        <f>IFERROR(_xll.qlIndexFixing(Index3M,H706,TRUE,_xll.ohTrigger(RecalcTrigger,Trigger3M)),NA())</f>
        <v>1.9979200499483651E-2</v>
      </c>
      <c r="L706" s="44">
        <f>IFERROR(_xll.qlIndexFixing(Index6M,$H706,TRUE,_xll.ohTrigger(RecalcTrigger,Trigger6M)),NA())</f>
        <v>2.1552026330031948E-2</v>
      </c>
      <c r="M706" s="178">
        <f>IFERROR(_xll.qlIndexFixing(Index1Y,$H706,TRUE,_xll.ohTrigger(RecalcTrigger,Trigger1Y)),NA())</f>
        <v>2.3055170886920662E-2</v>
      </c>
      <c r="N706" s="177">
        <f>IFERROR(_xll.qlIndexFixing(ONIndex1M,I706,TRUE,_xll.ohTrigger(RecalcTrigger,Trigger1M)),NA())</f>
        <v>1.9253008035012842E-2</v>
      </c>
      <c r="O706" s="44">
        <f>IFERROR(_xll.qlIndexFixing(ONIndex3M,I706,TRUE,_xll.ohTrigger(RecalcTrigger,Trigger3M)),NA())</f>
        <v>1.9824925415591332E-2</v>
      </c>
      <c r="P706" s="44">
        <f>IFERROR(_xll.qlIndexFixing(ONIndex6M,I706,TRUE,_xll.ohTrigger(RecalcTrigger,Trigger6M)),NA())</f>
        <v>2.1237852734095064E-2</v>
      </c>
      <c r="Q706" s="178">
        <f>IFERROR(_xll.qlIndexFixing(ONIndex1Y,I706,TRUE,_xll.ohTrigger(RecalcTrigger,Trigger1Y)),NA())</f>
        <v>2.2398724074682574E-2</v>
      </c>
    </row>
    <row r="707" spans="2:17" x14ac:dyDescent="0.2">
      <c r="B707" s="39" t="s">
        <v>42</v>
      </c>
      <c r="D707" s="42">
        <f>_xll.qlCalendarAdvance(Calendar,$D706,B707,"f",FALSE)</f>
        <v>44334</v>
      </c>
      <c r="E707" s="172">
        <f>_xll.qlInterestRateIndexValueDate(IndexON,D707)</f>
        <v>44334</v>
      </c>
      <c r="F707" s="188">
        <f>IFERROR(_xll.qlIndexFixing(IndexON,D707,TRUE,_xll.ohTrigger(RecalcTrigger,TriggerON)),NA())</f>
        <v>1.7846408151207527E-2</v>
      </c>
      <c r="H707" s="42">
        <f>_xll.qlCalendarAdvance(Calendar,$H706,B707,"f",FALSE)</f>
        <v>44334</v>
      </c>
      <c r="I707" s="172">
        <f>_xll.qlInterestRateIndexValueDate(Index1M,$H707)</f>
        <v>44334</v>
      </c>
      <c r="J707" s="177">
        <f>IFERROR(_xll.qlIndexFixing(Index1M,$H707,TRUE,_xll.ohTrigger(RecalcTrigger,Trigger1M)),NA())</f>
        <v>1.9335768210715795E-2</v>
      </c>
      <c r="K707" s="44">
        <f>IFERROR(_xll.qlIndexFixing(Index3M,H707,TRUE,_xll.ohTrigger(RecalcTrigger,Trigger3M)),NA())</f>
        <v>1.9994494626454518E-2</v>
      </c>
      <c r="L707" s="44">
        <f>IFERROR(_xll.qlIndexFixing(Index6M,$H707,TRUE,_xll.ohTrigger(RecalcTrigger,Trigger6M)),NA())</f>
        <v>2.1565935272548943E-2</v>
      </c>
      <c r="M707" s="178">
        <f>IFERROR(_xll.qlIndexFixing(Index1Y,$H707,TRUE,_xll.ohTrigger(RecalcTrigger,Trigger1Y)),NA())</f>
        <v>2.3069646858515425E-2</v>
      </c>
      <c r="N707" s="177">
        <f>IFERROR(_xll.qlIndexFixing(ONIndex1M,I707,TRUE,_xll.ohTrigger(RecalcTrigger,Trigger1M)),NA())</f>
        <v>1.9275004034604581E-2</v>
      </c>
      <c r="O707" s="44">
        <f>IFERROR(_xll.qlIndexFixing(ONIndex3M,I707,TRUE,_xll.ohTrigger(RecalcTrigger,Trigger3M)),NA())</f>
        <v>1.9842324053639393E-2</v>
      </c>
      <c r="P707" s="44">
        <f>IFERROR(_xll.qlIndexFixing(ONIndex6M,I707,TRUE,_xll.ohTrigger(RecalcTrigger,Trigger6M)),NA())</f>
        <v>2.1255975151009965E-2</v>
      </c>
      <c r="Q707" s="178">
        <f>IFERROR(_xll.qlIndexFixing(ONIndex1Y,I707,TRUE,_xll.ohTrigger(RecalcTrigger,Trigger1Y)),NA())</f>
        <v>2.2417521907230897E-2</v>
      </c>
    </row>
    <row r="708" spans="2:17" x14ac:dyDescent="0.2">
      <c r="B708" s="39" t="s">
        <v>42</v>
      </c>
      <c r="D708" s="42">
        <f>_xll.qlCalendarAdvance(Calendar,$D707,B708,"f",FALSE)</f>
        <v>44341</v>
      </c>
      <c r="E708" s="172">
        <f>_xll.qlInterestRateIndexValueDate(IndexON,D708)</f>
        <v>44341</v>
      </c>
      <c r="F708" s="188">
        <f>IFERROR(_xll.qlIndexFixing(IndexON,D708,TRUE,_xll.ohTrigger(RecalcTrigger,TriggerON)),NA())</f>
        <v>1.7863545786516166E-2</v>
      </c>
      <c r="H708" s="42">
        <f>_xll.qlCalendarAdvance(Calendar,$H707,B708,"f",FALSE)</f>
        <v>44341</v>
      </c>
      <c r="I708" s="172">
        <f>_xll.qlInterestRateIndexValueDate(Index1M,$H708)</f>
        <v>44341</v>
      </c>
      <c r="J708" s="177">
        <f>IFERROR(_xll.qlIndexFixing(Index1M,$H708,TRUE,_xll.ohTrigger(RecalcTrigger,Trigger1M)),NA())</f>
        <v>1.9356506403893817E-2</v>
      </c>
      <c r="K708" s="44">
        <f>IFERROR(_xll.qlIndexFixing(Index3M,H708,TRUE,_xll.ohTrigger(RecalcTrigger,Trigger3M)),NA())</f>
        <v>2.0009451700711046E-2</v>
      </c>
      <c r="L708" s="44">
        <f>IFERROR(_xll.qlIndexFixing(Index6M,$H708,TRUE,_xll.ohTrigger(RecalcTrigger,Trigger6M)),NA())</f>
        <v>2.1579602858030435E-2</v>
      </c>
      <c r="M708" s="178">
        <f>IFERROR(_xll.qlIndexFixing(Index1Y,$H708,TRUE,_xll.ohTrigger(RecalcTrigger,Trigger1Y)),NA())</f>
        <v>2.308399722364296E-2</v>
      </c>
      <c r="N708" s="177">
        <f>IFERROR(_xll.qlIndexFixing(ONIndex1M,I708,TRUE,_xll.ohTrigger(RecalcTrigger,Trigger1M)),NA())</f>
        <v>1.9296589347891357E-2</v>
      </c>
      <c r="O708" s="44">
        <f>IFERROR(_xll.qlIndexFixing(ONIndex3M,I708,TRUE,_xll.ohTrigger(RecalcTrigger,Trigger3M)),NA())</f>
        <v>1.9859387254503869E-2</v>
      </c>
      <c r="P708" s="44">
        <f>IFERROR(_xll.qlIndexFixing(ONIndex6M,I708,TRUE,_xll.ohTrigger(RecalcTrigger,Trigger6M)),NA())</f>
        <v>2.1273736167322088E-2</v>
      </c>
      <c r="Q708" s="178">
        <f>IFERROR(_xll.qlIndexFixing(ONIndex1Y,I708,TRUE,_xll.ohTrigger(RecalcTrigger,Trigger1Y)),NA())</f>
        <v>2.2436053747506568E-2</v>
      </c>
    </row>
    <row r="709" spans="2:17" x14ac:dyDescent="0.2">
      <c r="B709" s="39" t="s">
        <v>42</v>
      </c>
      <c r="D709" s="42">
        <f>_xll.qlCalendarAdvance(Calendar,$D708,B709,"f",FALSE)</f>
        <v>44348</v>
      </c>
      <c r="E709" s="172">
        <f>_xll.qlInterestRateIndexValueDate(IndexON,D709)</f>
        <v>44348</v>
      </c>
      <c r="F709" s="188">
        <f>IFERROR(_xll.qlIndexFixing(IndexON,D709,TRUE,_xll.ohTrigger(RecalcTrigger,TriggerON)),NA())</f>
        <v>1.7880131518697162E-2</v>
      </c>
      <c r="H709" s="42">
        <f>_xll.qlCalendarAdvance(Calendar,$H708,B709,"f",FALSE)</f>
        <v>44348</v>
      </c>
      <c r="I709" s="172">
        <f>_xll.qlInterestRateIndexValueDate(Index1M,$H709)</f>
        <v>44348</v>
      </c>
      <c r="J709" s="177">
        <f>IFERROR(_xll.qlIndexFixing(Index1M,$H709,TRUE,_xll.ohTrigger(RecalcTrigger,Trigger1M)),NA())</f>
        <v>1.9374902383116677E-2</v>
      </c>
      <c r="K709" s="44">
        <f>IFERROR(_xll.qlIndexFixing(Index3M,H709,TRUE,_xll.ohTrigger(RecalcTrigger,Trigger3M)),NA())</f>
        <v>2.002407171845904E-2</v>
      </c>
      <c r="L709" s="44">
        <f>IFERROR(_xll.qlIndexFixing(Index6M,$H709,TRUE,_xll.ohTrigger(RecalcTrigger,Trigger6M)),NA())</f>
        <v>2.1591533016612173E-2</v>
      </c>
      <c r="M709" s="178">
        <f>IFERROR(_xll.qlIndexFixing(Index1Y,$H709,TRUE,_xll.ohTrigger(RecalcTrigger,Trigger1Y)),NA())</f>
        <v>2.3098226449294712E-2</v>
      </c>
      <c r="N709" s="177">
        <f>IFERROR(_xll.qlIndexFixing(ONIndex1M,I709,TRUE,_xll.ohTrigger(RecalcTrigger,Trigger1M)),NA())</f>
        <v>1.9317763974630031E-2</v>
      </c>
      <c r="O709" s="44">
        <f>IFERROR(_xll.qlIndexFixing(ONIndex3M,I709,TRUE,_xll.ohTrigger(RecalcTrigger,Trigger3M)),NA())</f>
        <v>1.9876115018265805E-2</v>
      </c>
      <c r="P709" s="44">
        <f>IFERROR(_xll.qlIndexFixing(ONIndex6M,I709,TRUE,_xll.ohTrigger(RecalcTrigger,Trigger6M)),NA())</f>
        <v>2.1291135782626203E-2</v>
      </c>
      <c r="Q709" s="178">
        <f>IFERROR(_xll.qlIndexFixing(ONIndex1Y,I709,TRUE,_xll.ohTrigger(RecalcTrigger,Trigger1Y)),NA())</f>
        <v>2.2454319595266448E-2</v>
      </c>
    </row>
    <row r="710" spans="2:17" x14ac:dyDescent="0.2">
      <c r="B710" s="39" t="s">
        <v>42</v>
      </c>
      <c r="D710" s="42">
        <f>_xll.qlCalendarAdvance(Calendar,$D709,B710,"f",FALSE)</f>
        <v>44355</v>
      </c>
      <c r="E710" s="172">
        <f>_xll.qlInterestRateIndexValueDate(IndexON,D710)</f>
        <v>44355</v>
      </c>
      <c r="F710" s="188">
        <f>IFERROR(_xll.qlIndexFixing(IndexON,D710,TRUE,_xll.ohTrigger(RecalcTrigger,TriggerON)),NA())</f>
        <v>1.7896165347669468E-2</v>
      </c>
      <c r="H710" s="42">
        <f>_xll.qlCalendarAdvance(Calendar,$H709,B710,"f",FALSE)</f>
        <v>44355</v>
      </c>
      <c r="I710" s="172">
        <f>_xll.qlInterestRateIndexValueDate(Index1M,$H710)</f>
        <v>44355</v>
      </c>
      <c r="J710" s="177">
        <f>IFERROR(_xll.qlIndexFixing(Index1M,$H710,TRUE,_xll.ohTrigger(RecalcTrigger,Trigger1M)),NA())</f>
        <v>1.9394846284230126E-2</v>
      </c>
      <c r="K710" s="44">
        <f>IFERROR(_xll.qlIndexFixing(Index3M,H710,TRUE,_xll.ohTrigger(RecalcTrigger,Trigger3M)),NA())</f>
        <v>2.0038354675990629E-2</v>
      </c>
      <c r="L710" s="44">
        <f>IFERROR(_xll.qlIndexFixing(Index6M,$H710,TRUE,_xll.ohTrigger(RecalcTrigger,Trigger6M)),NA())</f>
        <v>2.1604777604152334E-2</v>
      </c>
      <c r="M710" s="178">
        <f>IFERROR(_xll.qlIndexFixing(Index1Y,$H710,TRUE,_xll.ohTrigger(RecalcTrigger,Trigger1Y)),NA())</f>
        <v>2.3112339002755222E-2</v>
      </c>
      <c r="N710" s="177">
        <f>IFERROR(_xll.qlIndexFixing(ONIndex1M,I710,TRUE,_xll.ohTrigger(RecalcTrigger,Trigger1M)),NA())</f>
        <v>1.9338527914901649E-2</v>
      </c>
      <c r="O710" s="44">
        <f>IFERROR(_xll.qlIndexFixing(ONIndex3M,I710,TRUE,_xll.ohTrigger(RecalcTrigger,Trigger3M)),NA())</f>
        <v>1.9892507344844157E-2</v>
      </c>
      <c r="P710" s="44">
        <f>IFERROR(_xll.qlIndexFixing(ONIndex6M,I710,TRUE,_xll.ohTrigger(RecalcTrigger,Trigger6M)),NA())</f>
        <v>2.1308173997165447E-2</v>
      </c>
      <c r="Q710" s="178">
        <f>IFERROR(_xll.qlIndexFixing(ONIndex1Y,I710,TRUE,_xll.ohTrigger(RecalcTrigger,Trigger1Y)),NA())</f>
        <v>2.2472319450672629E-2</v>
      </c>
    </row>
    <row r="711" spans="2:17" x14ac:dyDescent="0.2">
      <c r="B711" s="39" t="s">
        <v>42</v>
      </c>
      <c r="D711" s="42">
        <f>_xll.qlCalendarAdvance(Calendar,$D710,B711,"f",FALSE)</f>
        <v>44362</v>
      </c>
      <c r="E711" s="172">
        <f>_xll.qlInterestRateIndexValueDate(IndexON,D711)</f>
        <v>44362</v>
      </c>
      <c r="F711" s="188">
        <f>IFERROR(_xll.qlIndexFixing(IndexON,D711,TRUE,_xll.ohTrigger(RecalcTrigger,TriggerON)),NA())</f>
        <v>1.7911647273270992E-2</v>
      </c>
      <c r="H711" s="42">
        <f>_xll.qlCalendarAdvance(Calendar,$H710,B711,"f",FALSE)</f>
        <v>44362</v>
      </c>
      <c r="I711" s="172">
        <f>_xll.qlInterestRateIndexValueDate(Index1M,$H711)</f>
        <v>44362</v>
      </c>
      <c r="J711" s="177">
        <f>IFERROR(_xll.qlIndexFixing(Index1M,$H711,TRUE,_xll.ohTrigger(RecalcTrigger,Trigger1M)),NA())</f>
        <v>1.9414378896670231E-2</v>
      </c>
      <c r="K711" s="44">
        <f>IFERROR(_xll.qlIndexFixing(Index3M,H711,TRUE,_xll.ohTrigger(RecalcTrigger,Trigger3M)),NA())</f>
        <v>2.0052300569685159E-2</v>
      </c>
      <c r="L711" s="44">
        <f>IFERROR(_xll.qlIndexFixing(Index6M,$H711,TRUE,_xll.ohTrigger(RecalcTrigger,Trigger6M)),NA())</f>
        <v>2.1617833399146722E-2</v>
      </c>
      <c r="M711" s="178">
        <f>IFERROR(_xll.qlIndexFixing(Index1Y,$H711,TRUE,_xll.ohTrigger(RecalcTrigger,Trigger1Y)),NA())</f>
        <v>2.3126339351596803E-2</v>
      </c>
      <c r="N711" s="177">
        <f>IFERROR(_xll.qlIndexFixing(ONIndex1M,I711,TRUE,_xll.ohTrigger(RecalcTrigger,Trigger1M)),NA())</f>
        <v>1.9358881168625164E-2</v>
      </c>
      <c r="O711" s="44">
        <f>IFERROR(_xll.qlIndexFixing(ONIndex3M,I711,TRUE,_xll.ohTrigger(RecalcTrigger,Trigger3M)),NA())</f>
        <v>1.9908564234238924E-2</v>
      </c>
      <c r="P711" s="44">
        <f>IFERROR(_xll.qlIndexFixing(ONIndex6M,I711,TRUE,_xll.ohTrigger(RecalcTrigger,Trigger6M)),NA())</f>
        <v>2.1324850810777729E-2</v>
      </c>
      <c r="Q711" s="178">
        <f>IFERROR(_xll.qlIndexFixing(ONIndex1Y,I711,TRUE,_xll.ohTrigger(RecalcTrigger,Trigger1Y)),NA())</f>
        <v>2.2490053313563019E-2</v>
      </c>
    </row>
    <row r="712" spans="2:17" x14ac:dyDescent="0.2">
      <c r="B712" s="39" t="s">
        <v>42</v>
      </c>
      <c r="D712" s="42">
        <f>_xll.qlCalendarAdvance(Calendar,$D711,B712,"f",FALSE)</f>
        <v>44369</v>
      </c>
      <c r="E712" s="172">
        <f>_xll.qlInterestRateIndexValueDate(IndexON,D712)</f>
        <v>44369</v>
      </c>
      <c r="F712" s="188">
        <f>IFERROR(_xll.qlIndexFixing(IndexON,D712,TRUE,_xll.ohTrigger(RecalcTrigger,TriggerON)),NA())</f>
        <v>1.7926577295663826E-2</v>
      </c>
      <c r="H712" s="42">
        <f>_xll.qlCalendarAdvance(Calendar,$H711,B712,"f",FALSE)</f>
        <v>44369</v>
      </c>
      <c r="I712" s="172">
        <f>_xll.qlInterestRateIndexValueDate(Index1M,$H712)</f>
        <v>44369</v>
      </c>
      <c r="J712" s="177">
        <f>IFERROR(_xll.qlIndexFixing(Index1M,$H712,TRUE,_xll.ohTrigger(RecalcTrigger,Trigger1M)),NA())</f>
        <v>1.9433500218459465E-2</v>
      </c>
      <c r="K712" s="44">
        <f>IFERROR(_xll.qlIndexFixing(Index3M,H712,TRUE,_xll.ohTrigger(RecalcTrigger,Trigger3M)),NA())</f>
        <v>2.0065909396002141E-2</v>
      </c>
      <c r="L712" s="44">
        <f>IFERROR(_xll.qlIndexFixing(Index6M,$H712,TRUE,_xll.ohTrigger(RecalcTrigger,Trigger6M)),NA())</f>
        <v>2.1630718558708947E-2</v>
      </c>
      <c r="M712" s="178">
        <f>IFERROR(_xll.qlIndexFixing(Index1Y,$H712,TRUE,_xll.ohTrigger(RecalcTrigger,Trigger1Y)),NA())</f>
        <v>2.3140231963673985E-2</v>
      </c>
      <c r="N712" s="177">
        <f>IFERROR(_xll.qlIndexFixing(ONIndex1M,I712,TRUE,_xll.ohTrigger(RecalcTrigger,Trigger1M)),NA())</f>
        <v>1.9378823735557438E-2</v>
      </c>
      <c r="O712" s="44">
        <f>IFERROR(_xll.qlIndexFixing(ONIndex3M,I712,TRUE,_xll.ohTrigger(RecalcTrigger,Trigger3M)),NA())</f>
        <v>1.9924285686206966E-2</v>
      </c>
      <c r="P712" s="44">
        <f>IFERROR(_xll.qlIndexFixing(ONIndex6M,I712,TRUE,_xll.ohTrigger(RecalcTrigger,Trigger6M)),NA())</f>
        <v>2.1341166223382002E-2</v>
      </c>
      <c r="Q712" s="178">
        <f>IFERROR(_xll.qlIndexFixing(ONIndex1Y,I712,TRUE,_xll.ohTrigger(RecalcTrigger,Trigger1Y)),NA())</f>
        <v>2.2507521183856571E-2</v>
      </c>
    </row>
    <row r="713" spans="2:17" x14ac:dyDescent="0.2">
      <c r="B713" s="39" t="s">
        <v>42</v>
      </c>
      <c r="D713" s="42">
        <f>_xll.qlCalendarAdvance(Calendar,$D712,B713,"f",FALSE)</f>
        <v>44376</v>
      </c>
      <c r="E713" s="172">
        <f>_xll.qlInterestRateIndexValueDate(IndexON,D713)</f>
        <v>44376</v>
      </c>
      <c r="F713" s="188">
        <f>IFERROR(_xll.qlIndexFixing(IndexON,D713,TRUE,_xll.ohTrigger(RecalcTrigger,TriggerON)),NA())</f>
        <v>1.7940955414523785E-2</v>
      </c>
      <c r="H713" s="42">
        <f>_xll.qlCalendarAdvance(Calendar,$H712,B713,"f",FALSE)</f>
        <v>44376</v>
      </c>
      <c r="I713" s="172">
        <f>_xll.qlInterestRateIndexValueDate(Index1M,$H713)</f>
        <v>44376</v>
      </c>
      <c r="J713" s="177">
        <f>IFERROR(_xll.qlIndexFixing(Index1M,$H713,TRUE,_xll.ohTrigger(RecalcTrigger,Trigger1M)),NA())</f>
        <v>1.9452210247666229E-2</v>
      </c>
      <c r="K713" s="44">
        <f>IFERROR(_xll.qlIndexFixing(Index3M,H713,TRUE,_xll.ohTrigger(RecalcTrigger,Trigger3M)),NA())</f>
        <v>2.0079181151493583E-2</v>
      </c>
      <c r="L713" s="44">
        <f>IFERROR(_xll.qlIndexFixing(Index6M,$H713,TRUE,_xll.ohTrigger(RecalcTrigger,Trigger6M)),NA())</f>
        <v>2.1643451240460611E-2</v>
      </c>
      <c r="M713" s="178">
        <f>IFERROR(_xll.qlIndexFixing(Index1Y,$H713,TRUE,_xll.ohTrigger(RecalcTrigger,Trigger1Y)),NA())</f>
        <v>2.3154021307119965E-2</v>
      </c>
      <c r="N713" s="177">
        <f>IFERROR(_xll.qlIndexFixing(ONIndex1M,I713,TRUE,_xll.ohTrigger(RecalcTrigger,Trigger1M)),NA())</f>
        <v>1.9398355615860563E-2</v>
      </c>
      <c r="O713" s="44">
        <f>IFERROR(_xll.qlIndexFixing(ONIndex3M,I713,TRUE,_xll.ohTrigger(RecalcTrigger,Trigger3M)),NA())</f>
        <v>1.9939671700910377E-2</v>
      </c>
      <c r="P713" s="44">
        <f>IFERROR(_xll.qlIndexFixing(ONIndex6M,I713,TRUE,_xll.ohTrigger(RecalcTrigger,Trigger6M)),NA())</f>
        <v>2.1357120235059313E-2</v>
      </c>
      <c r="Q713" s="178">
        <f>IFERROR(_xll.qlIndexFixing(ONIndex1Y,I713,TRUE,_xll.ohTrigger(RecalcTrigger,Trigger1Y)),NA())</f>
        <v>2.2524723061715379E-2</v>
      </c>
    </row>
    <row r="714" spans="2:17" x14ac:dyDescent="0.2">
      <c r="B714" s="39" t="s">
        <v>42</v>
      </c>
      <c r="D714" s="42">
        <f>_xll.qlCalendarAdvance(Calendar,$D713,B714,"f",FALSE)</f>
        <v>44383</v>
      </c>
      <c r="E714" s="172">
        <f>_xll.qlInterestRateIndexValueDate(IndexON,D714)</f>
        <v>44383</v>
      </c>
      <c r="F714" s="188">
        <f>IFERROR(_xll.qlIndexFixing(IndexON,D714,TRUE,_xll.ohTrigger(RecalcTrigger,TriggerON)),NA())</f>
        <v>1.7954781629931915E-2</v>
      </c>
      <c r="H714" s="42">
        <f>_xll.qlCalendarAdvance(Calendar,$H713,B714,"f",FALSE)</f>
        <v>44383</v>
      </c>
      <c r="I714" s="172">
        <f>_xll.qlInterestRateIndexValueDate(Index1M,$H714)</f>
        <v>44383</v>
      </c>
      <c r="J714" s="177">
        <f>IFERROR(_xll.qlIndexFixing(Index1M,$H714,TRUE,_xll.ohTrigger(RecalcTrigger,Trigger1M)),NA())</f>
        <v>1.9472298077039665E-2</v>
      </c>
      <c r="K714" s="44">
        <f>IFERROR(_xll.qlIndexFixing(Index3M,H714,TRUE,_xll.ohTrigger(RecalcTrigger,Trigger3M)),NA())</f>
        <v>2.0092117715148794E-2</v>
      </c>
      <c r="L714" s="44">
        <f>IFERROR(_xll.qlIndexFixing(Index6M,$H714,TRUE,_xll.ohTrigger(RecalcTrigger,Trigger6M)),NA())</f>
        <v>2.1657551151955057E-2</v>
      </c>
      <c r="M714" s="178">
        <f>IFERROR(_xll.qlIndexFixing(Index1Y,$H714,TRUE,_xll.ohTrigger(RecalcTrigger,Trigger1Y)),NA())</f>
        <v>2.3167711850340833E-2</v>
      </c>
      <c r="N714" s="177">
        <f>IFERROR(_xll.qlIndexFixing(ONIndex1M,I714,TRUE,_xll.ohTrigger(RecalcTrigger,Trigger1M)),NA())</f>
        <v>1.9417476809210354E-2</v>
      </c>
      <c r="O714" s="44">
        <f>IFERROR(_xll.qlIndexFixing(ONIndex3M,I714,TRUE,_xll.ohTrigger(RecalcTrigger,Trigger3M)),NA())</f>
        <v>1.9954722278268111E-2</v>
      </c>
      <c r="P714" s="44">
        <f>IFERROR(_xll.qlIndexFixing(ONIndex6M,I714,TRUE,_xll.ohTrigger(RecalcTrigger,Trigger6M)),NA())</f>
        <v>2.1372712845566522E-2</v>
      </c>
      <c r="Q714" s="178">
        <f>IFERROR(_xll.qlIndexFixing(ONIndex1Y,I714,TRUE,_xll.ohTrigger(RecalcTrigger,Trigger1Y)),NA())</f>
        <v>2.2541658946896304E-2</v>
      </c>
    </row>
    <row r="715" spans="2:17" x14ac:dyDescent="0.2">
      <c r="B715" s="39" t="s">
        <v>42</v>
      </c>
      <c r="D715" s="42">
        <f>_xll.qlCalendarAdvance(Calendar,$D714,B715,"f",FALSE)</f>
        <v>44390</v>
      </c>
      <c r="E715" s="172">
        <f>_xll.qlInterestRateIndexValueDate(IndexON,D715)</f>
        <v>44390</v>
      </c>
      <c r="F715" s="188">
        <f>IFERROR(_xll.qlIndexFixing(IndexON,D715,TRUE,_xll.ohTrigger(RecalcTrigger,TriggerON)),NA())</f>
        <v>1.7968055941888217E-2</v>
      </c>
      <c r="H715" s="42">
        <f>_xll.qlCalendarAdvance(Calendar,$H714,B715,"f",FALSE)</f>
        <v>44390</v>
      </c>
      <c r="I715" s="172">
        <f>_xll.qlInterestRateIndexValueDate(Index1M,$H715)</f>
        <v>44390</v>
      </c>
      <c r="J715" s="177">
        <f>IFERROR(_xll.qlIndexFixing(Index1M,$H715,TRUE,_xll.ohTrigger(RecalcTrigger,Trigger1M)),NA())</f>
        <v>1.9490157089400773E-2</v>
      </c>
      <c r="K715" s="44">
        <f>IFERROR(_xll.qlIndexFixing(Index3M,H715,TRUE,_xll.ohTrigger(RecalcTrigger,Trigger3M)),NA())</f>
        <v>2.0104739458407659E-2</v>
      </c>
      <c r="L715" s="44">
        <f>IFERROR(_xll.qlIndexFixing(Index6M,$H715,TRUE,_xll.ohTrigger(RecalcTrigger,Trigger6M)),NA())</f>
        <v>2.1670034888666138E-2</v>
      </c>
      <c r="M715" s="178">
        <f>IFERROR(_xll.qlIndexFixing(Index1Y,$H715,TRUE,_xll.ohTrigger(RecalcTrigger,Trigger1Y)),NA())</f>
        <v>2.3181308062011352E-2</v>
      </c>
      <c r="N715" s="177">
        <f>IFERROR(_xll.qlIndexFixing(ONIndex1M,I715,TRUE,_xll.ohTrigger(RecalcTrigger,Trigger1M)),NA())</f>
        <v>1.9436187315849951E-2</v>
      </c>
      <c r="O715" s="44">
        <f>IFERROR(_xll.qlIndexFixing(ONIndex3M,I715,TRUE,_xll.ohTrigger(RecalcTrigger,Trigger3M)),NA())</f>
        <v>1.9969437418199121E-2</v>
      </c>
      <c r="P715" s="44">
        <f>IFERROR(_xll.qlIndexFixing(ONIndex6M,I715,TRUE,_xll.ohTrigger(RecalcTrigger,Trigger6M)),NA())</f>
        <v>2.1387944055065722E-2</v>
      </c>
      <c r="Q715" s="178">
        <f>IFERROR(_xll.qlIndexFixing(ONIndex1Y,I715,TRUE,_xll.ohTrigger(RecalcTrigger,Trigger1Y)),NA())</f>
        <v>2.255832883948039E-2</v>
      </c>
    </row>
    <row r="716" spans="2:17" x14ac:dyDescent="0.2">
      <c r="B716" s="39" t="s">
        <v>42</v>
      </c>
      <c r="D716" s="42">
        <f>_xll.qlCalendarAdvance(Calendar,$D715,B716,"f",FALSE)</f>
        <v>44397</v>
      </c>
      <c r="E716" s="172">
        <f>_xll.qlInterestRateIndexValueDate(IndexON,D716)</f>
        <v>44397</v>
      </c>
      <c r="F716" s="188">
        <f>IFERROR(_xll.qlIndexFixing(IndexON,D716,TRUE,_xll.ohTrigger(RecalcTrigger,TriggerON)),NA())</f>
        <v>1.7980778350149551E-2</v>
      </c>
      <c r="H716" s="42">
        <f>_xll.qlCalendarAdvance(Calendar,$H715,B716,"f",FALSE)</f>
        <v>44397</v>
      </c>
      <c r="I716" s="172">
        <f>_xll.qlInterestRateIndexValueDate(Index1M,$H716)</f>
        <v>44397</v>
      </c>
      <c r="J716" s="177">
        <f>IFERROR(_xll.qlIndexFixing(Index1M,$H716,TRUE,_xll.ohTrigger(RecalcTrigger,Trigger1M)),NA())</f>
        <v>1.9507604782396569E-2</v>
      </c>
      <c r="K716" s="44">
        <f>IFERROR(_xll.qlIndexFixing(Index3M,H716,TRUE,_xll.ohTrigger(RecalcTrigger,Trigger3M)),NA())</f>
        <v>2.0117077249138103E-2</v>
      </c>
      <c r="L716" s="44">
        <f>IFERROR(_xll.qlIndexFixing(Index6M,$H716,TRUE,_xll.ohTrigger(RecalcTrigger,Trigger6M)),NA())</f>
        <v>2.1682421746058861E-2</v>
      </c>
      <c r="M716" s="178">
        <f>IFERROR(_xll.qlIndexFixing(Index1Y,$H716,TRUE,_xll.ohTrigger(RecalcTrigger,Trigger1Y)),NA())</f>
        <v>2.3194814411071629E-2</v>
      </c>
      <c r="N716" s="177">
        <f>IFERROR(_xll.qlIndexFixing(ONIndex1M,I716,TRUE,_xll.ohTrigger(RecalcTrigger,Trigger1M)),NA())</f>
        <v>1.9454487135455167E-2</v>
      </c>
      <c r="O716" s="44">
        <f>IFERROR(_xll.qlIndexFixing(ONIndex3M,I716,TRUE,_xll.ohTrigger(RecalcTrigger,Trigger3M)),NA())</f>
        <v>1.9983817120703407E-2</v>
      </c>
      <c r="P716" s="44">
        <f>IFERROR(_xll.qlIndexFixing(ONIndex6M,I716,TRUE,_xll.ohTrigger(RecalcTrigger,Trigger6M)),NA())</f>
        <v>2.1402813863313774E-2</v>
      </c>
      <c r="Q716" s="178">
        <f>IFERROR(_xll.qlIndexFixing(ONIndex1Y,I716,TRUE,_xll.ohTrigger(RecalcTrigger,Trigger1Y)),NA())</f>
        <v>2.2574732739305547E-2</v>
      </c>
    </row>
    <row r="717" spans="2:17" x14ac:dyDescent="0.2">
      <c r="B717" s="39" t="s">
        <v>42</v>
      </c>
      <c r="D717" s="42">
        <f>_xll.qlCalendarAdvance(Calendar,$D716,B717,"f",FALSE)</f>
        <v>44404</v>
      </c>
      <c r="E717" s="172">
        <f>_xll.qlInterestRateIndexValueDate(IndexON,D717)</f>
        <v>44404</v>
      </c>
      <c r="F717" s="188">
        <f>IFERROR(_xll.qlIndexFixing(IndexON,D717,TRUE,_xll.ohTrigger(RecalcTrigger,TriggerON)),NA())</f>
        <v>1.7992948854796964E-2</v>
      </c>
      <c r="H717" s="42">
        <f>_xll.qlCalendarAdvance(Calendar,$H716,B717,"f",FALSE)</f>
        <v>44404</v>
      </c>
      <c r="I717" s="172">
        <f>_xll.qlInterestRateIndexValueDate(Index1M,$H717)</f>
        <v>44404</v>
      </c>
      <c r="J717" s="177">
        <f>IFERROR(_xll.qlIndexFixing(Index1M,$H717,TRUE,_xll.ohTrigger(RecalcTrigger,Trigger1M)),NA())</f>
        <v>1.9524641154204828E-2</v>
      </c>
      <c r="K717" s="44">
        <f>IFERROR(_xll.qlIndexFixing(Index3M,H717,TRUE,_xll.ohTrigger(RecalcTrigger,Trigger3M)),NA())</f>
        <v>2.0129162076124692E-2</v>
      </c>
      <c r="L717" s="44">
        <f>IFERROR(_xll.qlIndexFixing(Index6M,$H717,TRUE,_xll.ohTrigger(RecalcTrigger,Trigger6M)),NA())</f>
        <v>2.1694729786053621E-2</v>
      </c>
      <c r="M717" s="178">
        <f>IFERROR(_xll.qlIndexFixing(Index1Y,$H717,TRUE,_xll.ohTrigger(RecalcTrigger,Trigger1Y)),NA())</f>
        <v>2.3208235366721786E-2</v>
      </c>
      <c r="N717" s="177">
        <f>IFERROR(_xll.qlIndexFixing(ONIndex1M,I717,TRUE,_xll.ohTrigger(RecalcTrigger,Trigger1M)),NA())</f>
        <v>1.947237626810705E-2</v>
      </c>
      <c r="O717" s="44">
        <f>IFERROR(_xll.qlIndexFixing(ONIndex3M,I717,TRUE,_xll.ohTrigger(RecalcTrigger,Trigger3M)),NA())</f>
        <v>1.9997861385699922E-2</v>
      </c>
      <c r="P717" s="44">
        <f>IFERROR(_xll.qlIndexFixing(ONIndex6M,I717,TRUE,_xll.ohTrigger(RecalcTrigger,Trigger6M)),NA())</f>
        <v>2.1417322270391725E-2</v>
      </c>
      <c r="Q717" s="178">
        <f>IFERROR(_xll.qlIndexFixing(ONIndex1Y,I717,TRUE,_xll.ohTrigger(RecalcTrigger,Trigger1Y)),NA())</f>
        <v>2.2590870646533867E-2</v>
      </c>
    </row>
    <row r="718" spans="2:17" x14ac:dyDescent="0.2">
      <c r="B718" s="39" t="s">
        <v>42</v>
      </c>
      <c r="D718" s="42">
        <f>_xll.qlCalendarAdvance(Calendar,$D717,B718,"f",FALSE)</f>
        <v>44411</v>
      </c>
      <c r="E718" s="172">
        <f>_xll.qlInterestRateIndexValueDate(IndexON,D718)</f>
        <v>44411</v>
      </c>
      <c r="F718" s="188">
        <f>IFERROR(_xll.qlIndexFixing(IndexON,D718,TRUE,_xll.ohTrigger(RecalcTrigger,TriggerON)),NA())</f>
        <v>1.8004567455668363E-2</v>
      </c>
      <c r="H718" s="42">
        <f>_xll.qlCalendarAdvance(Calendar,$H717,B718,"f",FALSE)</f>
        <v>44411</v>
      </c>
      <c r="I718" s="172">
        <f>_xll.qlInterestRateIndexValueDate(Index1M,$H718)</f>
        <v>44411</v>
      </c>
      <c r="J718" s="177">
        <f>IFERROR(_xll.qlIndexFixing(Index1M,$H718,TRUE,_xll.ohTrigger(RecalcTrigger,Trigger1M)),NA())</f>
        <v>1.9541266203039916E-2</v>
      </c>
      <c r="K718" s="44">
        <f>IFERROR(_xll.qlIndexFixing(Index3M,H718,TRUE,_xll.ohTrigger(RecalcTrigger,Trigger3M)),NA())</f>
        <v>2.0141024928582777E-2</v>
      </c>
      <c r="L718" s="44">
        <f>IFERROR(_xll.qlIndexFixing(Index6M,$H718,TRUE,_xll.ohTrigger(RecalcTrigger,Trigger6M)),NA())</f>
        <v>2.1706977071025393E-2</v>
      </c>
      <c r="M718" s="178">
        <f>IFERROR(_xll.qlIndexFixing(Index1Y,$H718,TRUE,_xll.ohTrigger(RecalcTrigger,Trigger1Y)),NA())</f>
        <v>2.3221575398418626E-2</v>
      </c>
      <c r="N718" s="177">
        <f>IFERROR(_xll.qlIndexFixing(ONIndex1M,I718,TRUE,_xll.ohTrigger(RecalcTrigger,Trigger1M)),NA())</f>
        <v>1.9489854713724553E-2</v>
      </c>
      <c r="O718" s="44">
        <f>IFERROR(_xll.qlIndexFixing(ONIndex3M,I718,TRUE,_xll.ohTrigger(RecalcTrigger,Trigger3M)),NA())</f>
        <v>2.0011570213107621E-2</v>
      </c>
      <c r="P718" s="44">
        <f>IFERROR(_xll.qlIndexFixing(ONIndex6M,I718,TRUE,_xll.ohTrigger(RecalcTrigger,Trigger6M)),NA())</f>
        <v>2.1431469276218529E-2</v>
      </c>
      <c r="Q718" s="178">
        <f>IFERROR(_xll.qlIndexFixing(ONIndex1Y,I718,TRUE,_xll.ohTrigger(RecalcTrigger,Trigger1Y)),NA())</f>
        <v>2.2606742560922211E-2</v>
      </c>
    </row>
    <row r="719" spans="2:17" x14ac:dyDescent="0.2">
      <c r="B719" s="39" t="s">
        <v>42</v>
      </c>
      <c r="D719" s="42">
        <f>_xll.qlCalendarAdvance(Calendar,$D718,B719,"f",FALSE)</f>
        <v>44418</v>
      </c>
      <c r="E719" s="172">
        <f>_xll.qlInterestRateIndexValueDate(IndexON,D719)</f>
        <v>44418</v>
      </c>
      <c r="F719" s="188">
        <f>IFERROR(_xll.qlIndexFixing(IndexON,D719,TRUE,_xll.ohTrigger(RecalcTrigger,TriggerON)),NA())</f>
        <v>1.8015634152844795E-2</v>
      </c>
      <c r="H719" s="42">
        <f>_xll.qlCalendarAdvance(Calendar,$H718,B719,"f",FALSE)</f>
        <v>44418</v>
      </c>
      <c r="I719" s="172">
        <f>_xll.qlInterestRateIndexValueDate(Index1M,$H719)</f>
        <v>44418</v>
      </c>
      <c r="J719" s="177">
        <f>IFERROR(_xll.qlIndexFixing(Index1M,$H719,TRUE,_xll.ohTrigger(RecalcTrigger,Trigger1M)),NA())</f>
        <v>1.9557479927163255E-2</v>
      </c>
      <c r="K719" s="44">
        <f>IFERROR(_xll.qlIndexFixing(Index3M,H719,TRUE,_xll.ohTrigger(RecalcTrigger,Trigger3M)),NA())</f>
        <v>2.0152696796134698E-2</v>
      </c>
      <c r="L719" s="44">
        <f>IFERROR(_xll.qlIndexFixing(Index6M,$H719,TRUE,_xll.ohTrigger(RecalcTrigger,Trigger6M)),NA())</f>
        <v>2.1719181663797531E-2</v>
      </c>
      <c r="M719" s="178">
        <f>IFERROR(_xll.qlIndexFixing(Index1Y,$H719,TRUE,_xll.ohTrigger(RecalcTrigger,Trigger1Y)),NA())</f>
        <v>2.3234838975872973E-2</v>
      </c>
      <c r="N719" s="177">
        <f>IFERROR(_xll.qlIndexFixing(ONIndex1M,I719,TRUE,_xll.ohTrigger(RecalcTrigger,Trigger1M)),NA())</f>
        <v>1.9506922472145583E-2</v>
      </c>
      <c r="O719" s="44">
        <f>IFERROR(_xll.qlIndexFixing(ONIndex3M,I719,TRUE,_xll.ohTrigger(RecalcTrigger,Trigger3M)),NA())</f>
        <v>2.002494360300755E-2</v>
      </c>
      <c r="P719" s="44">
        <f>IFERROR(_xll.qlIndexFixing(ONIndex6M,I719,TRUE,_xll.ohTrigger(RecalcTrigger,Trigger6M)),NA())</f>
        <v>2.1445254880794185E-2</v>
      </c>
      <c r="Q719" s="178">
        <f>IFERROR(_xll.qlIndexFixing(ONIndex1Y,I719,TRUE,_xll.ohTrigger(RecalcTrigger,Trigger1Y)),NA())</f>
        <v>2.2622348482551624E-2</v>
      </c>
    </row>
    <row r="720" spans="2:17" x14ac:dyDescent="0.2">
      <c r="B720" s="39" t="s">
        <v>42</v>
      </c>
      <c r="D720" s="42">
        <f>_xll.qlCalendarAdvance(Calendar,$D719,B720,"f",FALSE)</f>
        <v>44425</v>
      </c>
      <c r="E720" s="172">
        <f>_xll.qlInterestRateIndexValueDate(IndexON,D720)</f>
        <v>44425</v>
      </c>
      <c r="F720" s="188">
        <f>IFERROR(_xll.qlIndexFixing(IndexON,D720,TRUE,_xll.ohTrigger(RecalcTrigger,TriggerON)),NA())</f>
        <v>1.8026148946164167E-2</v>
      </c>
      <c r="H720" s="42">
        <f>_xll.qlCalendarAdvance(Calendar,$H719,B720,"f",FALSE)</f>
        <v>44425</v>
      </c>
      <c r="I720" s="172">
        <f>_xll.qlInterestRateIndexValueDate(Index1M,$H720)</f>
        <v>44425</v>
      </c>
      <c r="J720" s="177">
        <f>IFERROR(_xll.qlIndexFixing(Index1M,$H720,TRUE,_xll.ohTrigger(RecalcTrigger,Trigger1M)),NA())</f>
        <v>1.957328232488072E-2</v>
      </c>
      <c r="K720" s="44">
        <f>IFERROR(_xll.qlIndexFixing(Index3M,H720,TRUE,_xll.ohTrigger(RecalcTrigger,Trigger3M)),NA())</f>
        <v>2.0164208668797461E-2</v>
      </c>
      <c r="L720" s="44">
        <f>IFERROR(_xll.qlIndexFixing(Index6M,$H720,TRUE,_xll.ohTrigger(RecalcTrigger,Trigger6M)),NA())</f>
        <v>2.1731361627636513E-2</v>
      </c>
      <c r="M720" s="178">
        <f>IFERROR(_xll.qlIndexFixing(Index1Y,$H720,TRUE,_xll.ohTrigger(RecalcTrigger,Trigger1Y)),NA())</f>
        <v>2.3248030569044786E-2</v>
      </c>
      <c r="N720" s="177">
        <f>IFERROR(_xll.qlIndexFixing(ONIndex1M,I720,TRUE,_xll.ohTrigger(RecalcTrigger,Trigger1M)),NA())</f>
        <v>1.952357954337014E-2</v>
      </c>
      <c r="O720" s="44">
        <f>IFERROR(_xll.qlIndexFixing(ONIndex3M,I720,TRUE,_xll.ohTrigger(RecalcTrigger,Trigger3M)),NA())</f>
        <v>2.0037981555318662E-2</v>
      </c>
      <c r="P720" s="44">
        <f>IFERROR(_xll.qlIndexFixing(ONIndex6M,I720,TRUE,_xll.ohTrigger(RecalcTrigger,Trigger6M)),NA())</f>
        <v>2.1458679084037646E-2</v>
      </c>
      <c r="Q720" s="178">
        <f>IFERROR(_xll.qlIndexFixing(ONIndex1Y,I720,TRUE,_xll.ohTrigger(RecalcTrigger,Trigger1Y)),NA())</f>
        <v>2.2637688411422108E-2</v>
      </c>
    </row>
    <row r="721" spans="2:17" x14ac:dyDescent="0.2">
      <c r="B721" s="39" t="s">
        <v>42</v>
      </c>
      <c r="D721" s="42">
        <f>_xll.qlCalendarAdvance(Calendar,$D720,B721,"f",FALSE)</f>
        <v>44432</v>
      </c>
      <c r="E721" s="172">
        <f>_xll.qlInterestRateIndexValueDate(IndexON,D721)</f>
        <v>44432</v>
      </c>
      <c r="F721" s="188">
        <f>IFERROR(_xll.qlIndexFixing(IndexON,D721,TRUE,_xll.ohTrigger(RecalcTrigger,TriggerON)),NA())</f>
        <v>1.8036111835626478E-2</v>
      </c>
      <c r="H721" s="42">
        <f>_xll.qlCalendarAdvance(Calendar,$H720,B721,"f",FALSE)</f>
        <v>44432</v>
      </c>
      <c r="I721" s="172">
        <f>_xll.qlInterestRateIndexValueDate(Index1M,$H721)</f>
        <v>44432</v>
      </c>
      <c r="J721" s="177">
        <f>IFERROR(_xll.qlIndexFixing(Index1M,$H721,TRUE,_xll.ohTrigger(RecalcTrigger,Trigger1M)),NA())</f>
        <v>1.9588673394534784E-2</v>
      </c>
      <c r="K721" s="44">
        <f>IFERROR(_xll.qlIndexFixing(Index3M,H721,TRUE,_xll.ohTrigger(RecalcTrigger,Trigger3M)),NA())</f>
        <v>2.0175591536969507E-2</v>
      </c>
      <c r="L721" s="44">
        <f>IFERROR(_xll.qlIndexFixing(Index6M,$H721,TRUE,_xll.ohTrigger(RecalcTrigger,Trigger6M)),NA())</f>
        <v>2.1743535026248845E-2</v>
      </c>
      <c r="M721" s="178">
        <f>IFERROR(_xll.qlIndexFixing(Index1Y,$H721,TRUE,_xll.ohTrigger(RecalcTrigger,Trigger1Y)),NA())</f>
        <v>2.326115464814027E-2</v>
      </c>
      <c r="N721" s="177">
        <f>IFERROR(_xll.qlIndexFixing(ONIndex1M,I721,TRUE,_xll.ohTrigger(RecalcTrigger,Trigger1M)),NA())</f>
        <v>1.9539825927479271E-2</v>
      </c>
      <c r="O721" s="44">
        <f>IFERROR(_xll.qlIndexFixing(ONIndex3M,I721,TRUE,_xll.ohTrigger(RecalcTrigger,Trigger3M)),NA())</f>
        <v>2.0050684070040958E-2</v>
      </c>
      <c r="P721" s="44">
        <f>IFERROR(_xll.qlIndexFixing(ONIndex6M,I721,TRUE,_xll.ohTrigger(RecalcTrigger,Trigger6M)),NA())</f>
        <v>2.1471741885948914E-2</v>
      </c>
      <c r="Q721" s="178">
        <f>IFERROR(_xll.qlIndexFixing(ONIndex1Y,I721,TRUE,_xll.ohTrigger(RecalcTrigger,Trigger1Y)),NA())</f>
        <v>2.2652762347452615E-2</v>
      </c>
    </row>
    <row r="722" spans="2:17" x14ac:dyDescent="0.2">
      <c r="B722" s="39" t="s">
        <v>42</v>
      </c>
      <c r="D722" s="42">
        <f>_xll.qlCalendarAdvance(Calendar,$D721,B722,"f",FALSE)</f>
        <v>44439</v>
      </c>
      <c r="E722" s="172">
        <f>_xll.qlInterestRateIndexValueDate(IndexON,D722)</f>
        <v>44439</v>
      </c>
      <c r="F722" s="188">
        <f>IFERROR(_xll.qlIndexFixing(IndexON,D722,TRUE,_xll.ohTrigger(RecalcTrigger,TriggerON)),NA())</f>
        <v>1.8045522821150684E-2</v>
      </c>
      <c r="H722" s="42">
        <f>_xll.qlCalendarAdvance(Calendar,$H721,B722,"f",FALSE)</f>
        <v>44439</v>
      </c>
      <c r="I722" s="172">
        <f>_xll.qlInterestRateIndexValueDate(Index1M,$H722)</f>
        <v>44439</v>
      </c>
      <c r="J722" s="177">
        <f>IFERROR(_xll.qlIndexFixing(Index1M,$H722,TRUE,_xll.ohTrigger(RecalcTrigger,Trigger1M)),NA())</f>
        <v>1.9602092045295543E-2</v>
      </c>
      <c r="K722" s="44">
        <f>IFERROR(_xll.qlIndexFixing(Index3M,H722,TRUE,_xll.ohTrigger(RecalcTrigger,Trigger3M)),NA())</f>
        <v>2.0185521892538329E-2</v>
      </c>
      <c r="L722" s="44">
        <f>IFERROR(_xll.qlIndexFixing(Index6M,$H722,TRUE,_xll.ohTrigger(RecalcTrigger,Trigger6M)),NA())</f>
        <v>2.1751103093537016E-2</v>
      </c>
      <c r="M722" s="178">
        <f>IFERROR(_xll.qlIndexFixing(Index1Y,$H722,TRUE,_xll.ohTrigger(RecalcTrigger,Trigger1Y)),NA())</f>
        <v>2.32742156836101E-2</v>
      </c>
      <c r="N722" s="177">
        <f>IFERROR(_xll.qlIndexFixing(ONIndex1M,I722,TRUE,_xll.ohTrigger(RecalcTrigger,Trigger1M)),NA())</f>
        <v>1.9555661624229836E-2</v>
      </c>
      <c r="O722" s="44">
        <f>IFERROR(_xll.qlIndexFixing(ONIndex3M,I722,TRUE,_xll.ohTrigger(RecalcTrigger,Trigger3M)),NA())</f>
        <v>2.0063051146931299E-2</v>
      </c>
      <c r="P722" s="44">
        <f>IFERROR(_xll.qlIndexFixing(ONIndex6M,I722,TRUE,_xll.ohTrigger(RecalcTrigger,Trigger6M)),NA())</f>
        <v>2.1484443286365895E-2</v>
      </c>
      <c r="Q722" s="178">
        <f>IFERROR(_xll.qlIndexFixing(ONIndex1Y,I722,TRUE,_xll.ohTrigger(RecalcTrigger,Trigger1Y)),NA())</f>
        <v>2.26675702905621E-2</v>
      </c>
    </row>
    <row r="723" spans="2:17" x14ac:dyDescent="0.2">
      <c r="B723" s="39" t="s">
        <v>42</v>
      </c>
      <c r="D723" s="42">
        <f>_xll.qlCalendarAdvance(Calendar,$D722,B723,"f",FALSE)</f>
        <v>44446</v>
      </c>
      <c r="E723" s="172">
        <f>_xll.qlInterestRateIndexValueDate(IndexON,D723)</f>
        <v>44446</v>
      </c>
      <c r="F723" s="188">
        <f>IFERROR(_xll.qlIndexFixing(IndexON,D723,TRUE,_xll.ohTrigger(RecalcTrigger,TriggerON)),NA())</f>
        <v>1.8054381902817829E-2</v>
      </c>
      <c r="H723" s="42">
        <f>_xll.qlCalendarAdvance(Calendar,$H722,B723,"f",FALSE)</f>
        <v>44446</v>
      </c>
      <c r="I723" s="172">
        <f>_xll.qlInterestRateIndexValueDate(Index1M,$H723)</f>
        <v>44446</v>
      </c>
      <c r="J723" s="177">
        <f>IFERROR(_xll.qlIndexFixing(Index1M,$H723,TRUE,_xll.ohTrigger(RecalcTrigger,Trigger1M)),NA())</f>
        <v>1.9616698651624152E-2</v>
      </c>
      <c r="K723" s="44">
        <f>IFERROR(_xll.qlIndexFixing(Index3M,H723,TRUE,_xll.ohTrigger(RecalcTrigger,Trigger3M)),NA())</f>
        <v>2.0196736731647343E-2</v>
      </c>
      <c r="L723" s="44">
        <f>IFERROR(_xll.qlIndexFixing(Index6M,$H723,TRUE,_xll.ohTrigger(RecalcTrigger,Trigger6M)),NA())</f>
        <v>2.1763294230743309E-2</v>
      </c>
      <c r="M723" s="178">
        <f>IFERROR(_xll.qlIndexFixing(Index1Y,$H723,TRUE,_xll.ohTrigger(RecalcTrigger,Trigger1Y)),NA())</f>
        <v>2.3287218146144317E-2</v>
      </c>
      <c r="N723" s="177">
        <f>IFERROR(_xll.qlIndexFixing(ONIndex1M,I723,TRUE,_xll.ohTrigger(RecalcTrigger,Trigger1M)),NA())</f>
        <v>1.9571086633621837E-2</v>
      </c>
      <c r="O723" s="44">
        <f>IFERROR(_xll.qlIndexFixing(ONIndex3M,I723,TRUE,_xll.ohTrigger(RecalcTrigger,Trigger3M)),NA())</f>
        <v>2.0075082786151777E-2</v>
      </c>
      <c r="P723" s="44">
        <f>IFERROR(_xll.qlIndexFixing(ONIndex6M,I723,TRUE,_xll.ohTrigger(RecalcTrigger,Trigger6M)),NA())</f>
        <v>2.1496783285450682E-2</v>
      </c>
      <c r="Q723" s="178">
        <f>IFERROR(_xll.qlIndexFixing(ONIndex1Y,I723,TRUE,_xll.ohTrigger(RecalcTrigger,Trigger1Y)),NA())</f>
        <v>2.2682112240750563E-2</v>
      </c>
    </row>
    <row r="724" spans="2:17" x14ac:dyDescent="0.2">
      <c r="B724" s="39" t="s">
        <v>42</v>
      </c>
      <c r="D724" s="42">
        <f>_xll.qlCalendarAdvance(Calendar,$D723,B724,"f",FALSE)</f>
        <v>44453</v>
      </c>
      <c r="E724" s="172">
        <f>_xll.qlInterestRateIndexValueDate(IndexON,D724)</f>
        <v>44453</v>
      </c>
      <c r="F724" s="188">
        <f>IFERROR(_xll.qlIndexFixing(IndexON,D724,TRUE,_xll.ohTrigger(RecalcTrigger,TriggerON)),NA())</f>
        <v>1.8062689080384775E-2</v>
      </c>
      <c r="H724" s="42">
        <f>_xll.qlCalendarAdvance(Calendar,$H723,B724,"f",FALSE)</f>
        <v>44453</v>
      </c>
      <c r="I724" s="172">
        <f>_xll.qlInterestRateIndexValueDate(Index1M,$H724)</f>
        <v>44453</v>
      </c>
      <c r="J724" s="177">
        <f>IFERROR(_xll.qlIndexFixing(Index1M,$H724,TRUE,_xll.ohTrigger(RecalcTrigger,Trigger1M)),NA())</f>
        <v>1.9630972393907542E-2</v>
      </c>
      <c r="K724" s="44">
        <f>IFERROR(_xll.qlIndexFixing(Index3M,H724,TRUE,_xll.ohTrigger(RecalcTrigger,Trigger3M)),NA())</f>
        <v>2.0207914373665366E-2</v>
      </c>
      <c r="L724" s="44">
        <f>IFERROR(_xll.qlIndexFixing(Index6M,$H724,TRUE,_xll.ohTrigger(RecalcTrigger,Trigger6M)),NA())</f>
        <v>2.1775531960101926E-2</v>
      </c>
      <c r="M724" s="178">
        <f>IFERROR(_xll.qlIndexFixing(Index1Y,$H724,TRUE,_xll.ohTrigger(RecalcTrigger,Trigger1Y)),NA())</f>
        <v>2.330016650667166E-2</v>
      </c>
      <c r="N724" s="177">
        <f>IFERROR(_xll.qlIndexFixing(ONIndex1M,I724,TRUE,_xll.ohTrigger(RecalcTrigger,Trigger1M)),NA())</f>
        <v>1.9586100955736319E-2</v>
      </c>
      <c r="O724" s="44">
        <f>IFERROR(_xll.qlIndexFixing(ONIndex3M,I724,TRUE,_xll.ohTrigger(RecalcTrigger,Trigger3M)),NA())</f>
        <v>2.0086778987702392E-2</v>
      </c>
      <c r="P724" s="44">
        <f>IFERROR(_xll.qlIndexFixing(ONIndex6M,I724,TRUE,_xll.ohTrigger(RecalcTrigger,Trigger6M)),NA())</f>
        <v>2.1508761882960137E-2</v>
      </c>
      <c r="Q724" s="178">
        <f>IFERROR(_xll.qlIndexFixing(ONIndex1Y,I724,TRUE,_xll.ohTrigger(RecalcTrigger,Trigger1Y)),NA())</f>
        <v>2.2696388198018003E-2</v>
      </c>
    </row>
    <row r="725" spans="2:17" x14ac:dyDescent="0.2">
      <c r="B725" s="39" t="s">
        <v>42</v>
      </c>
      <c r="D725" s="42">
        <f>_xll.qlCalendarAdvance(Calendar,$D724,B725,"f",FALSE)</f>
        <v>44460</v>
      </c>
      <c r="E725" s="172">
        <f>_xll.qlInterestRateIndexValueDate(IndexON,D725)</f>
        <v>44460</v>
      </c>
      <c r="F725" s="188">
        <f>IFERROR(_xll.qlIndexFixing(IndexON,D725,TRUE,_xll.ohTrigger(RecalcTrigger,TriggerON)),NA())</f>
        <v>1.8070444353932569E-2</v>
      </c>
      <c r="H725" s="42">
        <f>_xll.qlCalendarAdvance(Calendar,$H724,B725,"f",FALSE)</f>
        <v>44460</v>
      </c>
      <c r="I725" s="172">
        <f>_xll.qlInterestRateIndexValueDate(Index1M,$H725)</f>
        <v>44460</v>
      </c>
      <c r="J725" s="177">
        <f>IFERROR(_xll.qlIndexFixing(Index1M,$H725,TRUE,_xll.ohTrigger(RecalcTrigger,Trigger1M)),NA())</f>
        <v>1.9645004696359547E-2</v>
      </c>
      <c r="K725" s="44">
        <f>IFERROR(_xll.qlIndexFixing(Index3M,H725,TRUE,_xll.ohTrigger(RecalcTrigger,Trigger3M)),NA())</f>
        <v>2.0219086149248992E-2</v>
      </c>
      <c r="L725" s="44">
        <f>IFERROR(_xll.qlIndexFixing(Index6M,$H725,TRUE,_xll.ohTrigger(RecalcTrigger,Trigger6M)),NA())</f>
        <v>2.1787834643166751E-2</v>
      </c>
      <c r="M725" s="178">
        <f>IFERROR(_xll.qlIndexFixing(Index1Y,$H725,TRUE,_xll.ohTrigger(RecalcTrigger,Trigger1Y)),NA())</f>
        <v>2.3313065236356234E-2</v>
      </c>
      <c r="N725" s="177">
        <f>IFERROR(_xll.qlIndexFixing(ONIndex1M,I725,TRUE,_xll.ohTrigger(RecalcTrigger,Trigger1M)),NA())</f>
        <v>1.9600704590330142E-2</v>
      </c>
      <c r="O725" s="44">
        <f>IFERROR(_xll.qlIndexFixing(ONIndex3M,I725,TRUE,_xll.ohTrigger(RecalcTrigger,Trigger3M)),NA())</f>
        <v>2.0098139751421051E-2</v>
      </c>
      <c r="P725" s="44">
        <f>IFERROR(_xll.qlIndexFixing(ONIndex6M,I725,TRUE,_xll.ohTrigger(RecalcTrigger,Trigger6M)),NA())</f>
        <v>2.1520379078975305E-2</v>
      </c>
      <c r="Q725" s="178">
        <f>IFERROR(_xll.qlIndexFixing(ONIndex1Y,I725,TRUE,_xll.ohTrigger(RecalcTrigger,Trigger1Y)),NA())</f>
        <v>2.271039816236442E-2</v>
      </c>
    </row>
    <row r="726" spans="2:17" x14ac:dyDescent="0.2">
      <c r="B726" s="39" t="s">
        <v>42</v>
      </c>
      <c r="D726" s="42">
        <f>_xll.qlCalendarAdvance(Calendar,$D725,B726,"f",FALSE)</f>
        <v>44467</v>
      </c>
      <c r="E726" s="172">
        <f>_xll.qlInterestRateIndexValueDate(IndexON,D726)</f>
        <v>44467</v>
      </c>
      <c r="F726" s="188">
        <f>IFERROR(_xll.qlIndexFixing(IndexON,D726,TRUE,_xll.ohTrigger(RecalcTrigger,TriggerON)),NA())</f>
        <v>1.807764772346121E-2</v>
      </c>
      <c r="H726" s="42">
        <f>_xll.qlCalendarAdvance(Calendar,$H725,B726,"f",FALSE)</f>
        <v>44467</v>
      </c>
      <c r="I726" s="172">
        <f>_xll.qlInterestRateIndexValueDate(Index1M,$H726)</f>
        <v>44467</v>
      </c>
      <c r="J726" s="177">
        <f>IFERROR(_xll.qlIndexFixing(Index1M,$H726,TRUE,_xll.ohTrigger(RecalcTrigger,Trigger1M)),NA())</f>
        <v>1.9658887028077426E-2</v>
      </c>
      <c r="K726" s="44">
        <f>IFERROR(_xll.qlIndexFixing(Index3M,H726,TRUE,_xll.ohTrigger(RecalcTrigger,Trigger3M)),NA())</f>
        <v>2.0231655499724076E-2</v>
      </c>
      <c r="L726" s="44">
        <f>IFERROR(_xll.qlIndexFixing(Index6M,$H726,TRUE,_xll.ohTrigger(RecalcTrigger,Trigger6M)),NA())</f>
        <v>2.1800220641938987E-2</v>
      </c>
      <c r="M726" s="178">
        <f>IFERROR(_xll.qlIndexFixing(Index1Y,$H726,TRUE,_xll.ohTrigger(RecalcTrigger,Trigger1Y)),NA())</f>
        <v>2.3325918806595292E-2</v>
      </c>
      <c r="N726" s="177">
        <f>IFERROR(_xll.qlIndexFixing(ONIndex1M,I726,TRUE,_xll.ohTrigger(RecalcTrigger,Trigger1M)),NA())</f>
        <v>1.9614897537484355E-2</v>
      </c>
      <c r="O726" s="44">
        <f>IFERROR(_xll.qlIndexFixing(ONIndex3M,I726,TRUE,_xll.ohTrigger(RecalcTrigger,Trigger3M)),NA())</f>
        <v>2.0109165077388802E-2</v>
      </c>
      <c r="P726" s="44">
        <f>IFERROR(_xll.qlIndexFixing(ONIndex6M,I726,TRUE,_xll.ohTrigger(RecalcTrigger,Trigger6M)),NA())</f>
        <v>2.153163487341514E-2</v>
      </c>
      <c r="Q726" s="178">
        <f>IFERROR(_xll.qlIndexFixing(ONIndex1Y,I726,TRUE,_xll.ohTrigger(RecalcTrigger,Trigger1Y)),NA())</f>
        <v>2.2724142133627723E-2</v>
      </c>
    </row>
    <row r="727" spans="2:17" x14ac:dyDescent="0.2">
      <c r="B727" s="39" t="s">
        <v>42</v>
      </c>
      <c r="D727" s="42">
        <f>_xll.qlCalendarAdvance(Calendar,$D726,B727,"f",FALSE)</f>
        <v>44474</v>
      </c>
      <c r="E727" s="172">
        <f>_xll.qlInterestRateIndexValueDate(IndexON,D727)</f>
        <v>44474</v>
      </c>
      <c r="F727" s="188">
        <f>IFERROR(_xll.qlIndexFixing(IndexON,D727,TRUE,_xll.ohTrigger(RecalcTrigger,TriggerON)),NA())</f>
        <v>1.808446741673575E-2</v>
      </c>
      <c r="H727" s="42">
        <f>_xll.qlCalendarAdvance(Calendar,$H726,B727,"f",FALSE)</f>
        <v>44474</v>
      </c>
      <c r="I727" s="172">
        <f>_xll.qlInterestRateIndexValueDate(Index1M,$H727)</f>
        <v>44474</v>
      </c>
      <c r="J727" s="177">
        <f>IFERROR(_xll.qlIndexFixing(Index1M,$H727,TRUE,_xll.ohTrigger(RecalcTrigger,Trigger1M)),NA())</f>
        <v>1.9674223336381962E-2</v>
      </c>
      <c r="K727" s="44">
        <f>IFERROR(_xll.qlIndexFixing(Index3M,H727,TRUE,_xll.ohTrigger(RecalcTrigger,Trigger3M)),NA())</f>
        <v>2.0242914195639262E-2</v>
      </c>
      <c r="L727" s="44">
        <f>IFERROR(_xll.qlIndexFixing(Index6M,$H727,TRUE,_xll.ohTrigger(RecalcTrigger,Trigger6M)),NA())</f>
        <v>2.1814287153473989E-2</v>
      </c>
      <c r="M727" s="178">
        <f>IFERROR(_xll.qlIndexFixing(Index1Y,$H727,TRUE,_xll.ohTrigger(RecalcTrigger,Trigger1Y)),NA())</f>
        <v>2.3338731534666257E-2</v>
      </c>
      <c r="N727" s="177">
        <f>IFERROR(_xll.qlIndexFixing(ONIndex1M,I727,TRUE,_xll.ohTrigger(RecalcTrigger,Trigger1M)),NA())</f>
        <v>1.9628761006382778E-2</v>
      </c>
      <c r="O727" s="44">
        <f>IFERROR(_xll.qlIndexFixing(ONIndex3M,I727,TRUE,_xll.ohTrigger(RecalcTrigger,Trigger3M)),NA())</f>
        <v>2.0119939054606961E-2</v>
      </c>
      <c r="P727" s="44">
        <f>IFERROR(_xll.qlIndexFixing(ONIndex6M,I727,TRUE,_xll.ohTrigger(RecalcTrigger,Trigger6M)),NA())</f>
        <v>2.1542626722892422E-2</v>
      </c>
      <c r="Q727" s="178">
        <f>IFERROR(_xll.qlIndexFixing(ONIndex1Y,I727,TRUE,_xll.ohTrigger(RecalcTrigger,Trigger1Y)),NA())</f>
        <v>2.2737667406932394E-2</v>
      </c>
    </row>
    <row r="728" spans="2:17" x14ac:dyDescent="0.2">
      <c r="B728" s="39" t="s">
        <v>42</v>
      </c>
      <c r="D728" s="42">
        <f>_xll.qlCalendarAdvance(Calendar,$D727,B728,"f",FALSE)</f>
        <v>44481</v>
      </c>
      <c r="E728" s="172">
        <f>_xll.qlInterestRateIndexValueDate(IndexON,D728)</f>
        <v>44481</v>
      </c>
      <c r="F728" s="188">
        <f>IFERROR(_xll.qlIndexFixing(IndexON,D728,TRUE,_xll.ohTrigger(RecalcTrigger,TriggerON)),NA())</f>
        <v>1.8091493610260523E-2</v>
      </c>
      <c r="H728" s="42">
        <f>_xll.qlCalendarAdvance(Calendar,$H727,B728,"f",FALSE)</f>
        <v>44481</v>
      </c>
      <c r="I728" s="172">
        <f>_xll.qlInterestRateIndexValueDate(Index1M,$H728)</f>
        <v>44481</v>
      </c>
      <c r="J728" s="177">
        <f>IFERROR(_xll.qlIndexFixing(Index1M,$H728,TRUE,_xll.ohTrigger(RecalcTrigger,Trigger1M)),NA())</f>
        <v>1.9688023187265011E-2</v>
      </c>
      <c r="K728" s="44">
        <f>IFERROR(_xll.qlIndexFixing(Index3M,H728,TRUE,_xll.ohTrigger(RecalcTrigger,Trigger3M)),NA())</f>
        <v>2.0254242713287421E-2</v>
      </c>
      <c r="L728" s="44">
        <f>IFERROR(_xll.qlIndexFixing(Index6M,$H728,TRUE,_xll.ohTrigger(RecalcTrigger,Trigger6M)),NA())</f>
        <v>2.1826892142262664E-2</v>
      </c>
      <c r="M728" s="178">
        <f>IFERROR(_xll.qlIndexFixing(Index1Y,$H728,TRUE,_xll.ohTrigger(RecalcTrigger,Trigger1Y)),NA())</f>
        <v>2.3351504073718443E-2</v>
      </c>
      <c r="N728" s="177">
        <f>IFERROR(_xll.qlIndexFixing(ONIndex1M,I728,TRUE,_xll.ohTrigger(RecalcTrigger,Trigger1M)),NA())</f>
        <v>1.9642579895774448E-2</v>
      </c>
      <c r="O728" s="44">
        <f>IFERROR(_xll.qlIndexFixing(ONIndex3M,I728,TRUE,_xll.ohTrigger(RecalcTrigger,Trigger3M)),NA())</f>
        <v>2.0130756684243467E-2</v>
      </c>
      <c r="P728" s="44">
        <f>IFERROR(_xll.qlIndexFixing(ONIndex6M,I728,TRUE,_xll.ohTrigger(RecalcTrigger,Trigger6M)),NA())</f>
        <v>2.1553696524222454E-2</v>
      </c>
      <c r="Q728" s="178">
        <f>IFERROR(_xll.qlIndexFixing(ONIndex1Y,I728,TRUE,_xll.ohTrigger(RecalcTrigger,Trigger1Y)),NA())</f>
        <v>2.2751139902980055E-2</v>
      </c>
    </row>
    <row r="729" spans="2:17" x14ac:dyDescent="0.2">
      <c r="B729" s="39" t="s">
        <v>42</v>
      </c>
      <c r="D729" s="42">
        <f>_xll.qlCalendarAdvance(Calendar,$D728,B729,"f",FALSE)</f>
        <v>44488</v>
      </c>
      <c r="E729" s="172">
        <f>_xll.qlInterestRateIndexValueDate(IndexON,D729)</f>
        <v>44488</v>
      </c>
      <c r="F729" s="188">
        <f>IFERROR(_xll.qlIndexFixing(IndexON,D729,TRUE,_xll.ohTrigger(RecalcTrigger,TriggerON)),NA())</f>
        <v>1.8098778702806406E-2</v>
      </c>
      <c r="H729" s="42">
        <f>_xll.qlCalendarAdvance(Calendar,$H728,B729,"f",FALSE)</f>
        <v>44488</v>
      </c>
      <c r="I729" s="172">
        <f>_xll.qlInterestRateIndexValueDate(Index1M,$H729)</f>
        <v>44488</v>
      </c>
      <c r="J729" s="177">
        <f>IFERROR(_xll.qlIndexFixing(Index1M,$H729,TRUE,_xll.ohTrigger(RecalcTrigger,Trigger1M)),NA())</f>
        <v>1.9701803737627276E-2</v>
      </c>
      <c r="K729" s="44">
        <f>IFERROR(_xll.qlIndexFixing(Index3M,H729,TRUE,_xll.ohTrigger(RecalcTrigger,Trigger3M)),NA())</f>
        <v>2.0265641459870618E-2</v>
      </c>
      <c r="L729" s="44">
        <f>IFERROR(_xll.qlIndexFixing(Index6M,$H729,TRUE,_xll.ohTrigger(RecalcTrigger,Trigger6M)),NA())</f>
        <v>2.1839606689224016E-2</v>
      </c>
      <c r="M729" s="178">
        <f>IFERROR(_xll.qlIndexFixing(Index1Y,$H729,TRUE,_xll.ohTrigger(RecalcTrigger,Trigger1Y)),NA())</f>
        <v>2.3364232798849693E-2</v>
      </c>
      <c r="N729" s="177">
        <f>IFERROR(_xll.qlIndexFixing(ONIndex1M,I729,TRUE,_xll.ohTrigger(RecalcTrigger,Trigger1M)),NA())</f>
        <v>1.9656379500203602E-2</v>
      </c>
      <c r="O729" s="44">
        <f>IFERROR(_xll.qlIndexFixing(ONIndex3M,I729,TRUE,_xll.ohTrigger(RecalcTrigger,Trigger3M)),NA())</f>
        <v>2.0141644158186978E-2</v>
      </c>
      <c r="P729" s="44">
        <f>IFERROR(_xll.qlIndexFixing(ONIndex6M,I729,TRUE,_xll.ohTrigger(RecalcTrigger,Trigger6M)),NA())</f>
        <v>2.156487463264134E-2</v>
      </c>
      <c r="Q729" s="178">
        <f>IFERROR(_xll.qlIndexFixing(ONIndex1Y,I729,TRUE,_xll.ohTrigger(RecalcTrigger,Trigger1Y)),NA())</f>
        <v>2.2764574352904798E-2</v>
      </c>
    </row>
    <row r="730" spans="2:17" x14ac:dyDescent="0.2">
      <c r="B730" s="39" t="s">
        <v>42</v>
      </c>
      <c r="D730" s="42">
        <f>_xll.qlCalendarAdvance(Calendar,$D729,B730,"f",FALSE)</f>
        <v>44495</v>
      </c>
      <c r="E730" s="172">
        <f>_xll.qlInterestRateIndexValueDate(IndexON,D730)</f>
        <v>44495</v>
      </c>
      <c r="F730" s="188">
        <f>IFERROR(_xll.qlIndexFixing(IndexON,D730,TRUE,_xll.ohTrigger(RecalcTrigger,TriggerON)),NA())</f>
        <v>1.8106322694616539E-2</v>
      </c>
      <c r="H730" s="42">
        <f>_xll.qlCalendarAdvance(Calendar,$H729,B730,"f",FALSE)</f>
        <v>44495</v>
      </c>
      <c r="I730" s="172">
        <f>_xll.qlInterestRateIndexValueDate(Index1M,$H730)</f>
        <v>44495</v>
      </c>
      <c r="J730" s="177">
        <f>IFERROR(_xll.qlIndexFixing(Index1M,$H730,TRUE,_xll.ohTrigger(RecalcTrigger,Trigger1M)),NA())</f>
        <v>1.9715564987411234E-2</v>
      </c>
      <c r="K730" s="44">
        <f>IFERROR(_xll.qlIndexFixing(Index3M,H730,TRUE,_xll.ohTrigger(RecalcTrigger,Trigger3M)),NA())</f>
        <v>2.0277110435989645E-2</v>
      </c>
      <c r="L730" s="44">
        <f>IFERROR(_xll.qlIndexFixing(Index6M,$H730,TRUE,_xll.ohTrigger(RecalcTrigger,Trigger6M)),NA())</f>
        <v>2.185243079641894E-2</v>
      </c>
      <c r="M730" s="178">
        <f>IFERROR(_xll.qlIndexFixing(Index1Y,$H730,TRUE,_xll.ohTrigger(RecalcTrigger,Trigger1Y)),NA())</f>
        <v>2.3376913788183629E-2</v>
      </c>
      <c r="N730" s="177">
        <f>IFERROR(_xll.qlIndexFixing(ONIndex1M,I730,TRUE,_xll.ohTrigger(RecalcTrigger,Trigger1M)),NA())</f>
        <v>1.9670159819751287E-2</v>
      </c>
      <c r="O730" s="44">
        <f>IFERROR(_xll.qlIndexFixing(ONIndex3M,I730,TRUE,_xll.ohTrigger(RecalcTrigger,Trigger3M)),NA())</f>
        <v>2.0152601476194354E-2</v>
      </c>
      <c r="P730" s="44">
        <f>IFERROR(_xll.qlIndexFixing(ONIndex6M,I730,TRUE,_xll.ohTrigger(RecalcTrigger,Trigger6M)),NA())</f>
        <v>2.1576161048311171E-2</v>
      </c>
      <c r="Q730" s="178">
        <f>IFERROR(_xll.qlIndexFixing(ONIndex1Y,I730,TRUE,_xll.ohTrigger(RecalcTrigger,Trigger1Y)),NA())</f>
        <v>2.2777970756706623E-2</v>
      </c>
    </row>
    <row r="731" spans="2:17" x14ac:dyDescent="0.2">
      <c r="B731" s="39" t="s">
        <v>42</v>
      </c>
      <c r="D731" s="42">
        <f>_xll.qlCalendarAdvance(Calendar,$D730,B731,"f",FALSE)</f>
        <v>44502</v>
      </c>
      <c r="E731" s="172">
        <f>_xll.qlInterestRateIndexValueDate(IndexON,D731)</f>
        <v>44502</v>
      </c>
      <c r="F731" s="188">
        <f>IFERROR(_xll.qlIndexFixing(IndexON,D731,TRUE,_xll.ohTrigger(RecalcTrigger,TriggerON)),NA())</f>
        <v>1.8114125585528829E-2</v>
      </c>
      <c r="H731" s="42">
        <f>_xll.qlCalendarAdvance(Calendar,$H730,B731,"f",FALSE)</f>
        <v>44502</v>
      </c>
      <c r="I731" s="172">
        <f>_xll.qlInterestRateIndexValueDate(Index1M,$H731)</f>
        <v>44502</v>
      </c>
      <c r="J731" s="177">
        <f>IFERROR(_xll.qlIndexFixing(Index1M,$H731,TRUE,_xll.ohTrigger(RecalcTrigger,Trigger1M)),NA())</f>
        <v>1.9727794157794541E-2</v>
      </c>
      <c r="K731" s="44">
        <f>IFERROR(_xll.qlIndexFixing(Index3M,H731,TRUE,_xll.ohTrigger(RecalcTrigger,Trigger3M)),NA())</f>
        <v>2.0288649642251473E-2</v>
      </c>
      <c r="L731" s="44">
        <f>IFERROR(_xll.qlIndexFixing(Index6M,$H731,TRUE,_xll.ohTrigger(RecalcTrigger,Trigger6M)),NA())</f>
        <v>2.1865364465924804E-2</v>
      </c>
      <c r="M731" s="178">
        <f>IFERROR(_xll.qlIndexFixing(Index1Y,$H731,TRUE,_xll.ohTrigger(RecalcTrigger,Trigger1Y)),NA())</f>
        <v>2.3389543119655576E-2</v>
      </c>
      <c r="N731" s="177">
        <f>IFERROR(_xll.qlIndexFixing(ONIndex1M,I731,TRUE,_xll.ohTrigger(RecalcTrigger,Trigger1M)),NA())</f>
        <v>1.9683920854336456E-2</v>
      </c>
      <c r="O731" s="44">
        <f>IFERROR(_xll.qlIndexFixing(ONIndex3M,I731,TRUE,_xll.ohTrigger(RecalcTrigger,Trigger3M)),NA())</f>
        <v>2.0163628638508735E-2</v>
      </c>
      <c r="P731" s="44">
        <f>IFERROR(_xll.qlIndexFixing(ONIndex6M,I731,TRUE,_xll.ohTrigger(RecalcTrigger,Trigger6M)),NA())</f>
        <v>2.1587555771069855E-2</v>
      </c>
      <c r="Q731" s="178">
        <f>IFERROR(_xll.qlIndexFixing(ONIndex1Y,I731,TRUE,_xll.ohTrigger(RecalcTrigger,Trigger1Y)),NA())</f>
        <v>2.2791329114385528E-2</v>
      </c>
    </row>
    <row r="732" spans="2:17" x14ac:dyDescent="0.2">
      <c r="B732" s="39" t="s">
        <v>42</v>
      </c>
      <c r="D732" s="42">
        <f>_xll.qlCalendarAdvance(Calendar,$D731,B732,"f",FALSE)</f>
        <v>44509</v>
      </c>
      <c r="E732" s="172">
        <f>_xll.qlInterestRateIndexValueDate(IndexON,D732)</f>
        <v>44509</v>
      </c>
      <c r="F732" s="188">
        <f>IFERROR(_xll.qlIndexFixing(IndexON,D732,TRUE,_xll.ohTrigger(RecalcTrigger,TriggerON)),NA())</f>
        <v>1.8122187375543275E-2</v>
      </c>
      <c r="H732" s="42">
        <f>_xll.qlCalendarAdvance(Calendar,$H731,B732,"f",FALSE)</f>
        <v>44509</v>
      </c>
      <c r="I732" s="172">
        <f>_xll.qlInterestRateIndexValueDate(Index1M,$H732)</f>
        <v>44509</v>
      </c>
      <c r="J732" s="177">
        <f>IFERROR(_xll.qlIndexFixing(Index1M,$H732,TRUE,_xll.ohTrigger(RecalcTrigger,Trigger1M)),NA())</f>
        <v>1.9741517443426487E-2</v>
      </c>
      <c r="K732" s="44">
        <f>IFERROR(_xll.qlIndexFixing(Index3M,H732,TRUE,_xll.ohTrigger(RecalcTrigger,Trigger3M)),NA())</f>
        <v>2.0300259079264832E-2</v>
      </c>
      <c r="L732" s="44">
        <f>IFERROR(_xll.qlIndexFixing(Index6M,$H732,TRUE,_xll.ohTrigger(RecalcTrigger,Trigger6M)),NA())</f>
        <v>2.1876785349728905E-2</v>
      </c>
      <c r="M732" s="178">
        <f>IFERROR(_xll.qlIndexFixing(Index1Y,$H732,TRUE,_xll.ohTrigger(RecalcTrigger,Trigger1Y)),NA())</f>
        <v>2.3402116871014789E-2</v>
      </c>
      <c r="N732" s="177">
        <f>IFERROR(_xll.qlIndexFixing(ONIndex1M,I732,TRUE,_xll.ohTrigger(RecalcTrigger,Trigger1M)),NA())</f>
        <v>1.9697662604040156E-2</v>
      </c>
      <c r="O732" s="44">
        <f>IFERROR(_xll.qlIndexFixing(ONIndex3M,I732,TRUE,_xll.ohTrigger(RecalcTrigger,Trigger3M)),NA())</f>
        <v>2.0174725644886982E-2</v>
      </c>
      <c r="P732" s="44">
        <f>IFERROR(_xll.qlIndexFixing(ONIndex6M,I732,TRUE,_xll.ohTrigger(RecalcTrigger,Trigger6M)),NA())</f>
        <v>2.1599058801079485E-2</v>
      </c>
      <c r="Q732" s="178">
        <f>IFERROR(_xll.qlIndexFixing(ONIndex1Y,I732,TRUE,_xll.ohTrigger(RecalcTrigger,Trigger1Y)),NA())</f>
        <v>2.2804649426022561E-2</v>
      </c>
    </row>
    <row r="733" spans="2:17" x14ac:dyDescent="0.2">
      <c r="B733" s="39" t="s">
        <v>42</v>
      </c>
      <c r="D733" s="42">
        <f>_xll.qlCalendarAdvance(Calendar,$D732,B733,"f",FALSE)</f>
        <v>44516</v>
      </c>
      <c r="E733" s="172">
        <f>_xll.qlInterestRateIndexValueDate(IndexON,D733)</f>
        <v>44516</v>
      </c>
      <c r="F733" s="188">
        <f>IFERROR(_xll.qlIndexFixing(IndexON,D733,TRUE,_xll.ohTrigger(RecalcTrigger,TriggerON)),NA())</f>
        <v>1.8130508064821971E-2</v>
      </c>
      <c r="H733" s="42">
        <f>_xll.qlCalendarAdvance(Calendar,$H732,B733,"f",FALSE)</f>
        <v>44516</v>
      </c>
      <c r="I733" s="172">
        <f>_xll.qlInterestRateIndexValueDate(Index1M,$H733)</f>
        <v>44516</v>
      </c>
      <c r="J733" s="177">
        <f>IFERROR(_xll.qlIndexFixing(Index1M,$H733,TRUE,_xll.ohTrigger(RecalcTrigger,Trigger1M)),NA())</f>
        <v>1.9755221428805186E-2</v>
      </c>
      <c r="K733" s="44">
        <f>IFERROR(_xll.qlIndexFixing(Index3M,H733,TRUE,_xll.ohTrigger(RecalcTrigger,Trigger3M)),NA())</f>
        <v>2.0311938747642849E-2</v>
      </c>
      <c r="L733" s="44">
        <f>IFERROR(_xll.qlIndexFixing(Index6M,$H733,TRUE,_xll.ohTrigger(RecalcTrigger,Trigger6M)),NA())</f>
        <v>2.1889929539863288E-2</v>
      </c>
      <c r="M733" s="178">
        <f>IFERROR(_xll.qlIndexFixing(Index1Y,$H733,TRUE,_xll.ohTrigger(RecalcTrigger,Trigger1Y)),NA())</f>
        <v>2.3414631119826446E-2</v>
      </c>
      <c r="N733" s="177">
        <f>IFERROR(_xll.qlIndexFixing(ONIndex1M,I733,TRUE,_xll.ohTrigger(RecalcTrigger,Trigger1M)),NA())</f>
        <v>1.971138506878134E-2</v>
      </c>
      <c r="O733" s="44">
        <f>IFERROR(_xll.qlIndexFixing(ONIndex3M,I733,TRUE,_xll.ohTrigger(RecalcTrigger,Trigger3M)),NA())</f>
        <v>2.0185892495572233E-2</v>
      </c>
      <c r="P733" s="44">
        <f>IFERROR(_xll.qlIndexFixing(ONIndex6M,I733,TRUE,_xll.ohTrigger(RecalcTrigger,Trigger6M)),NA())</f>
        <v>2.1610670138259014E-2</v>
      </c>
      <c r="Q733" s="178">
        <f>IFERROR(_xll.qlIndexFixing(ONIndex1Y,I733,TRUE,_xll.ohTrigger(RecalcTrigger,Trigger1Y)),NA())</f>
        <v>2.2817931691455628E-2</v>
      </c>
    </row>
    <row r="734" spans="2:17" x14ac:dyDescent="0.2">
      <c r="B734" s="39" t="s">
        <v>42</v>
      </c>
      <c r="D734" s="42">
        <f>_xll.qlCalendarAdvance(Calendar,$D733,B734,"f",FALSE)</f>
        <v>44523</v>
      </c>
      <c r="E734" s="172">
        <f>_xll.qlInterestRateIndexValueDate(IndexON,D734)</f>
        <v>44523</v>
      </c>
      <c r="F734" s="188">
        <f>IFERROR(_xll.qlIndexFixing(IndexON,D734,TRUE,_xll.ohTrigger(RecalcTrigger,TriggerON)),NA())</f>
        <v>1.8139087653202823E-2</v>
      </c>
      <c r="H734" s="42">
        <f>_xll.qlCalendarAdvance(Calendar,$H733,B734,"f",FALSE)</f>
        <v>44523</v>
      </c>
      <c r="I734" s="172">
        <f>_xll.qlInterestRateIndexValueDate(Index1M,$H734)</f>
        <v>44523</v>
      </c>
      <c r="J734" s="177">
        <f>IFERROR(_xll.qlIndexFixing(Index1M,$H734,TRUE,_xll.ohTrigger(RecalcTrigger,Trigger1M)),NA())</f>
        <v>1.9768906113865801E-2</v>
      </c>
      <c r="K734" s="44">
        <f>IFERROR(_xll.qlIndexFixing(Index3M,H734,TRUE,_xll.ohTrigger(RecalcTrigger,Trigger3M)),NA())</f>
        <v>2.0323688648003067E-2</v>
      </c>
      <c r="L734" s="44">
        <f>IFERROR(_xll.qlIndexFixing(Index6M,$H734,TRUE,_xll.ohTrigger(RecalcTrigger,Trigger6M)),NA())</f>
        <v>2.1903183291487726E-2</v>
      </c>
      <c r="M734" s="178">
        <f>IFERROR(_xll.qlIndexFixing(Index1Y,$H734,TRUE,_xll.ohTrigger(RecalcTrigger,Trigger1Y)),NA())</f>
        <v>2.3427081943474093E-2</v>
      </c>
      <c r="N734" s="177">
        <f>IFERROR(_xll.qlIndexFixing(ONIndex1M,I734,TRUE,_xll.ohTrigger(RecalcTrigger,Trigger1M)),NA())</f>
        <v>1.9725088248641054E-2</v>
      </c>
      <c r="O734" s="44">
        <f>IFERROR(_xll.qlIndexFixing(ONIndex3M,I734,TRUE,_xll.ohTrigger(RecalcTrigger,Trigger3M)),NA())</f>
        <v>2.0197129190402396E-2</v>
      </c>
      <c r="P734" s="44">
        <f>IFERROR(_xll.qlIndexFixing(ONIndex6M,I734,TRUE,_xll.ohTrigger(RecalcTrigger,Trigger6M)),NA())</f>
        <v>2.1622389782689488E-2</v>
      </c>
      <c r="Q734" s="178">
        <f>IFERROR(_xll.qlIndexFixing(ONIndex1Y,I734,TRUE,_xll.ohTrigger(RecalcTrigger,Trigger1Y)),NA())</f>
        <v>2.2831175910846824E-2</v>
      </c>
    </row>
    <row r="735" spans="2:17" x14ac:dyDescent="0.2">
      <c r="B735" s="39" t="s">
        <v>42</v>
      </c>
      <c r="D735" s="42">
        <f>_xll.qlCalendarAdvance(Calendar,$D734,B735,"f",FALSE)</f>
        <v>44530</v>
      </c>
      <c r="E735" s="172">
        <f>_xll.qlInterestRateIndexValueDate(IndexON,D735)</f>
        <v>44530</v>
      </c>
      <c r="F735" s="188">
        <f>IFERROR(_xll.qlIndexFixing(IndexON,D735,TRUE,_xll.ohTrigger(RecalcTrigger,TriggerON)),NA())</f>
        <v>1.8147926140847925E-2</v>
      </c>
      <c r="H735" s="42">
        <f>_xll.qlCalendarAdvance(Calendar,$H734,B735,"f",FALSE)</f>
        <v>44530</v>
      </c>
      <c r="I735" s="172">
        <f>_xll.qlInterestRateIndexValueDate(Index1M,$H735)</f>
        <v>44530</v>
      </c>
      <c r="J735" s="177">
        <f>IFERROR(_xll.qlIndexFixing(Index1M,$H735,TRUE,_xll.ohTrigger(RecalcTrigger,Trigger1M)),NA())</f>
        <v>1.9784081725183256E-2</v>
      </c>
      <c r="K735" s="44">
        <f>IFERROR(_xll.qlIndexFixing(Index3M,H735,TRUE,_xll.ohTrigger(RecalcTrigger,Trigger3M)),NA())</f>
        <v>2.0332663358987906E-2</v>
      </c>
      <c r="L735" s="44">
        <f>IFERROR(_xll.qlIndexFixing(Index6M,$H735,TRUE,_xll.ohTrigger(RecalcTrigger,Trigger6M)),NA())</f>
        <v>2.191819480924714E-2</v>
      </c>
      <c r="M735" s="178">
        <f>IFERROR(_xll.qlIndexFixing(Index1Y,$H735,TRUE,_xll.ohTrigger(RecalcTrigger,Trigger1Y)),NA())</f>
        <v>2.3439465419161643E-2</v>
      </c>
      <c r="N735" s="177">
        <f>IFERROR(_xll.qlIndexFixing(ONIndex1M,I735,TRUE,_xll.ohTrigger(RecalcTrigger,Trigger1M)),NA())</f>
        <v>1.9738772143538252E-2</v>
      </c>
      <c r="O735" s="44">
        <f>IFERROR(_xll.qlIndexFixing(ONIndex3M,I735,TRUE,_xll.ohTrigger(RecalcTrigger,Trigger3M)),NA())</f>
        <v>2.0208435729539564E-2</v>
      </c>
      <c r="P735" s="44">
        <f>IFERROR(_xll.qlIndexFixing(ONIndex6M,I735,TRUE,_xll.ohTrigger(RecalcTrigger,Trigger6M)),NA())</f>
        <v>2.1634217734289862E-2</v>
      </c>
      <c r="Q735" s="178">
        <f>IFERROR(_xll.qlIndexFixing(ONIndex1Y,I735,TRUE,_xll.ohTrigger(RecalcTrigger,Trigger1Y)),NA())</f>
        <v>2.28443820841151E-2</v>
      </c>
    </row>
    <row r="736" spans="2:17" x14ac:dyDescent="0.2">
      <c r="B736" s="39" t="s">
        <v>42</v>
      </c>
      <c r="D736" s="42">
        <f>_xll.qlCalendarAdvance(Calendar,$D735,B736,"f",FALSE)</f>
        <v>44537</v>
      </c>
      <c r="E736" s="172">
        <f>_xll.qlInterestRateIndexValueDate(IndexON,D736)</f>
        <v>44537</v>
      </c>
      <c r="F736" s="188">
        <f>IFERROR(_xll.qlIndexFixing(IndexON,D736,TRUE,_xll.ohTrigger(RecalcTrigger,TriggerON)),NA())</f>
        <v>1.8157023527757277E-2</v>
      </c>
      <c r="H736" s="42">
        <f>_xll.qlCalendarAdvance(Calendar,$H735,B736,"f",FALSE)</f>
        <v>44537</v>
      </c>
      <c r="I736" s="172">
        <f>_xll.qlInterestRateIndexValueDate(Index1M,$H736)</f>
        <v>44537</v>
      </c>
      <c r="J736" s="177">
        <f>IFERROR(_xll.qlIndexFixing(Index1M,$H736,TRUE,_xll.ohTrigger(RecalcTrigger,Trigger1M)),NA())</f>
        <v>1.9797727170038557E-2</v>
      </c>
      <c r="K736" s="44">
        <f>IFERROR(_xll.qlIndexFixing(Index3M,H736,TRUE,_xll.ohTrigger(RecalcTrigger,Trigger3M)),NA())</f>
        <v>2.0344542371141881E-2</v>
      </c>
      <c r="L736" s="44">
        <f>IFERROR(_xll.qlIndexFixing(Index6M,$H736,TRUE,_xll.ohTrigger(RecalcTrigger,Trigger6M)),NA())</f>
        <v>2.1931676322103227E-2</v>
      </c>
      <c r="M736" s="178">
        <f>IFERROR(_xll.qlIndexFixing(Index1Y,$H736,TRUE,_xll.ohTrigger(RecalcTrigger,Trigger1Y)),NA())</f>
        <v>2.3451777623916259E-2</v>
      </c>
      <c r="N736" s="177">
        <f>IFERROR(_xll.qlIndexFixing(ONIndex1M,I736,TRUE,_xll.ohTrigger(RecalcTrigger,Trigger1M)),NA())</f>
        <v>1.9752436753553981E-2</v>
      </c>
      <c r="O736" s="44">
        <f>IFERROR(_xll.qlIndexFixing(ONIndex3M,I736,TRUE,_xll.ohTrigger(RecalcTrigger,Trigger3M)),NA())</f>
        <v>2.0219812112821645E-2</v>
      </c>
      <c r="P736" s="44">
        <f>IFERROR(_xll.qlIndexFixing(ONIndex6M,I736,TRUE,_xll.ohTrigger(RecalcTrigger,Trigger6M)),NA())</f>
        <v>2.1646153993141182E-2</v>
      </c>
      <c r="Q736" s="178">
        <f>IFERROR(_xll.qlIndexFixing(ONIndex1Y,I736,TRUE,_xll.ohTrigger(RecalcTrigger,Trigger1Y)),NA())</f>
        <v>2.2857550211260458E-2</v>
      </c>
    </row>
    <row r="737" spans="2:17" x14ac:dyDescent="0.2">
      <c r="B737" s="39" t="s">
        <v>42</v>
      </c>
      <c r="D737" s="42">
        <f>_xll.qlCalendarAdvance(Calendar,$D736,B737,"f",FALSE)</f>
        <v>44544</v>
      </c>
      <c r="E737" s="172">
        <f>_xll.qlInterestRateIndexValueDate(IndexON,D737)</f>
        <v>44544</v>
      </c>
      <c r="F737" s="188">
        <f>IFERROR(_xll.qlIndexFixing(IndexON,D737,TRUE,_xll.ohTrigger(RecalcTrigger,TriggerON)),NA())</f>
        <v>1.8166379813849831E-2</v>
      </c>
      <c r="H737" s="42">
        <f>_xll.qlCalendarAdvance(Calendar,$H736,B737,"f",FALSE)</f>
        <v>44544</v>
      </c>
      <c r="I737" s="172">
        <f>_xll.qlInterestRateIndexValueDate(Index1M,$H737)</f>
        <v>44544</v>
      </c>
      <c r="J737" s="177">
        <f>IFERROR(_xll.qlIndexFixing(Index1M,$H737,TRUE,_xll.ohTrigger(RecalcTrigger,Trigger1M)),NA())</f>
        <v>1.9811353313839736E-2</v>
      </c>
      <c r="K737" s="44">
        <f>IFERROR(_xll.qlIndexFixing(Index3M,H737,TRUE,_xll.ohTrigger(RecalcTrigger,Trigger3M)),NA())</f>
        <v>2.0356491608478054E-2</v>
      </c>
      <c r="L737" s="44">
        <f>IFERROR(_xll.qlIndexFixing(Index6M,$H737,TRUE,_xll.ohTrigger(RecalcTrigger,Trigger6M)),NA())</f>
        <v>2.1945267410112525E-2</v>
      </c>
      <c r="M737" s="178">
        <f>IFERROR(_xll.qlIndexFixing(Index1Y,$H737,TRUE,_xll.ohTrigger(RecalcTrigger,Trigger1Y)),NA())</f>
        <v>2.346401463459058E-2</v>
      </c>
      <c r="N737" s="177">
        <f>IFERROR(_xll.qlIndexFixing(ONIndex1M,I737,TRUE,_xll.ohTrigger(RecalcTrigger,Trigger1M)),NA())</f>
        <v>1.9766082078607194E-2</v>
      </c>
      <c r="O737" s="44">
        <f>IFERROR(_xll.qlIndexFixing(ONIndex3M,I737,TRUE,_xll.ohTrigger(RecalcTrigger,Trigger3M)),NA())</f>
        <v>2.0231258340410729E-2</v>
      </c>
      <c r="P737" s="44">
        <f>IFERROR(_xll.qlIndexFixing(ONIndex6M,I737,TRUE,_xll.ohTrigger(RecalcTrigger,Trigger6M)),NA())</f>
        <v>2.16581985591624E-2</v>
      </c>
      <c r="Q737" s="178">
        <f>IFERROR(_xll.qlIndexFixing(ONIndex1Y,I737,TRUE,_xll.ohTrigger(RecalcTrigger,Trigger1Y)),NA())</f>
        <v>2.2870680292282897E-2</v>
      </c>
    </row>
    <row r="738" spans="2:17" x14ac:dyDescent="0.2">
      <c r="B738" s="39" t="s">
        <v>42</v>
      </c>
      <c r="D738" s="42">
        <f>_xll.qlCalendarAdvance(Calendar,$D737,B738,"f",FALSE)</f>
        <v>44551</v>
      </c>
      <c r="E738" s="172">
        <f>_xll.qlInterestRateIndexValueDate(IndexON,D738)</f>
        <v>44551</v>
      </c>
      <c r="F738" s="188">
        <f>IFERROR(_xll.qlIndexFixing(IndexON,D738,TRUE,_xll.ohTrigger(RecalcTrigger,TriggerON)),NA())</f>
        <v>1.8175994999287681E-2</v>
      </c>
      <c r="H738" s="42">
        <f>_xll.qlCalendarAdvance(Calendar,$H737,B738,"f",FALSE)</f>
        <v>44551</v>
      </c>
      <c r="I738" s="172">
        <f>_xll.qlInterestRateIndexValueDate(Index1M,$H738)</f>
        <v>44551</v>
      </c>
      <c r="J738" s="177">
        <f>IFERROR(_xll.qlIndexFixing(Index1M,$H738,TRUE,_xll.ohTrigger(RecalcTrigger,Trigger1M)),NA())</f>
        <v>1.9824960156518814E-2</v>
      </c>
      <c r="K738" s="44">
        <f>IFERROR(_xll.qlIndexFixing(Index3M,H738,TRUE,_xll.ohTrigger(RecalcTrigger,Trigger3M)),NA())</f>
        <v>2.0368511071612382E-2</v>
      </c>
      <c r="L738" s="44">
        <f>IFERROR(_xll.qlIndexFixing(Index6M,$H738,TRUE,_xll.ohTrigger(RecalcTrigger,Trigger6M)),NA())</f>
        <v>2.1958968075476641E-2</v>
      </c>
      <c r="M738" s="178">
        <f>IFERROR(_xll.qlIndexFixing(Index1Y,$H738,TRUE,_xll.ohTrigger(RecalcTrigger,Trigger1Y)),NA())</f>
        <v>2.3476172527865824E-2</v>
      </c>
      <c r="N738" s="177">
        <f>IFERROR(_xll.qlIndexFixing(ONIndex1M,I738,TRUE,_xll.ohTrigger(RecalcTrigger,Trigger1M)),NA())</f>
        <v>1.9779708118697892E-2</v>
      </c>
      <c r="O738" s="44">
        <f>IFERROR(_xll.qlIndexFixing(ONIndex3M,I738,TRUE,_xll.ohTrigger(RecalcTrigger,Trigger3M)),NA())</f>
        <v>2.0242774412144726E-2</v>
      </c>
      <c r="P738" s="44">
        <f>IFERROR(_xll.qlIndexFixing(ONIndex6M,I738,TRUE,_xll.ohTrigger(RecalcTrigger,Trigger6M)),NA())</f>
        <v>2.1670351432515611E-2</v>
      </c>
      <c r="Q738" s="178">
        <f>IFERROR(_xll.qlIndexFixing(ONIndex1Y,I738,TRUE,_xll.ohTrigger(RecalcTrigger,Trigger1Y)),NA())</f>
        <v>2.2883772327182417E-2</v>
      </c>
    </row>
    <row r="739" spans="2:17" x14ac:dyDescent="0.2">
      <c r="B739" s="39" t="s">
        <v>42</v>
      </c>
      <c r="D739" s="42">
        <f>_xll.qlCalendarAdvance(Calendar,$D738,B739,"f",FALSE)</f>
        <v>44559</v>
      </c>
      <c r="E739" s="172">
        <f>_xll.qlInterestRateIndexValueDate(IndexON,D739)</f>
        <v>44559</v>
      </c>
      <c r="F739" s="188">
        <f>IFERROR(_xll.qlIndexFixing(IndexON,D739,TRUE,_xll.ohTrigger(RecalcTrigger,TriggerON)),NA())</f>
        <v>1.8187300802119388E-2</v>
      </c>
      <c r="H739" s="42">
        <f>_xll.qlCalendarAdvance(Calendar,$H738,B739,"f",FALSE)</f>
        <v>44559</v>
      </c>
      <c r="I739" s="172">
        <f>_xll.qlInterestRateIndexValueDate(Index1M,$H739)</f>
        <v>44559</v>
      </c>
      <c r="J739" s="177">
        <f>IFERROR(_xll.qlIndexFixing(Index1M,$H739,TRUE,_xll.ohTrigger(RecalcTrigger,Trigger1M)),NA())</f>
        <v>1.9843502328537918E-2</v>
      </c>
      <c r="K739" s="44">
        <f>IFERROR(_xll.qlIndexFixing(Index3M,H739,TRUE,_xll.ohTrigger(RecalcTrigger,Trigger3M)),NA())</f>
        <v>2.0382333592478975E-2</v>
      </c>
      <c r="L739" s="44">
        <f>IFERROR(_xll.qlIndexFixing(Index6M,$H739,TRUE,_xll.ohTrigger(RecalcTrigger,Trigger6M)),NA())</f>
        <v>2.197476015795316E-2</v>
      </c>
      <c r="M739" s="178">
        <f>IFERROR(_xll.qlIndexFixing(Index1Y,$H739,TRUE,_xll.ohTrigger(RecalcTrigger,Trigger1Y)),NA())</f>
        <v>2.3489965351537245E-2</v>
      </c>
      <c r="N739" s="177">
        <f>IFERROR(_xll.qlIndexFixing(ONIndex1M,I739,TRUE,_xll.ohTrigger(RecalcTrigger,Trigger1M)),NA())</f>
        <v>1.9795257121848486E-2</v>
      </c>
      <c r="O739" s="44">
        <f>IFERROR(_xll.qlIndexFixing(ONIndex3M,I739,TRUE,_xll.ohTrigger(RecalcTrigger,Trigger3M)),NA())</f>
        <v>2.0256021160585114E-2</v>
      </c>
      <c r="P739" s="44">
        <f>IFERROR(_xll.qlIndexFixing(ONIndex6M,I739,TRUE,_xll.ohTrigger(RecalcTrigger,Trigger6M)),NA())</f>
        <v>2.1684373051803485E-2</v>
      </c>
      <c r="Q739" s="178">
        <f>IFERROR(_xll.qlIndexFixing(ONIndex1Y,I739,TRUE,_xll.ohTrigger(RecalcTrigger,Trigger1Y)),NA())</f>
        <v>2.2898688065573491E-2</v>
      </c>
    </row>
    <row r="740" spans="2:17" x14ac:dyDescent="0.2">
      <c r="B740" s="39" t="s">
        <v>42</v>
      </c>
      <c r="D740" s="42">
        <f>_xll.qlCalendarAdvance(Calendar,$D739,B740,"f",FALSE)</f>
        <v>44566</v>
      </c>
      <c r="E740" s="172">
        <f>_xll.qlInterestRateIndexValueDate(IndexON,D740)</f>
        <v>44566</v>
      </c>
      <c r="F740" s="188">
        <f>IFERROR(_xll.qlIndexFixing(IndexON,D740,TRUE,_xll.ohTrigger(RecalcTrigger,TriggerON)),NA())</f>
        <v>1.8197470771718072E-2</v>
      </c>
      <c r="H740" s="42">
        <f>_xll.qlCalendarAdvance(Calendar,$H739,B740,"f",FALSE)</f>
        <v>44566</v>
      </c>
      <c r="I740" s="172">
        <f>_xll.qlInterestRateIndexValueDate(Index1M,$H740)</f>
        <v>44566</v>
      </c>
      <c r="J740" s="177">
        <f>IFERROR(_xll.qlIndexFixing(Index1M,$H740,TRUE,_xll.ohTrigger(RecalcTrigger,Trigger1M)),NA())</f>
        <v>1.9857066528069175E-2</v>
      </c>
      <c r="K740" s="44">
        <f>IFERROR(_xll.qlIndexFixing(Index3M,H740,TRUE,_xll.ohTrigger(RecalcTrigger,Trigger3M)),NA())</f>
        <v>2.0394503541564038E-2</v>
      </c>
      <c r="L740" s="44">
        <f>IFERROR(_xll.qlIndexFixing(Index6M,$H740,TRUE,_xll.ohTrigger(RecalcTrigger,Trigger6M)),NA())</f>
        <v>2.1987002967798583E-2</v>
      </c>
      <c r="M740" s="178">
        <f>IFERROR(_xll.qlIndexFixing(Index1Y,$H740,TRUE,_xll.ohTrigger(RecalcTrigger,Trigger1Y)),NA())</f>
        <v>2.3501940495573859E-2</v>
      </c>
      <c r="N740" s="177">
        <f>IFERROR(_xll.qlIndexFixing(ONIndex1M,I740,TRUE,_xll.ohTrigger(RecalcTrigger,Trigger1M)),NA())</f>
        <v>1.9808841837170021E-2</v>
      </c>
      <c r="O740" s="44">
        <f>IFERROR(_xll.qlIndexFixing(ONIndex3M,I740,TRUE,_xll.ohTrigger(RecalcTrigger,Trigger3M)),NA())</f>
        <v>2.0267686898621795E-2</v>
      </c>
      <c r="P740" s="44">
        <f>IFERROR(_xll.qlIndexFixing(ONIndex6M,I740,TRUE,_xll.ohTrigger(RecalcTrigger,Trigger6M)),NA())</f>
        <v>2.1696758012123007E-2</v>
      </c>
      <c r="Q740" s="178">
        <f>IFERROR(_xll.qlIndexFixing(ONIndex1Y,I740,TRUE,_xll.ohTrigger(RecalcTrigger,Trigger1Y)),NA())</f>
        <v>2.2911698573020445E-2</v>
      </c>
    </row>
    <row r="741" spans="2:17" x14ac:dyDescent="0.2">
      <c r="B741" s="39" t="s">
        <v>42</v>
      </c>
      <c r="D741" s="42">
        <f>_xll.qlCalendarAdvance(Calendar,$D740,B741,"f",FALSE)</f>
        <v>44573</v>
      </c>
      <c r="E741" s="172">
        <f>_xll.qlInterestRateIndexValueDate(IndexON,D741)</f>
        <v>44573</v>
      </c>
      <c r="F741" s="188">
        <f>IFERROR(_xll.qlIndexFixing(IndexON,D741,TRUE,_xll.ohTrigger(RecalcTrigger,TriggerON)),NA())</f>
        <v>1.8207899640662051E-2</v>
      </c>
      <c r="H741" s="42">
        <f>_xll.qlCalendarAdvance(Calendar,$H740,B741,"f",FALSE)</f>
        <v>44573</v>
      </c>
      <c r="I741" s="172">
        <f>_xll.qlInterestRateIndexValueDate(Index1M,$H741)</f>
        <v>44573</v>
      </c>
      <c r="J741" s="177">
        <f>IFERROR(_xll.qlIndexFixing(Index1M,$H741,TRUE,_xll.ohTrigger(RecalcTrigger,Trigger1M)),NA())</f>
        <v>1.9870611425166301E-2</v>
      </c>
      <c r="K741" s="44">
        <f>IFERROR(_xll.qlIndexFixing(Index3M,H741,TRUE,_xll.ohTrigger(RecalcTrigger,Trigger3M)),NA())</f>
        <v>2.0406743718412175E-2</v>
      </c>
      <c r="L741" s="44">
        <f>IFERROR(_xll.qlIndexFixing(Index6M,$H741,TRUE,_xll.ohTrigger(RecalcTrigger,Trigger6M)),NA())</f>
        <v>2.2001039364662304E-2</v>
      </c>
      <c r="M741" s="178">
        <f>IFERROR(_xll.qlIndexFixing(Index1Y,$H741,TRUE,_xll.ohTrigger(RecalcTrigger,Trigger1Y)),NA())</f>
        <v>2.3513824190698474E-2</v>
      </c>
      <c r="N741" s="177">
        <f>IFERROR(_xll.qlIndexFixing(ONIndex1M,I741,TRUE,_xll.ohTrigger(RecalcTrigger,Trigger1M)),NA())</f>
        <v>1.9822407267447995E-2</v>
      </c>
      <c r="O741" s="44">
        <f>IFERROR(_xll.qlIndexFixing(ONIndex3M,I741,TRUE,_xll.ohTrigger(RecalcTrigger,Trigger3M)),NA())</f>
        <v>2.0279422480965481E-2</v>
      </c>
      <c r="P741" s="44">
        <f>IFERROR(_xll.qlIndexFixing(ONIndex6M,I741,TRUE,_xll.ohTrigger(RecalcTrigger,Trigger6M)),NA())</f>
        <v>2.1709251279693476E-2</v>
      </c>
      <c r="Q741" s="178">
        <f>IFERROR(_xll.qlIndexFixing(ONIndex1Y,I741,TRUE,_xll.ohTrigger(RecalcTrigger,Trigger1Y)),NA())</f>
        <v>2.2924671034344479E-2</v>
      </c>
    </row>
    <row r="742" spans="2:17" x14ac:dyDescent="0.2">
      <c r="B742" s="39" t="s">
        <v>42</v>
      </c>
      <c r="D742" s="42">
        <f>_xll.qlCalendarAdvance(Calendar,$D741,B742,"f",FALSE)</f>
        <v>44580</v>
      </c>
      <c r="E742" s="172">
        <f>_xll.qlInterestRateIndexValueDate(IndexON,D742)</f>
        <v>44580</v>
      </c>
      <c r="F742" s="188">
        <f>IFERROR(_xll.qlIndexFixing(IndexON,D742,TRUE,_xll.ohTrigger(RecalcTrigger,TriggerON)),NA())</f>
        <v>1.8218587408951326E-2</v>
      </c>
      <c r="H742" s="42">
        <f>_xll.qlCalendarAdvance(Calendar,$H741,B742,"f",FALSE)</f>
        <v>44580</v>
      </c>
      <c r="I742" s="172">
        <f>_xll.qlInterestRateIndexValueDate(Index1M,$H742)</f>
        <v>44580</v>
      </c>
      <c r="J742" s="177">
        <f>IFERROR(_xll.qlIndexFixing(Index1M,$H742,TRUE,_xll.ohTrigger(RecalcTrigger,Trigger1M)),NA())</f>
        <v>1.9884137019753164E-2</v>
      </c>
      <c r="K742" s="44">
        <f>IFERROR(_xll.qlIndexFixing(Index3M,H742,TRUE,_xll.ohTrigger(RecalcTrigger,Trigger3M)),NA())</f>
        <v>2.0419054123654648E-2</v>
      </c>
      <c r="L742" s="44">
        <f>IFERROR(_xll.qlIndexFixing(Index6M,$H742,TRUE,_xll.ohTrigger(RecalcTrigger,Trigger6M)),NA())</f>
        <v>2.201518534092238E-2</v>
      </c>
      <c r="M742" s="178">
        <f>IFERROR(_xll.qlIndexFixing(Index1Y,$H742,TRUE,_xll.ohTrigger(RecalcTrigger,Trigger1Y)),NA())</f>
        <v>2.3525612512915073E-2</v>
      </c>
      <c r="N742" s="177">
        <f>IFERROR(_xll.qlIndexFixing(ONIndex1M,I742,TRUE,_xll.ohTrigger(RecalcTrigger,Trigger1M)),NA())</f>
        <v>1.9835953412844498E-2</v>
      </c>
      <c r="O742" s="44">
        <f>IFERROR(_xll.qlIndexFixing(ONIndex3M,I742,TRUE,_xll.ohTrigger(RecalcTrigger,Trigger3M)),NA())</f>
        <v>2.0291227907454079E-2</v>
      </c>
      <c r="P742" s="44">
        <f>IFERROR(_xll.qlIndexFixing(ONIndex6M,I742,TRUE,_xll.ohTrigger(RecalcTrigger,Trigger6M)),NA())</f>
        <v>2.1721852854676982E-2</v>
      </c>
      <c r="Q742" s="178">
        <f>IFERROR(_xll.qlIndexFixing(ONIndex1Y,I742,TRUE,_xll.ohTrigger(RecalcTrigger,Trigger1Y)),NA())</f>
        <v>2.2937605449464549E-2</v>
      </c>
    </row>
    <row r="743" spans="2:17" x14ac:dyDescent="0.2">
      <c r="B743" s="39" t="s">
        <v>42</v>
      </c>
      <c r="D743" s="42">
        <f>_xll.qlCalendarAdvance(Calendar,$D742,B743,"f",FALSE)</f>
        <v>44587</v>
      </c>
      <c r="E743" s="172">
        <f>_xll.qlInterestRateIndexValueDate(IndexON,D743)</f>
        <v>44587</v>
      </c>
      <c r="F743" s="188">
        <f>IFERROR(_xll.qlIndexFixing(IndexON,D743,TRUE,_xll.ohTrigger(RecalcTrigger,TriggerON)),NA())</f>
        <v>1.8229534076666942E-2</v>
      </c>
      <c r="H743" s="42">
        <f>_xll.qlCalendarAdvance(Calendar,$H742,B743,"f",FALSE)</f>
        <v>44587</v>
      </c>
      <c r="I743" s="172">
        <f>_xll.qlInterestRateIndexValueDate(Index1M,$H743)</f>
        <v>44587</v>
      </c>
      <c r="J743" s="177">
        <f>IFERROR(_xll.qlIndexFixing(Index1M,$H743,TRUE,_xll.ohTrigger(RecalcTrigger,Trigger1M)),NA())</f>
        <v>1.9897643311768368E-2</v>
      </c>
      <c r="K743" s="44">
        <f>IFERROR(_xll.qlIndexFixing(Index3M,H743,TRUE,_xll.ohTrigger(RecalcTrigger,Trigger3M)),NA())</f>
        <v>2.043143475792902E-2</v>
      </c>
      <c r="L743" s="44">
        <f>IFERROR(_xll.qlIndexFixing(Index6M,$H743,TRUE,_xll.ohTrigger(RecalcTrigger,Trigger6M)),NA())</f>
        <v>2.2029440898859304E-2</v>
      </c>
      <c r="M743" s="178">
        <f>IFERROR(_xll.qlIndexFixing(Index1Y,$H743,TRUE,_xll.ohTrigger(RecalcTrigger,Trigger1Y)),NA())</f>
        <v>2.3537301538073097E-2</v>
      </c>
      <c r="N743" s="177">
        <f>IFERROR(_xll.qlIndexFixing(ONIndex1M,I743,TRUE,_xll.ohTrigger(RecalcTrigger,Trigger1M)),NA())</f>
        <v>1.9849480273278486E-2</v>
      </c>
      <c r="O743" s="44">
        <f>IFERROR(_xll.qlIndexFixing(ONIndex3M,I743,TRUE,_xll.ohTrigger(RecalcTrigger,Trigger3M)),NA())</f>
        <v>2.0303103178330728E-2</v>
      </c>
      <c r="P743" s="44">
        <f>IFERROR(_xll.qlIndexFixing(ONIndex6M,I743,TRUE,_xll.ohTrigger(RecalcTrigger,Trigger6M)),NA())</f>
        <v>2.1734562736911434E-2</v>
      </c>
      <c r="Q743" s="178">
        <f>IFERROR(_xll.qlIndexFixing(ONIndex1Y,I743,TRUE,_xll.ohTrigger(RecalcTrigger,Trigger1Y)),NA())</f>
        <v>2.2950501818380653E-2</v>
      </c>
    </row>
    <row r="744" spans="2:17" x14ac:dyDescent="0.2">
      <c r="B744" s="39" t="s">
        <v>42</v>
      </c>
      <c r="D744" s="42">
        <f>_xll.qlCalendarAdvance(Calendar,$D743,B744,"f",FALSE)</f>
        <v>44594</v>
      </c>
      <c r="E744" s="172">
        <f>_xll.qlInterestRateIndexValueDate(IndexON,D744)</f>
        <v>44594</v>
      </c>
      <c r="F744" s="188">
        <f>IFERROR(_xll.qlIndexFixing(IndexON,D744,TRUE,_xll.ohTrigger(RecalcTrigger,TriggerON)),NA())</f>
        <v>1.8240739643727855E-2</v>
      </c>
      <c r="H744" s="42">
        <f>_xll.qlCalendarAdvance(Calendar,$H743,B744,"f",FALSE)</f>
        <v>44594</v>
      </c>
      <c r="I744" s="172">
        <f>_xll.qlInterestRateIndexValueDate(Index1M,$H744)</f>
        <v>44594</v>
      </c>
      <c r="J744" s="177">
        <f>IFERROR(_xll.qlIndexFixing(Index1M,$H744,TRUE,_xll.ohTrigger(RecalcTrigger,Trigger1M)),NA())</f>
        <v>1.9903608498117453E-2</v>
      </c>
      <c r="K744" s="44">
        <f>IFERROR(_xll.qlIndexFixing(Index3M,H744,TRUE,_xll.ohTrigger(RecalcTrigger,Trigger3M)),NA())</f>
        <v>2.0443885621874654E-2</v>
      </c>
      <c r="L744" s="44">
        <f>IFERROR(_xll.qlIndexFixing(Index6M,$H744,TRUE,_xll.ohTrigger(RecalcTrigger,Trigger6M)),NA())</f>
        <v>2.2043806040769678E-2</v>
      </c>
      <c r="M744" s="178">
        <f>IFERROR(_xll.qlIndexFixing(Index1Y,$H744,TRUE,_xll.ohTrigger(RecalcTrigger,Trigger1Y)),NA())</f>
        <v>2.3548887341870328E-2</v>
      </c>
      <c r="N744" s="177">
        <f>IFERROR(_xll.qlIndexFixing(ONIndex1M,I744,TRUE,_xll.ohTrigger(RecalcTrigger,Trigger1M)),NA())</f>
        <v>1.9862987848831004E-2</v>
      </c>
      <c r="O744" s="44">
        <f>IFERROR(_xll.qlIndexFixing(ONIndex3M,I744,TRUE,_xll.ohTrigger(RecalcTrigger,Trigger3M)),NA())</f>
        <v>2.0315048293433335E-2</v>
      </c>
      <c r="P744" s="44">
        <f>IFERROR(_xll.qlIndexFixing(ONIndex6M,I744,TRUE,_xll.ohTrigger(RecalcTrigger,Trigger6M)),NA())</f>
        <v>2.1747380926396831E-2</v>
      </c>
      <c r="Q744" s="178">
        <f>IFERROR(_xll.qlIndexFixing(ONIndex1Y,I744,TRUE,_xll.ohTrigger(RecalcTrigger,Trigger1Y)),NA())</f>
        <v>2.2963360141254885E-2</v>
      </c>
    </row>
    <row r="745" spans="2:17" x14ac:dyDescent="0.2">
      <c r="B745" s="39" t="s">
        <v>42</v>
      </c>
      <c r="D745" s="42">
        <f>_xll.qlCalendarAdvance(Calendar,$D744,B745,"f",FALSE)</f>
        <v>44601</v>
      </c>
      <c r="E745" s="172">
        <f>_xll.qlInterestRateIndexValueDate(IndexON,D745)</f>
        <v>44601</v>
      </c>
      <c r="F745" s="188">
        <f>IFERROR(_xll.qlIndexFixing(IndexON,D745,TRUE,_xll.ohTrigger(RecalcTrigger,TriggerON)),NA())</f>
        <v>1.8252204110296155E-2</v>
      </c>
      <c r="H745" s="42">
        <f>_xll.qlCalendarAdvance(Calendar,$H744,B745,"f",FALSE)</f>
        <v>44601</v>
      </c>
      <c r="I745" s="172">
        <f>_xll.qlInterestRateIndexValueDate(Index1M,$H745)</f>
        <v>44601</v>
      </c>
      <c r="J745" s="177">
        <f>IFERROR(_xll.qlIndexFixing(Index1M,$H745,TRUE,_xll.ohTrigger(RecalcTrigger,Trigger1M)),NA())</f>
        <v>1.9917079406795553E-2</v>
      </c>
      <c r="K745" s="44">
        <f>IFERROR(_xll.qlIndexFixing(Index3M,H745,TRUE,_xll.ohTrigger(RecalcTrigger,Trigger3M)),NA())</f>
        <v>2.0454927122790435E-2</v>
      </c>
      <c r="L745" s="44">
        <f>IFERROR(_xll.qlIndexFixing(Index6M,$H745,TRUE,_xll.ohTrigger(RecalcTrigger,Trigger6M)),NA())</f>
        <v>2.2058280768968479E-2</v>
      </c>
      <c r="M745" s="178">
        <f>IFERROR(_xll.qlIndexFixing(Index1Y,$H745,TRUE,_xll.ohTrigger(RecalcTrigger,Trigger1Y)),NA())</f>
        <v>2.3560365999858668E-2</v>
      </c>
      <c r="N745" s="177">
        <f>IFERROR(_xll.qlIndexFixing(ONIndex1M,I745,TRUE,_xll.ohTrigger(RecalcTrigger,Trigger1M)),NA())</f>
        <v>1.9876476139421007E-2</v>
      </c>
      <c r="O745" s="44">
        <f>IFERROR(_xll.qlIndexFixing(ONIndex3M,I745,TRUE,_xll.ohTrigger(RecalcTrigger,Trigger3M)),NA())</f>
        <v>2.0327063252842947E-2</v>
      </c>
      <c r="P745" s="44">
        <f>IFERROR(_xll.qlIndexFixing(ONIndex6M,I745,TRUE,_xll.ohTrigger(RecalcTrigger,Trigger6M)),NA())</f>
        <v>2.1760307423295266E-2</v>
      </c>
      <c r="Q745" s="178">
        <f>IFERROR(_xll.qlIndexFixing(ONIndex1Y,I745,TRUE,_xll.ohTrigger(RecalcTrigger,Trigger1Y)),NA())</f>
        <v>2.2976180417925152E-2</v>
      </c>
    </row>
    <row r="746" spans="2:17" x14ac:dyDescent="0.2">
      <c r="B746" s="39" t="s">
        <v>42</v>
      </c>
      <c r="D746" s="42">
        <f>_xll.qlCalendarAdvance(Calendar,$D745,B746,"f",FALSE)</f>
        <v>44608</v>
      </c>
      <c r="E746" s="172">
        <f>_xll.qlInterestRateIndexValueDate(IndexON,D746)</f>
        <v>44608</v>
      </c>
      <c r="F746" s="188">
        <f>IFERROR(_xll.qlIndexFixing(IndexON,D746,TRUE,_xll.ohTrigger(RecalcTrigger,TriggerON)),NA())</f>
        <v>1.8263927476209751E-2</v>
      </c>
      <c r="H746" s="42">
        <f>_xll.qlCalendarAdvance(Calendar,$H745,B746,"f",FALSE)</f>
        <v>44608</v>
      </c>
      <c r="I746" s="172">
        <f>_xll.qlInterestRateIndexValueDate(Index1M,$H746)</f>
        <v>44608</v>
      </c>
      <c r="J746" s="177">
        <f>IFERROR(_xll.qlIndexFixing(Index1M,$H746,TRUE,_xll.ohTrigger(RecalcTrigger,Trigger1M)),NA())</f>
        <v>1.9930531015491526E-2</v>
      </c>
      <c r="K746" s="44">
        <f>IFERROR(_xll.qlIndexFixing(Index3M,H746,TRUE,_xll.ohTrigger(RecalcTrigger,Trigger3M)),NA())</f>
        <v>2.0467512727668967E-2</v>
      </c>
      <c r="L746" s="44">
        <f>IFERROR(_xll.qlIndexFixing(Index6M,$H746,TRUE,_xll.ohTrigger(RecalcTrigger,Trigger6M)),NA())</f>
        <v>2.2072865085789477E-2</v>
      </c>
      <c r="M746" s="178">
        <f>IFERROR(_xll.qlIndexFixing(Index1Y,$H746,TRUE,_xll.ohTrigger(RecalcTrigger,Trigger1Y)),NA())</f>
        <v>2.3571733587445687E-2</v>
      </c>
      <c r="N746" s="177">
        <f>IFERROR(_xll.qlIndexFixing(ONIndex1M,I746,TRUE,_xll.ohTrigger(RecalcTrigger,Trigger1M)),NA())</f>
        <v>1.9889945144967447E-2</v>
      </c>
      <c r="O746" s="44">
        <f>IFERROR(_xll.qlIndexFixing(ONIndex3M,I746,TRUE,_xll.ohTrigger(RecalcTrigger,Trigger3M)),NA())</f>
        <v>2.0339148056478518E-2</v>
      </c>
      <c r="P746" s="44">
        <f>IFERROR(_xll.qlIndexFixing(ONIndex6M,I746,TRUE,_xll.ohTrigger(RecalcTrigger,Trigger6M)),NA())</f>
        <v>2.1773342227525694E-2</v>
      </c>
      <c r="Q746" s="178">
        <f>IFERROR(_xll.qlIndexFixing(ONIndex1Y,I746,TRUE,_xll.ohTrigger(RecalcTrigger,Trigger1Y)),NA())</f>
        <v>2.2988962648391453E-2</v>
      </c>
    </row>
    <row r="747" spans="2:17" x14ac:dyDescent="0.2">
      <c r="B747" s="39" t="s">
        <v>42</v>
      </c>
      <c r="D747" s="42">
        <f>_xll.qlCalendarAdvance(Calendar,$D746,B747,"f",FALSE)</f>
        <v>44615</v>
      </c>
      <c r="E747" s="172">
        <f>_xll.qlInterestRateIndexValueDate(IndexON,D747)</f>
        <v>44615</v>
      </c>
      <c r="F747" s="188">
        <f>IFERROR(_xll.qlIndexFixing(IndexON,D747,TRUE,_xll.ohTrigger(RecalcTrigger,TriggerON)),NA())</f>
        <v>1.8275909741711782E-2</v>
      </c>
      <c r="H747" s="42">
        <f>_xll.qlCalendarAdvance(Calendar,$H746,B747,"f",FALSE)</f>
        <v>44615</v>
      </c>
      <c r="I747" s="172">
        <f>_xll.qlInterestRateIndexValueDate(Index1M,$H747)</f>
        <v>44615</v>
      </c>
      <c r="J747" s="177">
        <f>IFERROR(_xll.qlIndexFixing(Index1M,$H747,TRUE,_xll.ohTrigger(RecalcTrigger,Trigger1M)),NA())</f>
        <v>1.9943963324150372E-2</v>
      </c>
      <c r="K747" s="44">
        <f>IFERROR(_xll.qlIndexFixing(Index3M,H747,TRUE,_xll.ohTrigger(RecalcTrigger,Trigger3M)),NA())</f>
        <v>2.0480168559750826E-2</v>
      </c>
      <c r="L747" s="44">
        <f>IFERROR(_xll.qlIndexFixing(Index6M,$H747,TRUE,_xll.ohTrigger(RecalcTrigger,Trigger6M)),NA())</f>
        <v>2.2087558993582116E-2</v>
      </c>
      <c r="M747" s="178">
        <f>IFERROR(_xll.qlIndexFixing(Index1Y,$H747,TRUE,_xll.ohTrigger(RecalcTrigger,Trigger1Y)),NA())</f>
        <v>2.3582986179901511E-2</v>
      </c>
      <c r="N747" s="177">
        <f>IFERROR(_xll.qlIndexFixing(ONIndex1M,I747,TRUE,_xll.ohTrigger(RecalcTrigger,Trigger1M)),NA())</f>
        <v>1.9903394865713464E-2</v>
      </c>
      <c r="O747" s="44">
        <f>IFERROR(_xll.qlIndexFixing(ONIndex3M,I747,TRUE,_xll.ohTrigger(RecalcTrigger,Trigger3M)),NA())</f>
        <v>2.0351302704421093E-2</v>
      </c>
      <c r="P747" s="44">
        <f>IFERROR(_xll.qlIndexFixing(ONIndex6M,I747,TRUE,_xll.ohTrigger(RecalcTrigger,Trigger6M)),NA())</f>
        <v>2.1786485339088113E-2</v>
      </c>
      <c r="Q747" s="178">
        <f>IFERROR(_xll.qlIndexFixing(ONIndex1Y,I747,TRUE,_xll.ohTrigger(RecalcTrigger,Trigger1Y)),NA())</f>
        <v>2.3001706832734836E-2</v>
      </c>
    </row>
    <row r="748" spans="2:17" x14ac:dyDescent="0.2">
      <c r="B748" s="39" t="s">
        <v>42</v>
      </c>
      <c r="D748" s="42">
        <f>_xll.qlCalendarAdvance(Calendar,$D747,B748,"f",FALSE)</f>
        <v>44622</v>
      </c>
      <c r="E748" s="172">
        <f>_xll.qlInterestRateIndexValueDate(IndexON,D748)</f>
        <v>44622</v>
      </c>
      <c r="F748" s="188">
        <f>IFERROR(_xll.qlIndexFixing(IndexON,D748,TRUE,_xll.ohTrigger(RecalcTrigger,TriggerON)),NA())</f>
        <v>1.8288150906640155E-2</v>
      </c>
      <c r="H748" s="42">
        <f>_xll.qlCalendarAdvance(Calendar,$H747,B748,"f",FALSE)</f>
        <v>44622</v>
      </c>
      <c r="I748" s="172">
        <f>_xll.qlInterestRateIndexValueDate(Index1M,$H748)</f>
        <v>44622</v>
      </c>
      <c r="J748" s="177">
        <f>IFERROR(_xll.qlIndexFixing(Index1M,$H748,TRUE,_xll.ohTrigger(RecalcTrigger,Trigger1M)),NA())</f>
        <v>1.9964885230712798E-2</v>
      </c>
      <c r="K748" s="44">
        <f>IFERROR(_xll.qlIndexFixing(Index3M,H748,TRUE,_xll.ohTrigger(RecalcTrigger,Trigger3M)),NA())</f>
        <v>2.0497386730166461E-2</v>
      </c>
      <c r="L748" s="44">
        <f>IFERROR(_xll.qlIndexFixing(Index6M,$H748,TRUE,_xll.ohTrigger(RecalcTrigger,Trigger6M)),NA())</f>
        <v>2.2107651892084468E-2</v>
      </c>
      <c r="M748" s="178">
        <f>IFERROR(_xll.qlIndexFixing(Index1Y,$H748,TRUE,_xll.ohTrigger(RecalcTrigger,Trigger1Y)),NA())</f>
        <v>2.3594119852360151E-2</v>
      </c>
      <c r="N748" s="177">
        <f>IFERROR(_xll.qlIndexFixing(ONIndex1M,I748,TRUE,_xll.ohTrigger(RecalcTrigger,Trigger1M)),NA())</f>
        <v>1.9916825301415919E-2</v>
      </c>
      <c r="O748" s="44">
        <f>IFERROR(_xll.qlIndexFixing(ONIndex3M,I748,TRUE,_xll.ohTrigger(RecalcTrigger,Trigger3M)),NA())</f>
        <v>2.0363527196751718E-2</v>
      </c>
      <c r="P748" s="44">
        <f>IFERROR(_xll.qlIndexFixing(ONIndex6M,I748,TRUE,_xll.ohTrigger(RecalcTrigger,Trigger6M)),NA())</f>
        <v>2.179973675806357E-2</v>
      </c>
      <c r="Q748" s="178">
        <f>IFERROR(_xll.qlIndexFixing(ONIndex1Y,I748,TRUE,_xll.ohTrigger(RecalcTrigger,Trigger1Y)),NA())</f>
        <v>2.3014412970874254E-2</v>
      </c>
    </row>
    <row r="749" spans="2:17" x14ac:dyDescent="0.2">
      <c r="B749" s="39" t="s">
        <v>42</v>
      </c>
      <c r="D749" s="42">
        <f>_xll.qlCalendarAdvance(Calendar,$D748,B749,"f",FALSE)</f>
        <v>44629</v>
      </c>
      <c r="E749" s="172">
        <f>_xll.qlInterestRateIndexValueDate(IndexON,D749)</f>
        <v>44629</v>
      </c>
      <c r="F749" s="188">
        <f>IFERROR(_xll.qlIndexFixing(IndexON,D749,TRUE,_xll.ohTrigger(RecalcTrigger,TriggerON)),NA())</f>
        <v>1.8300650971156962E-2</v>
      </c>
      <c r="H749" s="42">
        <f>_xll.qlCalendarAdvance(Calendar,$H748,B749,"f",FALSE)</f>
        <v>44629</v>
      </c>
      <c r="I749" s="172">
        <f>_xll.qlInterestRateIndexValueDate(Index1M,$H749)</f>
        <v>44629</v>
      </c>
      <c r="J749" s="177">
        <f>IFERROR(_xll.qlIndexFixing(Index1M,$H749,TRUE,_xll.ohTrigger(RecalcTrigger,Trigger1M)),NA())</f>
        <v>1.9978275705785163E-2</v>
      </c>
      <c r="K749" s="44">
        <f>IFERROR(_xll.qlIndexFixing(Index3M,H749,TRUE,_xll.ohTrigger(RecalcTrigger,Trigger3M)),NA())</f>
        <v>2.0510200221390152E-2</v>
      </c>
      <c r="L749" s="44">
        <f>IFERROR(_xll.qlIndexFixing(Index6M,$H749,TRUE,_xll.ohTrigger(RecalcTrigger,Trigger6M)),NA())</f>
        <v>2.2122591175017831E-2</v>
      </c>
      <c r="M749" s="178">
        <f>IFERROR(_xll.qlIndexFixing(Index1Y,$H749,TRUE,_xll.ohTrigger(RecalcTrigger,Trigger1Y)),NA())</f>
        <v>2.3605130679826614E-2</v>
      </c>
      <c r="N749" s="177">
        <f>IFERROR(_xll.qlIndexFixing(ONIndex1M,I749,TRUE,_xll.ohTrigger(RecalcTrigger,Trigger1M)),NA())</f>
        <v>1.9930236452155858E-2</v>
      </c>
      <c r="O749" s="44">
        <f>IFERROR(_xll.qlIndexFixing(ONIndex3M,I749,TRUE,_xll.ohTrigger(RecalcTrigger,Trigger3M)),NA())</f>
        <v>2.0375821533389349E-2</v>
      </c>
      <c r="P749" s="44">
        <f>IFERROR(_xll.qlIndexFixing(ONIndex6M,I749,TRUE,_xll.ohTrigger(RecalcTrigger,Trigger6M)),NA())</f>
        <v>2.181309648437102E-2</v>
      </c>
      <c r="Q749" s="178">
        <f>IFERROR(_xll.qlIndexFixing(ONIndex1Y,I749,TRUE,_xll.ohTrigger(RecalcTrigger,Trigger1Y)),NA())</f>
        <v>2.3027081062890753E-2</v>
      </c>
    </row>
    <row r="750" spans="2:17" x14ac:dyDescent="0.2">
      <c r="B750" s="39" t="s">
        <v>42</v>
      </c>
      <c r="D750" s="42">
        <f>_xll.qlCalendarAdvance(Calendar,$D749,B750,"f",FALSE)</f>
        <v>44636</v>
      </c>
      <c r="E750" s="172">
        <f>_xll.qlInterestRateIndexValueDate(IndexON,D750)</f>
        <v>44636</v>
      </c>
      <c r="F750" s="188">
        <f>IFERROR(_xll.qlIndexFixing(IndexON,D750,TRUE,_xll.ohTrigger(RecalcTrigger,TriggerON)),NA())</f>
        <v>1.8313409935181157E-2</v>
      </c>
      <c r="H750" s="42">
        <f>_xll.qlCalendarAdvance(Calendar,$H749,B750,"f",FALSE)</f>
        <v>44636</v>
      </c>
      <c r="I750" s="172">
        <f>_xll.qlInterestRateIndexValueDate(Index1M,$H750)</f>
        <v>44636</v>
      </c>
      <c r="J750" s="177">
        <f>IFERROR(_xll.qlIndexFixing(Index1M,$H750,TRUE,_xll.ohTrigger(RecalcTrigger,Trigger1M)),NA())</f>
        <v>1.9993147342378798E-2</v>
      </c>
      <c r="K750" s="44">
        <f>IFERROR(_xll.qlIndexFixing(Index3M,H750,TRUE,_xll.ohTrigger(RecalcTrigger,Trigger3M)),NA())</f>
        <v>2.0523083955067748E-2</v>
      </c>
      <c r="L750" s="44">
        <f>IFERROR(_xll.qlIndexFixing(Index6M,$H750,TRUE,_xll.ohTrigger(RecalcTrigger,Trigger6M)),NA())</f>
        <v>2.2137640078250993E-2</v>
      </c>
      <c r="M750" s="178">
        <f>IFERROR(_xll.qlIndexFixing(Index1Y,$H750,TRUE,_xll.ohTrigger(RecalcTrigger,Trigger1Y)),NA())</f>
        <v>2.3616014737180668E-2</v>
      </c>
      <c r="N750" s="177">
        <f>IFERROR(_xll.qlIndexFixing(ONIndex1M,I750,TRUE,_xll.ohTrigger(RecalcTrigger,Trigger1M)),NA())</f>
        <v>1.9943628318014328E-2</v>
      </c>
      <c r="O750" s="44">
        <f>IFERROR(_xll.qlIndexFixing(ONIndex3M,I750,TRUE,_xll.ohTrigger(RecalcTrigger,Trigger3M)),NA())</f>
        <v>2.0388185714252938E-2</v>
      </c>
      <c r="P750" s="44">
        <f>IFERROR(_xll.qlIndexFixing(ONIndex6M,I750,TRUE,_xll.ohTrigger(RecalcTrigger,Trigger6M)),NA())</f>
        <v>2.1826564518010461E-2</v>
      </c>
      <c r="Q750" s="178">
        <f>IFERROR(_xll.qlIndexFixing(ONIndex1Y,I750,TRUE,_xll.ohTrigger(RecalcTrigger,Trigger1Y)),NA())</f>
        <v>2.3039711108703287E-2</v>
      </c>
    </row>
    <row r="751" spans="2:17" x14ac:dyDescent="0.2">
      <c r="B751" s="39" t="s">
        <v>42</v>
      </c>
      <c r="D751" s="42">
        <f>_xll.qlCalendarAdvance(Calendar,$D750,B751,"f",FALSE)</f>
        <v>44643</v>
      </c>
      <c r="E751" s="172">
        <f>_xll.qlInterestRateIndexValueDate(IndexON,D751)</f>
        <v>44643</v>
      </c>
      <c r="F751" s="188">
        <f>IFERROR(_xll.qlIndexFixing(IndexON,D751,TRUE,_xll.ohTrigger(RecalcTrigger,TriggerON)),NA())</f>
        <v>1.8326427798793787E-2</v>
      </c>
      <c r="H751" s="42">
        <f>_xll.qlCalendarAdvance(Calendar,$H750,B751,"f",FALSE)</f>
        <v>44643</v>
      </c>
      <c r="I751" s="172">
        <f>_xll.qlInterestRateIndexValueDate(Index1M,$H751)</f>
        <v>44643</v>
      </c>
      <c r="J751" s="177">
        <f>IFERROR(_xll.qlIndexFixing(Index1M,$H751,TRUE,_xll.ohTrigger(RecalcTrigger,Trigger1M)),NA())</f>
        <v>2.0004998746655376E-2</v>
      </c>
      <c r="K751" s="44">
        <f>IFERROR(_xll.qlIndexFixing(Index3M,H751,TRUE,_xll.ohTrigger(RecalcTrigger,Trigger3M)),NA())</f>
        <v>2.0536037931880215E-2</v>
      </c>
      <c r="L751" s="44">
        <f>IFERROR(_xll.qlIndexFixing(Index6M,$H751,TRUE,_xll.ohTrigger(RecalcTrigger,Trigger6M)),NA())</f>
        <v>2.2152798604250141E-2</v>
      </c>
      <c r="M751" s="178">
        <f>IFERROR(_xll.qlIndexFixing(Index1Y,$H751,TRUE,_xll.ohTrigger(RecalcTrigger,Trigger1Y)),NA())</f>
        <v>2.3626768099180406E-2</v>
      </c>
      <c r="N751" s="177">
        <f>IFERROR(_xll.qlIndexFixing(ONIndex1M,I751,TRUE,_xll.ohTrigger(RecalcTrigger,Trigger1M)),NA())</f>
        <v>1.9957000898910282E-2</v>
      </c>
      <c r="O751" s="44">
        <f>IFERROR(_xll.qlIndexFixing(ONIndex3M,I751,TRUE,_xll.ohTrigger(RecalcTrigger,Trigger3M)),NA())</f>
        <v>2.0400619739504577E-2</v>
      </c>
      <c r="P751" s="44">
        <f>IFERROR(_xll.qlIndexFixing(ONIndex6M,I751,TRUE,_xll.ohTrigger(RecalcTrigger,Trigger6M)),NA())</f>
        <v>2.1840140859143986E-2</v>
      </c>
      <c r="Q751" s="178">
        <f>IFERROR(_xll.qlIndexFixing(ONIndex1Y,I751,TRUE,_xll.ohTrigger(RecalcTrigger,Trigger1Y)),NA())</f>
        <v>2.3052303108230809E-2</v>
      </c>
    </row>
    <row r="752" spans="2:17" x14ac:dyDescent="0.2">
      <c r="B752" s="39" t="s">
        <v>42</v>
      </c>
      <c r="D752" s="42">
        <f>_xll.qlCalendarAdvance(Calendar,$D751,B752,"f",FALSE)</f>
        <v>44650</v>
      </c>
      <c r="E752" s="172">
        <f>_xll.qlInterestRateIndexValueDate(IndexON,D752)</f>
        <v>44650</v>
      </c>
      <c r="F752" s="188">
        <f>IFERROR(_xll.qlIndexFixing(IndexON,D752,TRUE,_xll.ohTrigger(RecalcTrigger,TriggerON)),NA())</f>
        <v>1.8339704561994852E-2</v>
      </c>
      <c r="H752" s="42">
        <f>_xll.qlCalendarAdvance(Calendar,$H751,B752,"f",FALSE)</f>
        <v>44650</v>
      </c>
      <c r="I752" s="172">
        <f>_xll.qlInterestRateIndexValueDate(Index1M,$H752)</f>
        <v>44650</v>
      </c>
      <c r="J752" s="177">
        <f>IFERROR(_xll.qlIndexFixing(Index1M,$H752,TRUE,_xll.ohTrigger(RecalcTrigger,Trigger1M)),NA())</f>
        <v>2.001383376512008E-2</v>
      </c>
      <c r="K752" s="44">
        <f>IFERROR(_xll.qlIndexFixing(Index3M,H752,TRUE,_xll.ohTrigger(RecalcTrigger,Trigger3M)),NA())</f>
        <v>2.0549062152511163E-2</v>
      </c>
      <c r="L752" s="44">
        <f>IFERROR(_xll.qlIndexFixing(Index6M,$H752,TRUE,_xll.ohTrigger(RecalcTrigger,Trigger6M)),NA())</f>
        <v>2.2168066755497318E-2</v>
      </c>
      <c r="M752" s="178">
        <f>IFERROR(_xll.qlIndexFixing(Index1Y,$H752,TRUE,_xll.ohTrigger(RecalcTrigger,Trigger1Y)),NA())</f>
        <v>2.3637386840469343E-2</v>
      </c>
      <c r="N752" s="177">
        <f>IFERROR(_xll.qlIndexFixing(ONIndex1M,I752,TRUE,_xll.ohTrigger(RecalcTrigger,Trigger1M)),NA())</f>
        <v>1.9970354194681628E-2</v>
      </c>
      <c r="O752" s="44">
        <f>IFERROR(_xll.qlIndexFixing(ONIndex3M,I752,TRUE,_xll.ohTrigger(RecalcTrigger,Trigger3M)),NA())</f>
        <v>2.0413123609063222E-2</v>
      </c>
      <c r="P752" s="44">
        <f>IFERROR(_xll.qlIndexFixing(ONIndex6M,I752,TRUE,_xll.ohTrigger(RecalcTrigger,Trigger6M)),NA())</f>
        <v>2.1853825507609503E-2</v>
      </c>
      <c r="Q752" s="178">
        <f>IFERROR(_xll.qlIndexFixing(ONIndex1Y,I752,TRUE,_xll.ohTrigger(RecalcTrigger,Trigger1Y)),NA())</f>
        <v>2.3064857061716459E-2</v>
      </c>
    </row>
    <row r="753" spans="2:17" x14ac:dyDescent="0.2">
      <c r="B753" s="39" t="s">
        <v>42</v>
      </c>
      <c r="D753" s="42">
        <f>_xll.qlCalendarAdvance(Calendar,$D752,B753,"f",FALSE)</f>
        <v>44657</v>
      </c>
      <c r="E753" s="172">
        <f>_xll.qlInterestRateIndexValueDate(IndexON,D753)</f>
        <v>44657</v>
      </c>
      <c r="F753" s="188">
        <f>IFERROR(_xll.qlIndexFixing(IndexON,D753,TRUE,_xll.ohTrigger(RecalcTrigger,TriggerON)),NA())</f>
        <v>1.8353240224865397E-2</v>
      </c>
      <c r="H753" s="42">
        <f>_xll.qlCalendarAdvance(Calendar,$H752,B753,"f",FALSE)</f>
        <v>44657</v>
      </c>
      <c r="I753" s="172">
        <f>_xll.qlInterestRateIndexValueDate(Index1M,$H753)</f>
        <v>44657</v>
      </c>
      <c r="J753" s="177">
        <f>IFERROR(_xll.qlIndexFixing(Index1M,$H753,TRUE,_xll.ohTrigger(RecalcTrigger,Trigger1M)),NA())</f>
        <v>2.0027148974499309E-2</v>
      </c>
      <c r="K753" s="44">
        <f>IFERROR(_xll.qlIndexFixing(Index3M,H753,TRUE,_xll.ohTrigger(RecalcTrigger,Trigger3M)),NA())</f>
        <v>2.0560629925799989E-2</v>
      </c>
      <c r="L753" s="44">
        <f>IFERROR(_xll.qlIndexFixing(Index6M,$H753,TRUE,_xll.ohTrigger(RecalcTrigger,Trigger6M)),NA())</f>
        <v>2.2181636608615506E-2</v>
      </c>
      <c r="M753" s="178">
        <f>IFERROR(_xll.qlIndexFixing(Index1Y,$H753,TRUE,_xll.ohTrigger(RecalcTrigger,Trigger1Y)),NA())</f>
        <v>2.3647867035579528E-2</v>
      </c>
      <c r="N753" s="177">
        <f>IFERROR(_xll.qlIndexFixing(ONIndex1M,I753,TRUE,_xll.ohTrigger(RecalcTrigger,Trigger1M)),NA())</f>
        <v>1.9983688205733596E-2</v>
      </c>
      <c r="O753" s="44">
        <f>IFERROR(_xll.qlIndexFixing(ONIndex3M,I753,TRUE,_xll.ohTrigger(RecalcTrigger,Trigger3M)),NA())</f>
        <v>2.0425697323009917E-2</v>
      </c>
      <c r="P753" s="44">
        <f>IFERROR(_xll.qlIndexFixing(ONIndex6M,I753,TRUE,_xll.ohTrigger(RecalcTrigger,Trigger6M)),NA())</f>
        <v>2.1867618463650151E-2</v>
      </c>
      <c r="Q753" s="178">
        <f>IFERROR(_xll.qlIndexFixing(ONIndex1Y,I753,TRUE,_xll.ohTrigger(RecalcTrigger,Trigger1Y)),NA())</f>
        <v>2.3077372968917098E-2</v>
      </c>
    </row>
    <row r="754" spans="2:17" x14ac:dyDescent="0.2">
      <c r="B754" s="39" t="s">
        <v>42</v>
      </c>
      <c r="D754" s="42">
        <f>_xll.qlCalendarAdvance(Calendar,$D753,B754,"f",FALSE)</f>
        <v>44664</v>
      </c>
      <c r="E754" s="172">
        <f>_xll.qlInterestRateIndexValueDate(IndexON,D754)</f>
        <v>44664</v>
      </c>
      <c r="F754" s="188">
        <f>IFERROR(_xll.qlIndexFixing(IndexON,D754,TRUE,_xll.ohTrigger(RecalcTrigger,TriggerON)),NA())</f>
        <v>1.8367034787486469E-2</v>
      </c>
      <c r="H754" s="42">
        <f>_xll.qlCalendarAdvance(Calendar,$H753,B754,"f",FALSE)</f>
        <v>44664</v>
      </c>
      <c r="I754" s="172">
        <f>_xll.qlInterestRateIndexValueDate(Index1M,$H754)</f>
        <v>44664</v>
      </c>
      <c r="J754" s="177">
        <f>IFERROR(_xll.qlIndexFixing(Index1M,$H754,TRUE,_xll.ohTrigger(RecalcTrigger,Trigger1M)),NA())</f>
        <v>2.004044488226912E-2</v>
      </c>
      <c r="K754" s="44">
        <f>IFERROR(_xll.qlIndexFixing(Index3M,H754,TRUE,_xll.ohTrigger(RecalcTrigger,Trigger3M)),NA())</f>
        <v>2.0573788878950779E-2</v>
      </c>
      <c r="L754" s="44">
        <f>IFERROR(_xll.qlIndexFixing(Index6M,$H754,TRUE,_xll.ohTrigger(RecalcTrigger,Trigger6M)),NA())</f>
        <v>2.2197109267480499E-2</v>
      </c>
      <c r="M754" s="178">
        <f>IFERROR(_xll.qlIndexFixing(Index1Y,$H754,TRUE,_xll.ohTrigger(RecalcTrigger,Trigger1Y)),NA())</f>
        <v>2.3658204758938428E-2</v>
      </c>
      <c r="N754" s="177">
        <f>IFERROR(_xll.qlIndexFixing(ONIndex1M,I754,TRUE,_xll.ohTrigger(RecalcTrigger,Trigger1M)),NA())</f>
        <v>1.9997002931660957E-2</v>
      </c>
      <c r="O754" s="44">
        <f>IFERROR(_xll.qlIndexFixing(ONIndex3M,I754,TRUE,_xll.ohTrigger(RecalcTrigger,Trigger3M)),NA())</f>
        <v>2.0438340881344663E-2</v>
      </c>
      <c r="P754" s="44">
        <f>IFERROR(_xll.qlIndexFixing(ONIndex6M,I754,TRUE,_xll.ohTrigger(RecalcTrigger,Trigger6M)),NA())</f>
        <v>2.1881519727022791E-2</v>
      </c>
      <c r="Q754" s="178">
        <f>IFERROR(_xll.qlIndexFixing(ONIndex1Y,I754,TRUE,_xll.ohTrigger(RecalcTrigger,Trigger1Y)),NA())</f>
        <v>2.3089850829994818E-2</v>
      </c>
    </row>
    <row r="755" spans="2:17" x14ac:dyDescent="0.2">
      <c r="B755" s="39" t="s">
        <v>42</v>
      </c>
      <c r="D755" s="42">
        <f>_xll.qlCalendarAdvance(Calendar,$D754,B755,"f",FALSE)</f>
        <v>44671</v>
      </c>
      <c r="E755" s="172">
        <f>_xll.qlInterestRateIndexValueDate(IndexON,D755)</f>
        <v>44671</v>
      </c>
      <c r="F755" s="188">
        <f>IFERROR(_xll.qlIndexFixing(IndexON,D755,TRUE,_xll.ohTrigger(RecalcTrigger,TriggerON)),NA())</f>
        <v>1.8381088249695976E-2</v>
      </c>
      <c r="H755" s="42">
        <f>_xll.qlCalendarAdvance(Calendar,$H754,B755,"f",FALSE)</f>
        <v>44671</v>
      </c>
      <c r="I755" s="172">
        <f>_xll.qlInterestRateIndexValueDate(Index1M,$H755)</f>
        <v>44671</v>
      </c>
      <c r="J755" s="177">
        <f>IFERROR(_xll.qlIndexFixing(Index1M,$H755,TRUE,_xll.ohTrigger(RecalcTrigger,Trigger1M)),NA())</f>
        <v>2.0053721488364672E-2</v>
      </c>
      <c r="K755" s="44">
        <f>IFERROR(_xll.qlIndexFixing(Index3M,H755,TRUE,_xll.ohTrigger(RecalcTrigger,Trigger3M)),NA())</f>
        <v>2.0587018073520209E-2</v>
      </c>
      <c r="L755" s="44">
        <f>IFERROR(_xll.qlIndexFixing(Index6M,$H755,TRUE,_xll.ohTrigger(RecalcTrigger,Trigger6M)),NA())</f>
        <v>2.2212673471815898E-2</v>
      </c>
      <c r="M755" s="178">
        <f>IFERROR(_xll.qlIndexFixing(Index1Y,$H755,TRUE,_xll.ohTrigger(RecalcTrigger,Trigger1Y)),NA())</f>
        <v>2.3668396084872478E-2</v>
      </c>
      <c r="N755" s="177">
        <f>IFERROR(_xll.qlIndexFixing(ONIndex1M,I755,TRUE,_xll.ohTrigger(RecalcTrigger,Trigger1M)),NA())</f>
        <v>2.0010298372706847E-2</v>
      </c>
      <c r="O755" s="44">
        <f>IFERROR(_xll.qlIndexFixing(ONIndex3M,I755,TRUE,_xll.ohTrigger(RecalcTrigger,Trigger3M)),NA())</f>
        <v>2.0451054283905368E-2</v>
      </c>
      <c r="P755" s="44">
        <f>IFERROR(_xll.qlIndexFixing(ONIndex6M,I755,TRUE,_xll.ohTrigger(RecalcTrigger,Trigger6M)),NA())</f>
        <v>2.1895529297808469E-2</v>
      </c>
      <c r="Q755" s="178">
        <f>IFERROR(_xll.qlIndexFixing(ONIndex1Y,I755,TRUE,_xll.ohTrigger(RecalcTrigger,Trigger1Y)),NA())</f>
        <v>2.3102290644787526E-2</v>
      </c>
    </row>
    <row r="756" spans="2:17" x14ac:dyDescent="0.2">
      <c r="B756" s="39" t="s">
        <v>42</v>
      </c>
      <c r="D756" s="42">
        <f>_xll.qlCalendarAdvance(Calendar,$D755,B756,"f",FALSE)</f>
        <v>44678</v>
      </c>
      <c r="E756" s="172">
        <f>_xll.qlInterestRateIndexValueDate(IndexON,D756)</f>
        <v>44678</v>
      </c>
      <c r="F756" s="188">
        <f>IFERROR(_xll.qlIndexFixing(IndexON,D756,TRUE,_xll.ohTrigger(RecalcTrigger,TriggerON)),NA())</f>
        <v>1.839540061165601E-2</v>
      </c>
      <c r="H756" s="42">
        <f>_xll.qlCalendarAdvance(Calendar,$H755,B756,"f",FALSE)</f>
        <v>44678</v>
      </c>
      <c r="I756" s="172">
        <f>_xll.qlInterestRateIndexValueDate(Index1M,$H756)</f>
        <v>44678</v>
      </c>
      <c r="J756" s="177">
        <f>IFERROR(_xll.qlIndexFixing(Index1M,$H756,TRUE,_xll.ohTrigger(RecalcTrigger,Trigger1M)),NA())</f>
        <v>2.0066978792718425E-2</v>
      </c>
      <c r="K756" s="44">
        <f>IFERROR(_xll.qlIndexFixing(Index3M,H756,TRUE,_xll.ohTrigger(RecalcTrigger,Trigger3M)),NA())</f>
        <v>2.060031751020118E-2</v>
      </c>
      <c r="L756" s="44">
        <f>IFERROR(_xll.qlIndexFixing(Index6M,$H756,TRUE,_xll.ohTrigger(RecalcTrigger,Trigger6M)),NA())</f>
        <v>2.2228316567798119E-2</v>
      </c>
      <c r="M756" s="178">
        <f>IFERROR(_xll.qlIndexFixing(Index1Y,$H756,TRUE,_xll.ohTrigger(RecalcTrigger,Trigger1Y)),NA())</f>
        <v>2.3678437087614856E-2</v>
      </c>
      <c r="N756" s="177">
        <f>IFERROR(_xll.qlIndexFixing(ONIndex1M,I756,TRUE,_xll.ohTrigger(RecalcTrigger,Trigger1M)),NA())</f>
        <v>2.0023574528709176E-2</v>
      </c>
      <c r="O756" s="44">
        <f>IFERROR(_xll.qlIndexFixing(ONIndex3M,I756,TRUE,_xll.ohTrigger(RecalcTrigger,Trigger3M)),NA())</f>
        <v>2.0463837530935169E-2</v>
      </c>
      <c r="P756" s="44">
        <f>IFERROR(_xll.qlIndexFixing(ONIndex6M,I756,TRUE,_xll.ohTrigger(RecalcTrigger,Trigger6M)),NA())</f>
        <v>2.1909647176169278E-2</v>
      </c>
      <c r="Q756" s="178">
        <f>IFERROR(_xll.qlIndexFixing(ONIndex1Y,I756,TRUE,_xll.ohTrigger(RecalcTrigger,Trigger1Y)),NA())</f>
        <v>2.3114692413457316E-2</v>
      </c>
    </row>
    <row r="757" spans="2:17" x14ac:dyDescent="0.2">
      <c r="B757" s="39" t="s">
        <v>42</v>
      </c>
      <c r="D757" s="42">
        <f>_xll.qlCalendarAdvance(Calendar,$D756,B757,"f",FALSE)</f>
        <v>44685</v>
      </c>
      <c r="E757" s="172">
        <f>_xll.qlInterestRateIndexValueDate(IndexON,D757)</f>
        <v>44685</v>
      </c>
      <c r="F757" s="188">
        <f>IFERROR(_xll.qlIndexFixing(IndexON,D757,TRUE,_xll.ohTrigger(RecalcTrigger,TriggerON)),NA())</f>
        <v>1.8409971873366571E-2</v>
      </c>
      <c r="H757" s="42">
        <f>_xll.qlCalendarAdvance(Calendar,$H756,B757,"f",FALSE)</f>
        <v>44685</v>
      </c>
      <c r="I757" s="172">
        <f>_xll.qlInterestRateIndexValueDate(Index1M,$H757)</f>
        <v>44685</v>
      </c>
      <c r="J757" s="177">
        <f>IFERROR(_xll.qlIndexFixing(Index1M,$H757,TRUE,_xll.ohTrigger(RecalcTrigger,Trigger1M)),NA())</f>
        <v>2.0084704590018022E-2</v>
      </c>
      <c r="K757" s="44">
        <f>IFERROR(_xll.qlIndexFixing(Index3M,H757,TRUE,_xll.ohTrigger(RecalcTrigger,Trigger3M)),NA())</f>
        <v>2.061523693716007E-2</v>
      </c>
      <c r="L757" s="44">
        <f>IFERROR(_xll.qlIndexFixing(Index6M,$H757,TRUE,_xll.ohTrigger(RecalcTrigger,Trigger6M)),NA())</f>
        <v>2.2245851548866213E-2</v>
      </c>
      <c r="M757" s="178">
        <f>IFERROR(_xll.qlIndexFixing(Index1Y,$H757,TRUE,_xll.ohTrigger(RecalcTrigger,Trigger1Y)),NA())</f>
        <v>2.3688323841309034E-2</v>
      </c>
      <c r="N757" s="177">
        <f>IFERROR(_xll.qlIndexFixing(ONIndex1M,I757,TRUE,_xll.ohTrigger(RecalcTrigger,Trigger1M)),NA())</f>
        <v>2.0036831399748989E-2</v>
      </c>
      <c r="O757" s="44">
        <f>IFERROR(_xll.qlIndexFixing(ONIndex3M,I757,TRUE,_xll.ohTrigger(RecalcTrigger,Trigger3M)),NA())</f>
        <v>2.0476690622271976E-2</v>
      </c>
      <c r="P757" s="44">
        <f>IFERROR(_xll.qlIndexFixing(ONIndex6M,I757,TRUE,_xll.ohTrigger(RecalcTrigger,Trigger6M)),NA())</f>
        <v>2.1923873361862078E-2</v>
      </c>
      <c r="Q757" s="178">
        <f>IFERROR(_xll.qlIndexFixing(ONIndex1Y,I757,TRUE,_xll.ohTrigger(RecalcTrigger,Trigger1Y)),NA())</f>
        <v>2.3127056135842095E-2</v>
      </c>
    </row>
    <row r="758" spans="2:17" x14ac:dyDescent="0.2">
      <c r="B758" s="39" t="s">
        <v>42</v>
      </c>
      <c r="D758" s="42">
        <f>_xll.qlCalendarAdvance(Calendar,$D757,B758,"f",FALSE)</f>
        <v>44692</v>
      </c>
      <c r="E758" s="172">
        <f>_xll.qlInterestRateIndexValueDate(IndexON,D758)</f>
        <v>44692</v>
      </c>
      <c r="F758" s="188">
        <f>IFERROR(_xll.qlIndexFixing(IndexON,D758,TRUE,_xll.ohTrigger(RecalcTrigger,TriggerON)),NA())</f>
        <v>1.8424802034908705E-2</v>
      </c>
      <c r="H758" s="42">
        <f>_xll.qlCalendarAdvance(Calendar,$H757,B758,"f",FALSE)</f>
        <v>44692</v>
      </c>
      <c r="I758" s="172">
        <f>_xll.qlInterestRateIndexValueDate(Index1M,$H758)</f>
        <v>44692</v>
      </c>
      <c r="J758" s="177">
        <f>IFERROR(_xll.qlIndexFixing(Index1M,$H758,TRUE,_xll.ohTrigger(RecalcTrigger,Trigger1M)),NA())</f>
        <v>2.0097921334960713E-2</v>
      </c>
      <c r="K758" s="44">
        <f>IFERROR(_xll.qlIndexFixing(Index3M,H758,TRUE,_xll.ohTrigger(RecalcTrigger,Trigger3M)),NA())</f>
        <v>2.0628682635282294E-2</v>
      </c>
      <c r="L758" s="44">
        <f>IFERROR(_xll.qlIndexFixing(Index6M,$H758,TRUE,_xll.ohTrigger(RecalcTrigger,Trigger6M)),NA())</f>
        <v>2.2261615099213514E-2</v>
      </c>
      <c r="M758" s="178">
        <f>IFERROR(_xll.qlIndexFixing(Index1Y,$H758,TRUE,_xll.ohTrigger(RecalcTrigger,Trigger1Y)),NA())</f>
        <v>2.3698052420016102E-2</v>
      </c>
      <c r="N758" s="177">
        <f>IFERROR(_xll.qlIndexFixing(ONIndex1M,I758,TRUE,_xll.ohTrigger(RecalcTrigger,Trigger1M)),NA())</f>
        <v>2.0050068985907332E-2</v>
      </c>
      <c r="O758" s="44">
        <f>IFERROR(_xll.qlIndexFixing(ONIndex3M,I758,TRUE,_xll.ohTrigger(RecalcTrigger,Trigger3M)),NA())</f>
        <v>2.0489613557996833E-2</v>
      </c>
      <c r="P758" s="44">
        <f>IFERROR(_xll.qlIndexFixing(ONIndex6M,I758,TRUE,_xll.ohTrigger(RecalcTrigger,Trigger6M)),NA())</f>
        <v>2.193820785513001E-2</v>
      </c>
      <c r="Q758" s="178">
        <f>IFERROR(_xll.qlIndexFixing(ONIndex1Y,I758,TRUE,_xll.ohTrigger(RecalcTrigger,Trigger1Y)),NA())</f>
        <v>2.3139381812022908E-2</v>
      </c>
    </row>
    <row r="759" spans="2:17" x14ac:dyDescent="0.2">
      <c r="B759" s="39" t="s">
        <v>42</v>
      </c>
      <c r="D759" s="42">
        <f>_xll.qlCalendarAdvance(Calendar,$D758,B759,"f",FALSE)</f>
        <v>44699</v>
      </c>
      <c r="E759" s="172">
        <f>_xll.qlInterestRateIndexValueDate(IndexON,D759)</f>
        <v>44699</v>
      </c>
      <c r="F759" s="188">
        <f>IFERROR(_xll.qlIndexFixing(IndexON,D759,TRUE,_xll.ohTrigger(RecalcTrigger,TriggerON)),NA())</f>
        <v>1.8439891096201366E-2</v>
      </c>
      <c r="H759" s="42">
        <f>_xll.qlCalendarAdvance(Calendar,$H758,B759,"f",FALSE)</f>
        <v>44699</v>
      </c>
      <c r="I759" s="172">
        <f>_xll.qlInterestRateIndexValueDate(Index1M,$H759)</f>
        <v>44699</v>
      </c>
      <c r="J759" s="177">
        <f>IFERROR(_xll.qlIndexFixing(Index1M,$H759,TRUE,_xll.ohTrigger(RecalcTrigger,Trigger1M)),NA())</f>
        <v>2.0111118776204456E-2</v>
      </c>
      <c r="K759" s="44">
        <f>IFERROR(_xll.qlIndexFixing(Index3M,H759,TRUE,_xll.ohTrigger(RecalcTrigger,Trigger3M)),NA())</f>
        <v>2.0642198582115728E-2</v>
      </c>
      <c r="L759" s="44">
        <f>IFERROR(_xll.qlIndexFixing(Index6M,$H759,TRUE,_xll.ohTrigger(RecalcTrigger,Trigger6M)),NA())</f>
        <v>2.227741815570165E-2</v>
      </c>
      <c r="M759" s="178">
        <f>IFERROR(_xll.qlIndexFixing(Index1Y,$H759,TRUE,_xll.ohTrigger(RecalcTrigger,Trigger1Y)),NA())</f>
        <v>2.3707618897719884E-2</v>
      </c>
      <c r="N759" s="177">
        <f>IFERROR(_xll.qlIndexFixing(ONIndex1M,I759,TRUE,_xll.ohTrigger(RecalcTrigger,Trigger1M)),NA())</f>
        <v>2.0063287286941067E-2</v>
      </c>
      <c r="O759" s="44">
        <f>IFERROR(_xll.qlIndexFixing(ONIndex3M,I759,TRUE,_xll.ohTrigger(RecalcTrigger,Trigger3M)),NA())</f>
        <v>2.0502606338190787E-2</v>
      </c>
      <c r="P759" s="44">
        <f>IFERROR(_xll.qlIndexFixing(ONIndex6M,I759,TRUE,_xll.ohTrigger(RecalcTrigger,Trigger6M)),NA())</f>
        <v>2.1952650655892025E-2</v>
      </c>
      <c r="Q759" s="178">
        <f>IFERROR(_xll.qlIndexFixing(ONIndex1Y,I759,TRUE,_xll.ohTrigger(RecalcTrigger,Trigger1Y)),NA())</f>
        <v>2.3151669441999756E-2</v>
      </c>
    </row>
    <row r="760" spans="2:17" x14ac:dyDescent="0.2">
      <c r="B760" s="39" t="s">
        <v>42</v>
      </c>
      <c r="D760" s="42">
        <f>_xll.qlCalendarAdvance(Calendar,$D759,B760,"f",FALSE)</f>
        <v>44706</v>
      </c>
      <c r="E760" s="172">
        <f>_xll.qlInterestRateIndexValueDate(IndexON,D760)</f>
        <v>44706</v>
      </c>
      <c r="F760" s="188">
        <f>IFERROR(_xll.qlIndexFixing(IndexON,D760,TRUE,_xll.ohTrigger(RecalcTrigger,TriggerON)),NA())</f>
        <v>1.8455239057406647E-2</v>
      </c>
      <c r="H760" s="42">
        <f>_xll.qlCalendarAdvance(Calendar,$H759,B760,"f",FALSE)</f>
        <v>44706</v>
      </c>
      <c r="I760" s="172">
        <f>_xll.qlInterestRateIndexValueDate(Index1M,$H760)</f>
        <v>44706</v>
      </c>
      <c r="J760" s="177">
        <f>IFERROR(_xll.qlIndexFixing(Index1M,$H760,TRUE,_xll.ohTrigger(RecalcTrigger,Trigger1M)),NA())</f>
        <v>2.0124296913687861E-2</v>
      </c>
      <c r="K760" s="44">
        <f>IFERROR(_xll.qlIndexFixing(Index3M,H760,TRUE,_xll.ohTrigger(RecalcTrigger,Trigger3M)),NA())</f>
        <v>2.0655784778377453E-2</v>
      </c>
      <c r="L760" s="44">
        <f>IFERROR(_xll.qlIndexFixing(Index6M,$H760,TRUE,_xll.ohTrigger(RecalcTrigger,Trigger6M)),NA())</f>
        <v>2.2293248130938487E-2</v>
      </c>
      <c r="M760" s="178">
        <f>IFERROR(_xll.qlIndexFixing(Index1Y,$H760,TRUE,_xll.ohTrigger(RecalcTrigger,Trigger1Y)),NA())</f>
        <v>2.3717019348333368E-2</v>
      </c>
      <c r="N760" s="177">
        <f>IFERROR(_xll.qlIndexFixing(ONIndex1M,I760,TRUE,_xll.ohTrigger(RecalcTrigger,Trigger1M)),NA())</f>
        <v>2.0076486303093333E-2</v>
      </c>
      <c r="O760" s="44">
        <f>IFERROR(_xll.qlIndexFixing(ONIndex3M,I760,TRUE,_xll.ohTrigger(RecalcTrigger,Trigger3M)),NA())</f>
        <v>2.0515668962691747E-2</v>
      </c>
      <c r="P760" s="44">
        <f>IFERROR(_xll.qlIndexFixing(ONIndex6M,I760,TRUE,_xll.ohTrigger(RecalcTrigger,Trigger6M)),NA())</f>
        <v>2.1967201764148125E-2</v>
      </c>
      <c r="Q760" s="178">
        <f>IFERROR(_xll.qlIndexFixing(ONIndex1Y,I760,TRUE,_xll.ohTrigger(RecalcTrigger,Trigger1Y)),NA())</f>
        <v>2.3163919025772639E-2</v>
      </c>
    </row>
    <row r="761" spans="2:17" x14ac:dyDescent="0.2">
      <c r="B761" s="39" t="s">
        <v>42</v>
      </c>
      <c r="D761" s="42">
        <f>_xll.qlCalendarAdvance(Calendar,$D760,B761,"f",FALSE)</f>
        <v>44713</v>
      </c>
      <c r="E761" s="172">
        <f>_xll.qlInterestRateIndexValueDate(IndexON,D761)</f>
        <v>44713</v>
      </c>
      <c r="F761" s="188">
        <f>IFERROR(_xll.qlIndexFixing(IndexON,D761,TRUE,_xll.ohTrigger(RecalcTrigger,TriggerON)),NA())</f>
        <v>1.8470845918524548E-2</v>
      </c>
      <c r="H761" s="42">
        <f>_xll.qlCalendarAdvance(Calendar,$H760,B761,"f",FALSE)</f>
        <v>44713</v>
      </c>
      <c r="I761" s="172">
        <f>_xll.qlInterestRateIndexValueDate(Index1M,$H761)</f>
        <v>44713</v>
      </c>
      <c r="J761" s="177">
        <f>IFERROR(_xll.qlIndexFixing(Index1M,$H761,TRUE,_xll.ohTrigger(RecalcTrigger,Trigger1M)),NA())</f>
        <v>2.0132975786231411E-2</v>
      </c>
      <c r="K761" s="44">
        <f>IFERROR(_xll.qlIndexFixing(Index3M,H761,TRUE,_xll.ohTrigger(RecalcTrigger,Trigger3M)),NA())</f>
        <v>2.066944122478279E-2</v>
      </c>
      <c r="L761" s="44">
        <f>IFERROR(_xll.qlIndexFixing(Index6M,$H761,TRUE,_xll.ohTrigger(RecalcTrigger,Trigger6M)),NA())</f>
        <v>2.2307272511565033E-2</v>
      </c>
      <c r="M761" s="178">
        <f>IFERROR(_xll.qlIndexFixing(Index1Y,$H761,TRUE,_xll.ohTrigger(RecalcTrigger,Trigger1Y)),NA())</f>
        <v>2.3726249845705594E-2</v>
      </c>
      <c r="N761" s="177">
        <f>IFERROR(_xll.qlIndexFixing(ONIndex1M,I761,TRUE,_xll.ohTrigger(RecalcTrigger,Trigger1M)),NA())</f>
        <v>2.0089666034202036E-2</v>
      </c>
      <c r="O761" s="44">
        <f>IFERROR(_xll.qlIndexFixing(ONIndex3M,I761,TRUE,_xll.ohTrigger(RecalcTrigger,Trigger3M)),NA())</f>
        <v>2.0528801431580757E-2</v>
      </c>
      <c r="P761" s="44">
        <f>IFERROR(_xll.qlIndexFixing(ONIndex6M,I761,TRUE,_xll.ohTrigger(RecalcTrigger,Trigger6M)),NA())</f>
        <v>2.1981861179979356E-2</v>
      </c>
      <c r="Q761" s="178">
        <f>IFERROR(_xll.qlIndexFixing(ONIndex1Y,I761,TRUE,_xll.ohTrigger(RecalcTrigger,Trigger1Y)),NA())</f>
        <v>2.3176130563341557E-2</v>
      </c>
    </row>
    <row r="762" spans="2:17" x14ac:dyDescent="0.2">
      <c r="B762" s="39" t="s">
        <v>42</v>
      </c>
      <c r="D762" s="42">
        <f>_xll.qlCalendarAdvance(Calendar,$D761,B762,"f",FALSE)</f>
        <v>44720</v>
      </c>
      <c r="E762" s="172">
        <f>_xll.qlInterestRateIndexValueDate(IndexON,D762)</f>
        <v>44720</v>
      </c>
      <c r="F762" s="188">
        <f>IFERROR(_xll.qlIndexFixing(IndexON,D762,TRUE,_xll.ohTrigger(RecalcTrigger,TriggerON)),NA())</f>
        <v>1.8486711679474022E-2</v>
      </c>
      <c r="H762" s="42">
        <f>_xll.qlCalendarAdvance(Calendar,$H761,B762,"f",FALSE)</f>
        <v>44720</v>
      </c>
      <c r="I762" s="172">
        <f>_xll.qlInterestRateIndexValueDate(Index1M,$H762)</f>
        <v>44720</v>
      </c>
      <c r="J762" s="177">
        <f>IFERROR(_xll.qlIndexFixing(Index1M,$H762,TRUE,_xll.ohTrigger(RecalcTrigger,Trigger1M)),NA())</f>
        <v>2.0146117278840341E-2</v>
      </c>
      <c r="K762" s="44">
        <f>IFERROR(_xll.qlIndexFixing(Index3M,H762,TRUE,_xll.ohTrigger(RecalcTrigger,Trigger3M)),NA())</f>
        <v>2.0683167922053228E-2</v>
      </c>
      <c r="L762" s="44">
        <f>IFERROR(_xll.qlIndexFixing(Index6M,$H762,TRUE,_xll.ohTrigger(RecalcTrigger,Trigger6M)),NA())</f>
        <v>2.2323123205433396E-2</v>
      </c>
      <c r="M762" s="178">
        <f>IFERROR(_xll.qlIndexFixing(Index1Y,$H762,TRUE,_xll.ohTrigger(RecalcTrigger,Trigger1Y)),NA())</f>
        <v>2.373530646362676E-2</v>
      </c>
      <c r="N762" s="177">
        <f>IFERROR(_xll.qlIndexFixing(ONIndex1M,I762,TRUE,_xll.ohTrigger(RecalcTrigger,Trigger1M)),NA())</f>
        <v>2.010282648042927E-2</v>
      </c>
      <c r="O762" s="44">
        <f>IFERROR(_xll.qlIndexFixing(ONIndex3M,I762,TRUE,_xll.ohTrigger(RecalcTrigger,Trigger3M)),NA())</f>
        <v>2.0542003744938864E-2</v>
      </c>
      <c r="P762" s="44">
        <f>IFERROR(_xll.qlIndexFixing(ONIndex6M,I762,TRUE,_xll.ohTrigger(RecalcTrigger,Trigger6M)),NA())</f>
        <v>2.1996628903385718E-2</v>
      </c>
      <c r="Q762" s="178">
        <f>IFERROR(_xll.qlIndexFixing(ONIndex1Y,I762,TRUE,_xll.ohTrigger(RecalcTrigger,Trigger1Y)),NA())</f>
        <v>2.3188304054625464E-2</v>
      </c>
    </row>
    <row r="763" spans="2:17" x14ac:dyDescent="0.2">
      <c r="B763" s="39" t="s">
        <v>42</v>
      </c>
      <c r="D763" s="42">
        <f>_xll.qlCalendarAdvance(Calendar,$D762,B763,"f",FALSE)</f>
        <v>44727</v>
      </c>
      <c r="E763" s="172">
        <f>_xll.qlInterestRateIndexValueDate(IndexON,D763)</f>
        <v>44727</v>
      </c>
      <c r="F763" s="188">
        <f>IFERROR(_xll.qlIndexFixing(IndexON,D763,TRUE,_xll.ohTrigger(RecalcTrigger,TriggerON)),NA())</f>
        <v>1.8502836340417161E-2</v>
      </c>
      <c r="H763" s="42">
        <f>_xll.qlCalendarAdvance(Calendar,$H762,B763,"f",FALSE)</f>
        <v>44727</v>
      </c>
      <c r="I763" s="172">
        <f>_xll.qlInterestRateIndexValueDate(Index1M,$H763)</f>
        <v>44727</v>
      </c>
      <c r="J763" s="177">
        <f>IFERROR(_xll.qlIndexFixing(Index1M,$H763,TRUE,_xll.ohTrigger(RecalcTrigger,Trigger1M)),NA())</f>
        <v>2.0159239469275225E-2</v>
      </c>
      <c r="K763" s="44">
        <f>IFERROR(_xll.qlIndexFixing(Index3M,H763,TRUE,_xll.ohTrigger(RecalcTrigger,Trigger3M)),NA())</f>
        <v>2.069696487091378E-2</v>
      </c>
      <c r="L763" s="44">
        <f>IFERROR(_xll.qlIndexFixing(Index6M,$H763,TRUE,_xll.ohTrigger(RecalcTrigger,Trigger6M)),NA())</f>
        <v>2.2338964203274594E-2</v>
      </c>
      <c r="M763" s="178">
        <f>IFERROR(_xll.qlIndexFixing(Index1Y,$H763,TRUE,_xll.ohTrigger(RecalcTrigger,Trigger1Y)),NA())</f>
        <v>2.3744185275836216E-2</v>
      </c>
      <c r="N763" s="177">
        <f>IFERROR(_xll.qlIndexFixing(ONIndex1M,I763,TRUE,_xll.ohTrigger(RecalcTrigger,Trigger1M)),NA())</f>
        <v>2.0115967641612942E-2</v>
      </c>
      <c r="O763" s="44">
        <f>IFERROR(_xll.qlIndexFixing(ONIndex3M,I763,TRUE,_xll.ohTrigger(RecalcTrigger,Trigger3M)),NA())</f>
        <v>2.0555275902685022E-2</v>
      </c>
      <c r="P763" s="44">
        <f>IFERROR(_xll.qlIndexFixing(ONIndex6M,I763,TRUE,_xll.ohTrigger(RecalcTrigger,Trigger6M)),NA())</f>
        <v>2.2011504934205117E-2</v>
      </c>
      <c r="Q763" s="178">
        <f>IFERROR(_xll.qlIndexFixing(ONIndex1Y,I763,TRUE,_xll.ohTrigger(RecalcTrigger,Trigger1Y)),NA())</f>
        <v>2.3200439499705405E-2</v>
      </c>
    </row>
    <row r="764" spans="2:17" x14ac:dyDescent="0.2">
      <c r="B764" s="39" t="s">
        <v>42</v>
      </c>
      <c r="D764" s="42">
        <f>_xll.qlCalendarAdvance(Calendar,$D763,B764,"f",FALSE)</f>
        <v>44734</v>
      </c>
      <c r="E764" s="172">
        <f>_xll.qlInterestRateIndexValueDate(IndexON,D764)</f>
        <v>44734</v>
      </c>
      <c r="F764" s="188">
        <f>IFERROR(_xll.qlIndexFixing(IndexON,D764,TRUE,_xll.ohTrigger(RecalcTrigger,TriggerON)),NA())</f>
        <v>1.8519219901353967E-2</v>
      </c>
      <c r="H764" s="42">
        <f>_xll.qlCalendarAdvance(Calendar,$H763,B764,"f",FALSE)</f>
        <v>44734</v>
      </c>
      <c r="I764" s="172">
        <f>_xll.qlInterestRateIndexValueDate(Index1M,$H764)</f>
        <v>44734</v>
      </c>
      <c r="J764" s="177">
        <f>IFERROR(_xll.qlIndexFixing(Index1M,$H764,TRUE,_xll.ohTrigger(RecalcTrigger,Trigger1M)),NA())</f>
        <v>2.017234235746853E-2</v>
      </c>
      <c r="K764" s="44">
        <f>IFERROR(_xll.qlIndexFixing(Index3M,H764,TRUE,_xll.ohTrigger(RecalcTrigger,Trigger3M)),NA())</f>
        <v>2.0710832072093861E-2</v>
      </c>
      <c r="L764" s="44">
        <f>IFERROR(_xll.qlIndexFixing(Index6M,$H764,TRUE,_xll.ohTrigger(RecalcTrigger,Trigger6M)),NA())</f>
        <v>2.2354782848121962E-2</v>
      </c>
      <c r="M764" s="178">
        <f>IFERROR(_xll.qlIndexFixing(Index1Y,$H764,TRUE,_xll.ohTrigger(RecalcTrigger,Trigger1Y)),NA())</f>
        <v>2.3752882356027794E-2</v>
      </c>
      <c r="N764" s="177">
        <f>IFERROR(_xll.qlIndexFixing(ONIndex1M,I764,TRUE,_xll.ohTrigger(RecalcTrigger,Trigger1M)),NA())</f>
        <v>2.0129089517834098E-2</v>
      </c>
      <c r="O764" s="44">
        <f>IFERROR(_xll.qlIndexFixing(ONIndex3M,I764,TRUE,_xll.ohTrigger(RecalcTrigger,Trigger3M)),NA())</f>
        <v>2.0568617904900277E-2</v>
      </c>
      <c r="P764" s="44">
        <f>IFERROR(_xll.qlIndexFixing(ONIndex6M,I764,TRUE,_xll.ohTrigger(RecalcTrigger,Trigger6M)),NA())</f>
        <v>2.2026489272680694E-2</v>
      </c>
      <c r="Q764" s="178">
        <f>IFERROR(_xll.qlIndexFixing(ONIndex1Y,I764,TRUE,_xll.ohTrigger(RecalcTrigger,Trigger1Y)),NA())</f>
        <v>2.3212536898581382E-2</v>
      </c>
    </row>
    <row r="765" spans="2:17" x14ac:dyDescent="0.2">
      <c r="B765" s="39" t="s">
        <v>42</v>
      </c>
      <c r="D765" s="42">
        <f>_xll.qlCalendarAdvance(Calendar,$D764,B765,"f",FALSE)</f>
        <v>44741</v>
      </c>
      <c r="E765" s="172">
        <f>_xll.qlInterestRateIndexValueDate(IndexON,D765)</f>
        <v>44741</v>
      </c>
      <c r="F765" s="188">
        <f>IFERROR(_xll.qlIndexFixing(IndexON,D765,TRUE,_xll.ohTrigger(RecalcTrigger,TriggerON)),NA())</f>
        <v>1.8535862362284439E-2</v>
      </c>
      <c r="H765" s="42">
        <f>_xll.qlCalendarAdvance(Calendar,$H764,B765,"f",FALSE)</f>
        <v>44741</v>
      </c>
      <c r="I765" s="172">
        <f>_xll.qlInterestRateIndexValueDate(Index1M,$H765)</f>
        <v>44741</v>
      </c>
      <c r="J765" s="177">
        <f>IFERROR(_xll.qlIndexFixing(Index1M,$H765,TRUE,_xll.ohTrigger(RecalcTrigger,Trigger1M)),NA())</f>
        <v>2.0185425943358114E-2</v>
      </c>
      <c r="K765" s="44">
        <f>IFERROR(_xll.qlIndexFixing(Index3M,H765,TRUE,_xll.ohTrigger(RecalcTrigger,Trigger3M)),NA())</f>
        <v>2.072476952632641E-2</v>
      </c>
      <c r="L765" s="44">
        <f>IFERROR(_xll.qlIndexFixing(Index6M,$H765,TRUE,_xll.ohTrigger(RecalcTrigger,Trigger6M)),NA())</f>
        <v>2.2370566482612896E-2</v>
      </c>
      <c r="M765" s="178">
        <f>IFERROR(_xll.qlIndexFixing(Index1Y,$H765,TRUE,_xll.ohTrigger(RecalcTrigger,Trigger1Y)),NA())</f>
        <v>2.3761393777858242E-2</v>
      </c>
      <c r="N765" s="177">
        <f>IFERROR(_xll.qlIndexFixing(ONIndex1M,I765,TRUE,_xll.ohTrigger(RecalcTrigger,Trigger1M)),NA())</f>
        <v>2.0142192109011692E-2</v>
      </c>
      <c r="O765" s="44">
        <f>IFERROR(_xll.qlIndexFixing(ONIndex3M,I765,TRUE,_xll.ohTrigger(RecalcTrigger,Trigger3M)),NA())</f>
        <v>2.0582029751422537E-2</v>
      </c>
      <c r="P765" s="44">
        <f>IFERROR(_xll.qlIndexFixing(ONIndex6M,I765,TRUE,_xll.ohTrigger(RecalcTrigger,Trigger6M)),NA())</f>
        <v>2.2041581918731401E-2</v>
      </c>
      <c r="Q765" s="178">
        <f>IFERROR(_xll.qlIndexFixing(ONIndex1Y,I765,TRUE,_xll.ohTrigger(RecalcTrigger,Trigger1Y)),NA())</f>
        <v>2.3224596251172347E-2</v>
      </c>
    </row>
    <row r="766" spans="2:17" x14ac:dyDescent="0.2">
      <c r="B766" s="39" t="s">
        <v>42</v>
      </c>
      <c r="D766" s="42">
        <f>_xll.qlCalendarAdvance(Calendar,$D765,B766,"f",FALSE)</f>
        <v>44748</v>
      </c>
      <c r="E766" s="172">
        <f>_xll.qlInterestRateIndexValueDate(IndexON,D766)</f>
        <v>44748</v>
      </c>
      <c r="F766" s="188">
        <f>IFERROR(_xll.qlIndexFixing(IndexON,D766,TRUE,_xll.ohTrigger(RecalcTrigger,TriggerON)),NA())</f>
        <v>1.8552763723289623E-2</v>
      </c>
      <c r="H766" s="42">
        <f>_xll.qlCalendarAdvance(Calendar,$H765,B766,"f",FALSE)</f>
        <v>44748</v>
      </c>
      <c r="I766" s="172">
        <f>_xll.qlInterestRateIndexValueDate(Index1M,$H766)</f>
        <v>44748</v>
      </c>
      <c r="J766" s="177">
        <f>IFERROR(_xll.qlIndexFixing(Index1M,$H766,TRUE,_xll.ohTrigger(RecalcTrigger,Trigger1M)),NA())</f>
        <v>2.020296035569652E-2</v>
      </c>
      <c r="K766" s="44">
        <f>IFERROR(_xll.qlIndexFixing(Index3M,H766,TRUE,_xll.ohTrigger(RecalcTrigger,Trigger3M)),NA())</f>
        <v>2.0738777067152062E-2</v>
      </c>
      <c r="L766" s="44">
        <f>IFERROR(_xll.qlIndexFixing(Index6M,$H766,TRUE,_xll.ohTrigger(RecalcTrigger,Trigger6M)),NA())</f>
        <v>2.238808833205793E-2</v>
      </c>
      <c r="M766" s="178">
        <f>IFERROR(_xll.qlIndexFixing(Index1Y,$H766,TRUE,_xll.ohTrigger(RecalcTrigger,Trigger1Y)),NA())</f>
        <v>2.3769715614953446E-2</v>
      </c>
      <c r="N766" s="177">
        <f>IFERROR(_xll.qlIndexFixing(ONIndex1M,I766,TRUE,_xll.ohTrigger(RecalcTrigger,Trigger1M)),NA())</f>
        <v>2.015527541522677E-2</v>
      </c>
      <c r="O766" s="44">
        <f>IFERROR(_xll.qlIndexFixing(ONIndex3M,I766,TRUE,_xll.ohTrigger(RecalcTrigger,Trigger3M)),NA())</f>
        <v>2.059551144249494E-2</v>
      </c>
      <c r="P766" s="44">
        <f>IFERROR(_xll.qlIndexFixing(ONIndex6M,I766,TRUE,_xll.ohTrigger(RecalcTrigger,Trigger6M)),NA())</f>
        <v>2.2056782872357239E-2</v>
      </c>
      <c r="Q766" s="178">
        <f>IFERROR(_xll.qlIndexFixing(ONIndex1Y,I766,TRUE,_xll.ohTrigger(RecalcTrigger,Trigger1Y)),NA())</f>
        <v>2.3236617557478301E-2</v>
      </c>
    </row>
    <row r="767" spans="2:17" x14ac:dyDescent="0.2">
      <c r="B767" s="39" t="s">
        <v>42</v>
      </c>
      <c r="D767" s="42">
        <f>_xll.qlCalendarAdvance(Calendar,$D766,B767,"f",FALSE)</f>
        <v>44755</v>
      </c>
      <c r="E767" s="172">
        <f>_xll.qlInterestRateIndexValueDate(IndexON,D767)</f>
        <v>44755</v>
      </c>
      <c r="F767" s="188">
        <f>IFERROR(_xll.qlIndexFixing(IndexON,D767,TRUE,_xll.ohTrigger(RecalcTrigger,TriggerON)),NA())</f>
        <v>1.8569923984369519E-2</v>
      </c>
      <c r="H767" s="42">
        <f>_xll.qlCalendarAdvance(Calendar,$H766,B767,"f",FALSE)</f>
        <v>44755</v>
      </c>
      <c r="I767" s="172">
        <f>_xll.qlInterestRateIndexValueDate(Index1M,$H767)</f>
        <v>44755</v>
      </c>
      <c r="J767" s="177">
        <f>IFERROR(_xll.qlIndexFixing(Index1M,$H767,TRUE,_xll.ohTrigger(RecalcTrigger,Trigger1M)),NA())</f>
        <v>2.0216003364912426E-2</v>
      </c>
      <c r="K767" s="44">
        <f>IFERROR(_xll.qlIndexFixing(Index3M,H767,TRUE,_xll.ohTrigger(RecalcTrigger,Trigger3M)),NA())</f>
        <v>2.0752849004449743E-2</v>
      </c>
      <c r="L767" s="44">
        <f>IFERROR(_xll.qlIndexFixing(Index6M,$H767,TRUE,_xll.ohTrigger(RecalcTrigger,Trigger6M)),NA())</f>
        <v>2.2403754258198433E-2</v>
      </c>
      <c r="M767" s="178">
        <f>IFERROR(_xll.qlIndexFixing(Index1Y,$H767,TRUE,_xll.ohTrigger(RecalcTrigger,Trigger1Y)),NA())</f>
        <v>2.3777843940914867E-2</v>
      </c>
      <c r="N767" s="177">
        <f>IFERROR(_xll.qlIndexFixing(ONIndex1M,I767,TRUE,_xll.ohTrigger(RecalcTrigger,Trigger1M)),NA())</f>
        <v>2.0168339436560379E-2</v>
      </c>
      <c r="O767" s="44">
        <f>IFERROR(_xll.qlIndexFixing(ONIndex3M,I767,TRUE,_xll.ohTrigger(RecalcTrigger,Trigger3M)),NA())</f>
        <v>2.0609062978036441E-2</v>
      </c>
      <c r="P767" s="44">
        <f>IFERROR(_xll.qlIndexFixing(ONIndex6M,I767,TRUE,_xll.ohTrigger(RecalcTrigger,Trigger6M)),NA())</f>
        <v>2.2072092133558208E-2</v>
      </c>
      <c r="Q767" s="178">
        <f>IFERROR(_xll.qlIndexFixing(ONIndex1Y,I767,TRUE,_xll.ohTrigger(RecalcTrigger,Trigger1Y)),NA())</f>
        <v>2.3248600817661336E-2</v>
      </c>
    </row>
    <row r="768" spans="2:17" x14ac:dyDescent="0.2">
      <c r="B768" s="39" t="s">
        <v>42</v>
      </c>
      <c r="D768" s="42">
        <f>_xll.qlCalendarAdvance(Calendar,$D767,B768,"f",FALSE)</f>
        <v>44762</v>
      </c>
      <c r="E768" s="172">
        <f>_xll.qlInterestRateIndexValueDate(IndexON,D768)</f>
        <v>44762</v>
      </c>
      <c r="F768" s="188">
        <f>IFERROR(_xll.qlIndexFixing(IndexON,D768,TRUE,_xll.ohTrigger(RecalcTrigger,TriggerON)),NA())</f>
        <v>1.8587343145605173E-2</v>
      </c>
      <c r="H768" s="42">
        <f>_xll.qlCalendarAdvance(Calendar,$H767,B768,"f",FALSE)</f>
        <v>44762</v>
      </c>
      <c r="I768" s="172">
        <f>_xll.qlInterestRateIndexValueDate(Index1M,$H768)</f>
        <v>44762</v>
      </c>
      <c r="J768" s="177">
        <f>IFERROR(_xll.qlIndexFixing(Index1M,$H768,TRUE,_xll.ohTrigger(RecalcTrigger,Trigger1M)),NA())</f>
        <v>2.0229027069812947E-2</v>
      </c>
      <c r="K768" s="44">
        <f>IFERROR(_xll.qlIndexFixing(Index3M,H768,TRUE,_xll.ohTrigger(RecalcTrigger,Trigger3M)),NA())</f>
        <v>2.0766972991124261E-2</v>
      </c>
      <c r="L768" s="44">
        <f>IFERROR(_xll.qlIndexFixing(Index6M,$H768,TRUE,_xll.ohTrigger(RecalcTrigger,Trigger6M)),NA())</f>
        <v>2.2419346389680277E-2</v>
      </c>
      <c r="M768" s="178">
        <f>IFERROR(_xll.qlIndexFixing(Index1Y,$H768,TRUE,_xll.ohTrigger(RecalcTrigger,Trigger1Y)),NA())</f>
        <v>2.3785774829328421E-2</v>
      </c>
      <c r="N768" s="177">
        <f>IFERROR(_xll.qlIndexFixing(ONIndex1M,I768,TRUE,_xll.ohTrigger(RecalcTrigger,Trigger1M)),NA())</f>
        <v>2.0181384172769379E-2</v>
      </c>
      <c r="O768" s="44">
        <f>IFERROR(_xll.qlIndexFixing(ONIndex3M,I768,TRUE,_xll.ohTrigger(RecalcTrigger,Trigger3M)),NA())</f>
        <v>2.0622684357965992E-2</v>
      </c>
      <c r="P768" s="44">
        <f>IFERROR(_xll.qlIndexFixing(ONIndex6M,I768,TRUE,_xll.ohTrigger(RecalcTrigger,Trigger6M)),NA())</f>
        <v>2.2087509702415353E-2</v>
      </c>
      <c r="Q768" s="178">
        <f>IFERROR(_xll.qlIndexFixing(ONIndex1Y,I768,TRUE,_xll.ohTrigger(RecalcTrigger,Trigger1Y)),NA())</f>
        <v>2.3260546031478313E-2</v>
      </c>
    </row>
    <row r="769" spans="2:17" x14ac:dyDescent="0.2">
      <c r="B769" s="39" t="s">
        <v>42</v>
      </c>
      <c r="D769" s="42">
        <f>_xll.qlCalendarAdvance(Calendar,$D768,B769,"f",FALSE)</f>
        <v>44769</v>
      </c>
      <c r="E769" s="172">
        <f>_xll.qlInterestRateIndexValueDate(IndexON,D769)</f>
        <v>44769</v>
      </c>
      <c r="F769" s="188">
        <f>IFERROR(_xll.qlIndexFixing(IndexON,D769,TRUE,_xll.ohTrigger(RecalcTrigger,TriggerON)),NA())</f>
        <v>1.8605021207077632E-2</v>
      </c>
      <c r="H769" s="42">
        <f>_xll.qlCalendarAdvance(Calendar,$H768,B769,"f",FALSE)</f>
        <v>44769</v>
      </c>
      <c r="I769" s="172">
        <f>_xll.qlInterestRateIndexValueDate(Index1M,$H769)</f>
        <v>44769</v>
      </c>
      <c r="J769" s="177">
        <f>IFERROR(_xll.qlIndexFixing(Index1M,$H769,TRUE,_xll.ohTrigger(RecalcTrigger,Trigger1M)),NA())</f>
        <v>2.024351952378476E-2</v>
      </c>
      <c r="K769" s="44">
        <f>IFERROR(_xll.qlIndexFixing(Index3M,H769,TRUE,_xll.ohTrigger(RecalcTrigger,Trigger3M)),NA())</f>
        <v>2.0781136283582635E-2</v>
      </c>
      <c r="L769" s="44">
        <f>IFERROR(_xll.qlIndexFixing(Index6M,$H769,TRUE,_xll.ohTrigger(RecalcTrigger,Trigger6M)),NA())</f>
        <v>2.243485213556556E-2</v>
      </c>
      <c r="M769" s="178">
        <f>IFERROR(_xll.qlIndexFixing(Index1Y,$H769,TRUE,_xll.ohTrigger(RecalcTrigger,Trigger1Y)),NA())</f>
        <v>2.3793504353771366E-2</v>
      </c>
      <c r="N769" s="177">
        <f>IFERROR(_xll.qlIndexFixing(ONIndex1M,I769,TRUE,_xll.ohTrigger(RecalcTrigger,Trigger1M)),NA())</f>
        <v>2.0194409624015863E-2</v>
      </c>
      <c r="O769" s="44">
        <f>IFERROR(_xll.qlIndexFixing(ONIndex3M,I769,TRUE,_xll.ohTrigger(RecalcTrigger,Trigger3M)),NA())</f>
        <v>2.0636375582364641E-2</v>
      </c>
      <c r="P769" s="44">
        <f>IFERROR(_xll.qlIndexFixing(ONIndex6M,I769,TRUE,_xll.ohTrigger(RecalcTrigger,Trigger6M)),NA())</f>
        <v>2.2103035578928676E-2</v>
      </c>
      <c r="Q769" s="178">
        <f>IFERROR(_xll.qlIndexFixing(ONIndex1Y,I769,TRUE,_xll.ohTrigger(RecalcTrigger,Trigger1Y)),NA())</f>
        <v>2.3272453199091325E-2</v>
      </c>
    </row>
    <row r="770" spans="2:17" x14ac:dyDescent="0.2">
      <c r="B770" s="39" t="s">
        <v>42</v>
      </c>
      <c r="D770" s="42">
        <f>_xll.qlCalendarAdvance(Calendar,$D769,B770,"f",FALSE)</f>
        <v>44776</v>
      </c>
      <c r="E770" s="172">
        <f>_xll.qlInterestRateIndexValueDate(IndexON,D770)</f>
        <v>44776</v>
      </c>
      <c r="F770" s="188">
        <f>IFERROR(_xll.qlIndexFixing(IndexON,D770,TRUE,_xll.ohTrigger(RecalcTrigger,TriggerON)),NA())</f>
        <v>1.8622958168624804E-2</v>
      </c>
      <c r="H770" s="42">
        <f>_xll.qlCalendarAdvance(Calendar,$H769,B770,"f",FALSE)</f>
        <v>44776</v>
      </c>
      <c r="I770" s="172">
        <f>_xll.qlInterestRateIndexValueDate(Index1M,$H770)</f>
        <v>44776</v>
      </c>
      <c r="J770" s="177">
        <f>IFERROR(_xll.qlIndexFixing(Index1M,$H770,TRUE,_xll.ohTrigger(RecalcTrigger,Trigger1M)),NA())</f>
        <v>2.0255016566405049E-2</v>
      </c>
      <c r="K770" s="44">
        <f>IFERROR(_xll.qlIndexFixing(Index3M,H770,TRUE,_xll.ohTrigger(RecalcTrigger,Trigger3M)),NA())</f>
        <v>2.0795326138055702E-2</v>
      </c>
      <c r="L770" s="44">
        <f>IFERROR(_xll.qlIndexFixing(Index6M,$H770,TRUE,_xll.ohTrigger(RecalcTrigger,Trigger6M)),NA())</f>
        <v>2.2450258904540214E-2</v>
      </c>
      <c r="M770" s="178">
        <f>IFERROR(_xll.qlIndexFixing(Index1Y,$H770,TRUE,_xll.ohTrigger(RecalcTrigger,Trigger1Y)),NA())</f>
        <v>2.3801028587818962E-2</v>
      </c>
      <c r="N770" s="177">
        <f>IFERROR(_xll.qlIndexFixing(ONIndex1M,I770,TRUE,_xll.ohTrigger(RecalcTrigger,Trigger1M)),NA())</f>
        <v>2.0207415790218786E-2</v>
      </c>
      <c r="O770" s="44">
        <f>IFERROR(_xll.qlIndexFixing(ONIndex3M,I770,TRUE,_xll.ohTrigger(RecalcTrigger,Trigger3M)),NA())</f>
        <v>2.0650136651232387E-2</v>
      </c>
      <c r="P770" s="44">
        <f>IFERROR(_xll.qlIndexFixing(ONIndex6M,I770,TRUE,_xll.ohTrigger(RecalcTrigger,Trigger6M)),NA())</f>
        <v>2.2118669763017129E-2</v>
      </c>
      <c r="Q770" s="178">
        <f>IFERROR(_xll.qlIndexFixing(ONIndex1Y,I770,TRUE,_xll.ohTrigger(RecalcTrigger,Trigger1Y)),NA())</f>
        <v>2.3284322320419326E-2</v>
      </c>
    </row>
    <row r="771" spans="2:17" x14ac:dyDescent="0.2">
      <c r="B771" s="39" t="s">
        <v>42</v>
      </c>
      <c r="D771" s="42">
        <f>_xll.qlCalendarAdvance(Calendar,$D770,B771,"f",FALSE)</f>
        <v>44783</v>
      </c>
      <c r="E771" s="172">
        <f>_xll.qlInterestRateIndexValueDate(IndexON,D771)</f>
        <v>44783</v>
      </c>
      <c r="F771" s="188">
        <f>IFERROR(_xll.qlIndexFixing(IndexON,D771,TRUE,_xll.ohTrigger(RecalcTrigger,TriggerON)),NA())</f>
        <v>1.8641154030489826E-2</v>
      </c>
      <c r="H771" s="42">
        <f>_xll.qlCalendarAdvance(Calendar,$H770,B771,"f",FALSE)</f>
        <v>44783</v>
      </c>
      <c r="I771" s="172">
        <f>_xll.qlInterestRateIndexValueDate(Index1M,$H771)</f>
        <v>44783</v>
      </c>
      <c r="J771" s="177">
        <f>IFERROR(_xll.qlIndexFixing(Index1M,$H771,TRUE,_xll.ohTrigger(RecalcTrigger,Trigger1M)),NA())</f>
        <v>2.0267982357959093E-2</v>
      </c>
      <c r="K771" s="44">
        <f>IFERROR(_xll.qlIndexFixing(Index3M,H771,TRUE,_xll.ohTrigger(RecalcTrigger,Trigger3M)),NA())</f>
        <v>2.0809529810593697E-2</v>
      </c>
      <c r="L771" s="44">
        <f>IFERROR(_xll.qlIndexFixing(Index6M,$H771,TRUE,_xll.ohTrigger(RecalcTrigger,Trigger6M)),NA())</f>
        <v>2.2465554104914454E-2</v>
      </c>
      <c r="M771" s="178">
        <f>IFERROR(_xll.qlIndexFixing(Index1Y,$H771,TRUE,_xll.ohTrigger(RecalcTrigger,Trigger1Y)),NA())</f>
        <v>2.3808343605054016E-2</v>
      </c>
      <c r="N771" s="177">
        <f>IFERROR(_xll.qlIndexFixing(ONIndex1M,I771,TRUE,_xll.ohTrigger(RecalcTrigger,Trigger1M)),NA())</f>
        <v>2.0220402671459192E-2</v>
      </c>
      <c r="O771" s="44">
        <f>IFERROR(_xll.qlIndexFixing(ONIndex3M,I771,TRUE,_xll.ohTrigger(RecalcTrigger,Trigger3M)),NA())</f>
        <v>2.066396756456923E-2</v>
      </c>
      <c r="P771" s="44">
        <f>IFERROR(_xll.qlIndexFixing(ONIndex6M,I771,TRUE,_xll.ohTrigger(RecalcTrigger,Trigger6M)),NA())</f>
        <v>2.2134412254842806E-2</v>
      </c>
      <c r="Q771" s="178">
        <f>IFERROR(_xll.qlIndexFixing(ONIndex1Y,I771,TRUE,_xll.ohTrigger(RecalcTrigger,Trigger1Y)),NA())</f>
        <v>2.3296153395624408E-2</v>
      </c>
    </row>
    <row r="772" spans="2:17" x14ac:dyDescent="0.2">
      <c r="B772" s="39" t="s">
        <v>42</v>
      </c>
      <c r="D772" s="42">
        <f>_xll.qlCalendarAdvance(Calendar,$D771,B772,"f",FALSE)</f>
        <v>44790</v>
      </c>
      <c r="E772" s="172">
        <f>_xll.qlInterestRateIndexValueDate(IndexON,D772)</f>
        <v>44790</v>
      </c>
      <c r="F772" s="188">
        <f>IFERROR(_xll.qlIndexFixing(IndexON,D772,TRUE,_xll.ohTrigger(RecalcTrigger,TriggerON)),NA())</f>
        <v>1.8659608792591653E-2</v>
      </c>
      <c r="H772" s="42">
        <f>_xll.qlCalendarAdvance(Calendar,$H771,B772,"f",FALSE)</f>
        <v>44790</v>
      </c>
      <c r="I772" s="172">
        <f>_xll.qlInterestRateIndexValueDate(Index1M,$H772)</f>
        <v>44790</v>
      </c>
      <c r="J772" s="177">
        <f>IFERROR(_xll.qlIndexFixing(Index1M,$H772,TRUE,_xll.ohTrigger(RecalcTrigger,Trigger1M)),NA())</f>
        <v>2.0280928844932513E-2</v>
      </c>
      <c r="K772" s="44">
        <f>IFERROR(_xll.qlIndexFixing(Index3M,H772,TRUE,_xll.ohTrigger(RecalcTrigger,Trigger3M)),NA())</f>
        <v>2.0823734557065383E-2</v>
      </c>
      <c r="L772" s="44">
        <f>IFERROR(_xll.qlIndexFixing(Index6M,$H772,TRUE,_xll.ohTrigger(RecalcTrigger,Trigger6M)),NA())</f>
        <v>2.2480725144633784E-2</v>
      </c>
      <c r="M772" s="178">
        <f>IFERROR(_xll.qlIndexFixing(Index1Y,$H772,TRUE,_xll.ohTrigger(RecalcTrigger,Trigger1Y)),NA())</f>
        <v>2.3815445479073327E-2</v>
      </c>
      <c r="N772" s="177">
        <f>IFERROR(_xll.qlIndexFixing(ONIndex1M,I772,TRUE,_xll.ohTrigger(RecalcTrigger,Trigger1M)),NA())</f>
        <v>2.0233370267737083E-2</v>
      </c>
      <c r="O772" s="44">
        <f>IFERROR(_xll.qlIndexFixing(ONIndex3M,I772,TRUE,_xll.ohTrigger(RecalcTrigger,Trigger3M)),NA())</f>
        <v>2.0677868322456217E-2</v>
      </c>
      <c r="P772" s="44">
        <f>IFERROR(_xll.qlIndexFixing(ONIndex6M,I772,TRUE,_xll.ohTrigger(RecalcTrigger,Trigger6M)),NA())</f>
        <v>2.2150263054243613E-2</v>
      </c>
      <c r="Q772" s="178">
        <f>IFERROR(_xll.qlIndexFixing(ONIndex1Y,I772,TRUE,_xll.ohTrigger(RecalcTrigger,Trigger1Y)),NA())</f>
        <v>2.3307946424382386E-2</v>
      </c>
    </row>
    <row r="773" spans="2:17" x14ac:dyDescent="0.2">
      <c r="B773" s="39" t="s">
        <v>42</v>
      </c>
      <c r="D773" s="42">
        <f>_xll.qlCalendarAdvance(Calendar,$D772,B773,"f",FALSE)</f>
        <v>44797</v>
      </c>
      <c r="E773" s="172">
        <f>_xll.qlInterestRateIndexValueDate(IndexON,D773)</f>
        <v>44797</v>
      </c>
      <c r="F773" s="188">
        <f>IFERROR(_xll.qlIndexFixing(IndexON,D773,TRUE,_xll.ohTrigger(RecalcTrigger,TriggerON)),NA())</f>
        <v>1.8678322455011331E-2</v>
      </c>
      <c r="H773" s="42">
        <f>_xll.qlCalendarAdvance(Calendar,$H772,B773,"f",FALSE)</f>
        <v>44797</v>
      </c>
      <c r="I773" s="172">
        <f>_xll.qlInterestRateIndexValueDate(Index1M,$H773)</f>
        <v>44797</v>
      </c>
      <c r="J773" s="177">
        <f>IFERROR(_xll.qlIndexFixing(Index1M,$H773,TRUE,_xll.ohTrigger(RecalcTrigger,Trigger1M)),NA())</f>
        <v>2.0293856027251624E-2</v>
      </c>
      <c r="K773" s="44">
        <f>IFERROR(_xll.qlIndexFixing(Index3M,H773,TRUE,_xll.ohTrigger(RecalcTrigger,Trigger3M)),NA())</f>
        <v>2.083792763315542E-2</v>
      </c>
      <c r="L773" s="44">
        <f>IFERROR(_xll.qlIndexFixing(Index6M,$H773,TRUE,_xll.ohTrigger(RecalcTrigger,Trigger6M)),NA())</f>
        <v>2.2495759431283405E-2</v>
      </c>
      <c r="M773" s="178">
        <f>IFERROR(_xll.qlIndexFixing(Index1Y,$H773,TRUE,_xll.ohTrigger(RecalcTrigger,Trigger1Y)),NA())</f>
        <v>2.3822330283496784E-2</v>
      </c>
      <c r="N773" s="177">
        <f>IFERROR(_xll.qlIndexFixing(ONIndex1M,I773,TRUE,_xll.ohTrigger(RecalcTrigger,Trigger1M)),NA())</f>
        <v>2.0246318578971412E-2</v>
      </c>
      <c r="O773" s="44">
        <f>IFERROR(_xll.qlIndexFixing(ONIndex3M,I773,TRUE,_xll.ohTrigger(RecalcTrigger,Trigger3M)),NA())</f>
        <v>2.0691838924731254E-2</v>
      </c>
      <c r="P773" s="44">
        <f>IFERROR(_xll.qlIndexFixing(ONIndex6M,I773,TRUE,_xll.ohTrigger(RecalcTrigger,Trigger6M)),NA())</f>
        <v>2.216622216146269E-2</v>
      </c>
      <c r="Q773" s="178">
        <f>IFERROR(_xll.qlIndexFixing(ONIndex1Y,I773,TRUE,_xll.ohTrigger(RecalcTrigger,Trigger1Y)),NA())</f>
        <v>2.3319701406936399E-2</v>
      </c>
    </row>
    <row r="774" spans="2:17" x14ac:dyDescent="0.2">
      <c r="B774" s="39" t="s">
        <v>42</v>
      </c>
      <c r="D774" s="42">
        <f>_xll.qlCalendarAdvance(Calendar,$D773,B774,"f",FALSE)</f>
        <v>44804</v>
      </c>
      <c r="E774" s="172">
        <f>_xll.qlInterestRateIndexValueDate(IndexON,D774)</f>
        <v>44804</v>
      </c>
      <c r="F774" s="188">
        <f>IFERROR(_xll.qlIndexFixing(IndexON,D774,TRUE,_xll.ohTrigger(RecalcTrigger,TriggerON)),NA())</f>
        <v>1.8697295017829907E-2</v>
      </c>
      <c r="H774" s="42">
        <f>_xll.qlCalendarAdvance(Calendar,$H773,B774,"f",FALSE)</f>
        <v>44804</v>
      </c>
      <c r="I774" s="172">
        <f>_xll.qlInterestRateIndexValueDate(Index1M,$H774)</f>
        <v>44804</v>
      </c>
      <c r="J774" s="177">
        <f>IFERROR(_xll.qlIndexFixing(Index1M,$H774,TRUE,_xll.ohTrigger(RecalcTrigger,Trigger1M)),NA())</f>
        <v>2.0302309602574363E-2</v>
      </c>
      <c r="K774" s="44">
        <f>IFERROR(_xll.qlIndexFixing(Index3M,H774,TRUE,_xll.ohTrigger(RecalcTrigger,Trigger3M)),NA())</f>
        <v>2.085049812321314E-2</v>
      </c>
      <c r="L774" s="44">
        <f>IFERROR(_xll.qlIndexFixing(Index6M,$H774,TRUE,_xll.ohTrigger(RecalcTrigger,Trigger6M)),NA())</f>
        <v>2.2505572440374162E-2</v>
      </c>
      <c r="M774" s="178">
        <f>IFERROR(_xll.qlIndexFixing(Index1Y,$H774,TRUE,_xll.ohTrigger(RecalcTrigger,Trigger1Y)),NA())</f>
        <v>2.3828994091974476E-2</v>
      </c>
      <c r="N774" s="177">
        <f>IFERROR(_xll.qlIndexFixing(ONIndex1M,I774,TRUE,_xll.ohTrigger(RecalcTrigger,Trigger1M)),NA())</f>
        <v>2.0259247605243225E-2</v>
      </c>
      <c r="O774" s="44">
        <f>IFERROR(_xll.qlIndexFixing(ONIndex3M,I774,TRUE,_xll.ohTrigger(RecalcTrigger,Trigger3M)),NA())</f>
        <v>2.0705879371637481E-2</v>
      </c>
      <c r="P774" s="44">
        <f>IFERROR(_xll.qlIndexFixing(ONIndex6M,I774,TRUE,_xll.ohTrigger(RecalcTrigger,Trigger6M)),NA())</f>
        <v>2.2182289576337944E-2</v>
      </c>
      <c r="Q774" s="178">
        <f>IFERROR(_xll.qlIndexFixing(ONIndex1Y,I774,TRUE,_xll.ohTrigger(RecalcTrigger,Trigger1Y)),NA())</f>
        <v>2.3331418343205401E-2</v>
      </c>
    </row>
    <row r="775" spans="2:17" x14ac:dyDescent="0.2">
      <c r="B775" s="39" t="s">
        <v>42</v>
      </c>
      <c r="D775" s="42">
        <f>_xll.qlCalendarAdvance(Calendar,$D774,B775,"f",FALSE)</f>
        <v>44811</v>
      </c>
      <c r="E775" s="172">
        <f>_xll.qlInterestRateIndexValueDate(IndexON,D775)</f>
        <v>44811</v>
      </c>
      <c r="F775" s="188">
        <f>IFERROR(_xll.qlIndexFixing(IndexON,D775,TRUE,_xll.ohTrigger(RecalcTrigger,TriggerON)),NA())</f>
        <v>1.871652648104738E-2</v>
      </c>
      <c r="H775" s="42">
        <f>_xll.qlCalendarAdvance(Calendar,$H774,B775,"f",FALSE)</f>
        <v>44811</v>
      </c>
      <c r="I775" s="172">
        <f>_xll.qlInterestRateIndexValueDate(Index1M,$H775)</f>
        <v>44811</v>
      </c>
      <c r="J775" s="177">
        <f>IFERROR(_xll.qlIndexFixing(Index1M,$H775,TRUE,_xll.ohTrigger(RecalcTrigger,Trigger1M)),NA())</f>
        <v>2.0315200065828987E-2</v>
      </c>
      <c r="K775" s="44">
        <f>IFERROR(_xll.qlIndexFixing(Index3M,H775,TRUE,_xll.ohTrigger(RecalcTrigger,Trigger3M)),NA())</f>
        <v>2.086463451543543E-2</v>
      </c>
      <c r="L775" s="44">
        <f>IFERROR(_xll.qlIndexFixing(Index6M,$H775,TRUE,_xll.ohTrigger(RecalcTrigger,Trigger6M)),NA())</f>
        <v>2.2520338284228614E-2</v>
      </c>
      <c r="M775" s="178">
        <f>IFERROR(_xll.qlIndexFixing(Index1Y,$H775,TRUE,_xll.ohTrigger(RecalcTrigger,Trigger1Y)),NA())</f>
        <v>2.3835432978196902E-2</v>
      </c>
      <c r="N775" s="177">
        <f>IFERROR(_xll.qlIndexFixing(ONIndex1M,I775,TRUE,_xll.ohTrigger(RecalcTrigger,Trigger1M)),NA())</f>
        <v>2.0272157346471475E-2</v>
      </c>
      <c r="O775" s="44">
        <f>IFERROR(_xll.qlIndexFixing(ONIndex3M,I775,TRUE,_xll.ohTrigger(RecalcTrigger,Trigger3M)),NA())</f>
        <v>2.0719989662931759E-2</v>
      </c>
      <c r="P775" s="44">
        <f>IFERROR(_xll.qlIndexFixing(ONIndex6M,I775,TRUE,_xll.ohTrigger(RecalcTrigger,Trigger6M)),NA())</f>
        <v>2.2198465298869374E-2</v>
      </c>
      <c r="Q775" s="178">
        <f>IFERROR(_xll.qlIndexFixing(ONIndex1Y,I775,TRUE,_xll.ohTrigger(RecalcTrigger,Trigger1Y)),NA())</f>
        <v>2.3343097233270438E-2</v>
      </c>
    </row>
    <row r="776" spans="2:17" x14ac:dyDescent="0.2">
      <c r="B776" s="39" t="s">
        <v>42</v>
      </c>
      <c r="D776" s="42">
        <f>_xll.qlCalendarAdvance(Calendar,$D775,B776,"f",FALSE)</f>
        <v>44818</v>
      </c>
      <c r="E776" s="172">
        <f>_xll.qlInterestRateIndexValueDate(IndexON,D776)</f>
        <v>44818</v>
      </c>
      <c r="F776" s="188">
        <f>IFERROR(_xll.qlIndexFixing(IndexON,D776,TRUE,_xll.ohTrigger(RecalcTrigger,TriggerON)),NA())</f>
        <v>1.873601684466375E-2</v>
      </c>
      <c r="H776" s="42">
        <f>_xll.qlCalendarAdvance(Calendar,$H775,B776,"f",FALSE)</f>
        <v>44818</v>
      </c>
      <c r="I776" s="172">
        <f>_xll.qlInterestRateIndexValueDate(Index1M,$H776)</f>
        <v>44818</v>
      </c>
      <c r="J776" s="177">
        <f>IFERROR(_xll.qlIndexFixing(Index1M,$H776,TRUE,_xll.ohTrigger(RecalcTrigger,Trigger1M)),NA())</f>
        <v>2.0328069417518933E-2</v>
      </c>
      <c r="K776" s="44">
        <f>IFERROR(_xll.qlIndexFixing(Index3M,H776,TRUE,_xll.ohTrigger(RecalcTrigger,Trigger3M)),NA())</f>
        <v>2.0878721525758943E-2</v>
      </c>
      <c r="L776" s="44">
        <f>IFERROR(_xll.qlIndexFixing(Index6M,$H776,TRUE,_xll.ohTrigger(RecalcTrigger,Trigger6M)),NA())</f>
        <v>2.2534930401918916E-2</v>
      </c>
      <c r="M776" s="178">
        <f>IFERROR(_xll.qlIndexFixing(Index1Y,$H776,TRUE,_xll.ohTrigger(RecalcTrigger,Trigger1Y)),NA())</f>
        <v>2.3841643015902081E-2</v>
      </c>
      <c r="N776" s="177">
        <f>IFERROR(_xll.qlIndexFixing(ONIndex1M,I776,TRUE,_xll.ohTrigger(RecalcTrigger,Trigger1M)),NA())</f>
        <v>2.0285047802656164E-2</v>
      </c>
      <c r="O776" s="44">
        <f>IFERROR(_xll.qlIndexFixing(ONIndex3M,I776,TRUE,_xll.ohTrigger(RecalcTrigger,Trigger3M)),NA())</f>
        <v>2.0734169798857227E-2</v>
      </c>
      <c r="P776" s="44">
        <f>IFERROR(_xll.qlIndexFixing(ONIndex6M,I776,TRUE,_xll.ohTrigger(RecalcTrigger,Trigger6M)),NA())</f>
        <v>2.2214749329219075E-2</v>
      </c>
      <c r="Q776" s="178">
        <f>IFERROR(_xll.qlIndexFixing(ONIndex1Y,I776,TRUE,_xll.ohTrigger(RecalcTrigger,Trigger1Y)),NA())</f>
        <v>2.3354738076969417E-2</v>
      </c>
    </row>
    <row r="777" spans="2:17" x14ac:dyDescent="0.2">
      <c r="B777" s="39" t="s">
        <v>42</v>
      </c>
      <c r="D777" s="42">
        <f>_xll.qlCalendarAdvance(Calendar,$D776,B777,"f",FALSE)</f>
        <v>44825</v>
      </c>
      <c r="E777" s="172">
        <f>_xll.qlInterestRateIndexValueDate(IndexON,D777)</f>
        <v>44825</v>
      </c>
      <c r="F777" s="188">
        <f>IFERROR(_xll.qlIndexFixing(IndexON,D777,TRUE,_xll.ohTrigger(RecalcTrigger,TriggerON)),NA())</f>
        <v>1.8755766108760064E-2</v>
      </c>
      <c r="H777" s="42">
        <f>_xll.qlCalendarAdvance(Calendar,$H776,B777,"f",FALSE)</f>
        <v>44825</v>
      </c>
      <c r="I777" s="172">
        <f>_xll.qlInterestRateIndexValueDate(Index1M,$H777)</f>
        <v>44825</v>
      </c>
      <c r="J777" s="177">
        <f>IFERROR(_xll.qlIndexFixing(Index1M,$H777,TRUE,_xll.ohTrigger(RecalcTrigger,Trigger1M)),NA())</f>
        <v>2.0340914604185044E-2</v>
      </c>
      <c r="K777" s="44">
        <f>IFERROR(_xll.qlIndexFixing(Index3M,H777,TRUE,_xll.ohTrigger(RecalcTrigger,Trigger3M)),NA())</f>
        <v>2.0892746269852078E-2</v>
      </c>
      <c r="L777" s="44">
        <f>IFERROR(_xll.qlIndexFixing(Index6M,$H777,TRUE,_xll.ohTrigger(RecalcTrigger,Trigger6M)),NA())</f>
        <v>2.2549335993453105E-2</v>
      </c>
      <c r="M777" s="178">
        <f>IFERROR(_xll.qlIndexFixing(Index1Y,$H777,TRUE,_xll.ohTrigger(RecalcTrigger,Trigger1Y)),NA())</f>
        <v>2.3847620278883541E-2</v>
      </c>
      <c r="N777" s="177">
        <f>IFERROR(_xll.qlIndexFixing(ONIndex1M,I777,TRUE,_xll.ohTrigger(RecalcTrigger,Trigger1M)),NA())</f>
        <v>2.0297918973878337E-2</v>
      </c>
      <c r="O777" s="44">
        <f>IFERROR(_xll.qlIndexFixing(ONIndex3M,I777,TRUE,_xll.ohTrigger(RecalcTrigger,Trigger3M)),NA())</f>
        <v>2.0748419779251792E-2</v>
      </c>
      <c r="P777" s="44">
        <f>IFERROR(_xll.qlIndexFixing(ONIndex6M,I777,TRUE,_xll.ohTrigger(RecalcTrigger,Trigger6M)),NA())</f>
        <v>2.2231141667224952E-2</v>
      </c>
      <c r="Q777" s="178">
        <f>IFERROR(_xll.qlIndexFixing(ONIndex1Y,I777,TRUE,_xll.ohTrigger(RecalcTrigger,Trigger1Y)),NA())</f>
        <v>2.3366340874383384E-2</v>
      </c>
    </row>
    <row r="778" spans="2:17" x14ac:dyDescent="0.2">
      <c r="B778" s="39" t="s">
        <v>42</v>
      </c>
      <c r="D778" s="42">
        <f>_xll.qlCalendarAdvance(Calendar,$D777,B778,"f",FALSE)</f>
        <v>44832</v>
      </c>
      <c r="E778" s="172">
        <f>_xll.qlInterestRateIndexValueDate(IndexON,D778)</f>
        <v>44832</v>
      </c>
      <c r="F778" s="188">
        <f>IFERROR(_xll.qlIndexFixing(IndexON,D778,TRUE,_xll.ohTrigger(RecalcTrigger,TriggerON)),NA())</f>
        <v>1.8775774273417367E-2</v>
      </c>
      <c r="H778" s="42">
        <f>_xll.qlCalendarAdvance(Calendar,$H777,B778,"f",FALSE)</f>
        <v>44832</v>
      </c>
      <c r="I778" s="172">
        <f>_xll.qlInterestRateIndexValueDate(Index1M,$H778)</f>
        <v>44832</v>
      </c>
      <c r="J778" s="177">
        <f>IFERROR(_xll.qlIndexFixing(Index1M,$H778,TRUE,_xll.ohTrigger(RecalcTrigger,Trigger1M)),NA())</f>
        <v>2.0353732531769385E-2</v>
      </c>
      <c r="K778" s="44">
        <f>IFERROR(_xll.qlIndexFixing(Index3M,H778,TRUE,_xll.ohTrigger(RecalcTrigger,Trigger3M)),NA())</f>
        <v>2.0906695863203335E-2</v>
      </c>
      <c r="L778" s="44">
        <f>IFERROR(_xll.qlIndexFixing(Index6M,$H778,TRUE,_xll.ohTrigger(RecalcTrigger,Trigger6M)),NA())</f>
        <v>2.2563542258528902E-2</v>
      </c>
      <c r="M778" s="178">
        <f>IFERROR(_xll.qlIndexFixing(Index1Y,$H778,TRUE,_xll.ohTrigger(RecalcTrigger,Trigger1Y)),NA())</f>
        <v>2.3853360841001647E-2</v>
      </c>
      <c r="N778" s="177">
        <f>IFERROR(_xll.qlIndexFixing(ONIndex1M,I778,TRUE,_xll.ohTrigger(RecalcTrigger,Trigger1M)),NA())</f>
        <v>2.0310770860056948E-2</v>
      </c>
      <c r="O778" s="44">
        <f>IFERROR(_xll.qlIndexFixing(ONIndex3M,I778,TRUE,_xll.ohTrigger(RecalcTrigger,Trigger3M)),NA())</f>
        <v>2.0762739604115454E-2</v>
      </c>
      <c r="P778" s="44">
        <f>IFERROR(_xll.qlIndexFixing(ONIndex6M,I778,TRUE,_xll.ohTrigger(RecalcTrigger,Trigger6M)),NA())</f>
        <v>2.2247642313049099E-2</v>
      </c>
      <c r="Q778" s="178">
        <f>IFERROR(_xll.qlIndexFixing(ONIndex1Y,I778,TRUE,_xll.ohTrigger(RecalcTrigger,Trigger1Y)),NA())</f>
        <v>2.3377905625512341E-2</v>
      </c>
    </row>
    <row r="779" spans="2:17" x14ac:dyDescent="0.2">
      <c r="B779" s="39" t="s">
        <v>42</v>
      </c>
      <c r="D779" s="42">
        <f>_xll.qlCalendarAdvance(Calendar,$D778,B779,"f",FALSE)</f>
        <v>44839</v>
      </c>
      <c r="E779" s="172">
        <f>_xll.qlInterestRateIndexValueDate(IndexON,D779)</f>
        <v>44839</v>
      </c>
      <c r="F779" s="188">
        <f>IFERROR(_xll.qlIndexFixing(IndexON,D779,TRUE,_xll.ohTrigger(RecalcTrigger,TriggerON)),NA())</f>
        <v>1.8796015074372674E-2</v>
      </c>
      <c r="H779" s="42">
        <f>_xll.qlCalendarAdvance(Calendar,$H778,B779,"f",FALSE)</f>
        <v>44839</v>
      </c>
      <c r="I779" s="172">
        <f>_xll.qlInterestRateIndexValueDate(Index1M,$H779)</f>
        <v>44839</v>
      </c>
      <c r="J779" s="177">
        <f>IFERROR(_xll.qlIndexFixing(Index1M,$H779,TRUE,_xll.ohTrigger(RecalcTrigger,Trigger1M)),NA())</f>
        <v>2.0370955122517128E-2</v>
      </c>
      <c r="K779" s="44">
        <f>IFERROR(_xll.qlIndexFixing(Index3M,H779,TRUE,_xll.ohTrigger(RecalcTrigger,Trigger3M)),NA())</f>
        <v>2.0922127356964821E-2</v>
      </c>
      <c r="L779" s="44">
        <f>IFERROR(_xll.qlIndexFixing(Index6M,$H779,TRUE,_xll.ohTrigger(RecalcTrigger,Trigger6M)),NA())</f>
        <v>2.2579155050300993E-2</v>
      </c>
      <c r="M779" s="178">
        <f>IFERROR(_xll.qlIndexFixing(Index1Y,$H779,TRUE,_xll.ohTrigger(RecalcTrigger,Trigger1Y)),NA())</f>
        <v>2.3858860883650745E-2</v>
      </c>
      <c r="N779" s="177">
        <f>IFERROR(_xll.qlIndexFixing(ONIndex1M,I779,TRUE,_xll.ohTrigger(RecalcTrigger,Trigger1M)),NA())</f>
        <v>2.0323602605667457E-2</v>
      </c>
      <c r="O779" s="44">
        <f>IFERROR(_xll.qlIndexFixing(ONIndex3M,I779,TRUE,_xll.ohTrigger(RecalcTrigger,Trigger3M)),NA())</f>
        <v>2.0777118504909931E-2</v>
      </c>
      <c r="P779" s="44">
        <f>IFERROR(_xll.qlIndexFixing(ONIndex6M,I779,TRUE,_xll.ohTrigger(RecalcTrigger,Trigger6M)),NA())</f>
        <v>2.2264230118799189E-2</v>
      </c>
      <c r="Q779" s="178">
        <f>IFERROR(_xll.qlIndexFixing(ONIndex1Y,I779,TRUE,_xll.ohTrigger(RecalcTrigger,Trigger1Y)),NA())</f>
        <v>2.3389419420980495E-2</v>
      </c>
    </row>
    <row r="780" spans="2:17" x14ac:dyDescent="0.2">
      <c r="B780" s="39" t="s">
        <v>42</v>
      </c>
      <c r="D780" s="42">
        <f>_xll.qlCalendarAdvance(Calendar,$D779,B780,"f",FALSE)</f>
        <v>44846</v>
      </c>
      <c r="E780" s="172">
        <f>_xll.qlInterestRateIndexValueDate(IndexON,D780)</f>
        <v>44846</v>
      </c>
      <c r="F780" s="188">
        <f>IFERROR(_xll.qlIndexFixing(IndexON,D780,TRUE,_xll.ohTrigger(RecalcTrigger,TriggerON)),NA())</f>
        <v>1.8816192692620026E-2</v>
      </c>
      <c r="H780" s="42">
        <f>_xll.qlCalendarAdvance(Calendar,$H779,B780,"f",FALSE)</f>
        <v>44846</v>
      </c>
      <c r="I780" s="172">
        <f>_xll.qlInterestRateIndexValueDate(Index1M,$H780)</f>
        <v>44846</v>
      </c>
      <c r="J780" s="177">
        <f>IFERROR(_xll.qlIndexFixing(Index1M,$H780,TRUE,_xll.ohTrigger(RecalcTrigger,Trigger1M)),NA())</f>
        <v>2.03837054891273E-2</v>
      </c>
      <c r="K780" s="44">
        <f>IFERROR(_xll.qlIndexFixing(Index3M,H780,TRUE,_xll.ohTrigger(RecalcTrigger,Trigger3M)),NA())</f>
        <v>2.0935886349469138E-2</v>
      </c>
      <c r="L780" s="44">
        <f>IFERROR(_xll.qlIndexFixing(Index6M,$H780,TRUE,_xll.ohTrigger(RecalcTrigger,Trigger6M)),NA())</f>
        <v>2.2592913784331817E-2</v>
      </c>
      <c r="M780" s="178">
        <f>IFERROR(_xll.qlIndexFixing(Index1Y,$H780,TRUE,_xll.ohTrigger(RecalcTrigger,Trigger1Y)),NA())</f>
        <v>2.3864120963131175E-2</v>
      </c>
      <c r="N780" s="177">
        <f>IFERROR(_xll.qlIndexFixing(ONIndex1M,I780,TRUE,_xll.ohTrigger(RecalcTrigger,Trigger1M)),NA())</f>
        <v>2.0336404574550215E-2</v>
      </c>
      <c r="O780" s="44">
        <f>IFERROR(_xll.qlIndexFixing(ONIndex3M,I780,TRUE,_xll.ohTrigger(RecalcTrigger,Trigger3M)),NA())</f>
        <v>2.0791435192228924E-2</v>
      </c>
      <c r="P780" s="44">
        <f>IFERROR(_xll.qlIndexFixing(ONIndex6M,I780,TRUE,_xll.ohTrigger(RecalcTrigger,Trigger6M)),NA())</f>
        <v>2.2280666892373624E-2</v>
      </c>
      <c r="Q780" s="178">
        <f>IFERROR(_xll.qlIndexFixing(ONIndex1Y,I780,TRUE,_xll.ohTrigger(RecalcTrigger,Trigger1Y)),NA())</f>
        <v>2.3400736860275106E-2</v>
      </c>
    </row>
    <row r="781" spans="2:17" x14ac:dyDescent="0.2">
      <c r="B781" s="39" t="s">
        <v>42</v>
      </c>
      <c r="D781" s="42">
        <f>_xll.qlCalendarAdvance(Calendar,$D780,B781,"f",FALSE)</f>
        <v>44853</v>
      </c>
      <c r="E781" s="172">
        <f>_xll.qlInterestRateIndexValueDate(IndexON,D781)</f>
        <v>44853</v>
      </c>
      <c r="F781" s="188">
        <f>IFERROR(_xll.qlIndexFixing(IndexON,D781,TRUE,_xll.ohTrigger(RecalcTrigger,TriggerON)),NA())</f>
        <v>1.8836222805987957E-2</v>
      </c>
      <c r="H781" s="42">
        <f>_xll.qlCalendarAdvance(Calendar,$H780,B781,"f",FALSE)</f>
        <v>44853</v>
      </c>
      <c r="I781" s="172">
        <f>_xll.qlInterestRateIndexValueDate(Index1M,$H781)</f>
        <v>44853</v>
      </c>
      <c r="J781" s="177">
        <f>IFERROR(_xll.qlIndexFixing(Index1M,$H781,TRUE,_xll.ohTrigger(RecalcTrigger,Trigger1M)),NA())</f>
        <v>2.0396423288239981E-2</v>
      </c>
      <c r="K781" s="44">
        <f>IFERROR(_xll.qlIndexFixing(Index3M,H781,TRUE,_xll.ohTrigger(RecalcTrigger,Trigger3M)),NA())</f>
        <v>2.0949548096708234E-2</v>
      </c>
      <c r="L781" s="44">
        <f>IFERROR(_xll.qlIndexFixing(Index6M,$H781,TRUE,_xll.ohTrigger(RecalcTrigger,Trigger6M)),NA())</f>
        <v>2.2606451228657506E-2</v>
      </c>
      <c r="M781" s="178">
        <f>IFERROR(_xll.qlIndexFixing(Index1Y,$H781,TRUE,_xll.ohTrigger(RecalcTrigger,Trigger1Y)),NA())</f>
        <v>2.3869147647755939E-2</v>
      </c>
      <c r="N781" s="177">
        <f>IFERROR(_xll.qlIndexFixing(ONIndex1M,I781,TRUE,_xll.ohTrigger(RecalcTrigger,Trigger1M)),NA())</f>
        <v>2.0349174019803629E-2</v>
      </c>
      <c r="O781" s="44">
        <f>IFERROR(_xll.qlIndexFixing(ONIndex3M,I781,TRUE,_xll.ohTrigger(RecalcTrigger,Trigger3M)),NA())</f>
        <v>2.0805655092863695E-2</v>
      </c>
      <c r="P781" s="44">
        <f>IFERROR(_xll.qlIndexFixing(ONIndex6M,I781,TRUE,_xll.ohTrigger(RecalcTrigger,Trigger6M)),NA())</f>
        <v>2.2296884737980083E-2</v>
      </c>
      <c r="Q781" s="178">
        <f>IFERROR(_xll.qlIndexFixing(ONIndex1Y,I781,TRUE,_xll.ohTrigger(RecalcTrigger,Trigger1Y)),NA())</f>
        <v>2.3411816497462823E-2</v>
      </c>
    </row>
    <row r="782" spans="2:17" x14ac:dyDescent="0.2">
      <c r="B782" s="39" t="s">
        <v>42</v>
      </c>
      <c r="D782" s="42">
        <f>_xll.qlCalendarAdvance(Calendar,$D781,B782,"f",FALSE)</f>
        <v>44860</v>
      </c>
      <c r="E782" s="172">
        <f>_xll.qlInterestRateIndexValueDate(IndexON,D782)</f>
        <v>44860</v>
      </c>
      <c r="F782" s="188">
        <f>IFERROR(_xll.qlIndexFixing(IndexON,D782,TRUE,_xll.ohTrigger(RecalcTrigger,TriggerON)),NA())</f>
        <v>1.8856105414395419E-2</v>
      </c>
      <c r="H782" s="42">
        <f>_xll.qlCalendarAdvance(Calendar,$H781,B782,"f",FALSE)</f>
        <v>44860</v>
      </c>
      <c r="I782" s="172">
        <f>_xll.qlInterestRateIndexValueDate(Index1M,$H782)</f>
        <v>44860</v>
      </c>
      <c r="J782" s="177">
        <f>IFERROR(_xll.qlIndexFixing(Index1M,$H782,TRUE,_xll.ohTrigger(RecalcTrigger,Trigger1M)),NA())</f>
        <v>2.0409108519742203E-2</v>
      </c>
      <c r="K782" s="44">
        <f>IFERROR(_xll.qlIndexFixing(Index3M,H782,TRUE,_xll.ohTrigger(RecalcTrigger,Trigger3M)),NA())</f>
        <v>2.0963112597681362E-2</v>
      </c>
      <c r="L782" s="44">
        <f>IFERROR(_xll.qlIndexFixing(Index6M,$H782,TRUE,_xll.ohTrigger(RecalcTrigger,Trigger6M)),NA())</f>
        <v>2.2619767378845003E-2</v>
      </c>
      <c r="M782" s="178">
        <f>IFERROR(_xll.qlIndexFixing(Index1Y,$H782,TRUE,_xll.ohTrigger(RecalcTrigger,Trigger1Y)),NA())</f>
        <v>2.3873947962937514E-2</v>
      </c>
      <c r="N782" s="177">
        <f>IFERROR(_xll.qlIndexFixing(ONIndex1M,I782,TRUE,_xll.ohTrigger(RecalcTrigger,Trigger1M)),NA())</f>
        <v>2.0361910941508743E-2</v>
      </c>
      <c r="O782" s="44">
        <f>IFERROR(_xll.qlIndexFixing(ONIndex3M,I782,TRUE,_xll.ohTrigger(RecalcTrigger,Trigger3M)),NA())</f>
        <v>2.081977820689529E-2</v>
      </c>
      <c r="P782" s="44">
        <f>IFERROR(_xll.qlIndexFixing(ONIndex6M,I782,TRUE,_xll.ohTrigger(RecalcTrigger,Trigger6M)),NA())</f>
        <v>2.2312883655537519E-2</v>
      </c>
      <c r="Q782" s="178">
        <f>IFERROR(_xll.qlIndexFixing(ONIndex1Y,I782,TRUE,_xll.ohTrigger(RecalcTrigger,Trigger1Y)),NA())</f>
        <v>2.3422658332462598E-2</v>
      </c>
    </row>
    <row r="783" spans="2:17" x14ac:dyDescent="0.2">
      <c r="B783" s="39" t="s">
        <v>42</v>
      </c>
      <c r="D783" s="42">
        <f>_xll.qlCalendarAdvance(Calendar,$D782,B783,"f",FALSE)</f>
        <v>44867</v>
      </c>
      <c r="E783" s="172">
        <f>_xll.qlInterestRateIndexValueDate(IndexON,D783)</f>
        <v>44867</v>
      </c>
      <c r="F783" s="188">
        <f>IFERROR(_xll.qlIndexFixing(IndexON,D783,TRUE,_xll.ohTrigger(RecalcTrigger,TriggerON)),NA())</f>
        <v>1.8875840517923459E-2</v>
      </c>
      <c r="H783" s="42">
        <f>_xll.qlCalendarAdvance(Calendar,$H782,B783,"f",FALSE)</f>
        <v>44867</v>
      </c>
      <c r="I783" s="172">
        <f>_xll.qlInterestRateIndexValueDate(Index1M,$H783)</f>
        <v>44867</v>
      </c>
      <c r="J783" s="177">
        <f>IFERROR(_xll.qlIndexFixing(Index1M,$H783,TRUE,_xll.ohTrigger(RecalcTrigger,Trigger1M)),NA())</f>
        <v>2.0417345582156281E-2</v>
      </c>
      <c r="K783" s="44">
        <f>IFERROR(_xll.qlIndexFixing(Index3M,H783,TRUE,_xll.ohTrigger(RecalcTrigger,Trigger3M)),NA())</f>
        <v>2.0976579851394821E-2</v>
      </c>
      <c r="L783" s="44">
        <f>IFERROR(_xll.qlIndexFixing(Index6M,$H783,TRUE,_xll.ohTrigger(RecalcTrigger,Trigger6M)),NA())</f>
        <v>2.2631303543799351E-2</v>
      </c>
      <c r="M783" s="178">
        <f>IFERROR(_xll.qlIndexFixing(Index1Y,$H783,TRUE,_xll.ohTrigger(RecalcTrigger,Trigger1Y)),NA())</f>
        <v>2.3878528934374366E-2</v>
      </c>
      <c r="N783" s="177">
        <f>IFERROR(_xll.qlIndexFixing(ONIndex1M,I783,TRUE,_xll.ohTrigger(RecalcTrigger,Trigger1M)),NA())</f>
        <v>2.0374615339665558E-2</v>
      </c>
      <c r="O783" s="44">
        <f>IFERROR(_xll.qlIndexFixing(ONIndex3M,I783,TRUE,_xll.ohTrigger(RecalcTrigger,Trigger3M)),NA())</f>
        <v>2.0833804534242661E-2</v>
      </c>
      <c r="P783" s="44">
        <f>IFERROR(_xll.qlIndexFixing(ONIndex6M,I783,TRUE,_xll.ohTrigger(RecalcTrigger,Trigger6M)),NA())</f>
        <v>2.2328663645045932E-2</v>
      </c>
      <c r="Q783" s="178">
        <f>IFERROR(_xll.qlIndexFixing(ONIndex1Y,I783,TRUE,_xll.ohTrigger(RecalcTrigger,Trigger1Y)),NA())</f>
        <v>2.3433262365193386E-2</v>
      </c>
    </row>
    <row r="784" spans="2:17" x14ac:dyDescent="0.2">
      <c r="B784" s="39" t="s">
        <v>42</v>
      </c>
      <c r="D784" s="42">
        <f>_xll.qlCalendarAdvance(Calendar,$D783,B784,"f",FALSE)</f>
        <v>44874</v>
      </c>
      <c r="E784" s="172">
        <f>_xll.qlInterestRateIndexValueDate(IndexON,D784)</f>
        <v>44874</v>
      </c>
      <c r="F784" s="188">
        <f>IFERROR(_xll.qlIndexFixing(IndexON,D784,TRUE,_xll.ohTrigger(RecalcTrigger,TriggerON)),NA())</f>
        <v>1.8895428116409985E-2</v>
      </c>
      <c r="H784" s="42">
        <f>_xll.qlCalendarAdvance(Calendar,$H783,B784,"f",FALSE)</f>
        <v>44874</v>
      </c>
      <c r="I784" s="172">
        <f>_xll.qlInterestRateIndexValueDate(Index1M,$H784)</f>
        <v>44874</v>
      </c>
      <c r="J784" s="177">
        <f>IFERROR(_xll.qlIndexFixing(Index1M,$H784,TRUE,_xll.ohTrigger(RecalcTrigger,Trigger1M)),NA())</f>
        <v>2.0429970539240339E-2</v>
      </c>
      <c r="K784" s="44">
        <f>IFERROR(_xll.qlIndexFixing(Index3M,H784,TRUE,_xll.ohTrigger(RecalcTrigger,Trigger3M)),NA())</f>
        <v>2.0989949856865493E-2</v>
      </c>
      <c r="L784" s="44">
        <f>IFERROR(_xll.qlIndexFixing(Index6M,$H784,TRUE,_xll.ohTrigger(RecalcTrigger,Trigger6M)),NA())</f>
        <v>2.2644192105683945E-2</v>
      </c>
      <c r="M784" s="178">
        <f>IFERROR(_xll.qlIndexFixing(Index1Y,$H784,TRUE,_xll.ohTrigger(RecalcTrigger,Trigger1Y)),NA())</f>
        <v>2.388289758803519E-2</v>
      </c>
      <c r="N784" s="177">
        <f>IFERROR(_xll.qlIndexFixing(ONIndex1M,I784,TRUE,_xll.ohTrigger(RecalcTrigger,Trigger1M)),NA())</f>
        <v>2.0387287214193028E-2</v>
      </c>
      <c r="O784" s="44">
        <f>IFERROR(_xll.qlIndexFixing(ONIndex3M,I784,TRUE,_xll.ohTrigger(RecalcTrigger,Trigger3M)),NA())</f>
        <v>2.084773407490581E-2</v>
      </c>
      <c r="P784" s="44">
        <f>IFERROR(_xll.qlIndexFixing(ONIndex6M,I784,TRUE,_xll.ohTrigger(RecalcTrigger,Trigger6M)),NA())</f>
        <v>2.2344224706505322E-2</v>
      </c>
      <c r="Q784" s="178">
        <f>IFERROR(_xll.qlIndexFixing(ONIndex1Y,I784,TRUE,_xll.ohTrigger(RecalcTrigger,Trigger1Y)),NA())</f>
        <v>2.3443628595817279E-2</v>
      </c>
    </row>
    <row r="785" spans="2:17" x14ac:dyDescent="0.2">
      <c r="B785" s="39" t="s">
        <v>42</v>
      </c>
      <c r="D785" s="42">
        <f>_xll.qlCalendarAdvance(Calendar,$D784,B785,"f",FALSE)</f>
        <v>44881</v>
      </c>
      <c r="E785" s="172">
        <f>_xll.qlInterestRateIndexValueDate(IndexON,D785)</f>
        <v>44881</v>
      </c>
      <c r="F785" s="188">
        <f>IFERROR(_xll.qlIndexFixing(IndexON,D785,TRUE,_xll.ohTrigger(RecalcTrigger,TriggerON)),NA())</f>
        <v>1.8914868210017088E-2</v>
      </c>
      <c r="H785" s="42">
        <f>_xll.qlCalendarAdvance(Calendar,$H784,B785,"f",FALSE)</f>
        <v>44881</v>
      </c>
      <c r="I785" s="172">
        <f>_xll.qlInterestRateIndexValueDate(Index1M,$H785)</f>
        <v>44881</v>
      </c>
      <c r="J785" s="177">
        <f>IFERROR(_xll.qlIndexFixing(Index1M,$H785,TRUE,_xll.ohTrigger(RecalcTrigger,Trigger1M)),NA())</f>
        <v>2.0442562932566338E-2</v>
      </c>
      <c r="K785" s="44">
        <f>IFERROR(_xll.qlIndexFixing(Index3M,H785,TRUE,_xll.ohTrigger(RecalcTrigger,Trigger3M)),NA())</f>
        <v>2.1003222613112889E-2</v>
      </c>
      <c r="L785" s="44">
        <f>IFERROR(_xll.qlIndexFixing(Index6M,$H785,TRUE,_xll.ohTrigger(RecalcTrigger,Trigger6M)),NA())</f>
        <v>2.2656859374069183E-2</v>
      </c>
      <c r="M785" s="178">
        <f>IFERROR(_xll.qlIndexFixing(Index1Y,$H785,TRUE,_xll.ohTrigger(RecalcTrigger,Trigger1Y)),NA())</f>
        <v>2.3887060950142702E-2</v>
      </c>
      <c r="N785" s="177">
        <f>IFERROR(_xll.qlIndexFixing(ONIndex1M,I785,TRUE,_xll.ohTrigger(RecalcTrigger,Trigger1M)),NA())</f>
        <v>2.0399926565172199E-2</v>
      </c>
      <c r="O785" s="44">
        <f>IFERROR(_xll.qlIndexFixing(ONIndex3M,I785,TRUE,_xll.ohTrigger(RecalcTrigger,Trigger3M)),NA())</f>
        <v>2.0861566828884737E-2</v>
      </c>
      <c r="P785" s="44">
        <f>IFERROR(_xll.qlIndexFixing(ONIndex6M,I785,TRUE,_xll.ohTrigger(RecalcTrigger,Trigger6M)),NA())</f>
        <v>2.2359566839753597E-2</v>
      </c>
      <c r="Q785" s="178">
        <f>IFERROR(_xll.qlIndexFixing(ONIndex1Y,I785,TRUE,_xll.ohTrigger(RecalcTrigger,Trigger1Y)),NA())</f>
        <v>2.3453757024091137E-2</v>
      </c>
    </row>
    <row r="786" spans="2:17" x14ac:dyDescent="0.2">
      <c r="B786" s="39" t="s">
        <v>42</v>
      </c>
      <c r="D786" s="42">
        <f>_xll.qlCalendarAdvance(Calendar,$D785,B786,"f",FALSE)</f>
        <v>44888</v>
      </c>
      <c r="E786" s="172">
        <f>_xll.qlInterestRateIndexValueDate(IndexON,D786)</f>
        <v>44888</v>
      </c>
      <c r="F786" s="188">
        <f>IFERROR(_xll.qlIndexFixing(IndexON,D786,TRUE,_xll.ohTrigger(RecalcTrigger,TriggerON)),NA())</f>
        <v>1.8934160798501631E-2</v>
      </c>
      <c r="H786" s="42">
        <f>_xll.qlCalendarAdvance(Calendar,$H785,B786,"f",FALSE)</f>
        <v>44888</v>
      </c>
      <c r="I786" s="172">
        <f>_xll.qlInterestRateIndexValueDate(Index1M,$H786)</f>
        <v>44888</v>
      </c>
      <c r="J786" s="177">
        <f>IFERROR(_xll.qlIndexFixing(Index1M,$H786,TRUE,_xll.ohTrigger(RecalcTrigger,Trigger1M)),NA())</f>
        <v>2.0455122762028915E-2</v>
      </c>
      <c r="K786" s="44">
        <f>IFERROR(_xll.qlIndexFixing(Index3M,H786,TRUE,_xll.ohTrigger(RecalcTrigger,Trigger3M)),NA())</f>
        <v>2.1016398119167095E-2</v>
      </c>
      <c r="L786" s="44">
        <f>IFERROR(_xll.qlIndexFixing(Index6M,$H786,TRUE,_xll.ohTrigger(RecalcTrigger,Trigger6M)),NA())</f>
        <v>2.266930534483021E-2</v>
      </c>
      <c r="M786" s="178">
        <f>IFERROR(_xll.qlIndexFixing(Index1Y,$H786,TRUE,_xll.ohTrigger(RecalcTrigger,Trigger1Y)),NA())</f>
        <v>2.3891026047160979E-2</v>
      </c>
      <c r="N786" s="177">
        <f>IFERROR(_xll.qlIndexFixing(ONIndex1M,I786,TRUE,_xll.ohTrigger(RecalcTrigger,Trigger1M)),NA())</f>
        <v>2.0412533392684118E-2</v>
      </c>
      <c r="O786" s="44">
        <f>IFERROR(_xll.qlIndexFixing(ONIndex3M,I786,TRUE,_xll.ohTrigger(RecalcTrigger,Trigger3M)),NA())</f>
        <v>2.087530279617944E-2</v>
      </c>
      <c r="P786" s="44">
        <f>IFERROR(_xll.qlIndexFixing(ONIndex6M,I786,TRUE,_xll.ohTrigger(RecalcTrigger,Trigger6M)),NA())</f>
        <v>2.237469004495285E-2</v>
      </c>
      <c r="Q786" s="178">
        <f>IFERROR(_xll.qlIndexFixing(ONIndex1Y,I786,TRUE,_xll.ohTrigger(RecalcTrigger,Trigger1Y)),NA())</f>
        <v>2.3463647650258102E-2</v>
      </c>
    </row>
    <row r="787" spans="2:17" x14ac:dyDescent="0.2">
      <c r="B787" s="39" t="s">
        <v>42</v>
      </c>
      <c r="D787" s="42">
        <f>_xll.qlCalendarAdvance(Calendar,$D786,B787,"f",FALSE)</f>
        <v>44895</v>
      </c>
      <c r="E787" s="172">
        <f>_xll.qlInterestRateIndexValueDate(IndexON,D787)</f>
        <v>44895</v>
      </c>
      <c r="F787" s="188">
        <f>IFERROR(_xll.qlIndexFixing(IndexON,D787,TRUE,_xll.ohTrigger(RecalcTrigger,TriggerON)),NA())</f>
        <v>1.8953305882025706E-2</v>
      </c>
      <c r="H787" s="42">
        <f>_xll.qlCalendarAdvance(Calendar,$H786,B787,"f",FALSE)</f>
        <v>44895</v>
      </c>
      <c r="I787" s="172">
        <f>_xll.qlInterestRateIndexValueDate(Index1M,$H787)</f>
        <v>44895</v>
      </c>
      <c r="J787" s="177">
        <f>IFERROR(_xll.qlIndexFixing(Index1M,$H787,TRUE,_xll.ohTrigger(RecalcTrigger,Trigger1M)),NA())</f>
        <v>2.046765002752271E-2</v>
      </c>
      <c r="K787" s="44">
        <f>IFERROR(_xll.qlIndexFixing(Index3M,H787,TRUE,_xll.ohTrigger(RecalcTrigger,Trigger3M)),NA())</f>
        <v>2.1026434899770571E-2</v>
      </c>
      <c r="L787" s="44">
        <f>IFERROR(_xll.qlIndexFixing(Index6M,$H787,TRUE,_xll.ohTrigger(RecalcTrigger,Trigger6M)),NA())</f>
        <v>2.2683028567643967E-2</v>
      </c>
      <c r="M787" s="178">
        <f>IFERROR(_xll.qlIndexFixing(Index1Y,$H787,TRUE,_xll.ohTrigger(RecalcTrigger,Trigger1Y)),NA())</f>
        <v>2.3894799905781028E-2</v>
      </c>
      <c r="N787" s="177">
        <f>IFERROR(_xll.qlIndexFixing(ONIndex1M,I787,TRUE,_xll.ohTrigger(RecalcTrigger,Trigger1M)),NA())</f>
        <v>2.0425107696485645E-2</v>
      </c>
      <c r="O787" s="44">
        <f>IFERROR(_xll.qlIndexFixing(ONIndex3M,I787,TRUE,_xll.ohTrigger(RecalcTrigger,Trigger3M)),NA())</f>
        <v>2.0888941976789921E-2</v>
      </c>
      <c r="P787" s="44">
        <f>IFERROR(_xll.qlIndexFixing(ONIndex6M,I787,TRUE,_xll.ohTrigger(RecalcTrigger,Trigger6M)),NA())</f>
        <v>2.2389594321940987E-2</v>
      </c>
      <c r="Q787" s="178">
        <f>IFERROR(_xll.qlIndexFixing(ONIndex1Y,I787,TRUE,_xll.ohTrigger(RecalcTrigger,Trigger1Y)),NA())</f>
        <v>2.3473300474075032E-2</v>
      </c>
    </row>
    <row r="788" spans="2:17" x14ac:dyDescent="0.2">
      <c r="B788" s="39" t="s">
        <v>42</v>
      </c>
      <c r="D788" s="42">
        <f>_xll.qlCalendarAdvance(Calendar,$D787,B788,"f",FALSE)</f>
        <v>44902</v>
      </c>
      <c r="E788" s="172">
        <f>_xll.qlInterestRateIndexValueDate(IndexON,D788)</f>
        <v>44902</v>
      </c>
      <c r="F788" s="188">
        <f>IFERROR(_xll.qlIndexFixing(IndexON,D788,TRUE,_xll.ohTrigger(RecalcTrigger,TriggerON)),NA())</f>
        <v>1.8972303460508266E-2</v>
      </c>
      <c r="H788" s="42">
        <f>_xll.qlCalendarAdvance(Calendar,$H787,B788,"f",FALSE)</f>
        <v>44902</v>
      </c>
      <c r="I788" s="172">
        <f>_xll.qlInterestRateIndexValueDate(Index1M,$H788)</f>
        <v>44902</v>
      </c>
      <c r="J788" s="177">
        <f>IFERROR(_xll.qlIndexFixing(Index1M,$H788,TRUE,_xll.ohTrigger(RecalcTrigger,Trigger1M)),NA())</f>
        <v>2.0484535982702671E-2</v>
      </c>
      <c r="K788" s="44">
        <f>IFERROR(_xll.qlIndexFixing(Index3M,H788,TRUE,_xll.ohTrigger(RecalcTrigger,Trigger3M)),NA())</f>
        <v>2.1039428302176633E-2</v>
      </c>
      <c r="L788" s="44">
        <f>IFERROR(_xll.qlIndexFixing(Index6M,$H788,TRUE,_xll.ohTrigger(RecalcTrigger,Trigger6M)),NA())</f>
        <v>2.2695016863976538E-2</v>
      </c>
      <c r="M788" s="178">
        <f>IFERROR(_xll.qlIndexFixing(Index1Y,$H788,TRUE,_xll.ohTrigger(RecalcTrigger,Trigger1Y)),NA())</f>
        <v>2.3898389552906574E-2</v>
      </c>
      <c r="N788" s="177">
        <f>IFERROR(_xll.qlIndexFixing(ONIndex1M,I788,TRUE,_xll.ohTrigger(RecalcTrigger,Trigger1M)),NA())</f>
        <v>2.0437649476738873E-2</v>
      </c>
      <c r="O788" s="44">
        <f>IFERROR(_xll.qlIndexFixing(ONIndex3M,I788,TRUE,_xll.ohTrigger(RecalcTrigger,Trigger3M)),NA())</f>
        <v>2.0902484370635133E-2</v>
      </c>
      <c r="P788" s="44">
        <f>IFERROR(_xll.qlIndexFixing(ONIndex6M,I788,TRUE,_xll.ohTrigger(RecalcTrigger,Trigger6M)),NA())</f>
        <v>2.2404279670799054E-2</v>
      </c>
      <c r="Q788" s="178">
        <f>IFERROR(_xll.qlIndexFixing(ONIndex1Y,I788,TRUE,_xll.ohTrigger(RecalcTrigger,Trigger1Y)),NA())</f>
        <v>2.3482715495622974E-2</v>
      </c>
    </row>
    <row r="789" spans="2:17" x14ac:dyDescent="0.2">
      <c r="B789" s="39" t="s">
        <v>42</v>
      </c>
      <c r="D789" s="42">
        <f>_xll.qlCalendarAdvance(Calendar,$D788,B789,"f",FALSE)</f>
        <v>44909</v>
      </c>
      <c r="E789" s="172">
        <f>_xll.qlInterestRateIndexValueDate(IndexON,D789)</f>
        <v>44909</v>
      </c>
      <c r="F789" s="188">
        <f>IFERROR(_xll.qlIndexFixing(IndexON,D789,TRUE,_xll.ohTrigger(RecalcTrigger,TriggerON)),NA())</f>
        <v>1.8991153533868266E-2</v>
      </c>
      <c r="H789" s="42">
        <f>_xll.qlCalendarAdvance(Calendar,$H788,B789,"f",FALSE)</f>
        <v>44909</v>
      </c>
      <c r="I789" s="172">
        <f>_xll.qlInterestRateIndexValueDate(Index1M,$H789)</f>
        <v>44909</v>
      </c>
      <c r="J789" s="177">
        <f>IFERROR(_xll.qlIndexFixing(Index1M,$H789,TRUE,_xll.ohTrigger(RecalcTrigger,Trigger1M)),NA())</f>
        <v>2.0496993237815075E-2</v>
      </c>
      <c r="K789" s="44">
        <f>IFERROR(_xll.qlIndexFixing(Index3M,H789,TRUE,_xll.ohTrigger(RecalcTrigger,Trigger3M)),NA())</f>
        <v>2.1052324461923091E-2</v>
      </c>
      <c r="L789" s="44">
        <f>IFERROR(_xll.qlIndexFixing(Index6M,$H789,TRUE,_xll.ohTrigger(RecalcTrigger,Trigger6M)),NA())</f>
        <v>2.2706783837171493E-2</v>
      </c>
      <c r="M789" s="178">
        <f>IFERROR(_xll.qlIndexFixing(Index1Y,$H789,TRUE,_xll.ohTrigger(RecalcTrigger,Trigger1Y)),NA())</f>
        <v>2.3901802015642737E-2</v>
      </c>
      <c r="N789" s="177">
        <f>IFERROR(_xll.qlIndexFixing(ONIndex1M,I789,TRUE,_xll.ohTrigger(RecalcTrigger,Trigger1M)),NA())</f>
        <v>2.0450158733443802E-2</v>
      </c>
      <c r="O789" s="44">
        <f>IFERROR(_xll.qlIndexFixing(ONIndex3M,I789,TRUE,_xll.ohTrigger(RecalcTrigger,Trigger3M)),NA())</f>
        <v>2.0915929977877168E-2</v>
      </c>
      <c r="P789" s="44">
        <f>IFERROR(_xll.qlIndexFixing(ONIndex6M,I789,TRUE,_xll.ohTrigger(RecalcTrigger,Trigger6M)),NA())</f>
        <v>2.2418746091364961E-2</v>
      </c>
      <c r="Q789" s="178">
        <f>IFERROR(_xll.qlIndexFixing(ONIndex1Y,I789,TRUE,_xll.ohTrigger(RecalcTrigger,Trigger1Y)),NA())</f>
        <v>2.3491892714820883E-2</v>
      </c>
    </row>
    <row r="790" spans="2:17" x14ac:dyDescent="0.2">
      <c r="B790" s="39" t="s">
        <v>42</v>
      </c>
      <c r="D790" s="42">
        <f>_xll.qlCalendarAdvance(Calendar,$D789,B790,"f",FALSE)</f>
        <v>44916</v>
      </c>
      <c r="E790" s="172">
        <f>_xll.qlInterestRateIndexValueDate(IndexON,D790)</f>
        <v>44916</v>
      </c>
      <c r="F790" s="188">
        <f>IFERROR(_xll.qlIndexFixing(IndexON,D790,TRUE,_xll.ohTrigger(RecalcTrigger,TriggerON)),NA())</f>
        <v>1.9009856102105704E-2</v>
      </c>
      <c r="H790" s="42">
        <f>_xll.qlCalendarAdvance(Calendar,$H789,B790,"f",FALSE)</f>
        <v>44916</v>
      </c>
      <c r="I790" s="172">
        <f>_xll.qlInterestRateIndexValueDate(Index1M,$H790)</f>
        <v>44916</v>
      </c>
      <c r="J790" s="177">
        <f>IFERROR(_xll.qlIndexFixing(Index1M,$H790,TRUE,_xll.ohTrigger(RecalcTrigger,Trigger1M)),NA())</f>
        <v>2.0509417924432873E-2</v>
      </c>
      <c r="K790" s="44">
        <f>IFERROR(_xll.qlIndexFixing(Index3M,H790,TRUE,_xll.ohTrigger(RecalcTrigger,Trigger3M)),NA())</f>
        <v>2.106512337808332E-2</v>
      </c>
      <c r="L790" s="44">
        <f>IFERROR(_xll.qlIndexFixing(Index6M,$H790,TRUE,_xll.ohTrigger(RecalcTrigger,Trigger6M)),NA())</f>
        <v>2.2718329483376012E-2</v>
      </c>
      <c r="M790" s="178">
        <f>IFERROR(_xll.qlIndexFixing(Index1Y,$H790,TRUE,_xll.ohTrigger(RecalcTrigger,Trigger1Y)),NA())</f>
        <v>2.3905044321282265E-2</v>
      </c>
      <c r="N790" s="177">
        <f>IFERROR(_xll.qlIndexFixing(ONIndex1M,I790,TRUE,_xll.ohTrigger(RecalcTrigger,Trigger1M)),NA())</f>
        <v>2.0462635466519385E-2</v>
      </c>
      <c r="O790" s="44">
        <f>IFERROR(_xll.qlIndexFixing(ONIndex3M,I790,TRUE,_xll.ohTrigger(RecalcTrigger,Trigger3M)),NA())</f>
        <v>2.0929278798272888E-2</v>
      </c>
      <c r="P790" s="44">
        <f>IFERROR(_xll.qlIndexFixing(ONIndex6M,I790,TRUE,_xll.ohTrigger(RecalcTrigger,Trigger6M)),NA())</f>
        <v>2.2432993583719751E-2</v>
      </c>
      <c r="Q790" s="178">
        <f>IFERROR(_xll.qlIndexFixing(ONIndex1Y,I790,TRUE,_xll.ohTrigger(RecalcTrigger,Trigger1Y)),NA())</f>
        <v>2.3500832131749805E-2</v>
      </c>
    </row>
    <row r="791" spans="2:17" x14ac:dyDescent="0.2">
      <c r="B791" s="39" t="s">
        <v>42</v>
      </c>
      <c r="D791" s="42">
        <f>_xll.qlCalendarAdvance(Calendar,$D790,B791,"f",FALSE)</f>
        <v>44923</v>
      </c>
      <c r="E791" s="172">
        <f>_xll.qlInterestRateIndexValueDate(IndexON,D791)</f>
        <v>44923</v>
      </c>
      <c r="F791" s="188">
        <f>IFERROR(_xll.qlIndexFixing(IndexON,D791,TRUE,_xll.ohTrigger(RecalcTrigger,TriggerON)),NA())</f>
        <v>1.9028411165220582E-2</v>
      </c>
      <c r="H791" s="42">
        <f>_xll.qlCalendarAdvance(Calendar,$H790,B791,"f",FALSE)</f>
        <v>44923</v>
      </c>
      <c r="I791" s="172">
        <f>_xll.qlInterestRateIndexValueDate(Index1M,$H791)</f>
        <v>44923</v>
      </c>
      <c r="J791" s="177">
        <f>IFERROR(_xll.qlIndexFixing(Index1M,$H791,TRUE,_xll.ohTrigger(RecalcTrigger,Trigger1M)),NA())</f>
        <v>2.0521810042443099E-2</v>
      </c>
      <c r="K791" s="44">
        <f>IFERROR(_xll.qlIndexFixing(Index3M,H791,TRUE,_xll.ohTrigger(RecalcTrigger,Trigger3M)),NA())</f>
        <v>2.1077825049744193E-2</v>
      </c>
      <c r="L791" s="44">
        <f>IFERROR(_xll.qlIndexFixing(Index6M,$H791,TRUE,_xll.ohTrigger(RecalcTrigger,Trigger6M)),NA())</f>
        <v>2.2729653798809868E-2</v>
      </c>
      <c r="M791" s="178">
        <f>IFERROR(_xll.qlIndexFixing(Index1Y,$H791,TRUE,_xll.ohTrigger(RecalcTrigger,Trigger1Y)),NA())</f>
        <v>2.3908123497294431E-2</v>
      </c>
      <c r="N791" s="177">
        <f>IFERROR(_xll.qlIndexFixing(ONIndex1M,I791,TRUE,_xll.ohTrigger(RecalcTrigger,Trigger1M)),NA())</f>
        <v>2.0475079675965624E-2</v>
      </c>
      <c r="O791" s="44">
        <f>IFERROR(_xll.qlIndexFixing(ONIndex3M,I791,TRUE,_xll.ohTrigger(RecalcTrigger,Trigger3M)),NA())</f>
        <v>2.0942530831984385E-2</v>
      </c>
      <c r="P791" s="44">
        <f>IFERROR(_xll.qlIndexFixing(ONIndex6M,I791,TRUE,_xll.ohTrigger(RecalcTrigger,Trigger6M)),NA())</f>
        <v>2.2447022147782381E-2</v>
      </c>
      <c r="Q791" s="178">
        <f>IFERROR(_xll.qlIndexFixing(ONIndex1Y,I791,TRUE,_xll.ohTrigger(RecalcTrigger,Trigger1Y)),NA())</f>
        <v>2.3509533746328692E-2</v>
      </c>
    </row>
    <row r="792" spans="2:17" x14ac:dyDescent="0.2">
      <c r="B792" s="39" t="s">
        <v>42</v>
      </c>
      <c r="D792" s="42">
        <f>_xll.qlCalendarAdvance(Calendar,$D791,B792,"f",FALSE)</f>
        <v>44930</v>
      </c>
      <c r="E792" s="172">
        <f>_xll.qlInterestRateIndexValueDate(IndexON,D792)</f>
        <v>44930</v>
      </c>
      <c r="F792" s="188">
        <f>IFERROR(_xll.qlIndexFixing(IndexON,D792,TRUE,_xll.ohTrigger(RecalcTrigger,TriggerON)),NA())</f>
        <v>1.9046818723131853E-2</v>
      </c>
      <c r="H792" s="42">
        <f>_xll.qlCalendarAdvance(Calendar,$H791,B792,"f",FALSE)</f>
        <v>44930</v>
      </c>
      <c r="I792" s="172">
        <f>_xll.qlInterestRateIndexValueDate(Index1M,$H792)</f>
        <v>44930</v>
      </c>
      <c r="J792" s="177">
        <f>IFERROR(_xll.qlIndexFixing(Index1M,$H792,TRUE,_xll.ohTrigger(RecalcTrigger,Trigger1M)),NA())</f>
        <v>2.0534169591737688E-2</v>
      </c>
      <c r="K792" s="44">
        <f>IFERROR(_xll.qlIndexFixing(Index3M,H792,TRUE,_xll.ohTrigger(RecalcTrigger,Trigger3M)),NA())</f>
        <v>2.1090429475994391E-2</v>
      </c>
      <c r="L792" s="44">
        <f>IFERROR(_xll.qlIndexFixing(Index6M,$H792,TRUE,_xll.ohTrigger(RecalcTrigger,Trigger6M)),NA())</f>
        <v>2.2739333697365798E-2</v>
      </c>
      <c r="M792" s="178">
        <f>IFERROR(_xll.qlIndexFixing(Index1Y,$H792,TRUE,_xll.ohTrigger(RecalcTrigger,Trigger1Y)),NA())</f>
        <v>2.3911046571313266E-2</v>
      </c>
      <c r="N792" s="177">
        <f>IFERROR(_xll.qlIndexFixing(ONIndex1M,I792,TRUE,_xll.ohTrigger(RecalcTrigger,Trigger1M)),NA())</f>
        <v>2.0487491361863563E-2</v>
      </c>
      <c r="O792" s="44">
        <f>IFERROR(_xll.qlIndexFixing(ONIndex3M,I792,TRUE,_xll.ohTrigger(RecalcTrigger,Trigger3M)),NA())</f>
        <v>2.0955686078849567E-2</v>
      </c>
      <c r="P792" s="44">
        <f>IFERROR(_xll.qlIndexFixing(ONIndex6M,I792,TRUE,_xll.ohTrigger(RecalcTrigger,Trigger6M)),NA())</f>
        <v>2.2460831783633894E-2</v>
      </c>
      <c r="Q792" s="178">
        <f>IFERROR(_xll.qlIndexFixing(ONIndex1Y,I792,TRUE,_xll.ohTrigger(RecalcTrigger,Trigger1Y)),NA())</f>
        <v>2.3517997558557546E-2</v>
      </c>
    </row>
    <row r="793" spans="2:17" x14ac:dyDescent="0.2">
      <c r="B793" s="39" t="s">
        <v>42</v>
      </c>
      <c r="D793" s="42">
        <f>_xll.qlCalendarAdvance(Calendar,$D792,B793,"f",FALSE)</f>
        <v>44937</v>
      </c>
      <c r="E793" s="172">
        <f>_xll.qlInterestRateIndexValueDate(IndexON,D793)</f>
        <v>44937</v>
      </c>
      <c r="F793" s="188">
        <f>IFERROR(_xll.qlIndexFixing(IndexON,D793,TRUE,_xll.ohTrigger(RecalcTrigger,TriggerON)),NA())</f>
        <v>1.9065078775920563E-2</v>
      </c>
      <c r="H793" s="42">
        <f>_xll.qlCalendarAdvance(Calendar,$H792,B793,"f",FALSE)</f>
        <v>44937</v>
      </c>
      <c r="I793" s="172">
        <f>_xll.qlInterestRateIndexValueDate(Index1M,$H793)</f>
        <v>44937</v>
      </c>
      <c r="J793" s="177">
        <f>IFERROR(_xll.qlIndexFixing(Index1M,$H793,TRUE,_xll.ohTrigger(RecalcTrigger,Trigger1M)),NA())</f>
        <v>2.054649657220612E-2</v>
      </c>
      <c r="K793" s="44">
        <f>IFERROR(_xll.qlIndexFixing(Index3M,H793,TRUE,_xll.ohTrigger(RecalcTrigger,Trigger3M)),NA())</f>
        <v>2.1102936655934299E-2</v>
      </c>
      <c r="L793" s="44">
        <f>IFERROR(_xll.qlIndexFixing(Index6M,$H793,TRUE,_xll.ohTrigger(RecalcTrigger,Trigger6M)),NA())</f>
        <v>2.2750230475309954E-2</v>
      </c>
      <c r="M793" s="178">
        <f>IFERROR(_xll.qlIndexFixing(Index1Y,$H793,TRUE,_xll.ohTrigger(RecalcTrigger,Trigger1Y)),NA())</f>
        <v>2.3913820571126454E-2</v>
      </c>
      <c r="N793" s="177">
        <f>IFERROR(_xll.qlIndexFixing(ONIndex1M,I793,TRUE,_xll.ohTrigger(RecalcTrigger,Trigger1M)),NA())</f>
        <v>2.0499870524132158E-2</v>
      </c>
      <c r="O793" s="44">
        <f>IFERROR(_xll.qlIndexFixing(ONIndex3M,I793,TRUE,_xll.ohTrigger(RecalcTrigger,Trigger3M)),NA())</f>
        <v>2.0968744539030526E-2</v>
      </c>
      <c r="P793" s="44">
        <f>IFERROR(_xll.qlIndexFixing(ONIndex6M,I793,TRUE,_xll.ohTrigger(RecalcTrigger,Trigger6M)),NA())</f>
        <v>2.2474422491031154E-2</v>
      </c>
      <c r="Q793" s="178">
        <f>IFERROR(_xll.qlIndexFixing(ONIndex1Y,I793,TRUE,_xll.ohTrigger(RecalcTrigger,Trigger1Y)),NA())</f>
        <v>2.3526223568436366E-2</v>
      </c>
    </row>
    <row r="794" spans="2:17" x14ac:dyDescent="0.2">
      <c r="B794" s="39" t="s">
        <v>42</v>
      </c>
      <c r="D794" s="42">
        <f>_xll.qlCalendarAdvance(Calendar,$D793,B794,"f",FALSE)</f>
        <v>44944</v>
      </c>
      <c r="E794" s="172">
        <f>_xll.qlInterestRateIndexValueDate(IndexON,D794)</f>
        <v>44944</v>
      </c>
      <c r="F794" s="188">
        <f>IFERROR(_xll.qlIndexFixing(IndexON,D794,TRUE,_xll.ohTrigger(RecalcTrigger,TriggerON)),NA())</f>
        <v>1.9083191323505666E-2</v>
      </c>
      <c r="H794" s="42">
        <f>_xll.qlCalendarAdvance(Calendar,$H793,B794,"f",FALSE)</f>
        <v>44944</v>
      </c>
      <c r="I794" s="172">
        <f>_xll.qlInterestRateIndexValueDate(Index1M,$H794)</f>
        <v>44944</v>
      </c>
      <c r="J794" s="177">
        <f>IFERROR(_xll.qlIndexFixing(Index1M,$H794,TRUE,_xll.ohTrigger(RecalcTrigger,Trigger1M)),NA())</f>
        <v>2.0558790983742796E-2</v>
      </c>
      <c r="K794" s="44">
        <f>IFERROR(_xll.qlIndexFixing(Index3M,H794,TRUE,_xll.ohTrigger(RecalcTrigger,Trigger3M)),NA())</f>
        <v>2.1115346588666109E-2</v>
      </c>
      <c r="L794" s="44">
        <f>IFERROR(_xll.qlIndexFixing(Index6M,$H794,TRUE,_xll.ohTrigger(RecalcTrigger,Trigger6M)),NA())</f>
        <v>2.2760905925225006E-2</v>
      </c>
      <c r="M794" s="178">
        <f>IFERROR(_xll.qlIndexFixing(Index1Y,$H794,TRUE,_xll.ohTrigger(RecalcTrigger,Trigger1Y)),NA())</f>
        <v>2.3916452524665344E-2</v>
      </c>
      <c r="N794" s="177">
        <f>IFERROR(_xll.qlIndexFixing(ONIndex1M,I794,TRUE,_xll.ohTrigger(RecalcTrigger,Trigger1M)),NA())</f>
        <v>2.0512217162852453E-2</v>
      </c>
      <c r="O794" s="44">
        <f>IFERROR(_xll.qlIndexFixing(ONIndex3M,I794,TRUE,_xll.ohTrigger(RecalcTrigger,Trigger3M)),NA())</f>
        <v>2.0981706212446216E-2</v>
      </c>
      <c r="P794" s="44">
        <f>IFERROR(_xll.qlIndexFixing(ONIndex6M,I794,TRUE,_xll.ohTrigger(RecalcTrigger,Trigger6M)),NA())</f>
        <v>2.2487794270217298E-2</v>
      </c>
      <c r="Q794" s="178">
        <f>IFERROR(_xll.qlIndexFixing(ONIndex1Y,I794,TRUE,_xll.ohTrigger(RecalcTrigger,Trigger1Y)),NA())</f>
        <v>2.3534211775884106E-2</v>
      </c>
    </row>
    <row r="795" spans="2:17" x14ac:dyDescent="0.2">
      <c r="B795" s="39" t="s">
        <v>42</v>
      </c>
      <c r="D795" s="42">
        <f>_xll.qlCalendarAdvance(Calendar,$D794,B795,"f",FALSE)</f>
        <v>44951</v>
      </c>
      <c r="E795" s="172">
        <f>_xll.qlInterestRateIndexValueDate(IndexON,D795)</f>
        <v>44951</v>
      </c>
      <c r="F795" s="188">
        <f>IFERROR(_xll.qlIndexFixing(IndexON,D795,TRUE,_xll.ohTrigger(RecalcTrigger,TriggerON)),NA())</f>
        <v>1.9101156365887162E-2</v>
      </c>
      <c r="H795" s="42">
        <f>_xll.qlCalendarAdvance(Calendar,$H794,B795,"f",FALSE)</f>
        <v>44951</v>
      </c>
      <c r="I795" s="172">
        <f>_xll.qlInterestRateIndexValueDate(Index1M,$H795)</f>
        <v>44951</v>
      </c>
      <c r="J795" s="177">
        <f>IFERROR(_xll.qlIndexFixing(Index1M,$H795,TRUE,_xll.ohTrigger(RecalcTrigger,Trigger1M)),NA())</f>
        <v>2.0571052826234736E-2</v>
      </c>
      <c r="K795" s="44">
        <f>IFERROR(_xll.qlIndexFixing(Index3M,H795,TRUE,_xll.ohTrigger(RecalcTrigger,Trigger3M)),NA())</f>
        <v>2.1127659273301909E-2</v>
      </c>
      <c r="L795" s="44">
        <f>IFERROR(_xll.qlIndexFixing(Index6M,$H795,TRUE,_xll.ohTrigger(RecalcTrigger,Trigger6M)),NA())</f>
        <v>2.2771360043633133E-2</v>
      </c>
      <c r="M795" s="178">
        <f>IFERROR(_xll.qlIndexFixing(Index1Y,$H795,TRUE,_xll.ohTrigger(RecalcTrigger,Trigger1Y)),NA())</f>
        <v>2.3918949459994732E-2</v>
      </c>
      <c r="N795" s="177">
        <f>IFERROR(_xll.qlIndexFixing(ONIndex1M,I795,TRUE,_xll.ohTrigger(RecalcTrigger,Trigger1M)),NA())</f>
        <v>2.0524531277943403E-2</v>
      </c>
      <c r="O795" s="44">
        <f>IFERROR(_xll.qlIndexFixing(ONIndex3M,I795,TRUE,_xll.ohTrigger(RecalcTrigger,Trigger3M)),NA())</f>
        <v>2.0994571098934545E-2</v>
      </c>
      <c r="P795" s="44">
        <f>IFERROR(_xll.qlIndexFixing(ONIndex6M,I795,TRUE,_xll.ohTrigger(RecalcTrigger,Trigger6M)),NA())</f>
        <v>2.2500947120949188E-2</v>
      </c>
      <c r="Q795" s="178">
        <f>IFERROR(_xll.qlIndexFixing(ONIndex1Y,I795,TRUE,_xll.ohTrigger(RecalcTrigger,Trigger1Y)),NA())</f>
        <v>2.3541962180981812E-2</v>
      </c>
    </row>
    <row r="796" spans="2:17" x14ac:dyDescent="0.2">
      <c r="B796" s="39" t="s">
        <v>42</v>
      </c>
      <c r="D796" s="42">
        <f>_xll.qlCalendarAdvance(Calendar,$D795,B796,"f",FALSE)</f>
        <v>44958</v>
      </c>
      <c r="E796" s="172">
        <f>_xll.qlInterestRateIndexValueDate(IndexON,D796)</f>
        <v>44958</v>
      </c>
      <c r="F796" s="188">
        <f>IFERROR(_xll.qlIndexFixing(IndexON,D796,TRUE,_xll.ohTrigger(RecalcTrigger,TriggerON)),NA())</f>
        <v>1.9118973902984004E-2</v>
      </c>
      <c r="H796" s="42">
        <f>_xll.qlCalendarAdvance(Calendar,$H795,B796,"f",FALSE)</f>
        <v>44958</v>
      </c>
      <c r="I796" s="172">
        <f>_xll.qlInterestRateIndexValueDate(Index1M,$H796)</f>
        <v>44958</v>
      </c>
      <c r="J796" s="177">
        <f>IFERROR(_xll.qlIndexFixing(Index1M,$H796,TRUE,_xll.ohTrigger(RecalcTrigger,Trigger1M)),NA())</f>
        <v>2.0576028128972967E-2</v>
      </c>
      <c r="K796" s="44">
        <f>IFERROR(_xll.qlIndexFixing(Index3M,H796,TRUE,_xll.ohTrigger(RecalcTrigger,Trigger3M)),NA())</f>
        <v>2.1139874708961899E-2</v>
      </c>
      <c r="L796" s="44">
        <f>IFERROR(_xll.qlIndexFixing(Index6M,$H796,TRUE,_xll.ohTrigger(RecalcTrigger,Trigger6M)),NA())</f>
        <v>2.2781592827130385E-2</v>
      </c>
      <c r="M796" s="178">
        <f>IFERROR(_xll.qlIndexFixing(Index1Y,$H796,TRUE,_xll.ohTrigger(RecalcTrigger,Trigger1Y)),NA())</f>
        <v>2.392131840530265E-2</v>
      </c>
      <c r="N796" s="177">
        <f>IFERROR(_xll.qlIndexFixing(ONIndex1M,I796,TRUE,_xll.ohTrigger(RecalcTrigger,Trigger1M)),NA())</f>
        <v>2.0536812869405008E-2</v>
      </c>
      <c r="O796" s="44">
        <f>IFERROR(_xll.qlIndexFixing(ONIndex3M,I796,TRUE,_xll.ohTrigger(RecalcTrigger,Trigger3M)),NA())</f>
        <v>2.1007339198819697E-2</v>
      </c>
      <c r="P796" s="44">
        <f>IFERROR(_xll.qlIndexFixing(ONIndex6M,I796,TRUE,_xll.ohTrigger(RecalcTrigger,Trigger6M)),NA())</f>
        <v>2.2513881043307871E-2</v>
      </c>
      <c r="Q796" s="178">
        <f>IFERROR(_xll.qlIndexFixing(ONIndex1Y,I796,TRUE,_xll.ohTrigger(RecalcTrigger,Trigger1Y)),NA())</f>
        <v>2.3549474783567392E-2</v>
      </c>
    </row>
    <row r="797" spans="2:17" x14ac:dyDescent="0.2">
      <c r="B797" s="39" t="s">
        <v>42</v>
      </c>
      <c r="D797" s="42">
        <f>_xll.qlCalendarAdvance(Calendar,$D796,B797,"f",FALSE)</f>
        <v>44965</v>
      </c>
      <c r="E797" s="172">
        <f>_xll.qlInterestRateIndexValueDate(IndexON,D797)</f>
        <v>44965</v>
      </c>
      <c r="F797" s="188">
        <f>IFERROR(_xll.qlIndexFixing(IndexON,D797,TRUE,_xll.ohTrigger(RecalcTrigger,TriggerON)),NA())</f>
        <v>1.913664393487724E-2</v>
      </c>
      <c r="H797" s="42">
        <f>_xll.qlCalendarAdvance(Calendar,$H796,B797,"f",FALSE)</f>
        <v>44965</v>
      </c>
      <c r="I797" s="172">
        <f>_xll.qlInterestRateIndexValueDate(Index1M,$H797)</f>
        <v>44965</v>
      </c>
      <c r="J797" s="177">
        <f>IFERROR(_xll.qlIndexFixing(Index1M,$H797,TRUE,_xll.ohTrigger(RecalcTrigger,Trigger1M)),NA())</f>
        <v>2.0588233026052494E-2</v>
      </c>
      <c r="K797" s="44">
        <f>IFERROR(_xll.qlIndexFixing(Index3M,H797,TRUE,_xll.ohTrigger(RecalcTrigger,Trigger3M)),NA())</f>
        <v>2.1150533580755564E-2</v>
      </c>
      <c r="L797" s="44">
        <f>IFERROR(_xll.qlIndexFixing(Index6M,$H797,TRUE,_xll.ohTrigger(RecalcTrigger,Trigger6M)),NA())</f>
        <v>2.2791604272385361E-2</v>
      </c>
      <c r="M797" s="178">
        <f>IFERROR(_xll.qlIndexFixing(Index1Y,$H797,TRUE,_xll.ohTrigger(RecalcTrigger,Trigger1Y)),NA())</f>
        <v>2.3923566388893036E-2</v>
      </c>
      <c r="N797" s="177">
        <f>IFERROR(_xll.qlIndexFixing(ONIndex1M,I797,TRUE,_xll.ohTrigger(RecalcTrigger,Trigger1M)),NA())</f>
        <v>2.0549061937237267E-2</v>
      </c>
      <c r="O797" s="44">
        <f>IFERROR(_xll.qlIndexFixing(ONIndex3M,I797,TRUE,_xll.ohTrigger(RecalcTrigger,Trigger3M)),NA())</f>
        <v>2.1020010511777487E-2</v>
      </c>
      <c r="P797" s="44">
        <f>IFERROR(_xll.qlIndexFixing(ONIndex6M,I797,TRUE,_xll.ohTrigger(RecalcTrigger,Trigger6M)),NA())</f>
        <v>2.2526596037293345E-2</v>
      </c>
      <c r="Q797" s="178">
        <f>IFERROR(_xll.qlIndexFixing(ONIndex1Y,I797,TRUE,_xll.ohTrigger(RecalcTrigger,Trigger1Y)),NA())</f>
        <v>2.3556749583802938E-2</v>
      </c>
    </row>
    <row r="798" spans="2:17" x14ac:dyDescent="0.2">
      <c r="B798" s="39" t="s">
        <v>42</v>
      </c>
      <c r="D798" s="42">
        <f>_xll.qlCalendarAdvance(Calendar,$D797,B798,"f",FALSE)</f>
        <v>44972</v>
      </c>
      <c r="E798" s="172">
        <f>_xll.qlInterestRateIndexValueDate(IndexON,D798)</f>
        <v>44972</v>
      </c>
      <c r="F798" s="188">
        <f>IFERROR(_xll.qlIndexFixing(IndexON,D798,TRUE,_xll.ohTrigger(RecalcTrigger,TriggerON)),NA())</f>
        <v>1.9154166461485822E-2</v>
      </c>
      <c r="H798" s="42">
        <f>_xll.qlCalendarAdvance(Calendar,$H797,B798,"f",FALSE)</f>
        <v>44972</v>
      </c>
      <c r="I798" s="172">
        <f>_xll.qlInterestRateIndexValueDate(Index1M,$H798)</f>
        <v>44972</v>
      </c>
      <c r="J798" s="177">
        <f>IFERROR(_xll.qlIndexFixing(Index1M,$H798,TRUE,_xll.ohTrigger(RecalcTrigger,Trigger1M)),NA())</f>
        <v>2.0600405360947805E-2</v>
      </c>
      <c r="K798" s="44">
        <f>IFERROR(_xll.qlIndexFixing(Index3M,H798,TRUE,_xll.ohTrigger(RecalcTrigger,Trigger3M)),NA())</f>
        <v>2.1162560767035665E-2</v>
      </c>
      <c r="L798" s="44">
        <f>IFERROR(_xll.qlIndexFixing(Index6M,$H798,TRUE,_xll.ohTrigger(RecalcTrigger,Trigger6M)),NA())</f>
        <v>2.2801394376136506E-2</v>
      </c>
      <c r="M798" s="178">
        <f>IFERROR(_xll.qlIndexFixing(Index1Y,$H798,TRUE,_xll.ohTrigger(RecalcTrigger,Trigger1Y)),NA())</f>
        <v>2.3925700439175079E-2</v>
      </c>
      <c r="N798" s="177">
        <f>IFERROR(_xll.qlIndexFixing(ONIndex1M,I798,TRUE,_xll.ohTrigger(RecalcTrigger,Trigger1M)),NA())</f>
        <v>2.0561278481440182E-2</v>
      </c>
      <c r="O798" s="44">
        <f>IFERROR(_xll.qlIndexFixing(ONIndex3M,I798,TRUE,_xll.ohTrigger(RecalcTrigger,Trigger3M)),NA())</f>
        <v>2.1032585037888962E-2</v>
      </c>
      <c r="P798" s="44">
        <f>IFERROR(_xll.qlIndexFixing(ONIndex6M,I798,TRUE,_xll.ohTrigger(RecalcTrigger,Trigger6M)),NA())</f>
        <v>2.2539092102743519E-2</v>
      </c>
      <c r="Q798" s="178">
        <f>IFERROR(_xll.qlIndexFixing(ONIndex1Y,I798,TRUE,_xll.ohTrigger(RecalcTrigger,Trigger1Y)),NA())</f>
        <v>2.3563786581526358E-2</v>
      </c>
    </row>
    <row r="799" spans="2:17" x14ac:dyDescent="0.2">
      <c r="B799" s="39" t="s">
        <v>42</v>
      </c>
      <c r="D799" s="42">
        <f>_xll.qlCalendarAdvance(Calendar,$D798,B799,"f",FALSE)</f>
        <v>44979</v>
      </c>
      <c r="E799" s="172">
        <f>_xll.qlInterestRateIndexValueDate(IndexON,D799)</f>
        <v>44979</v>
      </c>
      <c r="F799" s="188">
        <f>IFERROR(_xll.qlIndexFixing(IndexON,D799,TRUE,_xll.ohTrigger(RecalcTrigger,TriggerON)),NA())</f>
        <v>1.9171541482728705E-2</v>
      </c>
      <c r="H799" s="42">
        <f>_xll.qlCalendarAdvance(Calendar,$H798,B799,"f",FALSE)</f>
        <v>44979</v>
      </c>
      <c r="I799" s="172">
        <f>_xll.qlInterestRateIndexValueDate(Index1M,$H799)</f>
        <v>44979</v>
      </c>
      <c r="J799" s="177">
        <f>IFERROR(_xll.qlIndexFixing(Index1M,$H799,TRUE,_xll.ohTrigger(RecalcTrigger,Trigger1M)),NA())</f>
        <v>2.0612545133572063E-2</v>
      </c>
      <c r="K799" s="44">
        <f>IFERROR(_xll.qlIndexFixing(Index3M,H799,TRUE,_xll.ohTrigger(RecalcTrigger,Trigger3M)),NA())</f>
        <v>2.1174490707029925E-2</v>
      </c>
      <c r="L799" s="44">
        <f>IFERROR(_xll.qlIndexFixing(Index6M,$H799,TRUE,_xll.ohTrigger(RecalcTrigger,Trigger6M)),NA())</f>
        <v>2.2810963135196601E-2</v>
      </c>
      <c r="M799" s="178">
        <f>IFERROR(_xll.qlIndexFixing(Index1Y,$H799,TRUE,_xll.ohTrigger(RecalcTrigger,Trigger1Y)),NA())</f>
        <v>2.3927727584656777E-2</v>
      </c>
      <c r="N799" s="177">
        <f>IFERROR(_xll.qlIndexFixing(ONIndex1M,I799,TRUE,_xll.ohTrigger(RecalcTrigger,Trigger1M)),NA())</f>
        <v>2.0573462502094797E-2</v>
      </c>
      <c r="O799" s="44">
        <f>IFERROR(_xll.qlIndexFixing(ONIndex3M,I799,TRUE,_xll.ohTrigger(RecalcTrigger,Trigger3M)),NA())</f>
        <v>2.1045062777235168E-2</v>
      </c>
      <c r="P799" s="44">
        <f>IFERROR(_xll.qlIndexFixing(ONIndex6M,I799,TRUE,_xll.ohTrigger(RecalcTrigger,Trigger6M)),NA())</f>
        <v>2.2551369239739438E-2</v>
      </c>
      <c r="Q799" s="178">
        <f>IFERROR(_xll.qlIndexFixing(ONIndex1Y,I799,TRUE,_xll.ohTrigger(RecalcTrigger,Trigger1Y)),NA())</f>
        <v>2.3570585776818698E-2</v>
      </c>
    </row>
    <row r="800" spans="2:17" x14ac:dyDescent="0.2">
      <c r="B800" s="39" t="s">
        <v>42</v>
      </c>
      <c r="D800" s="42">
        <f>_xll.qlCalendarAdvance(Calendar,$D799,B800,"f",FALSE)</f>
        <v>44986</v>
      </c>
      <c r="E800" s="172">
        <f>_xll.qlInterestRateIndexValueDate(IndexON,D800)</f>
        <v>44986</v>
      </c>
      <c r="F800" s="188">
        <f>IFERROR(_xll.qlIndexFixing(IndexON,D800,TRUE,_xll.ohTrigger(RecalcTrigger,TriggerON)),NA())</f>
        <v>1.9188768998686934E-2</v>
      </c>
      <c r="H800" s="42">
        <f>_xll.qlCalendarAdvance(Calendar,$H799,B800,"f",FALSE)</f>
        <v>44986</v>
      </c>
      <c r="I800" s="172">
        <f>_xll.qlInterestRateIndexValueDate(Index1M,$H800)</f>
        <v>44986</v>
      </c>
      <c r="J800" s="177">
        <f>IFERROR(_xll.qlIndexFixing(Index1M,$H800,TRUE,_xll.ohTrigger(RecalcTrigger,Trigger1M)),NA())</f>
        <v>2.0631873499290385E-2</v>
      </c>
      <c r="K800" s="44">
        <f>IFERROR(_xll.qlIndexFixing(Index3M,H800,TRUE,_xll.ohTrigger(RecalcTrigger,Trigger3M)),NA())</f>
        <v>2.1190643406687987E-2</v>
      </c>
      <c r="L800" s="44">
        <f>IFERROR(_xll.qlIndexFixing(Index6M,$H800,TRUE,_xll.ohTrigger(RecalcTrigger,Trigger6M)),NA())</f>
        <v>2.2824211192760586E-2</v>
      </c>
      <c r="M800" s="178">
        <f>IFERROR(_xll.qlIndexFixing(Index1Y,$H800,TRUE,_xll.ohTrigger(RecalcTrigger,Trigger1Y)),NA())</f>
        <v>2.3930500096100715E-2</v>
      </c>
      <c r="N800" s="177">
        <f>IFERROR(_xll.qlIndexFixing(ONIndex1M,I800,TRUE,_xll.ohTrigger(RecalcTrigger,Trigger1M)),NA())</f>
        <v>2.0585613999039021E-2</v>
      </c>
      <c r="O800" s="44">
        <f>IFERROR(_xll.qlIndexFixing(ONIndex3M,I800,TRUE,_xll.ohTrigger(RecalcTrigger,Trigger3M)),NA())</f>
        <v>2.1057443729735059E-2</v>
      </c>
      <c r="P800" s="44">
        <f>IFERROR(_xll.qlIndexFixing(ONIndex6M,I800,TRUE,_xll.ohTrigger(RecalcTrigger,Trigger6M)),NA())</f>
        <v>2.256342744836215E-2</v>
      </c>
      <c r="Q800" s="178">
        <f>IFERROR(_xll.qlIndexFixing(ONIndex1Y,I800,TRUE,_xll.ohTrigger(RecalcTrigger,Trigger1Y)),NA())</f>
        <v>2.3577147169679957E-2</v>
      </c>
    </row>
    <row r="801" spans="2:17" x14ac:dyDescent="0.2">
      <c r="B801" s="39" t="s">
        <v>42</v>
      </c>
      <c r="D801" s="42">
        <f>_xll.qlCalendarAdvance(Calendar,$D800,B801,"f",FALSE)</f>
        <v>44993</v>
      </c>
      <c r="E801" s="172">
        <f>_xll.qlInterestRateIndexValueDate(IndexON,D801)</f>
        <v>44993</v>
      </c>
      <c r="F801" s="188">
        <f>IFERROR(_xll.qlIndexFixing(IndexON,D801,TRUE,_xll.ohTrigger(RecalcTrigger,TriggerON)),NA())</f>
        <v>1.9205849009279463E-2</v>
      </c>
      <c r="H801" s="42">
        <f>_xll.qlCalendarAdvance(Calendar,$H800,B801,"f",FALSE)</f>
        <v>44993</v>
      </c>
      <c r="I801" s="172">
        <f>_xll.qlInterestRateIndexValueDate(Index1M,$H801)</f>
        <v>44993</v>
      </c>
      <c r="J801" s="177">
        <f>IFERROR(_xll.qlIndexFixing(Index1M,$H801,TRUE,_xll.ohTrigger(RecalcTrigger,Trigger1M)),NA())</f>
        <v>2.064538220446907E-2</v>
      </c>
      <c r="K801" s="44">
        <f>IFERROR(_xll.qlIndexFixing(Index3M,H801,TRUE,_xll.ohTrigger(RecalcTrigger,Trigger3M)),NA())</f>
        <v>2.1202360048135287E-2</v>
      </c>
      <c r="L801" s="44">
        <f>IFERROR(_xll.qlIndexFixing(Index6M,$H801,TRUE,_xll.ohTrigger(RecalcTrigger,Trigger6M)),NA())</f>
        <v>2.283329151341543E-2</v>
      </c>
      <c r="M801" s="178">
        <f>IFERROR(_xll.qlIndexFixing(Index1Y,$H801,TRUE,_xll.ohTrigger(RecalcTrigger,Trigger1Y)),NA())</f>
        <v>2.3932334658700437E-2</v>
      </c>
      <c r="N801" s="177">
        <f>IFERROR(_xll.qlIndexFixing(ONIndex1M,I801,TRUE,_xll.ohTrigger(RecalcTrigger,Trigger1M)),NA())</f>
        <v>2.0597732972434946E-2</v>
      </c>
      <c r="O801" s="44">
        <f>IFERROR(_xll.qlIndexFixing(ONIndex3M,I801,TRUE,_xll.ohTrigger(RecalcTrigger,Trigger3M)),NA())</f>
        <v>2.1069727895307588E-2</v>
      </c>
      <c r="P801" s="44">
        <f>IFERROR(_xll.qlIndexFixing(ONIndex6M,I801,TRUE,_xll.ohTrigger(RecalcTrigger,Trigger6M)),NA())</f>
        <v>2.2575266728368515E-2</v>
      </c>
      <c r="Q801" s="178">
        <f>IFERROR(_xll.qlIndexFixing(ONIndex1Y,I801,TRUE,_xll.ohTrigger(RecalcTrigger,Trigger1Y)),NA())</f>
        <v>2.3583470759948044E-2</v>
      </c>
    </row>
    <row r="802" spans="2:17" x14ac:dyDescent="0.2">
      <c r="B802" s="39" t="s">
        <v>42</v>
      </c>
      <c r="D802" s="42">
        <f>_xll.qlCalendarAdvance(Calendar,$D801,B802,"f",FALSE)</f>
        <v>45000</v>
      </c>
      <c r="E802" s="172">
        <f>_xll.qlInterestRateIndexValueDate(IndexON,D802)</f>
        <v>45000</v>
      </c>
      <c r="F802" s="188">
        <f>IFERROR(_xll.qlIndexFixing(IndexON,D802,TRUE,_xll.ohTrigger(RecalcTrigger,TriggerON)),NA())</f>
        <v>1.9222781514587339E-2</v>
      </c>
      <c r="H802" s="42">
        <f>_xll.qlCalendarAdvance(Calendar,$H801,B802,"f",FALSE)</f>
        <v>45000</v>
      </c>
      <c r="I802" s="172">
        <f>_xll.qlInterestRateIndexValueDate(Index1M,$H802)</f>
        <v>45000</v>
      </c>
      <c r="J802" s="177">
        <f>IFERROR(_xll.qlIndexFixing(Index1M,$H802,TRUE,_xll.ohTrigger(RecalcTrigger,Trigger1M)),NA())</f>
        <v>2.0655973781454187E-2</v>
      </c>
      <c r="K802" s="44">
        <f>IFERROR(_xll.qlIndexFixing(Index3M,H802,TRUE,_xll.ohTrigger(RecalcTrigger,Trigger3M)),NA())</f>
        <v>2.1213979424818685E-2</v>
      </c>
      <c r="L802" s="44">
        <f>IFERROR(_xll.qlIndexFixing(Index6M,$H802,TRUE,_xll.ohTrigger(RecalcTrigger,Trigger6M)),NA())</f>
        <v>2.2842150438987439E-2</v>
      </c>
      <c r="M802" s="178">
        <f>IFERROR(_xll.qlIndexFixing(Index1Y,$H802,TRUE,_xll.ohTrigger(RecalcTrigger,Trigger1Y)),NA())</f>
        <v>2.3934083967700543E-2</v>
      </c>
      <c r="N802" s="177">
        <f>IFERROR(_xll.qlIndexFixing(ONIndex1M,I802,TRUE,_xll.ohTrigger(RecalcTrigger,Trigger1M)),NA())</f>
        <v>2.0609819422120479E-2</v>
      </c>
      <c r="O802" s="44">
        <f>IFERROR(_xll.qlIndexFixing(ONIndex3M,I802,TRUE,_xll.ohTrigger(RecalcTrigger,Trigger3M)),NA())</f>
        <v>2.1081915274114849E-2</v>
      </c>
      <c r="P802" s="44">
        <f>IFERROR(_xll.qlIndexFixing(ONIndex6M,I802,TRUE,_xll.ohTrigger(RecalcTrigger,Trigger6M)),NA())</f>
        <v>2.2586887079920626E-2</v>
      </c>
      <c r="Q802" s="178">
        <f>IFERROR(_xll.qlIndexFixing(ONIndex1Y,I802,TRUE,_xll.ohTrigger(RecalcTrigger,Trigger1Y)),NA())</f>
        <v>2.3589556547785051E-2</v>
      </c>
    </row>
    <row r="803" spans="2:17" x14ac:dyDescent="0.2">
      <c r="B803" s="39" t="s">
        <v>42</v>
      </c>
      <c r="D803" s="42">
        <f>_xll.qlCalendarAdvance(Calendar,$D802,B803,"f",FALSE)</f>
        <v>45007</v>
      </c>
      <c r="E803" s="172">
        <f>_xll.qlInterestRateIndexValueDate(IndexON,D803)</f>
        <v>45007</v>
      </c>
      <c r="F803" s="188">
        <f>IFERROR(_xll.qlIndexFixing(IndexON,D803,TRUE,_xll.ohTrigger(RecalcTrigger,TriggerON)),NA())</f>
        <v>1.923956651444847E-2</v>
      </c>
      <c r="H803" s="42">
        <f>_xll.qlCalendarAdvance(Calendar,$H802,B803,"f",FALSE)</f>
        <v>45007</v>
      </c>
      <c r="I803" s="172">
        <f>_xll.qlInterestRateIndexValueDate(Index1M,$H803)</f>
        <v>45007</v>
      </c>
      <c r="J803" s="177">
        <f>IFERROR(_xll.qlIndexFixing(Index1M,$H803,TRUE,_xll.ohTrigger(RecalcTrigger,Trigger1M)),NA())</f>
        <v>2.0667975067737331E-2</v>
      </c>
      <c r="K803" s="44">
        <f>IFERROR(_xll.qlIndexFixing(Index3M,H803,TRUE,_xll.ohTrigger(RecalcTrigger,Trigger3M)),NA())</f>
        <v>2.1225501535887197E-2</v>
      </c>
      <c r="L803" s="44">
        <f>IFERROR(_xll.qlIndexFixing(Index6M,$H803,TRUE,_xll.ohTrigger(RecalcTrigger,Trigger6M)),NA())</f>
        <v>2.285078796654353E-2</v>
      </c>
      <c r="M803" s="178">
        <f>IFERROR(_xll.qlIndexFixing(Index1Y,$H803,TRUE,_xll.ohTrigger(RecalcTrigger,Trigger1Y)),NA())</f>
        <v>2.3935755033181381E-2</v>
      </c>
      <c r="N803" s="177">
        <f>IFERROR(_xll.qlIndexFixing(ONIndex1M,I803,TRUE,_xll.ohTrigger(RecalcTrigger,Trigger1M)),NA())</f>
        <v>2.0621873348257713E-2</v>
      </c>
      <c r="O803" s="44">
        <f>IFERROR(_xll.qlIndexFixing(ONIndex3M,I803,TRUE,_xll.ohTrigger(RecalcTrigger,Trigger3M)),NA())</f>
        <v>2.1094005866075793E-2</v>
      </c>
      <c r="P803" s="44">
        <f>IFERROR(_xll.qlIndexFixing(ONIndex6M,I803,TRUE,_xll.ohTrigger(RecalcTrigger,Trigger6M)),NA())</f>
        <v>2.259828850285639E-2</v>
      </c>
      <c r="Q803" s="178">
        <f>IFERROR(_xll.qlIndexFixing(ONIndex1Y,I803,TRUE,_xll.ohTrigger(RecalcTrigger,Trigger1Y)),NA())</f>
        <v>2.3595404533109932E-2</v>
      </c>
    </row>
    <row r="804" spans="2:17" x14ac:dyDescent="0.2">
      <c r="B804" s="39" t="s">
        <v>42</v>
      </c>
      <c r="D804" s="42">
        <f>_xll.qlCalendarAdvance(Calendar,$D803,B804,"f",FALSE)</f>
        <v>45014</v>
      </c>
      <c r="E804" s="172">
        <f>_xll.qlInterestRateIndexValueDate(IndexON,D804)</f>
        <v>45014</v>
      </c>
      <c r="F804" s="188">
        <f>IFERROR(_xll.qlIndexFixing(IndexON,D804,TRUE,_xll.ohTrigger(RecalcTrigger,TriggerON)),NA())</f>
        <v>1.9256204008862854E-2</v>
      </c>
      <c r="H804" s="42">
        <f>_xll.qlCalendarAdvance(Calendar,$H803,B804,"f",FALSE)</f>
        <v>45014</v>
      </c>
      <c r="I804" s="172">
        <f>_xll.qlInterestRateIndexValueDate(Index1M,$H804)</f>
        <v>45014</v>
      </c>
      <c r="J804" s="177">
        <f>IFERROR(_xll.qlIndexFixing(Index1M,$H804,TRUE,_xll.ohTrigger(RecalcTrigger,Trigger1M)),NA())</f>
        <v>2.0675631158210472E-2</v>
      </c>
      <c r="K804" s="44">
        <f>IFERROR(_xll.qlIndexFixing(Index3M,H804,TRUE,_xll.ohTrigger(RecalcTrigger,Trigger3M)),NA())</f>
        <v>2.1236926380496884E-2</v>
      </c>
      <c r="L804" s="44">
        <f>IFERROR(_xll.qlIndexFixing(Index6M,$H804,TRUE,_xll.ohTrigger(RecalcTrigger,Trigger6M)),NA())</f>
        <v>2.2859204093224179E-2</v>
      </c>
      <c r="M804" s="178">
        <f>IFERROR(_xll.qlIndexFixing(Index1Y,$H804,TRUE,_xll.ohTrigger(RecalcTrigger,Trigger1Y)),NA())</f>
        <v>2.3936505743801684E-2</v>
      </c>
      <c r="N804" s="177">
        <f>IFERROR(_xll.qlIndexFixing(ONIndex1M,I804,TRUE,_xll.ohTrigger(RecalcTrigger,Trigger1M)),NA())</f>
        <v>2.0633894750684556E-2</v>
      </c>
      <c r="O804" s="44">
        <f>IFERROR(_xll.qlIndexFixing(ONIndex3M,I804,TRUE,_xll.ohTrigger(RecalcTrigger,Trigger3M)),NA())</f>
        <v>2.1105999671109377E-2</v>
      </c>
      <c r="P804" s="44">
        <f>IFERROR(_xll.qlIndexFixing(ONIndex6M,I804,TRUE,_xll.ohTrigger(RecalcTrigger,Trigger6M)),NA())</f>
        <v>2.2609470997256853E-2</v>
      </c>
      <c r="Q804" s="178">
        <f>IFERROR(_xll.qlIndexFixing(ONIndex1Y,I804,TRUE,_xll.ohTrigger(RecalcTrigger,Trigger1Y)),NA())</f>
        <v>2.3601014715841639E-2</v>
      </c>
    </row>
    <row r="805" spans="2:17" x14ac:dyDescent="0.2">
      <c r="B805" s="39" t="s">
        <v>42</v>
      </c>
      <c r="D805" s="42">
        <f>_xll.qlCalendarAdvance(Calendar,$D804,B805,"f",FALSE)</f>
        <v>45021</v>
      </c>
      <c r="E805" s="172">
        <f>_xll.qlInterestRateIndexValueDate(IndexON,D805)</f>
        <v>45021</v>
      </c>
      <c r="F805" s="188">
        <f>IFERROR(_xll.qlIndexFixing(IndexON,D805,TRUE,_xll.ohTrigger(RecalcTrigger,TriggerON)),NA())</f>
        <v>1.9272693997911539E-2</v>
      </c>
      <c r="H805" s="42">
        <f>_xll.qlCalendarAdvance(Calendar,$H804,B805,"f",FALSE)</f>
        <v>45021</v>
      </c>
      <c r="I805" s="172">
        <f>_xll.qlInterestRateIndexValueDate(Index1M,$H805)</f>
        <v>45021</v>
      </c>
      <c r="J805" s="177">
        <f>IFERROR(_xll.qlIndexFixing(Index1M,$H805,TRUE,_xll.ohTrigger(RecalcTrigger,Trigger1M)),NA())</f>
        <v>2.068757225544101E-2</v>
      </c>
      <c r="K805" s="44">
        <f>IFERROR(_xll.qlIndexFixing(Index3M,H805,TRUE,_xll.ohTrigger(RecalcTrigger,Trigger3M)),NA())</f>
        <v>2.1246845893863713E-2</v>
      </c>
      <c r="L805" s="44">
        <f>IFERROR(_xll.qlIndexFixing(Index6M,$H805,TRUE,_xll.ohTrigger(RecalcTrigger,Trigger6M)),NA())</f>
        <v>2.2866176494425874E-2</v>
      </c>
      <c r="M805" s="178">
        <f>IFERROR(_xll.qlIndexFixing(Index1Y,$H805,TRUE,_xll.ohTrigger(RecalcTrigger,Trigger1Y)),NA())</f>
        <v>2.3938890474228355E-2</v>
      </c>
      <c r="N805" s="177">
        <f>IFERROR(_xll.qlIndexFixing(ONIndex1M,I805,TRUE,_xll.ohTrigger(RecalcTrigger,Trigger1M)),NA())</f>
        <v>2.06458836295631E-2</v>
      </c>
      <c r="O805" s="44">
        <f>IFERROR(_xll.qlIndexFixing(ONIndex3M,I805,TRUE,_xll.ohTrigger(RecalcTrigger,Trigger3M)),NA())</f>
        <v>2.1117896689215598E-2</v>
      </c>
      <c r="P805" s="44">
        <f>IFERROR(_xll.qlIndexFixing(ONIndex6M,I805,TRUE,_xll.ohTrigger(RecalcTrigger,Trigger6M)),NA())</f>
        <v>2.2620434563122016E-2</v>
      </c>
      <c r="Q805" s="178">
        <f>IFERROR(_xll.qlIndexFixing(ONIndex1Y,I805,TRUE,_xll.ohTrigger(RecalcTrigger,Trigger1Y)),NA())</f>
        <v>2.3606387096061221E-2</v>
      </c>
    </row>
    <row r="806" spans="2:17" x14ac:dyDescent="0.2">
      <c r="B806" s="39" t="s">
        <v>42</v>
      </c>
      <c r="D806" s="42">
        <f>_xll.qlCalendarAdvance(Calendar,$D805,B806,"f",FALSE)</f>
        <v>45028</v>
      </c>
      <c r="E806" s="172">
        <f>_xll.qlInterestRateIndexValueDate(IndexON,D806)</f>
        <v>45028</v>
      </c>
      <c r="F806" s="188">
        <f>IFERROR(_xll.qlIndexFixing(IndexON,D806,TRUE,_xll.ohTrigger(RecalcTrigger,TriggerON)),NA())</f>
        <v>1.9289036481432431E-2</v>
      </c>
      <c r="H806" s="42">
        <f>_xll.qlCalendarAdvance(Calendar,$H805,B806,"f",FALSE)</f>
        <v>45028</v>
      </c>
      <c r="I806" s="172">
        <f>_xll.qlInterestRateIndexValueDate(Index1M,$H806)</f>
        <v>45028</v>
      </c>
      <c r="J806" s="177">
        <f>IFERROR(_xll.qlIndexFixing(Index1M,$H806,TRUE,_xll.ohTrigger(RecalcTrigger,Trigger1M)),NA())</f>
        <v>2.06994807868414E-2</v>
      </c>
      <c r="K806" s="44">
        <f>IFERROR(_xll.qlIndexFixing(Index3M,H806,TRUE,_xll.ohTrigger(RecalcTrigger,Trigger3M)),NA())</f>
        <v>2.1258082498295212E-2</v>
      </c>
      <c r="L806" s="44">
        <f>IFERROR(_xll.qlIndexFixing(Index6M,$H806,TRUE,_xll.ohTrigger(RecalcTrigger,Trigger6M)),NA())</f>
        <v>2.2874169097701208E-2</v>
      </c>
      <c r="M806" s="178">
        <f>IFERROR(_xll.qlIndexFixing(Index1Y,$H806,TRUE,_xll.ohTrigger(RecalcTrigger,Trigger1Y)),NA())</f>
        <v>2.3940368870260104E-2</v>
      </c>
      <c r="N806" s="177">
        <f>IFERROR(_xll.qlIndexFixing(ONIndex1M,I806,TRUE,_xll.ohTrigger(RecalcTrigger,Trigger1M)),NA())</f>
        <v>2.0657839984731252E-2</v>
      </c>
      <c r="O806" s="44">
        <f>IFERROR(_xll.qlIndexFixing(ONIndex3M,I806,TRUE,_xll.ohTrigger(RecalcTrigger,Trigger3M)),NA())</f>
        <v>2.1129696920556551E-2</v>
      </c>
      <c r="P806" s="44">
        <f>IFERROR(_xll.qlIndexFixing(ONIndex6M,I806,TRUE,_xll.ohTrigger(RecalcTrigger,Trigger6M)),NA())</f>
        <v>2.2631179200289786E-2</v>
      </c>
      <c r="Q806" s="178">
        <f>IFERROR(_xll.qlIndexFixing(ONIndex1Y,I806,TRUE,_xll.ohTrigger(RecalcTrigger,Trigger1Y)),NA())</f>
        <v>2.3611521673768676E-2</v>
      </c>
    </row>
    <row r="807" spans="2:17" x14ac:dyDescent="0.2">
      <c r="B807" s="39" t="s">
        <v>42</v>
      </c>
      <c r="D807" s="42">
        <f>_xll.qlCalendarAdvance(Calendar,$D806,B807,"f",FALSE)</f>
        <v>45035</v>
      </c>
      <c r="E807" s="172">
        <f>_xll.qlInterestRateIndexValueDate(IndexON,D807)</f>
        <v>45035</v>
      </c>
      <c r="F807" s="188">
        <f>IFERROR(_xll.qlIndexFixing(IndexON,D807,TRUE,_xll.ohTrigger(RecalcTrigger,TriggerON)),NA())</f>
        <v>1.9305231459587624E-2</v>
      </c>
      <c r="H807" s="42">
        <f>_xll.qlCalendarAdvance(Calendar,$H806,B807,"f",FALSE)</f>
        <v>45035</v>
      </c>
      <c r="I807" s="172">
        <f>_xll.qlInterestRateIndexValueDate(Index1M,$H807)</f>
        <v>45035</v>
      </c>
      <c r="J807" s="177">
        <f>IFERROR(_xll.qlIndexFixing(Index1M,$H807,TRUE,_xll.ohTrigger(RecalcTrigger,Trigger1M)),NA())</f>
        <v>2.0711356752317094E-2</v>
      </c>
      <c r="K807" s="44">
        <f>IFERROR(_xll.qlIndexFixing(Index3M,H807,TRUE,_xll.ohTrigger(RecalcTrigger,Trigger3M)),NA())</f>
        <v>2.1269221839149248E-2</v>
      </c>
      <c r="L807" s="44">
        <f>IFERROR(_xll.qlIndexFixing(Index6M,$H807,TRUE,_xll.ohTrigger(RecalcTrigger,Trigger6M)),NA())</f>
        <v>2.2881952299246427E-2</v>
      </c>
      <c r="M807" s="178">
        <f>IFERROR(_xll.qlIndexFixing(Index1Y,$H807,TRUE,_xll.ohTrigger(RecalcTrigger,Trigger1Y)),NA())</f>
        <v>2.3941797063696035E-2</v>
      </c>
      <c r="N807" s="177">
        <f>IFERROR(_xll.qlIndexFixing(ONIndex1M,I807,TRUE,_xll.ohTrigger(RecalcTrigger,Trigger1M)),NA())</f>
        <v>2.0669763816189013E-2</v>
      </c>
      <c r="O807" s="44">
        <f>IFERROR(_xll.qlIndexFixing(ONIndex3M,I807,TRUE,_xll.ohTrigger(RecalcTrigger,Trigger3M)),NA())</f>
        <v>2.114140036480805E-2</v>
      </c>
      <c r="P807" s="44">
        <f>IFERROR(_xll.qlIndexFixing(ONIndex6M,I807,TRUE,_xll.ohTrigger(RecalcTrigger,Trigger6M)),NA())</f>
        <v>2.2641704908841209E-2</v>
      </c>
      <c r="Q807" s="178">
        <f>IFERROR(_xll.qlIndexFixing(ONIndex1Y,I807,TRUE,_xll.ohTrigger(RecalcTrigger,Trigger1Y)),NA())</f>
        <v>2.3616418448882959E-2</v>
      </c>
    </row>
    <row r="808" spans="2:17" x14ac:dyDescent="0.2">
      <c r="B808" s="39" t="s">
        <v>42</v>
      </c>
      <c r="D808" s="42">
        <f>_xll.qlCalendarAdvance(Calendar,$D807,B808,"f",FALSE)</f>
        <v>45042</v>
      </c>
      <c r="E808" s="172">
        <f>_xll.qlInterestRateIndexValueDate(IndexON,D808)</f>
        <v>45042</v>
      </c>
      <c r="F808" s="188">
        <f>IFERROR(_xll.qlIndexFixing(IndexON,D808,TRUE,_xll.ohTrigger(RecalcTrigger,TriggerON)),NA())</f>
        <v>1.9321278932133978E-2</v>
      </c>
      <c r="H808" s="42">
        <f>_xll.qlCalendarAdvance(Calendar,$H807,B808,"f",FALSE)</f>
        <v>45042</v>
      </c>
      <c r="I808" s="172">
        <f>_xll.qlInterestRateIndexValueDate(Index1M,$H808)</f>
        <v>45042</v>
      </c>
      <c r="J808" s="177">
        <f>IFERROR(_xll.qlIndexFixing(Index1M,$H808,TRUE,_xll.ohTrigger(RecalcTrigger,Trigger1M)),NA())</f>
        <v>2.0723200151773535E-2</v>
      </c>
      <c r="K808" s="44">
        <f>IFERROR(_xll.qlIndexFixing(Index3M,H808,TRUE,_xll.ohTrigger(RecalcTrigger,Trigger3M)),NA())</f>
        <v>2.1280263915618925E-2</v>
      </c>
      <c r="L808" s="44">
        <f>IFERROR(_xll.qlIndexFixing(Index6M,$H808,TRUE,_xll.ohTrigger(RecalcTrigger,Trigger6M)),NA())</f>
        <v>2.288953449208328E-2</v>
      </c>
      <c r="M808" s="178">
        <f>IFERROR(_xll.qlIndexFixing(Index1Y,$H808,TRUE,_xll.ohTrigger(RecalcTrigger,Trigger1Y)),NA())</f>
        <v>2.3943182064895513E-2</v>
      </c>
      <c r="N808" s="177">
        <f>IFERROR(_xll.qlIndexFixing(ONIndex1M,I808,TRUE,_xll.ohTrigger(RecalcTrigger,Trigger1M)),NA())</f>
        <v>2.0681655124098475E-2</v>
      </c>
      <c r="O808" s="44">
        <f>IFERROR(_xll.qlIndexFixing(ONIndex3M,I808,TRUE,_xll.ohTrigger(RecalcTrigger,Trigger3M)),NA())</f>
        <v>2.1153007022213233E-2</v>
      </c>
      <c r="P808" s="44">
        <f>IFERROR(_xll.qlIndexFixing(ONIndex6M,I808,TRUE,_xll.ohTrigger(RecalcTrigger,Trigger6M)),NA())</f>
        <v>2.2652011688776286E-2</v>
      </c>
      <c r="Q808" s="178">
        <f>IFERROR(_xll.qlIndexFixing(ONIndex1Y,I808,TRUE,_xll.ohTrigger(RecalcTrigger,Trigger1Y)),NA())</f>
        <v>2.3621077421485115E-2</v>
      </c>
    </row>
    <row r="809" spans="2:17" x14ac:dyDescent="0.2">
      <c r="B809" s="39" t="s">
        <v>42</v>
      </c>
      <c r="D809" s="42">
        <f>_xll.qlCalendarAdvance(Calendar,$D808,B809,"f",FALSE)</f>
        <v>45049</v>
      </c>
      <c r="E809" s="172">
        <f>_xll.qlInterestRateIndexValueDate(IndexON,D809)</f>
        <v>45049</v>
      </c>
      <c r="F809" s="188">
        <f>IFERROR(_xll.qlIndexFixing(IndexON,D809,TRUE,_xll.ohTrigger(RecalcTrigger,TriggerON)),NA())</f>
        <v>1.9337178899233587E-2</v>
      </c>
      <c r="H809" s="42">
        <f>_xll.qlCalendarAdvance(Calendar,$H808,B809,"f",FALSE)</f>
        <v>45049</v>
      </c>
      <c r="I809" s="172">
        <f>_xll.qlInterestRateIndexValueDate(Index1M,$H809)</f>
        <v>45049</v>
      </c>
      <c r="J809" s="177">
        <f>IFERROR(_xll.qlIndexFixing(Index1M,$H809,TRUE,_xll.ohTrigger(RecalcTrigger,Trigger1M)),NA())</f>
        <v>2.0739298811651975E-2</v>
      </c>
      <c r="K809" s="44">
        <f>IFERROR(_xll.qlIndexFixing(Index3M,H809,TRUE,_xll.ohTrigger(RecalcTrigger,Trigger3M)),NA())</f>
        <v>2.1292591577660724E-2</v>
      </c>
      <c r="L809" s="44">
        <f>IFERROR(_xll.qlIndexFixing(Index6M,$H809,TRUE,_xll.ohTrigger(RecalcTrigger,Trigger6M)),NA())</f>
        <v>2.289809657526886E-2</v>
      </c>
      <c r="M809" s="178">
        <f>IFERROR(_xll.qlIndexFixing(Index1Y,$H809,TRUE,_xll.ohTrigger(RecalcTrigger,Trigger1Y)),NA())</f>
        <v>2.3944530884261291E-2</v>
      </c>
      <c r="N809" s="177">
        <f>IFERROR(_xll.qlIndexFixing(ONIndex1M,I809,TRUE,_xll.ohTrigger(RecalcTrigger,Trigger1M)),NA())</f>
        <v>2.0693513908378591E-2</v>
      </c>
      <c r="O809" s="44">
        <f>IFERROR(_xll.qlIndexFixing(ONIndex3M,I809,TRUE,_xll.ohTrigger(RecalcTrigger,Trigger3M)),NA())</f>
        <v>2.1164516892772101E-2</v>
      </c>
      <c r="P809" s="44">
        <f>IFERROR(_xll.qlIndexFixing(ONIndex6M,I809,TRUE,_xll.ohTrigger(RecalcTrigger,Trigger6M)),NA())</f>
        <v>2.2662099540013969E-2</v>
      </c>
      <c r="Q809" s="178">
        <f>IFERROR(_xll.qlIndexFixing(ONIndex1Y,I809,TRUE,_xll.ohTrigger(RecalcTrigger,Trigger1Y)),NA())</f>
        <v>2.3625498591494098E-2</v>
      </c>
    </row>
    <row r="810" spans="2:17" x14ac:dyDescent="0.2">
      <c r="B810" s="39" t="s">
        <v>42</v>
      </c>
      <c r="D810" s="42">
        <f>_xll.qlCalendarAdvance(Calendar,$D809,B810,"f",FALSE)</f>
        <v>45056</v>
      </c>
      <c r="E810" s="172">
        <f>_xll.qlInterestRateIndexValueDate(IndexON,D810)</f>
        <v>45056</v>
      </c>
      <c r="F810" s="188">
        <f>IFERROR(_xll.qlIndexFixing(IndexON,D810,TRUE,_xll.ohTrigger(RecalcTrigger,TriggerON)),NA())</f>
        <v>1.9352931360805403E-2</v>
      </c>
      <c r="H810" s="42">
        <f>_xll.qlCalendarAdvance(Calendar,$H809,B810,"f",FALSE)</f>
        <v>45056</v>
      </c>
      <c r="I810" s="172">
        <f>_xll.qlInterestRateIndexValueDate(Index1M,$H810)</f>
        <v>45056</v>
      </c>
      <c r="J810" s="177">
        <f>IFERROR(_xll.qlIndexFixing(Index1M,$H810,TRUE,_xll.ohTrigger(RecalcTrigger,Trigger1M)),NA())</f>
        <v>2.0751072105692155E-2</v>
      </c>
      <c r="K810" s="44">
        <f>IFERROR(_xll.qlIndexFixing(Index3M,H810,TRUE,_xll.ohTrigger(RecalcTrigger,Trigger3M)),NA())</f>
        <v>2.1303432806213201E-2</v>
      </c>
      <c r="L810" s="44">
        <f>IFERROR(_xll.qlIndexFixing(Index6M,$H810,TRUE,_xll.ohTrigger(RecalcTrigger,Trigger6M)),NA())</f>
        <v>2.2905291972748366E-2</v>
      </c>
      <c r="M810" s="178">
        <f>IFERROR(_xll.qlIndexFixing(Index1Y,$H810,TRUE,_xll.ohTrigger(RecalcTrigger,Trigger1Y)),NA())</f>
        <v>2.3945850532238418E-2</v>
      </c>
      <c r="N810" s="177">
        <f>IFERROR(_xll.qlIndexFixing(ONIndex1M,I810,TRUE,_xll.ohTrigger(RecalcTrigger,Trigger1M)),NA())</f>
        <v>2.070534016886727E-2</v>
      </c>
      <c r="O810" s="44">
        <f>IFERROR(_xll.qlIndexFixing(ONIndex3M,I810,TRUE,_xll.ohTrigger(RecalcTrigger,Trigger3M)),NA())</f>
        <v>2.1175929976322561E-2</v>
      </c>
      <c r="P810" s="44">
        <f>IFERROR(_xll.qlIndexFixing(ONIndex6M,I810,TRUE,_xll.ohTrigger(RecalcTrigger,Trigger6M)),NA())</f>
        <v>2.2671968462635306E-2</v>
      </c>
      <c r="Q810" s="178">
        <f>IFERROR(_xll.qlIndexFixing(ONIndex1Y,I810,TRUE,_xll.ohTrigger(RecalcTrigger,Trigger1Y)),NA())</f>
        <v>2.3629681958909909E-2</v>
      </c>
    </row>
    <row r="811" spans="2:17" x14ac:dyDescent="0.2">
      <c r="B811" s="39" t="s">
        <v>42</v>
      </c>
      <c r="D811" s="42">
        <f>_xll.qlCalendarAdvance(Calendar,$D810,B811,"f",FALSE)</f>
        <v>45063</v>
      </c>
      <c r="E811" s="172">
        <f>_xll.qlInterestRateIndexValueDate(IndexON,D811)</f>
        <v>45063</v>
      </c>
      <c r="F811" s="188">
        <f>IFERROR(_xll.qlIndexFixing(IndexON,D811,TRUE,_xll.ohTrigger(RecalcTrigger,TriggerON)),NA())</f>
        <v>1.9368536316849427E-2</v>
      </c>
      <c r="H811" s="42">
        <f>_xll.qlCalendarAdvance(Calendar,$H810,B811,"f",FALSE)</f>
        <v>45063</v>
      </c>
      <c r="I811" s="172">
        <f>_xll.qlInterestRateIndexValueDate(Index1M,$H811)</f>
        <v>45063</v>
      </c>
      <c r="J811" s="177">
        <f>IFERROR(_xll.qlIndexFixing(Index1M,$H811,TRUE,_xll.ohTrigger(RecalcTrigger,Trigger1M)),NA())</f>
        <v>2.0762812828995451E-2</v>
      </c>
      <c r="K811" s="44">
        <f>IFERROR(_xll.qlIndexFixing(Index3M,H811,TRUE,_xll.ohTrigger(RecalcTrigger,Trigger3M)),NA())</f>
        <v>2.1314176762605427E-2</v>
      </c>
      <c r="L811" s="44">
        <f>IFERROR(_xll.qlIndexFixing(Index6M,$H811,TRUE,_xll.ohTrigger(RecalcTrigger,Trigger6M)),NA())</f>
        <v>2.2912312475938001E-2</v>
      </c>
      <c r="M811" s="178">
        <f>IFERROR(_xll.qlIndexFixing(Index1Y,$H811,TRUE,_xll.ohTrigger(RecalcTrigger,Trigger1Y)),NA())</f>
        <v>2.3947148019310253E-2</v>
      </c>
      <c r="N811" s="177">
        <f>IFERROR(_xll.qlIndexFixing(ONIndex1M,I811,TRUE,_xll.ohTrigger(RecalcTrigger,Trigger1M)),NA())</f>
        <v>2.071713390580765E-2</v>
      </c>
      <c r="O811" s="44">
        <f>IFERROR(_xll.qlIndexFixing(ONIndex3M,I811,TRUE,_xll.ohTrigger(RecalcTrigger,Trigger3M)),NA())</f>
        <v>2.1187246273026705E-2</v>
      </c>
      <c r="P811" s="44">
        <f>IFERROR(_xll.qlIndexFixing(ONIndex6M,I811,TRUE,_xll.ohTrigger(RecalcTrigger,Trigger6M)),NA())</f>
        <v>2.2681618456559249E-2</v>
      </c>
      <c r="Q811" s="178">
        <f>IFERROR(_xll.qlIndexFixing(ONIndex1Y,I811,TRUE,_xll.ohTrigger(RecalcTrigger,Trigger1Y)),NA())</f>
        <v>2.3633627523651501E-2</v>
      </c>
    </row>
    <row r="812" spans="2:17" x14ac:dyDescent="0.2">
      <c r="B812" s="39" t="s">
        <v>42</v>
      </c>
      <c r="D812" s="42">
        <f>_xll.qlCalendarAdvance(Calendar,$D811,B812,"f",FALSE)</f>
        <v>45070</v>
      </c>
      <c r="E812" s="172">
        <f>_xll.qlInterestRateIndexValueDate(IndexON,D812)</f>
        <v>45070</v>
      </c>
      <c r="F812" s="188">
        <f>IFERROR(_xll.qlIndexFixing(IndexON,D812,TRUE,_xll.ohTrigger(RecalcTrigger,TriggerON)),NA())</f>
        <v>1.9383993767365659E-2</v>
      </c>
      <c r="H812" s="42">
        <f>_xll.qlCalendarAdvance(Calendar,$H811,B812,"f",FALSE)</f>
        <v>45070</v>
      </c>
      <c r="I812" s="172">
        <f>_xll.qlInterestRateIndexValueDate(Index1M,$H812)</f>
        <v>45070</v>
      </c>
      <c r="J812" s="177">
        <f>IFERROR(_xll.qlIndexFixing(Index1M,$H812,TRUE,_xll.ohTrigger(RecalcTrigger,Trigger1M)),NA())</f>
        <v>2.0774520981456261E-2</v>
      </c>
      <c r="K812" s="44">
        <f>IFERROR(_xll.qlIndexFixing(Index3M,H812,TRUE,_xll.ohTrigger(RecalcTrigger,Trigger3M)),NA())</f>
        <v>2.132482344605072E-2</v>
      </c>
      <c r="L812" s="44">
        <f>IFERROR(_xll.qlIndexFixing(Index6M,$H812,TRUE,_xll.ohTrigger(RecalcTrigger,Trigger6M)),NA())</f>
        <v>2.2919166433461407E-2</v>
      </c>
      <c r="M812" s="178">
        <f>IFERROR(_xll.qlIndexFixing(Index1Y,$H812,TRUE,_xll.ohTrigger(RecalcTrigger,Trigger1Y)),NA())</f>
        <v>2.3948430355998244E-2</v>
      </c>
      <c r="N812" s="177">
        <f>IFERROR(_xll.qlIndexFixing(ONIndex1M,I812,TRUE,_xll.ohTrigger(RecalcTrigger,Trigger1M)),NA())</f>
        <v>2.0728895119037638E-2</v>
      </c>
      <c r="O812" s="44">
        <f>IFERROR(_xll.qlIndexFixing(ONIndex3M,I812,TRUE,_xll.ohTrigger(RecalcTrigger,Trigger3M)),NA())</f>
        <v>2.1198465782641396E-2</v>
      </c>
      <c r="P812" s="44">
        <f>IFERROR(_xll.qlIndexFixing(ONIndex6M,I812,TRUE,_xll.ohTrigger(RecalcTrigger,Trigger6M)),NA())</f>
        <v>2.2691049521623707E-2</v>
      </c>
      <c r="Q812" s="178">
        <f>IFERROR(_xll.qlIndexFixing(ONIndex1Y,I812,TRUE,_xll.ohTrigger(RecalcTrigger,Trigger1Y)),NA())</f>
        <v>2.3637335285962013E-2</v>
      </c>
    </row>
    <row r="813" spans="2:17" x14ac:dyDescent="0.2">
      <c r="B813" s="39" t="s">
        <v>42</v>
      </c>
      <c r="D813" s="42">
        <f>_xll.qlCalendarAdvance(Calendar,$D812,B813,"f",FALSE)</f>
        <v>45077</v>
      </c>
      <c r="E813" s="172">
        <f>_xll.qlInterestRateIndexValueDate(IndexON,D813)</f>
        <v>45077</v>
      </c>
      <c r="F813" s="188">
        <f>IFERROR(_xll.qlIndexFixing(IndexON,D813,TRUE,_xll.ohTrigger(RecalcTrigger,TriggerON)),NA())</f>
        <v>1.9399303712192006E-2</v>
      </c>
      <c r="H813" s="42">
        <f>_xll.qlCalendarAdvance(Calendar,$H812,B813,"f",FALSE)</f>
        <v>45077</v>
      </c>
      <c r="I813" s="172">
        <f>_xll.qlInterestRateIndexValueDate(Index1M,$H813)</f>
        <v>45077</v>
      </c>
      <c r="J813" s="177">
        <f>IFERROR(_xll.qlIndexFixing(Index1M,$H813,TRUE,_xll.ohTrigger(RecalcTrigger,Trigger1M)),NA())</f>
        <v>2.0781928655479197E-2</v>
      </c>
      <c r="K813" s="44">
        <f>IFERROR(_xll.qlIndexFixing(Index3M,H813,TRUE,_xll.ohTrigger(RecalcTrigger,Trigger3M)),NA())</f>
        <v>2.1335372855768572E-2</v>
      </c>
      <c r="L813" s="44">
        <f>IFERROR(_xll.qlIndexFixing(Index6M,$H813,TRUE,_xll.ohTrigger(RecalcTrigger,Trigger6M)),NA())</f>
        <v>2.2924724094072133E-2</v>
      </c>
      <c r="M813" s="178">
        <f>IFERROR(_xll.qlIndexFixing(Index1Y,$H813,TRUE,_xll.ohTrigger(RecalcTrigger,Trigger1Y)),NA())</f>
        <v>2.3949704552859934E-2</v>
      </c>
      <c r="N813" s="177">
        <f>IFERROR(_xll.qlIndexFixing(ONIndex1M,I813,TRUE,_xll.ohTrigger(RecalcTrigger,Trigger1M)),NA())</f>
        <v>2.0740623808638281E-2</v>
      </c>
      <c r="O813" s="44">
        <f>IFERROR(_xll.qlIndexFixing(ONIndex3M,I813,TRUE,_xll.ohTrigger(RecalcTrigger,Trigger3M)),NA())</f>
        <v>2.1209588505328725E-2</v>
      </c>
      <c r="P813" s="44">
        <f>IFERROR(_xll.qlIndexFixing(ONIndex6M,I813,TRUE,_xll.ohTrigger(RecalcTrigger,Trigger6M)),NA())</f>
        <v>2.2700261658152865E-2</v>
      </c>
      <c r="Q813" s="178">
        <f>IFERROR(_xll.qlIndexFixing(ONIndex1Y,I813,TRUE,_xll.ohTrigger(RecalcTrigger,Trigger1Y)),NA())</f>
        <v>2.364080524551726E-2</v>
      </c>
    </row>
    <row r="814" spans="2:17" x14ac:dyDescent="0.2">
      <c r="B814" s="39" t="s">
        <v>42</v>
      </c>
      <c r="D814" s="42">
        <f>_xll.qlCalendarAdvance(Calendar,$D813,B814,"f",FALSE)</f>
        <v>45084</v>
      </c>
      <c r="E814" s="172">
        <f>_xll.qlInterestRateIndexValueDate(IndexON,D814)</f>
        <v>45084</v>
      </c>
      <c r="F814" s="188">
        <f>IFERROR(_xll.qlIndexFixing(IndexON,D814,TRUE,_xll.ohTrigger(RecalcTrigger,TriggerON)),NA())</f>
        <v>1.9414466151490561E-2</v>
      </c>
      <c r="H814" s="42">
        <f>_xll.qlCalendarAdvance(Calendar,$H813,B814,"f",FALSE)</f>
        <v>45084</v>
      </c>
      <c r="I814" s="172">
        <f>_xll.qlInterestRateIndexValueDate(Index1M,$H814)</f>
        <v>45084</v>
      </c>
      <c r="J814" s="177">
        <f>IFERROR(_xll.qlIndexFixing(Index1M,$H814,TRUE,_xll.ohTrigger(RecalcTrigger,Trigger1M)),NA())</f>
        <v>2.0793576656842599E-2</v>
      </c>
      <c r="K814" s="44">
        <f>IFERROR(_xll.qlIndexFixing(Index3M,H814,TRUE,_xll.ohTrigger(RecalcTrigger,Trigger3M)),NA())</f>
        <v>2.1345824990989921E-2</v>
      </c>
      <c r="L814" s="44">
        <f>IFERROR(_xll.qlIndexFixing(Index6M,$H814,TRUE,_xll.ohTrigger(RecalcTrigger,Trigger6M)),NA())</f>
        <v>2.2931276498066918E-2</v>
      </c>
      <c r="M814" s="178">
        <f>IFERROR(_xll.qlIndexFixing(Index1Y,$H814,TRUE,_xll.ohTrigger(RecalcTrigger,Trigger1Y)),NA())</f>
        <v>2.3950977620487628E-2</v>
      </c>
      <c r="N814" s="177">
        <f>IFERROR(_xll.qlIndexFixing(ONIndex1M,I814,TRUE,_xll.ohTrigger(RecalcTrigger,Trigger1M)),NA())</f>
        <v>2.0752319974528532E-2</v>
      </c>
      <c r="O814" s="44">
        <f>IFERROR(_xll.qlIndexFixing(ONIndex3M,I814,TRUE,_xll.ohTrigger(RecalcTrigger,Trigger3M)),NA())</f>
        <v>2.1220614441088692E-2</v>
      </c>
      <c r="P814" s="44">
        <f>IFERROR(_xll.qlIndexFixing(ONIndex6M,I814,TRUE,_xll.ohTrigger(RecalcTrigger,Trigger6M)),NA())</f>
        <v>2.2709254865822537E-2</v>
      </c>
      <c r="Q814" s="178">
        <f>IFERROR(_xll.qlIndexFixing(ONIndex1Y,I814,TRUE,_xll.ohTrigger(RecalcTrigger,Trigger1Y)),NA())</f>
        <v>2.3644037402560381E-2</v>
      </c>
    </row>
    <row r="815" spans="2:17" x14ac:dyDescent="0.2">
      <c r="B815" s="39" t="s">
        <v>42</v>
      </c>
      <c r="D815" s="42">
        <f>_xll.qlCalendarAdvance(Calendar,$D814,B815,"f",FALSE)</f>
        <v>45091</v>
      </c>
      <c r="E815" s="172">
        <f>_xll.qlInterestRateIndexValueDate(IndexON,D815)</f>
        <v>45091</v>
      </c>
      <c r="F815" s="188">
        <f>IFERROR(_xll.qlIndexFixing(IndexON,D815,TRUE,_xll.ohTrigger(RecalcTrigger,TriggerON)),NA())</f>
        <v>1.9429481085180278E-2</v>
      </c>
      <c r="H815" s="42">
        <f>_xll.qlCalendarAdvance(Calendar,$H814,B815,"f",FALSE)</f>
        <v>45091</v>
      </c>
      <c r="I815" s="172">
        <f>_xll.qlInterestRateIndexValueDate(Index1M,$H815)</f>
        <v>45091</v>
      </c>
      <c r="J815" s="177">
        <f>IFERROR(_xll.qlIndexFixing(Index1M,$H815,TRUE,_xll.ohTrigger(RecalcTrigger,Trigger1M)),NA())</f>
        <v>2.0805192091530277E-2</v>
      </c>
      <c r="K815" s="44">
        <f>IFERROR(_xll.qlIndexFixing(Index3M,H815,TRUE,_xll.ohTrigger(RecalcTrigger,Trigger3M)),NA())</f>
        <v>2.1356179850947475E-2</v>
      </c>
      <c r="L815" s="44">
        <f>IFERROR(_xll.qlIndexFixing(Index6M,$H815,TRUE,_xll.ohTrigger(RecalcTrigger,Trigger6M)),NA())</f>
        <v>2.2937686649328045E-2</v>
      </c>
      <c r="M815" s="178">
        <f>IFERROR(_xll.qlIndexFixing(Index1Y,$H815,TRUE,_xll.ohTrigger(RecalcTrigger,Trigger1Y)),NA())</f>
        <v>2.3952256569509729E-2</v>
      </c>
      <c r="N815" s="177">
        <f>IFERROR(_xll.qlIndexFixing(ONIndex1M,I815,TRUE,_xll.ohTrigger(RecalcTrigger,Trigger1M)),NA())</f>
        <v>2.0763983616789439E-2</v>
      </c>
      <c r="O815" s="44">
        <f>IFERROR(_xll.qlIndexFixing(ONIndex3M,I815,TRUE,_xll.ohTrigger(RecalcTrigger,Trigger3M)),NA())</f>
        <v>2.1231543589840252E-2</v>
      </c>
      <c r="P815" s="44">
        <f>IFERROR(_xll.qlIndexFixing(ONIndex6M,I815,TRUE,_xll.ohTrigger(RecalcTrigger,Trigger6M)),NA())</f>
        <v>2.2718029144713769E-2</v>
      </c>
      <c r="Q815" s="178">
        <f>IFERROR(_xll.qlIndexFixing(ONIndex1Y,I815,TRUE,_xll.ohTrigger(RecalcTrigger,Trigger1Y)),NA())</f>
        <v>2.3647031756929282E-2</v>
      </c>
    </row>
    <row r="816" spans="2:17" x14ac:dyDescent="0.2">
      <c r="B816" s="39" t="s">
        <v>42</v>
      </c>
      <c r="D816" s="42">
        <f>_xll.qlCalendarAdvance(Calendar,$D815,B816,"f",FALSE)</f>
        <v>45098</v>
      </c>
      <c r="E816" s="172">
        <f>_xll.qlInterestRateIndexValueDate(IndexON,D816)</f>
        <v>45098</v>
      </c>
      <c r="F816" s="188">
        <f>IFERROR(_xll.qlIndexFixing(IndexON,D816,TRUE,_xll.ohTrigger(RecalcTrigger,TriggerON)),NA())</f>
        <v>1.944434851318011E-2</v>
      </c>
      <c r="H816" s="42">
        <f>_xll.qlCalendarAdvance(Calendar,$H815,B816,"f",FALSE)</f>
        <v>45098</v>
      </c>
      <c r="I816" s="172">
        <f>_xll.qlInterestRateIndexValueDate(Index1M,$H816)</f>
        <v>45098</v>
      </c>
      <c r="J816" s="177">
        <f>IFERROR(_xll.qlIndexFixing(Index1M,$H816,TRUE,_xll.ohTrigger(RecalcTrigger,Trigger1M)),NA())</f>
        <v>2.0816774959444971E-2</v>
      </c>
      <c r="K816" s="44">
        <f>IFERROR(_xll.qlIndexFixing(Index3M,H816,TRUE,_xll.ohTrigger(RecalcTrigger,Trigger3M)),NA())</f>
        <v>2.1366437434884502E-2</v>
      </c>
      <c r="L816" s="44">
        <f>IFERROR(_xll.qlIndexFixing(Index6M,$H816,TRUE,_xll.ohTrigger(RecalcTrigger,Trigger6M)),NA())</f>
        <v>2.2943962942170909E-2</v>
      </c>
      <c r="M816" s="178">
        <f>IFERROR(_xll.qlIndexFixing(Index1Y,$H816,TRUE,_xll.ohTrigger(RecalcTrigger,Trigger1Y)),NA())</f>
        <v>2.395354841058896E-2</v>
      </c>
      <c r="N816" s="177">
        <f>IFERROR(_xll.qlIndexFixing(ONIndex1M,I816,TRUE,_xll.ohTrigger(RecalcTrigger,Trigger1M)),NA())</f>
        <v>2.0775614735339953E-2</v>
      </c>
      <c r="O816" s="44">
        <f>IFERROR(_xll.qlIndexFixing(ONIndex3M,I816,TRUE,_xll.ohTrigger(RecalcTrigger,Trigger3M)),NA())</f>
        <v>2.1242375951664449E-2</v>
      </c>
      <c r="P816" s="44">
        <f>IFERROR(_xll.qlIndexFixing(ONIndex6M,I816,TRUE,_xll.ohTrigger(RecalcTrigger,Trigger6M)),NA())</f>
        <v>2.2726584494826563E-2</v>
      </c>
      <c r="Q816" s="178">
        <f>IFERROR(_xll.qlIndexFixing(ONIndex1Y,I816,TRUE,_xll.ohTrigger(RecalcTrigger,Trigger1Y)),NA())</f>
        <v>2.3649788308705011E-2</v>
      </c>
    </row>
    <row r="817" spans="2:17" x14ac:dyDescent="0.2">
      <c r="B817" s="39" t="s">
        <v>42</v>
      </c>
      <c r="D817" s="42">
        <f>_xll.qlCalendarAdvance(Calendar,$D816,B817,"f",FALSE)</f>
        <v>45105</v>
      </c>
      <c r="E817" s="172">
        <f>_xll.qlInterestRateIndexValueDate(IndexON,D817)</f>
        <v>45105</v>
      </c>
      <c r="F817" s="188">
        <f>IFERROR(_xll.qlIndexFixing(IndexON,D817,TRUE,_xll.ohTrigger(RecalcTrigger,TriggerON)),NA())</f>
        <v>1.9459068435490057E-2</v>
      </c>
      <c r="H817" s="42">
        <f>_xll.qlCalendarAdvance(Calendar,$H816,B817,"f",FALSE)</f>
        <v>45105</v>
      </c>
      <c r="I817" s="172">
        <f>_xll.qlInterestRateIndexValueDate(Index1M,$H817)</f>
        <v>45105</v>
      </c>
      <c r="J817" s="177">
        <f>IFERROR(_xll.qlIndexFixing(Index1M,$H817,TRUE,_xll.ohTrigger(RecalcTrigger,Trigger1M)),NA())</f>
        <v>2.0828325260497531E-2</v>
      </c>
      <c r="K817" s="44">
        <f>IFERROR(_xll.qlIndexFixing(Index3M,H817,TRUE,_xll.ohTrigger(RecalcTrigger,Trigger3M)),NA())</f>
        <v>2.1376597742049568E-2</v>
      </c>
      <c r="L817" s="44">
        <f>IFERROR(_xll.qlIndexFixing(Index6M,$H817,TRUE,_xll.ohTrigger(RecalcTrigger,Trigger6M)),NA())</f>
        <v>2.2950113771043317E-2</v>
      </c>
      <c r="M817" s="178">
        <f>IFERROR(_xll.qlIndexFixing(Index1Y,$H817,TRUE,_xll.ohTrigger(RecalcTrigger,Trigger1Y)),NA())</f>
        <v>2.3954860154423475E-2</v>
      </c>
      <c r="N817" s="177">
        <f>IFERROR(_xll.qlIndexFixing(ONIndex1M,I817,TRUE,_xll.ohTrigger(RecalcTrigger,Trigger1M)),NA())</f>
        <v>2.0787213330261123E-2</v>
      </c>
      <c r="O817" s="44">
        <f>IFERROR(_xll.qlIndexFixing(ONIndex3M,I817,TRUE,_xll.ohTrigger(RecalcTrigger,Trigger3M)),NA())</f>
        <v>2.1253111526399193E-2</v>
      </c>
      <c r="P817" s="44">
        <f>IFERROR(_xll.qlIndexFixing(ONIndex6M,I817,TRUE,_xll.ohTrigger(RecalcTrigger,Trigger6M)),NA())</f>
        <v>2.2734920916160917E-2</v>
      </c>
      <c r="Q817" s="178">
        <f>IFERROR(_xll.qlIndexFixing(ONIndex1Y,I817,TRUE,_xll.ohTrigger(RecalcTrigger,Trigger1Y)),NA())</f>
        <v>2.3652307057806521E-2</v>
      </c>
    </row>
    <row r="818" spans="2:17" x14ac:dyDescent="0.2">
      <c r="B818" s="39" t="s">
        <v>42</v>
      </c>
      <c r="D818" s="42">
        <f>_xll.qlCalendarAdvance(Calendar,$D817,B818,"f",FALSE)</f>
        <v>45112</v>
      </c>
      <c r="E818" s="172">
        <f>_xll.qlInterestRateIndexValueDate(IndexON,D818)</f>
        <v>45112</v>
      </c>
      <c r="F818" s="188">
        <f>IFERROR(_xll.qlIndexFixing(IndexON,D818,TRUE,_xll.ohTrigger(RecalcTrigger,TriggerON)),NA())</f>
        <v>1.9473640852272212E-2</v>
      </c>
      <c r="H818" s="42">
        <f>_xll.qlCalendarAdvance(Calendar,$H817,B818,"f",FALSE)</f>
        <v>45112</v>
      </c>
      <c r="I818" s="172">
        <f>_xll.qlInterestRateIndexValueDate(Index1M,$H818)</f>
        <v>45112</v>
      </c>
      <c r="J818" s="177">
        <f>IFERROR(_xll.qlIndexFixing(Index1M,$H818,TRUE,_xll.ohTrigger(RecalcTrigger,Trigger1M)),NA())</f>
        <v>2.0844085902784412E-2</v>
      </c>
      <c r="K818" s="44">
        <f>IFERROR(_xll.qlIndexFixing(Index3M,H818,TRUE,_xll.ohTrigger(RecalcTrigger,Trigger3M)),NA())</f>
        <v>2.1386660842798767E-2</v>
      </c>
      <c r="L818" s="44">
        <f>IFERROR(_xll.qlIndexFixing(Index6M,$H818,TRUE,_xll.ohTrigger(RecalcTrigger,Trigger6M)),NA())</f>
        <v>2.295726026141872E-2</v>
      </c>
      <c r="M818" s="178">
        <f>IFERROR(_xll.qlIndexFixing(Index1Y,$H818,TRUE,_xll.ohTrigger(RecalcTrigger,Trigger1Y)),NA())</f>
        <v>2.3956198811749738E-2</v>
      </c>
      <c r="N818" s="177">
        <f>IFERROR(_xll.qlIndexFixing(ONIndex1M,I818,TRUE,_xll.ohTrigger(RecalcTrigger,Trigger1M)),NA())</f>
        <v>2.0798779401471901E-2</v>
      </c>
      <c r="O818" s="44">
        <f>IFERROR(_xll.qlIndexFixing(ONIndex3M,I818,TRUE,_xll.ohTrigger(RecalcTrigger,Trigger3M)),NA())</f>
        <v>2.1263750314206575E-2</v>
      </c>
      <c r="P818" s="44">
        <f>IFERROR(_xll.qlIndexFixing(ONIndex6M,I818,TRUE,_xll.ohTrigger(RecalcTrigger,Trigger6M)),NA())</f>
        <v>2.2743038408635785E-2</v>
      </c>
      <c r="Q818" s="178">
        <f>IFERROR(_xll.qlIndexFixing(ONIndex1Y,I818,TRUE,_xll.ohTrigger(RecalcTrigger,Trigger1Y)),NA())</f>
        <v>2.3654588004314858E-2</v>
      </c>
    </row>
    <row r="819" spans="2:17" x14ac:dyDescent="0.2">
      <c r="B819" s="39" t="s">
        <v>42</v>
      </c>
      <c r="D819" s="42">
        <f>_xll.qlCalendarAdvance(Calendar,$D818,B819,"f",FALSE)</f>
        <v>45119</v>
      </c>
      <c r="E819" s="172">
        <f>_xll.qlInterestRateIndexValueDate(IndexON,D819)</f>
        <v>45119</v>
      </c>
      <c r="F819" s="188">
        <f>IFERROR(_xll.qlIndexFixing(IndexON,D819,TRUE,_xll.ohTrigger(RecalcTrigger,TriggerON)),NA())</f>
        <v>1.9488065763283435E-2</v>
      </c>
      <c r="H819" s="42">
        <f>_xll.qlCalendarAdvance(Calendar,$H818,B819,"f",FALSE)</f>
        <v>45119</v>
      </c>
      <c r="I819" s="172">
        <f>_xll.qlInterestRateIndexValueDate(Index1M,$H819)</f>
        <v>45119</v>
      </c>
      <c r="J819" s="177">
        <f>IFERROR(_xll.qlIndexFixing(Index1M,$H819,TRUE,_xll.ohTrigger(RecalcTrigger,Trigger1M)),NA())</f>
        <v>2.0855566056474348E-2</v>
      </c>
      <c r="K819" s="44">
        <f>IFERROR(_xll.qlIndexFixing(Index3M,H819,TRUE,_xll.ohTrigger(RecalcTrigger,Trigger3M)),NA())</f>
        <v>2.1396629156359183E-2</v>
      </c>
      <c r="L819" s="44">
        <f>IFERROR(_xll.qlIndexFixing(Index6M,$H819,TRUE,_xll.ohTrigger(RecalcTrigger,Trigger6M)),NA())</f>
        <v>2.2963182173083085E-2</v>
      </c>
      <c r="M819" s="178">
        <f>IFERROR(_xll.qlIndexFixing(Index1Y,$H819,TRUE,_xll.ohTrigger(RecalcTrigger,Trigger1Y)),NA())</f>
        <v>2.395757139334186E-2</v>
      </c>
      <c r="N819" s="177">
        <f>IFERROR(_xll.qlIndexFixing(ONIndex1M,I819,TRUE,_xll.ohTrigger(RecalcTrigger,Trigger1M)),NA())</f>
        <v>2.0810312948972287E-2</v>
      </c>
      <c r="O819" s="44">
        <f>IFERROR(_xll.qlIndexFixing(ONIndex3M,I819,TRUE,_xll.ohTrigger(RecalcTrigger,Trigger3M)),NA())</f>
        <v>2.127429231500555E-2</v>
      </c>
      <c r="P819" s="44">
        <f>IFERROR(_xll.qlIndexFixing(ONIndex6M,I819,TRUE,_xll.ohTrigger(RecalcTrigger,Trigger6M)),NA())</f>
        <v>2.2750936972332214E-2</v>
      </c>
      <c r="Q819" s="178">
        <f>IFERROR(_xll.qlIndexFixing(ONIndex1Y,I819,TRUE,_xll.ohTrigger(RecalcTrigger,Trigger1Y)),NA())</f>
        <v>2.3656631148148977E-2</v>
      </c>
    </row>
    <row r="820" spans="2:17" x14ac:dyDescent="0.2">
      <c r="B820" s="39" t="s">
        <v>42</v>
      </c>
      <c r="D820" s="42">
        <f>_xll.qlCalendarAdvance(Calendar,$D819,B820,"f",FALSE)</f>
        <v>45126</v>
      </c>
      <c r="E820" s="172">
        <f>_xll.qlInterestRateIndexValueDate(IndexON,D820)</f>
        <v>45126</v>
      </c>
      <c r="F820" s="188">
        <f>IFERROR(_xll.qlIndexFixing(IndexON,D820,TRUE,_xll.ohTrigger(RecalcTrigger,TriggerON)),NA())</f>
        <v>1.9502343168604774E-2</v>
      </c>
      <c r="H820" s="42">
        <f>_xll.qlCalendarAdvance(Calendar,$H819,B820,"f",FALSE)</f>
        <v>45126</v>
      </c>
      <c r="I820" s="172">
        <f>_xll.qlInterestRateIndexValueDate(Index1M,$H820)</f>
        <v>45126</v>
      </c>
      <c r="J820" s="177">
        <f>IFERROR(_xll.qlIndexFixing(Index1M,$H820,TRUE,_xll.ohTrigger(RecalcTrigger,Trigger1M)),NA())</f>
        <v>2.0867013638508878E-2</v>
      </c>
      <c r="K820" s="44">
        <f>IFERROR(_xll.qlIndexFixing(Index3M,H820,TRUE,_xll.ohTrigger(RecalcTrigger,Trigger3M)),NA())</f>
        <v>2.1406507932750313E-2</v>
      </c>
      <c r="L820" s="44">
        <f>IFERROR(_xll.qlIndexFixing(Index6M,$H820,TRUE,_xll.ohTrigger(RecalcTrigger,Trigger6M)),NA())</f>
        <v>2.2969004333186775E-2</v>
      </c>
      <c r="M820" s="178">
        <f>IFERROR(_xll.qlIndexFixing(Index1Y,$H820,TRUE,_xll.ohTrigger(RecalcTrigger,Trigger1Y)),NA())</f>
        <v>2.3958984910014466E-2</v>
      </c>
      <c r="N820" s="177">
        <f>IFERROR(_xll.qlIndexFixing(ONIndex1M,I820,TRUE,_xll.ohTrigger(RecalcTrigger,Trigger1M)),NA())</f>
        <v>2.0821813972843328E-2</v>
      </c>
      <c r="O820" s="44">
        <f>IFERROR(_xll.qlIndexFixing(ONIndex3M,I820,TRUE,_xll.ohTrigger(RecalcTrigger,Trigger3M)),NA())</f>
        <v>2.1284737528796116E-2</v>
      </c>
      <c r="P820" s="44">
        <f>IFERROR(_xll.qlIndexFixing(ONIndex6M,I820,TRUE,_xll.ohTrigger(RecalcTrigger,Trigger6M)),NA())</f>
        <v>2.2758616607169158E-2</v>
      </c>
      <c r="Q820" s="178">
        <f>IFERROR(_xll.qlIndexFixing(ONIndex1Y,I820,TRUE,_xll.ohTrigger(RecalcTrigger,Trigger1Y)),NA())</f>
        <v>2.3658436489308876E-2</v>
      </c>
    </row>
    <row r="821" spans="2:17" x14ac:dyDescent="0.2">
      <c r="B821" s="39" t="s">
        <v>42</v>
      </c>
      <c r="D821" s="42">
        <f>_xll.qlCalendarAdvance(Calendar,$D820,B821,"f",FALSE)</f>
        <v>45133</v>
      </c>
      <c r="E821" s="172">
        <f>_xll.qlInterestRateIndexValueDate(IndexON,D821)</f>
        <v>45133</v>
      </c>
      <c r="F821" s="188">
        <f>IFERROR(_xll.qlIndexFixing(IndexON,D821,TRUE,_xll.ohTrigger(RecalcTrigger,TriggerON)),NA())</f>
        <v>1.9516473068074136E-2</v>
      </c>
      <c r="H821" s="42">
        <f>_xll.qlCalendarAdvance(Calendar,$H820,B821,"f",FALSE)</f>
        <v>45133</v>
      </c>
      <c r="I821" s="172">
        <f>_xll.qlInterestRateIndexValueDate(Index1M,$H821)</f>
        <v>45133</v>
      </c>
      <c r="J821" s="177">
        <f>IFERROR(_xll.qlIndexFixing(Index1M,$H821,TRUE,_xll.ohTrigger(RecalcTrigger,Trigger1M)),NA())</f>
        <v>2.0879837721646873E-2</v>
      </c>
      <c r="K821" s="44">
        <f>IFERROR(_xll.qlIndexFixing(Index3M,H821,TRUE,_xll.ohTrigger(RecalcTrigger,Trigger3M)),NA())</f>
        <v>2.1416302590579375E-2</v>
      </c>
      <c r="L821" s="44">
        <f>IFERROR(_xll.qlIndexFixing(Index6M,$H821,TRUE,_xll.ohTrigger(RecalcTrigger,Trigger6M)),NA())</f>
        <v>2.2974735091551506E-2</v>
      </c>
      <c r="M821" s="178">
        <f>IFERROR(_xll.qlIndexFixing(Index1Y,$H821,TRUE,_xll.ohTrigger(RecalcTrigger,Trigger1Y)),NA())</f>
        <v>2.3960446372626253E-2</v>
      </c>
      <c r="N821" s="177">
        <f>IFERROR(_xll.qlIndexFixing(ONIndex1M,I821,TRUE,_xll.ohTrigger(RecalcTrigger,Trigger1M)),NA())</f>
        <v>2.0833282473003978E-2</v>
      </c>
      <c r="O821" s="44">
        <f>IFERROR(_xll.qlIndexFixing(ONIndex3M,I821,TRUE,_xll.ohTrigger(RecalcTrigger,Trigger3M)),NA())</f>
        <v>2.1295085955497228E-2</v>
      </c>
      <c r="P821" s="44">
        <f>IFERROR(_xll.qlIndexFixing(ONIndex6M,I821,TRUE,_xll.ohTrigger(RecalcTrigger,Trigger6M)),NA())</f>
        <v>2.2766077313146615E-2</v>
      </c>
      <c r="Q821" s="178">
        <f>IFERROR(_xll.qlIndexFixing(ONIndex1Y,I821,TRUE,_xll.ohTrigger(RecalcTrigger,Trigger1Y)),NA())</f>
        <v>2.3660004027956649E-2</v>
      </c>
    </row>
    <row r="822" spans="2:17" x14ac:dyDescent="0.2">
      <c r="B822" s="39" t="s">
        <v>42</v>
      </c>
      <c r="D822" s="42">
        <f>_xll.qlCalendarAdvance(Calendar,$D821,B822,"f",FALSE)</f>
        <v>45140</v>
      </c>
      <c r="E822" s="172">
        <f>_xll.qlInterestRateIndexValueDate(IndexON,D822)</f>
        <v>45140</v>
      </c>
      <c r="F822" s="188">
        <f>IFERROR(_xll.qlIndexFixing(IndexON,D822,TRUE,_xll.ohTrigger(RecalcTrigger,TriggerON)),NA())</f>
        <v>1.9530455461934659E-2</v>
      </c>
      <c r="H822" s="42">
        <f>_xll.qlCalendarAdvance(Calendar,$H821,B822,"f",FALSE)</f>
        <v>45140</v>
      </c>
      <c r="I822" s="172">
        <f>_xll.qlInterestRateIndexValueDate(Index1M,$H822)</f>
        <v>45140</v>
      </c>
      <c r="J822" s="177">
        <f>IFERROR(_xll.qlIndexFixing(Index1M,$H822,TRUE,_xll.ohTrigger(RecalcTrigger,Trigger1M)),NA())</f>
        <v>2.0889811087191748E-2</v>
      </c>
      <c r="K822" s="44">
        <f>IFERROR(_xll.qlIndexFixing(Index3M,H822,TRUE,_xll.ohTrigger(RecalcTrigger,Trigger3M)),NA())</f>
        <v>2.1426018548510846E-2</v>
      </c>
      <c r="L822" s="44">
        <f>IFERROR(_xll.qlIndexFixing(Index6M,$H822,TRUE,_xll.ohTrigger(RecalcTrigger,Trigger6M)),NA())</f>
        <v>2.2980382798107782E-2</v>
      </c>
      <c r="M822" s="178">
        <f>IFERROR(_xll.qlIndexFixing(Index1Y,$H822,TRUE,_xll.ohTrigger(RecalcTrigger,Trigger1Y)),NA())</f>
        <v>2.3961962792081536E-2</v>
      </c>
      <c r="N822" s="177">
        <f>IFERROR(_xll.qlIndexFixing(ONIndex1M,I822,TRUE,_xll.ohTrigger(RecalcTrigger,Trigger1M)),NA())</f>
        <v>2.084471844937319E-2</v>
      </c>
      <c r="O822" s="44">
        <f>IFERROR(_xll.qlIndexFixing(ONIndex3M,I822,TRUE,_xll.ohTrigger(RecalcTrigger,Trigger3M)),NA())</f>
        <v>2.1305337595108886E-2</v>
      </c>
      <c r="P822" s="44">
        <f>IFERROR(_xll.qlIndexFixing(ONIndex6M,I822,TRUE,_xll.ohTrigger(RecalcTrigger,Trigger6M)),NA())</f>
        <v>2.2773319090264588E-2</v>
      </c>
      <c r="Q822" s="178">
        <f>IFERROR(_xll.qlIndexFixing(ONIndex1Y,I822,TRUE,_xll.ohTrigger(RecalcTrigger,Trigger1Y)),NA())</f>
        <v>2.3661333763849157E-2</v>
      </c>
    </row>
    <row r="823" spans="2:17" x14ac:dyDescent="0.2">
      <c r="B823" s="39" t="s">
        <v>42</v>
      </c>
      <c r="D823" s="42">
        <f>_xll.qlCalendarAdvance(Calendar,$D822,B823,"f",FALSE)</f>
        <v>45147</v>
      </c>
      <c r="E823" s="172">
        <f>_xll.qlInterestRateIndexValueDate(IndexON,D823)</f>
        <v>45147</v>
      </c>
      <c r="F823" s="188">
        <f>IFERROR(_xll.qlIndexFixing(IndexON,D823,TRUE,_xll.ohTrigger(RecalcTrigger,TriggerON)),NA())</f>
        <v>1.9544290349943205E-2</v>
      </c>
      <c r="H823" s="42">
        <f>_xll.qlCalendarAdvance(Calendar,$H822,B823,"f",FALSE)</f>
        <v>45147</v>
      </c>
      <c r="I823" s="172">
        <f>_xll.qlInterestRateIndexValueDate(Index1M,$H823)</f>
        <v>45147</v>
      </c>
      <c r="J823" s="177">
        <f>IFERROR(_xll.qlIndexFixing(Index1M,$H823,TRUE,_xll.ohTrigger(RecalcTrigger,Trigger1M)),NA())</f>
        <v>2.0901160953641161E-2</v>
      </c>
      <c r="K823" s="44">
        <f>IFERROR(_xll.qlIndexFixing(Index3M,H823,TRUE,_xll.ohTrigger(RecalcTrigger,Trigger3M)),NA())</f>
        <v>2.1435661225269995E-2</v>
      </c>
      <c r="L823" s="44">
        <f>IFERROR(_xll.qlIndexFixing(Index6M,$H823,TRUE,_xll.ohTrigger(RecalcTrigger,Trigger6M)),NA())</f>
        <v>2.2985955802889615E-2</v>
      </c>
      <c r="M823" s="178">
        <f>IFERROR(_xll.qlIndexFixing(Index1Y,$H823,TRUE,_xll.ohTrigger(RecalcTrigger,Trigger1Y)),NA())</f>
        <v>2.3963541179334233E-2</v>
      </c>
      <c r="N823" s="177">
        <f>IFERROR(_xll.qlIndexFixing(ONIndex1M,I823,TRUE,_xll.ohTrigger(RecalcTrigger,Trigger1M)),NA())</f>
        <v>2.0856121902194102E-2</v>
      </c>
      <c r="O823" s="44">
        <f>IFERROR(_xll.qlIndexFixing(ONIndex3M,I823,TRUE,_xll.ohTrigger(RecalcTrigger,Trigger3M)),NA())</f>
        <v>2.1315492447793183E-2</v>
      </c>
      <c r="P823" s="44">
        <f>IFERROR(_xll.qlIndexFixing(ONIndex6M,I823,TRUE,_xll.ohTrigger(RecalcTrigger,Trigger6M)),NA())</f>
        <v>2.2780341938523074E-2</v>
      </c>
      <c r="Q823" s="178">
        <f>IFERROR(_xll.qlIndexFixing(ONIndex1Y,I823,TRUE,_xll.ohTrigger(RecalcTrigger,Trigger1Y)),NA())</f>
        <v>2.3662425697067446E-2</v>
      </c>
    </row>
    <row r="824" spans="2:17" x14ac:dyDescent="0.2">
      <c r="B824" s="39" t="s">
        <v>42</v>
      </c>
      <c r="D824" s="42">
        <f>_xll.qlCalendarAdvance(Calendar,$D823,B824,"f",FALSE)</f>
        <v>45154</v>
      </c>
      <c r="E824" s="172">
        <f>_xll.qlInterestRateIndexValueDate(IndexON,D824)</f>
        <v>45154</v>
      </c>
      <c r="F824" s="188">
        <f>IFERROR(_xll.qlIndexFixing(IndexON,D824,TRUE,_xll.ohTrigger(RecalcTrigger,TriggerON)),NA())</f>
        <v>1.9557977732261866E-2</v>
      </c>
      <c r="H824" s="42">
        <f>_xll.qlCalendarAdvance(Calendar,$H823,B824,"f",FALSE)</f>
        <v>45154</v>
      </c>
      <c r="I824" s="172">
        <f>_xll.qlInterestRateIndexValueDate(Index1M,$H824)</f>
        <v>45154</v>
      </c>
      <c r="J824" s="177">
        <f>IFERROR(_xll.qlIndexFixing(Index1M,$H824,TRUE,_xll.ohTrigger(RecalcTrigger,Trigger1M)),NA())</f>
        <v>2.0912478248029932E-2</v>
      </c>
      <c r="K824" s="44">
        <f>IFERROR(_xll.qlIndexFixing(Index3M,H824,TRUE,_xll.ohTrigger(RecalcTrigger,Trigger3M)),NA())</f>
        <v>2.1445236039635815E-2</v>
      </c>
      <c r="L824" s="44">
        <f>IFERROR(_xll.qlIndexFixing(Index6M,$H824,TRUE,_xll.ohTrigger(RecalcTrigger,Trigger6M)),NA())</f>
        <v>2.2991462456034537E-2</v>
      </c>
      <c r="M824" s="178">
        <f>IFERROR(_xll.qlIndexFixing(Index1Y,$H824,TRUE,_xll.ohTrigger(RecalcTrigger,Trigger1Y)),NA())</f>
        <v>2.3965188545392507E-2</v>
      </c>
      <c r="N824" s="177">
        <f>IFERROR(_xll.qlIndexFixing(ONIndex1M,I824,TRUE,_xll.ohTrigger(RecalcTrigger,Trigger1M)),NA())</f>
        <v>2.0867492831223577E-2</v>
      </c>
      <c r="O824" s="44">
        <f>IFERROR(_xll.qlIndexFixing(ONIndex3M,I824,TRUE,_xll.ohTrigger(RecalcTrigger,Trigger3M)),NA())</f>
        <v>2.1325550513306979E-2</v>
      </c>
      <c r="P824" s="44">
        <f>IFERROR(_xll.qlIndexFixing(ONIndex6M,I824,TRUE,_xll.ohTrigger(RecalcTrigger,Trigger6M)),NA())</f>
        <v>2.2787145857841029E-2</v>
      </c>
      <c r="Q824" s="178">
        <f>IFERROR(_xll.qlIndexFixing(ONIndex1Y,I824,TRUE,_xll.ohTrigger(RecalcTrigger,Trigger1Y)),NA())</f>
        <v>2.3663279827692563E-2</v>
      </c>
    </row>
    <row r="825" spans="2:17" x14ac:dyDescent="0.2">
      <c r="B825" s="39" t="s">
        <v>42</v>
      </c>
      <c r="D825" s="42">
        <f>_xll.qlCalendarAdvance(Calendar,$D824,B825,"f",FALSE)</f>
        <v>45161</v>
      </c>
      <c r="E825" s="172">
        <f>_xll.qlInterestRateIndexValueDate(IndexON,D825)</f>
        <v>45161</v>
      </c>
      <c r="F825" s="188">
        <f>IFERROR(_xll.qlIndexFixing(IndexON,D825,TRUE,_xll.ohTrigger(RecalcTrigger,TriggerON)),NA())</f>
        <v>1.957151760872855E-2</v>
      </c>
      <c r="H825" s="42">
        <f>_xll.qlCalendarAdvance(Calendar,$H824,B825,"f",FALSE)</f>
        <v>45161</v>
      </c>
      <c r="I825" s="172">
        <f>_xll.qlInterestRateIndexValueDate(Index1M,$H825)</f>
        <v>45161</v>
      </c>
      <c r="J825" s="177">
        <f>IFERROR(_xll.qlIndexFixing(Index1M,$H825,TRUE,_xll.ohTrigger(RecalcTrigger,Trigger1M)),NA())</f>
        <v>2.092376297025492E-2</v>
      </c>
      <c r="K825" s="44">
        <f>IFERROR(_xll.qlIndexFixing(Index3M,H825,TRUE,_xll.ohTrigger(RecalcTrigger,Trigger3M)),NA())</f>
        <v>2.1454748410444573E-2</v>
      </c>
      <c r="L825" s="44">
        <f>IFERROR(_xll.qlIndexFixing(Index6M,$H825,TRUE,_xll.ohTrigger(RecalcTrigger,Trigger6M)),NA())</f>
        <v>2.2996911107776529E-2</v>
      </c>
      <c r="M825" s="178">
        <f>IFERROR(_xll.qlIndexFixing(Index1Y,$H825,TRUE,_xll.ohTrigger(RecalcTrigger,Trigger1Y)),NA())</f>
        <v>2.3966911901323211E-2</v>
      </c>
      <c r="N825" s="177">
        <f>IFERROR(_xll.qlIndexFixing(ONIndex1M,I825,TRUE,_xll.ohTrigger(RecalcTrigger,Trigger1M)),NA())</f>
        <v>2.0878831236623707E-2</v>
      </c>
      <c r="O825" s="44">
        <f>IFERROR(_xll.qlIndexFixing(ONIndex3M,I825,TRUE,_xll.ohTrigger(RecalcTrigger,Trigger3M)),NA())</f>
        <v>2.1335511791812367E-2</v>
      </c>
      <c r="P825" s="44">
        <f>IFERROR(_xll.qlIndexFixing(ONIndex6M,I825,TRUE,_xll.ohTrigger(RecalcTrigger,Trigger6M)),NA())</f>
        <v>2.2793730848299498E-2</v>
      </c>
      <c r="Q825" s="178">
        <f>IFERROR(_xll.qlIndexFixing(ONIndex1Y,I825,TRUE,_xll.ohTrigger(RecalcTrigger,Trigger1Y)),NA())</f>
        <v>2.3663896155562414E-2</v>
      </c>
    </row>
    <row r="826" spans="2:17" x14ac:dyDescent="0.2">
      <c r="B826" s="39" t="s">
        <v>42</v>
      </c>
      <c r="D826" s="42">
        <f>_xll.qlCalendarAdvance(Calendar,$D825,B826,"f",FALSE)</f>
        <v>45168</v>
      </c>
      <c r="E826" s="172">
        <f>_xll.qlInterestRateIndexValueDate(IndexON,D826)</f>
        <v>45168</v>
      </c>
      <c r="F826" s="188">
        <f>IFERROR(_xll.qlIndexFixing(IndexON,D826,TRUE,_xll.ohTrigger(RecalcTrigger,TriggerON)),NA())</f>
        <v>1.9584909979424303E-2</v>
      </c>
      <c r="H826" s="42">
        <f>_xll.qlCalendarAdvance(Calendar,$H825,B826,"f",FALSE)</f>
        <v>45168</v>
      </c>
      <c r="I826" s="172">
        <f>_xll.qlInterestRateIndexValueDate(Index1M,$H826)</f>
        <v>45168</v>
      </c>
      <c r="J826" s="177">
        <f>IFERROR(_xll.qlIndexFixing(Index1M,$H826,TRUE,_xll.ohTrigger(RecalcTrigger,Trigger1M)),NA())</f>
        <v>2.0930812445913587E-2</v>
      </c>
      <c r="K826" s="44">
        <f>IFERROR(_xll.qlIndexFixing(Index3M,H826,TRUE,_xll.ohTrigger(RecalcTrigger,Trigger3M)),NA())</f>
        <v>2.1464203756586264E-2</v>
      </c>
      <c r="L826" s="44">
        <f>IFERROR(_xll.qlIndexFixing(Index6M,$H826,TRUE,_xll.ohTrigger(RecalcTrigger,Trigger6M)),NA())</f>
        <v>2.300121049514767E-2</v>
      </c>
      <c r="M826" s="178">
        <f>IFERROR(_xll.qlIndexFixing(Index1Y,$H826,TRUE,_xll.ohTrigger(RecalcTrigger,Trigger1Y)),NA())</f>
        <v>2.3968718258255632E-2</v>
      </c>
      <c r="N826" s="177">
        <f>IFERROR(_xll.qlIndexFixing(ONIndex1M,I826,TRUE,_xll.ohTrigger(RecalcTrigger,Trigger1M)),NA())</f>
        <v>2.0890137118232399E-2</v>
      </c>
      <c r="O826" s="44">
        <f>IFERROR(_xll.qlIndexFixing(ONIndex3M,I826,TRUE,_xll.ohTrigger(RecalcTrigger,Trigger3M)),NA())</f>
        <v>2.1345376283309347E-2</v>
      </c>
      <c r="P826" s="44">
        <f>IFERROR(_xll.qlIndexFixing(ONIndex6M,I826,TRUE,_xll.ohTrigger(RecalcTrigger,Trigger6M)),NA())</f>
        <v>2.2800096909736389E-2</v>
      </c>
      <c r="Q826" s="178">
        <f>IFERROR(_xll.qlIndexFixing(ONIndex1Y,I826,TRUE,_xll.ohTrigger(RecalcTrigger,Trigger1Y)),NA())</f>
        <v>2.3664274680839092E-2</v>
      </c>
    </row>
    <row r="827" spans="2:17" x14ac:dyDescent="0.2">
      <c r="B827" s="39" t="s">
        <v>42</v>
      </c>
      <c r="D827" s="42">
        <f>_xll.qlCalendarAdvance(Calendar,$D826,B827,"f",FALSE)</f>
        <v>45175</v>
      </c>
      <c r="E827" s="172">
        <f>_xll.qlInterestRateIndexValueDate(IndexON,D827)</f>
        <v>45175</v>
      </c>
      <c r="F827" s="188">
        <f>IFERROR(_xll.qlIndexFixing(IndexON,D827,TRUE,_xll.ohTrigger(RecalcTrigger,TriggerON)),NA())</f>
        <v>1.9598154844268079E-2</v>
      </c>
      <c r="H827" s="42">
        <f>_xll.qlCalendarAdvance(Calendar,$H826,B827,"f",FALSE)</f>
        <v>45175</v>
      </c>
      <c r="I827" s="172">
        <f>_xll.qlInterestRateIndexValueDate(Index1M,$H827)</f>
        <v>45175</v>
      </c>
      <c r="J827" s="177">
        <f>IFERROR(_xll.qlIndexFixing(Index1M,$H827,TRUE,_xll.ohTrigger(RecalcTrigger,Trigger1M)),NA())</f>
        <v>2.0942036122571433E-2</v>
      </c>
      <c r="K827" s="44">
        <f>IFERROR(_xll.qlIndexFixing(Index3M,H827,TRUE,_xll.ohTrigger(RecalcTrigger,Trigger3M)),NA())</f>
        <v>2.147231319106634E-2</v>
      </c>
      <c r="L827" s="44">
        <f>IFERROR(_xll.qlIndexFixing(Index6M,$H827,TRUE,_xll.ohTrigger(RecalcTrigger,Trigger6M)),NA())</f>
        <v>2.3005469060751994E-2</v>
      </c>
      <c r="M827" s="178">
        <f>IFERROR(_xll.qlIndexFixing(Index1Y,$H827,TRUE,_xll.ohTrigger(RecalcTrigger,Trigger1Y)),NA())</f>
        <v>2.3970614627388382E-2</v>
      </c>
      <c r="N827" s="177">
        <f>IFERROR(_xll.qlIndexFixing(ONIndex1M,I827,TRUE,_xll.ohTrigger(RecalcTrigger,Trigger1M)),NA())</f>
        <v>2.0901410476211746E-2</v>
      </c>
      <c r="O827" s="44">
        <f>IFERROR(_xll.qlIndexFixing(ONIndex3M,I827,TRUE,_xll.ohTrigger(RecalcTrigger,Trigger3M)),NA())</f>
        <v>2.1355143987635827E-2</v>
      </c>
      <c r="P827" s="44">
        <f>IFERROR(_xll.qlIndexFixing(ONIndex6M,I827,TRUE,_xll.ohTrigger(RecalcTrigger,Trigger6M)),NA())</f>
        <v>2.2806244042313795E-2</v>
      </c>
      <c r="Q827" s="178">
        <f>IFERROR(_xll.qlIndexFixing(ONIndex1Y,I827,TRUE,_xll.ohTrigger(RecalcTrigger,Trigger1Y)),NA())</f>
        <v>2.3664415403441552E-2</v>
      </c>
    </row>
    <row r="828" spans="2:17" x14ac:dyDescent="0.2">
      <c r="B828" s="39" t="s">
        <v>42</v>
      </c>
      <c r="D828" s="42">
        <f>_xll.qlCalendarAdvance(Calendar,$D827,B828,"f",FALSE)</f>
        <v>45182</v>
      </c>
      <c r="E828" s="172">
        <f>_xll.qlInterestRateIndexValueDate(IndexON,D828)</f>
        <v>45182</v>
      </c>
      <c r="F828" s="188">
        <f>IFERROR(_xll.qlIndexFixing(IndexON,D828,TRUE,_xll.ohTrigger(RecalcTrigger,TriggerON)),NA())</f>
        <v>1.9611252203259877E-2</v>
      </c>
      <c r="H828" s="42">
        <f>_xll.qlCalendarAdvance(Calendar,$H827,B828,"f",FALSE)</f>
        <v>45182</v>
      </c>
      <c r="I828" s="172">
        <f>_xll.qlInterestRateIndexValueDate(Index1M,$H828)</f>
        <v>45182</v>
      </c>
      <c r="J828" s="177">
        <f>IFERROR(_xll.qlIndexFixing(Index1M,$H828,TRUE,_xll.ohTrigger(RecalcTrigger,Trigger1M)),NA())</f>
        <v>2.0953209360970636E-2</v>
      </c>
      <c r="K828" s="44">
        <f>IFERROR(_xll.qlIndexFixing(Index3M,H828,TRUE,_xll.ohTrigger(RecalcTrigger,Trigger3M)),NA())</f>
        <v>2.1481672366921035E-2</v>
      </c>
      <c r="L828" s="44">
        <f>IFERROR(_xll.qlIndexFixing(Index6M,$H828,TRUE,_xll.ohTrigger(RecalcTrigger,Trigger6M)),NA())</f>
        <v>2.301079389713832E-2</v>
      </c>
      <c r="M828" s="178">
        <f>IFERROR(_xll.qlIndexFixing(Index1Y,$H828,TRUE,_xll.ohTrigger(RecalcTrigger,Trigger1Y)),NA())</f>
        <v>2.3972608019994242E-2</v>
      </c>
      <c r="N828" s="177">
        <f>IFERROR(_xll.qlIndexFixing(ONIndex1M,I828,TRUE,_xll.ohTrigger(RecalcTrigger,Trigger1M)),NA())</f>
        <v>2.0912651310399655E-2</v>
      </c>
      <c r="O828" s="44">
        <f>IFERROR(_xll.qlIndexFixing(ONIndex3M,I828,TRUE,_xll.ohTrigger(RecalcTrigger,Trigger3M)),NA())</f>
        <v>2.1364814904953899E-2</v>
      </c>
      <c r="P828" s="44">
        <f>IFERROR(_xll.qlIndexFixing(ONIndex6M,I828,TRUE,_xll.ohTrigger(RecalcTrigger,Trigger6M)),NA())</f>
        <v>2.2812172245950668E-2</v>
      </c>
      <c r="Q828" s="178">
        <f>IFERROR(_xll.qlIndexFixing(ONIndex1Y,I828,TRUE,_xll.ohTrigger(RecalcTrigger,Trigger1Y)),NA())</f>
        <v>2.3664318323450839E-2</v>
      </c>
    </row>
    <row r="829" spans="2:17" x14ac:dyDescent="0.2">
      <c r="B829" s="39" t="s">
        <v>42</v>
      </c>
      <c r="D829" s="42">
        <f>_xll.qlCalendarAdvance(Calendar,$D828,B829,"f",FALSE)</f>
        <v>45189</v>
      </c>
      <c r="E829" s="172">
        <f>_xll.qlInterestRateIndexValueDate(IndexON,D829)</f>
        <v>45189</v>
      </c>
      <c r="F829" s="188">
        <f>IFERROR(_xll.qlIndexFixing(IndexON,D829,TRUE,_xll.ohTrigger(RecalcTrigger,TriggerON)),NA())</f>
        <v>1.9624202056480744E-2</v>
      </c>
      <c r="H829" s="42">
        <f>_xll.qlCalendarAdvance(Calendar,$H828,B829,"f",FALSE)</f>
        <v>45189</v>
      </c>
      <c r="I829" s="172">
        <f>_xll.qlInterestRateIndexValueDate(Index1M,$H829)</f>
        <v>45189</v>
      </c>
      <c r="J829" s="177">
        <f>IFERROR(_xll.qlIndexFixing(Index1M,$H829,TRUE,_xll.ohTrigger(RecalcTrigger,Trigger1M)),NA())</f>
        <v>2.0964301990744359E-2</v>
      </c>
      <c r="K829" s="44">
        <f>IFERROR(_xll.qlIndexFixing(Index3M,H829,TRUE,_xll.ohTrigger(RecalcTrigger,Trigger3M)),NA())</f>
        <v>2.1490990615638327E-2</v>
      </c>
      <c r="L829" s="44">
        <f>IFERROR(_xll.qlIndexFixing(Index6M,$H829,TRUE,_xll.ohTrigger(RecalcTrigger,Trigger6M)),NA())</f>
        <v>2.3016093887897542E-2</v>
      </c>
      <c r="M829" s="178">
        <f>IFERROR(_xll.qlIndexFixing(Index1Y,$H829,TRUE,_xll.ohTrigger(RecalcTrigger,Trigger1Y)),NA())</f>
        <v>2.397470544742793E-2</v>
      </c>
      <c r="N829" s="177">
        <f>IFERROR(_xll.qlIndexFixing(ONIndex1M,I829,TRUE,_xll.ohTrigger(RecalcTrigger,Trigger1M)),NA())</f>
        <v>2.0923859620958218E-2</v>
      </c>
      <c r="O829" s="44">
        <f>IFERROR(_xll.qlIndexFixing(ONIndex3M,I829,TRUE,_xll.ohTrigger(RecalcTrigger,Trigger3M)),NA())</f>
        <v>2.1374389035182517E-2</v>
      </c>
      <c r="P829" s="44">
        <f>IFERROR(_xll.qlIndexFixing(ONIndex6M,I829,TRUE,_xll.ohTrigger(RecalcTrigger,Trigger6M)),NA())</f>
        <v>2.281788152064701E-2</v>
      </c>
      <c r="Q829" s="178">
        <f>IFERROR(_xll.qlIndexFixing(ONIndex1Y,I829,TRUE,_xll.ohTrigger(RecalcTrigger,Trigger1Y)),NA())</f>
        <v>2.3663983440704861E-2</v>
      </c>
    </row>
    <row r="830" spans="2:17" x14ac:dyDescent="0.2">
      <c r="B830" s="39" t="s">
        <v>42</v>
      </c>
      <c r="D830" s="42">
        <f>_xll.qlCalendarAdvance(Calendar,$D829,B830,"f",FALSE)</f>
        <v>45196</v>
      </c>
      <c r="E830" s="172">
        <f>_xll.qlInterestRateIndexValueDate(IndexON,D830)</f>
        <v>45196</v>
      </c>
      <c r="F830" s="188">
        <f>IFERROR(_xll.qlIndexFixing(IndexON,D830,TRUE,_xll.ohTrigger(RecalcTrigger,TriggerON)),NA())</f>
        <v>1.9637004403687541E-2</v>
      </c>
      <c r="H830" s="42">
        <f>_xll.qlCalendarAdvance(Calendar,$H829,B830,"f",FALSE)</f>
        <v>45196</v>
      </c>
      <c r="I830" s="172">
        <f>_xll.qlInterestRateIndexValueDate(Index1M,$H830)</f>
        <v>45196</v>
      </c>
      <c r="J830" s="177">
        <f>IFERROR(_xll.qlIndexFixing(Index1M,$H830,TRUE,_xll.ohTrigger(RecalcTrigger,Trigger1M)),NA())</f>
        <v>2.0975283440325065E-2</v>
      </c>
      <c r="K830" s="44">
        <f>IFERROR(_xll.qlIndexFixing(Index3M,H830,TRUE,_xll.ohTrigger(RecalcTrigger,Trigger3M)),NA())</f>
        <v>2.1500273415553141E-2</v>
      </c>
      <c r="L830" s="44">
        <f>IFERROR(_xll.qlIndexFixing(Index6M,$H830,TRUE,_xll.ohTrigger(RecalcTrigger,Trigger6M)),NA())</f>
        <v>2.3021377474434425E-2</v>
      </c>
      <c r="M830" s="178">
        <f>IFERROR(_xll.qlIndexFixing(Index1Y,$H830,TRUE,_xll.ohTrigger(RecalcTrigger,Trigger1Y)),NA())</f>
        <v>2.3976913921131413E-2</v>
      </c>
      <c r="N830" s="177">
        <f>IFERROR(_xll.qlIndexFixing(ONIndex1M,I830,TRUE,_xll.ohTrigger(RecalcTrigger,Trigger1M)),NA())</f>
        <v>2.0935035407725344E-2</v>
      </c>
      <c r="O830" s="44">
        <f>IFERROR(_xll.qlIndexFixing(ONIndex3M,I830,TRUE,_xll.ohTrigger(RecalcTrigger,Trigger3M)),NA())</f>
        <v>2.1383866378240635E-2</v>
      </c>
      <c r="P830" s="44">
        <f>IFERROR(_xll.qlIndexFixing(ONIndex6M,I830,TRUE,_xll.ohTrigger(RecalcTrigger,Trigger6M)),NA())</f>
        <v>2.2823371866321773E-2</v>
      </c>
      <c r="Q830" s="178">
        <f>IFERROR(_xll.qlIndexFixing(ONIndex1Y,I830,TRUE,_xll.ohTrigger(RecalcTrigger,Trigger1Y)),NA())</f>
        <v>2.366341075536571E-2</v>
      </c>
    </row>
    <row r="831" spans="2:17" x14ac:dyDescent="0.2">
      <c r="B831" s="39" t="s">
        <v>42</v>
      </c>
      <c r="D831" s="42">
        <f>_xll.qlCalendarAdvance(Calendar,$D830,B831,"f",FALSE)</f>
        <v>45203</v>
      </c>
      <c r="E831" s="172">
        <f>_xll.qlInterestRateIndexValueDate(IndexON,D831)</f>
        <v>45203</v>
      </c>
      <c r="F831" s="188">
        <f>IFERROR(_xll.qlIndexFixing(IndexON,D831,TRUE,_xll.ohTrigger(RecalcTrigger,TriggerON)),NA())</f>
        <v>1.9649659182474633E-2</v>
      </c>
      <c r="H831" s="42">
        <f>_xll.qlCalendarAdvance(Calendar,$H830,B831,"f",FALSE)</f>
        <v>45203</v>
      </c>
      <c r="I831" s="172">
        <f>_xll.qlInterestRateIndexValueDate(Index1M,$H831)</f>
        <v>45203</v>
      </c>
      <c r="J831" s="177">
        <f>IFERROR(_xll.qlIndexFixing(Index1M,$H831,TRUE,_xll.ohTrigger(RecalcTrigger,Trigger1M)),NA())</f>
        <v>2.0990208287584508E-2</v>
      </c>
      <c r="K831" s="44">
        <f>IFERROR(_xll.qlIndexFixing(Index3M,H831,TRUE,_xll.ohTrigger(RecalcTrigger,Trigger3M)),NA())</f>
        <v>2.1510814761133541E-2</v>
      </c>
      <c r="L831" s="44">
        <f>IFERROR(_xll.qlIndexFixing(Index6M,$H831,TRUE,_xll.ohTrigger(RecalcTrigger,Trigger6M)),NA())</f>
        <v>2.3027752791253211E-2</v>
      </c>
      <c r="M831" s="178">
        <f>IFERROR(_xll.qlIndexFixing(Index1Y,$H831,TRUE,_xll.ohTrigger(RecalcTrigger,Trigger1Y)),NA())</f>
        <v>2.3979240414209547E-2</v>
      </c>
      <c r="N831" s="177">
        <f>IFERROR(_xll.qlIndexFixing(ONIndex1M,I831,TRUE,_xll.ohTrigger(RecalcTrigger,Trigger1M)),NA())</f>
        <v>2.0946170217654991E-2</v>
      </c>
      <c r="O831" s="44">
        <f>IFERROR(_xll.qlIndexFixing(ONIndex3M,I831,TRUE,_xll.ohTrigger(RecalcTrigger,Trigger3M)),NA())</f>
        <v>2.1393251512675793E-2</v>
      </c>
      <c r="P831" s="44">
        <f>IFERROR(_xll.qlIndexFixing(ONIndex6M,I831,TRUE,_xll.ohTrigger(RecalcTrigger,Trigger6M)),NA())</f>
        <v>2.2828657307142342E-2</v>
      </c>
      <c r="Q831" s="178">
        <f>IFERROR(_xll.qlIndexFixing(ONIndex1Y,I831,TRUE,_xll.ohTrigger(RecalcTrigger,Trigger1Y)),NA())</f>
        <v>2.3662623402256333E-2</v>
      </c>
    </row>
    <row r="832" spans="2:17" x14ac:dyDescent="0.2">
      <c r="B832" s="39" t="s">
        <v>42</v>
      </c>
      <c r="D832" s="42">
        <f>_xll.qlCalendarAdvance(Calendar,$D831,B832,"f",FALSE)</f>
        <v>45210</v>
      </c>
      <c r="E832" s="172">
        <f>_xll.qlInterestRateIndexValueDate(IndexON,D832)</f>
        <v>45210</v>
      </c>
      <c r="F832" s="188">
        <f>IFERROR(_xll.qlIndexFixing(IndexON,D832,TRUE,_xll.ohTrigger(RecalcTrigger,TriggerON)),NA())</f>
        <v>1.9662165687334143E-2</v>
      </c>
      <c r="H832" s="42">
        <f>_xll.qlCalendarAdvance(Calendar,$H831,B832,"f",FALSE)</f>
        <v>45210</v>
      </c>
      <c r="I832" s="172">
        <f>_xll.qlInterestRateIndexValueDate(Index1M,$H832)</f>
        <v>45210</v>
      </c>
      <c r="J832" s="177">
        <f>IFERROR(_xll.qlIndexFixing(Index1M,$H832,TRUE,_xll.ohTrigger(RecalcTrigger,Trigger1M)),NA())</f>
        <v>2.1000853152249394E-2</v>
      </c>
      <c r="K832" s="44">
        <f>IFERROR(_xll.qlIndexFixing(Index3M,H832,TRUE,_xll.ohTrigger(RecalcTrigger,Trigger3M)),NA())</f>
        <v>2.1520039860314966E-2</v>
      </c>
      <c r="L832" s="44">
        <f>IFERROR(_xll.qlIndexFixing(Index6M,$H832,TRUE,_xll.ohTrigger(RecalcTrigger,Trigger6M)),NA())</f>
        <v>2.30330261292006E-2</v>
      </c>
      <c r="M832" s="178">
        <f>IFERROR(_xll.qlIndexFixing(Index1Y,$H832,TRUE,_xll.ohTrigger(RecalcTrigger,Trigger1Y)),NA())</f>
        <v>2.3981689156102801E-2</v>
      </c>
      <c r="N832" s="177">
        <f>IFERROR(_xll.qlIndexFixing(ONIndex1M,I832,TRUE,_xll.ohTrigger(RecalcTrigger,Trigger1M)),NA())</f>
        <v>2.0957168840899376E-2</v>
      </c>
      <c r="O832" s="44">
        <f>IFERROR(_xll.qlIndexFixing(ONIndex3M,I832,TRUE,_xll.ohTrigger(RecalcTrigger,Trigger3M)),NA())</f>
        <v>2.1402596007182861E-2</v>
      </c>
      <c r="P832" s="44">
        <f>IFERROR(_xll.qlIndexFixing(ONIndex6M,I832,TRUE,_xll.ohTrigger(RecalcTrigger,Trigger6M)),NA())</f>
        <v>2.283389579858186E-2</v>
      </c>
      <c r="Q832" s="178">
        <f>IFERROR(_xll.qlIndexFixing(ONIndex1Y,I832,TRUE,_xll.ohTrigger(RecalcTrigger,Trigger1Y)),NA())</f>
        <v>2.3661881953030983E-2</v>
      </c>
    </row>
    <row r="833" spans="2:17" x14ac:dyDescent="0.2">
      <c r="B833" s="39" t="s">
        <v>42</v>
      </c>
      <c r="D833" s="42">
        <f>_xll.qlCalendarAdvance(Calendar,$D832,B833,"f",FALSE)</f>
        <v>45217</v>
      </c>
      <c r="E833" s="172">
        <f>_xll.qlInterestRateIndexValueDate(IndexON,D833)</f>
        <v>45217</v>
      </c>
      <c r="F833" s="188">
        <f>IFERROR(_xll.qlIndexFixing(IndexON,D833,TRUE,_xll.ohTrigger(RecalcTrigger,TriggerON)),NA())</f>
        <v>1.9674523717109205E-2</v>
      </c>
      <c r="H833" s="42">
        <f>_xll.qlCalendarAdvance(Calendar,$H832,B833,"f",FALSE)</f>
        <v>45217</v>
      </c>
      <c r="I833" s="172">
        <f>_xll.qlInterestRateIndexValueDate(Index1M,$H833)</f>
        <v>45217</v>
      </c>
      <c r="J833" s="177">
        <f>IFERROR(_xll.qlIndexFixing(Index1M,$H833,TRUE,_xll.ohTrigger(RecalcTrigger,Trigger1M)),NA())</f>
        <v>2.1011334400152119E-2</v>
      </c>
      <c r="K833" s="44">
        <f>IFERROR(_xll.qlIndexFixing(Index3M,H833,TRUE,_xll.ohTrigger(RecalcTrigger,Trigger3M)),NA())</f>
        <v>2.152923890069542E-2</v>
      </c>
      <c r="L833" s="44">
        <f>IFERROR(_xll.qlIndexFixing(Index6M,$H833,TRUE,_xll.ohTrigger(RecalcTrigger,Trigger6M)),NA())</f>
        <v>2.3038297534034316E-2</v>
      </c>
      <c r="M833" s="178">
        <f>IFERROR(_xll.qlIndexFixing(Index1Y,$H833,TRUE,_xll.ohTrigger(RecalcTrigger,Trigger1Y)),NA())</f>
        <v>2.398425974786373E-2</v>
      </c>
      <c r="N833" s="177">
        <f>IFERROR(_xll.qlIndexFixing(ONIndex1M,I833,TRUE,_xll.ohTrigger(RecalcTrigger,Trigger1M)),NA())</f>
        <v>2.0968004138463003E-2</v>
      </c>
      <c r="O833" s="44">
        <f>IFERROR(_xll.qlIndexFixing(ONIndex3M,I833,TRUE,_xll.ohTrigger(RecalcTrigger,Trigger3M)),NA())</f>
        <v>2.1411914560801604E-2</v>
      </c>
      <c r="P833" s="44">
        <f>IFERROR(_xll.qlIndexFixing(ONIndex6M,I833,TRUE,_xll.ohTrigger(RecalcTrigger,Trigger6M)),NA())</f>
        <v>2.2839132365334303E-2</v>
      </c>
      <c r="Q833" s="178">
        <f>IFERROR(_xll.qlIndexFixing(ONIndex1Y,I833,TRUE,_xll.ohTrigger(RecalcTrigger,Trigger1Y)),NA())</f>
        <v>2.3661260682796836E-2</v>
      </c>
    </row>
    <row r="834" spans="2:17" x14ac:dyDescent="0.2">
      <c r="B834" s="39" t="s">
        <v>42</v>
      </c>
      <c r="D834" s="42">
        <f>_xll.qlCalendarAdvance(Calendar,$D833,B834,"f",FALSE)</f>
        <v>45224</v>
      </c>
      <c r="E834" s="172">
        <f>_xll.qlInterestRateIndexValueDate(IndexON,D834)</f>
        <v>45224</v>
      </c>
      <c r="F834" s="188">
        <f>IFERROR(_xll.qlIndexFixing(IndexON,D834,TRUE,_xll.ohTrigger(RecalcTrigger,TriggerON)),NA())</f>
        <v>1.9686733271961909E-2</v>
      </c>
      <c r="H834" s="42">
        <f>_xll.qlCalendarAdvance(Calendar,$H833,B834,"f",FALSE)</f>
        <v>45224</v>
      </c>
      <c r="I834" s="172">
        <f>_xll.qlInterestRateIndexValueDate(Index1M,$H834)</f>
        <v>45224</v>
      </c>
      <c r="J834" s="177">
        <f>IFERROR(_xll.qlIndexFixing(Index1M,$H834,TRUE,_xll.ohTrigger(RecalcTrigger,Trigger1M)),NA())</f>
        <v>2.1021652030826055E-2</v>
      </c>
      <c r="K834" s="44">
        <f>IFERROR(_xll.qlIndexFixing(Index3M,H834,TRUE,_xll.ohTrigger(RecalcTrigger,Trigger3M)),NA())</f>
        <v>2.1538411882096063E-2</v>
      </c>
      <c r="L834" s="44">
        <f>IFERROR(_xll.qlIndexFixing(Index6M,$H834,TRUE,_xll.ohTrigger(RecalcTrigger,Trigger6M)),NA())</f>
        <v>2.3043567005740184E-2</v>
      </c>
      <c r="M834" s="178">
        <f>IFERROR(_xll.qlIndexFixing(Index1Y,$H834,TRUE,_xll.ohTrigger(RecalcTrigger,Trigger1Y)),NA())</f>
        <v>2.3986951338253956E-2</v>
      </c>
      <c r="N834" s="177">
        <f>IFERROR(_xll.qlIndexFixing(ONIndex1M,I834,TRUE,_xll.ohTrigger(RecalcTrigger,Trigger1M)),NA())</f>
        <v>2.0978676110102734E-2</v>
      </c>
      <c r="O834" s="44">
        <f>IFERROR(_xll.qlIndexFixing(ONIndex3M,I834,TRUE,_xll.ohTrigger(RecalcTrigger,Trigger3M)),NA())</f>
        <v>2.1421207173937251E-2</v>
      </c>
      <c r="P834" s="44">
        <f>IFERROR(_xll.qlIndexFixing(ONIndex6M,I834,TRUE,_xll.ohTrigger(RecalcTrigger,Trigger6M)),NA())</f>
        <v>2.2844367007318622E-2</v>
      </c>
      <c r="Q834" s="178">
        <f>IFERROR(_xll.qlIndexFixing(ONIndex1Y,I834,TRUE,_xll.ohTrigger(RecalcTrigger,Trigger1Y)),NA())</f>
        <v>2.3660759591715985E-2</v>
      </c>
    </row>
    <row r="835" spans="2:17" x14ac:dyDescent="0.2">
      <c r="B835" s="39" t="s">
        <v>42</v>
      </c>
      <c r="D835" s="42">
        <f>_xll.qlCalendarAdvance(Calendar,$D834,B835,"f",FALSE)</f>
        <v>45231</v>
      </c>
      <c r="E835" s="172">
        <f>_xll.qlInterestRateIndexValueDate(IndexON,D835)</f>
        <v>45231</v>
      </c>
      <c r="F835" s="188">
        <f>IFERROR(_xll.qlIndexFixing(IndexON,D835,TRUE,_xll.ohTrigger(RecalcTrigger,TriggerON)),NA())</f>
        <v>1.9698794351730164E-2</v>
      </c>
      <c r="H835" s="42">
        <f>_xll.qlCalendarAdvance(Calendar,$H834,B835,"f",FALSE)</f>
        <v>45231</v>
      </c>
      <c r="I835" s="172">
        <f>_xll.qlInterestRateIndexValueDate(Index1M,$H835)</f>
        <v>45231</v>
      </c>
      <c r="J835" s="177">
        <f>IFERROR(_xll.qlIndexFixing(Index1M,$H835,TRUE,_xll.ohTrigger(RecalcTrigger,Trigger1M)),NA())</f>
        <v>2.1027854056849593E-2</v>
      </c>
      <c r="K835" s="44">
        <f>IFERROR(_xll.qlIndexFixing(Index3M,H835,TRUE,_xll.ohTrigger(RecalcTrigger,Trigger3M)),NA())</f>
        <v>2.1547558804337195E-2</v>
      </c>
      <c r="L835" s="44">
        <f>IFERROR(_xll.qlIndexFixing(Index6M,$H835,TRUE,_xll.ohTrigger(RecalcTrigger,Trigger6M)),NA())</f>
        <v>2.3047734047806138E-2</v>
      </c>
      <c r="M835" s="178">
        <f>IFERROR(_xll.qlIndexFixing(Index1Y,$H835,TRUE,_xll.ohTrigger(RecalcTrigger,Trigger1Y)),NA())</f>
        <v>2.3989763076068739E-2</v>
      </c>
      <c r="N835" s="177">
        <f>IFERROR(_xll.qlIndexFixing(ONIndex1M,I835,TRUE,_xll.ohTrigger(RecalcTrigger,Trigger1M)),NA())</f>
        <v>2.0989184755980661E-2</v>
      </c>
      <c r="O835" s="44">
        <f>IFERROR(_xll.qlIndexFixing(ONIndex3M,I835,TRUE,_xll.ohTrigger(RecalcTrigger,Trigger3M)),NA())</f>
        <v>2.1430473846346665E-2</v>
      </c>
      <c r="P835" s="44">
        <f>IFERROR(_xll.qlIndexFixing(ONIndex6M,I835,TRUE,_xll.ohTrigger(RecalcTrigger,Trigger6M)),NA())</f>
        <v>2.2849599724615866E-2</v>
      </c>
      <c r="Q835" s="178">
        <f>IFERROR(_xll.qlIndexFixing(ONIndex1Y,I835,TRUE,_xll.ohTrigger(RecalcTrigger,Trigger1Y)),NA())</f>
        <v>2.3660378679626337E-2</v>
      </c>
    </row>
    <row r="836" spans="2:17" x14ac:dyDescent="0.2">
      <c r="B836" s="39" t="s">
        <v>42</v>
      </c>
      <c r="D836" s="42">
        <f>_xll.qlCalendarAdvance(Calendar,$D835,B836,"f",FALSE)</f>
        <v>45238</v>
      </c>
      <c r="E836" s="172">
        <f>_xll.qlInterestRateIndexValueDate(IndexON,D836)</f>
        <v>45238</v>
      </c>
      <c r="F836" s="188">
        <f>IFERROR(_xll.qlIndexFixing(IndexON,D836,TRUE,_xll.ohTrigger(RecalcTrigger,TriggerON)),NA())</f>
        <v>1.971070695641397E-2</v>
      </c>
      <c r="H836" s="42">
        <f>_xll.qlCalendarAdvance(Calendar,$H835,B836,"f",FALSE)</f>
        <v>45238</v>
      </c>
      <c r="I836" s="172">
        <f>_xll.qlInterestRateIndexValueDate(Index1M,$H836)</f>
        <v>45238</v>
      </c>
      <c r="J836" s="177">
        <f>IFERROR(_xll.qlIndexFixing(Index1M,$H836,TRUE,_xll.ohTrigger(RecalcTrigger,Trigger1M)),NA())</f>
        <v>2.103787778131172E-2</v>
      </c>
      <c r="K836" s="44">
        <f>IFERROR(_xll.qlIndexFixing(Index3M,H836,TRUE,_xll.ohTrigger(RecalcTrigger,Trigger3M)),NA())</f>
        <v>2.1556679667239977E-2</v>
      </c>
      <c r="L836" s="44">
        <f>IFERROR(_xll.qlIndexFixing(Index6M,$H836,TRUE,_xll.ohTrigger(RecalcTrigger,Trigger6M)),NA())</f>
        <v>2.3052999460661278E-2</v>
      </c>
      <c r="M836" s="178">
        <f>IFERROR(_xll.qlIndexFixing(Index1Y,$H836,TRUE,_xll.ohTrigger(RecalcTrigger,Trigger1Y)),NA())</f>
        <v>2.3992694110137016E-2</v>
      </c>
      <c r="N836" s="177">
        <f>IFERROR(_xll.qlIndexFixing(ONIndex1M,I836,TRUE,_xll.ohTrigger(RecalcTrigger,Trigger1M)),NA())</f>
        <v>2.0999530076096784E-2</v>
      </c>
      <c r="O836" s="44">
        <f>IFERROR(_xll.qlIndexFixing(ONIndex3M,I836,TRUE,_xll.ohTrigger(RecalcTrigger,Trigger3M)),NA())</f>
        <v>2.1439714578191937E-2</v>
      </c>
      <c r="P836" s="44">
        <f>IFERROR(_xll.qlIndexFixing(ONIndex6M,I836,TRUE,_xll.ohTrigger(RecalcTrigger,Trigger6M)),NA())</f>
        <v>2.2854830517144986E-2</v>
      </c>
      <c r="Q836" s="178">
        <f>IFERROR(_xll.qlIndexFixing(ONIndex1Y,I836,TRUE,_xll.ohTrigger(RecalcTrigger,Trigger1Y)),NA())</f>
        <v>2.3660117946608938E-2</v>
      </c>
    </row>
    <row r="837" spans="2:17" x14ac:dyDescent="0.2">
      <c r="B837" s="39" t="s">
        <v>42</v>
      </c>
      <c r="D837" s="42">
        <f>_xll.qlCalendarAdvance(Calendar,$D836,B837,"f",FALSE)</f>
        <v>45245</v>
      </c>
      <c r="E837" s="172">
        <f>_xll.qlInterestRateIndexValueDate(IndexON,D837)</f>
        <v>45245</v>
      </c>
      <c r="F837" s="188">
        <f>IFERROR(_xll.qlIndexFixing(IndexON,D837,TRUE,_xll.ohTrigger(RecalcTrigger,TriggerON)),NA())</f>
        <v>1.9722471086013327E-2</v>
      </c>
      <c r="H837" s="42">
        <f>_xll.qlCalendarAdvance(Calendar,$H836,B837,"f",FALSE)</f>
        <v>45245</v>
      </c>
      <c r="I837" s="172">
        <f>_xll.qlInterestRateIndexValueDate(Index1M,$H837)</f>
        <v>45245</v>
      </c>
      <c r="J837" s="177">
        <f>IFERROR(_xll.qlIndexFixing(Index1M,$H837,TRUE,_xll.ohTrigger(RecalcTrigger,Trigger1M)),NA())</f>
        <v>2.1047737914742164E-2</v>
      </c>
      <c r="K837" s="44">
        <f>IFERROR(_xll.qlIndexFixing(Index3M,H837,TRUE,_xll.ohTrigger(RecalcTrigger,Trigger3M)),NA())</f>
        <v>2.1565774470624702E-2</v>
      </c>
      <c r="L837" s="44">
        <f>IFERROR(_xll.qlIndexFixing(Index6M,$H837,TRUE,_xll.ohTrigger(RecalcTrigger,Trigger6M)),NA())</f>
        <v>2.3058262940389842E-2</v>
      </c>
      <c r="M837" s="178">
        <f>IFERROR(_xll.qlIndexFixing(Index1Y,$H837,TRUE,_xll.ohTrigger(RecalcTrigger,Trigger1Y)),NA())</f>
        <v>2.3995743589320048E-2</v>
      </c>
      <c r="N837" s="177">
        <f>IFERROR(_xll.qlIndexFixing(ONIndex1M,I837,TRUE,_xll.ohTrigger(RecalcTrigger,Trigger1M)),NA())</f>
        <v>2.1009712070207964E-2</v>
      </c>
      <c r="O837" s="44">
        <f>IFERROR(_xll.qlIndexFixing(ONIndex3M,I837,TRUE,_xll.ohTrigger(RecalcTrigger,Trigger3M)),NA())</f>
        <v>2.144892936922993E-2</v>
      </c>
      <c r="P837" s="44">
        <f>IFERROR(_xll.qlIndexFixing(ONIndex6M,I837,TRUE,_xll.ohTrigger(RecalcTrigger,Trigger6M)),NA())</f>
        <v>2.2860059385068077E-2</v>
      </c>
      <c r="Q837" s="178">
        <f>IFERROR(_xll.qlIndexFixing(ONIndex1Y,I837,TRUE,_xll.ohTrigger(RecalcTrigger,Trigger1Y)),NA())</f>
        <v>2.3659977392582743E-2</v>
      </c>
    </row>
    <row r="838" spans="2:17" x14ac:dyDescent="0.2">
      <c r="B838" s="39" t="s">
        <v>42</v>
      </c>
      <c r="D838" s="42">
        <f>_xll.qlCalendarAdvance(Calendar,$D837,B838,"f",FALSE)</f>
        <v>45252</v>
      </c>
      <c r="E838" s="172">
        <f>_xll.qlInterestRateIndexValueDate(IndexON,D838)</f>
        <v>45252</v>
      </c>
      <c r="F838" s="188">
        <f>IFERROR(_xll.qlIndexFixing(IndexON,D838,TRUE,_xll.ohTrigger(RecalcTrigger,TriggerON)),NA())</f>
        <v>1.9734086740528234E-2</v>
      </c>
      <c r="H838" s="42">
        <f>_xll.qlCalendarAdvance(Calendar,$H837,B838,"f",FALSE)</f>
        <v>45252</v>
      </c>
      <c r="I838" s="172">
        <f>_xll.qlInterestRateIndexValueDate(Index1M,$H838)</f>
        <v>45252</v>
      </c>
      <c r="J838" s="177">
        <f>IFERROR(_xll.qlIndexFixing(Index1M,$H838,TRUE,_xll.ohTrigger(RecalcTrigger,Trigger1M)),NA())</f>
        <v>2.1057434456749201E-2</v>
      </c>
      <c r="K838" s="44">
        <f>IFERROR(_xll.qlIndexFixing(Index3M,H838,TRUE,_xll.ohTrigger(RecalcTrigger,Trigger3M)),NA())</f>
        <v>2.1574843214314302E-2</v>
      </c>
      <c r="L838" s="44">
        <f>IFERROR(_xll.qlIndexFixing(Index6M,$H838,TRUE,_xll.ohTrigger(RecalcTrigger,Trigger6M)),NA())</f>
        <v>2.3063524486976687E-2</v>
      </c>
      <c r="M838" s="178">
        <f>IFERROR(_xll.qlIndexFixing(Index1Y,$H838,TRUE,_xll.ohTrigger(RecalcTrigger,Trigger1Y)),NA())</f>
        <v>2.3998910662509865E-2</v>
      </c>
      <c r="N838" s="177">
        <f>IFERROR(_xll.qlIndexFixing(ONIndex1M,I838,TRUE,_xll.ohTrigger(RecalcTrigger,Trigger1M)),NA())</f>
        <v>2.1019730738557341E-2</v>
      </c>
      <c r="O838" s="44">
        <f>IFERROR(_xll.qlIndexFixing(ONIndex3M,I838,TRUE,_xll.ohTrigger(RecalcTrigger,Trigger3M)),NA())</f>
        <v>2.1458118219703781E-2</v>
      </c>
      <c r="P838" s="44">
        <f>IFERROR(_xll.qlIndexFixing(ONIndex6M,I838,TRUE,_xll.ohTrigger(RecalcTrigger,Trigger6M)),NA())</f>
        <v>2.2865286328223045E-2</v>
      </c>
      <c r="Q838" s="178">
        <f>IFERROR(_xll.qlIndexFixing(ONIndex1Y,I838,TRUE,_xll.ohTrigger(RecalcTrigger,Trigger1Y)),NA())</f>
        <v>2.3659957017628797E-2</v>
      </c>
    </row>
    <row r="839" spans="2:17" x14ac:dyDescent="0.2">
      <c r="B839" s="39" t="s">
        <v>42</v>
      </c>
      <c r="D839" s="42">
        <f>_xll.qlCalendarAdvance(Calendar,$D838,B839,"f",FALSE)</f>
        <v>45259</v>
      </c>
      <c r="E839" s="172">
        <f>_xll.qlInterestRateIndexValueDate(IndexON,D839)</f>
        <v>45259</v>
      </c>
      <c r="F839" s="188">
        <f>IFERROR(_xll.qlIndexFixing(IndexON,D839,TRUE,_xll.ohTrigger(RecalcTrigger,TriggerON)),NA())</f>
        <v>1.9745553920039738E-2</v>
      </c>
      <c r="H839" s="42">
        <f>_xll.qlCalendarAdvance(Calendar,$H838,B839,"f",FALSE)</f>
        <v>45259</v>
      </c>
      <c r="I839" s="172">
        <f>_xll.qlInterestRateIndexValueDate(Index1M,$H839)</f>
        <v>45259</v>
      </c>
      <c r="J839" s="177">
        <f>IFERROR(_xll.qlIndexFixing(Index1M,$H839,TRUE,_xll.ohTrigger(RecalcTrigger,Trigger1M)),NA())</f>
        <v>2.1066967406938402E-2</v>
      </c>
      <c r="K839" s="44">
        <f>IFERROR(_xll.qlIndexFixing(Index3M,H839,TRUE,_xll.ohTrigger(RecalcTrigger,Trigger3M)),NA())</f>
        <v>2.1583885898128184E-2</v>
      </c>
      <c r="L839" s="44">
        <f>IFERROR(_xll.qlIndexFixing(Index6M,$H839,TRUE,_xll.ohTrigger(RecalcTrigger,Trigger6M)),NA())</f>
        <v>2.3068784100406674E-2</v>
      </c>
      <c r="M839" s="178">
        <f>IFERROR(_xll.qlIndexFixing(Index1Y,$H839,TRUE,_xll.ohTrigger(RecalcTrigger,Trigger1Y)),NA())</f>
        <v>2.4002194478629297E-2</v>
      </c>
      <c r="N839" s="177">
        <f>IFERROR(_xll.qlIndexFixing(ONIndex1M,I839,TRUE,_xll.ohTrigger(RecalcTrigger,Trigger1M)),NA())</f>
        <v>2.1029586081063867E-2</v>
      </c>
      <c r="O839" s="44">
        <f>IFERROR(_xll.qlIndexFixing(ONIndex3M,I839,TRUE,_xll.ohTrigger(RecalcTrigger,Trigger3M)),NA())</f>
        <v>2.1467281129451399E-2</v>
      </c>
      <c r="P839" s="44">
        <f>IFERROR(_xll.qlIndexFixing(ONIndex6M,I839,TRUE,_xll.ohTrigger(RecalcTrigger,Trigger6M)),NA())</f>
        <v>2.287051134660989E-2</v>
      </c>
      <c r="Q839" s="178">
        <f>IFERROR(_xll.qlIndexFixing(ONIndex1Y,I839,TRUE,_xll.ohTrigger(RecalcTrigger,Trigger1Y)),NA())</f>
        <v>2.36600568217471E-2</v>
      </c>
    </row>
    <row r="840" spans="2:17" x14ac:dyDescent="0.2">
      <c r="B840" s="39" t="s">
        <v>42</v>
      </c>
      <c r="D840" s="42">
        <f>_xll.qlCalendarAdvance(Calendar,$D839,B840,"f",FALSE)</f>
        <v>45266</v>
      </c>
      <c r="E840" s="172">
        <f>_xll.qlInterestRateIndexValueDate(IndexON,D840)</f>
        <v>45266</v>
      </c>
      <c r="F840" s="188">
        <f>IFERROR(_xll.qlIndexFixing(IndexON,D840,TRUE,_xll.ohTrigger(RecalcTrigger,TriggerON)),NA())</f>
        <v>1.9756872624385746E-2</v>
      </c>
      <c r="H840" s="42">
        <f>_xll.qlCalendarAdvance(Calendar,$H839,B840,"f",FALSE)</f>
        <v>45266</v>
      </c>
      <c r="I840" s="172">
        <f>_xll.qlInterestRateIndexValueDate(Index1M,$H840)</f>
        <v>45266</v>
      </c>
      <c r="J840" s="177">
        <f>IFERROR(_xll.qlIndexFixing(Index1M,$H840,TRUE,_xll.ohTrigger(RecalcTrigger,Trigger1M)),NA())</f>
        <v>2.1080121827999697E-2</v>
      </c>
      <c r="K840" s="44">
        <f>IFERROR(_xll.qlIndexFixing(Index3M,H840,TRUE,_xll.ohTrigger(RecalcTrigger,Trigger3M)),NA())</f>
        <v>2.1591625902528951E-2</v>
      </c>
      <c r="L840" s="44">
        <f>IFERROR(_xll.qlIndexFixing(Index6M,$H840,TRUE,_xll.ohTrigger(RecalcTrigger,Trigger6M)),NA())</f>
        <v>2.307514323943053E-2</v>
      </c>
      <c r="M840" s="178">
        <f>IFERROR(_xll.qlIndexFixing(Index1Y,$H840,TRUE,_xll.ohTrigger(RecalcTrigger,Trigger1Y)),NA())</f>
        <v>2.4005594186629498E-2</v>
      </c>
      <c r="N840" s="177">
        <f>IFERROR(_xll.qlIndexFixing(ONIndex1M,I840,TRUE,_xll.ohTrigger(RecalcTrigger,Trigger1M)),NA())</f>
        <v>2.1039278097646497E-2</v>
      </c>
      <c r="O840" s="44">
        <f>IFERROR(_xll.qlIndexFixing(ONIndex3M,I840,TRUE,_xll.ohTrigger(RecalcTrigger,Trigger3M)),NA())</f>
        <v>2.1476418098634875E-2</v>
      </c>
      <c r="P840" s="44">
        <f>IFERROR(_xll.qlIndexFixing(ONIndex6M,I840,TRUE,_xll.ohTrigger(RecalcTrigger,Trigger6M)),NA())</f>
        <v>2.2875734440390705E-2</v>
      </c>
      <c r="Q840" s="178">
        <f>IFERROR(_xll.qlIndexFixing(ONIndex1Y,I840,TRUE,_xll.ohTrigger(RecalcTrigger,Trigger1Y)),NA())</f>
        <v>2.3660276804937652E-2</v>
      </c>
    </row>
    <row r="841" spans="2:17" x14ac:dyDescent="0.2">
      <c r="B841" s="39" t="s">
        <v>42</v>
      </c>
      <c r="D841" s="42">
        <f>_xll.qlCalendarAdvance(Calendar,$D840,B841,"f",FALSE)</f>
        <v>45273</v>
      </c>
      <c r="E841" s="172">
        <f>_xll.qlInterestRateIndexValueDate(IndexON,D841)</f>
        <v>45273</v>
      </c>
      <c r="F841" s="188">
        <f>IFERROR(_xll.qlIndexFixing(IndexON,D841,TRUE,_xll.ohTrigger(RecalcTrigger,TriggerON)),NA())</f>
        <v>1.9768042853566259E-2</v>
      </c>
      <c r="H841" s="42">
        <f>_xll.qlCalendarAdvance(Calendar,$H840,B841,"f",FALSE)</f>
        <v>45273</v>
      </c>
      <c r="I841" s="172">
        <f>_xll.qlInterestRateIndexValueDate(Index1M,$H841)</f>
        <v>45273</v>
      </c>
      <c r="J841" s="177">
        <f>IFERROR(_xll.qlIndexFixing(Index1M,$H841,TRUE,_xll.ohTrigger(RecalcTrigger,Trigger1M)),NA())</f>
        <v>2.1089294125686761E-2</v>
      </c>
      <c r="K841" s="44">
        <f>IFERROR(_xll.qlIndexFixing(Index3M,H841,TRUE,_xll.ohTrigger(RecalcTrigger,Trigger3M)),NA())</f>
        <v>2.1600617796908656E-2</v>
      </c>
      <c r="L841" s="44">
        <f>IFERROR(_xll.qlIndexFixing(Index6M,$H841,TRUE,_xll.ohTrigger(RecalcTrigger,Trigger6M)),NA())</f>
        <v>2.3080399178812761E-2</v>
      </c>
      <c r="M841" s="178">
        <f>IFERROR(_xll.qlIndexFixing(Index1Y,$H841,TRUE,_xll.ohTrigger(RecalcTrigger,Trigger1Y)),NA())</f>
        <v>2.4009108935491311E-2</v>
      </c>
      <c r="N841" s="177">
        <f>IFERROR(_xll.qlIndexFixing(ONIndex1M,I841,TRUE,_xll.ohTrigger(RecalcTrigger,Trigger1M)),NA())</f>
        <v>2.104880678830523E-2</v>
      </c>
      <c r="O841" s="44">
        <f>IFERROR(_xll.qlIndexFixing(ONIndex3M,I841,TRUE,_xll.ohTrigger(RecalcTrigger,Trigger3M)),NA())</f>
        <v>2.1485529127011072E-2</v>
      </c>
      <c r="P841" s="44">
        <f>IFERROR(_xll.qlIndexFixing(ONIndex6M,I841,TRUE,_xll.ohTrigger(RecalcTrigger,Trigger6M)),NA())</f>
        <v>2.2880955609403397E-2</v>
      </c>
      <c r="Q841" s="178">
        <f>IFERROR(_xll.qlIndexFixing(ONIndex1Y,I841,TRUE,_xll.ohTrigger(RecalcTrigger,Trigger1Y)),NA())</f>
        <v>2.3660616967119408E-2</v>
      </c>
    </row>
    <row r="842" spans="2:17" x14ac:dyDescent="0.2">
      <c r="B842" s="39" t="s">
        <v>42</v>
      </c>
      <c r="D842" s="42">
        <f>_xll.qlCalendarAdvance(Calendar,$D841,B842,"f",FALSE)</f>
        <v>45280</v>
      </c>
      <c r="E842" s="172">
        <f>_xll.qlInterestRateIndexValueDate(IndexON,D842)</f>
        <v>45280</v>
      </c>
      <c r="F842" s="188">
        <f>IFERROR(_xll.qlIndexFixing(IndexON,D842,TRUE,_xll.ohTrigger(RecalcTrigger,TriggerON)),NA())</f>
        <v>1.9779064607662322E-2</v>
      </c>
      <c r="H842" s="42">
        <f>_xll.qlCalendarAdvance(Calendar,$H841,B842,"f",FALSE)</f>
        <v>45280</v>
      </c>
      <c r="I842" s="172">
        <f>_xll.qlInterestRateIndexValueDate(Index1M,$H842)</f>
        <v>45280</v>
      </c>
      <c r="J842" s="177">
        <f>IFERROR(_xll.qlIndexFixing(Index1M,$H842,TRUE,_xll.ohTrigger(RecalcTrigger,Trigger1M)),NA())</f>
        <v>2.1098302802694435E-2</v>
      </c>
      <c r="K842" s="44">
        <f>IFERROR(_xll.qlIndexFixing(Index3M,H842,TRUE,_xll.ohTrigger(RecalcTrigger,Trigger3M)),NA())</f>
        <v>2.1609583632214074E-2</v>
      </c>
      <c r="L842" s="44">
        <f>IFERROR(_xll.qlIndexFixing(Index6M,$H842,TRUE,_xll.ohTrigger(RecalcTrigger,Trigger6M)),NA())</f>
        <v>2.3085653184944915E-2</v>
      </c>
      <c r="M842" s="178">
        <f>IFERROR(_xll.qlIndexFixing(Index1Y,$H842,TRUE,_xll.ohTrigger(RecalcTrigger,Trigger1Y)),NA())</f>
        <v>2.4012737874221476E-2</v>
      </c>
      <c r="N842" s="177">
        <f>IFERROR(_xll.qlIndexFixing(ONIndex1M,I842,TRUE,_xll.ohTrigger(RecalcTrigger,Trigger1M)),NA())</f>
        <v>2.1058172153040067E-2</v>
      </c>
      <c r="O842" s="44">
        <f>IFERROR(_xll.qlIndexFixing(ONIndex3M,I842,TRUE,_xll.ohTrigger(RecalcTrigger,Trigger3M)),NA())</f>
        <v>2.149461421474208E-2</v>
      </c>
      <c r="P842" s="44">
        <f>IFERROR(_xll.qlIndexFixing(ONIndex6M,I842,TRUE,_xll.ohTrigger(RecalcTrigger,Trigger6M)),NA())</f>
        <v>2.2886174853729013E-2</v>
      </c>
      <c r="Q842" s="178">
        <f>IFERROR(_xll.qlIndexFixing(ONIndex1Y,I842,TRUE,_xll.ohTrigger(RecalcTrigger,Trigger1Y)),NA())</f>
        <v>2.3661077308292366E-2</v>
      </c>
    </row>
    <row r="843" spans="2:17" x14ac:dyDescent="0.2">
      <c r="B843" s="39" t="s">
        <v>42</v>
      </c>
      <c r="D843" s="42">
        <f>_xll.qlCalendarAdvance(Calendar,$D842,B843,"f",FALSE)</f>
        <v>45287</v>
      </c>
      <c r="E843" s="172">
        <f>_xll.qlInterestRateIndexValueDate(IndexON,D843)</f>
        <v>45287</v>
      </c>
      <c r="F843" s="188">
        <f>IFERROR(_xll.qlIndexFixing(IndexON,D843,TRUE,_xll.ohTrigger(RecalcTrigger,TriggerON)),NA())</f>
        <v>1.9789937886511844E-2</v>
      </c>
      <c r="H843" s="42">
        <f>_xll.qlCalendarAdvance(Calendar,$H842,B843,"f",FALSE)</f>
        <v>45287</v>
      </c>
      <c r="I843" s="172">
        <f>_xll.qlInterestRateIndexValueDate(Index1M,$H843)</f>
        <v>45287</v>
      </c>
      <c r="J843" s="177">
        <f>IFERROR(_xll.qlIndexFixing(Index1M,$H843,TRUE,_xll.ohTrigger(RecalcTrigger,Trigger1M)),NA())</f>
        <v>2.1107147858622388E-2</v>
      </c>
      <c r="K843" s="44">
        <f>IFERROR(_xll.qlIndexFixing(Index3M,H843,TRUE,_xll.ohTrigger(RecalcTrigger,Trigger3M)),NA())</f>
        <v>2.1618523408272427E-2</v>
      </c>
      <c r="L843" s="44">
        <f>IFERROR(_xll.qlIndexFixing(Index6M,$H843,TRUE,_xll.ohTrigger(RecalcTrigger,Trigger6M)),NA())</f>
        <v>2.3090905257812815E-2</v>
      </c>
      <c r="M843" s="178">
        <f>IFERROR(_xll.qlIndexFixing(Index1Y,$H843,TRUE,_xll.ohTrigger(RecalcTrigger,Trigger1Y)),NA())</f>
        <v>2.4016480151854418E-2</v>
      </c>
      <c r="N843" s="177">
        <f>IFERROR(_xll.qlIndexFixing(ONIndex1M,I843,TRUE,_xll.ohTrigger(RecalcTrigger,Trigger1M)),NA())</f>
        <v>2.1067374191851007E-2</v>
      </c>
      <c r="O843" s="44">
        <f>IFERROR(_xll.qlIndexFixing(ONIndex3M,I843,TRUE,_xll.ohTrigger(RecalcTrigger,Trigger3M)),NA())</f>
        <v>2.1503673361827902E-2</v>
      </c>
      <c r="P843" s="44">
        <f>IFERROR(_xll.qlIndexFixing(ONIndex6M,I843,TRUE,_xll.ohTrigger(RecalcTrigger,Trigger6M)),NA())</f>
        <v>2.2891392173367553E-2</v>
      </c>
      <c r="Q843" s="178">
        <f>IFERROR(_xll.qlIndexFixing(ONIndex1Y,I843,TRUE,_xll.ohTrigger(RecalcTrigger,Trigger1Y)),NA())</f>
        <v>2.3661657828618621E-2</v>
      </c>
    </row>
    <row r="844" spans="2:17" x14ac:dyDescent="0.2">
      <c r="B844" s="39" t="s">
        <v>42</v>
      </c>
      <c r="D844" s="42">
        <f>_xll.qlCalendarAdvance(Calendar,$D843,B844,"f",FALSE)</f>
        <v>45294</v>
      </c>
      <c r="E844" s="172">
        <f>_xll.qlInterestRateIndexValueDate(IndexON,D844)</f>
        <v>45294</v>
      </c>
      <c r="F844" s="188">
        <f>IFERROR(_xll.qlIndexFixing(IndexON,D844,TRUE,_xll.ohTrigger(RecalcTrigger,TriggerON)),NA())</f>
        <v>1.9800662690276916E-2</v>
      </c>
      <c r="H844" s="42">
        <f>_xll.qlCalendarAdvance(Calendar,$H843,B844,"f",FALSE)</f>
        <v>45294</v>
      </c>
      <c r="I844" s="172">
        <f>_xll.qlInterestRateIndexValueDate(Index1M,$H844)</f>
        <v>45294</v>
      </c>
      <c r="J844" s="177">
        <f>IFERROR(_xll.qlIndexFixing(Index1M,$H844,TRUE,_xll.ohTrigger(RecalcTrigger,Trigger1M)),NA())</f>
        <v>2.1115829293077679E-2</v>
      </c>
      <c r="K844" s="44">
        <f>IFERROR(_xll.qlIndexFixing(Index3M,H844,TRUE,_xll.ohTrigger(RecalcTrigger,Trigger3M)),NA())</f>
        <v>2.162743712491004E-2</v>
      </c>
      <c r="L844" s="44">
        <f>IFERROR(_xll.qlIndexFixing(Index6M,$H844,TRUE,_xll.ohTrigger(RecalcTrigger,Trigger6M)),NA())</f>
        <v>2.3095053169677835E-2</v>
      </c>
      <c r="M844" s="178">
        <f>IFERROR(_xll.qlIndexFixing(Index1Y,$H844,TRUE,_xll.ohTrigger(RecalcTrigger,Trigger1Y)),NA())</f>
        <v>2.4020334917449142E-2</v>
      </c>
      <c r="N844" s="177">
        <f>IFERROR(_xll.qlIndexFixing(ONIndex1M,I844,TRUE,_xll.ohTrigger(RecalcTrigger,Trigger1M)),NA())</f>
        <v>2.1076412904738051E-2</v>
      </c>
      <c r="O844" s="44">
        <f>IFERROR(_xll.qlIndexFixing(ONIndex3M,I844,TRUE,_xll.ohTrigger(RecalcTrigger,Trigger3M)),NA())</f>
        <v>2.1512706568268536E-2</v>
      </c>
      <c r="P844" s="44">
        <f>IFERROR(_xll.qlIndexFixing(ONIndex6M,I844,TRUE,_xll.ohTrigger(RecalcTrigger,Trigger6M)),NA())</f>
        <v>2.289660756823797E-2</v>
      </c>
      <c r="Q844" s="178">
        <f>IFERROR(_xll.qlIndexFixing(ONIndex1Y,I844,TRUE,_xll.ohTrigger(RecalcTrigger,Trigger1Y)),NA())</f>
        <v>2.3662358527855032E-2</v>
      </c>
    </row>
    <row r="845" spans="2:17" x14ac:dyDescent="0.2">
      <c r="B845" s="39" t="s">
        <v>42</v>
      </c>
      <c r="D845" s="42">
        <f>_xll.qlCalendarAdvance(Calendar,$D844,B845,"f",FALSE)</f>
        <v>45301</v>
      </c>
      <c r="E845" s="172">
        <f>_xll.qlInterestRateIndexValueDate(IndexON,D845)</f>
        <v>45301</v>
      </c>
      <c r="F845" s="188">
        <f>IFERROR(_xll.qlIndexFixing(IndexON,D845,TRUE,_xll.ohTrigger(RecalcTrigger,TriggerON)),NA())</f>
        <v>1.9811239018876492E-2</v>
      </c>
      <c r="H845" s="42">
        <f>_xll.qlCalendarAdvance(Calendar,$H844,B845,"f",FALSE)</f>
        <v>45301</v>
      </c>
      <c r="I845" s="172">
        <f>_xll.qlInterestRateIndexValueDate(Index1M,$H845)</f>
        <v>45301</v>
      </c>
      <c r="J845" s="177">
        <f>IFERROR(_xll.qlIndexFixing(Index1M,$H845,TRUE,_xll.ohTrigger(RecalcTrigger,Trigger1M)),NA())</f>
        <v>2.1124347105674714E-2</v>
      </c>
      <c r="K845" s="44">
        <f>IFERROR(_xll.qlIndexFixing(Index3M,H845,TRUE,_xll.ohTrigger(RecalcTrigger,Trigger3M)),NA())</f>
        <v>2.1636324781954132E-2</v>
      </c>
      <c r="L845" s="44">
        <f>IFERROR(_xll.qlIndexFixing(Index6M,$H845,TRUE,_xll.ohTrigger(RecalcTrigger,Trigger6M)),NA())</f>
        <v>2.3100301183850949E-2</v>
      </c>
      <c r="M845" s="178">
        <f>IFERROR(_xll.qlIndexFixing(Index1Y,$H845,TRUE,_xll.ohTrigger(RecalcTrigger,Trigger1Y)),NA())</f>
        <v>2.4024301320089453E-2</v>
      </c>
      <c r="N845" s="177">
        <f>IFERROR(_xll.qlIndexFixing(ONIndex1M,I845,TRUE,_xll.ohTrigger(RecalcTrigger,Trigger1M)),NA())</f>
        <v>2.1085288291701199E-2</v>
      </c>
      <c r="O845" s="44">
        <f>IFERROR(_xll.qlIndexFixing(ONIndex3M,I845,TRUE,_xll.ohTrigger(RecalcTrigger,Trigger3M)),NA())</f>
        <v>2.1521713834063982E-2</v>
      </c>
      <c r="P845" s="44">
        <f>IFERROR(_xll.qlIndexFixing(ONIndex6M,I845,TRUE,_xll.ohTrigger(RecalcTrigger,Trigger6M)),NA())</f>
        <v>2.2901821038421311E-2</v>
      </c>
      <c r="Q845" s="178">
        <f>IFERROR(_xll.qlIndexFixing(ONIndex1Y,I845,TRUE,_xll.ohTrigger(RecalcTrigger,Trigger1Y)),NA())</f>
        <v>2.3663179406244739E-2</v>
      </c>
    </row>
    <row r="846" spans="2:17" x14ac:dyDescent="0.2">
      <c r="B846" s="39" t="s">
        <v>42</v>
      </c>
      <c r="D846" s="42">
        <f>_xll.qlCalendarAdvance(Calendar,$D845,B846,"f",FALSE)</f>
        <v>45308</v>
      </c>
      <c r="E846" s="172">
        <f>_xll.qlInterestRateIndexValueDate(IndexON,D846)</f>
        <v>45308</v>
      </c>
      <c r="F846" s="188">
        <f>IFERROR(_xll.qlIndexFixing(IndexON,D846,TRUE,_xll.ohTrigger(RecalcTrigger,TriggerON)),NA())</f>
        <v>1.9821666872229526E-2</v>
      </c>
      <c r="H846" s="42">
        <f>_xll.qlCalendarAdvance(Calendar,$H845,B846,"f",FALSE)</f>
        <v>45308</v>
      </c>
      <c r="I846" s="172">
        <f>_xll.qlInterestRateIndexValueDate(Index1M,$H846)</f>
        <v>45308</v>
      </c>
      <c r="J846" s="177">
        <f>IFERROR(_xll.qlIndexFixing(Index1M,$H846,TRUE,_xll.ohTrigger(RecalcTrigger,Trigger1M)),NA())</f>
        <v>2.11327012960402E-2</v>
      </c>
      <c r="K846" s="44">
        <f>IFERROR(_xll.qlIndexFixing(Index3M,H846,TRUE,_xll.ohTrigger(RecalcTrigger,Trigger3M)),NA())</f>
        <v>2.1645186379231927E-2</v>
      </c>
      <c r="L846" s="44">
        <f>IFERROR(_xll.qlIndexFixing(Index6M,$H846,TRUE,_xll.ohTrigger(RecalcTrigger,Trigger6M)),NA())</f>
        <v>2.3105547264761668E-2</v>
      </c>
      <c r="M846" s="178">
        <f>IFERROR(_xll.qlIndexFixing(Index1Y,$H846,TRUE,_xll.ohTrigger(RecalcTrigger,Trigger1Y)),NA())</f>
        <v>2.4028378508882401E-2</v>
      </c>
      <c r="N846" s="177">
        <f>IFERROR(_xll.qlIndexFixing(ONIndex1M,I846,TRUE,_xll.ohTrigger(RecalcTrigger,Trigger1M)),NA())</f>
        <v>2.1094000352578357E-2</v>
      </c>
      <c r="O846" s="44">
        <f>IFERROR(_xll.qlIndexFixing(ONIndex3M,I846,TRUE,_xll.ohTrigger(RecalcTrigger,Trigger3M)),NA())</f>
        <v>2.1530695159052149E-2</v>
      </c>
      <c r="P846" s="44">
        <f>IFERROR(_xll.qlIndexFixing(ONIndex6M,I846,TRUE,_xll.ohTrigger(RecalcTrigger,Trigger6M)),NA())</f>
        <v>2.2907032583836529E-2</v>
      </c>
      <c r="Q846" s="178">
        <f>IFERROR(_xll.qlIndexFixing(ONIndex1Y,I846,TRUE,_xll.ohTrigger(RecalcTrigger,Trigger1Y)),NA())</f>
        <v>2.3664120463706695E-2</v>
      </c>
    </row>
    <row r="847" spans="2:17" x14ac:dyDescent="0.2">
      <c r="B847" s="39" t="s">
        <v>42</v>
      </c>
      <c r="D847" s="42">
        <f>_xll.qlCalendarAdvance(Calendar,$D846,B847,"f",FALSE)</f>
        <v>45315</v>
      </c>
      <c r="E847" s="172">
        <f>_xll.qlInterestRateIndexValueDate(IndexON,D847)</f>
        <v>45315</v>
      </c>
      <c r="F847" s="188">
        <f>IFERROR(_xll.qlIndexFixing(IndexON,D847,TRUE,_xll.ohTrigger(RecalcTrigger,TriggerON)),NA())</f>
        <v>1.9831946250417065E-2</v>
      </c>
      <c r="H847" s="42">
        <f>_xll.qlCalendarAdvance(Calendar,$H846,B847,"f",FALSE)</f>
        <v>45315</v>
      </c>
      <c r="I847" s="172">
        <f>_xll.qlInterestRateIndexValueDate(Index1M,$H847)</f>
        <v>45315</v>
      </c>
      <c r="J847" s="177">
        <f>IFERROR(_xll.qlIndexFixing(Index1M,$H847,TRUE,_xll.ohTrigger(RecalcTrigger,Trigger1M)),NA())</f>
        <v>2.1140891863800821E-2</v>
      </c>
      <c r="K847" s="44">
        <f>IFERROR(_xll.qlIndexFixing(Index3M,H847,TRUE,_xll.ohTrigger(RecalcTrigger,Trigger3M)),NA())</f>
        <v>2.1654021916572425E-2</v>
      </c>
      <c r="L847" s="44">
        <f>IFERROR(_xll.qlIndexFixing(Index6M,$H847,TRUE,_xll.ohTrigger(RecalcTrigger,Trigger6M)),NA())</f>
        <v>2.3110791412394849E-2</v>
      </c>
      <c r="M847" s="178">
        <f>IFERROR(_xll.qlIndexFixing(Index1Y,$H847,TRUE,_xll.ohTrigger(RecalcTrigger,Trigger1Y)),NA())</f>
        <v>2.4032565632958077E-2</v>
      </c>
      <c r="N847" s="177">
        <f>IFERROR(_xll.qlIndexFixing(ONIndex1M,I847,TRUE,_xll.ohTrigger(RecalcTrigger,Trigger1M)),NA())</f>
        <v>2.1102549087612665E-2</v>
      </c>
      <c r="O847" s="44">
        <f>IFERROR(_xll.qlIndexFixing(ONIndex3M,I847,TRUE,_xll.ohTrigger(RecalcTrigger,Trigger3M)),NA())</f>
        <v>2.1539650543476174E-2</v>
      </c>
      <c r="P847" s="44">
        <f>IFERROR(_xll.qlIndexFixing(ONIndex6M,I847,TRUE,_xll.ohTrigger(RecalcTrigger,Trigger6M)),NA())</f>
        <v>2.2912242204645716E-2</v>
      </c>
      <c r="Q847" s="178">
        <f>IFERROR(_xll.qlIndexFixing(ONIndex1Y,I847,TRUE,_xll.ohTrigger(RecalcTrigger,Trigger1Y)),NA())</f>
        <v>2.3665181700159854E-2</v>
      </c>
    </row>
    <row r="848" spans="2:17" x14ac:dyDescent="0.2">
      <c r="B848" s="39" t="s">
        <v>42</v>
      </c>
      <c r="D848" s="42">
        <f>_xll.qlCalendarAdvance(Calendar,$D847,B848,"f",FALSE)</f>
        <v>45322</v>
      </c>
      <c r="E848" s="172">
        <f>_xll.qlInterestRateIndexValueDate(IndexON,D848)</f>
        <v>45322</v>
      </c>
      <c r="F848" s="188">
        <f>IFERROR(_xll.qlIndexFixing(IndexON,D848,TRUE,_xll.ohTrigger(RecalcTrigger,TriggerON)),NA())</f>
        <v>1.9842077153358062E-2</v>
      </c>
      <c r="H848" s="42">
        <f>_xll.qlCalendarAdvance(Calendar,$H847,B848,"f",FALSE)</f>
        <v>45322</v>
      </c>
      <c r="I848" s="172">
        <f>_xll.qlInterestRateIndexValueDate(Index1M,$H848)</f>
        <v>45322</v>
      </c>
      <c r="J848" s="177">
        <f>IFERROR(_xll.qlIndexFixing(Index1M,$H848,TRUE,_xll.ohTrigger(RecalcTrigger,Trigger1M)),NA())</f>
        <v>2.1144228035966765E-2</v>
      </c>
      <c r="K848" s="44">
        <f>IFERROR(_xll.qlIndexFixing(Index3M,H848,TRUE,_xll.ohTrigger(RecalcTrigger,Trigger3M)),NA())</f>
        <v>2.1661565380483225E-2</v>
      </c>
      <c r="L848" s="44">
        <f>IFERROR(_xll.qlIndexFixing(Index6M,$H848,TRUE,_xll.ohTrigger(RecalcTrigger,Trigger6M)),NA())</f>
        <v>2.3116033626735356E-2</v>
      </c>
      <c r="M848" s="178">
        <f>IFERROR(_xll.qlIndexFixing(Index1Y,$H848,TRUE,_xll.ohTrigger(RecalcTrigger,Trigger1Y)),NA())</f>
        <v>2.4036861841468266E-2</v>
      </c>
      <c r="N848" s="177">
        <f>IFERROR(_xll.qlIndexFixing(ONIndex1M,I848,TRUE,_xll.ohTrigger(RecalcTrigger,Trigger1M)),NA())</f>
        <v>2.1110934496642031E-2</v>
      </c>
      <c r="O848" s="44">
        <f>IFERROR(_xll.qlIndexFixing(ONIndex3M,I848,TRUE,_xll.ohTrigger(RecalcTrigger,Trigger3M)),NA())</f>
        <v>2.1548579987173966E-2</v>
      </c>
      <c r="P848" s="44">
        <f>IFERROR(_xll.qlIndexFixing(ONIndex6M,I848,TRUE,_xll.ohTrigger(RecalcTrigger,Trigger6M)),NA())</f>
        <v>2.2917449900686782E-2</v>
      </c>
      <c r="Q848" s="178">
        <f>IFERROR(_xll.qlIndexFixing(ONIndex1Y,I848,TRUE,_xll.ohTrigger(RecalcTrigger,Trigger1Y)),NA())</f>
        <v>2.3666363115685263E-2</v>
      </c>
    </row>
    <row r="849" spans="2:17" x14ac:dyDescent="0.2">
      <c r="B849" s="39" t="s">
        <v>42</v>
      </c>
      <c r="D849" s="42">
        <f>_xll.qlCalendarAdvance(Calendar,$D848,B849,"f",FALSE)</f>
        <v>45329</v>
      </c>
      <c r="E849" s="172">
        <f>_xll.qlInterestRateIndexValueDate(IndexON,D849)</f>
        <v>45329</v>
      </c>
      <c r="F849" s="188">
        <f>IFERROR(_xll.qlIndexFixing(IndexON,D849,TRUE,_xll.ohTrigger(RecalcTrigger,TriggerON)),NA())</f>
        <v>1.9852059581133563E-2</v>
      </c>
      <c r="H849" s="42">
        <f>_xll.qlCalendarAdvance(Calendar,$H848,B849,"f",FALSE)</f>
        <v>45329</v>
      </c>
      <c r="I849" s="172">
        <f>_xll.qlInterestRateIndexValueDate(Index1M,$H849)</f>
        <v>45329</v>
      </c>
      <c r="J849" s="177">
        <f>IFERROR(_xll.qlIndexFixing(Index1M,$H849,TRUE,_xll.ohTrigger(RecalcTrigger,Trigger1M)),NA())</f>
        <v>2.1152136275524341E-2</v>
      </c>
      <c r="K849" s="44">
        <f>IFERROR(_xll.qlIndexFixing(Index3M,H849,TRUE,_xll.ohTrigger(RecalcTrigger,Trigger3M)),NA())</f>
        <v>2.1670350138817056E-2</v>
      </c>
      <c r="L849" s="44">
        <f>IFERROR(_xll.qlIndexFixing(Index6M,$H849,TRUE,_xll.ohTrigger(RecalcTrigger,Trigger6M)),NA())</f>
        <v>2.3121273907768043E-2</v>
      </c>
      <c r="M849" s="178">
        <f>IFERROR(_xll.qlIndexFixing(Index1Y,$H849,TRUE,_xll.ohTrigger(RecalcTrigger,Trigger1Y)),NA())</f>
        <v>2.4041266283585345E-2</v>
      </c>
      <c r="N849" s="177">
        <f>IFERROR(_xll.qlIndexFixing(ONIndex1M,I849,TRUE,_xll.ohTrigger(RecalcTrigger,Trigger1M)),NA())</f>
        <v>2.1119156579585407E-2</v>
      </c>
      <c r="O849" s="44">
        <f>IFERROR(_xll.qlIndexFixing(ONIndex3M,I849,TRUE,_xll.ohTrigger(RecalcTrigger,Trigger3M)),NA())</f>
        <v>2.1557483490145524E-2</v>
      </c>
      <c r="P849" s="44">
        <f>IFERROR(_xll.qlIndexFixing(ONIndex6M,I849,TRUE,_xll.ohTrigger(RecalcTrigger,Trigger6M)),NA())</f>
        <v>2.292265567204077E-2</v>
      </c>
      <c r="Q849" s="178">
        <f>IFERROR(_xll.qlIndexFixing(ONIndex1Y,I849,TRUE,_xll.ohTrigger(RecalcTrigger,Trigger1Y)),NA())</f>
        <v>2.3667664710282921E-2</v>
      </c>
    </row>
    <row r="850" spans="2:17" x14ac:dyDescent="0.2">
      <c r="B850" s="39" t="s">
        <v>42</v>
      </c>
      <c r="D850" s="42">
        <f>_xll.qlCalendarAdvance(Calendar,$D849,B850,"f",FALSE)</f>
        <v>45336</v>
      </c>
      <c r="E850" s="172">
        <f>_xll.qlInterestRateIndexValueDate(IndexON,D850)</f>
        <v>45336</v>
      </c>
      <c r="F850" s="188">
        <f>IFERROR(_xll.qlIndexFixing(IndexON,D850,TRUE,_xll.ohTrigger(RecalcTrigger,TriggerON)),NA())</f>
        <v>1.986189353350043E-2</v>
      </c>
      <c r="H850" s="42">
        <f>_xll.qlCalendarAdvance(Calendar,$H849,B850,"f",FALSE)</f>
        <v>45336</v>
      </c>
      <c r="I850" s="172">
        <f>_xll.qlInterestRateIndexValueDate(Index1M,$H850)</f>
        <v>45336</v>
      </c>
      <c r="J850" s="177">
        <f>IFERROR(_xll.qlIndexFixing(Index1M,$H850,TRUE,_xll.ohTrigger(RecalcTrigger,Trigger1M)),NA())</f>
        <v>2.1159880928733964E-2</v>
      </c>
      <c r="K850" s="44">
        <f>IFERROR(_xll.qlIndexFixing(Index3M,H850,TRUE,_xll.ohTrigger(RecalcTrigger,Trigger3M)),NA())</f>
        <v>2.1679108838044855E-2</v>
      </c>
      <c r="L850" s="44">
        <f>IFERROR(_xll.qlIndexFixing(Index6M,$H850,TRUE,_xll.ohTrigger(RecalcTrigger,Trigger6M)),NA())</f>
        <v>2.3126512255479108E-2</v>
      </c>
      <c r="M850" s="178">
        <f>IFERROR(_xll.qlIndexFixing(Index1Y,$H850,TRUE,_xll.ohTrigger(RecalcTrigger,Trigger1Y)),NA())</f>
        <v>2.4045778108501403E-2</v>
      </c>
      <c r="N850" s="177">
        <f>IFERROR(_xll.qlIndexFixing(ONIndex1M,I850,TRUE,_xll.ohTrigger(RecalcTrigger,Trigger1M)),NA())</f>
        <v>2.1127215336604888E-2</v>
      </c>
      <c r="O850" s="44">
        <f>IFERROR(_xll.qlIndexFixing(ONIndex3M,I850,TRUE,_xll.ohTrigger(RecalcTrigger,Trigger3M)),NA())</f>
        <v>2.1566361052390848E-2</v>
      </c>
      <c r="P850" s="44">
        <f>IFERROR(_xll.qlIndexFixing(ONIndex6M,I850,TRUE,_xll.ohTrigger(RecalcTrigger,Trigger6M)),NA())</f>
        <v>2.2927859518707683E-2</v>
      </c>
      <c r="Q850" s="178">
        <f>IFERROR(_xll.qlIndexFixing(ONIndex1Y,I850,TRUE,_xll.ohTrigger(RecalcTrigger,Trigger1Y)),NA())</f>
        <v>2.3669086483871782E-2</v>
      </c>
    </row>
    <row r="851" spans="2:17" x14ac:dyDescent="0.2">
      <c r="B851" s="39" t="s">
        <v>42</v>
      </c>
      <c r="D851" s="42">
        <f>_xll.qlCalendarAdvance(Calendar,$D850,B851,"f",FALSE)</f>
        <v>45343</v>
      </c>
      <c r="E851" s="172">
        <f>_xll.qlInterestRateIndexValueDate(IndexON,D851)</f>
        <v>45343</v>
      </c>
      <c r="F851" s="188">
        <f>IFERROR(_xll.qlIndexFixing(IndexON,D851,TRUE,_xll.ohTrigger(RecalcTrigger,TriggerON)),NA())</f>
        <v>1.9871579010782847E-2</v>
      </c>
      <c r="H851" s="42">
        <f>_xll.qlCalendarAdvance(Calendar,$H850,B851,"f",FALSE)</f>
        <v>45343</v>
      </c>
      <c r="I851" s="172">
        <f>_xll.qlInterestRateIndexValueDate(Index1M,$H851)</f>
        <v>45343</v>
      </c>
      <c r="J851" s="177">
        <f>IFERROR(_xll.qlIndexFixing(Index1M,$H851,TRUE,_xll.ohTrigger(RecalcTrigger,Trigger1M)),NA())</f>
        <v>2.1167461995288211E-2</v>
      </c>
      <c r="K851" s="44">
        <f>IFERROR(_xll.qlIndexFixing(Index3M,H851,TRUE,_xll.ohTrigger(RecalcTrigger,Trigger3M)),NA())</f>
        <v>2.1687841478000923E-2</v>
      </c>
      <c r="L851" s="44">
        <f>IFERROR(_xll.qlIndexFixing(Index6M,$H851,TRUE,_xll.ohTrigger(RecalcTrigger,Trigger6M)),NA())</f>
        <v>2.3131748669852074E-2</v>
      </c>
      <c r="M851" s="178">
        <f>IFERROR(_xll.qlIndexFixing(Index1Y,$H851,TRUE,_xll.ohTrigger(RecalcTrigger,Trigger1Y)),NA())</f>
        <v>2.4050396465428017E-2</v>
      </c>
      <c r="N851" s="177">
        <f>IFERROR(_xll.qlIndexFixing(ONIndex1M,I851,TRUE,_xll.ohTrigger(RecalcTrigger,Trigger1M)),NA())</f>
        <v>2.1135110767538379E-2</v>
      </c>
      <c r="O851" s="44">
        <f>IFERROR(_xll.qlIndexFixing(ONIndex3M,I851,TRUE,_xll.ohTrigger(RecalcTrigger,Trigger3M)),NA())</f>
        <v>2.1575212673990984E-2</v>
      </c>
      <c r="P851" s="44">
        <f>IFERROR(_xll.qlIndexFixing(ONIndex6M,I851,TRUE,_xll.ohTrigger(RecalcTrigger,Trigger6M)),NA())</f>
        <v>2.2933061440606473E-2</v>
      </c>
      <c r="Q851" s="178">
        <f>IFERROR(_xll.qlIndexFixing(ONIndex1Y,I851,TRUE,_xll.ohTrigger(RecalcTrigger,Trigger1Y)),NA())</f>
        <v>2.3670628436532892E-2</v>
      </c>
    </row>
    <row r="852" spans="2:17" x14ac:dyDescent="0.2">
      <c r="B852" s="39" t="s">
        <v>42</v>
      </c>
      <c r="D852" s="42">
        <f>_xll.qlCalendarAdvance(Calendar,$D851,B852,"f",FALSE)</f>
        <v>45350</v>
      </c>
      <c r="E852" s="172">
        <f>_xll.qlInterestRateIndexValueDate(IndexON,D852)</f>
        <v>45350</v>
      </c>
      <c r="F852" s="188">
        <f>IFERROR(_xll.qlIndexFixing(IndexON,D852,TRUE,_xll.ohTrigger(RecalcTrigger,TriggerON)),NA())</f>
        <v>1.9881116012737676E-2</v>
      </c>
      <c r="H852" s="42">
        <f>_xll.qlCalendarAdvance(Calendar,$H851,B852,"f",FALSE)</f>
        <v>45350</v>
      </c>
      <c r="I852" s="172">
        <f>_xll.qlInterestRateIndexValueDate(Index1M,$H852)</f>
        <v>45350</v>
      </c>
      <c r="J852" s="177">
        <f>IFERROR(_xll.qlIndexFixing(Index1M,$H852,TRUE,_xll.ohTrigger(RecalcTrigger,Trigger1M)),NA())</f>
        <v>2.1174879474899239E-2</v>
      </c>
      <c r="K852" s="44">
        <f>IFERROR(_xll.qlIndexFixing(Index3M,H852,TRUE,_xll.ohTrigger(RecalcTrigger,Trigger3M)),NA())</f>
        <v>2.1696548058515064E-2</v>
      </c>
      <c r="L852" s="44">
        <f>IFERROR(_xll.qlIndexFixing(Index6M,$H852,TRUE,_xll.ohTrigger(RecalcTrigger,Trigger6M)),NA())</f>
        <v>2.3136983150872245E-2</v>
      </c>
      <c r="M852" s="178">
        <f>IFERROR(_xll.qlIndexFixing(Index1Y,$H852,TRUE,_xll.ohTrigger(RecalcTrigger,Trigger1Y)),NA())</f>
        <v>2.4055120503594471E-2</v>
      </c>
      <c r="N852" s="177">
        <f>IFERROR(_xll.qlIndexFixing(ONIndex1M,I852,TRUE,_xll.ohTrigger(RecalcTrigger,Trigger1M)),NA())</f>
        <v>2.1142842872466927E-2</v>
      </c>
      <c r="O852" s="44">
        <f>IFERROR(_xll.qlIndexFixing(ONIndex3M,I852,TRUE,_xll.ohTrigger(RecalcTrigger,Trigger3M)),NA())</f>
        <v>2.1584038354945934E-2</v>
      </c>
      <c r="P852" s="44">
        <f>IFERROR(_xll.qlIndexFixing(ONIndex6M,I852,TRUE,_xll.ohTrigger(RecalcTrigger,Trigger6M)),NA())</f>
        <v>2.293826143773714E-2</v>
      </c>
      <c r="Q852" s="178">
        <f>IFERROR(_xll.qlIndexFixing(ONIndex1Y,I852,TRUE,_xll.ohTrigger(RecalcTrigger,Trigger1Y)),NA())</f>
        <v>2.3672290568266252E-2</v>
      </c>
    </row>
    <row r="853" spans="2:17" x14ac:dyDescent="0.2">
      <c r="B853" s="39" t="s">
        <v>42</v>
      </c>
      <c r="D853" s="42">
        <f>_xll.qlCalendarAdvance(Calendar,$D852,B853,"f",FALSE)</f>
        <v>45357</v>
      </c>
      <c r="E853" s="172">
        <f>_xll.qlInterestRateIndexValueDate(IndexON,D853)</f>
        <v>45357</v>
      </c>
      <c r="F853" s="188">
        <f>IFERROR(_xll.qlIndexFixing(IndexON,D853,TRUE,_xll.ohTrigger(RecalcTrigger,TriggerON)),NA())</f>
        <v>1.9890504539364917E-2</v>
      </c>
      <c r="H853" s="42">
        <f>_xll.qlCalendarAdvance(Calendar,$H852,B853,"f",FALSE)</f>
        <v>45357</v>
      </c>
      <c r="I853" s="172">
        <f>_xll.qlInterestRateIndexValueDate(Index1M,$H853)</f>
        <v>45357</v>
      </c>
      <c r="J853" s="177">
        <f>IFERROR(_xll.qlIndexFixing(Index1M,$H853,TRUE,_xll.ohTrigger(RecalcTrigger,Trigger1M)),NA())</f>
        <v>2.118659917587495E-2</v>
      </c>
      <c r="K853" s="44">
        <f>IFERROR(_xll.qlIndexFixing(Index3M,H853,TRUE,_xll.ohTrigger(RecalcTrigger,Trigger3M)),NA())</f>
        <v>2.170774708640209E-2</v>
      </c>
      <c r="L853" s="44">
        <f>IFERROR(_xll.qlIndexFixing(Index6M,$H853,TRUE,_xll.ohTrigger(RecalcTrigger,Trigger6M)),NA())</f>
        <v>2.3144423673241894E-2</v>
      </c>
      <c r="M853" s="178">
        <f>IFERROR(_xll.qlIndexFixing(Index1Y,$H853,TRUE,_xll.ohTrigger(RecalcTrigger,Trigger1Y)),NA())</f>
        <v>2.4058748709494537E-2</v>
      </c>
      <c r="N853" s="177">
        <f>IFERROR(_xll.qlIndexFixing(ONIndex1M,I853,TRUE,_xll.ohTrigger(RecalcTrigger,Trigger1M)),NA())</f>
        <v>2.1150411651390533E-2</v>
      </c>
      <c r="O853" s="44">
        <f>IFERROR(_xll.qlIndexFixing(ONIndex3M,I853,TRUE,_xll.ohTrigger(RecalcTrigger,Trigger3M)),NA())</f>
        <v>2.1592838095255695E-2</v>
      </c>
      <c r="P853" s="44">
        <f>IFERROR(_xll.qlIndexFixing(ONIndex6M,I853,TRUE,_xll.ohTrigger(RecalcTrigger,Trigger6M)),NA())</f>
        <v>2.2943459510261777E-2</v>
      </c>
      <c r="Q853" s="178">
        <f>IFERROR(_xll.qlIndexFixing(ONIndex1Y,I853,TRUE,_xll.ohTrigger(RecalcTrigger,Trigger1Y)),NA())</f>
        <v>2.3674072878990815E-2</v>
      </c>
    </row>
    <row r="854" spans="2:17" x14ac:dyDescent="0.2">
      <c r="B854" s="39" t="s">
        <v>42</v>
      </c>
      <c r="D854" s="42">
        <f>_xll.qlCalendarAdvance(Calendar,$D853,B854,"f",FALSE)</f>
        <v>45364</v>
      </c>
      <c r="E854" s="172">
        <f>_xll.qlInterestRateIndexValueDate(IndexON,D854)</f>
        <v>45364</v>
      </c>
      <c r="F854" s="188">
        <f>IFERROR(_xll.qlIndexFixing(IndexON,D854,TRUE,_xll.ohTrigger(RecalcTrigger,TriggerON)),NA())</f>
        <v>1.9899744590826662E-2</v>
      </c>
      <c r="H854" s="42">
        <f>_xll.qlCalendarAdvance(Calendar,$H853,B854,"f",FALSE)</f>
        <v>45364</v>
      </c>
      <c r="I854" s="172">
        <f>_xll.qlInterestRateIndexValueDate(Index1M,$H854)</f>
        <v>45364</v>
      </c>
      <c r="J854" s="177">
        <f>IFERROR(_xll.qlIndexFixing(Index1M,$H854,TRUE,_xll.ohTrigger(RecalcTrigger,Trigger1M)),NA())</f>
        <v>2.1193644375656358E-2</v>
      </c>
      <c r="K854" s="44">
        <f>IFERROR(_xll.qlIndexFixing(Index3M,H854,TRUE,_xll.ohTrigger(RecalcTrigger,Trigger3M)),NA())</f>
        <v>2.1716398851114749E-2</v>
      </c>
      <c r="L854" s="44">
        <f>IFERROR(_xll.qlIndexFixing(Index6M,$H854,TRUE,_xll.ohTrigger(RecalcTrigger,Trigger6M)),NA())</f>
        <v>2.3149654670891223E-2</v>
      </c>
      <c r="M854" s="178">
        <f>IFERROR(_xll.qlIndexFixing(Index1Y,$H854,TRUE,_xll.ohTrigger(RecalcTrigger,Trigger1Y)),NA())</f>
        <v>2.4063674620778963E-2</v>
      </c>
      <c r="N854" s="177">
        <f>IFERROR(_xll.qlIndexFixing(ONIndex1M,I854,TRUE,_xll.ohTrigger(RecalcTrigger,Trigger1M)),NA())</f>
        <v>2.1157817104228149E-2</v>
      </c>
      <c r="O854" s="44">
        <f>IFERROR(_xll.qlIndexFixing(ONIndex3M,I854,TRUE,_xll.ohTrigger(RecalcTrigger,Trigger3M)),NA())</f>
        <v>2.1601611894758177E-2</v>
      </c>
      <c r="P854" s="44">
        <f>IFERROR(_xll.qlIndexFixing(ONIndex6M,I854,TRUE,_xll.ohTrigger(RecalcTrigger,Trigger6M)),NA())</f>
        <v>2.2948655658099337E-2</v>
      </c>
      <c r="Q854" s="178">
        <f>IFERROR(_xll.qlIndexFixing(ONIndex1Y,I854,TRUE,_xll.ohTrigger(RecalcTrigger,Trigger1Y)),NA())</f>
        <v>2.3675975368868674E-2</v>
      </c>
    </row>
    <row r="855" spans="2:17" x14ac:dyDescent="0.2">
      <c r="B855" s="39" t="s">
        <v>42</v>
      </c>
      <c r="D855" s="42">
        <f>_xll.qlCalendarAdvance(Calendar,$D854,B855,"f",FALSE)</f>
        <v>45371</v>
      </c>
      <c r="E855" s="172">
        <f>_xll.qlInterestRateIndexValueDate(IndexON,D855)</f>
        <v>45371</v>
      </c>
      <c r="F855" s="188">
        <f>IFERROR(_xll.qlIndexFixing(IndexON,D855,TRUE,_xll.ohTrigger(RecalcTrigger,TriggerON)),NA())</f>
        <v>1.9908836166879773E-2</v>
      </c>
      <c r="H855" s="42">
        <f>_xll.qlCalendarAdvance(Calendar,$H854,B855,"f",FALSE)</f>
        <v>45371</v>
      </c>
      <c r="I855" s="172">
        <f>_xll.qlInterestRateIndexValueDate(Index1M,$H855)</f>
        <v>45371</v>
      </c>
      <c r="J855" s="177">
        <f>IFERROR(_xll.qlIndexFixing(Index1M,$H855,TRUE,_xll.ohTrigger(RecalcTrigger,Trigger1M)),NA())</f>
        <v>2.120052595013382E-2</v>
      </c>
      <c r="K855" s="44">
        <f>IFERROR(_xll.qlIndexFixing(Index3M,H855,TRUE,_xll.ohTrigger(RecalcTrigger,Trigger3M)),NA())</f>
        <v>2.1725024553178499E-2</v>
      </c>
      <c r="L855" s="44">
        <f>IFERROR(_xll.qlIndexFixing(Index6M,$H855,TRUE,_xll.ohTrigger(RecalcTrigger,Trigger6M)),NA())</f>
        <v>2.3154883735044537E-2</v>
      </c>
      <c r="M855" s="178">
        <f>IFERROR(_xll.qlIndexFixing(Index1Y,$H855,TRUE,_xll.ohTrigger(RecalcTrigger,Trigger1Y)),NA())</f>
        <v>2.4068703721573215E-2</v>
      </c>
      <c r="N855" s="177">
        <f>IFERROR(_xll.qlIndexFixing(ONIndex1M,I855,TRUE,_xll.ohTrigger(RecalcTrigger,Trigger1M)),NA())</f>
        <v>2.1165059230979777E-2</v>
      </c>
      <c r="O855" s="44">
        <f>IFERROR(_xll.qlIndexFixing(ONIndex3M,I855,TRUE,_xll.ohTrigger(RecalcTrigger,Trigger3M)),NA())</f>
        <v>2.1610359753534425E-2</v>
      </c>
      <c r="P855" s="44">
        <f>IFERROR(_xll.qlIndexFixing(ONIndex6M,I855,TRUE,_xll.ohTrigger(RecalcTrigger,Trigger6M)),NA())</f>
        <v>2.2953849881087729E-2</v>
      </c>
      <c r="Q855" s="178">
        <f>IFERROR(_xll.qlIndexFixing(ONIndex1Y,I855,TRUE,_xll.ohTrigger(RecalcTrigger,Trigger1Y)),NA())</f>
        <v>2.3677998037818782E-2</v>
      </c>
    </row>
    <row r="856" spans="2:17" x14ac:dyDescent="0.2">
      <c r="B856" s="39" t="s">
        <v>42</v>
      </c>
      <c r="D856" s="42">
        <f>_xll.qlCalendarAdvance(Calendar,$D855,B856,"f",FALSE)</f>
        <v>45378</v>
      </c>
      <c r="E856" s="172">
        <f>_xll.qlInterestRateIndexValueDate(IndexON,D856)</f>
        <v>45378</v>
      </c>
      <c r="F856" s="188">
        <f>IFERROR(_xll.qlIndexFixing(IndexON,D856,TRUE,_xll.ohTrigger(RecalcTrigger,TriggerON)),NA())</f>
        <v>1.9917779267605296E-2</v>
      </c>
      <c r="H856" s="42">
        <f>_xll.qlCalendarAdvance(Calendar,$H855,B856,"f",FALSE)</f>
        <v>45378</v>
      </c>
      <c r="I856" s="172">
        <f>_xll.qlInterestRateIndexValueDate(Index1M,$H856)</f>
        <v>45378</v>
      </c>
      <c r="J856" s="177">
        <f>IFERROR(_xll.qlIndexFixing(Index1M,$H856,TRUE,_xll.ohTrigger(RecalcTrigger,Trigger1M)),NA())</f>
        <v>2.12072438990028E-2</v>
      </c>
      <c r="K856" s="44">
        <f>IFERROR(_xll.qlIndexFixing(Index3M,H856,TRUE,_xll.ohTrigger(RecalcTrigger,Trigger3M)),NA())</f>
        <v>2.1733624192423313E-2</v>
      </c>
      <c r="L856" s="44">
        <f>IFERROR(_xll.qlIndexFixing(Index6M,$H856,TRUE,_xll.ohTrigger(RecalcTrigger,Trigger6M)),NA())</f>
        <v>2.3160110865686864E-2</v>
      </c>
      <c r="M856" s="178">
        <f>IFERROR(_xll.qlIndexFixing(Index1Y,$H856,TRUE,_xll.ohTrigger(RecalcTrigger,Trigger1Y)),NA())</f>
        <v>2.4073835158885837E-2</v>
      </c>
      <c r="N856" s="177">
        <f>IFERROR(_xll.qlIndexFixing(ONIndex1M,I856,TRUE,_xll.ohTrigger(RecalcTrigger,Trigger1M)),NA())</f>
        <v>2.1172138031726462E-2</v>
      </c>
      <c r="O856" s="44">
        <f>IFERROR(_xll.qlIndexFixing(ONIndex3M,I856,TRUE,_xll.ohTrigger(RecalcTrigger,Trigger3M)),NA())</f>
        <v>2.1619081671746532E-2</v>
      </c>
      <c r="P856" s="44">
        <f>IFERROR(_xll.qlIndexFixing(ONIndex6M,I856,TRUE,_xll.ohTrigger(RecalcTrigger,Trigger6M)),NA())</f>
        <v>2.2959042179389044E-2</v>
      </c>
      <c r="Q856" s="178">
        <f>IFERROR(_xll.qlIndexFixing(ONIndex1Y,I856,TRUE,_xll.ohTrigger(RecalcTrigger,Trigger1Y)),NA())</f>
        <v>2.3680140885760093E-2</v>
      </c>
    </row>
    <row r="857" spans="2:17" x14ac:dyDescent="0.2">
      <c r="B857" s="39" t="s">
        <v>42</v>
      </c>
      <c r="D857" s="42">
        <f>_xll.qlCalendarAdvance(Calendar,$D856,B857,"f",FALSE)</f>
        <v>45385</v>
      </c>
      <c r="E857" s="172">
        <f>_xll.qlInterestRateIndexValueDate(IndexON,D857)</f>
        <v>45385</v>
      </c>
      <c r="F857" s="188">
        <f>IFERROR(_xll.qlIndexFixing(IndexON,D857,TRUE,_xll.ohTrigger(RecalcTrigger,TriggerON)),NA())</f>
        <v>1.9926573893084276E-2</v>
      </c>
      <c r="H857" s="42">
        <f>_xll.qlCalendarAdvance(Calendar,$H856,B857,"f",FALSE)</f>
        <v>45385</v>
      </c>
      <c r="I857" s="172">
        <f>_xll.qlInterestRateIndexValueDate(Index1M,$H857)</f>
        <v>45385</v>
      </c>
      <c r="J857" s="177">
        <f>IFERROR(_xll.qlIndexFixing(Index1M,$H857,TRUE,_xll.ohTrigger(RecalcTrigger,Trigger1M)),NA())</f>
        <v>2.1210585903944423E-2</v>
      </c>
      <c r="K857" s="44">
        <f>IFERROR(_xll.qlIndexFixing(Index3M,H857,TRUE,_xll.ohTrigger(RecalcTrigger,Trigger3M)),NA())</f>
        <v>2.1740943955935475E-2</v>
      </c>
      <c r="L857" s="44">
        <f>IFERROR(_xll.qlIndexFixing(Index6M,$H857,TRUE,_xll.ohTrigger(RecalcTrigger,Trigger6M)),NA())</f>
        <v>2.3164231285857675E-2</v>
      </c>
      <c r="M857" s="178">
        <f>IFERROR(_xll.qlIndexFixing(Index1Y,$H857,TRUE,_xll.ohTrigger(RecalcTrigger,Trigger1Y)),NA())</f>
        <v>2.4079068079739807E-2</v>
      </c>
      <c r="N857" s="177">
        <f>IFERROR(_xll.qlIndexFixing(ONIndex1M,I857,TRUE,_xll.ohTrigger(RecalcTrigger,Trigger1M)),NA())</f>
        <v>2.1179053506387158E-2</v>
      </c>
      <c r="O857" s="44">
        <f>IFERROR(_xll.qlIndexFixing(ONIndex3M,I857,TRUE,_xll.ohTrigger(RecalcTrigger,Trigger3M)),NA())</f>
        <v>2.1627777649151358E-2</v>
      </c>
      <c r="P857" s="44">
        <f>IFERROR(_xll.qlIndexFixing(ONIndex6M,I857,TRUE,_xll.ohTrigger(RecalcTrigger,Trigger6M)),NA())</f>
        <v>2.2964232553084329E-2</v>
      </c>
      <c r="Q857" s="178">
        <f>IFERROR(_xll.qlIndexFixing(ONIndex1Y,I857,TRUE,_xll.ohTrigger(RecalcTrigger,Trigger1Y)),NA())</f>
        <v>2.3682403912773653E-2</v>
      </c>
    </row>
    <row r="858" spans="2:17" x14ac:dyDescent="0.2">
      <c r="B858" s="39" t="s">
        <v>42</v>
      </c>
      <c r="D858" s="42">
        <f>_xll.qlCalendarAdvance(Calendar,$D857,B858,"f",FALSE)</f>
        <v>45392</v>
      </c>
      <c r="E858" s="172">
        <f>_xll.qlInterestRateIndexValueDate(IndexON,D858)</f>
        <v>45392</v>
      </c>
      <c r="F858" s="188">
        <f>IFERROR(_xll.qlIndexFixing(IndexON,D858,TRUE,_xll.ohTrigger(RecalcTrigger,TriggerON)),NA())</f>
        <v>1.9935220043235669E-2</v>
      </c>
      <c r="H858" s="42">
        <f>_xll.qlCalendarAdvance(Calendar,$H857,B858,"f",FALSE)</f>
        <v>45392</v>
      </c>
      <c r="I858" s="172">
        <f>_xll.qlInterestRateIndexValueDate(Index1M,$H858)</f>
        <v>45392</v>
      </c>
      <c r="J858" s="177">
        <f>IFERROR(_xll.qlIndexFixing(Index1M,$H858,TRUE,_xll.ohTrigger(RecalcTrigger,Trigger1M)),NA())</f>
        <v>2.1217010544185049E-2</v>
      </c>
      <c r="K858" s="44">
        <f>IFERROR(_xll.qlIndexFixing(Index3M,H858,TRUE,_xll.ohTrigger(RecalcTrigger,Trigger3M)),NA())</f>
        <v>2.1749492822758162E-2</v>
      </c>
      <c r="L858" s="44">
        <f>IFERROR(_xll.qlIndexFixing(Index6M,$H858,TRUE,_xll.ohTrigger(RecalcTrigger,Trigger6M)),NA())</f>
        <v>2.3169455188079571E-2</v>
      </c>
      <c r="M858" s="178">
        <f>IFERROR(_xll.qlIndexFixing(Index1Y,$H858,TRUE,_xll.ohTrigger(RecalcTrigger,Trigger1Y)),NA())</f>
        <v>2.4084401631170538E-2</v>
      </c>
      <c r="N858" s="177">
        <f>IFERROR(_xll.qlIndexFixing(ONIndex1M,I858,TRUE,_xll.ohTrigger(RecalcTrigger,Trigger1M)),NA())</f>
        <v>2.1185805654880818E-2</v>
      </c>
      <c r="O858" s="44">
        <f>IFERROR(_xll.qlIndexFixing(ONIndex3M,I858,TRUE,_xll.ohTrigger(RecalcTrigger,Trigger3M)),NA())</f>
        <v>2.1636447685910998E-2</v>
      </c>
      <c r="P858" s="44">
        <f>IFERROR(_xll.qlIndexFixing(ONIndex6M,I858,TRUE,_xll.ohTrigger(RecalcTrigger,Trigger6M)),NA())</f>
        <v>2.2969421002092538E-2</v>
      </c>
      <c r="Q858" s="178">
        <f>IFERROR(_xll.qlIndexFixing(ONIndex1Y,I858,TRUE,_xll.ohTrigger(RecalcTrigger,Trigger1Y)),NA())</f>
        <v>2.3684787118859463E-2</v>
      </c>
    </row>
    <row r="859" spans="2:17" x14ac:dyDescent="0.2">
      <c r="B859" s="39" t="s">
        <v>42</v>
      </c>
      <c r="D859" s="42">
        <f>_xll.qlCalendarAdvance(Calendar,$D858,B859,"f",FALSE)</f>
        <v>45399</v>
      </c>
      <c r="E859" s="172">
        <f>_xll.qlInterestRateIndexValueDate(IndexON,D859)</f>
        <v>45399</v>
      </c>
      <c r="F859" s="188">
        <f>IFERROR(_xll.qlIndexFixing(IndexON,D859,TRUE,_xll.ohTrigger(RecalcTrigger,TriggerON)),NA())</f>
        <v>1.9943717717978426E-2</v>
      </c>
      <c r="H859" s="42">
        <f>_xll.qlCalendarAdvance(Calendar,$H858,B859,"f",FALSE)</f>
        <v>45399</v>
      </c>
      <c r="I859" s="172">
        <f>_xll.qlInterestRateIndexValueDate(Index1M,$H859)</f>
        <v>45399</v>
      </c>
      <c r="J859" s="177">
        <f>IFERROR(_xll.qlIndexFixing(Index1M,$H859,TRUE,_xll.ohTrigger(RecalcTrigger,Trigger1M)),NA())</f>
        <v>2.1223271586183572E-2</v>
      </c>
      <c r="K859" s="44">
        <f>IFERROR(_xll.qlIndexFixing(Index3M,H859,TRUE,_xll.ohTrigger(RecalcTrigger,Trigger3M)),NA())</f>
        <v>2.1758015627620954E-2</v>
      </c>
      <c r="L859" s="44">
        <f>IFERROR(_xll.qlIndexFixing(Index6M,$H859,TRUE,_xll.ohTrigger(RecalcTrigger,Trigger6M)),NA())</f>
        <v>2.3174680203362299E-2</v>
      </c>
      <c r="M859" s="178">
        <f>IFERROR(_xll.qlIndexFixing(Index1Y,$H859,TRUE,_xll.ohTrigger(RecalcTrigger,Trigger1Y)),NA())</f>
        <v>2.4089834960225653E-2</v>
      </c>
      <c r="N859" s="177">
        <f>IFERROR(_xll.qlIndexFixing(ONIndex1M,I859,TRUE,_xll.ohTrigger(RecalcTrigger,Trigger1M)),NA())</f>
        <v>2.119239447728849E-2</v>
      </c>
      <c r="O859" s="44">
        <f>IFERROR(_xll.qlIndexFixing(ONIndex3M,I859,TRUE,_xll.ohTrigger(RecalcTrigger,Trigger3M)),NA())</f>
        <v>2.1645091781944403E-2</v>
      </c>
      <c r="P859" s="44">
        <f>IFERROR(_xll.qlIndexFixing(ONIndex6M,I859,TRUE,_xll.ohTrigger(RecalcTrigger,Trigger6M)),NA())</f>
        <v>2.2974607526251578E-2</v>
      </c>
      <c r="Q859" s="178">
        <f>IFERROR(_xll.qlIndexFixing(ONIndex1Y,I859,TRUE,_xll.ohTrigger(RecalcTrigger,Trigger1Y)),NA())</f>
        <v>2.3687290504098568E-2</v>
      </c>
    </row>
    <row r="860" spans="2:17" x14ac:dyDescent="0.2">
      <c r="B860" s="39" t="s">
        <v>42</v>
      </c>
      <c r="D860" s="42">
        <f>_xll.qlCalendarAdvance(Calendar,$D859,B860,"f",FALSE)</f>
        <v>45406</v>
      </c>
      <c r="E860" s="172">
        <f>_xll.qlInterestRateIndexValueDate(IndexON,D860)</f>
        <v>45406</v>
      </c>
      <c r="F860" s="188">
        <f>IFERROR(_xll.qlIndexFixing(IndexON,D860,TRUE,_xll.ohTrigger(RecalcTrigger,TriggerON)),NA())</f>
        <v>1.9952066917393596E-2</v>
      </c>
      <c r="H860" s="42">
        <f>_xll.qlCalendarAdvance(Calendar,$H859,B860,"f",FALSE)</f>
        <v>45406</v>
      </c>
      <c r="I860" s="172">
        <f>_xll.qlInterestRateIndexValueDate(Index1M,$H860)</f>
        <v>45406</v>
      </c>
      <c r="J860" s="177">
        <f>IFERROR(_xll.qlIndexFixing(Index1M,$H860,TRUE,_xll.ohTrigger(RecalcTrigger,Trigger1M)),NA())</f>
        <v>2.122936902968605E-2</v>
      </c>
      <c r="K860" s="44">
        <f>IFERROR(_xll.qlIndexFixing(Index3M,H860,TRUE,_xll.ohTrigger(RecalcTrigger,Trigger3M)),NA())</f>
        <v>2.1766512370356421E-2</v>
      </c>
      <c r="L860" s="44">
        <f>IFERROR(_xll.qlIndexFixing(Index6M,$H860,TRUE,_xll.ohTrigger(RecalcTrigger,Trigger6M)),NA())</f>
        <v>2.3179908701271474E-2</v>
      </c>
      <c r="M860" s="178">
        <f>IFERROR(_xll.qlIndexFixing(Index1Y,$H860,TRUE,_xll.ohTrigger(RecalcTrigger,Trigger1Y)),NA())</f>
        <v>2.4095367213964325E-2</v>
      </c>
      <c r="N860" s="177">
        <f>IFERROR(_xll.qlIndexFixing(ONIndex1M,I860,TRUE,_xll.ohTrigger(RecalcTrigger,Trigger1M)),NA())</f>
        <v>2.1198819973610172E-2</v>
      </c>
      <c r="O860" s="44">
        <f>IFERROR(_xll.qlIndexFixing(ONIndex3M,I860,TRUE,_xll.ohTrigger(RecalcTrigger,Trigger3M)),NA())</f>
        <v>2.1653709937251575E-2</v>
      </c>
      <c r="P860" s="44">
        <f>IFERROR(_xll.qlIndexFixing(ONIndex6M,I860,TRUE,_xll.ohTrigger(RecalcTrigger,Trigger6M)),NA())</f>
        <v>2.2979792125723542E-2</v>
      </c>
      <c r="Q860" s="178">
        <f>IFERROR(_xll.qlIndexFixing(ONIndex1Y,I860,TRUE,_xll.ohTrigger(RecalcTrigger,Trigger1Y)),NA())</f>
        <v>2.3689914068328877E-2</v>
      </c>
    </row>
    <row r="861" spans="2:17" x14ac:dyDescent="0.2">
      <c r="B861" s="39" t="s">
        <v>42</v>
      </c>
      <c r="D861" s="42">
        <f>_xll.qlCalendarAdvance(Calendar,$D860,B861,"f",FALSE)</f>
        <v>45413</v>
      </c>
      <c r="E861" s="172">
        <f>_xll.qlInterestRateIndexValueDate(IndexON,D861)</f>
        <v>45413</v>
      </c>
      <c r="F861" s="188">
        <f>IFERROR(_xll.qlIndexFixing(IndexON,D861,TRUE,_xll.ohTrigger(RecalcTrigger,TriggerON)),NA())</f>
        <v>1.9960267641481177E-2</v>
      </c>
      <c r="H861" s="42">
        <f>_xll.qlCalendarAdvance(Calendar,$H860,B861,"f",FALSE)</f>
        <v>45413</v>
      </c>
      <c r="I861" s="172">
        <f>_xll.qlInterestRateIndexValueDate(Index1M,$H861)</f>
        <v>45413</v>
      </c>
      <c r="J861" s="177">
        <f>IFERROR(_xll.qlIndexFixing(Index1M,$H861,TRUE,_xll.ohTrigger(RecalcTrigger,Trigger1M)),NA())</f>
        <v>2.1238379249065104E-2</v>
      </c>
      <c r="K861" s="44">
        <f>IFERROR(_xll.qlIndexFixing(Index3M,H861,TRUE,_xll.ohTrigger(RecalcTrigger,Trigger3M)),NA())</f>
        <v>2.1776231440476992E-2</v>
      </c>
      <c r="L861" s="44">
        <f>IFERROR(_xll.qlIndexFixing(Index6M,$H861,TRUE,_xll.ohTrigger(RecalcTrigger,Trigger6M)),NA())</f>
        <v>2.3186251632531633E-2</v>
      </c>
      <c r="M861" s="178">
        <f>IFERROR(_xll.qlIndexFixing(Index1Y,$H861,TRUE,_xll.ohTrigger(RecalcTrigger,Trigger1Y)),NA())</f>
        <v>2.4100997539455271E-2</v>
      </c>
      <c r="N861" s="177">
        <f>IFERROR(_xll.qlIndexFixing(ONIndex1M,I861,TRUE,_xll.ohTrigger(RecalcTrigger,Trigger1M)),NA())</f>
        <v>2.1205082143845866E-2</v>
      </c>
      <c r="O861" s="44">
        <f>IFERROR(_xll.qlIndexFixing(ONIndex3M,I861,TRUE,_xll.ohTrigger(RecalcTrigger,Trigger3M)),NA())</f>
        <v>2.1662302151832513E-2</v>
      </c>
      <c r="P861" s="44">
        <f>IFERROR(_xll.qlIndexFixing(ONIndex6M,I861,TRUE,_xll.ohTrigger(RecalcTrigger,Trigger6M)),NA())</f>
        <v>2.2984974800589475E-2</v>
      </c>
      <c r="Q861" s="178">
        <f>IFERROR(_xll.qlIndexFixing(ONIndex1Y,I861,TRUE,_xll.ohTrigger(RecalcTrigger,Trigger1Y)),NA())</f>
        <v>2.3692657811631435E-2</v>
      </c>
    </row>
    <row r="862" spans="2:17" x14ac:dyDescent="0.2">
      <c r="B862" s="39" t="s">
        <v>42</v>
      </c>
      <c r="D862" s="42">
        <f>_xll.qlCalendarAdvance(Calendar,$D861,B862,"f",FALSE)</f>
        <v>45420</v>
      </c>
      <c r="E862" s="172">
        <f>_xll.qlInterestRateIndexValueDate(IndexON,D862)</f>
        <v>45420</v>
      </c>
      <c r="F862" s="188">
        <f>IFERROR(_xll.qlIndexFixing(IndexON,D862,TRUE,_xll.ohTrigger(RecalcTrigger,TriggerON)),NA())</f>
        <v>1.9968319890160124E-2</v>
      </c>
      <c r="H862" s="42">
        <f>_xll.qlCalendarAdvance(Calendar,$H861,B862,"f",FALSE)</f>
        <v>45420</v>
      </c>
      <c r="I862" s="172">
        <f>_xll.qlInterestRateIndexValueDate(Index1M,$H862)</f>
        <v>45420</v>
      </c>
      <c r="J862" s="177">
        <f>IFERROR(_xll.qlIndexFixing(Index1M,$H862,TRUE,_xll.ohTrigger(RecalcTrigger,Trigger1M)),NA())</f>
        <v>2.1244115438288216E-2</v>
      </c>
      <c r="K862" s="44">
        <f>IFERROR(_xll.qlIndexFixing(Index3M,H862,TRUE,_xll.ohTrigger(RecalcTrigger,Trigger3M)),NA())</f>
        <v>2.1784674699284468E-2</v>
      </c>
      <c r="L862" s="44">
        <f>IFERROR(_xll.qlIndexFixing(Index6M,$H862,TRUE,_xll.ohTrigger(RecalcTrigger,Trigger6M)),NA())</f>
        <v>2.3191495884860157E-2</v>
      </c>
      <c r="M862" s="178">
        <f>IFERROR(_xll.qlIndexFixing(Index1Y,$H862,TRUE,_xll.ohTrigger(RecalcTrigger,Trigger1Y)),NA())</f>
        <v>2.4106725083777203E-2</v>
      </c>
      <c r="N862" s="177">
        <f>IFERROR(_xll.qlIndexFixing(ONIndex1M,I862,TRUE,_xll.ohTrigger(RecalcTrigger,Trigger1M)),NA())</f>
        <v>2.1211180987833478E-2</v>
      </c>
      <c r="O862" s="44">
        <f>IFERROR(_xll.qlIndexFixing(ONIndex3M,I862,TRUE,_xll.ohTrigger(RecalcTrigger,Trigger3M)),NA())</f>
        <v>2.1670868425768264E-2</v>
      </c>
      <c r="P862" s="44">
        <f>IFERROR(_xll.qlIndexFixing(ONIndex6M,I862,TRUE,_xll.ohTrigger(RecalcTrigger,Trigger6M)),NA())</f>
        <v>2.2990155550687286E-2</v>
      </c>
      <c r="Q862" s="178">
        <f>IFERROR(_xll.qlIndexFixing(ONIndex1Y,I862,TRUE,_xll.ohTrigger(RecalcTrigger,Trigger1Y)),NA())</f>
        <v>2.3695521734006242E-2</v>
      </c>
    </row>
    <row r="863" spans="2:17" x14ac:dyDescent="0.2">
      <c r="B863" s="39" t="s">
        <v>42</v>
      </c>
      <c r="D863" s="42">
        <f>_xll.qlCalendarAdvance(Calendar,$D862,B863,"f",FALSE)</f>
        <v>45427</v>
      </c>
      <c r="E863" s="172">
        <f>_xll.qlInterestRateIndexValueDate(IndexON,D863)</f>
        <v>45427</v>
      </c>
      <c r="F863" s="188">
        <f>IFERROR(_xll.qlIndexFixing(IndexON,D863,TRUE,_xll.ohTrigger(RecalcTrigger,TriggerON)),NA())</f>
        <v>1.9976223663430437E-2</v>
      </c>
      <c r="H863" s="42">
        <f>_xll.qlCalendarAdvance(Calendar,$H862,B863,"f",FALSE)</f>
        <v>45427</v>
      </c>
      <c r="I863" s="172">
        <f>_xll.qlInterestRateIndexValueDate(Index1M,$H863)</f>
        <v>45427</v>
      </c>
      <c r="J863" s="177">
        <f>IFERROR(_xll.qlIndexFixing(Index1M,$H863,TRUE,_xll.ohTrigger(RecalcTrigger,Trigger1M)),NA())</f>
        <v>2.1249687999972466E-2</v>
      </c>
      <c r="K863" s="44">
        <f>IFERROR(_xll.qlIndexFixing(Index3M,H863,TRUE,_xll.ohTrigger(RecalcTrigger,Trigger3M)),NA())</f>
        <v>2.1793091894103122E-2</v>
      </c>
      <c r="L863" s="44">
        <f>IFERROR(_xll.qlIndexFixing(Index6M,$H863,TRUE,_xll.ohTrigger(RecalcTrigger,Trigger6M)),NA())</f>
        <v>2.3196750998027225E-2</v>
      </c>
      <c r="M863" s="178">
        <f>IFERROR(_xll.qlIndexFixing(Index1Y,$H863,TRUE,_xll.ohTrigger(RecalcTrigger,Trigger1Y)),NA())</f>
        <v>2.4112548994017713E-2</v>
      </c>
      <c r="N863" s="177">
        <f>IFERROR(_xll.qlIndexFixing(ONIndex1M,I863,TRUE,_xll.ohTrigger(RecalcTrigger,Trigger1M)),NA())</f>
        <v>2.1217116505816147E-2</v>
      </c>
      <c r="O863" s="44">
        <f>IFERROR(_xll.qlIndexFixing(ONIndex3M,I863,TRUE,_xll.ohTrigger(RecalcTrigger,Trigger3M)),NA())</f>
        <v>2.1679408758977781E-2</v>
      </c>
      <c r="P863" s="44">
        <f>IFERROR(_xll.qlIndexFixing(ONIndex6M,I863,TRUE,_xll.ohTrigger(RecalcTrigger,Trigger6M)),NA())</f>
        <v>2.2995334376016974E-2</v>
      </c>
      <c r="Q863" s="178">
        <f>IFERROR(_xll.qlIndexFixing(ONIndex1Y,I863,TRUE,_xll.ohTrigger(RecalcTrigger,Trigger1Y)),NA())</f>
        <v>2.3698505835453298E-2</v>
      </c>
    </row>
    <row r="864" spans="2:17" x14ac:dyDescent="0.2">
      <c r="B864" s="39" t="s">
        <v>42</v>
      </c>
      <c r="D864" s="42">
        <f>_xll.qlCalendarAdvance(Calendar,$D863,B864,"f",FALSE)</f>
        <v>45434</v>
      </c>
      <c r="E864" s="172">
        <f>_xll.qlInterestRateIndexValueDate(IndexON,D864)</f>
        <v>45434</v>
      </c>
      <c r="F864" s="188">
        <f>IFERROR(_xll.qlIndexFixing(IndexON,D864,TRUE,_xll.ohTrigger(RecalcTrigger,TriggerON)),NA())</f>
        <v>1.9983978961292115E-2</v>
      </c>
      <c r="H864" s="42">
        <f>_xll.qlCalendarAdvance(Calendar,$H863,B864,"f",FALSE)</f>
        <v>45434</v>
      </c>
      <c r="I864" s="172">
        <f>_xll.qlInterestRateIndexValueDate(Index1M,$H864)</f>
        <v>45434</v>
      </c>
      <c r="J864" s="177">
        <f>IFERROR(_xll.qlIndexFixing(Index1M,$H864,TRUE,_xll.ohTrigger(RecalcTrigger,Trigger1M)),NA())</f>
        <v>2.1255096933872265E-2</v>
      </c>
      <c r="K864" s="44">
        <f>IFERROR(_xll.qlIndexFixing(Index3M,H864,TRUE,_xll.ohTrigger(RecalcTrigger,Trigger3M)),NA())</f>
        <v>2.1801483024768226E-2</v>
      </c>
      <c r="L864" s="44">
        <f>IFERROR(_xll.qlIndexFixing(Index6M,$H864,TRUE,_xll.ohTrigger(RecalcTrigger,Trigger6M)),NA())</f>
        <v>2.3202019328969686E-2</v>
      </c>
      <c r="M864" s="178">
        <f>IFERROR(_xll.qlIndexFixing(Index1Y,$H864,TRUE,_xll.ohTrigger(RecalcTrigger,Trigger1Y)),NA())</f>
        <v>2.4118468417272387E-2</v>
      </c>
      <c r="N864" s="177">
        <f>IFERROR(_xll.qlIndexFixing(ONIndex1M,I864,TRUE,_xll.ohTrigger(RecalcTrigger,Trigger1M)),NA())</f>
        <v>2.1222888697631781E-2</v>
      </c>
      <c r="O864" s="44">
        <f>IFERROR(_xll.qlIndexFixing(ONIndex3M,I864,TRUE,_xll.ohTrigger(RecalcTrigger,Trigger3M)),NA())</f>
        <v>2.1687923151461064E-2</v>
      </c>
      <c r="P864" s="44">
        <f>IFERROR(_xll.qlIndexFixing(ONIndex6M,I864,TRUE,_xll.ohTrigger(RecalcTrigger,Trigger6M)),NA())</f>
        <v>2.3000511276659585E-2</v>
      </c>
      <c r="Q864" s="178">
        <f>IFERROR(_xll.qlIndexFixing(ONIndex1Y,I864,TRUE,_xll.ohTrigger(RecalcTrigger,Trigger1Y)),NA())</f>
        <v>2.3701610115972604E-2</v>
      </c>
    </row>
    <row r="865" spans="2:17" x14ac:dyDescent="0.2">
      <c r="B865" s="39" t="s">
        <v>42</v>
      </c>
      <c r="D865" s="42">
        <f>_xll.qlCalendarAdvance(Calendar,$D864,B865,"f",FALSE)</f>
        <v>45441</v>
      </c>
      <c r="E865" s="172">
        <f>_xll.qlInterestRateIndexValueDate(IndexON,D865)</f>
        <v>45441</v>
      </c>
      <c r="F865" s="188">
        <f>IFERROR(_xll.qlIndexFixing(IndexON,D865,TRUE,_xll.ohTrigger(RecalcTrigger,TriggerON)),NA())</f>
        <v>1.9991585783826205E-2</v>
      </c>
      <c r="H865" s="42">
        <f>_xll.qlCalendarAdvance(Calendar,$H864,B865,"f",FALSE)</f>
        <v>45441</v>
      </c>
      <c r="I865" s="172">
        <f>_xll.qlInterestRateIndexValueDate(Index1M,$H865)</f>
        <v>45441</v>
      </c>
      <c r="J865" s="177">
        <f>IFERROR(_xll.qlIndexFixing(Index1M,$H865,TRUE,_xll.ohTrigger(RecalcTrigger,Trigger1M)),NA())</f>
        <v>2.1257402261409968E-2</v>
      </c>
      <c r="K865" s="44">
        <f>IFERROR(_xll.qlIndexFixing(Index3M,H865,TRUE,_xll.ohTrigger(RecalcTrigger,Trigger3M)),NA())</f>
        <v>2.1809848091115039E-2</v>
      </c>
      <c r="L865" s="44">
        <f>IFERROR(_xll.qlIndexFixing(Index6M,$H865,TRUE,_xll.ohTrigger(RecalcTrigger,Trigger6M)),NA())</f>
        <v>2.3207303234649923E-2</v>
      </c>
      <c r="M865" s="178">
        <f>IFERROR(_xll.qlIndexFixing(Index1Y,$H865,TRUE,_xll.ohTrigger(RecalcTrigger,Trigger1Y)),NA())</f>
        <v>2.4124482500643474E-2</v>
      </c>
      <c r="N865" s="177">
        <f>IFERROR(_xll.qlIndexFixing(ONIndex1M,I865,TRUE,_xll.ohTrigger(RecalcTrigger,Trigger1M)),NA())</f>
        <v>2.122849756328038E-2</v>
      </c>
      <c r="O865" s="44">
        <f>IFERROR(_xll.qlIndexFixing(ONIndex3M,I865,TRUE,_xll.ohTrigger(RecalcTrigger,Trigger3M)),NA())</f>
        <v>2.1696411603218113E-2</v>
      </c>
      <c r="P865" s="44">
        <f>IFERROR(_xll.qlIndexFixing(ONIndex6M,I865,TRUE,_xll.ohTrigger(RecalcTrigger,Trigger6M)),NA())</f>
        <v>2.3005686252615121E-2</v>
      </c>
      <c r="Q865" s="178">
        <f>IFERROR(_xll.qlIndexFixing(ONIndex1Y,I865,TRUE,_xll.ohTrigger(RecalcTrigger,Trigger1Y)),NA())</f>
        <v>2.3704834575645206E-2</v>
      </c>
    </row>
    <row r="866" spans="2:17" x14ac:dyDescent="0.2">
      <c r="B866" s="39" t="s">
        <v>42</v>
      </c>
      <c r="D866" s="42">
        <f>_xll.qlCalendarAdvance(Calendar,$D865,B866,"f",FALSE)</f>
        <v>45448</v>
      </c>
      <c r="E866" s="172">
        <f>_xll.qlInterestRateIndexValueDate(IndexON,D866)</f>
        <v>45448</v>
      </c>
      <c r="F866" s="188">
        <f>IFERROR(_xll.qlIndexFixing(IndexON,D866,TRUE,_xll.ohTrigger(RecalcTrigger,TriggerON)),NA())</f>
        <v>1.9999044130870614E-2</v>
      </c>
      <c r="H866" s="42">
        <f>_xll.qlCalendarAdvance(Calendar,$H865,B866,"f",FALSE)</f>
        <v>45448</v>
      </c>
      <c r="I866" s="172">
        <f>_xll.qlInterestRateIndexValueDate(Index1M,$H866)</f>
        <v>45448</v>
      </c>
      <c r="J866" s="177">
        <f>IFERROR(_xll.qlIndexFixing(Index1M,$H866,TRUE,_xll.ohTrigger(RecalcTrigger,Trigger1M)),NA())</f>
        <v>2.1262518109019357E-2</v>
      </c>
      <c r="K866" s="44">
        <f>IFERROR(_xll.qlIndexFixing(Index3M,H866,TRUE,_xll.ohTrigger(RecalcTrigger,Trigger3M)),NA())</f>
        <v>2.1818187092979714E-2</v>
      </c>
      <c r="L866" s="44">
        <f>IFERROR(_xll.qlIndexFixing(Index6M,$H866,TRUE,_xll.ohTrigger(RecalcTrigger,Trigger6M)),NA())</f>
        <v>2.3211485522600946E-2</v>
      </c>
      <c r="M866" s="178">
        <f>IFERROR(_xll.qlIndexFixing(Index1Y,$H866,TRUE,_xll.ohTrigger(RecalcTrigger,Trigger1Y)),NA())</f>
        <v>2.4130590391239437E-2</v>
      </c>
      <c r="N866" s="177">
        <f>IFERROR(_xll.qlIndexFixing(ONIndex1M,I866,TRUE,_xll.ohTrigger(RecalcTrigger,Trigger1M)),NA())</f>
        <v>2.1233943102842989E-2</v>
      </c>
      <c r="O866" s="44">
        <f>IFERROR(_xll.qlIndexFixing(ONIndex3M,I866,TRUE,_xll.ohTrigger(RecalcTrigger,Trigger3M)),NA())</f>
        <v>2.1704874114248929E-2</v>
      </c>
      <c r="P866" s="44">
        <f>IFERROR(_xll.qlIndexFixing(ONIndex6M,I866,TRUE,_xll.ohTrigger(RecalcTrigger,Trigger6M)),NA())</f>
        <v>2.3010859303802533E-2</v>
      </c>
      <c r="Q866" s="178">
        <f>IFERROR(_xll.qlIndexFixing(ONIndex1Y,I866,TRUE,_xll.ohTrigger(RecalcTrigger,Trigger1Y)),NA())</f>
        <v>2.3708179214309011E-2</v>
      </c>
    </row>
    <row r="867" spans="2:17" x14ac:dyDescent="0.2">
      <c r="B867" s="39" t="s">
        <v>42</v>
      </c>
      <c r="D867" s="42">
        <f>_xll.qlCalendarAdvance(Calendar,$D866,B867,"f",FALSE)</f>
        <v>45455</v>
      </c>
      <c r="E867" s="172">
        <f>_xll.qlInterestRateIndexValueDate(IndexON,D867)</f>
        <v>45455</v>
      </c>
      <c r="F867" s="188">
        <f>IFERROR(_xll.qlIndexFixing(IndexON,D867,TRUE,_xll.ohTrigger(RecalcTrigger,TriggerON)),NA())</f>
        <v>2.0006354002587434E-2</v>
      </c>
      <c r="H867" s="42">
        <f>_xll.qlCalendarAdvance(Calendar,$H866,B867,"f",FALSE)</f>
        <v>45455</v>
      </c>
      <c r="I867" s="172">
        <f>_xll.qlInterestRateIndexValueDate(Index1M,$H867)</f>
        <v>45455</v>
      </c>
      <c r="J867" s="177">
        <f>IFERROR(_xll.qlIndexFixing(Index1M,$H867,TRUE,_xll.ohTrigger(RecalcTrigger,Trigger1M)),NA())</f>
        <v>2.1267470356549599E-2</v>
      </c>
      <c r="K867" s="44">
        <f>IFERROR(_xll.qlIndexFixing(Index3M,H867,TRUE,_xll.ohTrigger(RecalcTrigger,Trigger3M)),NA())</f>
        <v>2.1826500030198388E-2</v>
      </c>
      <c r="L867" s="44">
        <f>IFERROR(_xll.qlIndexFixing(Index6M,$H867,TRUE,_xll.ohTrigger(RecalcTrigger,Trigger6M)),NA())</f>
        <v>2.321680474877803E-2</v>
      </c>
      <c r="M867" s="178">
        <f>IFERROR(_xll.qlIndexFixing(Index1Y,$H867,TRUE,_xll.ohTrigger(RecalcTrigger,Trigger1Y)),NA())</f>
        <v>2.4136791236175403E-2</v>
      </c>
      <c r="N867" s="177">
        <f>IFERROR(_xll.qlIndexFixing(ONIndex1M,I867,TRUE,_xll.ohTrigger(RecalcTrigger,Trigger1M)),NA())</f>
        <v>2.1239225316157517E-2</v>
      </c>
      <c r="O867" s="44">
        <f>IFERROR(_xll.qlIndexFixing(ONIndex3M,I867,TRUE,_xll.ohTrigger(RecalcTrigger,Trigger3M)),NA())</f>
        <v>2.1713310684553511E-2</v>
      </c>
      <c r="P867" s="44">
        <f>IFERROR(_xll.qlIndexFixing(ONIndex6M,I867,TRUE,_xll.ohTrigger(RecalcTrigger,Trigger6M)),NA())</f>
        <v>2.301603043030287E-2</v>
      </c>
      <c r="Q867" s="178">
        <f>IFERROR(_xll.qlIndexFixing(ONIndex1Y,I867,TRUE,_xll.ohTrigger(RecalcTrigger,Trigger1Y)),NA())</f>
        <v>2.3711644032207158E-2</v>
      </c>
    </row>
    <row r="868" spans="2:17" x14ac:dyDescent="0.2">
      <c r="B868" s="39" t="s">
        <v>42</v>
      </c>
      <c r="D868" s="42">
        <f>_xll.qlCalendarAdvance(Calendar,$D867,B868,"f",FALSE)</f>
        <v>45462</v>
      </c>
      <c r="E868" s="172">
        <f>_xll.qlInterestRateIndexValueDate(IndexON,D868)</f>
        <v>45462</v>
      </c>
      <c r="F868" s="188">
        <f>IFERROR(_xll.qlIndexFixing(IndexON,D868,TRUE,_xll.ohTrigger(RecalcTrigger,TriggerON)),NA())</f>
        <v>2.0013515398814574E-2</v>
      </c>
      <c r="H868" s="42">
        <f>_xll.qlCalendarAdvance(Calendar,$H867,B868,"f",FALSE)</f>
        <v>45462</v>
      </c>
      <c r="I868" s="172">
        <f>_xll.qlInterestRateIndexValueDate(Index1M,$H868)</f>
        <v>45462</v>
      </c>
      <c r="J868" s="177">
        <f>IFERROR(_xll.qlIndexFixing(Index1M,$H868,TRUE,_xll.ohTrigger(RecalcTrigger,Trigger1M)),NA())</f>
        <v>2.1272259003806176E-2</v>
      </c>
      <c r="K868" s="44">
        <f>IFERROR(_xll.qlIndexFixing(Index3M,H868,TRUE,_xll.ohTrigger(RecalcTrigger,Trigger3M)),NA())</f>
        <v>2.1834786902608094E-2</v>
      </c>
      <c r="L868" s="44">
        <f>IFERROR(_xll.qlIndexFixing(Index6M,$H868,TRUE,_xll.ohTrigger(RecalcTrigger,Trigger6M)),NA())</f>
        <v>2.3222146414991322E-2</v>
      </c>
      <c r="M868" s="178">
        <f>IFERROR(_xll.qlIndexFixing(Index1Y,$H868,TRUE,_xll.ohTrigger(RecalcTrigger,Trigger1Y)),NA())</f>
        <v>2.4143084182570052E-2</v>
      </c>
      <c r="N868" s="177">
        <f>IFERROR(_xll.qlIndexFixing(ONIndex1M,I868,TRUE,_xll.ohTrigger(RecalcTrigger,Trigger1M)),NA())</f>
        <v>2.124434420330501E-2</v>
      </c>
      <c r="O868" s="44">
        <f>IFERROR(_xll.qlIndexFixing(ONIndex3M,I868,TRUE,_xll.ohTrigger(RecalcTrigger,Trigger3M)),NA())</f>
        <v>2.1721721314212905E-2</v>
      </c>
      <c r="P868" s="44">
        <f>IFERROR(_xll.qlIndexFixing(ONIndex6M,I868,TRUE,_xll.ohTrigger(RecalcTrigger,Trigger6M)),NA())</f>
        <v>2.3021199632116129E-2</v>
      </c>
      <c r="Q868" s="178">
        <f>IFERROR(_xll.qlIndexFixing(ONIndex1Y,I868,TRUE,_xll.ohTrigger(RecalcTrigger,Trigger1Y)),NA())</f>
        <v>2.3715229029096507E-2</v>
      </c>
    </row>
    <row r="869" spans="2:17" x14ac:dyDescent="0.2">
      <c r="B869" s="39" t="s">
        <v>42</v>
      </c>
      <c r="D869" s="42">
        <f>_xll.qlCalendarAdvance(Calendar,$D868,B869,"f",FALSE)</f>
        <v>45469</v>
      </c>
      <c r="E869" s="172">
        <f>_xll.qlInterestRateIndexValueDate(IndexON,D869)</f>
        <v>45469</v>
      </c>
      <c r="F869" s="188">
        <f>IFERROR(_xll.qlIndexFixing(IndexON,D869,TRUE,_xll.ohTrigger(RecalcTrigger,TriggerON)),NA())</f>
        <v>2.002052831963308E-2</v>
      </c>
      <c r="H869" s="42">
        <f>_xll.qlCalendarAdvance(Calendar,$H868,B869,"f",FALSE)</f>
        <v>45469</v>
      </c>
      <c r="I869" s="172">
        <f>_xll.qlInterestRateIndexValueDate(Index1M,$H869)</f>
        <v>45469</v>
      </c>
      <c r="J869" s="177">
        <f>IFERROR(_xll.qlIndexFixing(Index1M,$H869,TRUE,_xll.ohTrigger(RecalcTrigger,Trigger1M)),NA())</f>
        <v>2.1276884050597283E-2</v>
      </c>
      <c r="K869" s="44">
        <f>IFERROR(_xll.qlIndexFixing(Index3M,H869,TRUE,_xll.ohTrigger(RecalcTrigger,Trigger3M)),NA())</f>
        <v>2.1843047710046734E-2</v>
      </c>
      <c r="L869" s="44">
        <f>IFERROR(_xll.qlIndexFixing(Index6M,$H869,TRUE,_xll.ohTrigger(RecalcTrigger,Trigger6M)),NA())</f>
        <v>2.3228641744876988E-2</v>
      </c>
      <c r="M869" s="178">
        <f>IFERROR(_xll.qlIndexFixing(Index1Y,$H869,TRUE,_xll.ohTrigger(RecalcTrigger,Trigger1Y)),NA())</f>
        <v>2.4149468377546723E-2</v>
      </c>
      <c r="N869" s="177">
        <f>IFERROR(_xll.qlIndexFixing(ONIndex1M,I869,TRUE,_xll.ohTrigger(RecalcTrigger,Trigger1M)),NA())</f>
        <v>2.1249299764366514E-2</v>
      </c>
      <c r="O869" s="44">
        <f>IFERROR(_xll.qlIndexFixing(ONIndex3M,I869,TRUE,_xll.ohTrigger(RecalcTrigger,Trigger3M)),NA())</f>
        <v>2.1730106003065019E-2</v>
      </c>
      <c r="P869" s="44">
        <f>IFERROR(_xll.qlIndexFixing(ONIndex6M,I869,TRUE,_xll.ohTrigger(RecalcTrigger,Trigger6M)),NA())</f>
        <v>2.3026366909242313E-2</v>
      </c>
      <c r="Q869" s="178">
        <f>IFERROR(_xll.qlIndexFixing(ONIndex1Y,I869,TRUE,_xll.ohTrigger(RecalcTrigger,Trigger1Y)),NA())</f>
        <v>2.3718934205058106E-2</v>
      </c>
    </row>
    <row r="870" spans="2:17" x14ac:dyDescent="0.2">
      <c r="B870" s="39" t="s">
        <v>42</v>
      </c>
      <c r="D870" s="42">
        <f>_xll.qlCalendarAdvance(Calendar,$D869,B870,"f",FALSE)</f>
        <v>45476</v>
      </c>
      <c r="E870" s="172">
        <f>_xll.qlInterestRateIndexValueDate(IndexON,D870)</f>
        <v>45476</v>
      </c>
      <c r="F870" s="188">
        <f>IFERROR(_xll.qlIndexFixing(IndexON,D870,TRUE,_xll.ohTrigger(RecalcTrigger,TriggerON)),NA())</f>
        <v>2.0027392764961904E-2</v>
      </c>
      <c r="H870" s="42">
        <f>_xll.qlCalendarAdvance(Calendar,$H869,B870,"f",FALSE)</f>
        <v>45476</v>
      </c>
      <c r="I870" s="172">
        <f>_xll.qlInterestRateIndexValueDate(Index1M,$H870)</f>
        <v>45476</v>
      </c>
      <c r="J870" s="177">
        <f>IFERROR(_xll.qlIndexFixing(Index1M,$H870,TRUE,_xll.ohTrigger(RecalcTrigger,Trigger1M)),NA())</f>
        <v>2.1284114340852239E-2</v>
      </c>
      <c r="K870" s="44">
        <f>IFERROR(_xll.qlIndexFixing(Index3M,H870,TRUE,_xll.ohTrigger(RecalcTrigger,Trigger3M)),NA())</f>
        <v>2.1851282513431165E-2</v>
      </c>
      <c r="L870" s="44">
        <f>IFERROR(_xll.qlIndexFixing(Index6M,$H870,TRUE,_xll.ohTrigger(RecalcTrigger,Trigger6M)),NA())</f>
        <v>2.323403887956689E-2</v>
      </c>
      <c r="M870" s="178">
        <f>IFERROR(_xll.qlIndexFixing(Index1Y,$H870,TRUE,_xll.ohTrigger(RecalcTrigger,Trigger1Y)),NA())</f>
        <v>2.4155942968231647E-2</v>
      </c>
      <c r="N870" s="177">
        <f>IFERROR(_xll.qlIndexFixing(ONIndex1M,I870,TRUE,_xll.ohTrigger(RecalcTrigger,Trigger1M)),NA())</f>
        <v>2.125409199909889E-2</v>
      </c>
      <c r="O870" s="44">
        <f>IFERROR(_xll.qlIndexFixing(ONIndex3M,I870,TRUE,_xll.ohTrigger(RecalcTrigger,Trigger3M)),NA())</f>
        <v>2.17384647511909E-2</v>
      </c>
      <c r="P870" s="44">
        <f>IFERROR(_xll.qlIndexFixing(ONIndex6M,I870,TRUE,_xll.ohTrigger(RecalcTrigger,Trigger6M)),NA())</f>
        <v>2.303153226168142E-2</v>
      </c>
      <c r="Q870" s="178">
        <f>IFERROR(_xll.qlIndexFixing(ONIndex1Y,I870,TRUE,_xll.ohTrigger(RecalcTrigger,Trigger1Y)),NA())</f>
        <v>2.3722759560173001E-2</v>
      </c>
    </row>
    <row r="871" spans="2:17" x14ac:dyDescent="0.2">
      <c r="B871" s="39" t="s">
        <v>42</v>
      </c>
      <c r="D871" s="42">
        <f>_xll.qlCalendarAdvance(Calendar,$D870,B871,"f",FALSE)</f>
        <v>45483</v>
      </c>
      <c r="E871" s="172">
        <f>_xll.qlInterestRateIndexValueDate(IndexON,D871)</f>
        <v>45483</v>
      </c>
      <c r="F871" s="188">
        <f>IFERROR(_xll.qlIndexFixing(IndexON,D871,TRUE,_xll.ohTrigger(RecalcTrigger,TriggerON)),NA())</f>
        <v>2.0034108734801048E-2</v>
      </c>
      <c r="H871" s="42">
        <f>_xll.qlCalendarAdvance(Calendar,$H870,B871,"f",FALSE)</f>
        <v>45483</v>
      </c>
      <c r="I871" s="172">
        <f>_xll.qlInterestRateIndexValueDate(Index1M,$H871)</f>
        <v>45483</v>
      </c>
      <c r="J871" s="177">
        <f>IFERROR(_xll.qlIndexFixing(Index1M,$H871,TRUE,_xll.ohTrigger(RecalcTrigger,Trigger1M)),NA())</f>
        <v>2.128837787394908E-2</v>
      </c>
      <c r="K871" s="44">
        <f>IFERROR(_xll.qlIndexFixing(Index3M,H871,TRUE,_xll.ohTrigger(RecalcTrigger,Trigger3M)),NA())</f>
        <v>2.1859496695252792E-2</v>
      </c>
      <c r="L871" s="44">
        <f>IFERROR(_xll.qlIndexFixing(Index6M,$H871,TRUE,_xll.ohTrigger(RecalcTrigger,Trigger6M)),NA())</f>
        <v>2.323946573130365E-2</v>
      </c>
      <c r="M871" s="178">
        <f>IFERROR(_xll.qlIndexFixing(Index1Y,$H871,TRUE,_xll.ohTrigger(RecalcTrigger,Trigger1Y)),NA())</f>
        <v>2.4162507101753938E-2</v>
      </c>
      <c r="N871" s="177">
        <f>IFERROR(_xll.qlIndexFixing(ONIndex1M,I871,TRUE,_xll.ohTrigger(RecalcTrigger,Trigger1M)),NA())</f>
        <v>2.1258720907745277E-2</v>
      </c>
      <c r="O871" s="44">
        <f>IFERROR(_xll.qlIndexFixing(ONIndex3M,I871,TRUE,_xll.ohTrigger(RecalcTrigger,Trigger3M)),NA())</f>
        <v>2.1746797558671593E-2</v>
      </c>
      <c r="P871" s="44">
        <f>IFERROR(_xll.qlIndexFixing(ONIndex6M,I871,TRUE,_xll.ohTrigger(RecalcTrigger,Trigger6M)),NA())</f>
        <v>2.3036695689352404E-2</v>
      </c>
      <c r="Q871" s="178">
        <f>IFERROR(_xll.qlIndexFixing(ONIndex1Y,I871,TRUE,_xll.ohTrigger(RecalcTrigger,Trigger1Y)),NA())</f>
        <v>2.3726705094441192E-2</v>
      </c>
    </row>
    <row r="872" spans="2:17" x14ac:dyDescent="0.2">
      <c r="B872" s="39" t="s">
        <v>42</v>
      </c>
      <c r="D872" s="42">
        <f>_xll.qlCalendarAdvance(Calendar,$D871,B872,"f",FALSE)</f>
        <v>45490</v>
      </c>
      <c r="E872" s="172">
        <f>_xll.qlInterestRateIndexValueDate(IndexON,D872)</f>
        <v>45490</v>
      </c>
      <c r="F872" s="188">
        <f>IFERROR(_xll.qlIndexFixing(IndexON,D872,TRUE,_xll.ohTrigger(RecalcTrigger,TriggerON)),NA())</f>
        <v>2.0040676229231558E-2</v>
      </c>
      <c r="H872" s="42">
        <f>_xll.qlCalendarAdvance(Calendar,$H871,B872,"f",FALSE)</f>
        <v>45490</v>
      </c>
      <c r="I872" s="172">
        <f>_xll.qlInterestRateIndexValueDate(Index1M,$H872)</f>
        <v>45490</v>
      </c>
      <c r="J872" s="177">
        <f>IFERROR(_xll.qlIndexFixing(Index1M,$H872,TRUE,_xll.ohTrigger(RecalcTrigger,Trigger1M)),NA())</f>
        <v>2.1292477777542305E-2</v>
      </c>
      <c r="K872" s="44">
        <f>IFERROR(_xll.qlIndexFixing(Index3M,H872,TRUE,_xll.ohTrigger(RecalcTrigger,Trigger3M)),NA())</f>
        <v>2.1867705013805017E-2</v>
      </c>
      <c r="L872" s="44">
        <f>IFERROR(_xll.qlIndexFixing(Index6M,$H872,TRUE,_xll.ohTrigger(RecalcTrigger,Trigger6M)),NA())</f>
        <v>2.3244924657230246E-2</v>
      </c>
      <c r="M872" s="178">
        <f>IFERROR(_xll.qlIndexFixing(Index1Y,$H872,TRUE,_xll.ohTrigger(RecalcTrigger,Trigger1Y)),NA())</f>
        <v>2.4169159925244044E-2</v>
      </c>
      <c r="N872" s="177">
        <f>IFERROR(_xll.qlIndexFixing(ONIndex1M,I872,TRUE,_xll.ohTrigger(RecalcTrigger,Trigger1M)),NA())</f>
        <v>2.1263186490143582E-2</v>
      </c>
      <c r="O872" s="44">
        <f>IFERROR(_xll.qlIndexFixing(ONIndex3M,I872,TRUE,_xll.ohTrigger(RecalcTrigger,Trigger3M)),NA())</f>
        <v>2.1755104425345007E-2</v>
      </c>
      <c r="P872" s="44">
        <f>IFERROR(_xll.qlIndexFixing(ONIndex6M,I872,TRUE,_xll.ohTrigger(RecalcTrigger,Trigger6M)),NA())</f>
        <v>2.3041857192255266E-2</v>
      </c>
      <c r="Q872" s="178">
        <f>IFERROR(_xll.qlIndexFixing(ONIndex1Y,I872,TRUE,_xll.ohTrigger(RecalcTrigger,Trigger1Y)),NA())</f>
        <v>2.3730770807781632E-2</v>
      </c>
    </row>
    <row r="873" spans="2:17" x14ac:dyDescent="0.2">
      <c r="B873" s="39" t="s">
        <v>42</v>
      </c>
      <c r="D873" s="42">
        <f>_xll.qlCalendarAdvance(Calendar,$D872,B873,"f",FALSE)</f>
        <v>45497</v>
      </c>
      <c r="E873" s="172">
        <f>_xll.qlInterestRateIndexValueDate(IndexON,D873)</f>
        <v>45497</v>
      </c>
      <c r="F873" s="188">
        <f>IFERROR(_xll.qlIndexFixing(IndexON,D873,TRUE,_xll.ohTrigger(RecalcTrigger,TriggerON)),NA())</f>
        <v>2.0047095248172386E-2</v>
      </c>
      <c r="H873" s="42">
        <f>_xll.qlCalendarAdvance(Calendar,$H872,B873,"f",FALSE)</f>
        <v>45497</v>
      </c>
      <c r="I873" s="172">
        <f>_xll.qlInterestRateIndexValueDate(Index1M,$H873)</f>
        <v>45497</v>
      </c>
      <c r="J873" s="177">
        <f>IFERROR(_xll.qlIndexFixing(Index1M,$H873,TRUE,_xll.ohTrigger(RecalcTrigger,Trigger1M)),NA())</f>
        <v>2.1297300543098634E-2</v>
      </c>
      <c r="K873" s="44">
        <f>IFERROR(_xll.qlIndexFixing(Index3M,H873,TRUE,_xll.ohTrigger(RecalcTrigger,Trigger3M)),NA())</f>
        <v>2.1875923181879156E-2</v>
      </c>
      <c r="L873" s="44">
        <f>IFERROR(_xll.qlIndexFixing(Index6M,$H873,TRUE,_xll.ohTrigger(RecalcTrigger,Trigger6M)),NA())</f>
        <v>2.3250418014518291E-2</v>
      </c>
      <c r="M873" s="178">
        <f>IFERROR(_xll.qlIndexFixing(Index1Y,$H873,TRUE,_xll.ohTrigger(RecalcTrigger,Trigger1Y)),NA())</f>
        <v>2.4175900585833299E-2</v>
      </c>
      <c r="N873" s="177">
        <f>IFERROR(_xll.qlIndexFixing(ONIndex1M,I873,TRUE,_xll.ohTrigger(RecalcTrigger,Trigger1M)),NA())</f>
        <v>2.1267488746374852E-2</v>
      </c>
      <c r="O873" s="44">
        <f>IFERROR(_xll.qlIndexFixing(ONIndex3M,I873,TRUE,_xll.ohTrigger(RecalcTrigger,Trigger3M)),NA())</f>
        <v>2.1763385351292186E-2</v>
      </c>
      <c r="P873" s="44">
        <f>IFERROR(_xll.qlIndexFixing(ONIndex6M,I873,TRUE,_xll.ohTrigger(RecalcTrigger,Trigger6M)),NA())</f>
        <v>2.3047016770471052E-2</v>
      </c>
      <c r="Q873" s="178">
        <f>IFERROR(_xll.qlIndexFixing(ONIndex1Y,I873,TRUE,_xll.ohTrigger(RecalcTrigger,Trigger1Y)),NA())</f>
        <v>2.3734956700194321E-2</v>
      </c>
    </row>
    <row r="874" spans="2:17" x14ac:dyDescent="0.2">
      <c r="B874" s="39" t="s">
        <v>42</v>
      </c>
      <c r="D874" s="42">
        <f>_xll.qlCalendarAdvance(Calendar,$D873,B874,"f",FALSE)</f>
        <v>45504</v>
      </c>
      <c r="E874" s="172">
        <f>_xll.qlInterestRateIndexValueDate(IndexON,D874)</f>
        <v>45504</v>
      </c>
      <c r="F874" s="188">
        <f>IFERROR(_xll.qlIndexFixing(IndexON,D874,TRUE,_xll.ohTrigger(RecalcTrigger,TriggerON)),NA())</f>
        <v>2.0053365791623534E-2</v>
      </c>
      <c r="H874" s="42">
        <f>_xll.qlCalendarAdvance(Calendar,$H873,B874,"f",FALSE)</f>
        <v>45504</v>
      </c>
      <c r="I874" s="172">
        <f>_xll.qlInterestRateIndexValueDate(Index1M,$H874)</f>
        <v>45504</v>
      </c>
      <c r="J874" s="177">
        <f>IFERROR(_xll.qlIndexFixing(Index1M,$H874,TRUE,_xll.ohTrigger(RecalcTrigger,Trigger1M)),NA())</f>
        <v>2.1297555271238333E-2</v>
      </c>
      <c r="K874" s="44">
        <f>IFERROR(_xll.qlIndexFixing(Index3M,H874,TRUE,_xll.ohTrigger(RecalcTrigger,Trigger3M)),NA())</f>
        <v>2.1884166912395132E-2</v>
      </c>
      <c r="L874" s="44">
        <f>IFERROR(_xll.qlIndexFixing(Index6M,$H874,TRUE,_xll.ohTrigger(RecalcTrigger,Trigger6M)),NA())</f>
        <v>2.3255948160364952E-2</v>
      </c>
      <c r="M874" s="178">
        <f>IFERROR(_xll.qlIndexFixing(Index1Y,$H874,TRUE,_xll.ohTrigger(RecalcTrigger,Trigger1Y)),NA())</f>
        <v>2.4182728230653705E-2</v>
      </c>
      <c r="N874" s="177">
        <f>IFERROR(_xll.qlIndexFixing(ONIndex1M,I874,TRUE,_xll.ohTrigger(RecalcTrigger,Trigger1M)),NA())</f>
        <v>2.127162767635804E-2</v>
      </c>
      <c r="O874" s="44">
        <f>IFERROR(_xll.qlIndexFixing(ONIndex3M,I874,TRUE,_xll.ohTrigger(RecalcTrigger,Trigger3M)),NA())</f>
        <v>2.1771640336513132E-2</v>
      </c>
      <c r="P874" s="44">
        <f>IFERROR(_xll.qlIndexFixing(ONIndex6M,I874,TRUE,_xll.ohTrigger(RecalcTrigger,Trigger6M)),NA())</f>
        <v>2.3052174423999761E-2</v>
      </c>
      <c r="Q874" s="178">
        <f>IFERROR(_xll.qlIndexFixing(ONIndex1Y,I874,TRUE,_xll.ohTrigger(RecalcTrigger,Trigger1Y)),NA())</f>
        <v>2.3739262771760306E-2</v>
      </c>
    </row>
    <row r="875" spans="2:17" x14ac:dyDescent="0.2">
      <c r="B875" s="39" t="s">
        <v>42</v>
      </c>
      <c r="D875" s="42">
        <f>_xll.qlCalendarAdvance(Calendar,$D874,B875,"f",FALSE)</f>
        <v>45511</v>
      </c>
      <c r="E875" s="172">
        <f>_xll.qlInterestRateIndexValueDate(IndexON,D875)</f>
        <v>45511</v>
      </c>
      <c r="F875" s="188">
        <f>IFERROR(_xll.qlIndexFixing(IndexON,D875,TRUE,_xll.ohTrigger(RecalcTrigger,TriggerON)),NA())</f>
        <v>2.0059487859585001E-2</v>
      </c>
      <c r="H875" s="42">
        <f>_xll.qlCalendarAdvance(Calendar,$H874,B875,"f",FALSE)</f>
        <v>45511</v>
      </c>
      <c r="I875" s="172">
        <f>_xll.qlInterestRateIndexValueDate(Index1M,$H875)</f>
        <v>45511</v>
      </c>
      <c r="J875" s="177">
        <f>IFERROR(_xll.qlIndexFixing(Index1M,$H875,TRUE,_xll.ohTrigger(RecalcTrigger,Trigger1M)),NA())</f>
        <v>2.1303795709546727E-2</v>
      </c>
      <c r="K875" s="44">
        <f>IFERROR(_xll.qlIndexFixing(Index3M,H875,TRUE,_xll.ohTrigger(RecalcTrigger,Trigger3M)),NA())</f>
        <v>2.1892451918401491E-2</v>
      </c>
      <c r="L875" s="44">
        <f>IFERROR(_xll.qlIndexFixing(Index6M,$H875,TRUE,_xll.ohTrigger(RecalcTrigger,Trigger6M)),NA())</f>
        <v>2.3261517451996457E-2</v>
      </c>
      <c r="M875" s="178">
        <f>IFERROR(_xll.qlIndexFixing(Index1Y,$H875,TRUE,_xll.ohTrigger(RecalcTrigger,Trigger1Y)),NA())</f>
        <v>2.418964200683682E-2</v>
      </c>
      <c r="N875" s="177">
        <f>IFERROR(_xll.qlIndexFixing(ONIndex1M,I875,TRUE,_xll.ohTrigger(RecalcTrigger,Trigger1M)),NA())</f>
        <v>2.1275603280093147E-2</v>
      </c>
      <c r="O875" s="44">
        <f>IFERROR(_xll.qlIndexFixing(ONIndex3M,I875,TRUE,_xll.ohTrigger(RecalcTrigger,Trigger3M)),NA())</f>
        <v>2.1779869381007844E-2</v>
      </c>
      <c r="P875" s="44">
        <f>IFERROR(_xll.qlIndexFixing(ONIndex6M,I875,TRUE,_xll.ohTrigger(RecalcTrigger,Trigger6M)),NA())</f>
        <v>2.3057330152841393E-2</v>
      </c>
      <c r="Q875" s="178">
        <f>IFERROR(_xll.qlIndexFixing(ONIndex1Y,I875,TRUE,_xll.ohTrigger(RecalcTrigger,Trigger1Y)),NA())</f>
        <v>2.3743689022479586E-2</v>
      </c>
    </row>
    <row r="876" spans="2:17" x14ac:dyDescent="0.2">
      <c r="B876" s="39" t="s">
        <v>42</v>
      </c>
      <c r="D876" s="42">
        <f>_xll.qlCalendarAdvance(Calendar,$D875,B876,"f",FALSE)</f>
        <v>45518</v>
      </c>
      <c r="E876" s="172">
        <f>_xll.qlInterestRateIndexValueDate(IndexON,D876)</f>
        <v>45518</v>
      </c>
      <c r="F876" s="188">
        <f>IFERROR(_xll.qlIndexFixing(IndexON,D876,TRUE,_xll.ohTrigger(RecalcTrigger,TriggerON)),NA())</f>
        <v>2.0065461452137834E-2</v>
      </c>
      <c r="H876" s="42">
        <f>_xll.qlCalendarAdvance(Calendar,$H875,B876,"f",FALSE)</f>
        <v>45518</v>
      </c>
      <c r="I876" s="172">
        <f>_xll.qlInterestRateIndexValueDate(Index1M,$H876)</f>
        <v>45518</v>
      </c>
      <c r="J876" s="177">
        <f>IFERROR(_xll.qlIndexFixing(Index1M,$H876,TRUE,_xll.ohTrigger(RecalcTrigger,Trigger1M)),NA())</f>
        <v>2.1307241093401409E-2</v>
      </c>
      <c r="K876" s="44">
        <f>IFERROR(_xll.qlIndexFixing(Index3M,H876,TRUE,_xll.ohTrigger(RecalcTrigger,Trigger3M)),NA())</f>
        <v>2.1900793913082434E-2</v>
      </c>
      <c r="L876" s="44">
        <f>IFERROR(_xll.qlIndexFixing(Index6M,$H876,TRUE,_xll.ohTrigger(RecalcTrigger,Trigger6M)),NA())</f>
        <v>2.3267128246666345E-2</v>
      </c>
      <c r="M876" s="178">
        <f>IFERROR(_xll.qlIndexFixing(Index1Y,$H876,TRUE,_xll.ohTrigger(RecalcTrigger,Trigger1Y)),NA())</f>
        <v>2.4196641061512647E-2</v>
      </c>
      <c r="N876" s="177">
        <f>IFERROR(_xll.qlIndexFixing(ONIndex1M,I876,TRUE,_xll.ohTrigger(RecalcTrigger,Trigger1M)),NA())</f>
        <v>2.1279415557742265E-2</v>
      </c>
      <c r="O876" s="44">
        <f>IFERROR(_xll.qlIndexFixing(ONIndex3M,I876,TRUE,_xll.ohTrigger(RecalcTrigger,Trigger3M)),NA())</f>
        <v>2.1788072484776322E-2</v>
      </c>
      <c r="P876" s="44">
        <f>IFERROR(_xll.qlIndexFixing(ONIndex6M,I876,TRUE,_xll.ohTrigger(RecalcTrigger,Trigger6M)),NA())</f>
        <v>2.3062483956914903E-2</v>
      </c>
      <c r="Q876" s="178">
        <f>IFERROR(_xll.qlIndexFixing(ONIndex1Y,I876,TRUE,_xll.ohTrigger(RecalcTrigger,Trigger1Y)),NA())</f>
        <v>2.3748235452271116E-2</v>
      </c>
    </row>
    <row r="877" spans="2:17" x14ac:dyDescent="0.2">
      <c r="B877" s="39" t="s">
        <v>42</v>
      </c>
      <c r="D877" s="42">
        <f>_xll.qlCalendarAdvance(Calendar,$D876,B877,"f",FALSE)</f>
        <v>45525</v>
      </c>
      <c r="E877" s="172">
        <f>_xll.qlInterestRateIndexValueDate(IndexON,D877)</f>
        <v>45525</v>
      </c>
      <c r="F877" s="188">
        <f>IFERROR(_xll.qlIndexFixing(IndexON,D877,TRUE,_xll.ohTrigger(RecalcTrigger,TriggerON)),NA())</f>
        <v>2.0071286569119939E-2</v>
      </c>
      <c r="H877" s="42">
        <f>_xll.qlCalendarAdvance(Calendar,$H876,B877,"f",FALSE)</f>
        <v>45525</v>
      </c>
      <c r="I877" s="172">
        <f>_xll.qlInterestRateIndexValueDate(Index1M,$H877)</f>
        <v>45525</v>
      </c>
      <c r="J877" s="177">
        <f>IFERROR(_xll.qlIndexFixing(Index1M,$H877,TRUE,_xll.ohTrigger(RecalcTrigger,Trigger1M)),NA())</f>
        <v>2.1310522846914995E-2</v>
      </c>
      <c r="K877" s="44">
        <f>IFERROR(_xll.qlIndexFixing(Index3M,H877,TRUE,_xll.ohTrigger(RecalcTrigger,Trigger3M)),NA())</f>
        <v>2.1909208609751672E-2</v>
      </c>
      <c r="L877" s="44">
        <f>IFERROR(_xll.qlIndexFixing(Index6M,$H877,TRUE,_xll.ohTrigger(RecalcTrigger,Trigger6M)),NA())</f>
        <v>2.3272782901658112E-2</v>
      </c>
      <c r="M877" s="178">
        <f>IFERROR(_xll.qlIndexFixing(Index1Y,$H877,TRUE,_xll.ohTrigger(RecalcTrigger,Trigger1Y)),NA())</f>
        <v>2.4203724541809191E-2</v>
      </c>
      <c r="N877" s="177">
        <f>IFERROR(_xll.qlIndexFixing(ONIndex1M,I877,TRUE,_xll.ohTrigger(RecalcTrigger,Trigger1M)),NA())</f>
        <v>2.1283064509062255E-2</v>
      </c>
      <c r="O877" s="44">
        <f>IFERROR(_xll.qlIndexFixing(ONIndex3M,I877,TRUE,_xll.ohTrigger(RecalcTrigger,Trigger3M)),NA())</f>
        <v>2.1796249647899613E-2</v>
      </c>
      <c r="P877" s="44">
        <f>IFERROR(_xll.qlIndexFixing(ONIndex6M,I877,TRUE,_xll.ohTrigger(RecalcTrigger,Trigger6M)),NA())</f>
        <v>2.3067635836382383E-2</v>
      </c>
      <c r="Q877" s="178">
        <f>IFERROR(_xll.qlIndexFixing(ONIndex1Y,I877,TRUE,_xll.ohTrigger(RecalcTrigger,Trigger1Y)),NA())</f>
        <v>2.3752902061215941E-2</v>
      </c>
    </row>
    <row r="878" spans="2:17" x14ac:dyDescent="0.2">
      <c r="B878" s="39" t="s">
        <v>42</v>
      </c>
      <c r="D878" s="42">
        <f>_xll.qlCalendarAdvance(Calendar,$D877,B878,"f",FALSE)</f>
        <v>45532</v>
      </c>
      <c r="E878" s="172">
        <f>_xll.qlInterestRateIndexValueDate(IndexON,D878)</f>
        <v>45532</v>
      </c>
      <c r="F878" s="188">
        <f>IFERROR(_xll.qlIndexFixing(IndexON,D878,TRUE,_xll.ohTrigger(RecalcTrigger,TriggerON)),NA())</f>
        <v>2.0076963210612364E-2</v>
      </c>
      <c r="H878" s="42">
        <f>_xll.qlCalendarAdvance(Calendar,$H877,B878,"f",FALSE)</f>
        <v>45532</v>
      </c>
      <c r="I878" s="172">
        <f>_xll.qlInterestRateIndexValueDate(Index1M,$H878)</f>
        <v>45532</v>
      </c>
      <c r="J878" s="177">
        <f>IFERROR(_xll.qlIndexFixing(Index1M,$H878,TRUE,_xll.ohTrigger(RecalcTrigger,Trigger1M)),NA())</f>
        <v>2.1313640969952408E-2</v>
      </c>
      <c r="K878" s="44">
        <f>IFERROR(_xll.qlIndexFixing(Index3M,H878,TRUE,_xll.ohTrigger(RecalcTrigger,Trigger3M)),NA())</f>
        <v>2.191771172186122E-2</v>
      </c>
      <c r="L878" s="44">
        <f>IFERROR(_xll.qlIndexFixing(Index6M,$H878,TRUE,_xll.ohTrigger(RecalcTrigger,Trigger6M)),NA())</f>
        <v>2.327848377428432E-2</v>
      </c>
      <c r="M878" s="178">
        <f>IFERROR(_xll.qlIndexFixing(Index1Y,$H878,TRUE,_xll.ohTrigger(RecalcTrigger,Trigger1Y)),NA())</f>
        <v>2.4210891594852457E-2</v>
      </c>
      <c r="N878" s="177">
        <f>IFERROR(_xll.qlIndexFixing(ONIndex1M,I878,TRUE,_xll.ohTrigger(RecalcTrigger,Trigger1M)),NA())</f>
        <v>2.1286550134134163E-2</v>
      </c>
      <c r="O878" s="44">
        <f>IFERROR(_xll.qlIndexFixing(ONIndex3M,I878,TRUE,_xll.ohTrigger(RecalcTrigger,Trigger3M)),NA())</f>
        <v>2.1804400870134577E-2</v>
      </c>
      <c r="P878" s="44">
        <f>IFERROR(_xll.qlIndexFixing(ONIndex6M,I878,TRUE,_xll.ohTrigger(RecalcTrigger,Trigger6M)),NA())</f>
        <v>2.3072785791000694E-2</v>
      </c>
      <c r="Q878" s="178">
        <f>IFERROR(_xll.qlIndexFixing(ONIndex1Y,I878,TRUE,_xll.ohTrigger(RecalcTrigger,Trigger1Y)),NA())</f>
        <v>2.3757688849314063E-2</v>
      </c>
    </row>
    <row r="879" spans="2:17" x14ac:dyDescent="0.2">
      <c r="B879" s="39" t="s">
        <v>42</v>
      </c>
      <c r="D879" s="42">
        <f>_xll.qlCalendarAdvance(Calendar,$D878,B879,"f",FALSE)</f>
        <v>45539</v>
      </c>
      <c r="E879" s="172">
        <f>_xll.qlInterestRateIndexValueDate(IndexON,D879)</f>
        <v>45539</v>
      </c>
      <c r="F879" s="188">
        <f>IFERROR(_xll.qlIndexFixing(IndexON,D879,TRUE,_xll.ohTrigger(RecalcTrigger,TriggerON)),NA())</f>
        <v>2.0082491376534062E-2</v>
      </c>
      <c r="H879" s="42">
        <f>_xll.qlCalendarAdvance(Calendar,$H878,B879,"f",FALSE)</f>
        <v>45539</v>
      </c>
      <c r="I879" s="172">
        <f>_xll.qlInterestRateIndexValueDate(Index1M,$H879)</f>
        <v>45539</v>
      </c>
      <c r="J879" s="177">
        <f>IFERROR(_xll.qlIndexFixing(Index1M,$H879,TRUE,_xll.ohTrigger(RecalcTrigger,Trigger1M)),NA())</f>
        <v>2.1314137897569162E-2</v>
      </c>
      <c r="K879" s="44">
        <f>IFERROR(_xll.qlIndexFixing(Index3M,H879,TRUE,_xll.ohTrigger(RecalcTrigger,Trigger3M)),NA())</f>
        <v>2.1925021828852084E-2</v>
      </c>
      <c r="L879" s="44">
        <f>IFERROR(_xll.qlIndexFixing(Index6M,$H879,TRUE,_xll.ohTrigger(RecalcTrigger,Trigger6M)),NA())</f>
        <v>2.3280725728638887E-2</v>
      </c>
      <c r="M879" s="178">
        <f>IFERROR(_xll.qlIndexFixing(Index1Y,$H879,TRUE,_xll.ohTrigger(RecalcTrigger,Trigger1Y)),NA())</f>
        <v>2.4218141367764456E-2</v>
      </c>
      <c r="N879" s="177">
        <f>IFERROR(_xll.qlIndexFixing(ONIndex1M,I879,TRUE,_xll.ohTrigger(RecalcTrigger,Trigger1M)),NA())</f>
        <v>2.1289872433039037E-2</v>
      </c>
      <c r="O879" s="44">
        <f>IFERROR(_xll.qlIndexFixing(ONIndex3M,I879,TRUE,_xll.ohTrigger(RecalcTrigger,Trigger3M)),NA())</f>
        <v>2.1812526151643308E-2</v>
      </c>
      <c r="P879" s="44">
        <f>IFERROR(_xll.qlIndexFixing(ONIndex6M,I879,TRUE,_xll.ohTrigger(RecalcTrigger,Trigger6M)),NA())</f>
        <v>2.3077933820931928E-2</v>
      </c>
      <c r="Q879" s="178">
        <f>IFERROR(_xll.qlIndexFixing(ONIndex1Y,I879,TRUE,_xll.ohTrigger(RecalcTrigger,Trigger1Y)),NA())</f>
        <v>2.3762595816565479E-2</v>
      </c>
    </row>
    <row r="880" spans="2:17" x14ac:dyDescent="0.2">
      <c r="B880" s="39" t="s">
        <v>42</v>
      </c>
      <c r="D880" s="42">
        <f>_xll.qlCalendarAdvance(Calendar,$D879,B880,"f",FALSE)</f>
        <v>45546</v>
      </c>
      <c r="E880" s="172">
        <f>_xll.qlInterestRateIndexValueDate(IndexON,D880)</f>
        <v>45546</v>
      </c>
      <c r="F880" s="188">
        <f>IFERROR(_xll.qlIndexFixing(IndexON,D880,TRUE,_xll.ohTrigger(RecalcTrigger,TriggerON)),NA())</f>
        <v>2.0087871066966079E-2</v>
      </c>
      <c r="H880" s="42">
        <f>_xll.qlCalendarAdvance(Calendar,$H879,B880,"f",FALSE)</f>
        <v>45546</v>
      </c>
      <c r="I880" s="172">
        <f>_xll.qlInterestRateIndexValueDate(Index1M,$H880)</f>
        <v>45546</v>
      </c>
      <c r="J880" s="177">
        <f>IFERROR(_xll.qlIndexFixing(Index1M,$H880,TRUE,_xll.ohTrigger(RecalcTrigger,Trigger1M)),NA())</f>
        <v>2.1317015312409926E-2</v>
      </c>
      <c r="K880" s="44">
        <f>IFERROR(_xll.qlIndexFixing(Index3M,H880,TRUE,_xll.ohTrigger(RecalcTrigger,Trigger3M)),NA())</f>
        <v>2.1933736481439679E-2</v>
      </c>
      <c r="L880" s="44">
        <f>IFERROR(_xll.qlIndexFixing(Index6M,$H880,TRUE,_xll.ohTrigger(RecalcTrigger,Trigger6M)),NA())</f>
        <v>2.3286512366841684E-2</v>
      </c>
      <c r="M880" s="178">
        <f>IFERROR(_xll.qlIndexFixing(Index1Y,$H880,TRUE,_xll.ohTrigger(RecalcTrigger,Trigger1Y)),NA())</f>
        <v>2.4225473007663423E-2</v>
      </c>
      <c r="N880" s="177">
        <f>IFERROR(_xll.qlIndexFixing(ONIndex1M,I880,TRUE,_xll.ohTrigger(RecalcTrigger,Trigger1M)),NA())</f>
        <v>2.1293031405695828E-2</v>
      </c>
      <c r="O880" s="44">
        <f>IFERROR(_xll.qlIndexFixing(ONIndex3M,I880,TRUE,_xll.ohTrigger(RecalcTrigger,Trigger3M)),NA())</f>
        <v>2.1820625492506851E-2</v>
      </c>
      <c r="P880" s="44">
        <f>IFERROR(_xll.qlIndexFixing(ONIndex6M,I880,TRUE,_xll.ohTrigger(RecalcTrigger,Trigger6M)),NA())</f>
        <v>2.3083079926176087E-2</v>
      </c>
      <c r="Q880" s="178">
        <f>IFERROR(_xll.qlIndexFixing(ONIndex1Y,I880,TRUE,_xll.ohTrigger(RecalcTrigger,Trigger1Y)),NA())</f>
        <v>2.3767622962889146E-2</v>
      </c>
    </row>
    <row r="881" spans="2:17" x14ac:dyDescent="0.2">
      <c r="B881" s="39" t="s">
        <v>42</v>
      </c>
      <c r="D881" s="42">
        <f>_xll.qlCalendarAdvance(Calendar,$D880,B881,"f",FALSE)</f>
        <v>45553</v>
      </c>
      <c r="E881" s="172">
        <f>_xll.qlInterestRateIndexValueDate(IndexON,D881)</f>
        <v>45553</v>
      </c>
      <c r="F881" s="188">
        <f>IFERROR(_xll.qlIndexFixing(IndexON,D881,TRUE,_xll.ohTrigger(RecalcTrigger,TriggerON)),NA())</f>
        <v>2.0093102281827369E-2</v>
      </c>
      <c r="H881" s="42">
        <f>_xll.qlCalendarAdvance(Calendar,$H880,B881,"f",FALSE)</f>
        <v>45553</v>
      </c>
      <c r="I881" s="172">
        <f>_xll.qlInterestRateIndexValueDate(Index1M,$H881)</f>
        <v>45553</v>
      </c>
      <c r="J881" s="177">
        <f>IFERROR(_xll.qlIndexFixing(Index1M,$H881,TRUE,_xll.ohTrigger(RecalcTrigger,Trigger1M)),NA())</f>
        <v>2.1319886199126763E-2</v>
      </c>
      <c r="K881" s="44">
        <f>IFERROR(_xll.qlIndexFixing(Index3M,H881,TRUE,_xll.ohTrigger(RecalcTrigger,Trigger3M)),NA())</f>
        <v>2.1942586188947538E-2</v>
      </c>
      <c r="L881" s="44">
        <f>IFERROR(_xll.qlIndexFixing(Index6M,$H881,TRUE,_xll.ohTrigger(RecalcTrigger,Trigger6M)),NA())</f>
        <v>2.3292352172679932E-2</v>
      </c>
      <c r="M881" s="178">
        <f>IFERROR(_xll.qlIndexFixing(Index1Y,$H881,TRUE,_xll.ohTrigger(RecalcTrigger,Trigger1Y)),NA())</f>
        <v>2.4232885661663151E-2</v>
      </c>
      <c r="N881" s="177">
        <f>IFERROR(_xll.qlIndexFixing(ONIndex1M,I881,TRUE,_xll.ohTrigger(RecalcTrigger,Trigger1M)),NA())</f>
        <v>2.1296027052104538E-2</v>
      </c>
      <c r="O881" s="44">
        <f>IFERROR(_xll.qlIndexFixing(ONIndex3M,I881,TRUE,_xll.ohTrigger(RecalcTrigger,Trigger3M)),NA())</f>
        <v>2.1828698892563114E-2</v>
      </c>
      <c r="P881" s="44">
        <f>IFERROR(_xll.qlIndexFixing(ONIndex6M,I881,TRUE,_xll.ohTrigger(RecalcTrigger,Trigger6M)),NA())</f>
        <v>2.3088224106733168E-2</v>
      </c>
      <c r="Q881" s="178">
        <f>IFERROR(_xll.qlIndexFixing(ONIndex1Y,I881,TRUE,_xll.ohTrigger(RecalcTrigger,Trigger1Y)),NA())</f>
        <v>2.3772770288447154E-2</v>
      </c>
    </row>
    <row r="882" spans="2:17" x14ac:dyDescent="0.2">
      <c r="B882" s="39" t="s">
        <v>42</v>
      </c>
      <c r="D882" s="42">
        <f>_xll.qlCalendarAdvance(Calendar,$D881,B882,"f",FALSE)</f>
        <v>45560</v>
      </c>
      <c r="E882" s="172">
        <f>_xll.qlInterestRateIndexValueDate(IndexON,D882)</f>
        <v>45560</v>
      </c>
      <c r="F882" s="188">
        <f>IFERROR(_xll.qlIndexFixing(IndexON,D882,TRUE,_xll.ohTrigger(RecalcTrigger,TriggerON)),NA())</f>
        <v>2.0098185021198978E-2</v>
      </c>
      <c r="H882" s="42">
        <f>_xll.qlCalendarAdvance(Calendar,$H881,B882,"f",FALSE)</f>
        <v>45560</v>
      </c>
      <c r="I882" s="172">
        <f>_xll.qlInterestRateIndexValueDate(Index1M,$H882)</f>
        <v>45560</v>
      </c>
      <c r="J882" s="177">
        <f>IFERROR(_xll.qlIndexFixing(Index1M,$H882,TRUE,_xll.ohTrigger(RecalcTrigger,Trigger1M)),NA())</f>
        <v>2.1322860509621178E-2</v>
      </c>
      <c r="K882" s="44">
        <f>IFERROR(_xll.qlIndexFixing(Index3M,H882,TRUE,_xll.ohTrigger(RecalcTrigger,Trigger3M)),NA())</f>
        <v>2.1954259695039956E-2</v>
      </c>
      <c r="L882" s="44">
        <f>IFERROR(_xll.qlIndexFixing(Index6M,$H882,TRUE,_xll.ohTrigger(RecalcTrigger,Trigger6M)),NA())</f>
        <v>2.329824754218841E-2</v>
      </c>
      <c r="M882" s="178">
        <f>IFERROR(_xll.qlIndexFixing(Index1Y,$H882,TRUE,_xll.ohTrigger(RecalcTrigger,Trigger1Y)),NA())</f>
        <v>2.4240378476871216E-2</v>
      </c>
      <c r="N882" s="177">
        <f>IFERROR(_xll.qlIndexFixing(ONIndex1M,I882,TRUE,_xll.ohTrigger(RecalcTrigger,Trigger1M)),NA())</f>
        <v>2.129885937218412E-2</v>
      </c>
      <c r="O882" s="44">
        <f>IFERROR(_xll.qlIndexFixing(ONIndex3M,I882,TRUE,_xll.ohTrigger(RecalcTrigger,Trigger3M)),NA())</f>
        <v>2.1836746351812097E-2</v>
      </c>
      <c r="P882" s="44">
        <f>IFERROR(_xll.qlIndexFixing(ONIndex6M,I882,TRUE,_xll.ohTrigger(RecalcTrigger,Trigger6M)),NA())</f>
        <v>2.3093366362522127E-2</v>
      </c>
      <c r="Q882" s="178">
        <f>IFERROR(_xll.qlIndexFixing(ONIndex1Y,I882,TRUE,_xll.ohTrigger(RecalcTrigger,Trigger1Y)),NA())</f>
        <v>2.3778037793077411E-2</v>
      </c>
    </row>
    <row r="883" spans="2:17" x14ac:dyDescent="0.2">
      <c r="B883" s="39" t="s">
        <v>42</v>
      </c>
      <c r="D883" s="42">
        <f>_xll.qlCalendarAdvance(Calendar,$D882,B883,"f",FALSE)</f>
        <v>45567</v>
      </c>
      <c r="E883" s="172">
        <f>_xll.qlInterestRateIndexValueDate(IndexON,D883)</f>
        <v>45567</v>
      </c>
      <c r="F883" s="188">
        <f>IFERROR(_xll.qlIndexFixing(IndexON,D883,TRUE,_xll.ohTrigger(RecalcTrigger,TriggerON)),NA())</f>
        <v>2.0103131940619745E-2</v>
      </c>
      <c r="H883" s="42">
        <f>_xll.qlCalendarAdvance(Calendar,$H882,B883,"f",FALSE)</f>
        <v>45567</v>
      </c>
      <c r="I883" s="172">
        <f>_xll.qlInterestRateIndexValueDate(Index1M,$H883)</f>
        <v>45567</v>
      </c>
      <c r="J883" s="177">
        <f>IFERROR(_xll.qlIndexFixing(Index1M,$H883,TRUE,_xll.ohTrigger(RecalcTrigger,Trigger1M)),NA())</f>
        <v>2.1328686389996375E-2</v>
      </c>
      <c r="K883" s="44">
        <f>IFERROR(_xll.qlIndexFixing(Index3M,H883,TRUE,_xll.ohTrigger(RecalcTrigger,Trigger3M)),NA())</f>
        <v>2.1962103487143836E-2</v>
      </c>
      <c r="L883" s="44">
        <f>IFERROR(_xll.qlIndexFixing(Index6M,$H883,TRUE,_xll.ohTrigger(RecalcTrigger,Trigger6M)),NA())</f>
        <v>2.3305388053445925E-2</v>
      </c>
      <c r="M883" s="178">
        <f>IFERROR(_xll.qlIndexFixing(Index1Y,$H883,TRUE,_xll.ohTrigger(RecalcTrigger,Trigger1Y)),NA())</f>
        <v>2.4247950599096457E-2</v>
      </c>
      <c r="N883" s="177">
        <f>IFERROR(_xll.qlIndexFixing(ONIndex1M,I883,TRUE,_xll.ohTrigger(RecalcTrigger,Trigger1M)),NA())</f>
        <v>2.1301539566692673E-2</v>
      </c>
      <c r="O883" s="44">
        <f>IFERROR(_xll.qlIndexFixing(ONIndex3M,I883,TRUE,_xll.ohTrigger(RecalcTrigger,Trigger3M)),NA())</f>
        <v>2.184477276066743E-2</v>
      </c>
      <c r="P883" s="44">
        <f>IFERROR(_xll.qlIndexFixing(ONIndex6M,I883,TRUE,_xll.ohTrigger(RecalcTrigger,Trigger6M)),NA())</f>
        <v>2.3098508151727648E-2</v>
      </c>
      <c r="Q883" s="178">
        <f>IFERROR(_xll.qlIndexFixing(ONIndex1Y,I883,TRUE,_xll.ohTrigger(RecalcTrigger,Trigger1Y)),NA())</f>
        <v>2.3783424440927403E-2</v>
      </c>
    </row>
    <row r="884" spans="2:17" x14ac:dyDescent="0.2">
      <c r="B884" s="39" t="s">
        <v>42</v>
      </c>
      <c r="D884" s="42">
        <f>_xll.qlCalendarAdvance(Calendar,$D883,B884,"f",FALSE)</f>
        <v>45574</v>
      </c>
      <c r="E884" s="172">
        <f>_xll.qlInterestRateIndexValueDate(IndexON,D884)</f>
        <v>45574</v>
      </c>
      <c r="F884" s="188">
        <f>IFERROR(_xll.qlIndexFixing(IndexON,D884,TRUE,_xll.ohTrigger(RecalcTrigger,TriggerON)),NA())</f>
        <v>2.010829739704123E-2</v>
      </c>
      <c r="H884" s="42">
        <f>_xll.qlCalendarAdvance(Calendar,$H883,B884,"f",FALSE)</f>
        <v>45574</v>
      </c>
      <c r="I884" s="172">
        <f>_xll.qlInterestRateIndexValueDate(Index1M,$H884)</f>
        <v>45574</v>
      </c>
      <c r="J884" s="177">
        <f>IFERROR(_xll.qlIndexFixing(Index1M,$H884,TRUE,_xll.ohTrigger(RecalcTrigger,Trigger1M)),NA())</f>
        <v>2.1332236643713112E-2</v>
      </c>
      <c r="K884" s="44">
        <f>IFERROR(_xll.qlIndexFixing(Index3M,H884,TRUE,_xll.ohTrigger(RecalcTrigger,Trigger3M)),NA())</f>
        <v>2.1971463180889814E-2</v>
      </c>
      <c r="L884" s="44">
        <f>IFERROR(_xll.qlIndexFixing(Index6M,$H884,TRUE,_xll.ohTrigger(RecalcTrigger,Trigger6M)),NA())</f>
        <v>2.331140581251771E-2</v>
      </c>
      <c r="M884" s="178">
        <f>IFERROR(_xll.qlIndexFixing(Index1Y,$H884,TRUE,_xll.ohTrigger(RecalcTrigger,Trigger1Y)),NA())</f>
        <v>2.4255600516693399E-2</v>
      </c>
      <c r="N884" s="177">
        <f>IFERROR(_xll.qlIndexFixing(ONIndex1M,I884,TRUE,_xll.ohTrigger(RecalcTrigger,Trigger1M)),NA())</f>
        <v>2.1304381252561511E-2</v>
      </c>
      <c r="O884" s="44">
        <f>IFERROR(_xll.qlIndexFixing(ONIndex3M,I884,TRUE,_xll.ohTrigger(RecalcTrigger,Trigger3M)),NA())</f>
        <v>2.1852915046577381E-2</v>
      </c>
      <c r="P884" s="44">
        <f>IFERROR(_xll.qlIndexFixing(ONIndex6M,I884,TRUE,_xll.ohTrigger(RecalcTrigger,Trigger6M)),NA())</f>
        <v>2.310369030036008E-2</v>
      </c>
      <c r="Q884" s="178">
        <f>IFERROR(_xll.qlIndexFixing(ONIndex1Y,I884,TRUE,_xll.ohTrigger(RecalcTrigger,Trigger1Y)),NA())</f>
        <v>2.3788901223912307E-2</v>
      </c>
    </row>
    <row r="885" spans="2:17" x14ac:dyDescent="0.2">
      <c r="B885" s="39" t="s">
        <v>42</v>
      </c>
      <c r="D885" s="42">
        <f>_xll.qlCalendarAdvance(Calendar,$D884,B885,"f",FALSE)</f>
        <v>45581</v>
      </c>
      <c r="E885" s="172">
        <f>_xll.qlInterestRateIndexValueDate(IndexON,D885)</f>
        <v>45581</v>
      </c>
      <c r="F885" s="188">
        <f>IFERROR(_xll.qlIndexFixing(IndexON,D885,TRUE,_xll.ohTrigger(RecalcTrigger,TriggerON)),NA())</f>
        <v>2.0113845913359851E-2</v>
      </c>
      <c r="H885" s="42">
        <f>_xll.qlCalendarAdvance(Calendar,$H884,B885,"f",FALSE)</f>
        <v>45581</v>
      </c>
      <c r="I885" s="172">
        <f>_xll.qlInterestRateIndexValueDate(Index1M,$H885)</f>
        <v>45581</v>
      </c>
      <c r="J885" s="177">
        <f>IFERROR(_xll.qlIndexFixing(Index1M,$H885,TRUE,_xll.ohTrigger(RecalcTrigger,Trigger1M)),NA())</f>
        <v>2.1336094572251694E-2</v>
      </c>
      <c r="K885" s="44">
        <f>IFERROR(_xll.qlIndexFixing(Index3M,H885,TRUE,_xll.ohTrigger(RecalcTrigger,Trigger3M)),NA())</f>
        <v>2.1981003330380028E-2</v>
      </c>
      <c r="L885" s="44">
        <f>IFERROR(_xll.qlIndexFixing(Index6M,$H885,TRUE,_xll.ohTrigger(RecalcTrigger,Trigger6M)),NA())</f>
        <v>2.3317483589674417E-2</v>
      </c>
      <c r="M885" s="178">
        <f>IFERROR(_xll.qlIndexFixing(Index1Y,$H885,TRUE,_xll.ohTrigger(RecalcTrigger,Trigger1Y)),NA())</f>
        <v>2.4263324992827684E-2</v>
      </c>
      <c r="N885" s="177">
        <f>IFERROR(_xll.qlIndexFixing(ONIndex1M,I885,TRUE,_xll.ohTrigger(RecalcTrigger,Trigger1M)),NA())</f>
        <v>2.1307530037700806E-2</v>
      </c>
      <c r="O885" s="44">
        <f>IFERROR(_xll.qlIndexFixing(ONIndex3M,I885,TRUE,_xll.ohTrigger(RecalcTrigger,Trigger3M)),NA())</f>
        <v>2.1861236782974025E-2</v>
      </c>
      <c r="P885" s="44">
        <f>IFERROR(_xll.qlIndexFixing(ONIndex6M,I885,TRUE,_xll.ohTrigger(RecalcTrigger,Trigger6M)),NA())</f>
        <v>2.3108931763523577E-2</v>
      </c>
      <c r="Q885" s="178">
        <f>IFERROR(_xll.qlIndexFixing(ONIndex1Y,I885,TRUE,_xll.ohTrigger(RecalcTrigger,Trigger1Y)),NA())</f>
        <v>2.3794454674004317E-2</v>
      </c>
    </row>
    <row r="886" spans="2:17" x14ac:dyDescent="0.2">
      <c r="B886" s="39" t="s">
        <v>42</v>
      </c>
      <c r="D886" s="42">
        <f>_xll.qlCalendarAdvance(Calendar,$D885,B886,"f",FALSE)</f>
        <v>45588</v>
      </c>
      <c r="E886" s="172">
        <f>_xll.qlInterestRateIndexValueDate(IndexON,D886)</f>
        <v>45588</v>
      </c>
      <c r="F886" s="188">
        <f>IFERROR(_xll.qlIndexFixing(IndexON,D886,TRUE,_xll.ohTrigger(RecalcTrigger,TriggerON)),NA())</f>
        <v>2.0119777489494561E-2</v>
      </c>
      <c r="H886" s="42">
        <f>_xll.qlCalendarAdvance(Calendar,$H885,B886,"f",FALSE)</f>
        <v>45588</v>
      </c>
      <c r="I886" s="172">
        <f>_xll.qlInterestRateIndexValueDate(Index1M,$H886)</f>
        <v>45588</v>
      </c>
      <c r="J886" s="177">
        <f>IFERROR(_xll.qlIndexFixing(Index1M,$H886,TRUE,_xll.ohTrigger(RecalcTrigger,Trigger1M)),NA())</f>
        <v>2.134026017593631E-2</v>
      </c>
      <c r="K886" s="44">
        <f>IFERROR(_xll.qlIndexFixing(Index3M,H886,TRUE,_xll.ohTrigger(RecalcTrigger,Trigger3M)),NA())</f>
        <v>2.1990723936910338E-2</v>
      </c>
      <c r="L886" s="44">
        <f>IFERROR(_xll.qlIndexFixing(Index6M,$H886,TRUE,_xll.ohTrigger(RecalcTrigger,Trigger6M)),NA())</f>
        <v>2.3323621385454425E-2</v>
      </c>
      <c r="M886" s="178">
        <f>IFERROR(_xll.qlIndexFixing(Index1Y,$H886,TRUE,_xll.ohTrigger(RecalcTrigger,Trigger1Y)),NA())</f>
        <v>2.4271120511035749E-2</v>
      </c>
      <c r="N886" s="177">
        <f>IFERROR(_xll.qlIndexFixing(ONIndex1M,I886,TRUE,_xll.ohTrigger(RecalcTrigger,Trigger1M)),NA())</f>
        <v>2.1310985922110559E-2</v>
      </c>
      <c r="O886" s="44">
        <f>IFERROR(_xll.qlIndexFixing(ONIndex3M,I886,TRUE,_xll.ohTrigger(RecalcTrigger,Trigger3M)),NA())</f>
        <v>2.1869737970019454E-2</v>
      </c>
      <c r="P886" s="44">
        <f>IFERROR(_xll.qlIndexFixing(ONIndex6M,I886,TRUE,_xll.ohTrigger(RecalcTrigger,Trigger6M)),NA())</f>
        <v>2.3114232541137092E-2</v>
      </c>
      <c r="Q886" s="178">
        <f>IFERROR(_xll.qlIndexFixing(ONIndex1Y,I886,TRUE,_xll.ohTrigger(RecalcTrigger,Trigger1Y)),NA())</f>
        <v>2.3800084791203435E-2</v>
      </c>
    </row>
    <row r="887" spans="2:17" x14ac:dyDescent="0.2">
      <c r="B887" s="39" t="s">
        <v>42</v>
      </c>
      <c r="D887" s="42">
        <f>_xll.qlCalendarAdvance(Calendar,$D886,B887,"f",FALSE)</f>
        <v>45595</v>
      </c>
      <c r="E887" s="172">
        <f>_xll.qlInterestRateIndexValueDate(IndexON,D887)</f>
        <v>45595</v>
      </c>
      <c r="F887" s="188">
        <f>IFERROR(_xll.qlIndexFixing(IndexON,D887,TRUE,_xll.ohTrigger(RecalcTrigger,TriggerON)),NA())</f>
        <v>2.0126092125526407E-2</v>
      </c>
      <c r="H887" s="42">
        <f>_xll.qlCalendarAdvance(Calendar,$H886,B887,"f",FALSE)</f>
        <v>45595</v>
      </c>
      <c r="I887" s="172">
        <f>_xll.qlInterestRateIndexValueDate(Index1M,$H887)</f>
        <v>45595</v>
      </c>
      <c r="J887" s="177">
        <f>IFERROR(_xll.qlIndexFixing(Index1M,$H887,TRUE,_xll.ohTrigger(RecalcTrigger,Trigger1M)),NA())</f>
        <v>2.1341828721091954E-2</v>
      </c>
      <c r="K887" s="44">
        <f>IFERROR(_xll.qlIndexFixing(Index3M,H887,TRUE,_xll.ohTrigger(RecalcTrigger,Trigger3M)),NA())</f>
        <v>2.2000625001797745E-2</v>
      </c>
      <c r="L887" s="44">
        <f>IFERROR(_xll.qlIndexFixing(Index6M,$H887,TRUE,_xll.ohTrigger(RecalcTrigger,Trigger6M)),NA())</f>
        <v>2.3329819200402346E-2</v>
      </c>
      <c r="M887" s="178">
        <f>IFERROR(_xll.qlIndexFixing(Index1Y,$H887,TRUE,_xll.ohTrigger(RecalcTrigger,Trigger1Y)),NA())</f>
        <v>2.4278983554761879E-2</v>
      </c>
      <c r="N887" s="177">
        <f>IFERROR(_xll.qlIndexFixing(ONIndex1M,I887,TRUE,_xll.ohTrigger(RecalcTrigger,Trigger1M)),NA())</f>
        <v>2.1314748905871816E-2</v>
      </c>
      <c r="O887" s="44">
        <f>IFERROR(_xll.qlIndexFixing(ONIndex3M,I887,TRUE,_xll.ohTrigger(RecalcTrigger,Trigger3M)),NA())</f>
        <v>2.1878418607551575E-2</v>
      </c>
      <c r="P887" s="44">
        <f>IFERROR(_xll.qlIndexFixing(ONIndex6M,I887,TRUE,_xll.ohTrigger(RecalcTrigger,Trigger6M)),NA())</f>
        <v>2.3119592633200625E-2</v>
      </c>
      <c r="Q887" s="178">
        <f>IFERROR(_xll.qlIndexFixing(ONIndex1Y,I887,TRUE,_xll.ohTrigger(RecalcTrigger,Trigger1Y)),NA())</f>
        <v>2.3805791575509661E-2</v>
      </c>
    </row>
    <row r="888" spans="2:17" x14ac:dyDescent="0.2">
      <c r="B888" s="39" t="s">
        <v>42</v>
      </c>
      <c r="D888" s="42">
        <f>_xll.qlCalendarAdvance(Calendar,$D887,B888,"f",FALSE)</f>
        <v>45602</v>
      </c>
      <c r="E888" s="172">
        <f>_xll.qlInterestRateIndexValueDate(IndexON,D888)</f>
        <v>45602</v>
      </c>
      <c r="F888" s="188">
        <f>IFERROR(_xll.qlIndexFixing(IndexON,D888,TRUE,_xll.ohTrigger(RecalcTrigger,TriggerON)),NA())</f>
        <v>2.0132789821536434E-2</v>
      </c>
      <c r="H888" s="42">
        <f>_xll.qlCalendarAdvance(Calendar,$H887,B888,"f",FALSE)</f>
        <v>45602</v>
      </c>
      <c r="I888" s="172">
        <f>_xll.qlInterestRateIndexValueDate(Index1M,$H888)</f>
        <v>45602</v>
      </c>
      <c r="J888" s="177">
        <f>IFERROR(_xll.qlIndexFixing(Index1M,$H888,TRUE,_xll.ohTrigger(RecalcTrigger,Trigger1M)),NA())</f>
        <v>2.1346542919172855E-2</v>
      </c>
      <c r="K888" s="44">
        <f>IFERROR(_xll.qlIndexFixing(Index3M,H888,TRUE,_xll.ohTrigger(RecalcTrigger,Trigger3M)),NA())</f>
        <v>2.2010706526388323E-2</v>
      </c>
      <c r="L888" s="44">
        <f>IFERROR(_xll.qlIndexFixing(Index6M,$H888,TRUE,_xll.ohTrigger(RecalcTrigger,Trigger6M)),NA())</f>
        <v>2.3334866468277812E-2</v>
      </c>
      <c r="M888" s="178">
        <f>IFERROR(_xll.qlIndexFixing(Index1Y,$H888,TRUE,_xll.ohTrigger(RecalcTrigger,Trigger1Y)),NA())</f>
        <v>2.4286910607356882E-2</v>
      </c>
      <c r="N888" s="177">
        <f>IFERROR(_xll.qlIndexFixing(ONIndex1M,I888,TRUE,_xll.ohTrigger(RecalcTrigger,Trigger1M)),NA())</f>
        <v>2.1318818988903532E-2</v>
      </c>
      <c r="O888" s="44">
        <f>IFERROR(_xll.qlIndexFixing(ONIndex3M,I888,TRUE,_xll.ohTrigger(RecalcTrigger,Trigger3M)),NA())</f>
        <v>2.1887278695732482E-2</v>
      </c>
      <c r="P888" s="44">
        <f>IFERROR(_xll.qlIndexFixing(ONIndex6M,I888,TRUE,_xll.ohTrigger(RecalcTrigger,Trigger6M)),NA())</f>
        <v>2.3125012039795223E-2</v>
      </c>
      <c r="Q888" s="178">
        <f>IFERROR(_xll.qlIndexFixing(ONIndex1Y,I888,TRUE,_xll.ohTrigger(RecalcTrigger,Trigger1Y)),NA())</f>
        <v>2.3811575027085086E-2</v>
      </c>
    </row>
    <row r="889" spans="2:17" x14ac:dyDescent="0.2">
      <c r="B889" s="39" t="s">
        <v>42</v>
      </c>
      <c r="D889" s="42">
        <f>_xll.qlCalendarAdvance(Calendar,$D888,B889,"f",FALSE)</f>
        <v>45609</v>
      </c>
      <c r="E889" s="172">
        <f>_xll.qlInterestRateIndexValueDate(IndexON,D889)</f>
        <v>45609</v>
      </c>
      <c r="F889" s="188">
        <f>IFERROR(_xll.qlIndexFixing(IndexON,D889,TRUE,_xll.ohTrigger(RecalcTrigger,TriggerON)),NA())</f>
        <v>2.0139870577443597E-2</v>
      </c>
      <c r="H889" s="42">
        <f>_xll.qlCalendarAdvance(Calendar,$H888,B889,"f",FALSE)</f>
        <v>45609</v>
      </c>
      <c r="I889" s="172">
        <f>_xll.qlInterestRateIndexValueDate(Index1M,$H889)</f>
        <v>45609</v>
      </c>
      <c r="J889" s="177">
        <f>IFERROR(_xll.qlIndexFixing(Index1M,$H889,TRUE,_xll.ohTrigger(RecalcTrigger,Trigger1M)),NA())</f>
        <v>2.1351564739307848E-2</v>
      </c>
      <c r="K889" s="44">
        <f>IFERROR(_xll.qlIndexFixing(Index3M,H889,TRUE,_xll.ohTrigger(RecalcTrigger,Trigger3M)),NA())</f>
        <v>2.2020968512047528E-2</v>
      </c>
      <c r="L889" s="44">
        <f>IFERROR(_xll.qlIndexFixing(Index6M,$H889,TRUE,_xll.ohTrigger(RecalcTrigger,Trigger6M)),NA())</f>
        <v>2.3341179634621328E-2</v>
      </c>
      <c r="M889" s="178">
        <f>IFERROR(_xll.qlIndexFixing(Index1Y,$H889,TRUE,_xll.ohTrigger(RecalcTrigger,Trigger1Y)),NA())</f>
        <v>2.4294898152074307E-2</v>
      </c>
      <c r="N889" s="177">
        <f>IFERROR(_xll.qlIndexFixing(ONIndex1M,I889,TRUE,_xll.ohTrigger(RecalcTrigger,Trigger1M)),NA())</f>
        <v>2.1323196171205705E-2</v>
      </c>
      <c r="O889" s="44">
        <f>IFERROR(_xll.qlIndexFixing(ONIndex3M,I889,TRUE,_xll.ohTrigger(RecalcTrigger,Trigger3M)),NA())</f>
        <v>2.1896318234481127E-2</v>
      </c>
      <c r="P889" s="44">
        <f>IFERROR(_xll.qlIndexFixing(ONIndex6M,I889,TRUE,_xll.ohTrigger(RecalcTrigger,Trigger6M)),NA())</f>
        <v>2.3130490760839839E-2</v>
      </c>
      <c r="Q889" s="178">
        <f>IFERROR(_xll.qlIndexFixing(ONIndex1Y,I889,TRUE,_xll.ohTrigger(RecalcTrigger,Trigger1Y)),NA())</f>
        <v>2.3817435145605526E-2</v>
      </c>
    </row>
    <row r="890" spans="2:17" x14ac:dyDescent="0.2">
      <c r="B890" s="39" t="s">
        <v>42</v>
      </c>
      <c r="D890" s="42">
        <f>_xll.qlCalendarAdvance(Calendar,$D889,B890,"f",FALSE)</f>
        <v>45616</v>
      </c>
      <c r="E890" s="172">
        <f>_xll.qlInterestRateIndexValueDate(IndexON,D890)</f>
        <v>45616</v>
      </c>
      <c r="F890" s="188">
        <f>IFERROR(_xll.qlIndexFixing(IndexON,D890,TRUE,_xll.ohTrigger(RecalcTrigger,TriggerON)),NA())</f>
        <v>2.0147334393328942E-2</v>
      </c>
      <c r="H890" s="42">
        <f>_xll.qlCalendarAdvance(Calendar,$H889,B890,"f",FALSE)</f>
        <v>45616</v>
      </c>
      <c r="I890" s="172">
        <f>_xll.qlInterestRateIndexValueDate(Index1M,$H890)</f>
        <v>45616</v>
      </c>
      <c r="J890" s="177">
        <f>IFERROR(_xll.qlIndexFixing(Index1M,$H890,TRUE,_xll.ohTrigger(RecalcTrigger,Trigger1M)),NA())</f>
        <v>2.1356894181869739E-2</v>
      </c>
      <c r="K890" s="44">
        <f>IFERROR(_xll.qlIndexFixing(Index3M,H890,TRUE,_xll.ohTrigger(RecalcTrigger,Trigger3M)),NA())</f>
        <v>2.2031410960169879E-2</v>
      </c>
      <c r="L890" s="44">
        <f>IFERROR(_xll.qlIndexFixing(Index6M,$H890,TRUE,_xll.ohTrigger(RecalcTrigger,Trigger6M)),NA())</f>
        <v>2.3347552817833572E-2</v>
      </c>
      <c r="M890" s="178">
        <f>IFERROR(_xll.qlIndexFixing(Index1Y,$H890,TRUE,_xll.ohTrigger(RecalcTrigger,Trigger1Y)),NA())</f>
        <v>2.4302942672069783E-2</v>
      </c>
      <c r="N890" s="177">
        <f>IFERROR(_xll.qlIndexFixing(ONIndex1M,I890,TRUE,_xll.ohTrigger(RecalcTrigger,Trigger1M)),NA())</f>
        <v>2.1327880452859382E-2</v>
      </c>
      <c r="O890" s="44">
        <f>IFERROR(_xll.qlIndexFixing(ONIndex3M,I890,TRUE,_xll.ohTrigger(RecalcTrigger,Trigger3M)),NA())</f>
        <v>2.1905537223797511E-2</v>
      </c>
      <c r="P890" s="44">
        <f>IFERROR(_xll.qlIndexFixing(ONIndex6M,I890,TRUE,_xll.ohTrigger(RecalcTrigger,Trigger6M)),NA())</f>
        <v>2.3136028796334474E-2</v>
      </c>
      <c r="Q890" s="178">
        <f>IFERROR(_xll.qlIndexFixing(ONIndex1Y,I890,TRUE,_xll.ohTrigger(RecalcTrigger,Trigger1Y)),NA())</f>
        <v>2.3823371931395165E-2</v>
      </c>
    </row>
    <row r="891" spans="2:17" x14ac:dyDescent="0.2">
      <c r="B891" s="39" t="s">
        <v>42</v>
      </c>
      <c r="D891" s="42">
        <f>_xll.qlCalendarAdvance(Calendar,$D890,B891,"f",FALSE)</f>
        <v>45623</v>
      </c>
      <c r="E891" s="172">
        <f>_xll.qlInterestRateIndexValueDate(IndexON,D891)</f>
        <v>45623</v>
      </c>
      <c r="F891" s="188">
        <f>IFERROR(_xll.qlIndexFixing(IndexON,D891,TRUE,_xll.ohTrigger(RecalcTrigger,TriggerON)),NA())</f>
        <v>2.0155181269192468E-2</v>
      </c>
      <c r="H891" s="42">
        <f>_xll.qlCalendarAdvance(Calendar,$H890,B891,"f",FALSE)</f>
        <v>45623</v>
      </c>
      <c r="I891" s="172">
        <f>_xll.qlInterestRateIndexValueDate(Index1M,$H891)</f>
        <v>45623</v>
      </c>
      <c r="J891" s="177">
        <f>IFERROR(_xll.qlIndexFixing(Index1M,$H891,TRUE,_xll.ohTrigger(RecalcTrigger,Trigger1M)),NA())</f>
        <v>2.1362531247269168E-2</v>
      </c>
      <c r="K891" s="44">
        <f>IFERROR(_xll.qlIndexFixing(Index3M,H891,TRUE,_xll.ohTrigger(RecalcTrigger,Trigger3M)),NA())</f>
        <v>2.204203387217105E-2</v>
      </c>
      <c r="L891" s="44">
        <f>IFERROR(_xll.qlIndexFixing(Index6M,$H891,TRUE,_xll.ohTrigger(RecalcTrigger,Trigger6M)),NA())</f>
        <v>2.3353986018476949E-2</v>
      </c>
      <c r="M891" s="178">
        <f>IFERROR(_xll.qlIndexFixing(Index1Y,$H891,TRUE,_xll.ohTrigger(RecalcTrigger,Trigger1Y)),NA())</f>
        <v>2.4311040650397464E-2</v>
      </c>
      <c r="N891" s="177">
        <f>IFERROR(_xll.qlIndexFixing(ONIndex1M,I891,TRUE,_xll.ohTrigger(RecalcTrigger,Trigger1M)),NA())</f>
        <v>2.1332871833864564E-2</v>
      </c>
      <c r="O891" s="44">
        <f>IFERROR(_xll.qlIndexFixing(ONIndex3M,I891,TRUE,_xll.ohTrigger(RecalcTrigger,Trigger3M)),NA())</f>
        <v>2.1914935663843726E-2</v>
      </c>
      <c r="P891" s="44">
        <f>IFERROR(_xll.qlIndexFixing(ONIndex6M,I891,TRUE,_xll.ohTrigger(RecalcTrigger,Trigger6M)),NA())</f>
        <v>2.3141626146360172E-2</v>
      </c>
      <c r="Q891" s="178">
        <f>IFERROR(_xll.qlIndexFixing(ONIndex1Y,I891,TRUE,_xll.ohTrigger(RecalcTrigger,Trigger1Y)),NA())</f>
        <v>2.3829385384210866E-2</v>
      </c>
    </row>
    <row r="892" spans="2:17" x14ac:dyDescent="0.2">
      <c r="B892" s="39" t="s">
        <v>42</v>
      </c>
      <c r="D892" s="42">
        <f>_xll.qlCalendarAdvance(Calendar,$D891,B892,"f",FALSE)</f>
        <v>45630</v>
      </c>
      <c r="E892" s="172">
        <f>_xll.qlInterestRateIndexValueDate(IndexON,D892)</f>
        <v>45630</v>
      </c>
      <c r="F892" s="188">
        <f>IFERROR(_xll.qlIndexFixing(IndexON,D892,TRUE,_xll.ohTrigger(RecalcTrigger,TriggerON)),NA())</f>
        <v>2.0163411205034176E-2</v>
      </c>
      <c r="H892" s="42">
        <f>_xll.qlCalendarAdvance(Calendar,$H891,B892,"f",FALSE)</f>
        <v>45630</v>
      </c>
      <c r="I892" s="172">
        <f>_xll.qlInterestRateIndexValueDate(Index1M,$H892)</f>
        <v>45630</v>
      </c>
      <c r="J892" s="177">
        <f>IFERROR(_xll.qlIndexFixing(Index1M,$H892,TRUE,_xll.ohTrigger(RecalcTrigger,Trigger1M)),NA())</f>
        <v>2.1371714997354685E-2</v>
      </c>
      <c r="K892" s="44">
        <f>IFERROR(_xll.qlIndexFixing(Index3M,H892,TRUE,_xll.ohTrigger(RecalcTrigger,Trigger3M)),NA())</f>
        <v>2.2049897316276899E-2</v>
      </c>
      <c r="L892" s="44">
        <f>IFERROR(_xll.qlIndexFixing(Index6M,$H892,TRUE,_xll.ohTrigger(RecalcTrigger,Trigger6M)),NA())</f>
        <v>2.3361708582101532E-2</v>
      </c>
      <c r="M892" s="178">
        <f>IFERROR(_xll.qlIndexFixing(Index1Y,$H892,TRUE,_xll.ohTrigger(RecalcTrigger,Trigger1Y)),NA())</f>
        <v>2.4319188570010253E-2</v>
      </c>
      <c r="N892" s="177">
        <f>IFERROR(_xll.qlIndexFixing(ONIndex1M,I892,TRUE,_xll.ohTrigger(RecalcTrigger,Trigger1M)),NA())</f>
        <v>2.133817031422125E-2</v>
      </c>
      <c r="O892" s="44">
        <f>IFERROR(_xll.qlIndexFixing(ONIndex3M,I892,TRUE,_xll.ohTrigger(RecalcTrigger,Trigger3M)),NA())</f>
        <v>2.1924513554457681E-2</v>
      </c>
      <c r="P892" s="44">
        <f>IFERROR(_xll.qlIndexFixing(ONIndex6M,I892,TRUE,_xll.ohTrigger(RecalcTrigger,Trigger6M)),NA())</f>
        <v>2.314728281083589E-2</v>
      </c>
      <c r="Q892" s="178">
        <f>IFERROR(_xll.qlIndexFixing(ONIndex1Y,I892,TRUE,_xll.ohTrigger(RecalcTrigger,Trigger1Y)),NA())</f>
        <v>2.383547550421472E-2</v>
      </c>
    </row>
    <row r="893" spans="2:17" x14ac:dyDescent="0.2">
      <c r="B893" s="39" t="s">
        <v>42</v>
      </c>
      <c r="D893" s="42">
        <f>_xll.qlCalendarAdvance(Calendar,$D892,B893,"f",FALSE)</f>
        <v>45637</v>
      </c>
      <c r="E893" s="172">
        <f>_xll.qlInterestRateIndexValueDate(IndexON,D893)</f>
        <v>45637</v>
      </c>
      <c r="F893" s="188">
        <f>IFERROR(_xll.qlIndexFixing(IndexON,D893,TRUE,_xll.ohTrigger(RecalcTrigger,TriggerON)),NA())</f>
        <v>2.0172024201016159E-2</v>
      </c>
      <c r="H893" s="42">
        <f>_xll.qlCalendarAdvance(Calendar,$H892,B893,"f",FALSE)</f>
        <v>45637</v>
      </c>
      <c r="I893" s="172">
        <f>_xll.qlInterestRateIndexValueDate(Index1M,$H893)</f>
        <v>45637</v>
      </c>
      <c r="J893" s="177">
        <f>IFERROR(_xll.qlIndexFixing(Index1M,$H893,TRUE,_xll.ohTrigger(RecalcTrigger,Trigger1M)),NA())</f>
        <v>2.1378034338216455E-2</v>
      </c>
      <c r="K893" s="44">
        <f>IFERROR(_xll.qlIndexFixing(Index3M,H893,TRUE,_xll.ohTrigger(RecalcTrigger,Trigger3M)),NA())</f>
        <v>2.2060854058542301E-2</v>
      </c>
      <c r="L893" s="44">
        <f>IFERROR(_xll.qlIndexFixing(Index6M,$H893,TRUE,_xll.ohTrigger(RecalcTrigger,Trigger6M)),NA())</f>
        <v>2.3368266523794399E-2</v>
      </c>
      <c r="M893" s="178">
        <f>IFERROR(_xll.qlIndexFixing(Index1Y,$H893,TRUE,_xll.ohTrigger(RecalcTrigger,Trigger1Y)),NA())</f>
        <v>2.432738291375558E-2</v>
      </c>
      <c r="N893" s="177">
        <f>IFERROR(_xll.qlIndexFixing(ONIndex1M,I893,TRUE,_xll.ohTrigger(RecalcTrigger,Trigger1M)),NA())</f>
        <v>2.134377589392944E-2</v>
      </c>
      <c r="O893" s="44">
        <f>IFERROR(_xll.qlIndexFixing(ONIndex3M,I893,TRUE,_xll.ohTrigger(RecalcTrigger,Trigger3M)),NA())</f>
        <v>2.193427089572042E-2</v>
      </c>
      <c r="P893" s="44">
        <f>IFERROR(_xll.qlIndexFixing(ONIndex6M,I893,TRUE,_xll.ohTrigger(RecalcTrigger,Trigger6M)),NA())</f>
        <v>2.3152998789842671E-2</v>
      </c>
      <c r="Q893" s="178">
        <f>IFERROR(_xll.qlIndexFixing(ONIndex1Y,I893,TRUE,_xll.ohTrigger(RecalcTrigger,Trigger1Y)),NA())</f>
        <v>2.3841642291406728E-2</v>
      </c>
    </row>
    <row r="894" spans="2:17" x14ac:dyDescent="0.2">
      <c r="B894" s="39" t="s">
        <v>42</v>
      </c>
      <c r="D894" s="42">
        <f>_xll.qlCalendarAdvance(Calendar,$D893,B894,"f",FALSE)</f>
        <v>45644</v>
      </c>
      <c r="E894" s="172">
        <f>_xll.qlInterestRateIndexValueDate(IndexON,D894)</f>
        <v>45644</v>
      </c>
      <c r="F894" s="188">
        <f>IFERROR(_xll.qlIndexFixing(IndexON,D894,TRUE,_xll.ohTrigger(RecalcTrigger,TriggerON)),NA())</f>
        <v>2.0181020256895277E-2</v>
      </c>
      <c r="H894" s="42">
        <f>_xll.qlCalendarAdvance(Calendar,$H893,B894,"f",FALSE)</f>
        <v>45644</v>
      </c>
      <c r="I894" s="172">
        <f>_xll.qlInterestRateIndexValueDate(Index1M,$H894)</f>
        <v>45644</v>
      </c>
      <c r="J894" s="177">
        <f>IFERROR(_xll.qlIndexFixing(Index1M,$H894,TRUE,_xll.ohTrigger(RecalcTrigger,Trigger1M)),NA())</f>
        <v>2.1384661357716619E-2</v>
      </c>
      <c r="K894" s="44">
        <f>IFERROR(_xll.qlIndexFixing(Index3M,H894,TRUE,_xll.ohTrigger(RecalcTrigger,Trigger3M)),NA())</f>
        <v>2.2071991246448174E-2</v>
      </c>
      <c r="L894" s="44">
        <f>IFERROR(_xll.qlIndexFixing(Index6M,$H894,TRUE,_xll.ohTrigger(RecalcTrigger,Trigger6M)),NA())</f>
        <v>2.3374884488617097E-2</v>
      </c>
      <c r="M894" s="178">
        <f>IFERROR(_xll.qlIndexFixing(Index1Y,$H894,TRUE,_xll.ohTrigger(RecalcTrigger,Trigger1Y)),NA())</f>
        <v>2.4335620164375404E-2</v>
      </c>
      <c r="N894" s="177">
        <f>IFERROR(_xll.qlIndexFixing(ONIndex1M,I894,TRUE,_xll.ohTrigger(RecalcTrigger,Trigger1M)),NA())</f>
        <v>2.1349688572989134E-2</v>
      </c>
      <c r="O894" s="44">
        <f>IFERROR(_xll.qlIndexFixing(ONIndex3M,I894,TRUE,_xll.ohTrigger(RecalcTrigger,Trigger3M)),NA())</f>
        <v>2.1944207687631945E-2</v>
      </c>
      <c r="P894" s="44">
        <f>IFERROR(_xll.qlIndexFixing(ONIndex6M,I894,TRUE,_xll.ohTrigger(RecalcTrigger,Trigger6M)),NA())</f>
        <v>2.3158774083380518E-2</v>
      </c>
      <c r="Q894" s="178">
        <f>IFERROR(_xll.qlIndexFixing(ONIndex1Y,I894,TRUE,_xll.ohTrigger(RecalcTrigger,Trigger1Y)),NA())</f>
        <v>2.3847885745705844E-2</v>
      </c>
    </row>
    <row r="895" spans="2:17" x14ac:dyDescent="0.2">
      <c r="B895" s="39" t="s">
        <v>42</v>
      </c>
      <c r="D895" s="42">
        <f>_xll.qlCalendarAdvance(Calendar,$D894,B895,"f",FALSE)</f>
        <v>45653</v>
      </c>
      <c r="E895" s="172">
        <f>_xll.qlInterestRateIndexValueDate(IndexON,D895)</f>
        <v>45653</v>
      </c>
      <c r="F895" s="188">
        <f>IFERROR(_xll.qlIndexFixing(IndexON,D895,TRUE,_xll.ohTrigger(RecalcTrigger,TriggerON)),NA())</f>
        <v>2.0195656197374106E-2</v>
      </c>
      <c r="H895" s="42">
        <f>_xll.qlCalendarAdvance(Calendar,$H894,B895,"f",FALSE)</f>
        <v>45653</v>
      </c>
      <c r="I895" s="172">
        <f>_xll.qlInterestRateIndexValueDate(Index1M,$H895)</f>
        <v>45653</v>
      </c>
      <c r="J895" s="177">
        <f>IFERROR(_xll.qlIndexFixing(Index1M,$H895,TRUE,_xll.ohTrigger(RecalcTrigger,Trigger1M)),NA())</f>
        <v>2.1391325397553486E-2</v>
      </c>
      <c r="K895" s="44">
        <f>IFERROR(_xll.qlIndexFixing(Index3M,H895,TRUE,_xll.ohTrigger(RecalcTrigger,Trigger3M)),NA())</f>
        <v>2.2086575635037527E-2</v>
      </c>
      <c r="L895" s="44">
        <f>IFERROR(_xll.qlIndexFixing(Index6M,$H895,TRUE,_xll.ohTrigger(RecalcTrigger,Trigger6M)),NA())</f>
        <v>2.3383481498729181E-2</v>
      </c>
      <c r="M895" s="178">
        <f>IFERROR(_xll.qlIndexFixing(Index1Y,$H895,TRUE,_xll.ohTrigger(RecalcTrigger,Trigger1Y)),NA())</f>
        <v>2.4349130441583561E-2</v>
      </c>
      <c r="N895" s="177">
        <f>IFERROR(_xll.qlIndexFixing(ONIndex1M,I895,TRUE,_xll.ohTrigger(RecalcTrigger,Trigger1M)),NA())</f>
        <v>2.1359919937549897E-2</v>
      </c>
      <c r="O895" s="44">
        <f>IFERROR(_xll.qlIndexFixing(ONIndex3M,I895,TRUE,_xll.ohTrigger(RecalcTrigger,Trigger3M)),NA())</f>
        <v>2.1960036699280042E-2</v>
      </c>
      <c r="P895" s="44">
        <f>IFERROR(_xll.qlIndexFixing(ONIndex6M,I895,TRUE,_xll.ohTrigger(RecalcTrigger,Trigger6M)),NA())</f>
        <v>2.3168598284015744E-2</v>
      </c>
      <c r="Q895" s="178">
        <f>IFERROR(_xll.qlIndexFixing(ONIndex1Y,I895,TRUE,_xll.ohTrigger(RecalcTrigger,Trigger1Y)),NA())</f>
        <v>2.38584978404884E-2</v>
      </c>
    </row>
    <row r="896" spans="2:17" x14ac:dyDescent="0.2">
      <c r="B896" s="39" t="s">
        <v>42</v>
      </c>
      <c r="D896" s="42">
        <f>_xll.qlCalendarAdvance(Calendar,$D895,B896,"f",FALSE)</f>
        <v>45660</v>
      </c>
      <c r="E896" s="172">
        <f>_xll.qlInterestRateIndexValueDate(IndexON,D896)</f>
        <v>45660</v>
      </c>
      <c r="F896" s="188">
        <f>IFERROR(_xll.qlIndexFixing(IndexON,D896,TRUE,_xll.ohTrigger(RecalcTrigger,TriggerON)),NA())</f>
        <v>2.0205583640921326E-2</v>
      </c>
      <c r="H896" s="42">
        <f>_xll.qlCalendarAdvance(Calendar,$H895,B896,"f",FALSE)</f>
        <v>45660</v>
      </c>
      <c r="I896" s="172">
        <f>_xll.qlInterestRateIndexValueDate(Index1M,$H896)</f>
        <v>45660</v>
      </c>
      <c r="J896" s="177">
        <f>IFERROR(_xll.qlIndexFixing(Index1M,$H896,TRUE,_xll.ohTrigger(RecalcTrigger,Trigger1M)),NA())</f>
        <v>2.1398610876922811E-2</v>
      </c>
      <c r="K896" s="44">
        <f>IFERROR(_xll.qlIndexFixing(Index3M,H896,TRUE,_xll.ohTrigger(RecalcTrigger,Trigger3M)),NA())</f>
        <v>2.2098125275711485E-2</v>
      </c>
      <c r="L896" s="44">
        <f>IFERROR(_xll.qlIndexFixing(Index6M,$H896,TRUE,_xll.ohTrigger(RecalcTrigger,Trigger6M)),NA())</f>
        <v>2.3388987126404956E-2</v>
      </c>
      <c r="M896" s="178">
        <f>IFERROR(_xll.qlIndexFixing(Index1Y,$H896,TRUE,_xll.ohTrigger(RecalcTrigger,Trigger1Y)),NA())</f>
        <v>2.4357453417189763E-2</v>
      </c>
      <c r="N896" s="177">
        <f>IFERROR(_xll.qlIndexFixing(ONIndex1M,I896,TRUE,_xll.ohTrigger(RecalcTrigger,Trigger1M)),NA())</f>
        <v>2.1366579208869828E-2</v>
      </c>
      <c r="O896" s="44">
        <f>IFERROR(_xll.qlIndexFixing(ONIndex3M,I896,TRUE,_xll.ohTrigger(RecalcTrigger,Trigger3M)),NA())</f>
        <v>2.1970410548443436E-2</v>
      </c>
      <c r="P896" s="44">
        <f>IFERROR(_xll.qlIndexFixing(ONIndex6M,I896,TRUE,_xll.ohTrigger(RecalcTrigger,Trigger6M)),NA())</f>
        <v>2.3174518378539975E-2</v>
      </c>
      <c r="Q896" s="178">
        <f>IFERROR(_xll.qlIndexFixing(ONIndex1Y,I896,TRUE,_xll.ohTrigger(RecalcTrigger,Trigger1Y)),NA())</f>
        <v>2.386492832712676E-2</v>
      </c>
    </row>
    <row r="897" spans="2:17" x14ac:dyDescent="0.2">
      <c r="B897" s="39" t="s">
        <v>42</v>
      </c>
      <c r="D897" s="42">
        <f>_xll.qlCalendarAdvance(Calendar,$D896,B897,"f",FALSE)</f>
        <v>45667</v>
      </c>
      <c r="E897" s="172">
        <f>_xll.qlInterestRateIndexValueDate(IndexON,D897)</f>
        <v>45667</v>
      </c>
      <c r="F897" s="188">
        <f>IFERROR(_xll.qlIndexFixing(IndexON,D897,TRUE,_xll.ohTrigger(RecalcTrigger,TriggerON)),NA())</f>
        <v>2.0215894187563348E-2</v>
      </c>
      <c r="H897" s="42">
        <f>_xll.qlCalendarAdvance(Calendar,$H896,B897,"f",FALSE)</f>
        <v>45667</v>
      </c>
      <c r="I897" s="172">
        <f>_xll.qlInterestRateIndexValueDate(Index1M,$H897)</f>
        <v>45667</v>
      </c>
      <c r="J897" s="177">
        <f>IFERROR(_xll.qlIndexFixing(Index1M,$H897,TRUE,_xll.ohTrigger(RecalcTrigger,Trigger1M)),NA())</f>
        <v>2.1406204000407981E-2</v>
      </c>
      <c r="K897" s="44">
        <f>IFERROR(_xll.qlIndexFixing(Index3M,H897,TRUE,_xll.ohTrigger(RecalcTrigger,Trigger3M)),NA())</f>
        <v>2.2109855366972433E-2</v>
      </c>
      <c r="L897" s="44">
        <f>IFERROR(_xll.qlIndexFixing(Index6M,$H897,TRUE,_xll.ohTrigger(RecalcTrigger,Trigger6M)),NA())</f>
        <v>2.3395797592681324E-2</v>
      </c>
      <c r="M897" s="178">
        <f>IFERROR(_xll.qlIndexFixing(Index1Y,$H897,TRUE,_xll.ohTrigger(RecalcTrigger,Trigger1Y)),NA())</f>
        <v>2.4365807004327569E-2</v>
      </c>
      <c r="N897" s="177">
        <f>IFERROR(_xll.qlIndexFixing(ONIndex1M,I897,TRUE,_xll.ohTrigger(RecalcTrigger,Trigger1M)),NA())</f>
        <v>2.137354561582298E-2</v>
      </c>
      <c r="O897" s="44">
        <f>IFERROR(_xll.qlIndexFixing(ONIndex3M,I897,TRUE,_xll.ohTrigger(RecalcTrigger,Trigger3M)),NA())</f>
        <v>2.1980963870516328E-2</v>
      </c>
      <c r="P897" s="44">
        <f>IFERROR(_xll.qlIndexFixing(ONIndex6M,I897,TRUE,_xll.ohTrigger(RecalcTrigger,Trigger6M)),NA())</f>
        <v>2.3180497795294668E-2</v>
      </c>
      <c r="Q897" s="178">
        <f>IFERROR(_xll.qlIndexFixing(ONIndex1Y,I897,TRUE,_xll.ohTrigger(RecalcTrigger,Trigger1Y)),NA())</f>
        <v>2.3871435491192122E-2</v>
      </c>
    </row>
    <row r="898" spans="2:17" x14ac:dyDescent="0.2">
      <c r="B898" s="39" t="s">
        <v>42</v>
      </c>
      <c r="D898" s="42">
        <f>_xll.qlCalendarAdvance(Calendar,$D897,B898,"f",FALSE)</f>
        <v>45674</v>
      </c>
      <c r="E898" s="172">
        <f>_xll.qlInterestRateIndexValueDate(IndexON,D898)</f>
        <v>45674</v>
      </c>
      <c r="F898" s="188">
        <f>IFERROR(_xll.qlIndexFixing(IndexON,D898,TRUE,_xll.ohTrigger(RecalcTrigger,TriggerON)),NA())</f>
        <v>2.0226587837489284E-2</v>
      </c>
      <c r="H898" s="42">
        <f>_xll.qlCalendarAdvance(Calendar,$H897,B898,"f",FALSE)</f>
        <v>45674</v>
      </c>
      <c r="I898" s="172">
        <f>_xll.qlInterestRateIndexValueDate(Index1M,$H898)</f>
        <v>45674</v>
      </c>
      <c r="J898" s="177">
        <f>IFERROR(_xll.qlIndexFixing(Index1M,$H898,TRUE,_xll.ohTrigger(RecalcTrigger,Trigger1M)),NA())</f>
        <v>2.1414104768605075E-2</v>
      </c>
      <c r="K898" s="44">
        <f>IFERROR(_xll.qlIndexFixing(Index3M,H898,TRUE,_xll.ohTrigger(RecalcTrigger,Trigger3M)),NA())</f>
        <v>2.2121765910379166E-2</v>
      </c>
      <c r="L898" s="44">
        <f>IFERROR(_xll.qlIndexFixing(Index6M,$H898,TRUE,_xll.ohTrigger(RecalcTrigger,Trigger6M)),NA())</f>
        <v>2.3402668080646217E-2</v>
      </c>
      <c r="M898" s="178">
        <f>IFERROR(_xll.qlIndexFixing(Index1Y,$H898,TRUE,_xll.ohTrigger(RecalcTrigger,Trigger1Y)),NA())</f>
        <v>2.4374187703963154E-2</v>
      </c>
      <c r="N898" s="177">
        <f>IFERROR(_xll.qlIndexFixing(ONIndex1M,I898,TRUE,_xll.ohTrigger(RecalcTrigger,Trigger1M)),NA())</f>
        <v>2.1380819158463387E-2</v>
      </c>
      <c r="O898" s="44">
        <f>IFERROR(_xll.qlIndexFixing(ONIndex3M,I898,TRUE,_xll.ohTrigger(RecalcTrigger,Trigger3M)),NA())</f>
        <v>2.199169666555275E-2</v>
      </c>
      <c r="P898" s="44">
        <f>IFERROR(_xll.qlIndexFixing(ONIndex6M,I898,TRUE,_xll.ohTrigger(RecalcTrigger,Trigger6M)),NA())</f>
        <v>2.3186536534306839E-2</v>
      </c>
      <c r="Q898" s="178">
        <f>IFERROR(_xll.qlIndexFixing(ONIndex1Y,I898,TRUE,_xll.ohTrigger(RecalcTrigger,Trigger1Y)),NA())</f>
        <v>2.3878019332711501E-2</v>
      </c>
    </row>
    <row r="899" spans="2:17" x14ac:dyDescent="0.2">
      <c r="B899" s="39" t="s">
        <v>42</v>
      </c>
      <c r="D899" s="42">
        <f>_xll.qlCalendarAdvance(Calendar,$D898,B899,"f",FALSE)</f>
        <v>45681</v>
      </c>
      <c r="E899" s="172">
        <f>_xll.qlInterestRateIndexValueDate(IndexON,D899)</f>
        <v>45681</v>
      </c>
      <c r="F899" s="188">
        <f>IFERROR(_xll.qlIndexFixing(IndexON,D899,TRUE,_xll.ohTrigger(RecalcTrigger,TriggerON)),NA())</f>
        <v>2.0237664590699127E-2</v>
      </c>
      <c r="H899" s="42">
        <f>_xll.qlCalendarAdvance(Calendar,$H898,B899,"f",FALSE)</f>
        <v>45681</v>
      </c>
      <c r="I899" s="172">
        <f>_xll.qlInterestRateIndexValueDate(Index1M,$H899)</f>
        <v>45681</v>
      </c>
      <c r="J899" s="177">
        <f>IFERROR(_xll.qlIndexFixing(Index1M,$H899,TRUE,_xll.ohTrigger(RecalcTrigger,Trigger1M)),NA())</f>
        <v>2.1422313182128484E-2</v>
      </c>
      <c r="K899" s="44">
        <f>IFERROR(_xll.qlIndexFixing(Index3M,H899,TRUE,_xll.ohTrigger(RecalcTrigger,Trigger3M)),NA())</f>
        <v>2.2133856907511181E-2</v>
      </c>
      <c r="L899" s="44">
        <f>IFERROR(_xll.qlIndexFixing(Index6M,$H899,TRUE,_xll.ohTrigger(RecalcTrigger,Trigger6M)),NA())</f>
        <v>2.3409598590905013E-2</v>
      </c>
      <c r="M899" s="178">
        <f>IFERROR(_xll.qlIndexFixing(Index1Y,$H899,TRUE,_xll.ohTrigger(RecalcTrigger,Trigger1Y)),NA())</f>
        <v>2.4382592016950286E-2</v>
      </c>
      <c r="N899" s="177">
        <f>IFERROR(_xll.qlIndexFixing(ONIndex1M,I899,TRUE,_xll.ohTrigger(RecalcTrigger,Trigger1M)),NA())</f>
        <v>2.1388399836872095E-2</v>
      </c>
      <c r="O899" s="44">
        <f>IFERROR(_xll.qlIndexFixing(ONIndex3M,I899,TRUE,_xll.ohTrigger(RecalcTrigger,Trigger3M)),NA())</f>
        <v>2.200260893360673E-2</v>
      </c>
      <c r="P899" s="44">
        <f>IFERROR(_xll.qlIndexFixing(ONIndex6M,I899,TRUE,_xll.ohTrigger(RecalcTrigger,Trigger6M)),NA())</f>
        <v>2.3192634595549471E-2</v>
      </c>
      <c r="Q899" s="178">
        <f>IFERROR(_xll.qlIndexFixing(ONIndex1Y,I899,TRUE,_xll.ohTrigger(RecalcTrigger,Trigger1Y)),NA())</f>
        <v>2.3884679851657879E-2</v>
      </c>
    </row>
    <row r="900" spans="2:17" x14ac:dyDescent="0.2">
      <c r="B900" s="39" t="s">
        <v>42</v>
      </c>
      <c r="D900" s="42">
        <f>_xll.qlCalendarAdvance(Calendar,$D899,B900,"f",FALSE)</f>
        <v>45688</v>
      </c>
      <c r="E900" s="172">
        <f>_xll.qlInterestRateIndexValueDate(IndexON,D900)</f>
        <v>45688</v>
      </c>
      <c r="F900" s="188">
        <f>IFERROR(_xll.qlIndexFixing(IndexON,D900,TRUE,_xll.ohTrigger(RecalcTrigger,TriggerON)),NA())</f>
        <v>2.0249124447381993E-2</v>
      </c>
      <c r="H900" s="42">
        <f>_xll.qlCalendarAdvance(Calendar,$H899,B900,"f",FALSE)</f>
        <v>45688</v>
      </c>
      <c r="I900" s="172">
        <f>_xll.qlInterestRateIndexValueDate(Index1M,$H900)</f>
        <v>45688</v>
      </c>
      <c r="J900" s="177">
        <f>IFERROR(_xll.qlIndexFixing(Index1M,$H900,TRUE,_xll.ohTrigger(RecalcTrigger,Trigger1M)),NA())</f>
        <v>2.1427046304649134E-2</v>
      </c>
      <c r="K900" s="44">
        <f>IFERROR(_xll.qlIndexFixing(Index3M,H900,TRUE,_xll.ohTrigger(RecalcTrigger,Trigger3M)),NA())</f>
        <v>2.2144547818829172E-2</v>
      </c>
      <c r="L900" s="44">
        <f>IFERROR(_xll.qlIndexFixing(Index6M,$H900,TRUE,_xll.ohTrigger(RecalcTrigger,Trigger6M)),NA())</f>
        <v>2.3416589124069818E-2</v>
      </c>
      <c r="M900" s="178">
        <f>IFERROR(_xll.qlIndexFixing(Index1Y,$H900,TRUE,_xll.ohTrigger(RecalcTrigger,Trigger1Y)),NA())</f>
        <v>2.4386727225916099E-2</v>
      </c>
      <c r="N900" s="177">
        <f>IFERROR(_xll.qlIndexFixing(ONIndex1M,I900,TRUE,_xll.ohTrigger(RecalcTrigger,Trigger1M)),NA())</f>
        <v>2.13962876510491E-2</v>
      </c>
      <c r="O900" s="44">
        <f>IFERROR(_xll.qlIndexFixing(ONIndex3M,I900,TRUE,_xll.ohTrigger(RecalcTrigger,Trigger3M)),NA())</f>
        <v>2.2013700674759312E-2</v>
      </c>
      <c r="P900" s="44">
        <f>IFERROR(_xll.qlIndexFixing(ONIndex6M,I900,TRUE,_xll.ohTrigger(RecalcTrigger,Trigger6M)),NA())</f>
        <v>2.3198791979076597E-2</v>
      </c>
      <c r="Q900" s="178">
        <f>IFERROR(_xll.qlIndexFixing(ONIndex1Y,I900,TRUE,_xll.ohTrigger(RecalcTrigger,Trigger1Y)),NA())</f>
        <v>2.3891417048058271E-2</v>
      </c>
    </row>
    <row r="901" spans="2:17" x14ac:dyDescent="0.2">
      <c r="B901" s="39" t="s">
        <v>42</v>
      </c>
      <c r="D901" s="42">
        <f>_xll.qlCalendarAdvance(Calendar,$D900,B901,"f",FALSE)</f>
        <v>45695</v>
      </c>
      <c r="E901" s="172">
        <f>_xll.qlInterestRateIndexValueDate(IndexON,D901)</f>
        <v>45695</v>
      </c>
      <c r="F901" s="188">
        <f>IFERROR(_xll.qlIndexFixing(IndexON,D901,TRUE,_xll.ohTrigger(RecalcTrigger,TriggerON)),NA())</f>
        <v>2.0260967407591906E-2</v>
      </c>
      <c r="H901" s="42">
        <f>_xll.qlCalendarAdvance(Calendar,$H900,B901,"f",FALSE)</f>
        <v>45695</v>
      </c>
      <c r="I901" s="172">
        <f>_xll.qlInterestRateIndexValueDate(Index1M,$H901)</f>
        <v>45695</v>
      </c>
      <c r="J901" s="177">
        <f>IFERROR(_xll.qlIndexFixing(Index1M,$H901,TRUE,_xll.ohTrigger(RecalcTrigger,Trigger1M)),NA())</f>
        <v>2.1435802545139118E-2</v>
      </c>
      <c r="K901" s="44">
        <f>IFERROR(_xll.qlIndexFixing(Index3M,H901,TRUE,_xll.ohTrigger(RecalcTrigger,Trigger3M)),NA())</f>
        <v>2.2156986085498591E-2</v>
      </c>
      <c r="L901" s="44">
        <f>IFERROR(_xll.qlIndexFixing(Index6M,$H901,TRUE,_xll.ohTrigger(RecalcTrigger,Trigger6M)),NA())</f>
        <v>2.3423639680757207E-2</v>
      </c>
      <c r="M901" s="178">
        <f>IFERROR(_xll.qlIndexFixing(Index1Y,$H901,TRUE,_xll.ohTrigger(RecalcTrigger,Trigger1Y)),NA())</f>
        <v>2.4399457485823409E-2</v>
      </c>
      <c r="N901" s="177">
        <f>IFERROR(_xll.qlIndexFixing(ONIndex1M,I901,TRUE,_xll.ohTrigger(RecalcTrigger,Trigger1M)),NA())</f>
        <v>2.1404482601102469E-2</v>
      </c>
      <c r="O901" s="44">
        <f>IFERROR(_xll.qlIndexFixing(ONIndex3M,I901,TRUE,_xll.ohTrigger(RecalcTrigger,Trigger3M)),NA())</f>
        <v>2.2024971888983485E-2</v>
      </c>
      <c r="P901" s="44">
        <f>IFERROR(_xll.qlIndexFixing(ONIndex6M,I901,TRUE,_xll.ohTrigger(RecalcTrigger,Trigger6M)),NA())</f>
        <v>2.3205008684834182E-2</v>
      </c>
      <c r="Q901" s="178">
        <f>IFERROR(_xll.qlIndexFixing(ONIndex1Y,I901,TRUE,_xll.ohTrigger(RecalcTrigger,Trigger1Y)),NA())</f>
        <v>2.3898230921912681E-2</v>
      </c>
    </row>
    <row r="902" spans="2:17" x14ac:dyDescent="0.2">
      <c r="B902" s="39" t="s">
        <v>42</v>
      </c>
      <c r="D902" s="42">
        <f>_xll.qlCalendarAdvance(Calendar,$D901,B902,"f",FALSE)</f>
        <v>45702</v>
      </c>
      <c r="E902" s="172">
        <f>_xll.qlInterestRateIndexValueDate(IndexON,D902)</f>
        <v>45702</v>
      </c>
      <c r="F902" s="188">
        <f>IFERROR(_xll.qlIndexFixing(IndexON,D902,TRUE,_xll.ohTrigger(RecalcTrigger,TriggerON)),NA())</f>
        <v>2.0273193471490963E-2</v>
      </c>
      <c r="H902" s="42">
        <f>_xll.qlCalendarAdvance(Calendar,$H901,B902,"f",FALSE)</f>
        <v>45702</v>
      </c>
      <c r="I902" s="172">
        <f>_xll.qlInterestRateIndexValueDate(Index1M,$H902)</f>
        <v>45702</v>
      </c>
      <c r="J902" s="177">
        <f>IFERROR(_xll.qlIndexFixing(Index1M,$H902,TRUE,_xll.ohTrigger(RecalcTrigger,Trigger1M)),NA())</f>
        <v>2.144486637799671E-2</v>
      </c>
      <c r="K902" s="44">
        <f>IFERROR(_xll.qlIndexFixing(Index3M,H902,TRUE,_xll.ohTrigger(RecalcTrigger,Trigger3M)),NA())</f>
        <v>2.2169604799307227E-2</v>
      </c>
      <c r="L902" s="44">
        <f>IFERROR(_xll.qlIndexFixing(Index6M,$H902,TRUE,_xll.ohTrigger(RecalcTrigger,Trigger6M)),NA())</f>
        <v>2.343075026158958E-2</v>
      </c>
      <c r="M902" s="178">
        <f>IFERROR(_xll.qlIndexFixing(Index1Y,$H902,TRUE,_xll.ohTrigger(RecalcTrigger,Trigger1Y)),NA())</f>
        <v>2.4407911642845632E-2</v>
      </c>
      <c r="N902" s="177">
        <f>IFERROR(_xll.qlIndexFixing(ONIndex1M,I902,TRUE,_xll.ohTrigger(RecalcTrigger,Trigger1M)),NA())</f>
        <v>2.1412984687086228E-2</v>
      </c>
      <c r="O902" s="44">
        <f>IFERROR(_xll.qlIndexFixing(ONIndex3M,I902,TRUE,_xll.ohTrigger(RecalcTrigger,Trigger3M)),NA())</f>
        <v>2.2036422576387309E-2</v>
      </c>
      <c r="P902" s="44">
        <f>IFERROR(_xll.qlIndexFixing(ONIndex6M,I902,TRUE,_xll.ohTrigger(RecalcTrigger,Trigger6M)),NA())</f>
        <v>2.321128471287626E-2</v>
      </c>
      <c r="Q902" s="178">
        <f>IFERROR(_xll.qlIndexFixing(ONIndex1Y,I902,TRUE,_xll.ohTrigger(RecalcTrigger,Trigger1Y)),NA())</f>
        <v>2.3905121473302152E-2</v>
      </c>
    </row>
    <row r="903" spans="2:17" x14ac:dyDescent="0.2">
      <c r="B903" s="39" t="s">
        <v>42</v>
      </c>
      <c r="D903" s="42">
        <f>_xll.qlCalendarAdvance(Calendar,$D902,B903,"f",FALSE)</f>
        <v>45709</v>
      </c>
      <c r="E903" s="172">
        <f>_xll.qlInterestRateIndexValueDate(IndexON,D903)</f>
        <v>45709</v>
      </c>
      <c r="F903" s="188">
        <f>IFERROR(_xll.qlIndexFixing(IndexON,D903,TRUE,_xll.ohTrigger(RecalcTrigger,TriggerON)),NA())</f>
        <v>2.0285802639133193E-2</v>
      </c>
      <c r="H903" s="42">
        <f>_xll.qlCalendarAdvance(Calendar,$H902,B903,"f",FALSE)</f>
        <v>45709</v>
      </c>
      <c r="I903" s="172">
        <f>_xll.qlInterestRateIndexValueDate(Index1M,$H903)</f>
        <v>45709</v>
      </c>
      <c r="J903" s="177">
        <f>IFERROR(_xll.qlIndexFixing(Index1M,$H903,TRUE,_xll.ohTrigger(RecalcTrigger,Trigger1M)),NA())</f>
        <v>2.1454237803867387E-2</v>
      </c>
      <c r="K903" s="44">
        <f>IFERROR(_xll.qlIndexFixing(Index3M,H903,TRUE,_xll.ohTrigger(RecalcTrigger,Trigger3M)),NA())</f>
        <v>2.2182403961913337E-2</v>
      </c>
      <c r="L903" s="44">
        <f>IFERROR(_xll.qlIndexFixing(Index6M,$H903,TRUE,_xll.ohTrigger(RecalcTrigger,Trigger6M)),NA())</f>
        <v>2.3437920867194716E-2</v>
      </c>
      <c r="M903" s="178">
        <f>IFERROR(_xll.qlIndexFixing(Index1Y,$H903,TRUE,_xll.ohTrigger(RecalcTrigger,Trigger1Y)),NA())</f>
        <v>2.4416375415489893E-2</v>
      </c>
      <c r="N903" s="177">
        <f>IFERROR(_xll.qlIndexFixing(ONIndex1M,I903,TRUE,_xll.ohTrigger(RecalcTrigger,Trigger1M)),NA())</f>
        <v>2.1421793909054413E-2</v>
      </c>
      <c r="O903" s="44">
        <f>IFERROR(_xll.qlIndexFixing(ONIndex3M,I903,TRUE,_xll.ohTrigger(RecalcTrigger,Trigger3M)),NA())</f>
        <v>2.2048052736997802E-2</v>
      </c>
      <c r="P903" s="44">
        <f>IFERROR(_xll.qlIndexFixing(ONIndex6M,I903,TRUE,_xll.ohTrigger(RecalcTrigger,Trigger6M)),NA())</f>
        <v>2.321762006320283E-2</v>
      </c>
      <c r="Q903" s="178">
        <f>IFERROR(_xll.qlIndexFixing(ONIndex1Y,I903,TRUE,_xll.ohTrigger(RecalcTrigger,Trigger1Y)),NA())</f>
        <v>2.3912088702145638E-2</v>
      </c>
    </row>
    <row r="904" spans="2:17" x14ac:dyDescent="0.2">
      <c r="B904" s="39" t="s">
        <v>42</v>
      </c>
      <c r="D904" s="42">
        <f>_xll.qlCalendarAdvance(Calendar,$D903,B904,"f",FALSE)</f>
        <v>45716</v>
      </c>
      <c r="E904" s="172">
        <f>_xll.qlInterestRateIndexValueDate(IndexON,D904)</f>
        <v>45716</v>
      </c>
      <c r="F904" s="188">
        <f>IFERROR(_xll.qlIndexFixing(IndexON,D904,TRUE,_xll.ohTrigger(RecalcTrigger,TriggerON)),NA())</f>
        <v>2.0298794910680689E-2</v>
      </c>
      <c r="H904" s="42">
        <f>_xll.qlCalendarAdvance(Calendar,$H903,B904,"f",FALSE)</f>
        <v>45716</v>
      </c>
      <c r="I904" s="172">
        <f>_xll.qlInterestRateIndexValueDate(Index1M,$H904)</f>
        <v>45716</v>
      </c>
      <c r="J904" s="177">
        <f>IFERROR(_xll.qlIndexFixing(Index1M,$H904,TRUE,_xll.ohTrigger(RecalcTrigger,Trigger1M)),NA())</f>
        <v>2.1467969952978901E-2</v>
      </c>
      <c r="K904" s="44">
        <f>IFERROR(_xll.qlIndexFixing(Index3M,H904,TRUE,_xll.ohTrigger(RecalcTrigger,Trigger3M)),NA())</f>
        <v>2.2198655308696979E-2</v>
      </c>
      <c r="L904" s="44">
        <f>IFERROR(_xll.qlIndexFixing(Index6M,$H904,TRUE,_xll.ohTrigger(RecalcTrigger,Trigger6M)),NA())</f>
        <v>2.3446438917898962E-2</v>
      </c>
      <c r="M904" s="178">
        <f>IFERROR(_xll.qlIndexFixing(Index1Y,$H904,TRUE,_xll.ohTrigger(RecalcTrigger,Trigger1Y)),NA())</f>
        <v>2.4420577454880101E-2</v>
      </c>
      <c r="N904" s="177">
        <f>IFERROR(_xll.qlIndexFixing(ONIndex1M,I904,TRUE,_xll.ohTrigger(RecalcTrigger,Trigger1M)),NA())</f>
        <v>2.1430910267088064E-2</v>
      </c>
      <c r="O904" s="44">
        <f>IFERROR(_xll.qlIndexFixing(ONIndex3M,I904,TRUE,_xll.ohTrigger(RecalcTrigger,Trigger3M)),NA())</f>
        <v>2.2059862370896004E-2</v>
      </c>
      <c r="P904" s="44">
        <f>IFERROR(_xll.qlIndexFixing(ONIndex6M,I904,TRUE,_xll.ohTrigger(RecalcTrigger,Trigger6M)),NA())</f>
        <v>2.3224014735840907E-2</v>
      </c>
      <c r="Q904" s="178">
        <f>IFERROR(_xll.qlIndexFixing(ONIndex1Y,I904,TRUE,_xll.ohTrigger(RecalcTrigger,Trigger1Y)),NA())</f>
        <v>2.3919132608497172E-2</v>
      </c>
    </row>
    <row r="905" spans="2:17" x14ac:dyDescent="0.2">
      <c r="B905" s="39" t="s">
        <v>42</v>
      </c>
      <c r="D905" s="42">
        <f>_xll.qlCalendarAdvance(Calendar,$D904,B905,"f",FALSE)</f>
        <v>45723</v>
      </c>
      <c r="E905" s="172">
        <f>_xll.qlInterestRateIndexValueDate(IndexON,D905)</f>
        <v>45723</v>
      </c>
      <c r="F905" s="188">
        <f>IFERROR(_xll.qlIndexFixing(IndexON,D905,TRUE,_xll.ohTrigger(RecalcTrigger,TriggerON)),NA())</f>
        <v>2.0312170286268531E-2</v>
      </c>
      <c r="H905" s="42">
        <f>_xll.qlCalendarAdvance(Calendar,$H904,B905,"f",FALSE)</f>
        <v>45723</v>
      </c>
      <c r="I905" s="172">
        <f>_xll.qlInterestRateIndexValueDate(Index1M,$H905)</f>
        <v>45723</v>
      </c>
      <c r="J905" s="177">
        <f>IFERROR(_xll.qlIndexFixing(Index1M,$H905,TRUE,_xll.ohTrigger(RecalcTrigger,Trigger1M)),NA())</f>
        <v>2.1478024252794905E-2</v>
      </c>
      <c r="K905" s="44">
        <f>IFERROR(_xll.qlIndexFixing(Index3M,H905,TRUE,_xll.ohTrigger(RecalcTrigger,Trigger3M)),NA())</f>
        <v>2.2216801724288703E-2</v>
      </c>
      <c r="L905" s="44">
        <f>IFERROR(_xll.qlIndexFixing(Index6M,$H905,TRUE,_xll.ohTrigger(RecalcTrigger,Trigger6M)),NA())</f>
        <v>2.3457613906320535E-2</v>
      </c>
      <c r="M905" s="178">
        <f>IFERROR(_xll.qlIndexFixing(Index1Y,$H905,TRUE,_xll.ohTrigger(RecalcTrigger,Trigger1Y)),NA())</f>
        <v>2.4433317808644765E-2</v>
      </c>
      <c r="N905" s="177">
        <f>IFERROR(_xll.qlIndexFixing(ONIndex1M,I905,TRUE,_xll.ohTrigger(RecalcTrigger,Trigger1M)),NA())</f>
        <v>2.1440333761214202E-2</v>
      </c>
      <c r="O905" s="44">
        <f>IFERROR(_xll.qlIndexFixing(ONIndex3M,I905,TRUE,_xll.ohTrigger(RecalcTrigger,Trigger3M)),NA())</f>
        <v>2.2071851478081921E-2</v>
      </c>
      <c r="P905" s="44">
        <f>IFERROR(_xll.qlIndexFixing(ONIndex6M,I905,TRUE,_xll.ohTrigger(RecalcTrigger,Trigger6M)),NA())</f>
        <v>2.3230468730763475E-2</v>
      </c>
      <c r="Q905" s="178">
        <f>IFERROR(_xll.qlIndexFixing(ONIndex1Y,I905,TRUE,_xll.ohTrigger(RecalcTrigger,Trigger1Y)),NA())</f>
        <v>2.3926253192410783E-2</v>
      </c>
    </row>
    <row r="906" spans="2:17" x14ac:dyDescent="0.2">
      <c r="B906" s="39" t="s">
        <v>42</v>
      </c>
      <c r="D906" s="42">
        <f>_xll.qlCalendarAdvance(Calendar,$D905,B906,"f",FALSE)</f>
        <v>45730</v>
      </c>
      <c r="E906" s="172">
        <f>_xll.qlInterestRateIndexValueDate(IndexON,D906)</f>
        <v>45730</v>
      </c>
      <c r="F906" s="188">
        <f>IFERROR(_xll.qlIndexFixing(IndexON,D906,TRUE,_xll.ohTrigger(RecalcTrigger,TriggerON)),NA())</f>
        <v>2.0325928765977757E-2</v>
      </c>
      <c r="H906" s="42">
        <f>_xll.qlCalendarAdvance(Calendar,$H905,B906,"f",FALSE)</f>
        <v>45730</v>
      </c>
      <c r="I906" s="172">
        <f>_xll.qlInterestRateIndexValueDate(Index1M,$H906)</f>
        <v>45730</v>
      </c>
      <c r="J906" s="177">
        <f>IFERROR(_xll.qlIndexFixing(Index1M,$H906,TRUE,_xll.ohTrigger(RecalcTrigger,Trigger1M)),NA())</f>
        <v>2.1488386202943792E-2</v>
      </c>
      <c r="K906" s="44">
        <f>IFERROR(_xll.qlIndexFixing(Index3M,H906,TRUE,_xll.ohTrigger(RecalcTrigger,Trigger3M)),NA())</f>
        <v>2.2230210762044327E-2</v>
      </c>
      <c r="L906" s="44">
        <f>IFERROR(_xll.qlIndexFixing(Index6M,$H906,TRUE,_xll.ohTrigger(RecalcTrigger,Trigger6M)),NA())</f>
        <v>2.3464983624341983E-2</v>
      </c>
      <c r="M906" s="178">
        <f>IFERROR(_xll.qlIndexFixing(Index1Y,$H906,TRUE,_xll.ohTrigger(RecalcTrigger,Trigger1Y)),NA())</f>
        <v>2.4441789429364553E-2</v>
      </c>
      <c r="N906" s="177">
        <f>IFERROR(_xll.qlIndexFixing(ONIndex1M,I906,TRUE,_xll.ohTrigger(RecalcTrigger,Trigger1M)),NA())</f>
        <v>2.1450064391540884E-2</v>
      </c>
      <c r="O906" s="44">
        <f>IFERROR(_xll.qlIndexFixing(ONIndex3M,I906,TRUE,_xll.ohTrigger(RecalcTrigger,Trigger3M)),NA())</f>
        <v>2.2084020058663615E-2</v>
      </c>
      <c r="P906" s="44">
        <f>IFERROR(_xll.qlIndexFixing(ONIndex6M,I906,TRUE,_xll.ohTrigger(RecalcTrigger,Trigger6M)),NA())</f>
        <v>2.3236982048024567E-2</v>
      </c>
      <c r="Q906" s="178">
        <f>IFERROR(_xll.qlIndexFixing(ONIndex1Y,I906,TRUE,_xll.ohTrigger(RecalcTrigger,Trigger1Y)),NA())</f>
        <v>2.3933450453832442E-2</v>
      </c>
    </row>
    <row r="907" spans="2:17" x14ac:dyDescent="0.2">
      <c r="B907" s="39" t="s">
        <v>42</v>
      </c>
      <c r="D907" s="42">
        <f>_xll.qlCalendarAdvance(Calendar,$D906,B907,"f",FALSE)</f>
        <v>45737</v>
      </c>
      <c r="E907" s="172">
        <f>_xll.qlInterestRateIndexValueDate(IndexON,D907)</f>
        <v>45737</v>
      </c>
      <c r="F907" s="188">
        <f>IFERROR(_xll.qlIndexFixing(IndexON,D907,TRUE,_xll.ohTrigger(RecalcTrigger,TriggerON)),NA())</f>
        <v>2.0340070349970468E-2</v>
      </c>
      <c r="H907" s="42">
        <f>_xll.qlCalendarAdvance(Calendar,$H906,B907,"f",FALSE)</f>
        <v>45737</v>
      </c>
      <c r="I907" s="172">
        <f>_xll.qlInterestRateIndexValueDate(Index1M,$H907)</f>
        <v>45737</v>
      </c>
      <c r="J907" s="177">
        <f>IFERROR(_xll.qlIndexFixing(Index1M,$H907,TRUE,_xll.ohTrigger(RecalcTrigger,Trigger1M)),NA())</f>
        <v>2.1500479009288476E-2</v>
      </c>
      <c r="K907" s="44">
        <f>IFERROR(_xll.qlIndexFixing(Index3M,H907,TRUE,_xll.ohTrigger(RecalcTrigger,Trigger3M)),NA())</f>
        <v>2.2243800313383643E-2</v>
      </c>
      <c r="L907" s="44">
        <f>IFERROR(_xll.qlIndexFixing(Index6M,$H907,TRUE,_xll.ohTrigger(RecalcTrigger,Trigger6M)),NA())</f>
        <v>2.3472413385827375E-2</v>
      </c>
      <c r="M907" s="178">
        <f>IFERROR(_xll.qlIndexFixing(Index1Y,$H907,TRUE,_xll.ohTrigger(RecalcTrigger,Trigger1Y)),NA())</f>
        <v>2.4450256666124721E-2</v>
      </c>
      <c r="N907" s="177">
        <f>IFERROR(_xll.qlIndexFixing(ONIndex1M,I907,TRUE,_xll.ohTrigger(RecalcTrigger,Trigger1M)),NA())</f>
        <v>2.1460102158176179E-2</v>
      </c>
      <c r="O907" s="44">
        <f>IFERROR(_xll.qlIndexFixing(ONIndex3M,I907,TRUE,_xll.ohTrigger(RecalcTrigger,Trigger3M)),NA())</f>
        <v>2.2096368112641079E-2</v>
      </c>
      <c r="P907" s="44">
        <f>IFERROR(_xll.qlIndexFixing(ONIndex6M,I907,TRUE,_xll.ohTrigger(RecalcTrigger,Trigger6M)),NA())</f>
        <v>2.324355468757015E-2</v>
      </c>
      <c r="Q907" s="178">
        <f>IFERROR(_xll.qlIndexFixing(ONIndex1Y,I907,TRUE,_xll.ohTrigger(RecalcTrigger,Trigger1Y)),NA())</f>
        <v>2.3940724392816175E-2</v>
      </c>
    </row>
    <row r="908" spans="2:17" x14ac:dyDescent="0.2">
      <c r="B908" s="39" t="s">
        <v>42</v>
      </c>
      <c r="D908" s="42">
        <f>_xll.qlCalendarAdvance(Calendar,$D907,B908,"f",FALSE)</f>
        <v>45744</v>
      </c>
      <c r="E908" s="172">
        <f>_xll.qlInterestRateIndexValueDate(IndexON,D908)</f>
        <v>45744</v>
      </c>
      <c r="F908" s="188">
        <f>IFERROR(_xll.qlIndexFixing(IndexON,D908,TRUE,_xll.ohTrigger(RecalcTrigger,TriggerON)),NA())</f>
        <v>2.0354595038381738E-2</v>
      </c>
      <c r="H908" s="42">
        <f>_xll.qlCalendarAdvance(Calendar,$H907,B908,"f",FALSE)</f>
        <v>45744</v>
      </c>
      <c r="I908" s="172">
        <f>_xll.qlInterestRateIndexValueDate(Index1M,$H908)</f>
        <v>45744</v>
      </c>
      <c r="J908" s="177">
        <f>IFERROR(_xll.qlIndexFixing(Index1M,$H908,TRUE,_xll.ohTrigger(RecalcTrigger,Trigger1M)),NA())</f>
        <v>2.1510033057492512E-2</v>
      </c>
      <c r="K908" s="44">
        <f>IFERROR(_xll.qlIndexFixing(Index3M,H908,TRUE,_xll.ohTrigger(RecalcTrigger,Trigger3M)),NA())</f>
        <v>2.2257570380191407E-2</v>
      </c>
      <c r="L908" s="44">
        <f>IFERROR(_xll.qlIndexFixing(Index6M,$H908,TRUE,_xll.ohTrigger(RecalcTrigger,Trigger6M)),NA())</f>
        <v>2.347990319144698E-2</v>
      </c>
      <c r="M908" s="178">
        <f>IFERROR(_xll.qlIndexFixing(Index1Y,$H908,TRUE,_xll.ohTrigger(RecalcTrigger,Trigger1Y)),NA())</f>
        <v>2.445871601873913E-2</v>
      </c>
      <c r="N908" s="177">
        <f>IFERROR(_xll.qlIndexFixing(ONIndex1M,I908,TRUE,_xll.ohTrigger(RecalcTrigger,Trigger1M)),NA())</f>
        <v>2.1470447061120078E-2</v>
      </c>
      <c r="O908" s="44">
        <f>IFERROR(_xll.qlIndexFixing(ONIndex3M,I908,TRUE,_xll.ohTrigger(RecalcTrigger,Trigger3M)),NA())</f>
        <v>2.2108895640149399E-2</v>
      </c>
      <c r="P908" s="44">
        <f>IFERROR(_xll.qlIndexFixing(ONIndex6M,I908,TRUE,_xll.ohTrigger(RecalcTrigger,Trigger6M)),NA())</f>
        <v>2.3250186649481273E-2</v>
      </c>
      <c r="Q908" s="178">
        <f>IFERROR(_xll.qlIndexFixing(ONIndex1Y,I908,TRUE,_xll.ohTrigger(RecalcTrigger,Trigger1Y)),NA())</f>
        <v>2.394807500936199E-2</v>
      </c>
    </row>
    <row r="909" spans="2:17" x14ac:dyDescent="0.2">
      <c r="B909" s="39" t="s">
        <v>42</v>
      </c>
      <c r="D909" s="42">
        <f>_xll.qlCalendarAdvance(Calendar,$D908,B909,"f",FALSE)</f>
        <v>45751</v>
      </c>
      <c r="E909" s="172">
        <f>_xll.qlInterestRateIndexValueDate(IndexON,D909)</f>
        <v>45751</v>
      </c>
      <c r="F909" s="188">
        <f>IFERROR(_xll.qlIndexFixing(IndexON,D909,TRUE,_xll.ohTrigger(RecalcTrigger,TriggerON)),NA())</f>
        <v>2.0369502831292612E-2</v>
      </c>
      <c r="H909" s="42">
        <f>_xll.qlCalendarAdvance(Calendar,$H908,B909,"f",FALSE)</f>
        <v>45751</v>
      </c>
      <c r="I909" s="172">
        <f>_xll.qlInterestRateIndexValueDate(Index1M,$H909)</f>
        <v>45751</v>
      </c>
      <c r="J909" s="177">
        <f>IFERROR(_xll.qlIndexFixing(Index1M,$H909,TRUE,_xll.ohTrigger(RecalcTrigger,Trigger1M)),NA())</f>
        <v>2.1522786432521882E-2</v>
      </c>
      <c r="K909" s="44">
        <f>IFERROR(_xll.qlIndexFixing(Index3M,H909,TRUE,_xll.ohTrigger(RecalcTrigger,Trigger3M)),NA())</f>
        <v>2.2266397319458377E-2</v>
      </c>
      <c r="L909" s="44">
        <f>IFERROR(_xll.qlIndexFixing(Index6M,$H909,TRUE,_xll.ohTrigger(RecalcTrigger,Trigger6M)),NA())</f>
        <v>2.348745316288588E-2</v>
      </c>
      <c r="M909" s="178">
        <f>IFERROR(_xll.qlIndexFixing(Index1Y,$H909,TRUE,_xll.ohTrigger(RecalcTrigger,Trigger1Y)),NA())</f>
        <v>2.4468570231565588E-2</v>
      </c>
      <c r="N909" s="177">
        <f>IFERROR(_xll.qlIndexFixing(ONIndex1M,I909,TRUE,_xll.ohTrigger(RecalcTrigger,Trigger1M)),NA())</f>
        <v>2.1481099100507665E-2</v>
      </c>
      <c r="O909" s="44">
        <f>IFERROR(_xll.qlIndexFixing(ONIndex3M,I909,TRUE,_xll.ohTrigger(RecalcTrigger,Trigger3M)),NA())</f>
        <v>2.2121602641134535E-2</v>
      </c>
      <c r="P909" s="44">
        <f>IFERROR(_xll.qlIndexFixing(ONIndex6M,I909,TRUE,_xll.ohTrigger(RecalcTrigger,Trigger6M)),NA())</f>
        <v>2.3256877933730918E-2</v>
      </c>
      <c r="Q909" s="178">
        <f>IFERROR(_xll.qlIndexFixing(ONIndex1Y,I909,TRUE,_xll.ohTrigger(RecalcTrigger,Trigger1Y)),NA())</f>
        <v>2.3955502303469881E-2</v>
      </c>
    </row>
    <row r="910" spans="2:17" x14ac:dyDescent="0.2">
      <c r="B910" s="39" t="s">
        <v>42</v>
      </c>
      <c r="D910" s="42">
        <f>_xll.qlCalendarAdvance(Calendar,$D909,B910,"f",FALSE)</f>
        <v>45758</v>
      </c>
      <c r="E910" s="172">
        <f>_xll.qlInterestRateIndexValueDate(IndexON,D910)</f>
        <v>45758</v>
      </c>
      <c r="F910" s="188">
        <f>IFERROR(_xll.qlIndexFixing(IndexON,D910,TRUE,_xll.ohTrigger(RecalcTrigger,TriggerON)),NA())</f>
        <v>2.0384793728946232E-2</v>
      </c>
      <c r="H910" s="42">
        <f>_xll.qlCalendarAdvance(Calendar,$H909,B910,"f",FALSE)</f>
        <v>45758</v>
      </c>
      <c r="I910" s="172">
        <f>_xll.qlInterestRateIndexValueDate(Index1M,$H910)</f>
        <v>45758</v>
      </c>
      <c r="J910" s="177">
        <f>IFERROR(_xll.qlIndexFixing(Index1M,$H910,TRUE,_xll.ohTrigger(RecalcTrigger,Trigger1M)),NA())</f>
        <v>2.1532910523398958E-2</v>
      </c>
      <c r="K910" s="44">
        <f>IFERROR(_xll.qlIndexFixing(Index3M,H910,TRUE,_xll.ohTrigger(RecalcTrigger,Trigger3M)),NA())</f>
        <v>2.2280487167254039E-2</v>
      </c>
      <c r="L910" s="44">
        <f>IFERROR(_xll.qlIndexFixing(Index6M,$H910,TRUE,_xll.ohTrigger(RecalcTrigger,Trigger6M)),NA())</f>
        <v>2.3495064610637464E-2</v>
      </c>
      <c r="M910" s="178">
        <f>IFERROR(_xll.qlIndexFixing(Index1Y,$H910,TRUE,_xll.ohTrigger(RecalcTrigger,Trigger1Y)),NA())</f>
        <v>2.4475597070204875E-2</v>
      </c>
      <c r="N910" s="177">
        <f>IFERROR(_xll.qlIndexFixing(ONIndex1M,I910,TRUE,_xll.ohTrigger(RecalcTrigger,Trigger1M)),NA())</f>
        <v>2.1492058276365949E-2</v>
      </c>
      <c r="O910" s="44">
        <f>IFERROR(_xll.qlIndexFixing(ONIndex3M,I910,TRUE,_xll.ohTrigger(RecalcTrigger,Trigger3M)),NA())</f>
        <v>2.2134489115731574E-2</v>
      </c>
      <c r="P910" s="44">
        <f>IFERROR(_xll.qlIndexFixing(ONIndex6M,I910,TRUE,_xll.ohTrigger(RecalcTrigger,Trigger6M)),NA())</f>
        <v>2.3263628540319086E-2</v>
      </c>
      <c r="Q910" s="178">
        <f>IFERROR(_xll.qlIndexFixing(ONIndex1Y,I910,TRUE,_xll.ohTrigger(RecalcTrigger,Trigger1Y)),NA())</f>
        <v>2.396300627519388E-2</v>
      </c>
    </row>
    <row r="911" spans="2:17" x14ac:dyDescent="0.2">
      <c r="B911" s="39" t="s">
        <v>42</v>
      </c>
      <c r="D911" s="42">
        <f>_xll.qlCalendarAdvance(Calendar,$D910,B911,"f",FALSE)</f>
        <v>45769</v>
      </c>
      <c r="E911" s="172">
        <f>_xll.qlInterestRateIndexValueDate(IndexON,D911)</f>
        <v>45769</v>
      </c>
      <c r="F911" s="188">
        <f>IFERROR(_xll.qlIndexFixing(IndexON,D911,TRUE,_xll.ohTrigger(RecalcTrigger,TriggerON)),NA())</f>
        <v>2.0406158957707587E-2</v>
      </c>
      <c r="H911" s="42">
        <f>_xll.qlCalendarAdvance(Calendar,$H910,B911,"f",FALSE)</f>
        <v>45769</v>
      </c>
      <c r="I911" s="172">
        <f>_xll.qlInterestRateIndexValueDate(Index1M,$H911)</f>
        <v>45769</v>
      </c>
      <c r="J911" s="177">
        <f>IFERROR(_xll.qlIndexFixing(Index1M,$H911,TRUE,_xll.ohTrigger(RecalcTrigger,Trigger1M)),NA())</f>
        <v>2.155022443985255E-2</v>
      </c>
      <c r="K911" s="44">
        <f>IFERROR(_xll.qlIndexFixing(Index3M,H911,TRUE,_xll.ohTrigger(RecalcTrigger,Trigger3M)),NA())</f>
        <v>2.2302993013251251E-2</v>
      </c>
      <c r="L911" s="44">
        <f>IFERROR(_xll.qlIndexFixing(Index6M,$H911,TRUE,_xll.ohTrigger(RecalcTrigger,Trigger6M)),NA())</f>
        <v>2.3504502134116683E-2</v>
      </c>
      <c r="M911" s="178">
        <f>IFERROR(_xll.qlIndexFixing(Index1Y,$H911,TRUE,_xll.ohTrigger(RecalcTrigger,Trigger1Y)),NA())</f>
        <v>2.4486017653015946E-2</v>
      </c>
      <c r="N911" s="177">
        <f>IFERROR(_xll.qlIndexFixing(ONIndex1M,I911,TRUE,_xll.ohTrigger(RecalcTrigger,Trigger1M)),NA())</f>
        <v>2.1506977655166848E-2</v>
      </c>
      <c r="O911" s="44">
        <f>IFERROR(_xll.qlIndexFixing(ONIndex3M,I911,TRUE,_xll.ohTrigger(RecalcTrigger,Trigger3M)),NA())</f>
        <v>2.2151864051470627E-2</v>
      </c>
      <c r="P911" s="44">
        <f>IFERROR(_xll.qlIndexFixing(ONIndex6M,I911,TRUE,_xll.ohTrigger(RecalcTrigger,Trigger6M)),NA())</f>
        <v>2.3271890951783725E-2</v>
      </c>
      <c r="Q911" s="178">
        <f>IFERROR(_xll.qlIndexFixing(ONIndex1Y,I911,TRUE,_xll.ohTrigger(RecalcTrigger,Trigger1Y)),NA())</f>
        <v>2.3972284251452258E-2</v>
      </c>
    </row>
    <row r="912" spans="2:17" x14ac:dyDescent="0.2">
      <c r="B912" s="39" t="s">
        <v>42</v>
      </c>
      <c r="D912" s="42">
        <f>_xll.qlCalendarAdvance(Calendar,$D911,B912,"f",FALSE)</f>
        <v>45776</v>
      </c>
      <c r="E912" s="172">
        <f>_xll.qlInterestRateIndexValueDate(IndexON,D912)</f>
        <v>45776</v>
      </c>
      <c r="F912" s="188">
        <f>IFERROR(_xll.qlIndexFixing(IndexON,D912,TRUE,_xll.ohTrigger(RecalcTrigger,TriggerON)),NA())</f>
        <v>2.04223784386659E-2</v>
      </c>
      <c r="H912" s="42">
        <f>_xll.qlCalendarAdvance(Calendar,$H911,B912,"f",FALSE)</f>
        <v>45776</v>
      </c>
      <c r="I912" s="172">
        <f>_xll.qlInterestRateIndexValueDate(Index1M,$H912)</f>
        <v>45776</v>
      </c>
      <c r="J912" s="177">
        <f>IFERROR(_xll.qlIndexFixing(Index1M,$H912,TRUE,_xll.ohTrigger(RecalcTrigger,Trigger1M)),NA())</f>
        <v>2.1562585408562967E-2</v>
      </c>
      <c r="K912" s="44">
        <f>IFERROR(_xll.qlIndexFixing(Index3M,H912,TRUE,_xll.ohTrigger(RecalcTrigger,Trigger3M)),NA())</f>
        <v>2.2317546972393104E-2</v>
      </c>
      <c r="L912" s="44">
        <f>IFERROR(_xll.qlIndexFixing(Index6M,$H912,TRUE,_xll.ohTrigger(RecalcTrigger,Trigger6M)),NA())</f>
        <v>2.351226928311825E-2</v>
      </c>
      <c r="M912" s="178">
        <f>IFERROR(_xll.qlIndexFixing(Index1Y,$H912,TRUE,_xll.ohTrigger(RecalcTrigger,Trigger1Y)),NA())</f>
        <v>2.4494405342117664E-2</v>
      </c>
      <c r="N912" s="177">
        <f>IFERROR(_xll.qlIndexFixing(ONIndex1M,I912,TRUE,_xll.ohTrigger(RecalcTrigger,Trigger1M)),NA())</f>
        <v>2.1518681354633085E-2</v>
      </c>
      <c r="O912" s="44">
        <f>IFERROR(_xll.qlIndexFixing(ONIndex3M,I912,TRUE,_xll.ohTrigger(RecalcTrigger,Trigger3M)),NA())</f>
        <v>2.2165184773282887E-2</v>
      </c>
      <c r="P912" s="44">
        <f>IFERROR(_xll.qlIndexFixing(ONIndex6M,I912,TRUE,_xll.ohTrigger(RecalcTrigger,Trigger6M)),NA())</f>
        <v>2.3278784747698955E-2</v>
      </c>
      <c r="Q912" s="178">
        <f>IFERROR(_xll.qlIndexFixing(ONIndex1Y,I912,TRUE,_xll.ohTrigger(RecalcTrigger,Trigger1Y)),NA())</f>
        <v>2.3979973429975043E-2</v>
      </c>
    </row>
    <row r="913" spans="2:17" x14ac:dyDescent="0.2">
      <c r="B913" s="39" t="s">
        <v>42</v>
      </c>
      <c r="D913" s="42">
        <f>_xll.qlCalendarAdvance(Calendar,$D912,B913,"f",FALSE)</f>
        <v>45783</v>
      </c>
      <c r="E913" s="172">
        <f>_xll.qlInterestRateIndexValueDate(IndexON,D913)</f>
        <v>45783</v>
      </c>
      <c r="F913" s="188">
        <f>IFERROR(_xll.qlIndexFixing(IndexON,D913,TRUE,_xll.ohTrigger(RecalcTrigger,TriggerON)),NA())</f>
        <v>2.0438980980493904E-2</v>
      </c>
      <c r="H913" s="42">
        <f>_xll.qlCalendarAdvance(Calendar,$H912,B913,"f",FALSE)</f>
        <v>45783</v>
      </c>
      <c r="I913" s="172">
        <f>_xll.qlInterestRateIndexValueDate(Index1M,$H913)</f>
        <v>45783</v>
      </c>
      <c r="J913" s="177">
        <f>IFERROR(_xll.qlIndexFixing(Index1M,$H913,TRUE,_xll.ohTrigger(RecalcTrigger,Trigger1M)),NA())</f>
        <v>2.1576823995625279E-2</v>
      </c>
      <c r="K913" s="44">
        <f>IFERROR(_xll.qlIndexFixing(Index3M,H913,TRUE,_xll.ohTrigger(RecalcTrigger,Trigger3M)),NA())</f>
        <v>2.2334050877229915E-2</v>
      </c>
      <c r="L913" s="44">
        <f>IFERROR(_xll.qlIndexFixing(Index6M,$H913,TRUE,_xll.ohTrigger(RecalcTrigger,Trigger6M)),NA())</f>
        <v>2.3521442096168646E-2</v>
      </c>
      <c r="M913" s="178">
        <f>IFERROR(_xll.qlIndexFixing(Index1Y,$H913,TRUE,_xll.ohTrigger(RecalcTrigger,Trigger1Y)),NA())</f>
        <v>2.4502766072004967E-2</v>
      </c>
      <c r="N913" s="177">
        <f>IFERROR(_xll.qlIndexFixing(ONIndex1M,I913,TRUE,_xll.ohTrigger(RecalcTrigger,Trigger1M)),NA())</f>
        <v>2.1530692153937103E-2</v>
      </c>
      <c r="O913" s="44">
        <f>IFERROR(_xll.qlIndexFixing(ONIndex3M,I913,TRUE,_xll.ohTrigger(RecalcTrigger,Trigger3M)),NA())</f>
        <v>2.2178684946149163E-2</v>
      </c>
      <c r="P913" s="44">
        <f>IFERROR(_xll.qlIndexFixing(ONIndex6M,I913,TRUE,_xll.ohTrigger(RecalcTrigger,Trigger6M)),NA())</f>
        <v>2.3285737858226296E-2</v>
      </c>
      <c r="Q913" s="178">
        <f>IFERROR(_xll.qlIndexFixing(ONIndex1Y,I913,TRUE,_xll.ohTrigger(RecalcTrigger,Trigger1Y)),NA())</f>
        <v>2.3987739275767028E-2</v>
      </c>
    </row>
    <row r="914" spans="2:17" x14ac:dyDescent="0.2">
      <c r="B914" s="39" t="s">
        <v>42</v>
      </c>
      <c r="D914" s="42">
        <f>_xll.qlCalendarAdvance(Calendar,$D913,B914,"f",FALSE)</f>
        <v>45790</v>
      </c>
      <c r="E914" s="172">
        <f>_xll.qlInterestRateIndexValueDate(IndexON,D914)</f>
        <v>45790</v>
      </c>
      <c r="F914" s="188">
        <f>IFERROR(_xll.qlIndexFixing(IndexON,D914,TRUE,_xll.ohTrigger(RecalcTrigger,TriggerON)),NA())</f>
        <v>2.0455966583272644E-2</v>
      </c>
      <c r="H914" s="42">
        <f>_xll.qlCalendarAdvance(Calendar,$H913,B914,"f",FALSE)</f>
        <v>45790</v>
      </c>
      <c r="I914" s="172">
        <f>_xll.qlInterestRateIndexValueDate(Index1M,$H914)</f>
        <v>45790</v>
      </c>
      <c r="J914" s="177">
        <f>IFERROR(_xll.qlIndexFixing(Index1M,$H914,TRUE,_xll.ohTrigger(RecalcTrigger,Trigger1M)),NA())</f>
        <v>2.1589822984340815E-2</v>
      </c>
      <c r="K914" s="44">
        <f>IFERROR(_xll.qlIndexFixing(Index3M,H914,TRUE,_xll.ohTrigger(RecalcTrigger,Trigger3M)),NA())</f>
        <v>2.234897962451721E-2</v>
      </c>
      <c r="L914" s="44">
        <f>IFERROR(_xll.qlIndexFixing(Index6M,$H914,TRUE,_xll.ohTrigger(RecalcTrigger,Trigger6M)),NA())</f>
        <v>2.3529353674309441E-2</v>
      </c>
      <c r="M914" s="178">
        <f>IFERROR(_xll.qlIndexFixing(Index1Y,$H914,TRUE,_xll.ohTrigger(RecalcTrigger,Trigger1Y)),NA())</f>
        <v>2.4511096323043491E-2</v>
      </c>
      <c r="N914" s="177">
        <f>IFERROR(_xll.qlIndexFixing(ONIndex1M,I914,TRUE,_xll.ohTrigger(RecalcTrigger,Trigger1M)),NA())</f>
        <v>2.154301005315995E-2</v>
      </c>
      <c r="O914" s="44">
        <f>IFERROR(_xll.qlIndexFixing(ONIndex3M,I914,TRUE,_xll.ohTrigger(RecalcTrigger,Trigger3M)),NA())</f>
        <v>2.2192364570069456E-2</v>
      </c>
      <c r="P914" s="44">
        <f>IFERROR(_xll.qlIndexFixing(ONIndex6M,I914,TRUE,_xll.ohTrigger(RecalcTrigger,Trigger6M)),NA())</f>
        <v>2.3292750283284702E-2</v>
      </c>
      <c r="Q914" s="178">
        <f>IFERROR(_xll.qlIndexFixing(ONIndex1Y,I914,TRUE,_xll.ohTrigger(RecalcTrigger,Trigger1Y)),NA())</f>
        <v>2.3995581788909259E-2</v>
      </c>
    </row>
    <row r="915" spans="2:17" x14ac:dyDescent="0.2">
      <c r="B915" s="39" t="s">
        <v>42</v>
      </c>
      <c r="D915" s="42">
        <f>_xll.qlCalendarAdvance(Calendar,$D914,B915,"f",FALSE)</f>
        <v>45797</v>
      </c>
      <c r="E915" s="172">
        <f>_xll.qlInterestRateIndexValueDate(IndexON,D915)</f>
        <v>45797</v>
      </c>
      <c r="F915" s="188">
        <f>IFERROR(_xll.qlIndexFixing(IndexON,D915,TRUE,_xll.ohTrigger(RecalcTrigger,TriggerON)),NA())</f>
        <v>2.0473335246921076E-2</v>
      </c>
      <c r="H915" s="42">
        <f>_xll.qlCalendarAdvance(Calendar,$H914,B915,"f",FALSE)</f>
        <v>45797</v>
      </c>
      <c r="I915" s="172">
        <f>_xll.qlInterestRateIndexValueDate(Index1M,$H915)</f>
        <v>45797</v>
      </c>
      <c r="J915" s="177">
        <f>IFERROR(_xll.qlIndexFixing(Index1M,$H915,TRUE,_xll.ohTrigger(RecalcTrigger,Trigger1M)),NA())</f>
        <v>2.1603129632137001E-2</v>
      </c>
      <c r="K915" s="44">
        <f>IFERROR(_xll.qlIndexFixing(Index3M,H915,TRUE,_xll.ohTrigger(RecalcTrigger,Trigger3M)),NA())</f>
        <v>2.2364088878776157E-2</v>
      </c>
      <c r="L915" s="44">
        <f>IFERROR(_xll.qlIndexFixing(Index6M,$H915,TRUE,_xll.ohTrigger(RecalcTrigger,Trigger6M)),NA())</f>
        <v>2.3537337602469507E-2</v>
      </c>
      <c r="M915" s="178">
        <f>IFERROR(_xll.qlIndexFixing(Index1Y,$H915,TRUE,_xll.ohTrigger(RecalcTrigger,Trigger1Y)),NA())</f>
        <v>2.451939257548541E-2</v>
      </c>
      <c r="N915" s="177">
        <f>IFERROR(_xll.qlIndexFixing(ONIndex1M,I915,TRUE,_xll.ohTrigger(RecalcTrigger,Trigger1M)),NA())</f>
        <v>2.1555635052220579E-2</v>
      </c>
      <c r="O915" s="44">
        <f>IFERROR(_xll.qlIndexFixing(ONIndex3M,I915,TRUE,_xll.ohTrigger(RecalcTrigger,Trigger3M)),NA())</f>
        <v>2.2206223645043766E-2</v>
      </c>
      <c r="P915" s="44">
        <f>IFERROR(_xll.qlIndexFixing(ONIndex6M,I915,TRUE,_xll.ohTrigger(RecalcTrigger,Trigger6M)),NA())</f>
        <v>2.3299822022955219E-2</v>
      </c>
      <c r="Q915" s="178">
        <f>IFERROR(_xll.qlIndexFixing(ONIndex1Y,I915,TRUE,_xll.ohTrigger(RecalcTrigger,Trigger1Y)),NA())</f>
        <v>2.4003500969158598E-2</v>
      </c>
    </row>
    <row r="916" spans="2:17" x14ac:dyDescent="0.2">
      <c r="B916" s="39" t="s">
        <v>42</v>
      </c>
      <c r="D916" s="42">
        <f>_xll.qlCalendarAdvance(Calendar,$D915,B916,"f",FALSE)</f>
        <v>45804</v>
      </c>
      <c r="E916" s="172">
        <f>_xll.qlInterestRateIndexValueDate(IndexON,D916)</f>
        <v>45804</v>
      </c>
      <c r="F916" s="188">
        <f>IFERROR(_xll.qlIndexFixing(IndexON,D916,TRUE,_xll.ohTrigger(RecalcTrigger,TriggerON)),NA())</f>
        <v>2.0491086971601291E-2</v>
      </c>
      <c r="H916" s="42">
        <f>_xll.qlCalendarAdvance(Calendar,$H915,B916,"f",FALSE)</f>
        <v>45804</v>
      </c>
      <c r="I916" s="172">
        <f>_xll.qlInterestRateIndexValueDate(Index1M,$H916)</f>
        <v>45804</v>
      </c>
      <c r="J916" s="177">
        <f>IFERROR(_xll.qlIndexFixing(Index1M,$H916,TRUE,_xll.ohTrigger(RecalcTrigger,Trigger1M)),NA())</f>
        <v>2.1616743940049137E-2</v>
      </c>
      <c r="K916" s="44">
        <f>IFERROR(_xll.qlIndexFixing(Index3M,H916,TRUE,_xll.ohTrigger(RecalcTrigger,Trigger3M)),NA())</f>
        <v>2.2379378642056698E-2</v>
      </c>
      <c r="L916" s="44">
        <f>IFERROR(_xll.qlIndexFixing(Index6M,$H916,TRUE,_xll.ohTrigger(RecalcTrigger,Trigger6M)),NA())</f>
        <v>2.3545395884570997E-2</v>
      </c>
      <c r="M916" s="178">
        <f>IFERROR(_xll.qlIndexFixing(Index1Y,$H916,TRUE,_xll.ohTrigger(RecalcTrigger,Trigger1Y)),NA())</f>
        <v>2.4527651309473653E-2</v>
      </c>
      <c r="N916" s="177">
        <f>IFERROR(_xll.qlIndexFixing(ONIndex1M,I916,TRUE,_xll.ohTrigger(RecalcTrigger,Trigger1M)),NA())</f>
        <v>2.1568567151200035E-2</v>
      </c>
      <c r="O916" s="44">
        <f>IFERROR(_xll.qlIndexFixing(ONIndex3M,I916,TRUE,_xll.ohTrigger(RecalcTrigger,Trigger3M)),NA())</f>
        <v>2.2220262171072092E-2</v>
      </c>
      <c r="P916" s="44">
        <f>IFERROR(_xll.qlIndexFixing(ONIndex6M,I916,TRUE,_xll.ohTrigger(RecalcTrigger,Trigger6M)),NA())</f>
        <v>2.3306953077075754E-2</v>
      </c>
      <c r="Q916" s="178">
        <f>IFERROR(_xll.qlIndexFixing(ONIndex1Y,I916,TRUE,_xll.ohTrigger(RecalcTrigger,Trigger1Y)),NA())</f>
        <v>2.4011496816758182E-2</v>
      </c>
    </row>
    <row r="917" spans="2:17" x14ac:dyDescent="0.2">
      <c r="B917" s="39" t="s">
        <v>42</v>
      </c>
      <c r="D917" s="42">
        <f>_xll.qlCalendarAdvance(Calendar,$D916,B917,"f",FALSE)</f>
        <v>45811</v>
      </c>
      <c r="E917" s="172">
        <f>_xll.qlInterestRateIndexValueDate(IndexON,D917)</f>
        <v>45811</v>
      </c>
      <c r="F917" s="188">
        <f>IFERROR(_xll.qlIndexFixing(IndexON,D917,TRUE,_xll.ohTrigger(RecalcTrigger,TriggerON)),NA())</f>
        <v>2.0509221757394336E-2</v>
      </c>
      <c r="H917" s="42">
        <f>_xll.qlCalendarAdvance(Calendar,$H916,B917,"f",FALSE)</f>
        <v>45811</v>
      </c>
      <c r="I917" s="172">
        <f>_xll.qlInterestRateIndexValueDate(Index1M,$H917)</f>
        <v>45811</v>
      </c>
      <c r="J917" s="177">
        <f>IFERROR(_xll.qlIndexFixing(Index1M,$H917,TRUE,_xll.ohTrigger(RecalcTrigger,Trigger1M)),NA())</f>
        <v>2.1629004847782927E-2</v>
      </c>
      <c r="K917" s="44">
        <f>IFERROR(_xll.qlIndexFixing(Index3M,H917,TRUE,_xll.ohTrigger(RecalcTrigger,Trigger3M)),NA())</f>
        <v>2.2394848916436082E-2</v>
      </c>
      <c r="L917" s="44">
        <f>IFERROR(_xll.qlIndexFixing(Index6M,$H917,TRUE,_xll.ohTrigger(RecalcTrigger,Trigger6M)),NA())</f>
        <v>2.3552166751884391E-2</v>
      </c>
      <c r="M917" s="178">
        <f>IFERROR(_xll.qlIndexFixing(Index1Y,$H917,TRUE,_xll.ohTrigger(RecalcTrigger,Trigger1Y)),NA())</f>
        <v>2.4535869005040567E-2</v>
      </c>
      <c r="N917" s="177">
        <f>IFERROR(_xll.qlIndexFixing(ONIndex1M,I917,TRUE,_xll.ohTrigger(RecalcTrigger,Trigger1M)),NA())</f>
        <v>2.158180635009832E-2</v>
      </c>
      <c r="O917" s="44">
        <f>IFERROR(_xll.qlIndexFixing(ONIndex3M,I917,TRUE,_xll.ohTrigger(RecalcTrigger,Trigger3M)),NA())</f>
        <v>2.2234480148154434E-2</v>
      </c>
      <c r="P917" s="44">
        <f>IFERROR(_xll.qlIndexFixing(ONIndex6M,I917,TRUE,_xll.ohTrigger(RecalcTrigger,Trigger6M)),NA())</f>
        <v>2.3314143445889446E-2</v>
      </c>
      <c r="Q917" s="178">
        <f>IFERROR(_xll.qlIndexFixing(ONIndex1Y,I917,TRUE,_xll.ohTrigger(RecalcTrigger,Trigger1Y)),NA())</f>
        <v>2.401956933154592E-2</v>
      </c>
    </row>
    <row r="918" spans="2:17" x14ac:dyDescent="0.2">
      <c r="B918" s="39" t="s">
        <v>42</v>
      </c>
      <c r="D918" s="42">
        <f>_xll.qlCalendarAdvance(Calendar,$D917,B918,"f",FALSE)</f>
        <v>45818</v>
      </c>
      <c r="E918" s="172">
        <f>_xll.qlInterestRateIndexValueDate(IndexON,D918)</f>
        <v>45818</v>
      </c>
      <c r="F918" s="188">
        <f>IFERROR(_xll.qlIndexFixing(IndexON,D918,TRUE,_xll.ohTrigger(RecalcTrigger,TriggerON)),NA())</f>
        <v>2.052773960430021E-2</v>
      </c>
      <c r="H918" s="42">
        <f>_xll.qlCalendarAdvance(Calendar,$H917,B918,"f",FALSE)</f>
        <v>45818</v>
      </c>
      <c r="I918" s="172">
        <f>_xll.qlInterestRateIndexValueDate(Index1M,$H918)</f>
        <v>45818</v>
      </c>
      <c r="J918" s="177">
        <f>IFERROR(_xll.qlIndexFixing(Index1M,$H918,TRUE,_xll.ohTrigger(RecalcTrigger,Trigger1M)),NA())</f>
        <v>2.1643211661801796E-2</v>
      </c>
      <c r="K918" s="44">
        <f>IFERROR(_xll.qlIndexFixing(Index3M,H918,TRUE,_xll.ohTrigger(RecalcTrigger,Trigger3M)),NA())</f>
        <v>2.2410499704010947E-2</v>
      </c>
      <c r="L918" s="44">
        <f>IFERROR(_xll.qlIndexFixing(Index6M,$H918,TRUE,_xll.ohTrigger(RecalcTrigger,Trigger6M)),NA())</f>
        <v>2.3560372693497249E-2</v>
      </c>
      <c r="M918" s="178">
        <f>IFERROR(_xll.qlIndexFixing(Index1Y,$H918,TRUE,_xll.ohTrigger(RecalcTrigger,Trigger1Y)),NA())</f>
        <v>2.4544042142110589E-2</v>
      </c>
      <c r="N918" s="177">
        <f>IFERROR(_xll.qlIndexFixing(ONIndex1M,I918,TRUE,_xll.ohTrigger(RecalcTrigger,Trigger1M)),NA())</f>
        <v>2.1595352648915433E-2</v>
      </c>
      <c r="O918" s="44">
        <f>IFERROR(_xll.qlIndexFixing(ONIndex3M,I918,TRUE,_xll.ohTrigger(RecalcTrigger,Trigger3M)),NA())</f>
        <v>2.2248877576371839E-2</v>
      </c>
      <c r="P918" s="44">
        <f>IFERROR(_xll.qlIndexFixing(ONIndex6M,I918,TRUE,_xll.ohTrigger(RecalcTrigger,Trigger6M)),NA())</f>
        <v>2.3321393129234202E-2</v>
      </c>
      <c r="Q918" s="178">
        <f>IFERROR(_xll.qlIndexFixing(ONIndex1Y,I918,TRUE,_xll.ohTrigger(RecalcTrigger,Trigger1Y)),NA())</f>
        <v>2.4027718513683904E-2</v>
      </c>
    </row>
    <row r="919" spans="2:17" x14ac:dyDescent="0.2">
      <c r="B919" s="39" t="s">
        <v>42</v>
      </c>
      <c r="D919" s="42">
        <f>_xll.qlCalendarAdvance(Calendar,$D918,B919,"f",FALSE)</f>
        <v>45825</v>
      </c>
      <c r="E919" s="172">
        <f>_xll.qlInterestRateIndexValueDate(IndexON,D919)</f>
        <v>45825</v>
      </c>
      <c r="F919" s="188">
        <f>IFERROR(_xll.qlIndexFixing(IndexON,D919,TRUE,_xll.ohTrigger(RecalcTrigger,TriggerON)),NA())</f>
        <v>2.0546640512399961E-2</v>
      </c>
      <c r="H919" s="42">
        <f>_xll.qlCalendarAdvance(Calendar,$H918,B919,"f",FALSE)</f>
        <v>45825</v>
      </c>
      <c r="I919" s="172">
        <f>_xll.qlInterestRateIndexValueDate(Index1M,$H919)</f>
        <v>45825</v>
      </c>
      <c r="J919" s="177">
        <f>IFERROR(_xll.qlIndexFixing(Index1M,$H919,TRUE,_xll.ohTrigger(RecalcTrigger,Trigger1M)),NA())</f>
        <v>2.1657726120338082E-2</v>
      </c>
      <c r="K919" s="44">
        <f>IFERROR(_xll.qlIndexFixing(Index3M,H919,TRUE,_xll.ohTrigger(RecalcTrigger,Trigger3M)),NA())</f>
        <v>2.2426331006906115E-2</v>
      </c>
      <c r="L919" s="44">
        <f>IFERROR(_xll.qlIndexFixing(Index6M,$H919,TRUE,_xll.ohTrigger(RecalcTrigger,Trigger6M)),NA())</f>
        <v>2.3568658818954844E-2</v>
      </c>
      <c r="M919" s="178">
        <f>IFERROR(_xll.qlIndexFixing(Index1Y,$H919,TRUE,_xll.ohTrigger(RecalcTrigger,Trigger1Y)),NA())</f>
        <v>2.4552167200501129E-2</v>
      </c>
      <c r="N919" s="177">
        <f>IFERROR(_xll.qlIndexFixing(ONIndex1M,I919,TRUE,_xll.ohTrigger(RecalcTrigger,Trigger1M)),NA())</f>
        <v>2.1609206047813467E-2</v>
      </c>
      <c r="O919" s="44">
        <f>IFERROR(_xll.qlIndexFixing(ONIndex3M,I919,TRUE,_xll.ohTrigger(RecalcTrigger,Trigger3M)),NA())</f>
        <v>2.2263454455724307E-2</v>
      </c>
      <c r="P919" s="44">
        <f>IFERROR(_xll.qlIndexFixing(ONIndex6M,I919,TRUE,_xll.ohTrigger(RecalcTrigger,Trigger6M)),NA())</f>
        <v>2.332870212719107E-2</v>
      </c>
      <c r="Q919" s="178">
        <f>IFERROR(_xll.qlIndexFixing(ONIndex1Y,I919,TRUE,_xll.ohTrigger(RecalcTrigger,Trigger1Y)),NA())</f>
        <v>2.4035944363091089E-2</v>
      </c>
    </row>
    <row r="920" spans="2:17" x14ac:dyDescent="0.2">
      <c r="B920" s="39" t="s">
        <v>42</v>
      </c>
      <c r="D920" s="42">
        <f>_xll.qlCalendarAdvance(Calendar,$D919,B920,"f",FALSE)</f>
        <v>45832</v>
      </c>
      <c r="E920" s="172">
        <f>_xll.qlInterestRateIndexValueDate(IndexON,D920)</f>
        <v>45832</v>
      </c>
      <c r="F920" s="188">
        <f>IFERROR(_xll.qlIndexFixing(IndexON,D920,TRUE,_xll.ohTrigger(RecalcTrigger,TriggerON)),NA())</f>
        <v>2.0565924481774633E-2</v>
      </c>
      <c r="H920" s="42">
        <f>_xll.qlCalendarAdvance(Calendar,$H919,B920,"f",FALSE)</f>
        <v>45832</v>
      </c>
      <c r="I920" s="172">
        <f>_xll.qlInterestRateIndexValueDate(Index1M,$H920)</f>
        <v>45832</v>
      </c>
      <c r="J920" s="177">
        <f>IFERROR(_xll.qlIndexFixing(Index1M,$H920,TRUE,_xll.ohTrigger(RecalcTrigger,Trigger1M)),NA())</f>
        <v>2.1672548224485909E-2</v>
      </c>
      <c r="K920" s="44">
        <f>IFERROR(_xll.qlIndexFixing(Index3M,H920,TRUE,_xll.ohTrigger(RecalcTrigger,Trigger3M)),NA())</f>
        <v>2.2442342827271068E-2</v>
      </c>
      <c r="L920" s="44">
        <f>IFERROR(_xll.qlIndexFixing(Index6M,$H920,TRUE,_xll.ohTrigger(RecalcTrigger,Trigger6M)),NA())</f>
        <v>2.3577027143150978E-2</v>
      </c>
      <c r="M920" s="178">
        <f>IFERROR(_xll.qlIndexFixing(Index1Y,$H920,TRUE,_xll.ohTrigger(RecalcTrigger,Trigger1Y)),NA())</f>
        <v>2.4560240659925014E-2</v>
      </c>
      <c r="N920" s="177">
        <f>IFERROR(_xll.qlIndexFixing(ONIndex1M,I920,TRUE,_xll.ohTrigger(RecalcTrigger,Trigger1M)),NA())</f>
        <v>2.1623366546873468E-2</v>
      </c>
      <c r="O920" s="44">
        <f>IFERROR(_xll.qlIndexFixing(ONIndex3M,I920,TRUE,_xll.ohTrigger(RecalcTrigger,Trigger3M)),NA())</f>
        <v>2.2278210786292885E-2</v>
      </c>
      <c r="P920" s="44">
        <f>IFERROR(_xll.qlIndexFixing(ONIndex6M,I920,TRUE,_xll.ohTrigger(RecalcTrigger,Trigger6M)),NA())</f>
        <v>2.3336070439760048E-2</v>
      </c>
      <c r="Q920" s="178">
        <f>IFERROR(_xll.qlIndexFixing(ONIndex1Y,I920,TRUE,_xll.ohTrigger(RecalcTrigger,Trigger1Y)),NA())</f>
        <v>2.4044246879686426E-2</v>
      </c>
    </row>
    <row r="921" spans="2:17" x14ac:dyDescent="0.2">
      <c r="B921" s="39" t="s">
        <v>42</v>
      </c>
      <c r="D921" s="42">
        <f>_xll.qlCalendarAdvance(Calendar,$D920,B921,"f",FALSE)</f>
        <v>45839</v>
      </c>
      <c r="E921" s="172">
        <f>_xll.qlInterestRateIndexValueDate(IndexON,D921)</f>
        <v>45839</v>
      </c>
      <c r="F921" s="188">
        <f>IFERROR(_xll.qlIndexFixing(IndexON,D921,TRUE,_xll.ohTrigger(RecalcTrigger,TriggerON)),NA())</f>
        <v>2.0585591512343182E-2</v>
      </c>
      <c r="H921" s="42">
        <f>_xll.qlCalendarAdvance(Calendar,$H920,B921,"f",FALSE)</f>
        <v>45839</v>
      </c>
      <c r="I921" s="172">
        <f>_xll.qlInterestRateIndexValueDate(Index1M,$H921)</f>
        <v>45839</v>
      </c>
      <c r="J921" s="177">
        <f>IFERROR(_xll.qlIndexFixing(Index1M,$H921,TRUE,_xll.ohTrigger(RecalcTrigger,Trigger1M)),NA())</f>
        <v>2.1689430419498328E-2</v>
      </c>
      <c r="K921" s="44">
        <f>IFERROR(_xll.qlIndexFixing(Index3M,H921,TRUE,_xll.ohTrigger(RecalcTrigger,Trigger3M)),NA())</f>
        <v>2.2458535167277322E-2</v>
      </c>
      <c r="L921" s="44">
        <f>IFERROR(_xll.qlIndexFixing(Index6M,$H921,TRUE,_xll.ohTrigger(RecalcTrigger,Trigger6M)),NA())</f>
        <v>2.3588266643494817E-2</v>
      </c>
      <c r="M921" s="178">
        <f>IFERROR(_xll.qlIndexFixing(Index1Y,$H921,TRUE,_xll.ohTrigger(RecalcTrigger,Trigger1Y)),NA())</f>
        <v>2.4568258999991155E-2</v>
      </c>
      <c r="N921" s="177">
        <f>IFERROR(_xll.qlIndexFixing(ONIndex1M,I921,TRUE,_xll.ohTrigger(RecalcTrigger,Trigger1M)),NA())</f>
        <v>2.1637834145852297E-2</v>
      </c>
      <c r="O921" s="44">
        <f>IFERROR(_xll.qlIndexFixing(ONIndex3M,I921,TRUE,_xll.ohTrigger(RecalcTrigger,Trigger3M)),NA())</f>
        <v>2.2293146567996525E-2</v>
      </c>
      <c r="P921" s="44">
        <f>IFERROR(_xll.qlIndexFixing(ONIndex6M,I921,TRUE,_xll.ohTrigger(RecalcTrigger,Trigger6M)),NA())</f>
        <v>2.3343498066779045E-2</v>
      </c>
      <c r="Q921" s="178">
        <f>IFERROR(_xll.qlIndexFixing(ONIndex1Y,I921,TRUE,_xll.ohTrigger(RecalcTrigger,Trigger1Y)),NA())</f>
        <v>2.4052626063550964E-2</v>
      </c>
    </row>
    <row r="922" spans="2:17" x14ac:dyDescent="0.2">
      <c r="B922" s="39" t="s">
        <v>42</v>
      </c>
      <c r="D922" s="42">
        <f>_xll.qlCalendarAdvance(Calendar,$D921,B922,"f",FALSE)</f>
        <v>45846</v>
      </c>
      <c r="E922" s="172">
        <f>_xll.qlInterestRateIndexValueDate(IndexON,D922)</f>
        <v>45846</v>
      </c>
      <c r="F922" s="188">
        <f>IFERROR(_xll.qlIndexFixing(IndexON,D922,TRUE,_xll.ohTrigger(RecalcTrigger,TriggerON)),NA())</f>
        <v>2.0605641604348746E-2</v>
      </c>
      <c r="H922" s="42">
        <f>_xll.qlCalendarAdvance(Calendar,$H921,B922,"f",FALSE)</f>
        <v>45846</v>
      </c>
      <c r="I922" s="172">
        <f>_xll.qlInterestRateIndexValueDate(Index1M,$H922)</f>
        <v>45846</v>
      </c>
      <c r="J922" s="177">
        <f>IFERROR(_xll.qlIndexFixing(Index1M,$H922,TRUE,_xll.ohTrigger(RecalcTrigger,Trigger1M)),NA())</f>
        <v>2.1704890711327227E-2</v>
      </c>
      <c r="K922" s="44">
        <f>IFERROR(_xll.qlIndexFixing(Index3M,H922,TRUE,_xll.ohTrigger(RecalcTrigger,Trigger3M)),NA())</f>
        <v>2.2474904089209397E-2</v>
      </c>
      <c r="L922" s="44">
        <f>IFERROR(_xll.qlIndexFixing(Index6M,$H922,TRUE,_xll.ohTrigger(RecalcTrigger,Trigger6M)),NA())</f>
        <v>2.3595419234696484E-2</v>
      </c>
      <c r="M922" s="178">
        <f>IFERROR(_xll.qlIndexFixing(Index1Y,$H922,TRUE,_xll.ohTrigger(RecalcTrigger,Trigger1Y)),NA())</f>
        <v>2.4576218700206542E-2</v>
      </c>
      <c r="N922" s="177">
        <f>IFERROR(_xll.qlIndexFixing(ONIndex1M,I922,TRUE,_xll.ohTrigger(RecalcTrigger,Trigger1M)),NA())</f>
        <v>2.1652608844912047E-2</v>
      </c>
      <c r="O922" s="44">
        <f>IFERROR(_xll.qlIndexFixing(ONIndex3M,I922,TRUE,_xll.ohTrigger(RecalcTrigger,Trigger3M)),NA())</f>
        <v>2.2308261800835227E-2</v>
      </c>
      <c r="P922" s="44">
        <f>IFERROR(_xll.qlIndexFixing(ONIndex6M,I922,TRUE,_xll.ohTrigger(RecalcTrigger,Trigger6M)),NA())</f>
        <v>2.3350985008491199E-2</v>
      </c>
      <c r="Q922" s="178">
        <f>IFERROR(_xll.qlIndexFixing(ONIndex1Y,I922,TRUE,_xll.ohTrigger(RecalcTrigger,Trigger1Y)),NA())</f>
        <v>2.4061081914765747E-2</v>
      </c>
    </row>
    <row r="923" spans="2:17" x14ac:dyDescent="0.2">
      <c r="B923" s="39" t="s">
        <v>42</v>
      </c>
      <c r="D923" s="42">
        <f>_xll.qlCalendarAdvance(Calendar,$D922,B923,"f",FALSE)</f>
        <v>45853</v>
      </c>
      <c r="E923" s="172">
        <f>_xll.qlInterestRateIndexValueDate(IndexON,D923)</f>
        <v>45853</v>
      </c>
      <c r="F923" s="188">
        <f>IFERROR(_xll.qlIndexFixing(IndexON,D923,TRUE,_xll.ohTrigger(RecalcTrigger,TriggerON)),NA())</f>
        <v>2.0626074757791324E-2</v>
      </c>
      <c r="H923" s="42">
        <f>_xll.qlCalendarAdvance(Calendar,$H922,B923,"f",FALSE)</f>
        <v>45853</v>
      </c>
      <c r="I923" s="172">
        <f>_xll.qlInterestRateIndexValueDate(Index1M,$H923)</f>
        <v>45853</v>
      </c>
      <c r="J923" s="177">
        <f>IFERROR(_xll.qlIndexFixing(Index1M,$H923,TRUE,_xll.ohTrigger(RecalcTrigger,Trigger1M)),NA())</f>
        <v>2.1720658671238145E-2</v>
      </c>
      <c r="K923" s="44">
        <f>IFERROR(_xll.qlIndexFixing(Index3M,H923,TRUE,_xll.ohTrigger(RecalcTrigger,Trigger3M)),NA())</f>
        <v>2.2491429895590661E-2</v>
      </c>
      <c r="L923" s="44">
        <f>IFERROR(_xll.qlIndexFixing(Index6M,$H923,TRUE,_xll.ohTrigger(RecalcTrigger,Trigger6M)),NA())</f>
        <v>2.3604054107657851E-2</v>
      </c>
      <c r="M923" s="178">
        <f>IFERROR(_xll.qlIndexFixing(Index1Y,$H923,TRUE,_xll.ohTrigger(RecalcTrigger,Trigger1Y)),NA())</f>
        <v>2.4584116239979359E-2</v>
      </c>
      <c r="N923" s="177">
        <f>IFERROR(_xll.qlIndexFixing(ONIndex1M,I923,TRUE,_xll.ohTrigger(RecalcTrigger,Trigger1M)),NA())</f>
        <v>2.1667690644295856E-2</v>
      </c>
      <c r="O923" s="44">
        <f>IFERROR(_xll.qlIndexFixing(ONIndex3M,I923,TRUE,_xll.ohTrigger(RecalcTrigger,Trigger3M)),NA())</f>
        <v>2.2323556484890039E-2</v>
      </c>
      <c r="P923" s="44">
        <f>IFERROR(_xll.qlIndexFixing(ONIndex6M,I923,TRUE,_xll.ohTrigger(RecalcTrigger,Trigger6M)),NA())</f>
        <v>2.3358531264734417E-2</v>
      </c>
      <c r="Q923" s="178">
        <f>IFERROR(_xll.qlIndexFixing(ONIndex1Y,I923,TRUE,_xll.ohTrigger(RecalcTrigger,Trigger1Y)),NA())</f>
        <v>2.4069614433249731E-2</v>
      </c>
    </row>
    <row r="924" spans="2:17" x14ac:dyDescent="0.2">
      <c r="B924" s="39" t="s">
        <v>42</v>
      </c>
      <c r="D924" s="42">
        <f>_xll.qlCalendarAdvance(Calendar,$D923,B924,"f",FALSE)</f>
        <v>45860</v>
      </c>
      <c r="E924" s="172">
        <f>_xll.qlInterestRateIndexValueDate(IndexON,D924)</f>
        <v>45860</v>
      </c>
      <c r="F924" s="188">
        <f>IFERROR(_xll.qlIndexFixing(IndexON,D924,TRUE,_xll.ohTrigger(RecalcTrigger,TriggerON)),NA())</f>
        <v>2.0646890972670917E-2</v>
      </c>
      <c r="H924" s="42">
        <f>_xll.qlCalendarAdvance(Calendar,$H923,B924,"f",FALSE)</f>
        <v>45860</v>
      </c>
      <c r="I924" s="172">
        <f>_xll.qlInterestRateIndexValueDate(Index1M,$H924)</f>
        <v>45860</v>
      </c>
      <c r="J924" s="177">
        <f>IFERROR(_xll.qlIndexFixing(Index1M,$H924,TRUE,_xll.ohTrigger(RecalcTrigger,Trigger1M)),NA())</f>
        <v>2.1736734300462458E-2</v>
      </c>
      <c r="K924" s="44">
        <f>IFERROR(_xll.qlIndexFixing(Index3M,H924,TRUE,_xll.ohTrigger(RecalcTrigger,Trigger3M)),NA())</f>
        <v>2.250808894869278E-2</v>
      </c>
      <c r="L924" s="44">
        <f>IFERROR(_xll.qlIndexFixing(Index6M,$H924,TRUE,_xll.ohTrigger(RecalcTrigger,Trigger6M)),NA())</f>
        <v>2.3612779367445113E-2</v>
      </c>
      <c r="M924" s="178">
        <f>IFERROR(_xll.qlIndexFixing(Index1Y,$H924,TRUE,_xll.ohTrigger(RecalcTrigger,Trigger1Y)),NA())</f>
        <v>2.4591948098619199E-2</v>
      </c>
      <c r="N924" s="177">
        <f>IFERROR(_xll.qlIndexFixing(ONIndex1M,I924,TRUE,_xll.ohTrigger(RecalcTrigger,Trigger1M)),NA())</f>
        <v>2.168307954367954E-2</v>
      </c>
      <c r="O924" s="44">
        <f>IFERROR(_xll.qlIndexFixing(ONIndex3M,I924,TRUE,_xll.ohTrigger(RecalcTrigger,Trigger3M)),NA())</f>
        <v>2.2339030620242006E-2</v>
      </c>
      <c r="P924" s="44">
        <f>IFERROR(_xll.qlIndexFixing(ONIndex6M,I924,TRUE,_xll.ohTrigger(RecalcTrigger,Trigger6M)),NA())</f>
        <v>2.3366136835589746E-2</v>
      </c>
      <c r="Q924" s="178">
        <f>IFERROR(_xll.qlIndexFixing(ONIndex1Y,I924,TRUE,_xll.ohTrigger(RecalcTrigger,Trigger1Y)),NA())</f>
        <v>2.407822361908396E-2</v>
      </c>
    </row>
    <row r="925" spans="2:17" x14ac:dyDescent="0.2">
      <c r="B925" s="39" t="s">
        <v>42</v>
      </c>
      <c r="D925" s="42">
        <f>_xll.qlCalendarAdvance(Calendar,$D924,B925,"f",FALSE)</f>
        <v>45867</v>
      </c>
      <c r="E925" s="172">
        <f>_xll.qlInterestRateIndexValueDate(IndexON,D925)</f>
        <v>45867</v>
      </c>
      <c r="F925" s="188">
        <f>IFERROR(_xll.qlIndexFixing(IndexON,D925,TRUE,_xll.ohTrigger(RecalcTrigger,TriggerON)),NA())</f>
        <v>2.0668090249149618E-2</v>
      </c>
      <c r="H925" s="42">
        <f>_xll.qlCalendarAdvance(Calendar,$H924,B925,"f",FALSE)</f>
        <v>45867</v>
      </c>
      <c r="I925" s="172">
        <f>_xll.qlInterestRateIndexValueDate(Index1M,$H925)</f>
        <v>45867</v>
      </c>
      <c r="J925" s="177">
        <f>IFERROR(_xll.qlIndexFixing(Index1M,$H925,TRUE,_xll.ohTrigger(RecalcTrigger,Trigger1M)),NA())</f>
        <v>2.1753117600257686E-2</v>
      </c>
      <c r="K925" s="44">
        <f>IFERROR(_xll.qlIndexFixing(Index3M,H925,TRUE,_xll.ohTrigger(RecalcTrigger,Trigger3M)),NA())</f>
        <v>2.2524857610406852E-2</v>
      </c>
      <c r="L925" s="44">
        <f>IFERROR(_xll.qlIndexFixing(Index6M,$H925,TRUE,_xll.ohTrigger(RecalcTrigger,Trigger6M)),NA())</f>
        <v>2.3621597018371559E-2</v>
      </c>
      <c r="M925" s="178">
        <f>IFERROR(_xll.qlIndexFixing(Index1Y,$H925,TRUE,_xll.ohTrigger(RecalcTrigger,Trigger1Y)),NA())</f>
        <v>2.459971075534062E-2</v>
      </c>
      <c r="N925" s="177">
        <f>IFERROR(_xll.qlIndexFixing(ONIndex1M,I925,TRUE,_xll.ohTrigger(RecalcTrigger,Trigger1M)),NA())</f>
        <v>2.1698775543387283E-2</v>
      </c>
      <c r="O925" s="44">
        <f>IFERROR(_xll.qlIndexFixing(ONIndex3M,I925,TRUE,_xll.ohTrigger(RecalcTrigger,Trigger3M)),NA())</f>
        <v>2.2354684206891129E-2</v>
      </c>
      <c r="P925" s="44">
        <f>IFERROR(_xll.qlIndexFixing(ONIndex6M,I925,TRUE,_xll.ohTrigger(RecalcTrigger,Trigger6M)),NA())</f>
        <v>2.3373801721138232E-2</v>
      </c>
      <c r="Q925" s="178">
        <f>IFERROR(_xll.qlIndexFixing(ONIndex1Y,I925,TRUE,_xll.ohTrigger(RecalcTrigger,Trigger1Y)),NA())</f>
        <v>2.408690947218739E-2</v>
      </c>
    </row>
    <row r="926" spans="2:17" x14ac:dyDescent="0.2">
      <c r="B926" s="39" t="s">
        <v>42</v>
      </c>
      <c r="D926" s="42">
        <f>_xll.qlCalendarAdvance(Calendar,$D925,B926,"f",FALSE)</f>
        <v>45874</v>
      </c>
      <c r="E926" s="172">
        <f>_xll.qlInterestRateIndexValueDate(IndexON,D926)</f>
        <v>45874</v>
      </c>
      <c r="F926" s="188">
        <f>IFERROR(_xll.qlIndexFixing(IndexON,D926,TRUE,_xll.ohTrigger(RecalcTrigger,TriggerON)),NA())</f>
        <v>2.0689672587308472E-2</v>
      </c>
      <c r="H926" s="42">
        <f>_xll.qlCalendarAdvance(Calendar,$H925,B926,"f",FALSE)</f>
        <v>45874</v>
      </c>
      <c r="I926" s="172">
        <f>_xll.qlInterestRateIndexValueDate(Index1M,$H926)</f>
        <v>45874</v>
      </c>
      <c r="J926" s="177">
        <f>IFERROR(_xll.qlIndexFixing(Index1M,$H926,TRUE,_xll.ohTrigger(RecalcTrigger,Trigger1M)),NA())</f>
        <v>2.1769808571907506E-2</v>
      </c>
      <c r="K926" s="44">
        <f>IFERROR(_xll.qlIndexFixing(Index3M,H926,TRUE,_xll.ohTrigger(RecalcTrigger,Trigger3M)),NA())</f>
        <v>2.2541712242237257E-2</v>
      </c>
      <c r="L926" s="44">
        <f>IFERROR(_xll.qlIndexFixing(Index6M,$H926,TRUE,_xll.ohTrigger(RecalcTrigger,Trigger6M)),NA())</f>
        <v>2.3630509064796284E-2</v>
      </c>
      <c r="M926" s="178">
        <f>IFERROR(_xll.qlIndexFixing(Index1Y,$H926,TRUE,_xll.ohTrigger(RecalcTrigger,Trigger1Y)),NA())</f>
        <v>2.4607400689265591E-2</v>
      </c>
      <c r="N926" s="177">
        <f>IFERROR(_xll.qlIndexFixing(ONIndex1M,I926,TRUE,_xll.ohTrigger(RecalcTrigger,Trigger1M)),NA())</f>
        <v>2.1714778643419086E-2</v>
      </c>
      <c r="O926" s="44">
        <f>IFERROR(_xll.qlIndexFixing(ONIndex3M,I926,TRUE,_xll.ohTrigger(RecalcTrigger,Trigger3M)),NA())</f>
        <v>2.237051724475636E-2</v>
      </c>
      <c r="P926" s="44">
        <f>IFERROR(_xll.qlIndexFixing(ONIndex6M,I926,TRUE,_xll.ohTrigger(RecalcTrigger,Trigger6M)),NA())</f>
        <v>2.3381525921136737E-2</v>
      </c>
      <c r="Q926" s="178">
        <f>IFERROR(_xll.qlIndexFixing(ONIndex1Y,I926,TRUE,_xll.ohTrigger(RecalcTrigger,Trigger1Y)),NA())</f>
        <v>2.4095671992560019E-2</v>
      </c>
    </row>
    <row r="927" spans="2:17" x14ac:dyDescent="0.2">
      <c r="B927" s="39" t="s">
        <v>42</v>
      </c>
      <c r="D927" s="42">
        <f>_xll.qlCalendarAdvance(Calendar,$D926,B927,"f",FALSE)</f>
        <v>45881</v>
      </c>
      <c r="E927" s="172">
        <f>_xll.qlInterestRateIndexValueDate(IndexON,D927)</f>
        <v>45881</v>
      </c>
      <c r="F927" s="188">
        <f>IFERROR(_xll.qlIndexFixing(IndexON,D927,TRUE,_xll.ohTrigger(RecalcTrigger,TriggerON)),NA())</f>
        <v>2.071163798714748E-2</v>
      </c>
      <c r="H927" s="42">
        <f>_xll.qlCalendarAdvance(Calendar,$H926,B927,"f",FALSE)</f>
        <v>45881</v>
      </c>
      <c r="I927" s="172">
        <f>_xll.qlInterestRateIndexValueDate(Index1M,$H927)</f>
        <v>45881</v>
      </c>
      <c r="J927" s="177">
        <f>IFERROR(_xll.qlIndexFixing(Index1M,$H927,TRUE,_xll.ohTrigger(RecalcTrigger,Trigger1M)),NA())</f>
        <v>2.1786807216713885E-2</v>
      </c>
      <c r="K927" s="44">
        <f>IFERROR(_xll.qlIndexFixing(Index3M,H927,TRUE,_xll.ohTrigger(RecalcTrigger,Trigger3M)),NA())</f>
        <v>2.255862920529722E-2</v>
      </c>
      <c r="L927" s="44">
        <f>IFERROR(_xll.qlIndexFixing(Index6M,$H927,TRUE,_xll.ohTrigger(RecalcTrigger,Trigger6M)),NA())</f>
        <v>2.3639517511129037E-2</v>
      </c>
      <c r="M927" s="178">
        <f>IFERROR(_xll.qlIndexFixing(Index1Y,$H927,TRUE,_xll.ohTrigger(RecalcTrigger,Trigger1Y)),NA())</f>
        <v>2.4615014379424816E-2</v>
      </c>
      <c r="N927" s="177">
        <f>IFERROR(_xll.qlIndexFixing(ONIndex1M,I927,TRUE,_xll.ohTrigger(RecalcTrigger,Trigger1M)),NA())</f>
        <v>2.1731088843693902E-2</v>
      </c>
      <c r="O927" s="44">
        <f>IFERROR(_xll.qlIndexFixing(ONIndex3M,I927,TRUE,_xll.ohTrigger(RecalcTrigger,Trigger3M)),NA())</f>
        <v>2.2386529733999794E-2</v>
      </c>
      <c r="P927" s="44">
        <f>IFERROR(_xll.qlIndexFixing(ONIndex6M,I927,TRUE,_xll.ohTrigger(RecalcTrigger,Trigger6M)),NA())</f>
        <v>2.3389309435909444E-2</v>
      </c>
      <c r="Q927" s="178">
        <f>IFERROR(_xll.qlIndexFixing(ONIndex1Y,I927,TRUE,_xll.ohTrigger(RecalcTrigger,Trigger1Y)),NA())</f>
        <v>2.4104511180363941E-2</v>
      </c>
    </row>
    <row r="928" spans="2:17" x14ac:dyDescent="0.2">
      <c r="B928" s="39" t="s">
        <v>42</v>
      </c>
      <c r="D928" s="42">
        <f>_xll.qlCalendarAdvance(Calendar,$D927,B928,"f",FALSE)</f>
        <v>45888</v>
      </c>
      <c r="E928" s="172">
        <f>_xll.qlInterestRateIndexValueDate(IndexON,D928)</f>
        <v>45888</v>
      </c>
      <c r="F928" s="188">
        <f>IFERROR(_xll.qlIndexFixing(IndexON,D928,TRUE,_xll.ohTrigger(RecalcTrigger,TriggerON)),NA())</f>
        <v>2.0733986448666641E-2</v>
      </c>
      <c r="H928" s="42">
        <f>_xll.qlCalendarAdvance(Calendar,$H927,B928,"f",FALSE)</f>
        <v>45888</v>
      </c>
      <c r="I928" s="172">
        <f>_xll.qlInterestRateIndexValueDate(Index1M,$H928)</f>
        <v>45888</v>
      </c>
      <c r="J928" s="177">
        <f>IFERROR(_xll.qlIndexFixing(Index1M,$H928,TRUE,_xll.ohTrigger(RecalcTrigger,Trigger1M)),NA())</f>
        <v>2.1804113536010163E-2</v>
      </c>
      <c r="K928" s="44">
        <f>IFERROR(_xll.qlIndexFixing(Index3M,H928,TRUE,_xll.ohTrigger(RecalcTrigger,Trigger3M)),NA())</f>
        <v>2.2575584860300917E-2</v>
      </c>
      <c r="L928" s="44">
        <f>IFERROR(_xll.qlIndexFixing(Index6M,$H928,TRUE,_xll.ohTrigger(RecalcTrigger,Trigger6M)),NA())</f>
        <v>2.3648624361827571E-2</v>
      </c>
      <c r="M928" s="178">
        <f>IFERROR(_xll.qlIndexFixing(Index1Y,$H928,TRUE,_xll.ohTrigger(RecalcTrigger,Trigger1Y)),NA())</f>
        <v>2.462254830476085E-2</v>
      </c>
      <c r="N928" s="177">
        <f>IFERROR(_xll.qlIndexFixing(ONIndex1M,I928,TRUE,_xll.ohTrigger(RecalcTrigger,Trigger1M)),NA())</f>
        <v>2.1747706144373824E-2</v>
      </c>
      <c r="O928" s="44">
        <f>IFERROR(_xll.qlIndexFixing(ONIndex3M,I928,TRUE,_xll.ohTrigger(RecalcTrigger,Trigger3M)),NA())</f>
        <v>2.2402721674459336E-2</v>
      </c>
      <c r="P928" s="44">
        <f>IFERROR(_xll.qlIndexFixing(ONIndex6M,I928,TRUE,_xll.ohTrigger(RecalcTrigger,Trigger6M)),NA())</f>
        <v>2.3397152265132171E-2</v>
      </c>
      <c r="Q928" s="178">
        <f>IFERROR(_xll.qlIndexFixing(ONIndex1Y,I928,TRUE,_xll.ohTrigger(RecalcTrigger,Trigger1Y)),NA())</f>
        <v>2.4113427035356017E-2</v>
      </c>
    </row>
    <row r="929" spans="2:17" x14ac:dyDescent="0.2">
      <c r="B929" s="39" t="s">
        <v>42</v>
      </c>
      <c r="D929" s="42">
        <f>_xll.qlCalendarAdvance(Calendar,$D928,B929,"f",FALSE)</f>
        <v>45895</v>
      </c>
      <c r="E929" s="172">
        <f>_xll.qlInterestRateIndexValueDate(IndexON,D929)</f>
        <v>45895</v>
      </c>
      <c r="F929" s="188">
        <f>IFERROR(_xll.qlIndexFixing(IndexON,D929,TRUE,_xll.ohTrigger(RecalcTrigger,TriggerON)),NA())</f>
        <v>2.0756717972109096E-2</v>
      </c>
      <c r="H929" s="42">
        <f>_xll.qlCalendarAdvance(Calendar,$H928,B929,"f",FALSE)</f>
        <v>45895</v>
      </c>
      <c r="I929" s="172">
        <f>_xll.qlInterestRateIndexValueDate(Index1M,$H929)</f>
        <v>45895</v>
      </c>
      <c r="J929" s="177">
        <f>IFERROR(_xll.qlIndexFixing(Index1M,$H929,TRUE,_xll.ohTrigger(RecalcTrigger,Trigger1M)),NA())</f>
        <v>2.1821727531155827E-2</v>
      </c>
      <c r="K929" s="44">
        <f>IFERROR(_xll.qlIndexFixing(Index3M,H929,TRUE,_xll.ohTrigger(RecalcTrigger,Trigger3M)),NA())</f>
        <v>2.2592555567561685E-2</v>
      </c>
      <c r="L929" s="44">
        <f>IFERROR(_xll.qlIndexFixing(Index6M,$H929,TRUE,_xll.ohTrigger(RecalcTrigger,Trigger6M)),NA())</f>
        <v>2.3657831621401629E-2</v>
      </c>
      <c r="M929" s="178">
        <f>IFERROR(_xll.qlIndexFixing(Index1Y,$H929,TRUE,_xll.ohTrigger(RecalcTrigger,Trigger1Y)),NA())</f>
        <v>2.4629998944131648E-2</v>
      </c>
      <c r="N929" s="177">
        <f>IFERROR(_xll.qlIndexFixing(ONIndex1M,I929,TRUE,_xll.ohTrigger(RecalcTrigger,Trigger1M)),NA())</f>
        <v>2.1764630545377806E-2</v>
      </c>
      <c r="O929" s="44">
        <f>IFERROR(_xll.qlIndexFixing(ONIndex3M,I929,TRUE,_xll.ohTrigger(RecalcTrigger,Trigger3M)),NA())</f>
        <v>2.2419093066378126E-2</v>
      </c>
      <c r="P929" s="44">
        <f>IFERROR(_xll.qlIndexFixing(ONIndex6M,I929,TRUE,_xll.ohTrigger(RecalcTrigger,Trigger6M)),NA())</f>
        <v>2.3405054409048054E-2</v>
      </c>
      <c r="Q929" s="178">
        <f>IFERROR(_xll.qlIndexFixing(ONIndex1Y,I929,TRUE,_xll.ohTrigger(RecalcTrigger,Trigger1Y)),NA())</f>
        <v>2.4122419557698338E-2</v>
      </c>
    </row>
    <row r="930" spans="2:17" x14ac:dyDescent="0.2">
      <c r="B930" s="39" t="s">
        <v>42</v>
      </c>
      <c r="D930" s="42">
        <f>_xll.qlCalendarAdvance(Calendar,$D929,B930,"f",FALSE)</f>
        <v>45902</v>
      </c>
      <c r="E930" s="172">
        <f>_xll.qlInterestRateIndexValueDate(IndexON,D930)</f>
        <v>45902</v>
      </c>
      <c r="F930" s="188">
        <f>IFERROR(_xll.qlIndexFixing(IndexON,D930,TRUE,_xll.ohTrigger(RecalcTrigger,TriggerON)),NA())</f>
        <v>2.0779832557393796E-2</v>
      </c>
      <c r="H930" s="42">
        <f>_xll.qlCalendarAdvance(Calendar,$H929,B930,"f",FALSE)</f>
        <v>45902</v>
      </c>
      <c r="I930" s="172">
        <f>_xll.qlInterestRateIndexValueDate(Index1M,$H930)</f>
        <v>45902</v>
      </c>
      <c r="J930" s="177">
        <f>IFERROR(_xll.qlIndexFixing(Index1M,$H930,TRUE,_xll.ohTrigger(RecalcTrigger,Trigger1M)),NA())</f>
        <v>2.1837689981229147E-2</v>
      </c>
      <c r="K930" s="44">
        <f>IFERROR(_xll.qlIndexFixing(Index3M,H930,TRUE,_xll.ohTrigger(RecalcTrigger,Trigger3M)),NA())</f>
        <v>2.2607616653469831E-2</v>
      </c>
      <c r="L930" s="44">
        <f>IFERROR(_xll.qlIndexFixing(Index6M,$H930,TRUE,_xll.ohTrigger(RecalcTrigger,Trigger6M)),NA())</f>
        <v>2.3662743950530661E-2</v>
      </c>
      <c r="M930" s="178">
        <f>IFERROR(_xll.qlIndexFixing(Index1Y,$H930,TRUE,_xll.ohTrigger(RecalcTrigger,Trigger1Y)),NA())</f>
        <v>2.4637362776311456E-2</v>
      </c>
      <c r="N930" s="177">
        <f>IFERROR(_xll.qlIndexFixing(ONIndex1M,I930,TRUE,_xll.ohTrigger(RecalcTrigger,Trigger1M)),NA())</f>
        <v>2.1781862046867939E-2</v>
      </c>
      <c r="O930" s="44">
        <f>IFERROR(_xll.qlIndexFixing(ONIndex3M,I930,TRUE,_xll.ohTrigger(RecalcTrigger,Trigger3M)),NA())</f>
        <v>2.2435643909675118E-2</v>
      </c>
      <c r="P930" s="44">
        <f>IFERROR(_xll.qlIndexFixing(ONIndex6M,I930,TRUE,_xll.ohTrigger(RecalcTrigger,Trigger6M)),NA())</f>
        <v>2.3413015867576048E-2</v>
      </c>
      <c r="Q930" s="178">
        <f>IFERROR(_xll.qlIndexFixing(ONIndex1Y,I930,TRUE,_xll.ohTrigger(RecalcTrigger,Trigger1Y)),NA())</f>
        <v>2.4131488747390906E-2</v>
      </c>
    </row>
    <row r="931" spans="2:17" x14ac:dyDescent="0.2">
      <c r="B931" s="39" t="s">
        <v>42</v>
      </c>
      <c r="D931" s="42">
        <f>_xll.qlCalendarAdvance(Calendar,$D930,B931,"f",FALSE)</f>
        <v>45909</v>
      </c>
      <c r="E931" s="172">
        <f>_xll.qlInterestRateIndexValueDate(IndexON,D931)</f>
        <v>45909</v>
      </c>
      <c r="F931" s="188">
        <f>IFERROR(_xll.qlIndexFixing(IndexON,D931,TRUE,_xll.ohTrigger(RecalcTrigger,TriggerON)),NA())</f>
        <v>2.0803330204682835E-2</v>
      </c>
      <c r="H931" s="42">
        <f>_xll.qlCalendarAdvance(Calendar,$H930,B931,"f",FALSE)</f>
        <v>45909</v>
      </c>
      <c r="I931" s="172">
        <f>_xll.qlInterestRateIndexValueDate(Index1M,$H931)</f>
        <v>45909</v>
      </c>
      <c r="J931" s="177">
        <f>IFERROR(_xll.qlIndexFixing(Index1M,$H931,TRUE,_xll.ohTrigger(RecalcTrigger,Trigger1M)),NA())</f>
        <v>2.1855869743544958E-2</v>
      </c>
      <c r="K931" s="44">
        <f>IFERROR(_xll.qlIndexFixing(Index3M,H931,TRUE,_xll.ohTrigger(RecalcTrigger,Trigger3M)),NA())</f>
        <v>2.2624553061234502E-2</v>
      </c>
      <c r="L931" s="44">
        <f>IFERROR(_xll.qlIndexFixing(Index6M,$H931,TRUE,_xll.ohTrigger(RecalcTrigger,Trigger6M)),NA())</f>
        <v>2.3672132293216873E-2</v>
      </c>
      <c r="M931" s="178">
        <f>IFERROR(_xll.qlIndexFixing(Index1Y,$H931,TRUE,_xll.ohTrigger(RecalcTrigger,Trigger1Y)),NA())</f>
        <v>2.4644636279995469E-2</v>
      </c>
      <c r="N931" s="177">
        <f>IFERROR(_xll.qlIndexFixing(ONIndex1M,I931,TRUE,_xll.ohTrigger(RecalcTrigger,Trigger1M)),NA())</f>
        <v>2.1799400648844225E-2</v>
      </c>
      <c r="O931" s="44">
        <f>IFERROR(_xll.qlIndexFixing(ONIndex3M,I931,TRUE,_xll.ohTrigger(RecalcTrigger,Trigger3M)),NA())</f>
        <v>2.2452374204431358E-2</v>
      </c>
      <c r="P931" s="44">
        <f>IFERROR(_xll.qlIndexFixing(ONIndex6M,I931,TRUE,_xll.ohTrigger(RecalcTrigger,Trigger6M)),NA())</f>
        <v>2.3421036640716153E-2</v>
      </c>
      <c r="Q931" s="178">
        <f>IFERROR(_xll.qlIndexFixing(ONIndex1Y,I931,TRUE,_xll.ohTrigger(RecalcTrigger,Trigger1Y)),NA())</f>
        <v>2.4140634604352673E-2</v>
      </c>
    </row>
    <row r="932" spans="2:17" x14ac:dyDescent="0.2">
      <c r="B932" s="39" t="s">
        <v>42</v>
      </c>
      <c r="D932" s="42">
        <f>_xll.qlCalendarAdvance(Calendar,$D931,B932,"f",FALSE)</f>
        <v>45916</v>
      </c>
      <c r="E932" s="172">
        <f>_xll.qlInterestRateIndexValueDate(IndexON,D932)</f>
        <v>45916</v>
      </c>
      <c r="F932" s="188">
        <f>IFERROR(_xll.qlIndexFixing(IndexON,D932,TRUE,_xll.ohTrigger(RecalcTrigger,TriggerON)),NA())</f>
        <v>2.0827210913976213E-2</v>
      </c>
      <c r="H932" s="42">
        <f>_xll.qlCalendarAdvance(Calendar,$H931,B932,"f",FALSE)</f>
        <v>45916</v>
      </c>
      <c r="I932" s="172">
        <f>_xll.qlInterestRateIndexValueDate(Index1M,$H932)</f>
        <v>45916</v>
      </c>
      <c r="J932" s="177">
        <f>IFERROR(_xll.qlIndexFixing(Index1M,$H932,TRUE,_xll.ohTrigger(RecalcTrigger,Trigger1M)),NA())</f>
        <v>2.1874235088779136E-2</v>
      </c>
      <c r="K932" s="44">
        <f>IFERROR(_xll.qlIndexFixing(Index3M,H932,TRUE,_xll.ohTrigger(RecalcTrigger,Trigger3M)),NA())</f>
        <v>2.2641434418963984E-2</v>
      </c>
      <c r="L932" s="44">
        <f>IFERROR(_xll.qlIndexFixing(Index6M,$H932,TRUE,_xll.ohTrigger(RecalcTrigger,Trigger6M)),NA())</f>
        <v>2.368162693264432E-2</v>
      </c>
      <c r="M932" s="178">
        <f>IFERROR(_xll.qlIndexFixing(Index1Y,$H932,TRUE,_xll.ohTrigger(RecalcTrigger,Trigger1Y)),NA())</f>
        <v>2.4651815933802279E-2</v>
      </c>
      <c r="N932" s="177">
        <f>IFERROR(_xll.qlIndexFixing(ONIndex1M,I932,TRUE,_xll.ohTrigger(RecalcTrigger,Trigger1M)),NA())</f>
        <v>2.1817246351387709E-2</v>
      </c>
      <c r="O932" s="44">
        <f>IFERROR(_xll.qlIndexFixing(ONIndex3M,I932,TRUE,_xll.ohTrigger(RecalcTrigger,Trigger3M)),NA())</f>
        <v>2.2469283950484753E-2</v>
      </c>
      <c r="P932" s="44">
        <f>IFERROR(_xll.qlIndexFixing(ONIndex6M,I932,TRUE,_xll.ohTrigger(RecalcTrigger,Trigger6M)),NA())</f>
        <v>2.3429116728468369E-2</v>
      </c>
      <c r="Q932" s="178">
        <f>IFERROR(_xll.qlIndexFixing(ONIndex1Y,I932,TRUE,_xll.ohTrigger(RecalcTrigger,Trigger1Y)),NA())</f>
        <v>2.4149857128745733E-2</v>
      </c>
    </row>
    <row r="933" spans="2:17" x14ac:dyDescent="0.2">
      <c r="B933" s="39" t="s">
        <v>42</v>
      </c>
      <c r="D933" s="42">
        <f>_xll.qlCalendarAdvance(Calendar,$D932,B933,"f",FALSE)</f>
        <v>45923</v>
      </c>
      <c r="E933" s="172">
        <f>_xll.qlInterestRateIndexValueDate(IndexON,D933)</f>
        <v>45923</v>
      </c>
      <c r="F933" s="188">
        <f>IFERROR(_xll.qlIndexFixing(IndexON,D933,TRUE,_xll.ohTrigger(RecalcTrigger,TriggerON)),NA())</f>
        <v>2.0851474685436022E-2</v>
      </c>
      <c r="H933" s="42">
        <f>_xll.qlCalendarAdvance(Calendar,$H932,B933,"f",FALSE)</f>
        <v>45923</v>
      </c>
      <c r="I933" s="172">
        <f>_xll.qlInterestRateIndexValueDate(Index1M,$H933)</f>
        <v>45923</v>
      </c>
      <c r="J933" s="177">
        <f>IFERROR(_xll.qlIndexFixing(Index1M,$H933,TRUE,_xll.ohTrigger(RecalcTrigger,Trigger1M)),NA())</f>
        <v>2.1892679199692289E-2</v>
      </c>
      <c r="K933" s="44">
        <f>IFERROR(_xll.qlIndexFixing(Index3M,H933,TRUE,_xll.ohTrigger(RecalcTrigger,Trigger3M)),NA())</f>
        <v>2.2658236827088857E-2</v>
      </c>
      <c r="L933" s="44">
        <f>IFERROR(_xll.qlIndexFixing(Index6M,$H933,TRUE,_xll.ohTrigger(RecalcTrigger,Trigger6M)),NA())</f>
        <v>2.3691229906311569E-2</v>
      </c>
      <c r="M933" s="178">
        <f>IFERROR(_xll.qlIndexFixing(Index1Y,$H933,TRUE,_xll.ohTrigger(RecalcTrigger,Trigger1Y)),NA())</f>
        <v>2.4658898216276537E-2</v>
      </c>
      <c r="N933" s="177">
        <f>IFERROR(_xll.qlIndexFixing(ONIndex1M,I933,TRUE,_xll.ohTrigger(RecalcTrigger,Trigger1M)),NA())</f>
        <v>2.1835399154417345E-2</v>
      </c>
      <c r="O933" s="44">
        <f>IFERROR(_xll.qlIndexFixing(ONIndex3M,I933,TRUE,_xll.ohTrigger(RecalcTrigger,Trigger3M)),NA())</f>
        <v>2.2486373148078442E-2</v>
      </c>
      <c r="P933" s="44">
        <f>IFERROR(_xll.qlIndexFixing(ONIndex6M,I933,TRUE,_xll.ohTrigger(RecalcTrigger,Trigger6M)),NA())</f>
        <v>2.3437256130913742E-2</v>
      </c>
      <c r="Q933" s="178">
        <f>IFERROR(_xll.qlIndexFixing(ONIndex1Y,I933,TRUE,_xll.ohTrigger(RecalcTrigger,Trigger1Y)),NA())</f>
        <v>2.4159156320489039E-2</v>
      </c>
    </row>
    <row r="934" spans="2:17" x14ac:dyDescent="0.2">
      <c r="B934" s="39" t="s">
        <v>42</v>
      </c>
      <c r="D934" s="42">
        <f>_xll.qlCalendarAdvance(Calendar,$D933,B934,"f",FALSE)</f>
        <v>45930</v>
      </c>
      <c r="E934" s="172">
        <f>_xll.qlInterestRateIndexValueDate(IndexON,D934)</f>
        <v>45930</v>
      </c>
      <c r="F934" s="188">
        <f>IFERROR(_xll.qlIndexFixing(IndexON,D934,TRUE,_xll.ohTrigger(RecalcTrigger,TriggerON)),NA())</f>
        <v>2.0876121519143309E-2</v>
      </c>
      <c r="H934" s="42">
        <f>_xll.qlCalendarAdvance(Calendar,$H933,B934,"f",FALSE)</f>
        <v>45930</v>
      </c>
      <c r="I934" s="172">
        <f>_xll.qlInterestRateIndexValueDate(Index1M,$H934)</f>
        <v>45930</v>
      </c>
      <c r="J934" s="177">
        <f>IFERROR(_xll.qlIndexFixing(Index1M,$H934,TRUE,_xll.ohTrigger(RecalcTrigger,Trigger1M)),NA())</f>
        <v>2.1913056413168579E-2</v>
      </c>
      <c r="K934" s="44">
        <f>IFERROR(_xll.qlIndexFixing(Index3M,H934,TRUE,_xll.ohTrigger(RecalcTrigger,Trigger3M)),NA())</f>
        <v>2.2676807470665993E-2</v>
      </c>
      <c r="L934" s="44">
        <f>IFERROR(_xll.qlIndexFixing(Index6M,$H934,TRUE,_xll.ohTrigger(RecalcTrigger,Trigger6M)),NA())</f>
        <v>2.3702442678056941E-2</v>
      </c>
      <c r="M934" s="178">
        <f>IFERROR(_xll.qlIndexFixing(Index1Y,$H934,TRUE,_xll.ohTrigger(RecalcTrigger,Trigger1Y)),NA())</f>
        <v>2.4665879605892949E-2</v>
      </c>
      <c r="N934" s="177">
        <f>IFERROR(_xll.qlIndexFixing(ONIndex1M,I934,TRUE,_xll.ohTrigger(RecalcTrigger,Trigger1M)),NA())</f>
        <v>2.185385905801418E-2</v>
      </c>
      <c r="O934" s="44">
        <f>IFERROR(_xll.qlIndexFixing(ONIndex3M,I934,TRUE,_xll.ohTrigger(RecalcTrigger,Trigger3M)),NA())</f>
        <v>2.250364179713138E-2</v>
      </c>
      <c r="P934" s="44">
        <f>IFERROR(_xll.qlIndexFixing(ONIndex6M,I934,TRUE,_xll.ohTrigger(RecalcTrigger,Trigger6M)),NA())</f>
        <v>2.3445454847890179E-2</v>
      </c>
      <c r="Q934" s="178">
        <f>IFERROR(_xll.qlIndexFixing(ONIndex1Y,I934,TRUE,_xll.ohTrigger(RecalcTrigger,Trigger1Y)),NA())</f>
        <v>2.4168532179582591E-2</v>
      </c>
    </row>
    <row r="935" spans="2:17" x14ac:dyDescent="0.2">
      <c r="B935" s="39" t="s">
        <v>42</v>
      </c>
      <c r="D935" s="42">
        <f>_xll.qlCalendarAdvance(Calendar,$D934,B935,"f",FALSE)</f>
        <v>45937</v>
      </c>
      <c r="E935" s="172">
        <f>_xll.qlInterestRateIndexValueDate(IndexON,D935)</f>
        <v>45937</v>
      </c>
      <c r="F935" s="188">
        <f>IFERROR(_xll.qlIndexFixing(IndexON,D935,TRUE,_xll.ohTrigger(RecalcTrigger,TriggerON)),NA())</f>
        <v>2.0900899707880782E-2</v>
      </c>
      <c r="H935" s="42">
        <f>_xll.qlCalendarAdvance(Calendar,$H934,B935,"f",FALSE)</f>
        <v>45937</v>
      </c>
      <c r="I935" s="172">
        <f>_xll.qlInterestRateIndexValueDate(Index1M,$H935)</f>
        <v>45937</v>
      </c>
      <c r="J935" s="177">
        <f>IFERROR(_xll.qlIndexFixing(Index1M,$H935,TRUE,_xll.ohTrigger(RecalcTrigger,Trigger1M)),NA())</f>
        <v>2.1931339187462505E-2</v>
      </c>
      <c r="K935" s="44">
        <f>IFERROR(_xll.qlIndexFixing(Index3M,H935,TRUE,_xll.ohTrigger(RecalcTrigger,Trigger3M)),NA())</f>
        <v>2.269337451690194E-2</v>
      </c>
      <c r="L935" s="44">
        <f>IFERROR(_xll.qlIndexFixing(Index6M,$H935,TRUE,_xll.ohTrigger(RecalcTrigger,Trigger6M)),NA())</f>
        <v>2.371227690444885E-2</v>
      </c>
      <c r="M935" s="178">
        <f>IFERROR(_xll.qlIndexFixing(Index1Y,$H935,TRUE,_xll.ohTrigger(RecalcTrigger,Trigger1Y)),NA())</f>
        <v>2.4672756950456565E-2</v>
      </c>
      <c r="N935" s="177">
        <f>IFERROR(_xll.qlIndexFixing(ONIndex1M,I935,TRUE,_xll.ohTrigger(RecalcTrigger,Trigger1M)),NA())</f>
        <v>2.1872428652159881E-2</v>
      </c>
      <c r="O935" s="44">
        <f>IFERROR(_xll.qlIndexFixing(ONIndex3M,I935,TRUE,_xll.ohTrigger(RecalcTrigger,Trigger3M)),NA())</f>
        <v>2.2520956435734263E-2</v>
      </c>
      <c r="P935" s="44">
        <f>IFERROR(_xll.qlIndexFixing(ONIndex6M,I935,TRUE,_xll.ohTrigger(RecalcTrigger,Trigger6M)),NA())</f>
        <v>2.3453735358394123E-2</v>
      </c>
      <c r="Q935" s="178">
        <f>IFERROR(_xll.qlIndexFixing(ONIndex1Y,I935,TRUE,_xll.ohTrigger(RecalcTrigger,Trigger1Y)),NA())</f>
        <v>2.4177907334789195E-2</v>
      </c>
    </row>
    <row r="936" spans="2:17" x14ac:dyDescent="0.2">
      <c r="B936" s="39" t="s">
        <v>42</v>
      </c>
      <c r="D936" s="42">
        <f>_xll.qlCalendarAdvance(Calendar,$D935,B936,"f",FALSE)</f>
        <v>45944</v>
      </c>
      <c r="E936" s="172">
        <f>_xll.qlInterestRateIndexValueDate(IndexON,D936)</f>
        <v>45944</v>
      </c>
      <c r="F936" s="188">
        <f>IFERROR(_xll.qlIndexFixing(IndexON,D936,TRUE,_xll.ohTrigger(RecalcTrigger,TriggerON)),NA())</f>
        <v>2.0925480248810135E-2</v>
      </c>
      <c r="H936" s="42">
        <f>_xll.qlCalendarAdvance(Calendar,$H935,B936,"f",FALSE)</f>
        <v>45944</v>
      </c>
      <c r="I936" s="172">
        <f>_xll.qlInterestRateIndexValueDate(Index1M,$H936)</f>
        <v>45944</v>
      </c>
      <c r="J936" s="177">
        <f>IFERROR(_xll.qlIndexFixing(Index1M,$H936,TRUE,_xll.ohTrigger(RecalcTrigger,Trigger1M)),NA())</f>
        <v>2.1949471872732031E-2</v>
      </c>
      <c r="K936" s="44">
        <f>IFERROR(_xll.qlIndexFixing(Index3M,H936,TRUE,_xll.ohTrigger(RecalcTrigger,Trigger3M)),NA())</f>
        <v>2.2709811401551185E-2</v>
      </c>
      <c r="L936" s="44">
        <f>IFERROR(_xll.qlIndexFixing(Index6M,$H936,TRUE,_xll.ohTrigger(RecalcTrigger,Trigger6M)),NA())</f>
        <v>2.3722223839406621E-2</v>
      </c>
      <c r="M936" s="178">
        <f>IFERROR(_xll.qlIndexFixing(Index1Y,$H936,TRUE,_xll.ohTrigger(RecalcTrigger,Trigger1Y)),NA())</f>
        <v>2.4679529377388931E-2</v>
      </c>
      <c r="N936" s="177">
        <f>IFERROR(_xll.qlIndexFixing(ONIndex1M,I936,TRUE,_xll.ohTrigger(RecalcTrigger,Trigger1M)),NA())</f>
        <v>2.1890849904461218E-2</v>
      </c>
      <c r="O936" s="44">
        <f>IFERROR(_xll.qlIndexFixing(ONIndex3M,I936,TRUE,_xll.ohTrigger(RecalcTrigger,Trigger3M)),NA())</f>
        <v>2.2538142617440915E-2</v>
      </c>
      <c r="P936" s="44">
        <f>IFERROR(_xll.qlIndexFixing(ONIndex6M,I936,TRUE,_xll.ohTrigger(RecalcTrigger,Trigger6M)),NA())</f>
        <v>2.3462127044133751E-2</v>
      </c>
      <c r="Q936" s="178">
        <f>IFERROR(_xll.qlIndexFixing(ONIndex1Y,I936,TRUE,_xll.ohTrigger(RecalcTrigger,Trigger1Y)),NA())</f>
        <v>2.418718065526293E-2</v>
      </c>
    </row>
    <row r="937" spans="2:17" x14ac:dyDescent="0.2">
      <c r="B937" s="39" t="s">
        <v>42</v>
      </c>
      <c r="D937" s="42">
        <f>_xll.qlCalendarAdvance(Calendar,$D936,B937,"f",FALSE)</f>
        <v>45951</v>
      </c>
      <c r="E937" s="172">
        <f>_xll.qlInterestRateIndexValueDate(IndexON,D937)</f>
        <v>45951</v>
      </c>
      <c r="F937" s="188">
        <f>IFERROR(_xll.qlIndexFixing(IndexON,D937,TRUE,_xll.ohTrigger(RecalcTrigger,TriggerON)),NA())</f>
        <v>2.0949861159863525E-2</v>
      </c>
      <c r="H937" s="42">
        <f>_xll.qlCalendarAdvance(Calendar,$H936,B937,"f",FALSE)</f>
        <v>45951</v>
      </c>
      <c r="I937" s="172">
        <f>_xll.qlInterestRateIndexValueDate(Index1M,$H937)</f>
        <v>45951</v>
      </c>
      <c r="J937" s="177">
        <f>IFERROR(_xll.qlIndexFixing(Index1M,$H937,TRUE,_xll.ohTrigger(RecalcTrigger,Trigger1M)),NA())</f>
        <v>2.196745441805395E-2</v>
      </c>
      <c r="K937" s="44">
        <f>IFERROR(_xll.qlIndexFixing(Index3M,H937,TRUE,_xll.ohTrigger(RecalcTrigger,Trigger3M)),NA())</f>
        <v>2.2726118111517705E-2</v>
      </c>
      <c r="L937" s="44">
        <f>IFERROR(_xll.qlIndexFixing(Index6M,$H937,TRUE,_xll.ohTrigger(RecalcTrigger,Trigger6M)),NA())</f>
        <v>2.3732283485570039E-2</v>
      </c>
      <c r="M937" s="178">
        <f>IFERROR(_xll.qlIndexFixing(Index1Y,$H937,TRUE,_xll.ohTrigger(RecalcTrigger,Trigger1Y)),NA())</f>
        <v>2.4686196882899747E-2</v>
      </c>
      <c r="N937" s="177">
        <f>IFERROR(_xll.qlIndexFixing(ONIndex1M,I937,TRUE,_xll.ohTrigger(RecalcTrigger,Trigger1M)),NA())</f>
        <v>2.1909121260612618E-2</v>
      </c>
      <c r="O937" s="44">
        <f>IFERROR(_xll.qlIndexFixing(ONIndex3M,I937,TRUE,_xll.ohTrigger(RecalcTrigger,Trigger3M)),NA())</f>
        <v>2.2555199291405259E-2</v>
      </c>
      <c r="P937" s="44">
        <f>IFERROR(_xll.qlIndexFixing(ONIndex6M,I937,TRUE,_xll.ohTrigger(RecalcTrigger,Trigger6M)),NA())</f>
        <v>2.3470630081952049E-2</v>
      </c>
      <c r="Q937" s="178">
        <f>IFERROR(_xll.qlIndexFixing(ONIndex1Y,I937,TRUE,_xll.ohTrigger(RecalcTrigger,Trigger1Y)),NA())</f>
        <v>2.419635153185995E-2</v>
      </c>
    </row>
    <row r="938" spans="2:17" x14ac:dyDescent="0.2">
      <c r="B938" s="39" t="s">
        <v>42</v>
      </c>
      <c r="D938" s="42">
        <f>_xll.qlCalendarAdvance(Calendar,$D937,B938,"f",FALSE)</f>
        <v>45958</v>
      </c>
      <c r="E938" s="172">
        <f>_xll.qlInterestRateIndexValueDate(IndexON,D938)</f>
        <v>45958</v>
      </c>
      <c r="F938" s="188">
        <f>IFERROR(_xll.qlIndexFixing(IndexON,D938,TRUE,_xll.ohTrigger(RecalcTrigger,TriggerON)),NA())</f>
        <v>2.0974042441040952E-2</v>
      </c>
      <c r="H938" s="42">
        <f>_xll.qlCalendarAdvance(Calendar,$H937,B938,"f",FALSE)</f>
        <v>45958</v>
      </c>
      <c r="I938" s="172">
        <f>_xll.qlInterestRateIndexValueDate(Index1M,$H938)</f>
        <v>45958</v>
      </c>
      <c r="J938" s="177">
        <f>IFERROR(_xll.qlIndexFixing(Index1M,$H938,TRUE,_xll.ohTrigger(RecalcTrigger,Trigger1M)),NA())</f>
        <v>2.198528682274329E-2</v>
      </c>
      <c r="K938" s="44">
        <f>IFERROR(_xll.qlIndexFixing(Index3M,H938,TRUE,_xll.ohTrigger(RecalcTrigger,Trigger3M)),NA())</f>
        <v>2.2742294645203481E-2</v>
      </c>
      <c r="L938" s="44">
        <f>IFERROR(_xll.qlIndexFixing(Index6M,$H938,TRUE,_xll.ohTrigger(RecalcTrigger,Trigger6M)),NA())</f>
        <v>2.3742455844615252E-2</v>
      </c>
      <c r="M938" s="178">
        <f>IFERROR(_xll.qlIndexFixing(Index1Y,$H938,TRUE,_xll.ohTrigger(RecalcTrigger,Trigger1Y)),NA())</f>
        <v>2.469275946493954E-2</v>
      </c>
      <c r="N938" s="177">
        <f>IFERROR(_xll.qlIndexFixing(ONIndex1M,I938,TRUE,_xll.ohTrigger(RecalcTrigger,Trigger1M)),NA())</f>
        <v>2.1927242720370943E-2</v>
      </c>
      <c r="O938" s="44">
        <f>IFERROR(_xll.qlIndexFixing(ONIndex3M,I938,TRUE,_xll.ohTrigger(RecalcTrigger,Trigger3M)),NA())</f>
        <v>2.2572126457546249E-2</v>
      </c>
      <c r="P938" s="44">
        <f>IFERROR(_xll.qlIndexFixing(ONIndex6M,I938,TRUE,_xll.ohTrigger(RecalcTrigger,Trigger6M)),NA())</f>
        <v>2.3479244471930061E-2</v>
      </c>
      <c r="Q938" s="178">
        <f>IFERROR(_xll.qlIndexFixing(ONIndex1Y,I938,TRUE,_xll.ohTrigger(RecalcTrigger,Trigger1Y)),NA())</f>
        <v>2.4205419964418162E-2</v>
      </c>
    </row>
    <row r="939" spans="2:17" x14ac:dyDescent="0.2">
      <c r="B939" s="39" t="s">
        <v>42</v>
      </c>
      <c r="D939" s="42">
        <f>_xll.qlCalendarAdvance(Calendar,$D938,B939,"f",FALSE)</f>
        <v>45965</v>
      </c>
      <c r="E939" s="172">
        <f>_xll.qlInterestRateIndexValueDate(IndexON,D939)</f>
        <v>45965</v>
      </c>
      <c r="F939" s="188">
        <f>IFERROR(_xll.qlIndexFixing(IndexON,D939,TRUE,_xll.ohTrigger(RecalcTrigger,TriggerON)),NA())</f>
        <v>2.0998024092180323E-2</v>
      </c>
      <c r="H939" s="42">
        <f>_xll.qlCalendarAdvance(Calendar,$H938,B939,"f",FALSE)</f>
        <v>45965</v>
      </c>
      <c r="I939" s="172">
        <f>_xll.qlInterestRateIndexValueDate(Index1M,$H939)</f>
        <v>45965</v>
      </c>
      <c r="J939" s="177">
        <f>IFERROR(_xll.qlIndexFixing(Index1M,$H939,TRUE,_xll.ohTrigger(RecalcTrigger,Trigger1M)),NA())</f>
        <v>2.2001056144493252E-2</v>
      </c>
      <c r="K939" s="44">
        <f>IFERROR(_xll.qlIndexFixing(Index3M,H939,TRUE,_xll.ohTrigger(RecalcTrigger,Trigger3M)),NA())</f>
        <v>2.2758341001026344E-2</v>
      </c>
      <c r="L939" s="44">
        <f>IFERROR(_xll.qlIndexFixing(Index6M,$H939,TRUE,_xll.ohTrigger(RecalcTrigger,Trigger6M)),NA())</f>
        <v>2.3752740918237994E-2</v>
      </c>
      <c r="M939" s="178">
        <f>IFERROR(_xll.qlIndexFixing(Index1Y,$H939,TRUE,_xll.ohTrigger(RecalcTrigger,Trigger1Y)),NA())</f>
        <v>2.4699217121492367E-2</v>
      </c>
      <c r="N939" s="177">
        <f>IFERROR(_xll.qlIndexFixing(ONIndex1M,I939,TRUE,_xll.ohTrigger(RecalcTrigger,Trigger1M)),NA())</f>
        <v>2.1945214283898284E-2</v>
      </c>
      <c r="O939" s="44">
        <f>IFERROR(_xll.qlIndexFixing(ONIndex3M,I939,TRUE,_xll.ohTrigger(RecalcTrigger,Trigger3M)),NA())</f>
        <v>2.2588924115782838E-2</v>
      </c>
      <c r="P939" s="44">
        <f>IFERROR(_xll.qlIndexFixing(ONIndex6M,I939,TRUE,_xll.ohTrigger(RecalcTrigger,Trigger6M)),NA())</f>
        <v>2.3487970214148834E-2</v>
      </c>
      <c r="Q939" s="178">
        <f>IFERROR(_xll.qlIndexFixing(ONIndex1Y,I939,TRUE,_xll.ohTrigger(RecalcTrigger,Trigger1Y)),NA())</f>
        <v>2.421438595309966E-2</v>
      </c>
    </row>
    <row r="940" spans="2:17" x14ac:dyDescent="0.2">
      <c r="B940" s="39" t="s">
        <v>42</v>
      </c>
      <c r="D940" s="42">
        <f>_xll.qlCalendarAdvance(Calendar,$D939,B940,"f",FALSE)</f>
        <v>45972</v>
      </c>
      <c r="E940" s="172">
        <f>_xll.qlInterestRateIndexValueDate(IndexON,D940)</f>
        <v>45972</v>
      </c>
      <c r="F940" s="188">
        <f>IFERROR(_xll.qlIndexFixing(IndexON,D940,TRUE,_xll.ohTrigger(RecalcTrigger,TriggerON)),NA())</f>
        <v>2.1021806113362684E-2</v>
      </c>
      <c r="H940" s="42">
        <f>_xll.qlCalendarAdvance(Calendar,$H939,B940,"f",FALSE)</f>
        <v>45972</v>
      </c>
      <c r="I940" s="172">
        <f>_xll.qlInterestRateIndexValueDate(Index1M,$H940)</f>
        <v>45972</v>
      </c>
      <c r="J940" s="177">
        <f>IFERROR(_xll.qlIndexFixing(Index1M,$H940,TRUE,_xll.ohTrigger(RecalcTrigger,Trigger1M)),NA())</f>
        <v>2.2018597933476752E-2</v>
      </c>
      <c r="K940" s="44">
        <f>IFERROR(_xll.qlIndexFixing(Index3M,H940,TRUE,_xll.ohTrigger(RecalcTrigger,Trigger3M)),NA())</f>
        <v>2.2774257177413826E-2</v>
      </c>
      <c r="L940" s="44">
        <f>IFERROR(_xll.qlIndexFixing(Index6M,$H940,TRUE,_xll.ohTrigger(RecalcTrigger,Trigger6M)),NA())</f>
        <v>2.3761587055328198E-2</v>
      </c>
      <c r="M940" s="178">
        <f>IFERROR(_xll.qlIndexFixing(Index1Y,$H940,TRUE,_xll.ohTrigger(RecalcTrigger,Trigger1Y)),NA())</f>
        <v>2.4705569850573594E-2</v>
      </c>
      <c r="N940" s="177">
        <f>IFERROR(_xll.qlIndexFixing(ONIndex1M,I940,TRUE,_xll.ohTrigger(RecalcTrigger,Trigger1M)),NA())</f>
        <v>2.1963035951194643E-2</v>
      </c>
      <c r="O940" s="44">
        <f>IFERROR(_xll.qlIndexFixing(ONIndex3M,I940,TRUE,_xll.ohTrigger(RecalcTrigger,Trigger3M)),NA())</f>
        <v>2.2605592266277119E-2</v>
      </c>
      <c r="P940" s="44">
        <f>IFERROR(_xll.qlIndexFixing(ONIndex6M,I940,TRUE,_xll.ohTrigger(RecalcTrigger,Trigger6M)),NA())</f>
        <v>2.349680730860837E-2</v>
      </c>
      <c r="Q940" s="178">
        <f>IFERROR(_xll.qlIndexFixing(ONIndex1Y,I940,TRUE,_xll.ohTrigger(RecalcTrigger,Trigger1Y)),NA())</f>
        <v>2.422324949774235E-2</v>
      </c>
    </row>
    <row r="941" spans="2:17" x14ac:dyDescent="0.2">
      <c r="B941" s="39" t="s">
        <v>42</v>
      </c>
      <c r="D941" s="42">
        <f>_xll.qlCalendarAdvance(Calendar,$D940,B941,"f",FALSE)</f>
        <v>45979</v>
      </c>
      <c r="E941" s="172">
        <f>_xll.qlInterestRateIndexValueDate(IndexON,D941)</f>
        <v>45979</v>
      </c>
      <c r="F941" s="188">
        <f>IFERROR(_xll.qlIndexFixing(IndexON,D941,TRUE,_xll.ohTrigger(RecalcTrigger,TriggerON)),NA())</f>
        <v>2.104538850450699E-2</v>
      </c>
      <c r="H941" s="42">
        <f>_xll.qlCalendarAdvance(Calendar,$H940,B941,"f",FALSE)</f>
        <v>45979</v>
      </c>
      <c r="I941" s="172">
        <f>_xll.qlInterestRateIndexValueDate(Index1M,$H941)</f>
        <v>45979</v>
      </c>
      <c r="J941" s="177">
        <f>IFERROR(_xll.qlIndexFixing(Index1M,$H941,TRUE,_xll.ohTrigger(RecalcTrigger,Trigger1M)),NA())</f>
        <v>2.2035989588061265E-2</v>
      </c>
      <c r="K941" s="44">
        <f>IFERROR(_xll.qlIndexFixing(Index3M,H941,TRUE,_xll.ohTrigger(RecalcTrigger,Trigger3M)),NA())</f>
        <v>2.2790043172808427E-2</v>
      </c>
      <c r="L941" s="44">
        <f>IFERROR(_xll.qlIndexFixing(Index6M,$H941,TRUE,_xll.ohTrigger(RecalcTrigger,Trigger6M)),NA())</f>
        <v>2.3772088831894411E-2</v>
      </c>
      <c r="M941" s="178">
        <f>IFERROR(_xll.qlIndexFixing(Index1Y,$H941,TRUE,_xll.ohTrigger(RecalcTrigger,Trigger1Y)),NA())</f>
        <v>2.4711817650231671E-2</v>
      </c>
      <c r="N941" s="177">
        <f>IFERROR(_xll.qlIndexFixing(ONIndex1M,I941,TRUE,_xll.ohTrigger(RecalcTrigger,Trigger1M)),NA())</f>
        <v>2.1980707722097925E-2</v>
      </c>
      <c r="O941" s="44">
        <f>IFERROR(_xll.qlIndexFixing(ONIndex3M,I941,TRUE,_xll.ohTrigger(RecalcTrigger,Trigger3M)),NA())</f>
        <v>2.2622130908948046E-2</v>
      </c>
      <c r="P941" s="44">
        <f>IFERROR(_xll.qlIndexFixing(ONIndex6M,I941,TRUE,_xll.ohTrigger(RecalcTrigger,Trigger6M)),NA())</f>
        <v>2.3505755755308666E-2</v>
      </c>
      <c r="Q941" s="178">
        <f>IFERROR(_xll.qlIndexFixing(ONIndex1Y,I941,TRUE,_xll.ohTrigger(RecalcTrigger,Trigger1Y)),NA())</f>
        <v>2.4232010598508325E-2</v>
      </c>
    </row>
    <row r="942" spans="2:17" x14ac:dyDescent="0.2">
      <c r="B942" s="39" t="s">
        <v>42</v>
      </c>
      <c r="D942" s="42">
        <f>_xll.qlCalendarAdvance(Calendar,$D941,B942,"f",FALSE)</f>
        <v>45986</v>
      </c>
      <c r="E942" s="172">
        <f>_xll.qlInterestRateIndexValueDate(IndexON,D942)</f>
        <v>45986</v>
      </c>
      <c r="F942" s="188">
        <f>IFERROR(_xll.qlIndexFixing(IndexON,D942,TRUE,_xll.ohTrigger(RecalcTrigger,TriggerON)),NA())</f>
        <v>2.106877126561324E-2</v>
      </c>
      <c r="H942" s="42">
        <f>_xll.qlCalendarAdvance(Calendar,$H941,B942,"f",FALSE)</f>
        <v>45986</v>
      </c>
      <c r="I942" s="172">
        <f>_xll.qlInterestRateIndexValueDate(Index1M,$H942)</f>
        <v>45986</v>
      </c>
      <c r="J942" s="177">
        <f>IFERROR(_xll.qlIndexFixing(Index1M,$H942,TRUE,_xll.ohTrigger(RecalcTrigger,Trigger1M)),NA())</f>
        <v>2.2060761677306018E-2</v>
      </c>
      <c r="K942" s="44">
        <f>IFERROR(_xll.qlIndexFixing(Index3M,H942,TRUE,_xll.ohTrigger(RecalcTrigger,Trigger3M)),NA())</f>
        <v>2.2805698985664979E-2</v>
      </c>
      <c r="L942" s="44">
        <f>IFERROR(_xll.qlIndexFixing(Index6M,$H942,TRUE,_xll.ohTrigger(RecalcTrigger,Trigger6M)),NA())</f>
        <v>2.378427244379196E-2</v>
      </c>
      <c r="M942" s="178">
        <f>IFERROR(_xll.qlIndexFixing(Index1Y,$H942,TRUE,_xll.ohTrigger(RecalcTrigger,Trigger1Y)),NA())</f>
        <v>2.4717960518546134E-2</v>
      </c>
      <c r="N942" s="177">
        <f>IFERROR(_xll.qlIndexFixing(ONIndex1M,I942,TRUE,_xll.ohTrigger(RecalcTrigger,Trigger1M)),NA())</f>
        <v>2.1998229596608132E-2</v>
      </c>
      <c r="O942" s="44">
        <f>IFERROR(_xll.qlIndexFixing(ONIndex3M,I942,TRUE,_xll.ohTrigger(RecalcTrigger,Trigger3M)),NA())</f>
        <v>2.2638540043633526E-2</v>
      </c>
      <c r="P942" s="44">
        <f>IFERROR(_xll.qlIndexFixing(ONIndex6M,I942,TRUE,_xll.ohTrigger(RecalcTrigger,Trigger6M)),NA())</f>
        <v>2.3514815554249724E-2</v>
      </c>
      <c r="Q942" s="178">
        <f>IFERROR(_xll.qlIndexFixing(ONIndex1Y,I942,TRUE,_xll.ohTrigger(RecalcTrigger,Trigger1Y)),NA())</f>
        <v>2.4240669255235492E-2</v>
      </c>
    </row>
    <row r="943" spans="2:17" x14ac:dyDescent="0.2">
      <c r="B943" s="39" t="s">
        <v>42</v>
      </c>
      <c r="D943" s="42">
        <f>_xll.qlCalendarAdvance(Calendar,$D942,B943,"f",FALSE)</f>
        <v>45993</v>
      </c>
      <c r="E943" s="172">
        <f>_xll.qlInterestRateIndexValueDate(IndexON,D943)</f>
        <v>45993</v>
      </c>
      <c r="F943" s="188">
        <f>IFERROR(_xll.qlIndexFixing(IndexON,D943,TRUE,_xll.ohTrigger(RecalcTrigger,TriggerON)),NA())</f>
        <v>2.1091954396600388E-2</v>
      </c>
      <c r="H943" s="42">
        <f>_xll.qlCalendarAdvance(Calendar,$H942,B943,"f",FALSE)</f>
        <v>45993</v>
      </c>
      <c r="I943" s="172">
        <f>_xll.qlInterestRateIndexValueDate(Index1M,$H943)</f>
        <v>45993</v>
      </c>
      <c r="J943" s="177">
        <f>IFERROR(_xll.qlIndexFixing(Index1M,$H943,TRUE,_xll.ohTrigger(RecalcTrigger,Trigger1M)),NA())</f>
        <v>2.2072196713038408E-2</v>
      </c>
      <c r="K943" s="44">
        <f>IFERROR(_xll.qlIndexFixing(Index3M,H943,TRUE,_xll.ohTrigger(RecalcTrigger,Trigger3M)),NA())</f>
        <v>2.281763113778178E-2</v>
      </c>
      <c r="L943" s="44">
        <f>IFERROR(_xll.qlIndexFixing(Index6M,$H943,TRUE,_xll.ohTrigger(RecalcTrigger,Trigger6M)),NA())</f>
        <v>2.3795008393042015E-2</v>
      </c>
      <c r="M943" s="178">
        <f>IFERROR(_xll.qlIndexFixing(Index1Y,$H943,TRUE,_xll.ohTrigger(RecalcTrigger,Trigger1Y)),NA())</f>
        <v>2.4723998453630047E-2</v>
      </c>
      <c r="N943" s="177">
        <f>IFERROR(_xll.qlIndexFixing(ONIndex1M,I943,TRUE,_xll.ohTrigger(RecalcTrigger,Trigger1M)),NA())</f>
        <v>2.2015601574806309E-2</v>
      </c>
      <c r="O943" s="44">
        <f>IFERROR(_xll.qlIndexFixing(ONIndex3M,I943,TRUE,_xll.ohTrigger(RecalcTrigger,Trigger3M)),NA())</f>
        <v>2.2654819670576698E-2</v>
      </c>
      <c r="P943" s="44">
        <f>IFERROR(_xll.qlIndexFixing(ONIndex6M,I943,TRUE,_xll.ohTrigger(RecalcTrigger,Trigger6M)),NA())</f>
        <v>2.3523986705350497E-2</v>
      </c>
      <c r="Q943" s="178">
        <f>IFERROR(_xll.qlIndexFixing(ONIndex1Y,I943,TRUE,_xll.ohTrigger(RecalcTrigger,Trigger1Y)),NA())</f>
        <v>2.4249225468004898E-2</v>
      </c>
    </row>
    <row r="944" spans="2:17" x14ac:dyDescent="0.2">
      <c r="B944" s="39" t="s">
        <v>42</v>
      </c>
      <c r="D944" s="42">
        <f>_xll.qlCalendarAdvance(Calendar,$D943,B944,"f",FALSE)</f>
        <v>46000</v>
      </c>
      <c r="E944" s="172">
        <f>_xll.qlInterestRateIndexValueDate(IndexON,D944)</f>
        <v>46000</v>
      </c>
      <c r="F944" s="188">
        <f>IFERROR(_xll.qlIndexFixing(IndexON,D944,TRUE,_xll.ohTrigger(RecalcTrigger,TriggerON)),NA())</f>
        <v>2.1114937897387387E-2</v>
      </c>
      <c r="H944" s="42">
        <f>_xll.qlCalendarAdvance(Calendar,$H943,B944,"f",FALSE)</f>
        <v>46000</v>
      </c>
      <c r="I944" s="172">
        <f>_xll.qlInterestRateIndexValueDate(Index1M,$H944)</f>
        <v>46000</v>
      </c>
      <c r="J944" s="177">
        <f>IFERROR(_xll.qlIndexFixing(Index1M,$H944,TRUE,_xll.ohTrigger(RecalcTrigger,Trigger1M)),NA())</f>
        <v>2.2089128259822378E-2</v>
      </c>
      <c r="K944" s="44">
        <f>IFERROR(_xll.qlIndexFixing(Index3M,H944,TRUE,_xll.ohTrigger(RecalcTrigger,Trigger3M)),NA())</f>
        <v>2.2833043256851069E-2</v>
      </c>
      <c r="L944" s="44">
        <f>IFERROR(_xll.qlIndexFixing(Index6M,$H944,TRUE,_xll.ohTrigger(RecalcTrigger,Trigger6M)),NA())</f>
        <v>2.3805857065623041E-2</v>
      </c>
      <c r="M944" s="178">
        <f>IFERROR(_xll.qlIndexFixing(Index1Y,$H944,TRUE,_xll.ohTrigger(RecalcTrigger,Trigger1Y)),NA())</f>
        <v>2.4729931453627563E-2</v>
      </c>
      <c r="N944" s="177">
        <f>IFERROR(_xll.qlIndexFixing(ONIndex1M,I944,TRUE,_xll.ohTrigger(RecalcTrigger,Trigger1M)),NA())</f>
        <v>2.2032823656611411E-2</v>
      </c>
      <c r="O944" s="44">
        <f>IFERROR(_xll.qlIndexFixing(ONIndex3M,I944,TRUE,_xll.ohTrigger(RecalcTrigger,Trigger3M)),NA())</f>
        <v>2.2670969789534423E-2</v>
      </c>
      <c r="P944" s="44">
        <f>IFERROR(_xll.qlIndexFixing(ONIndex6M,I944,TRUE,_xll.ohTrigger(RecalcTrigger,Trigger6M)),NA())</f>
        <v>2.3533269208854124E-2</v>
      </c>
      <c r="Q944" s="178">
        <f>IFERROR(_xll.qlIndexFixing(ONIndex1Y,I944,TRUE,_xll.ohTrigger(RecalcTrigger,Trigger1Y)),NA())</f>
        <v>2.425767923665445E-2</v>
      </c>
    </row>
    <row r="945" spans="2:17" x14ac:dyDescent="0.2">
      <c r="B945" s="39" t="s">
        <v>42</v>
      </c>
      <c r="D945" s="42">
        <f>_xll.qlCalendarAdvance(Calendar,$D944,B945,"f",FALSE)</f>
        <v>46007</v>
      </c>
      <c r="E945" s="172">
        <f>_xll.qlInterestRateIndexValueDate(IndexON,D945)</f>
        <v>46007</v>
      </c>
      <c r="F945" s="188">
        <f>IFERROR(_xll.qlIndexFixing(IndexON,D945,TRUE,_xll.ohTrigger(RecalcTrigger,TriggerON)),NA())</f>
        <v>2.1137721768055284E-2</v>
      </c>
      <c r="H945" s="42">
        <f>_xll.qlCalendarAdvance(Calendar,$H944,B945,"f",FALSE)</f>
        <v>46007</v>
      </c>
      <c r="I945" s="172">
        <f>_xll.qlInterestRateIndexValueDate(Index1M,$H945)</f>
        <v>46007</v>
      </c>
      <c r="J945" s="177">
        <f>IFERROR(_xll.qlIndexFixing(Index1M,$H945,TRUE,_xll.ohTrigger(RecalcTrigger,Trigger1M)),NA())</f>
        <v>2.2105909661325376E-2</v>
      </c>
      <c r="K945" s="44">
        <f>IFERROR(_xll.qlIndexFixing(Index3M,H945,TRUE,_xll.ohTrigger(RecalcTrigger,Trigger3M)),NA())</f>
        <v>2.2848325203992072E-2</v>
      </c>
      <c r="L945" s="44">
        <f>IFERROR(_xll.qlIndexFixing(Index6M,$H945,TRUE,_xll.ohTrigger(RecalcTrigger,Trigger6M)),NA())</f>
        <v>2.3816818463342999E-2</v>
      </c>
      <c r="M945" s="178">
        <f>IFERROR(_xll.qlIndexFixing(Index1Y,$H945,TRUE,_xll.ohTrigger(RecalcTrigger,Trigger1Y)),NA())</f>
        <v>2.4735759516715916E-2</v>
      </c>
      <c r="N945" s="177">
        <f>IFERROR(_xll.qlIndexFixing(ONIndex1M,I945,TRUE,_xll.ohTrigger(RecalcTrigger,Trigger1M)),NA())</f>
        <v>2.2049895842023437E-2</v>
      </c>
      <c r="O945" s="44">
        <f>IFERROR(_xll.qlIndexFixing(ONIndex3M,I945,TRUE,_xll.ohTrigger(RecalcTrigger,Trigger3M)),NA())</f>
        <v>2.2686990400668794E-2</v>
      </c>
      <c r="P945" s="44">
        <f>IFERROR(_xll.qlIndexFixing(ONIndex6M,I945,TRUE,_xll.ohTrigger(RecalcTrigger,Trigger6M)),NA())</f>
        <v>2.354266306443642E-2</v>
      </c>
      <c r="Q945" s="178">
        <f>IFERROR(_xll.qlIndexFixing(ONIndex1Y,I945,TRUE,_xll.ohTrigger(RecalcTrigger,Trigger1Y)),NA())</f>
        <v>2.4266030561508334E-2</v>
      </c>
    </row>
    <row r="946" spans="2:17" x14ac:dyDescent="0.2">
      <c r="B946" s="39" t="s">
        <v>42</v>
      </c>
      <c r="D946" s="42">
        <f>_xll.qlCalendarAdvance(Calendar,$D945,B946,"f",FALSE)</f>
        <v>46014</v>
      </c>
      <c r="E946" s="172">
        <f>_xll.qlInterestRateIndexValueDate(IndexON,D946)</f>
        <v>46014</v>
      </c>
      <c r="F946" s="188">
        <f>IFERROR(_xll.qlIndexFixing(IndexON,D946,TRUE,_xll.ohTrigger(RecalcTrigger,TriggerON)),NA())</f>
        <v>2.1160306008441987E-2</v>
      </c>
      <c r="H946" s="42">
        <f>_xll.qlCalendarAdvance(Calendar,$H945,B946,"f",FALSE)</f>
        <v>46014</v>
      </c>
      <c r="I946" s="172">
        <f>_xll.qlInterestRateIndexValueDate(Index1M,$H946)</f>
        <v>46014</v>
      </c>
      <c r="J946" s="177">
        <f>IFERROR(_xll.qlIndexFixing(Index1M,$H946,TRUE,_xll.ohTrigger(RecalcTrigger,Trigger1M)),NA())</f>
        <v>2.2122540916904253E-2</v>
      </c>
      <c r="K946" s="44">
        <f>IFERROR(_xll.qlIndexFixing(Index3M,H946,TRUE,_xll.ohTrigger(RecalcTrigger,Trigger3M)),NA())</f>
        <v>2.2863476977741458E-2</v>
      </c>
      <c r="L946" s="44">
        <f>IFERROR(_xll.qlIndexFixing(Index6M,$H946,TRUE,_xll.ohTrigger(RecalcTrigger,Trigger6M)),NA())</f>
        <v>2.3827892588026763E-2</v>
      </c>
      <c r="M946" s="178">
        <f>IFERROR(_xll.qlIndexFixing(Index1Y,$H946,TRUE,_xll.ohTrigger(RecalcTrigger,Trigger1Y)),NA())</f>
        <v>2.4741482641104318E-2</v>
      </c>
      <c r="N946" s="177">
        <f>IFERROR(_xll.qlIndexFixing(ONIndex1M,I946,TRUE,_xll.ohTrigger(RecalcTrigger,Trigger1M)),NA())</f>
        <v>2.2066818130961341E-2</v>
      </c>
      <c r="O946" s="44">
        <f>IFERROR(_xll.qlIndexFixing(ONIndex3M,I946,TRUE,_xll.ohTrigger(RecalcTrigger,Trigger3M)),NA())</f>
        <v>2.2702881503736672E-2</v>
      </c>
      <c r="P946" s="44">
        <f>IFERROR(_xll.qlIndexFixing(ONIndex6M,I946,TRUE,_xll.ohTrigger(RecalcTrigger,Trigger6M)),NA())</f>
        <v>2.3552168272340523E-2</v>
      </c>
      <c r="Q946" s="178">
        <f>IFERROR(_xll.qlIndexFixing(ONIndex1Y,I946,TRUE,_xll.ohTrigger(RecalcTrigger,Trigger1Y)),NA())</f>
        <v>2.4274279442161317E-2</v>
      </c>
    </row>
    <row r="947" spans="2:17" x14ac:dyDescent="0.2">
      <c r="B947" s="39" t="s">
        <v>42</v>
      </c>
      <c r="D947" s="42">
        <f>_xll.qlCalendarAdvance(Calendar,$D946,B947,"f",FALSE)</f>
        <v>46021</v>
      </c>
      <c r="E947" s="172">
        <f>_xll.qlInterestRateIndexValueDate(IndexON,D947)</f>
        <v>46021</v>
      </c>
      <c r="F947" s="188">
        <f>IFERROR(_xll.qlIndexFixing(IndexON,D947,TRUE,_xll.ohTrigger(RecalcTrigger,TriggerON)),NA())</f>
        <v>2.1182690618628541E-2</v>
      </c>
      <c r="H947" s="42">
        <f>_xll.qlCalendarAdvance(Calendar,$H946,B947,"f",FALSE)</f>
        <v>46021</v>
      </c>
      <c r="I947" s="172">
        <f>_xll.qlInterestRateIndexValueDate(Index1M,$H947)</f>
        <v>46021</v>
      </c>
      <c r="J947" s="177">
        <f>IFERROR(_xll.qlIndexFixing(Index1M,$H947,TRUE,_xll.ohTrigger(RecalcTrigger,Trigger1M)),NA())</f>
        <v>2.2139022025928948E-2</v>
      </c>
      <c r="K947" s="44">
        <f>IFERROR(_xll.qlIndexFixing(Index3M,H947,TRUE,_xll.ohTrigger(RecalcTrigger,Trigger3M)),NA())</f>
        <v>2.287849857664849E-2</v>
      </c>
      <c r="L947" s="44">
        <f>IFERROR(_xll.qlIndexFixing(Index6M,$H947,TRUE,_xll.ohTrigger(RecalcTrigger,Trigger6M)),NA())</f>
        <v>2.383907944152059E-2</v>
      </c>
      <c r="M947" s="178">
        <f>IFERROR(_xll.qlIndexFixing(Index1Y,$H947,TRUE,_xll.ohTrigger(RecalcTrigger,Trigger1Y)),NA())</f>
        <v>2.4747100825033952E-2</v>
      </c>
      <c r="N947" s="177">
        <f>IFERROR(_xll.qlIndexFixing(ONIndex1M,I947,TRUE,_xll.ohTrigger(RecalcTrigger,Trigger1M)),NA())</f>
        <v>2.2083590523425123E-2</v>
      </c>
      <c r="O947" s="44">
        <f>IFERROR(_xll.qlIndexFixing(ONIndex3M,I947,TRUE,_xll.ohTrigger(RecalcTrigger,Trigger3M)),NA())</f>
        <v>2.2718643098981195E-2</v>
      </c>
      <c r="P947" s="44">
        <f>IFERROR(_xll.qlIndexFixing(ONIndex6M,I947,TRUE,_xll.ohTrigger(RecalcTrigger,Trigger6M)),NA())</f>
        <v>2.3561784832566435E-2</v>
      </c>
      <c r="Q947" s="178">
        <f>IFERROR(_xll.qlIndexFixing(ONIndex1Y,I947,TRUE,_xll.ohTrigger(RecalcTrigger,Trigger1Y)),NA())</f>
        <v>2.4282425878937586E-2</v>
      </c>
    </row>
    <row r="948" spans="2:17" x14ac:dyDescent="0.2">
      <c r="B948" s="39" t="s">
        <v>42</v>
      </c>
      <c r="D948" s="42">
        <f>_xll.qlCalendarAdvance(Calendar,$D947,B948,"f",FALSE)</f>
        <v>46028</v>
      </c>
      <c r="E948" s="172">
        <f>_xll.qlInterestRateIndexValueDate(IndexON,D948)</f>
        <v>46028</v>
      </c>
      <c r="F948" s="188">
        <f>IFERROR(_xll.qlIndexFixing(IndexON,D948,TRUE,_xll.ohTrigger(RecalcTrigger,TriggerON)),NA())</f>
        <v>2.1204875598452855E-2</v>
      </c>
      <c r="H948" s="42">
        <f>_xll.qlCalendarAdvance(Calendar,$H947,B948,"f",FALSE)</f>
        <v>46028</v>
      </c>
      <c r="I948" s="172">
        <f>_xll.qlInterestRateIndexValueDate(Index1M,$H948)</f>
        <v>46028</v>
      </c>
      <c r="J948" s="177">
        <f>IFERROR(_xll.qlIndexFixing(Index1M,$H948,TRUE,_xll.ohTrigger(RecalcTrigger,Trigger1M)),NA())</f>
        <v>2.2155352987764155E-2</v>
      </c>
      <c r="K948" s="44">
        <f>IFERROR(_xll.qlIndexFixing(Index3M,H948,TRUE,_xll.ohTrigger(RecalcTrigger,Trigger3M)),NA())</f>
        <v>2.2895145334877996E-2</v>
      </c>
      <c r="L948" s="44">
        <f>IFERROR(_xll.qlIndexFixing(Index6M,$H948,TRUE,_xll.ohTrigger(RecalcTrigger,Trigger6M)),NA())</f>
        <v>2.3848757304913638E-2</v>
      </c>
      <c r="M948" s="178">
        <f>IFERROR(_xll.qlIndexFixing(Index1Y,$H948,TRUE,_xll.ohTrigger(RecalcTrigger,Trigger1Y)),NA())</f>
        <v>2.4752614066778644E-2</v>
      </c>
      <c r="N948" s="177">
        <f>IFERROR(_xll.qlIndexFixing(ONIndex1M,I948,TRUE,_xll.ohTrigger(RecalcTrigger,Trigger1M)),NA())</f>
        <v>2.2100213019495829E-2</v>
      </c>
      <c r="O948" s="44">
        <f>IFERROR(_xll.qlIndexFixing(ONIndex3M,I948,TRUE,_xll.ohTrigger(RecalcTrigger,Trigger3M)),NA())</f>
        <v>2.2734275186159225E-2</v>
      </c>
      <c r="P948" s="44">
        <f>IFERROR(_xll.qlIndexFixing(ONIndex6M,I948,TRUE,_xll.ohTrigger(RecalcTrigger,Trigger6M)),NA())</f>
        <v>2.3571512745033107E-2</v>
      </c>
      <c r="Q948" s="178">
        <f>IFERROR(_xll.qlIndexFixing(ONIndex1Y,I948,TRUE,_xll.ohTrigger(RecalcTrigger,Trigger1Y)),NA())</f>
        <v>2.4290469871594E-2</v>
      </c>
    </row>
    <row r="949" spans="2:17" x14ac:dyDescent="0.2">
      <c r="B949" s="39" t="s">
        <v>42</v>
      </c>
      <c r="D949" s="42">
        <f>_xll.qlCalendarAdvance(Calendar,$D948,B949,"f",FALSE)</f>
        <v>46035</v>
      </c>
      <c r="E949" s="172">
        <f>_xll.qlInterestRateIndexValueDate(IndexON,D949)</f>
        <v>46035</v>
      </c>
      <c r="F949" s="188">
        <f>IFERROR(_xll.qlIndexFixing(IndexON,D949,TRUE,_xll.ohTrigger(RecalcTrigger,TriggerON)),NA())</f>
        <v>2.1226860947995974E-2</v>
      </c>
      <c r="H949" s="42">
        <f>_xll.qlCalendarAdvance(Calendar,$H948,B949,"f",FALSE)</f>
        <v>46035</v>
      </c>
      <c r="I949" s="172">
        <f>_xll.qlInterestRateIndexValueDate(Index1M,$H949)</f>
        <v>46035</v>
      </c>
      <c r="J949" s="177">
        <f>IFERROR(_xll.qlIndexFixing(Index1M,$H949,TRUE,_xll.ohTrigger(RecalcTrigger,Trigger1M)),NA())</f>
        <v>2.2171533801792882E-2</v>
      </c>
      <c r="K949" s="44">
        <f>IFERROR(_xll.qlIndexFixing(Index3M,H949,TRUE,_xll.ohTrigger(RecalcTrigger,Trigger3M)),NA())</f>
        <v>2.2908151244192026E-2</v>
      </c>
      <c r="L949" s="44">
        <f>IFERROR(_xll.qlIndexFixing(Index6M,$H949,TRUE,_xll.ohTrigger(RecalcTrigger,Trigger6M)),NA())</f>
        <v>2.3860160828127499E-2</v>
      </c>
      <c r="M949" s="178">
        <f>IFERROR(_xll.qlIndexFixing(Index1Y,$H949,TRUE,_xll.ohTrigger(RecalcTrigger,Trigger1Y)),NA())</f>
        <v>2.4758022364643972E-2</v>
      </c>
      <c r="N949" s="177">
        <f>IFERROR(_xll.qlIndexFixing(ONIndex1M,I949,TRUE,_xll.ohTrigger(RecalcTrigger,Trigger1M)),NA())</f>
        <v>2.2116685619011367E-2</v>
      </c>
      <c r="O949" s="44">
        <f>IFERROR(_xll.qlIndexFixing(ONIndex3M,I949,TRUE,_xll.ohTrigger(RecalcTrigger,Trigger3M)),NA())</f>
        <v>2.2749777765351809E-2</v>
      </c>
      <c r="P949" s="44">
        <f>IFERROR(_xll.qlIndexFixing(ONIndex6M,I949,TRUE,_xll.ohTrigger(RecalcTrigger,Trigger6M)),NA())</f>
        <v>2.3581352009740542E-2</v>
      </c>
      <c r="Q949" s="178">
        <f>IFERROR(_xll.qlIndexFixing(ONIndex1Y,I949,TRUE,_xll.ohTrigger(RecalcTrigger,Trigger1Y)),NA())</f>
        <v>2.4298411420292654E-2</v>
      </c>
    </row>
    <row r="950" spans="2:17" x14ac:dyDescent="0.2">
      <c r="B950" s="39" t="s">
        <v>42</v>
      </c>
      <c r="D950" s="42">
        <f>_xll.qlCalendarAdvance(Calendar,$D949,B950,"f",FALSE)</f>
        <v>46042</v>
      </c>
      <c r="E950" s="172">
        <f>_xll.qlInterestRateIndexValueDate(IndexON,D950)</f>
        <v>46042</v>
      </c>
      <c r="F950" s="188">
        <f>IFERROR(_xll.qlIndexFixing(IndexON,D950,TRUE,_xll.ohTrigger(RecalcTrigger,TriggerON)),NA())</f>
        <v>2.1248646667095805E-2</v>
      </c>
      <c r="H950" s="42">
        <f>_xll.qlCalendarAdvance(Calendar,$H949,B950,"f",FALSE)</f>
        <v>46042</v>
      </c>
      <c r="I950" s="172">
        <f>_xll.qlInterestRateIndexValueDate(Index1M,$H950)</f>
        <v>46042</v>
      </c>
      <c r="J950" s="177">
        <f>IFERROR(_xll.qlIndexFixing(Index1M,$H950,TRUE,_xll.ohTrigger(RecalcTrigger,Trigger1M)),NA())</f>
        <v>2.2187564467392899E-2</v>
      </c>
      <c r="K950" s="44">
        <f>IFERROR(_xll.qlIndexFixing(Index3M,H950,TRUE,_xll.ohTrigger(RecalcTrigger,Trigger3M)),NA())</f>
        <v>2.2922782309988309E-2</v>
      </c>
      <c r="L950" s="44">
        <f>IFERROR(_xll.qlIndexFixing(Index6M,$H950,TRUE,_xll.ohTrigger(RecalcTrigger,Trigger6M)),NA())</f>
        <v>2.3871677077977937E-2</v>
      </c>
      <c r="M950" s="178">
        <f>IFERROR(_xll.qlIndexFixing(Index1Y,$H950,TRUE,_xll.ohTrigger(RecalcTrigger,Trigger1Y)),NA())</f>
        <v>2.4763325716968376E-2</v>
      </c>
      <c r="N950" s="177">
        <f>IFERROR(_xll.qlIndexFixing(ONIndex1M,I950,TRUE,_xll.ohTrigger(RecalcTrigger,Trigger1M)),NA())</f>
        <v>2.2133008322052783E-2</v>
      </c>
      <c r="O950" s="44">
        <f>IFERROR(_xll.qlIndexFixing(ONIndex3M,I950,TRUE,_xll.ohTrigger(RecalcTrigger,Trigger3M)),NA())</f>
        <v>2.2765150836639991E-2</v>
      </c>
      <c r="P950" s="44">
        <f>IFERROR(_xll.qlIndexFixing(ONIndex6M,I950,TRUE,_xll.ohTrigger(RecalcTrigger,Trigger6M)),NA())</f>
        <v>2.3591302626769783E-2</v>
      </c>
      <c r="Q950" s="178">
        <f>IFERROR(_xll.qlIndexFixing(ONIndex1Y,I950,TRUE,_xll.ohTrigger(RecalcTrigger,Trigger1Y)),NA())</f>
        <v>2.4306250524871453E-2</v>
      </c>
    </row>
    <row r="951" spans="2:17" x14ac:dyDescent="0.2">
      <c r="B951" s="39" t="s">
        <v>42</v>
      </c>
      <c r="D951" s="42">
        <f>_xll.qlCalendarAdvance(Calendar,$D950,B951,"f",FALSE)</f>
        <v>46049</v>
      </c>
      <c r="E951" s="172">
        <f>_xll.qlInterestRateIndexValueDate(IndexON,D951)</f>
        <v>46049</v>
      </c>
      <c r="F951" s="188">
        <f>IFERROR(_xll.qlIndexFixing(IndexON,D951,TRUE,_xll.ohTrigger(RecalcTrigger,TriggerON)),NA())</f>
        <v>2.1270232755914442E-2</v>
      </c>
      <c r="H951" s="42">
        <f>_xll.qlCalendarAdvance(Calendar,$H950,B951,"f",FALSE)</f>
        <v>46049</v>
      </c>
      <c r="I951" s="172">
        <f>_xll.qlInterestRateIndexValueDate(Index1M,$H951)</f>
        <v>46049</v>
      </c>
      <c r="J951" s="177">
        <f>IFERROR(_xll.qlIndexFixing(Index1M,$H951,TRUE,_xll.ohTrigger(RecalcTrigger,Trigger1M)),NA())</f>
        <v>2.220344498395244E-2</v>
      </c>
      <c r="K951" s="44">
        <f>IFERROR(_xll.qlIndexFixing(Index3M,H951,TRUE,_xll.ohTrigger(RecalcTrigger,Trigger3M)),NA())</f>
        <v>2.2937283195261796E-2</v>
      </c>
      <c r="L951" s="44">
        <f>IFERROR(_xll.qlIndexFixing(Index6M,$H951,TRUE,_xll.ohTrigger(RecalcTrigger,Trigger6M)),NA())</f>
        <v>2.3883306056372896E-2</v>
      </c>
      <c r="M951" s="178">
        <f>IFERROR(_xll.qlIndexFixing(Index1Y,$H951,TRUE,_xll.ohTrigger(RecalcTrigger,Trigger1Y)),NA())</f>
        <v>2.4768524122122271E-2</v>
      </c>
      <c r="N951" s="177">
        <f>IFERROR(_xll.qlIndexFixing(ONIndex1M,I951,TRUE,_xll.ohTrigger(RecalcTrigger,Trigger1M)),NA())</f>
        <v>2.2149181128539031E-2</v>
      </c>
      <c r="O951" s="44">
        <f>IFERROR(_xll.qlIndexFixing(ONIndex3M,I951,TRUE,_xll.ohTrigger(RecalcTrigger,Trigger3M)),NA())</f>
        <v>2.2780394399780635E-2</v>
      </c>
      <c r="P951" s="44">
        <f>IFERROR(_xll.qlIndexFixing(ONIndex6M,I951,TRUE,_xll.ohTrigger(RecalcTrigger,Trigger6M)),NA())</f>
        <v>2.3601364596201879E-2</v>
      </c>
      <c r="Q951" s="178">
        <f>IFERROR(_xll.qlIndexFixing(ONIndex1Y,I951,TRUE,_xll.ohTrigger(RecalcTrigger,Trigger1Y)),NA())</f>
        <v>2.4313987185492492E-2</v>
      </c>
    </row>
    <row r="952" spans="2:17" x14ac:dyDescent="0.2">
      <c r="B952" s="39" t="s">
        <v>42</v>
      </c>
      <c r="D952" s="42">
        <f>_xll.qlCalendarAdvance(Calendar,$D951,B952,"f",FALSE)</f>
        <v>46056</v>
      </c>
      <c r="E952" s="172">
        <f>_xll.qlInterestRateIndexValueDate(IndexON,D952)</f>
        <v>46056</v>
      </c>
      <c r="F952" s="188">
        <f>IFERROR(_xll.qlIndexFixing(IndexON,D952,TRUE,_xll.ohTrigger(RecalcTrigger,TriggerON)),NA())</f>
        <v>2.1291619214208746E-2</v>
      </c>
      <c r="H952" s="42">
        <f>_xll.qlCalendarAdvance(Calendar,$H951,B952,"f",FALSE)</f>
        <v>46056</v>
      </c>
      <c r="I952" s="172">
        <f>_xll.qlInterestRateIndexValueDate(Index1M,$H952)</f>
        <v>46056</v>
      </c>
      <c r="J952" s="177">
        <f>IFERROR(_xll.qlIndexFixing(Index1M,$H952,TRUE,_xll.ohTrigger(RecalcTrigger,Trigger1M)),NA())</f>
        <v>2.2213812937009705E-2</v>
      </c>
      <c r="K952" s="44">
        <f>IFERROR(_xll.qlIndexFixing(Index3M,H952,TRUE,_xll.ohTrigger(RecalcTrigger,Trigger3M)),NA())</f>
        <v>2.295337568619395E-2</v>
      </c>
      <c r="L952" s="44">
        <f>IFERROR(_xll.qlIndexFixing(Index6M,$H952,TRUE,_xll.ohTrigger(RecalcTrigger,Trigger6M)),NA())</f>
        <v>2.3895047765239132E-2</v>
      </c>
      <c r="M952" s="178">
        <f>IFERROR(_xll.qlIndexFixing(Index1Y,$H952,TRUE,_xll.ohTrigger(RecalcTrigger,Trigger1Y)),NA())</f>
        <v>2.4773617578507823E-2</v>
      </c>
      <c r="N952" s="177">
        <f>IFERROR(_xll.qlIndexFixing(ONIndex1M,I952,TRUE,_xll.ohTrigger(RecalcTrigger,Trigger1M)),NA())</f>
        <v>2.216520403847011E-2</v>
      </c>
      <c r="O952" s="44">
        <f>IFERROR(_xll.qlIndexFixing(ONIndex3M,I952,TRUE,_xll.ohTrigger(RecalcTrigger,Trigger3M)),NA())</f>
        <v>2.2795508455016877E-2</v>
      </c>
      <c r="P952" s="44">
        <f>IFERROR(_xll.qlIndexFixing(ONIndex6M,I952,TRUE,_xll.ohTrigger(RecalcTrigger,Trigger6M)),NA())</f>
        <v>2.3611537917874736E-2</v>
      </c>
      <c r="Q952" s="178">
        <f>IFERROR(_xll.qlIndexFixing(ONIndex1Y,I952,TRUE,_xll.ohTrigger(RecalcTrigger,Trigger1Y)),NA())</f>
        <v>2.4321621401993676E-2</v>
      </c>
    </row>
    <row r="953" spans="2:17" x14ac:dyDescent="0.2">
      <c r="B953" s="39" t="s">
        <v>42</v>
      </c>
      <c r="D953" s="42">
        <f>_xll.qlCalendarAdvance(Calendar,$D952,B953,"f",FALSE)</f>
        <v>46063</v>
      </c>
      <c r="E953" s="172">
        <f>_xll.qlInterestRateIndexValueDate(IndexON,D953)</f>
        <v>46063</v>
      </c>
      <c r="F953" s="188">
        <f>IFERROR(_xll.qlIndexFixing(IndexON,D953,TRUE,_xll.ohTrigger(RecalcTrigger,TriggerON)),NA())</f>
        <v>2.1312806042059762E-2</v>
      </c>
      <c r="H953" s="42">
        <f>_xll.qlCalendarAdvance(Calendar,$H952,B953,"f",FALSE)</f>
        <v>46063</v>
      </c>
      <c r="I953" s="172">
        <f>_xll.qlInterestRateIndexValueDate(Index1M,$H953)</f>
        <v>46063</v>
      </c>
      <c r="J953" s="177">
        <f>IFERROR(_xll.qlIndexFixing(Index1M,$H953,TRUE,_xll.ohTrigger(RecalcTrigger,Trigger1M)),NA())</f>
        <v>2.2229422479995351E-2</v>
      </c>
      <c r="K953" s="44">
        <f>IFERROR(_xll.qlIndexFixing(Index3M,H953,TRUE,_xll.ohTrigger(RecalcTrigger,Trigger3M)),NA())</f>
        <v>2.2965894418695922E-2</v>
      </c>
      <c r="L953" s="44">
        <f>IFERROR(_xll.qlIndexFixing(Index6M,$H953,TRUE,_xll.ohTrigger(RecalcTrigger,Trigger6M)),NA())</f>
        <v>2.3906902206522199E-2</v>
      </c>
      <c r="M953" s="178">
        <f>IFERROR(_xll.qlIndexFixing(Index1Y,$H953,TRUE,_xll.ohTrigger(RecalcTrigger,Trigger1Y)),NA())</f>
        <v>2.4778606084560284E-2</v>
      </c>
      <c r="N953" s="177">
        <f>IFERROR(_xll.qlIndexFixing(ONIndex1M,I953,TRUE,_xll.ohTrigger(RecalcTrigger,Trigger1M)),NA())</f>
        <v>2.2181077051846021E-2</v>
      </c>
      <c r="O953" s="44">
        <f>IFERROR(_xll.qlIndexFixing(ONIndex3M,I953,TRUE,_xll.ohTrigger(RecalcTrigger,Trigger3M)),NA())</f>
        <v>2.2810493002105581E-2</v>
      </c>
      <c r="P953" s="44">
        <f>IFERROR(_xll.qlIndexFixing(ONIndex6M,I953,TRUE,_xll.ohTrigger(RecalcTrigger,Trigger6M)),NA())</f>
        <v>2.3621822591869401E-2</v>
      </c>
      <c r="Q953" s="178">
        <f>IFERROR(_xll.qlIndexFixing(ONIndex1Y,I953,TRUE,_xll.ohTrigger(RecalcTrigger,Trigger1Y)),NA())</f>
        <v>2.4329153174537099E-2</v>
      </c>
    </row>
    <row r="954" spans="2:17" x14ac:dyDescent="0.2">
      <c r="B954" s="39" t="s">
        <v>42</v>
      </c>
      <c r="D954" s="42">
        <f>_xll.qlCalendarAdvance(Calendar,$D953,B954,"f",FALSE)</f>
        <v>46070</v>
      </c>
      <c r="E954" s="172">
        <f>_xll.qlInterestRateIndexValueDate(IndexON,D954)</f>
        <v>46070</v>
      </c>
      <c r="F954" s="188">
        <f>IFERROR(_xll.qlIndexFixing(IndexON,D954,TRUE,_xll.ohTrigger(RecalcTrigger,TriggerON)),NA())</f>
        <v>2.1333793239386445E-2</v>
      </c>
      <c r="H954" s="42">
        <f>_xll.qlCalendarAdvance(Calendar,$H953,B954,"f",FALSE)</f>
        <v>46070</v>
      </c>
      <c r="I954" s="172">
        <f>_xll.qlInterestRateIndexValueDate(Index1M,$H954)</f>
        <v>46070</v>
      </c>
      <c r="J954" s="177">
        <f>IFERROR(_xll.qlIndexFixing(Index1M,$H954,TRUE,_xll.ohTrigger(RecalcTrigger,Trigger1M)),NA())</f>
        <v>2.2244881897692959E-2</v>
      </c>
      <c r="K954" s="44">
        <f>IFERROR(_xll.qlIndexFixing(Index3M,H954,TRUE,_xll.ohTrigger(RecalcTrigger,Trigger3M)),NA())</f>
        <v>2.2980004754116299E-2</v>
      </c>
      <c r="L954" s="44">
        <f>IFERROR(_xll.qlIndexFixing(Index6M,$H954,TRUE,_xll.ohTrigger(RecalcTrigger,Trigger6M)),NA())</f>
        <v>2.391886938218557E-2</v>
      </c>
      <c r="M954" s="178">
        <f>IFERROR(_xll.qlIndexFixing(Index1Y,$H954,TRUE,_xll.ohTrigger(RecalcTrigger,Trigger1Y)),NA())</f>
        <v>2.4783489638746437E-2</v>
      </c>
      <c r="N954" s="177">
        <f>IFERROR(_xll.qlIndexFixing(ONIndex1M,I954,TRUE,_xll.ohTrigger(RecalcTrigger,Trigger1M)),NA())</f>
        <v>2.2196800168585717E-2</v>
      </c>
      <c r="O954" s="44">
        <f>IFERROR(_xll.qlIndexFixing(ONIndex3M,I954,TRUE,_xll.ohTrigger(RecalcTrigger,Trigger3M)),NA())</f>
        <v>2.2825348041127791E-2</v>
      </c>
      <c r="P954" s="44">
        <f>IFERROR(_xll.qlIndexFixing(ONIndex6M,I954,TRUE,_xll.ohTrigger(RecalcTrigger,Trigger6M)),NA())</f>
        <v>2.3632218618185874E-2</v>
      </c>
      <c r="Q954" s="178">
        <f>IFERROR(_xll.qlIndexFixing(ONIndex1Y,I954,TRUE,_xll.ohTrigger(RecalcTrigger,Trigger1Y)),NA())</f>
        <v>2.4336582502960669E-2</v>
      </c>
    </row>
    <row r="955" spans="2:17" x14ac:dyDescent="0.2">
      <c r="B955" s="39" t="s">
        <v>42</v>
      </c>
      <c r="D955" s="42">
        <f>_xll.qlCalendarAdvance(Calendar,$D954,B955,"f",FALSE)</f>
        <v>46077</v>
      </c>
      <c r="E955" s="172">
        <f>_xll.qlInterestRateIndexValueDate(IndexON,D955)</f>
        <v>46077</v>
      </c>
      <c r="F955" s="188">
        <f>IFERROR(_xll.qlIndexFixing(IndexON,D955,TRUE,_xll.ohTrigger(RecalcTrigger,TriggerON)),NA())</f>
        <v>2.1354580806188794E-2</v>
      </c>
      <c r="H955" s="42">
        <f>_xll.qlCalendarAdvance(Calendar,$H954,B955,"f",FALSE)</f>
        <v>46077</v>
      </c>
      <c r="I955" s="172">
        <f>_xll.qlInterestRateIndexValueDate(Index1M,$H955)</f>
        <v>46077</v>
      </c>
      <c r="J955" s="177">
        <f>IFERROR(_xll.qlIndexFixing(Index1M,$H955,TRUE,_xll.ohTrigger(RecalcTrigger,Trigger1M)),NA())</f>
        <v>2.2260191189572842E-2</v>
      </c>
      <c r="K955" s="44">
        <f>IFERROR(_xll.qlIndexFixing(Index3M,H955,TRUE,_xll.ohTrigger(RecalcTrigger,Trigger3M)),NA())</f>
        <v>2.2995681449239528E-2</v>
      </c>
      <c r="L955" s="44">
        <f>IFERROR(_xll.qlIndexFixing(Index6M,$H955,TRUE,_xll.ohTrigger(RecalcTrigger,Trigger6M)),NA())</f>
        <v>2.3930949294212415E-2</v>
      </c>
      <c r="M955" s="178">
        <f>IFERROR(_xll.qlIndexFixing(Index1Y,$H955,TRUE,_xll.ohTrigger(RecalcTrigger,Trigger1Y)),NA())</f>
        <v>2.4788268239565925E-2</v>
      </c>
      <c r="N955" s="177">
        <f>IFERROR(_xll.qlIndexFixing(ONIndex1M,I955,TRUE,_xll.ohTrigger(RecalcTrigger,Trigger1M)),NA())</f>
        <v>2.2212373388770246E-2</v>
      </c>
      <c r="O955" s="44">
        <f>IFERROR(_xll.qlIndexFixing(ONIndex3M,I955,TRUE,_xll.ohTrigger(RecalcTrigger,Trigger3M)),NA())</f>
        <v>2.2840073572164554E-2</v>
      </c>
      <c r="P955" s="44">
        <f>IFERROR(_xll.qlIndexFixing(ONIndex6M,I955,TRUE,_xll.ohTrigger(RecalcTrigger,Trigger6M)),NA())</f>
        <v>2.3642725996905201E-2</v>
      </c>
      <c r="Q955" s="178">
        <f>IFERROR(_xll.qlIndexFixing(ONIndex1Y,I955,TRUE,_xll.ohTrigger(RecalcTrigger,Trigger1Y)),NA())</f>
        <v>2.4343909387264384E-2</v>
      </c>
    </row>
    <row r="956" spans="2:17" x14ac:dyDescent="0.2">
      <c r="B956" s="39" t="s">
        <v>42</v>
      </c>
      <c r="D956" s="42">
        <f>_xll.qlCalendarAdvance(Calendar,$D955,B956,"f",FALSE)</f>
        <v>46084</v>
      </c>
      <c r="E956" s="172">
        <f>_xll.qlInterestRateIndexValueDate(IndexON,D956)</f>
        <v>46084</v>
      </c>
      <c r="F956" s="188">
        <f>IFERROR(_xll.qlIndexFixing(IndexON,D956,TRUE,_xll.ohTrigger(RecalcTrigger,TriggerON)),NA())</f>
        <v>2.1375168742385764E-2</v>
      </c>
      <c r="H956" s="42">
        <f>_xll.qlCalendarAdvance(Calendar,$H955,B956,"f",FALSE)</f>
        <v>46084</v>
      </c>
      <c r="I956" s="172">
        <f>_xll.qlInterestRateIndexValueDate(Index1M,$H956)</f>
        <v>46084</v>
      </c>
      <c r="J956" s="177">
        <f>IFERROR(_xll.qlIndexFixing(Index1M,$H956,TRUE,_xll.ohTrigger(RecalcTrigger,Trigger1M)),NA())</f>
        <v>2.2287576491588825E-2</v>
      </c>
      <c r="K956" s="44">
        <f>IFERROR(_xll.qlIndexFixing(Index3M,H956,TRUE,_xll.ohTrigger(RecalcTrigger,Trigger3M)),NA())</f>
        <v>2.3011210363909435E-2</v>
      </c>
      <c r="L956" s="44">
        <f>IFERROR(_xll.qlIndexFixing(Index6M,$H956,TRUE,_xll.ohTrigger(RecalcTrigger,Trigger6M)),NA())</f>
        <v>2.3948221569271431E-2</v>
      </c>
      <c r="M956" s="178">
        <f>IFERROR(_xll.qlIndexFixing(Index1Y,$H956,TRUE,_xll.ohTrigger(RecalcTrigger,Trigger1Y)),NA())</f>
        <v>2.4792941885549924E-2</v>
      </c>
      <c r="N956" s="177">
        <f>IFERROR(_xll.qlIndexFixing(ONIndex1M,I956,TRUE,_xll.ohTrigger(RecalcTrigger,Trigger1M)),NA())</f>
        <v>2.2227796712318559E-2</v>
      </c>
      <c r="O956" s="44">
        <f>IFERROR(_xll.qlIndexFixing(ONIndex3M,I956,TRUE,_xll.ohTrigger(RecalcTrigger,Trigger3M)),NA())</f>
        <v>2.2854669595053778E-2</v>
      </c>
      <c r="P956" s="44">
        <f>IFERROR(_xll.qlIndexFixing(ONIndex6M,I956,TRUE,_xll.ohTrigger(RecalcTrigger,Trigger6M)),NA())</f>
        <v>2.3653344728027381E-2</v>
      </c>
      <c r="Q956" s="178">
        <f>IFERROR(_xll.qlIndexFixing(ONIndex1Y,I956,TRUE,_xll.ohTrigger(RecalcTrigger,Trigger1Y)),NA())</f>
        <v>2.4351133827529292E-2</v>
      </c>
    </row>
    <row r="957" spans="2:17" x14ac:dyDescent="0.2">
      <c r="B957" s="39" t="s">
        <v>42</v>
      </c>
      <c r="D957" s="42">
        <f>_xll.qlCalendarAdvance(Calendar,$D956,B957,"f",FALSE)</f>
        <v>46091</v>
      </c>
      <c r="E957" s="172">
        <f>_xll.qlInterestRateIndexValueDate(IndexON,D957)</f>
        <v>46091</v>
      </c>
      <c r="F957" s="188">
        <f>IFERROR(_xll.qlIndexFixing(IndexON,D957,TRUE,_xll.ohTrigger(RecalcTrigger,TriggerON)),NA())</f>
        <v>2.1395557047977354E-2</v>
      </c>
      <c r="H957" s="42">
        <f>_xll.qlCalendarAdvance(Calendar,$H956,B957,"f",FALSE)</f>
        <v>46091</v>
      </c>
      <c r="I957" s="172">
        <f>_xll.qlInterestRateIndexValueDate(Index1M,$H957)</f>
        <v>46091</v>
      </c>
      <c r="J957" s="177">
        <f>IFERROR(_xll.qlIndexFixing(Index1M,$H957,TRUE,_xll.ohTrigger(RecalcTrigger,Trigger1M)),NA())</f>
        <v>2.2295574919911739E-2</v>
      </c>
      <c r="K957" s="44">
        <f>IFERROR(_xll.qlIndexFixing(Index3M,H957,TRUE,_xll.ohTrigger(RecalcTrigger,Trigger3M)),NA())</f>
        <v>2.3024913261883138E-2</v>
      </c>
      <c r="L957" s="44">
        <f>IFERROR(_xll.qlIndexFixing(Index6M,$H957,TRUE,_xll.ohTrigger(RecalcTrigger,Trigger6M)),NA())</f>
        <v>2.3960553532803797E-2</v>
      </c>
      <c r="M957" s="178">
        <f>IFERROR(_xll.qlIndexFixing(Index1Y,$H957,TRUE,_xll.ohTrigger(RecalcTrigger,Trigger1Y)),NA())</f>
        <v>2.4797510575262693E-2</v>
      </c>
      <c r="N957" s="177">
        <f>IFERROR(_xll.qlIndexFixing(ONIndex1M,I957,TRUE,_xll.ohTrigger(RecalcTrigger,Trigger1M)),NA())</f>
        <v>2.2243070139149612E-2</v>
      </c>
      <c r="O957" s="44">
        <f>IFERROR(_xll.qlIndexFixing(ONIndex3M,I957,TRUE,_xll.ohTrigger(RecalcTrigger,Trigger3M)),NA())</f>
        <v>2.2869136109795463E-2</v>
      </c>
      <c r="P957" s="44">
        <f>IFERROR(_xll.qlIndexFixing(ONIndex6M,I957,TRUE,_xll.ohTrigger(RecalcTrigger,Trigger6M)),NA())</f>
        <v>2.3664074811390323E-2</v>
      </c>
      <c r="Q957" s="178">
        <f>IFERROR(_xll.qlIndexFixing(ONIndex1Y,I957,TRUE,_xll.ohTrigger(RecalcTrigger,Trigger1Y)),NA())</f>
        <v>2.4358255823755393E-2</v>
      </c>
    </row>
    <row r="958" spans="2:17" x14ac:dyDescent="0.2">
      <c r="B958" s="39" t="s">
        <v>42</v>
      </c>
      <c r="D958" s="42">
        <f>_xll.qlCalendarAdvance(Calendar,$D957,B958,"f",FALSE)</f>
        <v>46098</v>
      </c>
      <c r="E958" s="172">
        <f>_xll.qlInterestRateIndexValueDate(IndexON,D958)</f>
        <v>46098</v>
      </c>
      <c r="F958" s="188">
        <f>IFERROR(_xll.qlIndexFixing(IndexON,D958,TRUE,_xll.ohTrigger(RecalcTrigger,TriggerON)),NA())</f>
        <v>2.1415745722963564E-2</v>
      </c>
      <c r="H958" s="42">
        <f>_xll.qlCalendarAdvance(Calendar,$H957,B958,"f",FALSE)</f>
        <v>46098</v>
      </c>
      <c r="I958" s="172">
        <f>_xll.qlInterestRateIndexValueDate(Index1M,$H958)</f>
        <v>46098</v>
      </c>
      <c r="J958" s="177">
        <f>IFERROR(_xll.qlIndexFixing(Index1M,$H958,TRUE,_xll.ohTrigger(RecalcTrigger,Trigger1M)),NA())</f>
        <v>2.2310404376531624E-2</v>
      </c>
      <c r="K958" s="44">
        <f>IFERROR(_xll.qlIndexFixing(Index3M,H958,TRUE,_xll.ohTrigger(RecalcTrigger,Trigger3M)),NA())</f>
        <v>2.3038485954322792E-2</v>
      </c>
      <c r="L958" s="44">
        <f>IFERROR(_xll.qlIndexFixing(Index6M,$H958,TRUE,_xll.ohTrigger(RecalcTrigger,Trigger6M)),NA())</f>
        <v>2.3972998262524432E-2</v>
      </c>
      <c r="M958" s="178">
        <f>IFERROR(_xll.qlIndexFixing(Index1Y,$H958,TRUE,_xll.ohTrigger(RecalcTrigger,Trigger1Y)),NA())</f>
        <v>2.4801974307300245E-2</v>
      </c>
      <c r="N958" s="177">
        <f>IFERROR(_xll.qlIndexFixing(ONIndex1M,I958,TRUE,_xll.ohTrigger(RecalcTrigger,Trigger1M)),NA())</f>
        <v>2.225819366934445E-2</v>
      </c>
      <c r="O958" s="44">
        <f>IFERROR(_xll.qlIndexFixing(ONIndex3M,I958,TRUE,_xll.ohTrigger(RecalcTrigger,Trigger3M)),NA())</f>
        <v>2.2883473116470654E-2</v>
      </c>
      <c r="P958" s="44">
        <f>IFERROR(_xll.qlIndexFixing(ONIndex6M,I958,TRUE,_xll.ohTrigger(RecalcTrigger,Trigger6M)),NA())</f>
        <v>2.3674916247156119E-2</v>
      </c>
      <c r="Q958" s="178">
        <f>IFERROR(_xll.qlIndexFixing(ONIndex1Y,I958,TRUE,_xll.ohTrigger(RecalcTrigger,Trigger1Y)),NA())</f>
        <v>2.4365275375861639E-2</v>
      </c>
    </row>
    <row r="959" spans="2:17" x14ac:dyDescent="0.2">
      <c r="B959" s="39" t="s">
        <v>42</v>
      </c>
      <c r="D959" s="42">
        <f>_xll.qlCalendarAdvance(Calendar,$D958,B959,"f",FALSE)</f>
        <v>46105</v>
      </c>
      <c r="E959" s="172">
        <f>_xll.qlInterestRateIndexValueDate(IndexON,D959)</f>
        <v>46105</v>
      </c>
      <c r="F959" s="188">
        <f>IFERROR(_xll.qlIndexFixing(IndexON,D959,TRUE,_xll.ohTrigger(RecalcTrigger,TriggerON)),NA())</f>
        <v>2.1435734767263348E-2</v>
      </c>
      <c r="H959" s="42">
        <f>_xll.qlCalendarAdvance(Calendar,$H958,B959,"f",FALSE)</f>
        <v>46105</v>
      </c>
      <c r="I959" s="172">
        <f>_xll.qlInterestRateIndexValueDate(Index1M,$H959)</f>
        <v>46105</v>
      </c>
      <c r="J959" s="177">
        <f>IFERROR(_xll.qlIndexFixing(Index1M,$H959,TRUE,_xll.ohTrigger(RecalcTrigger,Trigger1M)),NA())</f>
        <v>2.2325083679418191E-2</v>
      </c>
      <c r="K959" s="44">
        <f>IFERROR(_xll.qlIndexFixing(Index3M,H959,TRUE,_xll.ohTrigger(RecalcTrigger,Trigger3M)),NA())</f>
        <v>2.3051928439897298E-2</v>
      </c>
      <c r="L959" s="44">
        <f>IFERROR(_xll.qlIndexFixing(Index6M,$H959,TRUE,_xll.ohTrigger(RecalcTrigger,Trigger6M)),NA())</f>
        <v>2.3985555760527768E-2</v>
      </c>
      <c r="M959" s="178">
        <f>IFERROR(_xll.qlIndexFixing(Index1Y,$H959,TRUE,_xll.ohTrigger(RecalcTrigger,Trigger1Y)),NA())</f>
        <v>2.4806333080290566E-2</v>
      </c>
      <c r="N959" s="177">
        <f>IFERROR(_xll.qlIndexFixing(ONIndex1M,I959,TRUE,_xll.ohTrigger(RecalcTrigger,Trigger1M)),NA())</f>
        <v>2.2273167302822028E-2</v>
      </c>
      <c r="O959" s="44">
        <f>IFERROR(_xll.qlIndexFixing(ONIndex3M,I959,TRUE,_xll.ohTrigger(RecalcTrigger,Trigger3M)),NA())</f>
        <v>2.289768061491726E-2</v>
      </c>
      <c r="P959" s="44">
        <f>IFERROR(_xll.qlIndexFixing(ONIndex6M,I959,TRUE,_xll.ohTrigger(RecalcTrigger,Trigger6M)),NA())</f>
        <v>2.3685869035324769E-2</v>
      </c>
      <c r="Q959" s="178">
        <f>IFERROR(_xll.qlIndexFixing(ONIndex1Y,I959,TRUE,_xll.ohTrigger(RecalcTrigger,Trigger1Y)),NA())</f>
        <v>2.4372192483848032E-2</v>
      </c>
    </row>
    <row r="960" spans="2:17" x14ac:dyDescent="0.2">
      <c r="B960" s="39" t="s">
        <v>42</v>
      </c>
      <c r="D960" s="42">
        <f>_xll.qlCalendarAdvance(Calendar,$D959,B960,"f",FALSE)</f>
        <v>46112</v>
      </c>
      <c r="E960" s="172">
        <f>_xll.qlInterestRateIndexValueDate(IndexON,D960)</f>
        <v>46112</v>
      </c>
      <c r="F960" s="188">
        <f>IFERROR(_xll.qlIndexFixing(IndexON,D960,TRUE,_xll.ohTrigger(RecalcTrigger,TriggerON)),NA())</f>
        <v>2.145552418079566E-2</v>
      </c>
      <c r="H960" s="42">
        <f>_xll.qlCalendarAdvance(Calendar,$H959,B960,"f",FALSE)</f>
        <v>46112</v>
      </c>
      <c r="I960" s="172">
        <f>_xll.qlInterestRateIndexValueDate(Index1M,$H960)</f>
        <v>46112</v>
      </c>
      <c r="J960" s="177">
        <f>IFERROR(_xll.qlIndexFixing(Index1M,$H960,TRUE,_xll.ohTrigger(RecalcTrigger,Trigger1M)),NA())</f>
        <v>2.2337904667917595E-2</v>
      </c>
      <c r="K960" s="44">
        <f>IFERROR(_xll.qlIndexFixing(Index3M,H960,TRUE,_xll.ohTrigger(RecalcTrigger,Trigger3M)),NA())</f>
        <v>2.3063587134945732E-2</v>
      </c>
      <c r="L960" s="44">
        <f>IFERROR(_xll.qlIndexFixing(Index6M,$H960,TRUE,_xll.ohTrigger(RecalcTrigger,Trigger6M)),NA())</f>
        <v>2.3996496418261876E-2</v>
      </c>
      <c r="M960" s="178">
        <f>IFERROR(_xll.qlIndexFixing(Index1Y,$H960,TRUE,_xll.ohTrigger(RecalcTrigger,Trigger1Y)),NA())</f>
        <v>2.4810586892894504E-2</v>
      </c>
      <c r="N960" s="177">
        <f>IFERROR(_xll.qlIndexFixing(ONIndex1M,I960,TRUE,_xll.ohTrigger(RecalcTrigger,Trigger1M)),NA())</f>
        <v>2.2287991039663391E-2</v>
      </c>
      <c r="O960" s="44">
        <f>IFERROR(_xll.qlIndexFixing(ONIndex3M,I960,TRUE,_xll.ohTrigger(RecalcTrigger,Trigger3M)),NA())</f>
        <v>2.2911758605297372E-2</v>
      </c>
      <c r="P960" s="44">
        <f>IFERROR(_xll.qlIndexFixing(ONIndex6M,I960,TRUE,_xll.ohTrigger(RecalcTrigger,Trigger6M)),NA())</f>
        <v>2.3696933175815227E-2</v>
      </c>
      <c r="Q960" s="178">
        <f>IFERROR(_xll.qlIndexFixing(ONIndex1Y,I960,TRUE,_xll.ohTrigger(RecalcTrigger,Trigger1Y)),NA())</f>
        <v>2.4379007147714571E-2</v>
      </c>
    </row>
    <row r="961" spans="2:17" x14ac:dyDescent="0.2">
      <c r="B961" s="39" t="s">
        <v>42</v>
      </c>
      <c r="D961" s="42">
        <f>_xll.qlCalendarAdvance(Calendar,$D960,B961,"f",FALSE)</f>
        <v>46119</v>
      </c>
      <c r="E961" s="172">
        <f>_xll.qlInterestRateIndexValueDate(IndexON,D961)</f>
        <v>46119</v>
      </c>
      <c r="F961" s="188">
        <f>IFERROR(_xll.qlIndexFixing(IndexON,D961,TRUE,_xll.ohTrigger(RecalcTrigger,TriggerON)),NA())</f>
        <v>2.1475113963641546E-2</v>
      </c>
      <c r="H961" s="42">
        <f>_xll.qlCalendarAdvance(Calendar,$H960,B961,"f",FALSE)</f>
        <v>46119</v>
      </c>
      <c r="I961" s="172">
        <f>_xll.qlInterestRateIndexValueDate(Index1M,$H961)</f>
        <v>46119</v>
      </c>
      <c r="J961" s="177">
        <f>IFERROR(_xll.qlIndexFixing(Index1M,$H961,TRUE,_xll.ohTrigger(RecalcTrigger,Trigger1M)),NA())</f>
        <v>2.2352293506947417E-2</v>
      </c>
      <c r="K961" s="44">
        <f>IFERROR(_xll.qlIndexFixing(Index3M,H961,TRUE,_xll.ohTrigger(RecalcTrigger,Trigger3M)),NA())</f>
        <v>2.3076777672286365E-2</v>
      </c>
      <c r="L961" s="44">
        <f>IFERROR(_xll.qlIndexFixing(Index6M,$H961,TRUE,_xll.ohTrigger(RecalcTrigger,Trigger6M)),NA())</f>
        <v>2.4009268717916584E-2</v>
      </c>
      <c r="M961" s="178">
        <f>IFERROR(_xll.qlIndexFixing(Index1Y,$H961,TRUE,_xll.ohTrigger(RecalcTrigger,Trigger1Y)),NA())</f>
        <v>2.4814735743804661E-2</v>
      </c>
      <c r="N961" s="177">
        <f>IFERROR(_xll.qlIndexFixing(ONIndex1M,I961,TRUE,_xll.ohTrigger(RecalcTrigger,Trigger1M)),NA())</f>
        <v>2.2302664879706446E-2</v>
      </c>
      <c r="O961" s="44">
        <f>IFERROR(_xll.qlIndexFixing(ONIndex3M,I961,TRUE,_xll.ohTrigger(RecalcTrigger,Trigger3M)),NA())</f>
        <v>2.2925707087448899E-2</v>
      </c>
      <c r="P961" s="44">
        <f>IFERROR(_xll.qlIndexFixing(ONIndex6M,I961,TRUE,_xll.ohTrigger(RecalcTrigger,Trigger6M)),NA())</f>
        <v>2.3708108668789585E-2</v>
      </c>
      <c r="Q961" s="178">
        <f>IFERROR(_xll.qlIndexFixing(ONIndex1Y,I961,TRUE,_xll.ohTrigger(RecalcTrigger,Trigger1Y)),NA())</f>
        <v>2.4385719367542302E-2</v>
      </c>
    </row>
    <row r="962" spans="2:17" x14ac:dyDescent="0.2">
      <c r="B962" s="39" t="s">
        <v>42</v>
      </c>
      <c r="D962" s="42">
        <f>_xll.qlCalendarAdvance(Calendar,$D961,B962,"f",FALSE)</f>
        <v>46126</v>
      </c>
      <c r="E962" s="172">
        <f>_xll.qlInterestRateIndexValueDate(IndexON,D962)</f>
        <v>46126</v>
      </c>
      <c r="F962" s="188">
        <f>IFERROR(_xll.qlIndexFixing(IndexON,D962,TRUE,_xll.ohTrigger(RecalcTrigger,TriggerON)),NA())</f>
        <v>2.1494504115638913E-2</v>
      </c>
      <c r="H962" s="42">
        <f>_xll.qlCalendarAdvance(Calendar,$H961,B962,"f",FALSE)</f>
        <v>46126</v>
      </c>
      <c r="I962" s="172">
        <f>_xll.qlInterestRateIndexValueDate(Index1M,$H962)</f>
        <v>46126</v>
      </c>
      <c r="J962" s="177">
        <f>IFERROR(_xll.qlIndexFixing(Index1M,$H962,TRUE,_xll.ohTrigger(RecalcTrigger,Trigger1M)),NA())</f>
        <v>2.2366532199243006E-2</v>
      </c>
      <c r="K962" s="44">
        <f>IFERROR(_xll.qlIndexFixing(Index3M,H962,TRUE,_xll.ohTrigger(RecalcTrigger,Trigger3M)),NA())</f>
        <v>2.3089838006683943E-2</v>
      </c>
      <c r="L962" s="44">
        <f>IFERROR(_xll.qlIndexFixing(Index6M,$H962,TRUE,_xll.ohTrigger(RecalcTrigger,Trigger6M)),NA())</f>
        <v>2.4022138661169798E-2</v>
      </c>
      <c r="M962" s="178">
        <f>IFERROR(_xll.qlIndexFixing(Index1Y,$H962,TRUE,_xll.ohTrigger(RecalcTrigger,Trigger1Y)),NA())</f>
        <v>2.4818779631746501E-2</v>
      </c>
      <c r="N962" s="177">
        <f>IFERROR(_xll.qlIndexFixing(ONIndex1M,I962,TRUE,_xll.ohTrigger(RecalcTrigger,Trigger1M)),NA())</f>
        <v>2.2317188822951195E-2</v>
      </c>
      <c r="O962" s="44">
        <f>IFERROR(_xll.qlIndexFixing(ONIndex3M,I962,TRUE,_xll.ohTrigger(RecalcTrigger,Trigger3M)),NA())</f>
        <v>2.2939526061452886E-2</v>
      </c>
      <c r="P962" s="44">
        <f>IFERROR(_xll.qlIndexFixing(ONIndex6M,I962,TRUE,_xll.ohTrigger(RecalcTrigger,Trigger6M)),NA())</f>
        <v>2.3719395514166797E-2</v>
      </c>
      <c r="Q962" s="178">
        <f>IFERROR(_xll.qlIndexFixing(ONIndex1Y,I962,TRUE,_xll.ohTrigger(RecalcTrigger,Trigger1Y)),NA())</f>
        <v>2.4392329143169134E-2</v>
      </c>
    </row>
    <row r="963" spans="2:17" x14ac:dyDescent="0.2">
      <c r="B963" s="39" t="s">
        <v>42</v>
      </c>
      <c r="D963" s="42">
        <f>_xll.qlCalendarAdvance(Calendar,$D962,B963,"f",FALSE)</f>
        <v>46133</v>
      </c>
      <c r="E963" s="172">
        <f>_xll.qlInterestRateIndexValueDate(IndexON,D963)</f>
        <v>46133</v>
      </c>
      <c r="F963" s="188">
        <f>IFERROR(_xll.qlIndexFixing(IndexON,D963,TRUE,_xll.ohTrigger(RecalcTrigger,TriggerON)),NA())</f>
        <v>2.1513694636949854E-2</v>
      </c>
      <c r="H963" s="42">
        <f>_xll.qlCalendarAdvance(Calendar,$H962,B963,"f",FALSE)</f>
        <v>46133</v>
      </c>
      <c r="I963" s="172">
        <f>_xll.qlInterestRateIndexValueDate(Index1M,$H963)</f>
        <v>46133</v>
      </c>
      <c r="J963" s="177">
        <f>IFERROR(_xll.qlIndexFixing(Index1M,$H963,TRUE,_xll.ohTrigger(RecalcTrigger,Trigger1M)),NA())</f>
        <v>2.2380620744288371E-2</v>
      </c>
      <c r="K963" s="44">
        <f>IFERROR(_xll.qlIndexFixing(Index3M,H963,TRUE,_xll.ohTrigger(RecalcTrigger,Trigger3M)),NA())</f>
        <v>2.3102768136872898E-2</v>
      </c>
      <c r="L963" s="44">
        <f>IFERROR(_xll.qlIndexFixing(Index6M,$H963,TRUE,_xll.ohTrigger(RecalcTrigger,Trigger6M)),NA())</f>
        <v>2.4035088624737168E-2</v>
      </c>
      <c r="M963" s="178">
        <f>IFERROR(_xll.qlIndexFixing(Index1Y,$H963,TRUE,_xll.ohTrigger(RecalcTrigger,Trigger1Y)),NA())</f>
        <v>2.4822718555477019E-2</v>
      </c>
      <c r="N963" s="177">
        <f>IFERROR(_xll.qlIndexFixing(ONIndex1M,I963,TRUE,_xll.ohTrigger(RecalcTrigger,Trigger1M)),NA())</f>
        <v>2.2331562869559729E-2</v>
      </c>
      <c r="O963" s="44">
        <f>IFERROR(_xll.qlIndexFixing(ONIndex3M,I963,TRUE,_xll.ohTrigger(RecalcTrigger,Trigger3M)),NA())</f>
        <v>2.2953215527147242E-2</v>
      </c>
      <c r="P963" s="44">
        <f>IFERROR(_xll.qlIndexFixing(ONIndex6M,I963,TRUE,_xll.ohTrigger(RecalcTrigger,Trigger6M)),NA())</f>
        <v>2.3730793711946863E-2</v>
      </c>
      <c r="Q963" s="178">
        <f>IFERROR(_xll.qlIndexFixing(ONIndex1Y,I963,TRUE,_xll.ohTrigger(RecalcTrigger,Trigger1Y)),NA())</f>
        <v>2.4398836474757157E-2</v>
      </c>
    </row>
    <row r="964" spans="2:17" x14ac:dyDescent="0.2">
      <c r="B964" s="39" t="s">
        <v>42</v>
      </c>
      <c r="D964" s="42">
        <f>_xll.qlCalendarAdvance(Calendar,$D963,B964,"f",FALSE)</f>
        <v>46140</v>
      </c>
      <c r="E964" s="172">
        <f>_xll.qlInterestRateIndexValueDate(IndexON,D964)</f>
        <v>46140</v>
      </c>
      <c r="F964" s="188">
        <f>IFERROR(_xll.qlIndexFixing(IndexON,D964,TRUE,_xll.ohTrigger(RecalcTrigger,TriggerON)),NA())</f>
        <v>2.1532685527250184E-2</v>
      </c>
      <c r="H964" s="42">
        <f>_xll.qlCalendarAdvance(Calendar,$H963,B964,"f",FALSE)</f>
        <v>46140</v>
      </c>
      <c r="I964" s="172">
        <f>_xll.qlInterestRateIndexValueDate(Index1M,$H964)</f>
        <v>46140</v>
      </c>
      <c r="J964" s="177">
        <f>IFERROR(_xll.qlIndexFixing(Index1M,$H964,TRUE,_xll.ohTrigger(RecalcTrigger,Trigger1M)),NA())</f>
        <v>2.2394559141551307E-2</v>
      </c>
      <c r="K964" s="44">
        <f>IFERROR(_xll.qlIndexFixing(Index3M,H964,TRUE,_xll.ohTrigger(RecalcTrigger,Trigger3M)),NA())</f>
        <v>2.3115568061601019E-2</v>
      </c>
      <c r="L964" s="44">
        <f>IFERROR(_xll.qlIndexFixing(Index6M,$H964,TRUE,_xll.ohTrigger(RecalcTrigger,Trigger6M)),NA())</f>
        <v>2.4048100976324038E-2</v>
      </c>
      <c r="M964" s="178">
        <f>IFERROR(_xll.qlIndexFixing(Index1Y,$H964,TRUE,_xll.ohTrigger(RecalcTrigger,Trigger1Y)),NA())</f>
        <v>2.4826552513786071E-2</v>
      </c>
      <c r="N964" s="177">
        <f>IFERROR(_xll.qlIndexFixing(ONIndex1M,I964,TRUE,_xll.ohTrigger(RecalcTrigger,Trigger1M)),NA())</f>
        <v>2.2345787019369956E-2</v>
      </c>
      <c r="O964" s="44">
        <f>IFERROR(_xll.qlIndexFixing(ONIndex3M,I964,TRUE,_xll.ohTrigger(RecalcTrigger,Trigger3M)),NA())</f>
        <v>2.2966775484694057E-2</v>
      </c>
      <c r="P964" s="44">
        <f>IFERROR(_xll.qlIndexFixing(ONIndex6M,I964,TRUE,_xll.ohTrigger(RecalcTrigger,Trigger6M)),NA())</f>
        <v>2.3742303262210829E-2</v>
      </c>
      <c r="Q964" s="178">
        <f>IFERROR(_xll.qlIndexFixing(ONIndex1Y,I964,TRUE,_xll.ohTrigger(RecalcTrigger,Trigger1Y)),NA())</f>
        <v>2.4405241362225327E-2</v>
      </c>
    </row>
    <row r="965" spans="2:17" x14ac:dyDescent="0.2">
      <c r="B965" s="39" t="s">
        <v>42</v>
      </c>
      <c r="D965" s="42">
        <f>_xll.qlCalendarAdvance(Calendar,$D964,B965,"f",FALSE)</f>
        <v>46147</v>
      </c>
      <c r="E965" s="172">
        <f>_xll.qlInterestRateIndexValueDate(IndexON,D965)</f>
        <v>46147</v>
      </c>
      <c r="F965" s="188">
        <f>IFERROR(_xll.qlIndexFixing(IndexON,D965,TRUE,_xll.ohTrigger(RecalcTrigger,TriggerON)),NA())</f>
        <v>2.1551476786783041E-2</v>
      </c>
      <c r="H965" s="42">
        <f>_xll.qlCalendarAdvance(Calendar,$H964,B965,"f",FALSE)</f>
        <v>46147</v>
      </c>
      <c r="I965" s="172">
        <f>_xll.qlInterestRateIndexValueDate(Index1M,$H965)</f>
        <v>46147</v>
      </c>
      <c r="J965" s="177">
        <f>IFERROR(_xll.qlIndexFixing(Index1M,$H965,TRUE,_xll.ohTrigger(RecalcTrigger,Trigger1M)),NA())</f>
        <v>2.2410006237409606E-2</v>
      </c>
      <c r="K965" s="44">
        <f>IFERROR(_xll.qlIndexFixing(Index3M,H965,TRUE,_xll.ohTrigger(RecalcTrigger,Trigger3M)),NA())</f>
        <v>2.3129848936398512E-2</v>
      </c>
      <c r="L965" s="44">
        <f>IFERROR(_xll.qlIndexFixing(Index6M,$H965,TRUE,_xll.ohTrigger(RecalcTrigger,Trigger6M)),NA())</f>
        <v>2.4062903600822885E-2</v>
      </c>
      <c r="M965" s="178">
        <f>IFERROR(_xll.qlIndexFixing(Index1Y,$H965,TRUE,_xll.ohTrigger(RecalcTrigger,Trigger1Y)),NA())</f>
        <v>2.4830281505495266E-2</v>
      </c>
      <c r="N965" s="177">
        <f>IFERROR(_xll.qlIndexFixing(ONIndex1M,I965,TRUE,_xll.ohTrigger(RecalcTrigger,Trigger1M)),NA())</f>
        <v>2.2359861272381876E-2</v>
      </c>
      <c r="O965" s="44">
        <f>IFERROR(_xll.qlIndexFixing(ONIndex3M,I965,TRUE,_xll.ohTrigger(RecalcTrigger,Trigger3M)),NA())</f>
        <v>2.2980205934012288E-2</v>
      </c>
      <c r="P965" s="44">
        <f>IFERROR(_xll.qlIndexFixing(ONIndex6M,I965,TRUE,_xll.ohTrigger(RecalcTrigger,Trigger6M)),NA())</f>
        <v>2.3753924164877649E-2</v>
      </c>
      <c r="Q965" s="178">
        <f>IFERROR(_xll.qlIndexFixing(ONIndex1Y,I965,TRUE,_xll.ohTrigger(RecalcTrigger,Trigger1Y)),NA())</f>
        <v>2.4411543805573643E-2</v>
      </c>
    </row>
    <row r="966" spans="2:17" x14ac:dyDescent="0.2">
      <c r="B966" s="39" t="s">
        <v>42</v>
      </c>
      <c r="D966" s="42">
        <f>_xll.qlCalendarAdvance(Calendar,$D965,B966,"f",FALSE)</f>
        <v>46154</v>
      </c>
      <c r="E966" s="172">
        <f>_xll.qlInterestRateIndexValueDate(IndexON,D966)</f>
        <v>46154</v>
      </c>
      <c r="F966" s="188">
        <f>IFERROR(_xll.qlIndexFixing(IndexON,D966,TRUE,_xll.ohTrigger(RecalcTrigger,TriggerON)),NA())</f>
        <v>2.1570068415467381E-2</v>
      </c>
      <c r="H966" s="42">
        <f>_xll.qlCalendarAdvance(Calendar,$H965,B966,"f",FALSE)</f>
        <v>46154</v>
      </c>
      <c r="I966" s="172">
        <f>_xll.qlInterestRateIndexValueDate(Index1M,$H966)</f>
        <v>46154</v>
      </c>
      <c r="J966" s="177">
        <f>IFERROR(_xll.qlIndexFixing(Index1M,$H966,TRUE,_xll.ohTrigger(RecalcTrigger,Trigger1M)),NA())</f>
        <v>2.2423634448805983E-2</v>
      </c>
      <c r="K966" s="44">
        <f>IFERROR(_xll.qlIndexFixing(Index3M,H966,TRUE,_xll.ohTrigger(RecalcTrigger,Trigger3M)),NA())</f>
        <v>2.3142379937788869E-2</v>
      </c>
      <c r="L966" s="44">
        <f>IFERROR(_xll.qlIndexFixing(Index6M,$H966,TRUE,_xll.ohTrigger(RecalcTrigger,Trigger6M)),NA())</f>
        <v>2.4075984520684844E-2</v>
      </c>
      <c r="M966" s="178">
        <f>IFERROR(_xll.qlIndexFixing(Index1Y,$H966,TRUE,_xll.ohTrigger(RecalcTrigger,Trigger1Y)),NA())</f>
        <v>2.4833905529458633E-2</v>
      </c>
      <c r="N966" s="177">
        <f>IFERROR(_xll.qlIndexFixing(ONIndex1M,I966,TRUE,_xll.ohTrigger(RecalcTrigger,Trigger1M)),NA())</f>
        <v>2.2373785628595488E-2</v>
      </c>
      <c r="O966" s="44">
        <f>IFERROR(_xll.qlIndexFixing(ONIndex3M,I966,TRUE,_xll.ohTrigger(RecalcTrigger,Trigger3M)),NA())</f>
        <v>2.2993506875101932E-2</v>
      </c>
      <c r="P966" s="44">
        <f>IFERROR(_xll.qlIndexFixing(ONIndex6M,I966,TRUE,_xll.ohTrigger(RecalcTrigger,Trigger6M)),NA())</f>
        <v>2.3765656420028369E-2</v>
      </c>
      <c r="Q966" s="178">
        <f>IFERROR(_xll.qlIndexFixing(ONIndex1Y,I966,TRUE,_xll.ohTrigger(RecalcTrigger,Trigger1Y)),NA())</f>
        <v>2.4417743804802106E-2</v>
      </c>
    </row>
    <row r="967" spans="2:17" x14ac:dyDescent="0.2">
      <c r="B967" s="39" t="s">
        <v>42</v>
      </c>
      <c r="D967" s="42">
        <f>_xll.qlCalendarAdvance(Calendar,$D966,B967,"f",FALSE)</f>
        <v>46161</v>
      </c>
      <c r="E967" s="172">
        <f>_xll.qlInterestRateIndexValueDate(IndexON,D967)</f>
        <v>46161</v>
      </c>
      <c r="F967" s="188">
        <f>IFERROR(_xll.qlIndexFixing(IndexON,D967,TRUE,_xll.ohTrigger(RecalcTrigger,TriggerON)),NA())</f>
        <v>2.1588460413222155E-2</v>
      </c>
      <c r="H967" s="42">
        <f>_xll.qlCalendarAdvance(Calendar,$H966,B967,"f",FALSE)</f>
        <v>46161</v>
      </c>
      <c r="I967" s="172">
        <f>_xll.qlInterestRateIndexValueDate(Index1M,$H967)</f>
        <v>46161</v>
      </c>
      <c r="J967" s="177">
        <f>IFERROR(_xll.qlIndexFixing(Index1M,$H967,TRUE,_xll.ohTrigger(RecalcTrigger,Trigger1M)),NA())</f>
        <v>2.2437112502144831E-2</v>
      </c>
      <c r="K967" s="44">
        <f>IFERROR(_xll.qlIndexFixing(Index3M,H967,TRUE,_xll.ohTrigger(RecalcTrigger,Trigger3M)),NA())</f>
        <v>2.3154780722143647E-2</v>
      </c>
      <c r="L967" s="44">
        <f>IFERROR(_xll.qlIndexFixing(Index6M,$H967,TRUE,_xll.ohTrigger(RecalcTrigger,Trigger6M)),NA())</f>
        <v>2.4089072985748083E-2</v>
      </c>
      <c r="M967" s="178">
        <f>IFERROR(_xll.qlIndexFixing(Index1Y,$H967,TRUE,_xll.ohTrigger(RecalcTrigger,Trigger1Y)),NA())</f>
        <v>2.4837424584562839E-2</v>
      </c>
      <c r="N967" s="177">
        <f>IFERROR(_xll.qlIndexFixing(ONIndex1M,I967,TRUE,_xll.ohTrigger(RecalcTrigger,Trigger1M)),NA())</f>
        <v>2.2387560087929748E-2</v>
      </c>
      <c r="O967" s="44">
        <f>IFERROR(_xll.qlIndexFixing(ONIndex3M,I967,TRUE,_xll.ohTrigger(RecalcTrigger,Trigger3M)),NA())</f>
        <v>2.3006678307962991E-2</v>
      </c>
      <c r="P967" s="44">
        <f>IFERROR(_xll.qlIndexFixing(ONIndex6M,I967,TRUE,_xll.ohTrigger(RecalcTrigger,Trigger6M)),NA())</f>
        <v>2.377750002766299E-2</v>
      </c>
      <c r="Q967" s="178">
        <f>IFERROR(_xll.qlIndexFixing(ONIndex1Y,I967,TRUE,_xll.ohTrigger(RecalcTrigger,Trigger1Y)),NA())</f>
        <v>2.4423841359829668E-2</v>
      </c>
    </row>
    <row r="968" spans="2:17" x14ac:dyDescent="0.2">
      <c r="B968" s="39" t="s">
        <v>42</v>
      </c>
      <c r="D968" s="42">
        <f>_xll.qlCalendarAdvance(Calendar,$D967,B968,"f",FALSE)</f>
        <v>46168</v>
      </c>
      <c r="E968" s="172">
        <f>_xll.qlInterestRateIndexValueDate(IndexON,D968)</f>
        <v>46168</v>
      </c>
      <c r="F968" s="188">
        <f>IFERROR(_xll.qlIndexFixing(IndexON,D968,TRUE,_xll.ohTrigger(RecalcTrigger,TriggerON)),NA())</f>
        <v>2.1606652779885271E-2</v>
      </c>
      <c r="H968" s="42">
        <f>_xll.qlCalendarAdvance(Calendar,$H967,B968,"f",FALSE)</f>
        <v>46168</v>
      </c>
      <c r="I968" s="172">
        <f>_xll.qlInterestRateIndexValueDate(Index1M,$H968)</f>
        <v>46168</v>
      </c>
      <c r="J968" s="177">
        <f>IFERROR(_xll.qlIndexFixing(Index1M,$H968,TRUE,_xll.ohTrigger(RecalcTrigger,Trigger1M)),NA())</f>
        <v>2.245044039691373E-2</v>
      </c>
      <c r="K968" s="44">
        <f>IFERROR(_xll.qlIndexFixing(Index3M,H968,TRUE,_xll.ohTrigger(RecalcTrigger,Trigger3M)),NA())</f>
        <v>2.3167051288247163E-2</v>
      </c>
      <c r="L968" s="44">
        <f>IFERROR(_xll.qlIndexFixing(Index6M,$H968,TRUE,_xll.ohTrigger(RecalcTrigger,Trigger6M)),NA())</f>
        <v>2.4102151456548683E-2</v>
      </c>
      <c r="M968" s="178">
        <f>IFERROR(_xll.qlIndexFixing(Index1Y,$H968,TRUE,_xll.ohTrigger(RecalcTrigger,Trigger1Y)),NA())</f>
        <v>2.4840838669726084E-2</v>
      </c>
      <c r="N968" s="177">
        <f>IFERROR(_xll.qlIndexFixing(ONIndex1M,I968,TRUE,_xll.ohTrigger(RecalcTrigger,Trigger1M)),NA())</f>
        <v>2.2401184650384653E-2</v>
      </c>
      <c r="O968" s="44">
        <f>IFERROR(_xll.qlIndexFixing(ONIndex3M,I968,TRUE,_xll.ohTrigger(RecalcTrigger,Trigger3M)),NA())</f>
        <v>2.3019720232514418E-2</v>
      </c>
      <c r="P968" s="44">
        <f>IFERROR(_xll.qlIndexFixing(ONIndex6M,I968,TRUE,_xll.ohTrigger(RecalcTrigger,Trigger6M)),NA())</f>
        <v>2.3789454987700465E-2</v>
      </c>
      <c r="Q968" s="178">
        <f>IFERROR(_xll.qlIndexFixing(ONIndex1Y,I968,TRUE,_xll.ohTrigger(RecalcTrigger,Trigger1Y)),NA())</f>
        <v>2.4429836470737376E-2</v>
      </c>
    </row>
    <row r="969" spans="2:17" x14ac:dyDescent="0.2">
      <c r="B969" s="39" t="s">
        <v>42</v>
      </c>
      <c r="D969" s="42">
        <f>_xll.qlCalendarAdvance(Calendar,$D968,B969,"f",FALSE)</f>
        <v>46175</v>
      </c>
      <c r="E969" s="172">
        <f>_xll.qlInterestRateIndexValueDate(IndexON,D969)</f>
        <v>46175</v>
      </c>
      <c r="F969" s="188">
        <f>IFERROR(_xll.qlIndexFixing(IndexON,D969,TRUE,_xll.ohTrigger(RecalcTrigger,TriggerON)),NA())</f>
        <v>2.1624645515618823E-2</v>
      </c>
      <c r="H969" s="42">
        <f>_xll.qlCalendarAdvance(Calendar,$H968,B969,"f",FALSE)</f>
        <v>46175</v>
      </c>
      <c r="I969" s="172">
        <f>_xll.qlInterestRateIndexValueDate(Index1M,$H969)</f>
        <v>46175</v>
      </c>
      <c r="J969" s="177">
        <f>IFERROR(_xll.qlIndexFixing(Index1M,$H969,TRUE,_xll.ohTrigger(RecalcTrigger,Trigger1M)),NA())</f>
        <v>2.2461998893380408E-2</v>
      </c>
      <c r="K969" s="44">
        <f>IFERROR(_xll.qlIndexFixing(Index3M,H969,TRUE,_xll.ohTrigger(RecalcTrigger,Trigger3M)),NA())</f>
        <v>2.3179191634898691E-2</v>
      </c>
      <c r="L969" s="44">
        <f>IFERROR(_xll.qlIndexFixing(Index6M,$H969,TRUE,_xll.ohTrigger(RecalcTrigger,Trigger6M)),NA())</f>
        <v>2.4113481392710356E-2</v>
      </c>
      <c r="M969" s="178">
        <f>IFERROR(_xll.qlIndexFixing(Index1Y,$H969,TRUE,_xll.ohTrigger(RecalcTrigger,Trigger1Y)),NA())</f>
        <v>2.4844147783899428E-2</v>
      </c>
      <c r="N969" s="177">
        <f>IFERROR(_xll.qlIndexFixing(ONIndex1M,I969,TRUE,_xll.ohTrigger(RecalcTrigger,Trigger1M)),NA())</f>
        <v>2.2414659316041252E-2</v>
      </c>
      <c r="O969" s="44">
        <f>IFERROR(_xll.qlIndexFixing(ONIndex3M,I969,TRUE,_xll.ohTrigger(RecalcTrigger,Trigger3M)),NA())</f>
        <v>2.3032632648675166E-2</v>
      </c>
      <c r="P969" s="44">
        <f>IFERROR(_xll.qlIndexFixing(ONIndex6M,I969,TRUE,_xll.ohTrigger(RecalcTrigger,Trigger6M)),NA())</f>
        <v>2.3801521300302886E-2</v>
      </c>
      <c r="Q969" s="178">
        <f>IFERROR(_xll.qlIndexFixing(ONIndex1Y,I969,TRUE,_xll.ohTrigger(RecalcTrigger,Trigger1Y)),NA())</f>
        <v>2.4435729137444184E-2</v>
      </c>
    </row>
    <row r="970" spans="2:17" x14ac:dyDescent="0.2">
      <c r="B970" s="39" t="s">
        <v>42</v>
      </c>
      <c r="D970" s="42">
        <f>_xll.qlCalendarAdvance(Calendar,$D969,B970,"f",FALSE)</f>
        <v>46182</v>
      </c>
      <c r="E970" s="172">
        <f>_xll.qlInterestRateIndexValueDate(IndexON,D970)</f>
        <v>46182</v>
      </c>
      <c r="F970" s="188">
        <f>IFERROR(_xll.qlIndexFixing(IndexON,D970,TRUE,_xll.ohTrigger(RecalcTrigger,TriggerON)),NA())</f>
        <v>2.1642438620341764E-2</v>
      </c>
      <c r="H970" s="42">
        <f>_xll.qlCalendarAdvance(Calendar,$H969,B970,"f",FALSE)</f>
        <v>46182</v>
      </c>
      <c r="I970" s="172">
        <f>_xll.qlInterestRateIndexValueDate(Index1M,$H970)</f>
        <v>46182</v>
      </c>
      <c r="J970" s="177">
        <f>IFERROR(_xll.qlIndexFixing(Index1M,$H970,TRUE,_xll.ohTrigger(RecalcTrigger,Trigger1M)),NA())</f>
        <v>2.2475036393356018E-2</v>
      </c>
      <c r="K970" s="44">
        <f>IFERROR(_xll.qlIndexFixing(Index3M,H970,TRUE,_xll.ohTrigger(RecalcTrigger,Trigger3M)),NA())</f>
        <v>2.3191201760909851E-2</v>
      </c>
      <c r="L970" s="44">
        <f>IFERROR(_xll.qlIndexFixing(Index6M,$H970,TRUE,_xll.ohTrigger(RecalcTrigger,Trigger6M)),NA())</f>
        <v>2.412649776893197E-2</v>
      </c>
      <c r="M970" s="178">
        <f>IFERROR(_xll.qlIndexFixing(Index1Y,$H970,TRUE,_xll.ohTrigger(RecalcTrigger,Trigger1Y)),NA())</f>
        <v>2.4847351926065908E-2</v>
      </c>
      <c r="N970" s="177">
        <f>IFERROR(_xll.qlIndexFixing(ONIndex1M,I970,TRUE,_xll.ohTrigger(RecalcTrigger,Trigger1M)),NA())</f>
        <v>2.2427984084737451E-2</v>
      </c>
      <c r="O970" s="44">
        <f>IFERROR(_xll.qlIndexFixing(ONIndex3M,I970,TRUE,_xll.ohTrigger(RecalcTrigger,Trigger3M)),NA())</f>
        <v>2.3045415556607329E-2</v>
      </c>
      <c r="P970" s="44">
        <f>IFERROR(_xll.qlIndexFixing(ONIndex6M,I970,TRUE,_xll.ohTrigger(RecalcTrigger,Trigger6M)),NA())</f>
        <v>2.3813698965389207E-2</v>
      </c>
      <c r="Q970" s="178">
        <f>IFERROR(_xll.qlIndexFixing(ONIndex1Y,I970,TRUE,_xll.ohTrigger(RecalcTrigger,Trigger1Y)),NA())</f>
        <v>2.4441519360112185E-2</v>
      </c>
    </row>
    <row r="971" spans="2:17" x14ac:dyDescent="0.2">
      <c r="B971" s="39" t="s">
        <v>42</v>
      </c>
      <c r="D971" s="42">
        <f>_xll.qlCalendarAdvance(Calendar,$D970,B971,"f",FALSE)</f>
        <v>46189</v>
      </c>
      <c r="E971" s="172">
        <f>_xll.qlInterestRateIndexValueDate(IndexON,D971)</f>
        <v>46189</v>
      </c>
      <c r="F971" s="188">
        <f>IFERROR(_xll.qlIndexFixing(IndexON,D971,TRUE,_xll.ohTrigger(RecalcTrigger,TriggerON)),NA())</f>
        <v>2.1660032093973047E-2</v>
      </c>
      <c r="H971" s="42">
        <f>_xll.qlCalendarAdvance(Calendar,$H970,B971,"f",FALSE)</f>
        <v>46189</v>
      </c>
      <c r="I971" s="172">
        <f>_xll.qlInterestRateIndexValueDate(Index1M,$H971)</f>
        <v>46189</v>
      </c>
      <c r="J971" s="177">
        <f>IFERROR(_xll.qlIndexFixing(Index1M,$H971,TRUE,_xll.ohTrigger(RecalcTrigger,Trigger1M)),NA())</f>
        <v>2.2487923742066911E-2</v>
      </c>
      <c r="K971" s="44">
        <f>IFERROR(_xll.qlIndexFixing(Index3M,H971,TRUE,_xll.ohTrigger(RecalcTrigger,Trigger3M)),NA())</f>
        <v>2.320308166510459E-2</v>
      </c>
      <c r="L971" s="44">
        <f>IFERROR(_xll.qlIndexFixing(Index6M,$H971,TRUE,_xll.ohTrigger(RecalcTrigger,Trigger6M)),NA())</f>
        <v>2.4139453094426503E-2</v>
      </c>
      <c r="M971" s="178">
        <f>IFERROR(_xll.qlIndexFixing(Index1Y,$H971,TRUE,_xll.ohTrigger(RecalcTrigger,Trigger1Y)),NA())</f>
        <v>2.4850451095240977E-2</v>
      </c>
      <c r="N971" s="177">
        <f>IFERROR(_xll.qlIndexFixing(ONIndex1M,I971,TRUE,_xll.ohTrigger(RecalcTrigger,Trigger1M)),NA())</f>
        <v>2.2441158956635343E-2</v>
      </c>
      <c r="O971" s="44">
        <f>IFERROR(_xll.qlIndexFixing(ONIndex3M,I971,TRUE,_xll.ohTrigger(RecalcTrigger,Trigger3M)),NA())</f>
        <v>2.3058068956310906E-2</v>
      </c>
      <c r="P971" s="44">
        <f>IFERROR(_xll.qlIndexFixing(ONIndex6M,I971,TRUE,_xll.ohTrigger(RecalcTrigger,Trigger6M)),NA())</f>
        <v>2.3825987982959429E-2</v>
      </c>
      <c r="Q971" s="178">
        <f>IFERROR(_xll.qlIndexFixing(ONIndex1Y,I971,TRUE,_xll.ohTrigger(RecalcTrigger,Trigger1Y)),NA())</f>
        <v>2.4447207138579286E-2</v>
      </c>
    </row>
    <row r="972" spans="2:17" x14ac:dyDescent="0.2">
      <c r="B972" s="39" t="s">
        <v>42</v>
      </c>
      <c r="D972" s="42">
        <f>_xll.qlCalendarAdvance(Calendar,$D971,B972,"f",FALSE)</f>
        <v>46196</v>
      </c>
      <c r="E972" s="172">
        <f>_xll.qlInterestRateIndexValueDate(IndexON,D972)</f>
        <v>46196</v>
      </c>
      <c r="F972" s="188">
        <f>IFERROR(_xll.qlIndexFixing(IndexON,D972,TRUE,_xll.ohTrigger(RecalcTrigger,TriggerON)),NA())</f>
        <v>2.1677425936593719E-2</v>
      </c>
      <c r="H972" s="42">
        <f>_xll.qlCalendarAdvance(Calendar,$H971,B972,"f",FALSE)</f>
        <v>46196</v>
      </c>
      <c r="I972" s="172">
        <f>_xll.qlInterestRateIndexValueDate(Index1M,$H972)</f>
        <v>46196</v>
      </c>
      <c r="J972" s="177">
        <f>IFERROR(_xll.qlIndexFixing(Index1M,$H972,TRUE,_xll.ohTrigger(RecalcTrigger,Trigger1M)),NA())</f>
        <v>2.2500660939034911E-2</v>
      </c>
      <c r="K972" s="44">
        <f>IFERROR(_xll.qlIndexFixing(Index3M,H972,TRUE,_xll.ohTrigger(RecalcTrigger,Trigger3M)),NA())</f>
        <v>2.3214831346319187E-2</v>
      </c>
      <c r="L972" s="44">
        <f>IFERROR(_xll.qlIndexFixing(Index6M,$H972,TRUE,_xll.ohTrigger(RecalcTrigger,Trigger6M)),NA())</f>
        <v>2.4152329733273917E-2</v>
      </c>
      <c r="M972" s="178">
        <f>IFERROR(_xll.qlIndexFixing(Index1Y,$H972,TRUE,_xll.ohTrigger(RecalcTrigger,Trigger1Y)),NA())</f>
        <v>2.4853445290472287E-2</v>
      </c>
      <c r="N972" s="177">
        <f>IFERROR(_xll.qlIndexFixing(ONIndex1M,I972,TRUE,_xll.ohTrigger(RecalcTrigger,Trigger1M)),NA())</f>
        <v>2.2454183931572835E-2</v>
      </c>
      <c r="O972" s="44">
        <f>IFERROR(_xll.qlIndexFixing(ONIndex3M,I972,TRUE,_xll.ohTrigger(RecalcTrigger,Trigger3M)),NA())</f>
        <v>2.3070592847542759E-2</v>
      </c>
      <c r="P972" s="44">
        <f>IFERROR(_xll.qlIndexFixing(ONIndex6M,I972,TRUE,_xll.ohTrigger(RecalcTrigger,Trigger6M)),NA())</f>
        <v>2.3838388353094597E-2</v>
      </c>
      <c r="Q972" s="178">
        <f>IFERROR(_xll.qlIndexFixing(ONIndex1Y,I972,TRUE,_xll.ohTrigger(RecalcTrigger,Trigger1Y)),NA())</f>
        <v>2.4452792472845486E-2</v>
      </c>
    </row>
    <row r="973" spans="2:17" x14ac:dyDescent="0.2">
      <c r="B973" s="39" t="s">
        <v>42</v>
      </c>
      <c r="D973" s="42">
        <f>_xll.qlCalendarAdvance(Calendar,$D972,B973,"f",FALSE)</f>
        <v>46203</v>
      </c>
      <c r="E973" s="172">
        <f>_xll.qlInterestRateIndexValueDate(IndexON,D973)</f>
        <v>46203</v>
      </c>
      <c r="F973" s="188">
        <f>IFERROR(_xll.qlIndexFixing(IndexON,D973,TRUE,_xll.ohTrigger(RecalcTrigger,TriggerON)),NA())</f>
        <v>2.1694620148122734E-2</v>
      </c>
      <c r="H973" s="42">
        <f>_xll.qlCalendarAdvance(Calendar,$H972,B973,"f",FALSE)</f>
        <v>46203</v>
      </c>
      <c r="I973" s="172">
        <f>_xll.qlInterestRateIndexValueDate(Index1M,$H973)</f>
        <v>46203</v>
      </c>
      <c r="J973" s="177">
        <f>IFERROR(_xll.qlIndexFixing(Index1M,$H973,TRUE,_xll.ohTrigger(RecalcTrigger,Trigger1M)),NA())</f>
        <v>2.2514827474603608E-2</v>
      </c>
      <c r="K973" s="44">
        <f>IFERROR(_xll.qlIndexFixing(Index3M,H973,TRUE,_xll.ohTrigger(RecalcTrigger,Trigger3M)),NA())</f>
        <v>2.322645080340402E-2</v>
      </c>
      <c r="L973" s="44">
        <f>IFERROR(_xll.qlIndexFixing(Index6M,$H973,TRUE,_xll.ohTrigger(RecalcTrigger,Trigger6M)),NA())</f>
        <v>2.4166779983510446E-2</v>
      </c>
      <c r="M973" s="178">
        <f>IFERROR(_xll.qlIndexFixing(Index1Y,$H973,TRUE,_xll.ohTrigger(RecalcTrigger,Trigger1Y)),NA())</f>
        <v>2.4856334510839462E-2</v>
      </c>
      <c r="N973" s="177">
        <f>IFERROR(_xll.qlIndexFixing(ONIndex1M,I973,TRUE,_xll.ohTrigger(RecalcTrigger,Trigger1M)),NA())</f>
        <v>2.2467059009549928E-2</v>
      </c>
      <c r="O973" s="44">
        <f>IFERROR(_xll.qlIndexFixing(ONIndex3M,I973,TRUE,_xll.ohTrigger(RecalcTrigger,Trigger3M)),NA())</f>
        <v>2.308298723046498E-2</v>
      </c>
      <c r="P973" s="44">
        <f>IFERROR(_xll.qlIndexFixing(ONIndex6M,I973,TRUE,_xll.ohTrigger(RecalcTrigger,Trigger6M)),NA())</f>
        <v>2.3850900075713666E-2</v>
      </c>
      <c r="Q973" s="178">
        <f>IFERROR(_xll.qlIndexFixing(ONIndex1Y,I973,TRUE,_xll.ohTrigger(RecalcTrigger,Trigger1Y)),NA())</f>
        <v>2.4458275362991833E-2</v>
      </c>
    </row>
    <row r="974" spans="2:17" x14ac:dyDescent="0.2">
      <c r="B974" s="39" t="s">
        <v>42</v>
      </c>
      <c r="D974" s="42">
        <f>_xll.qlCalendarAdvance(Calendar,$D973,B974,"f",FALSE)</f>
        <v>46210</v>
      </c>
      <c r="E974" s="172">
        <f>_xll.qlInterestRateIndexValueDate(IndexON,D974)</f>
        <v>46210</v>
      </c>
      <c r="F974" s="188">
        <f>IFERROR(_xll.qlIndexFixing(IndexON,D974,TRUE,_xll.ohTrigger(RecalcTrigger,TriggerON)),NA())</f>
        <v>2.1711614728397999E-2</v>
      </c>
      <c r="H974" s="42">
        <f>_xll.qlCalendarAdvance(Calendar,$H973,B974,"f",FALSE)</f>
        <v>46210</v>
      </c>
      <c r="I974" s="172">
        <f>_xll.qlInterestRateIndexValueDate(Index1M,$H974)</f>
        <v>46210</v>
      </c>
      <c r="J974" s="177">
        <f>IFERROR(_xll.qlIndexFixing(Index1M,$H974,TRUE,_xll.ohTrigger(RecalcTrigger,Trigger1M)),NA())</f>
        <v>2.252725440746384E-2</v>
      </c>
      <c r="K974" s="44">
        <f>IFERROR(_xll.qlIndexFixing(Index3M,H974,TRUE,_xll.ohTrigger(RecalcTrigger,Trigger3M)),NA())</f>
        <v>2.3237940035220037E-2</v>
      </c>
      <c r="L974" s="44">
        <f>IFERROR(_xll.qlIndexFixing(Index6M,$H974,TRUE,_xll.ohTrigger(RecalcTrigger,Trigger6M)),NA())</f>
        <v>2.4179430134597189E-2</v>
      </c>
      <c r="M974" s="178">
        <f>IFERROR(_xll.qlIndexFixing(Index1Y,$H974,TRUE,_xll.ohTrigger(RecalcTrigger,Trigger1Y)),NA())</f>
        <v>2.485911875545499E-2</v>
      </c>
      <c r="N974" s="177">
        <f>IFERROR(_xll.qlIndexFixing(ONIndex1M,I974,TRUE,_xll.ohTrigger(RecalcTrigger,Trigger1M)),NA())</f>
        <v>2.2479784190647667E-2</v>
      </c>
      <c r="O974" s="44">
        <f>IFERROR(_xll.qlIndexFixing(ONIndex3M,I974,TRUE,_xll.ohTrigger(RecalcTrigger,Trigger3M)),NA())</f>
        <v>2.3095252105158615E-2</v>
      </c>
      <c r="P974" s="44">
        <f>IFERROR(_xll.qlIndexFixing(ONIndex6M,I974,TRUE,_xll.ohTrigger(RecalcTrigger,Trigger6M)),NA())</f>
        <v>2.3863523150897681E-2</v>
      </c>
      <c r="Q974" s="178">
        <f>IFERROR(_xll.qlIndexFixing(ONIndex1Y,I974,TRUE,_xll.ohTrigger(RecalcTrigger,Trigger1Y)),NA())</f>
        <v>2.4463655808937279E-2</v>
      </c>
    </row>
    <row r="975" spans="2:17" x14ac:dyDescent="0.2">
      <c r="B975" s="39" t="s">
        <v>42</v>
      </c>
      <c r="D975" s="42">
        <f>_xll.qlCalendarAdvance(Calendar,$D974,B975,"f",FALSE)</f>
        <v>46217</v>
      </c>
      <c r="E975" s="172">
        <f>_xll.qlInterestRateIndexValueDate(IndexON,D975)</f>
        <v>46217</v>
      </c>
      <c r="F975" s="188">
        <f>IFERROR(_xll.qlIndexFixing(IndexON,D975,TRUE,_xll.ohTrigger(RecalcTrigger,TriggerON)),NA())</f>
        <v>2.1728409677581606E-2</v>
      </c>
      <c r="H975" s="42">
        <f>_xll.qlCalendarAdvance(Calendar,$H974,B975,"f",FALSE)</f>
        <v>46217</v>
      </c>
      <c r="I975" s="172">
        <f>_xll.qlInterestRateIndexValueDate(Index1M,$H975)</f>
        <v>46217</v>
      </c>
      <c r="J975" s="177">
        <f>IFERROR(_xll.qlIndexFixing(Index1M,$H975,TRUE,_xll.ohTrigger(RecalcTrigger,Trigger1M)),NA())</f>
        <v>2.2539531178316193E-2</v>
      </c>
      <c r="K975" s="44">
        <f>IFERROR(_xll.qlIndexFixing(Index3M,H975,TRUE,_xll.ohTrigger(RecalcTrigger,Trigger3M)),NA())</f>
        <v>2.3249299040643157E-2</v>
      </c>
      <c r="L975" s="44">
        <f>IFERROR(_xll.qlIndexFixing(Index6M,$H975,TRUE,_xll.ohTrigger(RecalcTrigger,Trigger6M)),NA())</f>
        <v>2.4191947502576434E-2</v>
      </c>
      <c r="M975" s="178">
        <f>IFERROR(_xll.qlIndexFixing(Index1Y,$H975,TRUE,_xll.ohTrigger(RecalcTrigger,Trigger1Y)),NA())</f>
        <v>2.4861798023462889E-2</v>
      </c>
      <c r="N975" s="177">
        <f>IFERROR(_xll.qlIndexFixing(ONIndex1M,I975,TRUE,_xll.ohTrigger(RecalcTrigger,Trigger1M)),NA())</f>
        <v>2.2492359474785006E-2</v>
      </c>
      <c r="O975" s="44">
        <f>IFERROR(_xll.qlIndexFixing(ONIndex3M,I975,TRUE,_xll.ohTrigger(RecalcTrigger,Trigger3M)),NA())</f>
        <v>2.3107387471299479E-2</v>
      </c>
      <c r="P975" s="44">
        <f>IFERROR(_xll.qlIndexFixing(ONIndex6M,I975,TRUE,_xll.ohTrigger(RecalcTrigger,Trigger6M)),NA())</f>
        <v>2.3876257578727689E-2</v>
      </c>
      <c r="Q975" s="178">
        <f>IFERROR(_xll.qlIndexFixing(ONIndex1Y,I975,TRUE,_xll.ohTrigger(RecalcTrigger,Trigger1Y)),NA())</f>
        <v>2.4468933810681825E-2</v>
      </c>
    </row>
    <row r="976" spans="2:17" x14ac:dyDescent="0.2">
      <c r="B976" s="39" t="s">
        <v>42</v>
      </c>
      <c r="D976" s="42">
        <f>_xll.qlCalendarAdvance(Calendar,$D975,B976,"f",FALSE)</f>
        <v>46224</v>
      </c>
      <c r="E976" s="172">
        <f>_xll.qlInterestRateIndexValueDate(IndexON,D976)</f>
        <v>46224</v>
      </c>
      <c r="F976" s="188">
        <f>IFERROR(_xll.qlIndexFixing(IndexON,D976,TRUE,_xll.ohTrigger(RecalcTrigger,TriggerON)),NA())</f>
        <v>2.174500499559251E-2</v>
      </c>
      <c r="H976" s="42">
        <f>_xll.qlCalendarAdvance(Calendar,$H975,B976,"f",FALSE)</f>
        <v>46224</v>
      </c>
      <c r="I976" s="172">
        <f>_xll.qlInterestRateIndexValueDate(Index1M,$H976)</f>
        <v>46224</v>
      </c>
      <c r="J976" s="177">
        <f>IFERROR(_xll.qlIndexFixing(Index1M,$H976,TRUE,_xll.ohTrigger(RecalcTrigger,Trigger1M)),NA())</f>
        <v>2.2551657786684845E-2</v>
      </c>
      <c r="K976" s="44">
        <f>IFERROR(_xll.qlIndexFixing(Index3M,H976,TRUE,_xll.ohTrigger(RecalcTrigger,Trigger3M)),NA())</f>
        <v>2.3260527818561642E-2</v>
      </c>
      <c r="L976" s="44">
        <f>IFERROR(_xll.qlIndexFixing(Index6M,$H976,TRUE,_xll.ohTrigger(RecalcTrigger,Trigger6M)),NA())</f>
        <v>2.4204314544460946E-2</v>
      </c>
      <c r="M976" s="178">
        <f>IFERROR(_xll.qlIndexFixing(Index1Y,$H976,TRUE,_xll.ohTrigger(RecalcTrigger,Trigger1Y)),NA())</f>
        <v>2.4864372314039818E-2</v>
      </c>
      <c r="N976" s="177">
        <f>IFERROR(_xll.qlIndexFixing(ONIndex1M,I976,TRUE,_xll.ohTrigger(RecalcTrigger,Trigger1M)),NA())</f>
        <v>2.25047848618809E-2</v>
      </c>
      <c r="O976" s="44">
        <f>IFERROR(_xll.qlIndexFixing(ONIndex3M,I976,TRUE,_xll.ohTrigger(RecalcTrigger,Trigger3M)),NA())</f>
        <v>2.3119393329211757E-2</v>
      </c>
      <c r="P976" s="44">
        <f>IFERROR(_xll.qlIndexFixing(ONIndex6M,I976,TRUE,_xll.ohTrigger(RecalcTrigger,Trigger6M)),NA())</f>
        <v>2.3889103359041597E-2</v>
      </c>
      <c r="Q976" s="178">
        <f>IFERROR(_xll.qlIndexFixing(ONIndex1Y,I976,TRUE,_xll.ohTrigger(RecalcTrigger,Trigger1Y)),NA())</f>
        <v>2.4474109368306518E-2</v>
      </c>
    </row>
    <row r="977" spans="2:17" x14ac:dyDescent="0.2">
      <c r="B977" s="39" t="s">
        <v>42</v>
      </c>
      <c r="D977" s="42">
        <f>_xll.qlCalendarAdvance(Calendar,$D976,B977,"f",FALSE)</f>
        <v>46231</v>
      </c>
      <c r="E977" s="172">
        <f>_xll.qlInterestRateIndexValueDate(IndexON,D977)</f>
        <v>46231</v>
      </c>
      <c r="F977" s="188">
        <f>IFERROR(_xll.qlIndexFixing(IndexON,D977,TRUE,_xll.ohTrigger(RecalcTrigger,TriggerON)),NA())</f>
        <v>2.1761400682349663E-2</v>
      </c>
      <c r="H977" s="42">
        <f>_xll.qlCalendarAdvance(Calendar,$H976,B977,"f",FALSE)</f>
        <v>46231</v>
      </c>
      <c r="I977" s="172">
        <f>_xll.qlInterestRateIndexValueDate(Index1M,$H977)</f>
        <v>46231</v>
      </c>
      <c r="J977" s="177">
        <f>IFERROR(_xll.qlIndexFixing(Index1M,$H977,TRUE,_xll.ohTrigger(RecalcTrigger,Trigger1M)),NA())</f>
        <v>2.2563634232107044E-2</v>
      </c>
      <c r="K977" s="44">
        <f>IFERROR(_xll.qlIndexFixing(Index3M,H977,TRUE,_xll.ohTrigger(RecalcTrigger,Trigger3M)),NA())</f>
        <v>2.3271626367875196E-2</v>
      </c>
      <c r="L977" s="44">
        <f>IFERROR(_xll.qlIndexFixing(Index6M,$H977,TRUE,_xll.ohTrigger(RecalcTrigger,Trigger6M)),NA())</f>
        <v>2.4216513716862231E-2</v>
      </c>
      <c r="M977" s="178">
        <f>IFERROR(_xll.qlIndexFixing(Index1Y,$H977,TRUE,_xll.ohTrigger(RecalcTrigger,Trigger1Y)),NA())</f>
        <v>2.4866841626394853E-2</v>
      </c>
      <c r="N977" s="177">
        <f>IFERROR(_xll.qlIndexFixing(ONIndex1M,I977,TRUE,_xll.ohTrigger(RecalcTrigger,Trigger1M)),NA())</f>
        <v>2.2517060352016394E-2</v>
      </c>
      <c r="O977" s="44">
        <f>IFERROR(_xll.qlIndexFixing(ONIndex3M,I977,TRUE,_xll.ohTrigger(RecalcTrigger,Trigger3M)),NA())</f>
        <v>2.3131269678652311E-2</v>
      </c>
      <c r="P977" s="44">
        <f>IFERROR(_xll.qlIndexFixing(ONIndex6M,I977,TRUE,_xll.ohTrigger(RecalcTrigger,Trigger6M)),NA())</f>
        <v>2.3902060491920452E-2</v>
      </c>
      <c r="Q977" s="178">
        <f>IFERROR(_xll.qlIndexFixing(ONIndex1Y,I977,TRUE,_xll.ohTrigger(RecalcTrigger,Trigger1Y)),NA())</f>
        <v>2.4479182481649264E-2</v>
      </c>
    </row>
    <row r="978" spans="2:17" x14ac:dyDescent="0.2">
      <c r="B978" s="39" t="s">
        <v>42</v>
      </c>
      <c r="D978" s="42">
        <f>_xll.qlCalendarAdvance(Calendar,$D977,B978,"f",FALSE)</f>
        <v>46238</v>
      </c>
      <c r="E978" s="172">
        <f>_xll.qlInterestRateIndexValueDate(IndexON,D978)</f>
        <v>46238</v>
      </c>
      <c r="F978" s="188">
        <f>IFERROR(_xll.qlIndexFixing(IndexON,D978,TRUE,_xll.ohTrigger(RecalcTrigger,TriggerON)),NA())</f>
        <v>2.1777596737853067E-2</v>
      </c>
      <c r="H978" s="42">
        <f>_xll.qlCalendarAdvance(Calendar,$H977,B978,"f",FALSE)</f>
        <v>46238</v>
      </c>
      <c r="I978" s="172">
        <f>_xll.qlInterestRateIndexValueDate(Index1M,$H978)</f>
        <v>46238</v>
      </c>
      <c r="J978" s="177">
        <f>IFERROR(_xll.qlIndexFixing(Index1M,$H978,TRUE,_xll.ohTrigger(RecalcTrigger,Trigger1M)),NA())</f>
        <v>2.2575460514130504E-2</v>
      </c>
      <c r="K978" s="44">
        <f>IFERROR(_xll.qlIndexFixing(Index3M,H978,TRUE,_xll.ohTrigger(RecalcTrigger,Trigger3M)),NA())</f>
        <v>2.3282594687496747E-2</v>
      </c>
      <c r="L978" s="44">
        <f>IFERROR(_xll.qlIndexFixing(Index6M,$H978,TRUE,_xll.ohTrigger(RecalcTrigger,Trigger6M)),NA())</f>
        <v>2.4228527476003733E-2</v>
      </c>
      <c r="M978" s="178">
        <f>IFERROR(_xll.qlIndexFixing(Index1Y,$H978,TRUE,_xll.ohTrigger(RecalcTrigger,Trigger1Y)),NA())</f>
        <v>2.4869205959769269E-2</v>
      </c>
      <c r="N978" s="177">
        <f>IFERROR(_xll.qlIndexFixing(ONIndex1M,I978,TRUE,_xll.ohTrigger(RecalcTrigger,Trigger1M)),NA())</f>
        <v>2.2529185945191488E-2</v>
      </c>
      <c r="O978" s="44">
        <f>IFERROR(_xll.qlIndexFixing(ONIndex3M,I978,TRUE,_xll.ohTrigger(RecalcTrigger,Trigger3M)),NA())</f>
        <v>2.314301651962114E-2</v>
      </c>
      <c r="P978" s="44">
        <f>IFERROR(_xll.qlIndexFixing(ONIndex6M,I978,TRUE,_xll.ohTrigger(RecalcTrigger,Trigger6M)),NA())</f>
        <v>2.3915128977364253E-2</v>
      </c>
      <c r="Q978" s="178">
        <f>IFERROR(_xll.qlIndexFixing(ONIndex1Y,I978,TRUE,_xll.ohTrigger(RecalcTrigger,Trigger1Y)),NA())</f>
        <v>2.4484153150872157E-2</v>
      </c>
    </row>
    <row r="979" spans="2:17" x14ac:dyDescent="0.2">
      <c r="B979" s="39" t="s">
        <v>42</v>
      </c>
      <c r="D979" s="42">
        <f>_xll.qlCalendarAdvance(Calendar,$D978,B979,"f",FALSE)</f>
        <v>46245</v>
      </c>
      <c r="E979" s="172">
        <f>_xll.qlInterestRateIndexValueDate(IndexON,D979)</f>
        <v>46245</v>
      </c>
      <c r="F979" s="188">
        <f>IFERROR(_xll.qlIndexFixing(IndexON,D979,TRUE,_xll.ohTrigger(RecalcTrigger,TriggerON)),NA())</f>
        <v>2.179359316210272E-2</v>
      </c>
      <c r="H979" s="42">
        <f>_xll.qlCalendarAdvance(Calendar,$H978,B979,"f",FALSE)</f>
        <v>46245</v>
      </c>
      <c r="I979" s="172">
        <f>_xll.qlInterestRateIndexValueDate(Index1M,$H979)</f>
        <v>46245</v>
      </c>
      <c r="J979" s="177">
        <f>IFERROR(_xll.qlIndexFixing(Index1M,$H979,TRUE,_xll.ohTrigger(RecalcTrigger,Trigger1M)),NA())</f>
        <v>2.258713663230032E-2</v>
      </c>
      <c r="K979" s="44">
        <f>IFERROR(_xll.qlIndexFixing(Index3M,H979,TRUE,_xll.ohTrigger(RecalcTrigger,Trigger3M)),NA())</f>
        <v>2.3293432776354189E-2</v>
      </c>
      <c r="L979" s="44">
        <f>IFERROR(_xll.qlIndexFixing(Index6M,$H979,TRUE,_xll.ohTrigger(RecalcTrigger,Trigger6M)),NA())</f>
        <v>2.4240338277739349E-2</v>
      </c>
      <c r="M979" s="178">
        <f>IFERROR(_xll.qlIndexFixing(Index1Y,$H979,TRUE,_xll.ohTrigger(RecalcTrigger,Trigger1Y)),NA())</f>
        <v>2.4871465313436536E-2</v>
      </c>
      <c r="N979" s="177">
        <f>IFERROR(_xll.qlIndexFixing(ONIndex1M,I979,TRUE,_xll.ohTrigger(RecalcTrigger,Trigger1M)),NA())</f>
        <v>2.254116164124409E-2</v>
      </c>
      <c r="O979" s="44">
        <f>IFERROR(_xll.qlIndexFixing(ONIndex3M,I979,TRUE,_xll.ohTrigger(RecalcTrigger,Trigger3M)),NA())</f>
        <v>2.3154633852280337E-2</v>
      </c>
      <c r="P979" s="44">
        <f>IFERROR(_xll.qlIndexFixing(ONIndex6M,I979,TRUE,_xll.ohTrigger(RecalcTrigger,Trigger6M)),NA())</f>
        <v>2.3928308815535093E-2</v>
      </c>
      <c r="Q979" s="178">
        <f>IFERROR(_xll.qlIndexFixing(ONIndex1Y,I979,TRUE,_xll.ohTrigger(RecalcTrigger,Trigger1Y)),NA())</f>
        <v>2.4489021375894149E-2</v>
      </c>
    </row>
    <row r="980" spans="2:17" x14ac:dyDescent="0.2">
      <c r="B980" s="39" t="s">
        <v>42</v>
      </c>
      <c r="D980" s="42">
        <f>_xll.qlCalendarAdvance(Calendar,$D979,B980,"f",FALSE)</f>
        <v>46252</v>
      </c>
      <c r="E980" s="172">
        <f>_xll.qlInterestRateIndexValueDate(IndexON,D980)</f>
        <v>46252</v>
      </c>
      <c r="F980" s="188">
        <f>IFERROR(_xll.qlIndexFixing(IndexON,D980,TRUE,_xll.ohTrigger(RecalcTrigger,TriggerON)),NA())</f>
        <v>2.180938995517967E-2</v>
      </c>
      <c r="H980" s="42">
        <f>_xll.qlCalendarAdvance(Calendar,$H979,B980,"f",FALSE)</f>
        <v>46252</v>
      </c>
      <c r="I980" s="172">
        <f>_xll.qlInterestRateIndexValueDate(Index1M,$H980)</f>
        <v>46252</v>
      </c>
      <c r="J980" s="177">
        <f>IFERROR(_xll.qlIndexFixing(Index1M,$H980,TRUE,_xll.ohTrigger(RecalcTrigger,Trigger1M)),NA())</f>
        <v>2.2598662586169427E-2</v>
      </c>
      <c r="K980" s="44">
        <f>IFERROR(_xll.qlIndexFixing(Index3M,H980,TRUE,_xll.ohTrigger(RecalcTrigger,Trigger3M)),NA())</f>
        <v>2.3304140633384228E-2</v>
      </c>
      <c r="L980" s="44">
        <f>IFERROR(_xll.qlIndexFixing(Index6M,$H980,TRUE,_xll.ohTrigger(RecalcTrigger,Trigger6M)),NA())</f>
        <v>2.4251928577567514E-2</v>
      </c>
      <c r="M980" s="178">
        <f>IFERROR(_xll.qlIndexFixing(Index1Y,$H980,TRUE,_xll.ohTrigger(RecalcTrigger,Trigger1Y)),NA())</f>
        <v>2.4873619686702098E-2</v>
      </c>
      <c r="N980" s="177">
        <f>IFERROR(_xll.qlIndexFixing(ONIndex1M,I980,TRUE,_xll.ohTrigger(RecalcTrigger,Trigger1M)),NA())</f>
        <v>2.2552987440336292E-2</v>
      </c>
      <c r="O980" s="44">
        <f>IFERROR(_xll.qlIndexFixing(ONIndex3M,I980,TRUE,_xll.ohTrigger(RecalcTrigger,Trigger3M)),NA())</f>
        <v>2.316612167646781E-2</v>
      </c>
      <c r="P980" s="44">
        <f>IFERROR(_xll.qlIndexFixing(ONIndex6M,I980,TRUE,_xll.ohTrigger(RecalcTrigger,Trigger6M)),NA())</f>
        <v>2.3941600006189834E-2</v>
      </c>
      <c r="Q980" s="178">
        <f>IFERROR(_xll.qlIndexFixing(ONIndex1Y,I980,TRUE,_xll.ohTrigger(RecalcTrigger,Trigger1Y)),NA())</f>
        <v>2.4493787156796287E-2</v>
      </c>
    </row>
    <row r="981" spans="2:17" x14ac:dyDescent="0.2">
      <c r="B981" s="39" t="s">
        <v>42</v>
      </c>
      <c r="D981" s="42">
        <f>_xll.qlCalendarAdvance(Calendar,$D980,B981,"f",FALSE)</f>
        <v>46259</v>
      </c>
      <c r="E981" s="172">
        <f>_xll.qlInterestRateIndexValueDate(IndexON,D981)</f>
        <v>46259</v>
      </c>
      <c r="F981" s="188">
        <f>IFERROR(_xll.qlIndexFixing(IndexON,D981,TRUE,_xll.ohTrigger(RecalcTrigger,TriggerON)),NA())</f>
        <v>2.1824987116759731E-2</v>
      </c>
      <c r="H981" s="42">
        <f>_xll.qlCalendarAdvance(Calendar,$H980,B981,"f",FALSE)</f>
        <v>46259</v>
      </c>
      <c r="I981" s="172">
        <f>_xll.qlInterestRateIndexValueDate(Index1M,$H981)</f>
        <v>46259</v>
      </c>
      <c r="J981" s="177">
        <f>IFERROR(_xll.qlIndexFixing(Index1M,$H981,TRUE,_xll.ohTrigger(RecalcTrigger,Trigger1M)),NA())</f>
        <v>2.2610038375298607E-2</v>
      </c>
      <c r="K981" s="44">
        <f>IFERROR(_xll.qlIndexFixing(Index3M,H981,TRUE,_xll.ohTrigger(RecalcTrigger,Trigger3M)),NA())</f>
        <v>2.3314718257539436E-2</v>
      </c>
      <c r="L981" s="44">
        <f>IFERROR(_xll.qlIndexFixing(Index6M,$H981,TRUE,_xll.ohTrigger(RecalcTrigger,Trigger6M)),NA())</f>
        <v>2.4263280830650141E-2</v>
      </c>
      <c r="M981" s="178">
        <f>IFERROR(_xll.qlIndexFixing(Index1Y,$H981,TRUE,_xll.ohTrigger(RecalcTrigger,Trigger1Y)),NA())</f>
        <v>2.4875669078903817E-2</v>
      </c>
      <c r="N981" s="177">
        <f>IFERROR(_xll.qlIndexFixing(ONIndex1M,I981,TRUE,_xll.ohTrigger(RecalcTrigger,Trigger1M)),NA())</f>
        <v>2.2564663342224955E-2</v>
      </c>
      <c r="O981" s="44">
        <f>IFERROR(_xll.qlIndexFixing(ONIndex3M,I981,TRUE,_xll.ohTrigger(RecalcTrigger,Trigger3M)),NA())</f>
        <v>2.3177479992264605E-2</v>
      </c>
      <c r="P981" s="44">
        <f>IFERROR(_xll.qlIndexFixing(ONIndex6M,I981,TRUE,_xll.ohTrigger(RecalcTrigger,Trigger6M)),NA())</f>
        <v>2.3955002549571613E-2</v>
      </c>
      <c r="Q981" s="178">
        <f>IFERROR(_xll.qlIndexFixing(ONIndex1Y,I981,TRUE,_xll.ohTrigger(RecalcTrigger,Trigger1Y)),NA())</f>
        <v>2.4498450493335433E-2</v>
      </c>
    </row>
    <row r="982" spans="2:17" x14ac:dyDescent="0.2">
      <c r="B982" s="39" t="s">
        <v>42</v>
      </c>
      <c r="D982" s="42">
        <f>_xll.qlCalendarAdvance(Calendar,$D981,B982,"f",FALSE)</f>
        <v>46266</v>
      </c>
      <c r="E982" s="172">
        <f>_xll.qlInterestRateIndexValueDate(IndexON,D982)</f>
        <v>46266</v>
      </c>
      <c r="F982" s="188">
        <f>IFERROR(_xll.qlIndexFixing(IndexON,D982,TRUE,_xll.ohTrigger(RecalcTrigger,TriggerON)),NA())</f>
        <v>2.1840384647004996E-2</v>
      </c>
      <c r="H982" s="42">
        <f>_xll.qlCalendarAdvance(Calendar,$H981,B982,"f",FALSE)</f>
        <v>46266</v>
      </c>
      <c r="I982" s="172">
        <f>_xll.qlInterestRateIndexValueDate(Index1M,$H982)</f>
        <v>46266</v>
      </c>
      <c r="J982" s="177">
        <f>IFERROR(_xll.qlIndexFixing(Index1M,$H982,TRUE,_xll.ohTrigger(RecalcTrigger,Trigger1M)),NA())</f>
        <v>2.2619774462037039E-2</v>
      </c>
      <c r="K982" s="44">
        <f>IFERROR(_xll.qlIndexFixing(Index3M,H982,TRUE,_xll.ohTrigger(RecalcTrigger,Trigger3M)),NA())</f>
        <v>2.3323700220798917E-2</v>
      </c>
      <c r="L982" s="44">
        <f>IFERROR(_xll.qlIndexFixing(Index6M,$H982,TRUE,_xll.ohTrigger(RecalcTrigger,Trigger6M)),NA())</f>
        <v>2.4269902779336699E-2</v>
      </c>
      <c r="M982" s="178">
        <f>IFERROR(_xll.qlIndexFixing(Index1Y,$H982,TRUE,_xll.ohTrigger(RecalcTrigger,Trigger1Y)),NA())</f>
        <v>2.4877613489411976E-2</v>
      </c>
      <c r="N982" s="177">
        <f>IFERROR(_xll.qlIndexFixing(ONIndex1M,I982,TRUE,_xll.ohTrigger(RecalcTrigger,Trigger1M)),NA())</f>
        <v>2.2576189347234266E-2</v>
      </c>
      <c r="O982" s="44">
        <f>IFERROR(_xll.qlIndexFixing(ONIndex3M,I982,TRUE,_xll.ohTrigger(RecalcTrigger,Trigger3M)),NA())</f>
        <v>2.3188708799427582E-2</v>
      </c>
      <c r="P982" s="44">
        <f>IFERROR(_xll.qlIndexFixing(ONIndex6M,I982,TRUE,_xll.ohTrigger(RecalcTrigger,Trigger6M)),NA())</f>
        <v>2.396851644551834E-2</v>
      </c>
      <c r="Q982" s="178">
        <f>IFERROR(_xll.qlIndexFixing(ONIndex1Y,I982,TRUE,_xll.ohTrigger(RecalcTrigger,Trigger1Y)),NA())</f>
        <v>2.4503011385754725E-2</v>
      </c>
    </row>
    <row r="983" spans="2:17" x14ac:dyDescent="0.2">
      <c r="B983" s="39" t="s">
        <v>42</v>
      </c>
      <c r="D983" s="42">
        <f>_xll.qlCalendarAdvance(Calendar,$D982,B983,"f",FALSE)</f>
        <v>46273</v>
      </c>
      <c r="E983" s="172">
        <f>_xll.qlInterestRateIndexValueDate(IndexON,D983)</f>
        <v>46273</v>
      </c>
      <c r="F983" s="188">
        <f>IFERROR(_xll.qlIndexFixing(IndexON,D983,TRUE,_xll.ohTrigger(RecalcTrigger,TriggerON)),NA())</f>
        <v>2.185558254599651E-2</v>
      </c>
      <c r="H983" s="42">
        <f>_xll.qlCalendarAdvance(Calendar,$H982,B983,"f",FALSE)</f>
        <v>46273</v>
      </c>
      <c r="I983" s="172">
        <f>_xll.qlInterestRateIndexValueDate(Index1M,$H983)</f>
        <v>46273</v>
      </c>
      <c r="J983" s="177">
        <f>IFERROR(_xll.qlIndexFixing(Index1M,$H983,TRUE,_xll.ohTrigger(RecalcTrigger,Trigger1M)),NA())</f>
        <v>2.2630859959983894E-2</v>
      </c>
      <c r="K983" s="44">
        <f>IFERROR(_xll.qlIndexFixing(Index3M,H983,TRUE,_xll.ohTrigger(RecalcTrigger,Trigger3M)),NA())</f>
        <v>2.3334026020611937E-2</v>
      </c>
      <c r="L983" s="44">
        <f>IFERROR(_xll.qlIndexFixing(Index6M,$H983,TRUE,_xll.ohTrigger(RecalcTrigger,Trigger6M)),NA())</f>
        <v>2.4280796687502798E-2</v>
      </c>
      <c r="M983" s="178">
        <f>IFERROR(_xll.qlIndexFixing(Index1Y,$H983,TRUE,_xll.ohTrigger(RecalcTrigger,Trigger1Y)),NA())</f>
        <v>2.4879452917629497E-2</v>
      </c>
      <c r="N983" s="177">
        <f>IFERROR(_xll.qlIndexFixing(ONIndex1M,I983,TRUE,_xll.ohTrigger(RecalcTrigger,Trigger1M)),NA())</f>
        <v>2.2587565455121084E-2</v>
      </c>
      <c r="O983" s="44">
        <f>IFERROR(_xll.qlIndexFixing(ONIndex3M,I983,TRUE,_xll.ohTrigger(RecalcTrigger,Trigger3M)),NA())</f>
        <v>2.3199808098361974E-2</v>
      </c>
      <c r="P983" s="44">
        <f>IFERROR(_xll.qlIndexFixing(ONIndex6M,I983,TRUE,_xll.ohTrigger(RecalcTrigger,Trigger6M)),NA())</f>
        <v>2.3982141694192105E-2</v>
      </c>
      <c r="Q983" s="178">
        <f>IFERROR(_xll.qlIndexFixing(ONIndex1Y,I983,TRUE,_xll.ohTrigger(RecalcTrigger,Trigger1Y)),NA())</f>
        <v>2.4507469834054163E-2</v>
      </c>
    </row>
    <row r="984" spans="2:17" x14ac:dyDescent="0.2">
      <c r="B984" s="39" t="s">
        <v>42</v>
      </c>
      <c r="D984" s="42">
        <f>_xll.qlCalendarAdvance(Calendar,$D983,B984,"f",FALSE)</f>
        <v>46280</v>
      </c>
      <c r="E984" s="172">
        <f>_xll.qlInterestRateIndexValueDate(IndexON,D984)</f>
        <v>46280</v>
      </c>
      <c r="F984" s="188">
        <f>IFERROR(_xll.qlIndexFixing(IndexON,D984,TRUE,_xll.ohTrigger(RecalcTrigger,TriggerON)),NA())</f>
        <v>2.1870580813491136E-2</v>
      </c>
      <c r="H984" s="42">
        <f>_xll.qlCalendarAdvance(Calendar,$H983,B984,"f",FALSE)</f>
        <v>46280</v>
      </c>
      <c r="I984" s="172">
        <f>_xll.qlInterestRateIndexValueDate(Index1M,$H984)</f>
        <v>46280</v>
      </c>
      <c r="J984" s="177">
        <f>IFERROR(_xll.qlIndexFixing(Index1M,$H984,TRUE,_xll.ohTrigger(RecalcTrigger,Trigger1M)),NA())</f>
        <v>2.2641795300906341E-2</v>
      </c>
      <c r="K984" s="44">
        <f>IFERROR(_xll.qlIndexFixing(Index3M,H984,TRUE,_xll.ohTrigger(RecalcTrigger,Trigger3M)),NA())</f>
        <v>2.334422159256596E-2</v>
      </c>
      <c r="L984" s="44">
        <f>IFERROR(_xll.qlIndexFixing(Index6M,$H984,TRUE,_xll.ohTrigger(RecalcTrigger,Trigger6M)),NA())</f>
        <v>2.4291400925482622E-2</v>
      </c>
      <c r="M984" s="178">
        <f>IFERROR(_xll.qlIndexFixing(Index1Y,$H984,TRUE,_xll.ohTrigger(RecalcTrigger,Trigger1Y)),NA())</f>
        <v>2.4881187362990387E-2</v>
      </c>
      <c r="N984" s="177">
        <f>IFERROR(_xll.qlIndexFixing(ONIndex1M,I984,TRUE,_xll.ohTrigger(RecalcTrigger,Trigger1M)),NA())</f>
        <v>2.2598791665885409E-2</v>
      </c>
      <c r="O984" s="44">
        <f>IFERROR(_xll.qlIndexFixing(ONIndex3M,I984,TRUE,_xll.ohTrigger(RecalcTrigger,Trigger3M)),NA())</f>
        <v>2.3210777888662548E-2</v>
      </c>
      <c r="P984" s="44">
        <f>IFERROR(_xll.qlIndexFixing(ONIndex6M,I984,TRUE,_xll.ohTrigger(RecalcTrigger,Trigger6M)),NA())</f>
        <v>2.3995878295430817E-2</v>
      </c>
      <c r="Q984" s="178">
        <f>IFERROR(_xll.qlIndexFixing(ONIndex1Y,I984,TRUE,_xll.ohTrigger(RecalcTrigger,Trigger1Y)),NA())</f>
        <v>2.4511825838071655E-2</v>
      </c>
    </row>
    <row r="985" spans="2:17" x14ac:dyDescent="0.2">
      <c r="B985" s="39" t="s">
        <v>42</v>
      </c>
      <c r="D985" s="42">
        <f>_xll.qlCalendarAdvance(Calendar,$D984,B985,"f",FALSE)</f>
        <v>46287</v>
      </c>
      <c r="E985" s="172">
        <f>_xll.qlInterestRateIndexValueDate(IndexON,D985)</f>
        <v>46287</v>
      </c>
      <c r="F985" s="188">
        <f>IFERROR(_xll.qlIndexFixing(IndexON,D985,TRUE,_xll.ohTrigger(RecalcTrigger,TriggerON)),NA())</f>
        <v>2.1885379449569919E-2</v>
      </c>
      <c r="H985" s="42">
        <f>_xll.qlCalendarAdvance(Calendar,$H984,B985,"f",FALSE)</f>
        <v>46287</v>
      </c>
      <c r="I985" s="172">
        <f>_xll.qlInterestRateIndexValueDate(Index1M,$H985)</f>
        <v>46287</v>
      </c>
      <c r="J985" s="177">
        <f>IFERROR(_xll.qlIndexFixing(Index1M,$H985,TRUE,_xll.ohTrigger(RecalcTrigger,Trigger1M)),NA())</f>
        <v>2.2652580484399148E-2</v>
      </c>
      <c r="K985" s="44">
        <f>IFERROR(_xll.qlIndexFixing(Index3M,H985,TRUE,_xll.ohTrigger(RecalcTrigger,Trigger3M)),NA())</f>
        <v>2.3354286935674179E-2</v>
      </c>
      <c r="L985" s="44">
        <f>IFERROR(_xll.qlIndexFixing(Index6M,$H985,TRUE,_xll.ohTrigger(RecalcTrigger,Trigger6M)),NA())</f>
        <v>2.4301697660183887E-2</v>
      </c>
      <c r="M985" s="178">
        <f>IFERROR(_xll.qlIndexFixing(Index1Y,$H985,TRUE,_xll.ohTrigger(RecalcTrigger,Trigger1Y)),NA())</f>
        <v>2.4882816824962184E-2</v>
      </c>
      <c r="N985" s="177">
        <f>IFERROR(_xll.qlIndexFixing(ONIndex1M,I985,TRUE,_xll.ohTrigger(RecalcTrigger,Trigger1M)),NA())</f>
        <v>2.2609867979527243E-2</v>
      </c>
      <c r="O985" s="44">
        <f>IFERROR(_xll.qlIndexFixing(ONIndex3M,I985,TRUE,_xll.ohTrigger(RecalcTrigger,Trigger3M)),NA())</f>
        <v>2.3221618170572444E-2</v>
      </c>
      <c r="P985" s="44">
        <f>IFERROR(_xll.qlIndexFixing(ONIndex6M,I985,TRUE,_xll.ohTrigger(RecalcTrigger,Trigger6M)),NA())</f>
        <v>2.4009726249477614E-2</v>
      </c>
      <c r="Q985" s="178">
        <f>IFERROR(_xll.qlIndexFixing(ONIndex1Y,I985,TRUE,_xll.ohTrigger(RecalcTrigger,Trigger1Y)),NA())</f>
        <v>2.45160793978072E-2</v>
      </c>
    </row>
    <row r="986" spans="2:17" x14ac:dyDescent="0.2">
      <c r="B986" s="39" t="s">
        <v>42</v>
      </c>
      <c r="D986" s="42">
        <f>_xll.qlCalendarAdvance(Calendar,$D985,B986,"f",FALSE)</f>
        <v>46294</v>
      </c>
      <c r="E986" s="172">
        <f>_xll.qlInterestRateIndexValueDate(IndexON,D986)</f>
        <v>46294</v>
      </c>
      <c r="F986" s="188">
        <f>IFERROR(_xll.qlIndexFixing(IndexON,D986,TRUE,_xll.ohTrigger(RecalcTrigger,TriggerON)),NA())</f>
        <v>2.189997845423286E-2</v>
      </c>
      <c r="H986" s="42">
        <f>_xll.qlCalendarAdvance(Calendar,$H985,B986,"f",FALSE)</f>
        <v>46294</v>
      </c>
      <c r="I986" s="172">
        <f>_xll.qlInterestRateIndexValueDate(Index1M,$H986)</f>
        <v>46294</v>
      </c>
      <c r="J986" s="177">
        <f>IFERROR(_xll.qlIndexFixing(Index1M,$H986,TRUE,_xll.ohTrigger(RecalcTrigger,Trigger1M)),NA())</f>
        <v>2.2663215510062489E-2</v>
      </c>
      <c r="K986" s="44">
        <f>IFERROR(_xll.qlIndexFixing(Index3M,H986,TRUE,_xll.ohTrigger(RecalcTrigger,Trigger3M)),NA())</f>
        <v>2.3364222048962262E-2</v>
      </c>
      <c r="L986" s="44">
        <f>IFERROR(_xll.qlIndexFixing(Index6M,$H986,TRUE,_xll.ohTrigger(RecalcTrigger,Trigger6M)),NA())</f>
        <v>2.4313067396164817E-2</v>
      </c>
      <c r="M986" s="178">
        <f>IFERROR(_xll.qlIndexFixing(Index1Y,$H986,TRUE,_xll.ohTrigger(RecalcTrigger,Trigger1Y)),NA())</f>
        <v>2.4884341303043733E-2</v>
      </c>
      <c r="N986" s="177">
        <f>IFERROR(_xll.qlIndexFixing(ONIndex1M,I986,TRUE,_xll.ohTrigger(RecalcTrigger,Trigger1M)),NA())</f>
        <v>2.262079439612763E-2</v>
      </c>
      <c r="O986" s="44">
        <f>IFERROR(_xll.qlIndexFixing(ONIndex3M,I986,TRUE,_xll.ohTrigger(RecalcTrigger,Trigger3M)),NA())</f>
        <v>2.3232328943848524E-2</v>
      </c>
      <c r="P986" s="44">
        <f>IFERROR(_xll.qlIndexFixing(ONIndex6M,I986,TRUE,_xll.ohTrigger(RecalcTrigger,Trigger6M)),NA())</f>
        <v>2.4023685556089358E-2</v>
      </c>
      <c r="Q986" s="178">
        <f>IFERROR(_xll.qlIndexFixing(ONIndex1Y,I986,TRUE,_xll.ohTrigger(RecalcTrigger,Trigger1Y)),NA())</f>
        <v>2.4520230513341845E-2</v>
      </c>
    </row>
    <row r="987" spans="2:17" x14ac:dyDescent="0.2">
      <c r="B987" s="39" t="s">
        <v>42</v>
      </c>
      <c r="D987" s="42">
        <f>_xll.qlCalendarAdvance(Calendar,$D986,B987,"f",FALSE)</f>
        <v>46301</v>
      </c>
      <c r="E987" s="172">
        <f>_xll.qlInterestRateIndexValueDate(IndexON,D987)</f>
        <v>46301</v>
      </c>
      <c r="F987" s="188">
        <f>IFERROR(_xll.qlIndexFixing(IndexON,D987,TRUE,_xll.ohTrigger(RecalcTrigger,TriggerON)),NA())</f>
        <v>2.1914377827398912E-2</v>
      </c>
      <c r="H987" s="42">
        <f>_xll.qlCalendarAdvance(Calendar,$H986,B987,"f",FALSE)</f>
        <v>46301</v>
      </c>
      <c r="I987" s="172">
        <f>_xll.qlInterestRateIndexValueDate(Index1M,$H987)</f>
        <v>46301</v>
      </c>
      <c r="J987" s="177">
        <f>IFERROR(_xll.qlIndexFixing(Index1M,$H987,TRUE,_xll.ohTrigger(RecalcTrigger,Trigger1M)),NA())</f>
        <v>2.2675139626623986E-2</v>
      </c>
      <c r="K987" s="44">
        <f>IFERROR(_xll.qlIndexFixing(Index3M,H987,TRUE,_xll.ohTrigger(RecalcTrigger,Trigger3M)),NA())</f>
        <v>2.3375449054984437E-2</v>
      </c>
      <c r="L987" s="44">
        <f>IFERROR(_xll.qlIndexFixing(Index6M,$H987,TRUE,_xll.ohTrigger(RecalcTrigger,Trigger6M)),NA())</f>
        <v>2.4322672466796154E-2</v>
      </c>
      <c r="M987" s="178">
        <f>IFERROR(_xll.qlIndexFixing(Index1Y,$H987,TRUE,_xll.ohTrigger(RecalcTrigger,Trigger1Y)),NA())</f>
        <v>2.4885760887515262E-2</v>
      </c>
      <c r="N987" s="177">
        <f>IFERROR(_xll.qlIndexFixing(ONIndex1M,I987,TRUE,_xll.ohTrigger(RecalcTrigger,Trigger1M)),NA())</f>
        <v>2.2631570915443433E-2</v>
      </c>
      <c r="O987" s="44">
        <f>IFERROR(_xll.qlIndexFixing(ONIndex3M,I987,TRUE,_xll.ohTrigger(RecalcTrigger,Trigger3M)),NA())</f>
        <v>2.3242910208652878E-2</v>
      </c>
      <c r="P987" s="44">
        <f>IFERROR(_xll.qlIndexFixing(ONIndex6M,I987,TRUE,_xll.ohTrigger(RecalcTrigger,Trigger6M)),NA())</f>
        <v>2.4037615215971586E-2</v>
      </c>
      <c r="Q987" s="178">
        <f>IFERROR(_xll.qlIndexFixing(ONIndex1Y,I987,TRUE,_xll.ohTrigger(RecalcTrigger,Trigger1Y)),NA())</f>
        <v>2.452427918467559E-2</v>
      </c>
    </row>
    <row r="988" spans="2:17" x14ac:dyDescent="0.2">
      <c r="B988" s="39" t="s">
        <v>42</v>
      </c>
      <c r="D988" s="42">
        <f>_xll.qlCalendarAdvance(Calendar,$D987,B988,"f",FALSE)</f>
        <v>46308</v>
      </c>
      <c r="E988" s="172">
        <f>_xll.qlInterestRateIndexValueDate(IndexON,D988)</f>
        <v>46308</v>
      </c>
      <c r="F988" s="188">
        <f>IFERROR(_xll.qlIndexFixing(IndexON,D988,TRUE,_xll.ohTrigger(RecalcTrigger,TriggerON)),NA())</f>
        <v>2.1928577568987029E-2</v>
      </c>
      <c r="H988" s="42">
        <f>_xll.qlCalendarAdvance(Calendar,$H987,B988,"f",FALSE)</f>
        <v>46308</v>
      </c>
      <c r="I988" s="172">
        <f>_xll.qlInterestRateIndexValueDate(Index1M,$H988)</f>
        <v>46308</v>
      </c>
      <c r="J988" s="177">
        <f>IFERROR(_xll.qlIndexFixing(Index1M,$H988,TRUE,_xll.ohTrigger(RecalcTrigger,Trigger1M)),NA())</f>
        <v>2.2685464250733086E-2</v>
      </c>
      <c r="K988" s="44">
        <f>IFERROR(_xll.qlIndexFixing(Index3M,H988,TRUE,_xll.ohTrigger(RecalcTrigger,Trigger3M)),NA())</f>
        <v>2.3385115020728008E-2</v>
      </c>
      <c r="L988" s="44">
        <f>IFERROR(_xll.qlIndexFixing(Index6M,$H988,TRUE,_xll.ohTrigger(RecalcTrigger,Trigger6M)),NA())</f>
        <v>2.433192931429002E-2</v>
      </c>
      <c r="M988" s="178">
        <f>IFERROR(_xll.qlIndexFixing(Index1Y,$H988,TRUE,_xll.ohTrigger(RecalcTrigger,Trigger1Y)),NA())</f>
        <v>2.4887076560202281E-2</v>
      </c>
      <c r="N988" s="177">
        <f>IFERROR(_xll.qlIndexFixing(ONIndex1M,I988,TRUE,_xll.ohTrigger(RecalcTrigger,Trigger1M)),NA())</f>
        <v>2.264219753771779E-2</v>
      </c>
      <c r="O988" s="44">
        <f>IFERROR(_xll.qlIndexFixing(ONIndex3M,I988,TRUE,_xll.ohTrigger(RecalcTrigger,Trigger3M)),NA())</f>
        <v>2.3253361964985508E-2</v>
      </c>
      <c r="P988" s="44">
        <f>IFERROR(_xll.qlIndexFixing(ONIndex6M,I988,TRUE,_xll.ohTrigger(RecalcTrigger,Trigger6M)),NA())</f>
        <v>2.4051211537930994E-2</v>
      </c>
      <c r="Q988" s="178">
        <f>IFERROR(_xll.qlIndexFixing(ONIndex1Y,I988,TRUE,_xll.ohTrigger(RecalcTrigger,Trigger1Y)),NA())</f>
        <v>2.4528225411808435E-2</v>
      </c>
    </row>
    <row r="989" spans="2:17" x14ac:dyDescent="0.2">
      <c r="B989" s="39" t="s">
        <v>42</v>
      </c>
      <c r="D989" s="42">
        <f>_xll.qlCalendarAdvance(Calendar,$D988,B989,"f",FALSE)</f>
        <v>46315</v>
      </c>
      <c r="E989" s="172">
        <f>_xll.qlInterestRateIndexValueDate(IndexON,D989)</f>
        <v>46315</v>
      </c>
      <c r="F989" s="188">
        <f>IFERROR(_xll.qlIndexFixing(IndexON,D989,TRUE,_xll.ohTrigger(RecalcTrigger,TriggerON)),NA())</f>
        <v>2.1942577679078257E-2</v>
      </c>
      <c r="H989" s="42">
        <f>_xll.qlCalendarAdvance(Calendar,$H988,B989,"f",FALSE)</f>
        <v>46315</v>
      </c>
      <c r="I989" s="172">
        <f>_xll.qlInterestRateIndexValueDate(Index1M,$H989)</f>
        <v>46315</v>
      </c>
      <c r="J989" s="177">
        <f>IFERROR(_xll.qlIndexFixing(Index1M,$H989,TRUE,_xll.ohTrigger(RecalcTrigger,Trigger1M)),NA())</f>
        <v>2.2695638706789818E-2</v>
      </c>
      <c r="K989" s="44">
        <f>IFERROR(_xll.qlIndexFixing(Index3M,H989,TRUE,_xll.ohTrigger(RecalcTrigger,Trigger3M)),NA())</f>
        <v>2.3394650745667423E-2</v>
      </c>
      <c r="L989" s="44">
        <f>IFERROR(_xll.qlIndexFixing(Index6M,$H989,TRUE,_xll.ohTrigger(RecalcTrigger,Trigger6M)),NA())</f>
        <v>2.4340837864952641E-2</v>
      </c>
      <c r="M989" s="178">
        <f>IFERROR(_xll.qlIndexFixing(Index1Y,$H989,TRUE,_xll.ohTrigger(RecalcTrigger,Trigger1Y)),NA())</f>
        <v>2.4888289808981945E-2</v>
      </c>
      <c r="N989" s="177">
        <f>IFERROR(_xll.qlIndexFixing(ONIndex1M,I989,TRUE,_xll.ohTrigger(RecalcTrigger,Trigger1M)),NA())</f>
        <v>2.2652674262788608E-2</v>
      </c>
      <c r="O989" s="44">
        <f>IFERROR(_xll.qlIndexFixing(ONIndex3M,I989,TRUE,_xll.ohTrigger(RecalcTrigger,Trigger3M)),NA())</f>
        <v>2.3263684212765368E-2</v>
      </c>
      <c r="P989" s="44">
        <f>IFERROR(_xll.qlIndexFixing(ONIndex6M,I989,TRUE,_xll.ohTrigger(RecalcTrigger,Trigger6M)),NA())</f>
        <v>2.4064463675868009E-2</v>
      </c>
      <c r="Q989" s="178">
        <f>IFERROR(_xll.qlIndexFixing(ONIndex1Y,I989,TRUE,_xll.ohTrigger(RecalcTrigger,Trigger1Y)),NA())</f>
        <v>2.453206919474038E-2</v>
      </c>
    </row>
    <row r="990" spans="2:17" x14ac:dyDescent="0.2">
      <c r="B990" s="39" t="s">
        <v>42</v>
      </c>
      <c r="D990" s="42">
        <f>_xll.qlCalendarAdvance(Calendar,$D989,B990,"f",FALSE)</f>
        <v>46322</v>
      </c>
      <c r="E990" s="172">
        <f>_xll.qlInterestRateIndexValueDate(IndexON,D990)</f>
        <v>46322</v>
      </c>
      <c r="F990" s="188">
        <f>IFERROR(_xll.qlIndexFixing(IndexON,D990,TRUE,_xll.ohTrigger(RecalcTrigger,TriggerON)),NA())</f>
        <v>2.1956378157753642E-2</v>
      </c>
      <c r="H990" s="42">
        <f>_xll.qlCalendarAdvance(Calendar,$H989,B990,"f",FALSE)</f>
        <v>46322</v>
      </c>
      <c r="I990" s="172">
        <f>_xll.qlInterestRateIndexValueDate(Index1M,$H990)</f>
        <v>46322</v>
      </c>
      <c r="J990" s="177">
        <f>IFERROR(_xll.qlIndexFixing(Index1M,$H990,TRUE,_xll.ohTrigger(RecalcTrigger,Trigger1M)),NA())</f>
        <v>2.2705662994402027E-2</v>
      </c>
      <c r="K990" s="44">
        <f>IFERROR(_xll.qlIndexFixing(Index3M,H990,TRUE,_xll.ohTrigger(RecalcTrigger,Trigger3M)),NA())</f>
        <v>2.3404056228868889E-2</v>
      </c>
      <c r="L990" s="44">
        <f>IFERROR(_xll.qlIndexFixing(Index6M,$H990,TRUE,_xll.ohTrigger(RecalcTrigger,Trigger6M)),NA())</f>
        <v>2.4349398114197774E-2</v>
      </c>
      <c r="M990" s="178">
        <f>IFERROR(_xll.qlIndexFixing(Index1Y,$H990,TRUE,_xll.ohTrigger(RecalcTrigger,Trigger1Y)),NA())</f>
        <v>2.4889402127576954E-2</v>
      </c>
      <c r="N990" s="177">
        <f>IFERROR(_xll.qlIndexFixing(ONIndex1M,I990,TRUE,_xll.ohTrigger(RecalcTrigger,Trigger1M)),NA())</f>
        <v>2.2663001090736934E-2</v>
      </c>
      <c r="O990" s="44">
        <f>IFERROR(_xll.qlIndexFixing(ONIndex3M,I990,TRUE,_xll.ohTrigger(RecalcTrigger,Trigger3M)),NA())</f>
        <v>2.3273876951992456E-2</v>
      </c>
      <c r="P990" s="44">
        <f>IFERROR(_xll.qlIndexFixing(ONIndex6M,I990,TRUE,_xll.ohTrigger(RecalcTrigger,Trigger6M)),NA())</f>
        <v>2.4077371629620536E-2</v>
      </c>
      <c r="Q990" s="178">
        <f>IFERROR(_xll.qlIndexFixing(ONIndex1Y,I990,TRUE,_xll.ohTrigger(RecalcTrigger,Trigger1Y)),NA())</f>
        <v>2.4535810533309332E-2</v>
      </c>
    </row>
    <row r="991" spans="2:17" x14ac:dyDescent="0.2">
      <c r="B991" s="39" t="s">
        <v>42</v>
      </c>
      <c r="D991" s="42">
        <f>_xll.qlCalendarAdvance(Calendar,$D990,B991,"f",FALSE)</f>
        <v>46329</v>
      </c>
      <c r="E991" s="172">
        <f>_xll.qlInterestRateIndexValueDate(IndexON,D991)</f>
        <v>46329</v>
      </c>
      <c r="F991" s="188">
        <f>IFERROR(_xll.qlIndexFixing(IndexON,D991,TRUE,_xll.ohTrigger(RecalcTrigger,TriggerON)),NA())</f>
        <v>2.1969979004770046E-2</v>
      </c>
      <c r="H991" s="42">
        <f>_xll.qlCalendarAdvance(Calendar,$H990,B991,"f",FALSE)</f>
        <v>46329</v>
      </c>
      <c r="I991" s="172">
        <f>_xll.qlInterestRateIndexValueDate(Index1M,$H991)</f>
        <v>46329</v>
      </c>
      <c r="J991" s="177">
        <f>IFERROR(_xll.qlIndexFixing(Index1M,$H991,TRUE,_xll.ohTrigger(RecalcTrigger,Trigger1M)),NA())</f>
        <v>2.2714138257394361E-2</v>
      </c>
      <c r="K991" s="44">
        <f>IFERROR(_xll.qlIndexFixing(Index3M,H991,TRUE,_xll.ohTrigger(RecalcTrigger,Trigger3M)),NA())</f>
        <v>2.3413331469411821E-2</v>
      </c>
      <c r="L991" s="44">
        <f>IFERROR(_xll.qlIndexFixing(Index6M,$H991,TRUE,_xll.ohTrigger(RecalcTrigger,Trigger6M)),NA())</f>
        <v>2.4357610057618637E-2</v>
      </c>
      <c r="M991" s="178">
        <f>IFERROR(_xll.qlIndexFixing(Index1Y,$H991,TRUE,_xll.ohTrigger(RecalcTrigger,Trigger1Y)),NA())</f>
        <v>2.4890415009746647E-2</v>
      </c>
      <c r="N991" s="177">
        <f>IFERROR(_xll.qlIndexFixing(ONIndex1M,I991,TRUE,_xll.ohTrigger(RecalcTrigger,Trigger1M)),NA())</f>
        <v>2.2673178021400675E-2</v>
      </c>
      <c r="O991" s="44">
        <f>IFERROR(_xll.qlIndexFixing(ONIndex3M,I991,TRUE,_xll.ohTrigger(RecalcTrigger,Trigger3M)),NA())</f>
        <v>2.3283940182585727E-2</v>
      </c>
      <c r="P991" s="44">
        <f>IFERROR(_xll.qlIndexFixing(ONIndex6M,I991,TRUE,_xll.ohTrigger(RecalcTrigger,Trigger6M)),NA())</f>
        <v>2.4089935399269624E-2</v>
      </c>
      <c r="Q991" s="178">
        <f>IFERROR(_xll.qlIndexFixing(ONIndex1Y,I991,TRUE,_xll.ohTrigger(RecalcTrigger,Trigger1Y)),NA())</f>
        <v>2.4539449427758431E-2</v>
      </c>
    </row>
    <row r="992" spans="2:17" x14ac:dyDescent="0.2">
      <c r="B992" s="39" t="s">
        <v>42</v>
      </c>
      <c r="D992" s="42">
        <f>_xll.qlCalendarAdvance(Calendar,$D991,B992,"f",FALSE)</f>
        <v>46336</v>
      </c>
      <c r="E992" s="172">
        <f>_xll.qlInterestRateIndexValueDate(IndexON,D992)</f>
        <v>46336</v>
      </c>
      <c r="F992" s="188">
        <f>IFERROR(_xll.qlIndexFixing(IndexON,D992,TRUE,_xll.ohTrigger(RecalcTrigger,TriggerON)),NA())</f>
        <v>2.1983380220208515E-2</v>
      </c>
      <c r="H992" s="42">
        <f>_xll.qlCalendarAdvance(Calendar,$H991,B992,"f",FALSE)</f>
        <v>46336</v>
      </c>
      <c r="I992" s="172">
        <f>_xll.qlInterestRateIndexValueDate(Index1M,$H992)</f>
        <v>46336</v>
      </c>
      <c r="J992" s="177">
        <f>IFERROR(_xll.qlIndexFixing(Index1M,$H992,TRUE,_xll.ohTrigger(RecalcTrigger,Trigger1M)),NA())</f>
        <v>2.2723872328030303E-2</v>
      </c>
      <c r="K992" s="44">
        <f>IFERROR(_xll.qlIndexFixing(Index3M,H992,TRUE,_xll.ohTrigger(RecalcTrigger,Trigger3M)),NA())</f>
        <v>2.3422476466387981E-2</v>
      </c>
      <c r="L992" s="44">
        <f>IFERROR(_xll.qlIndexFixing(Index6M,$H992,TRUE,_xll.ohTrigger(RecalcTrigger,Trigger6M)),NA())</f>
        <v>2.4364221144097482E-2</v>
      </c>
      <c r="M992" s="178">
        <f>IFERROR(_xll.qlIndexFixing(Index1Y,$H992,TRUE,_xll.ohTrigger(RecalcTrigger,Trigger1Y)),NA())</f>
        <v>2.489132994928589E-2</v>
      </c>
      <c r="N992" s="177">
        <f>IFERROR(_xll.qlIndexFixing(ONIndex1M,I992,TRUE,_xll.ohTrigger(RecalcTrigger,Trigger1M)),NA())</f>
        <v>2.2683205054941924E-2</v>
      </c>
      <c r="O992" s="44">
        <f>IFERROR(_xll.qlIndexFixing(ONIndex3M,I992,TRUE,_xll.ohTrigger(RecalcTrigger,Trigger3M)),NA())</f>
        <v>2.3293873904707274E-2</v>
      </c>
      <c r="P992" s="44">
        <f>IFERROR(_xll.qlIndexFixing(ONIndex6M,I992,TRUE,_xll.ohTrigger(RecalcTrigger,Trigger6M)),NA())</f>
        <v>2.4102154984653179E-2</v>
      </c>
      <c r="Q992" s="178">
        <f>IFERROR(_xll.qlIndexFixing(ONIndex1Y,I992,TRUE,_xll.ohTrigger(RecalcTrigger,Trigger1Y)),NA())</f>
        <v>2.4542985877925583E-2</v>
      </c>
    </row>
    <row r="993" spans="2:17" x14ac:dyDescent="0.2">
      <c r="B993" s="39" t="s">
        <v>42</v>
      </c>
      <c r="D993" s="42">
        <f>_xll.qlCalendarAdvance(Calendar,$D992,B993,"f",FALSE)</f>
        <v>46343</v>
      </c>
      <c r="E993" s="172">
        <f>_xll.qlInterestRateIndexValueDate(IndexON,D993)</f>
        <v>46343</v>
      </c>
      <c r="F993" s="188">
        <f>IFERROR(_xll.qlIndexFixing(IndexON,D993,TRUE,_xll.ohTrigger(RecalcTrigger,TriggerON)),NA())</f>
        <v>2.1996581804069049E-2</v>
      </c>
      <c r="H993" s="42">
        <f>_xll.qlCalendarAdvance(Calendar,$H992,B993,"f",FALSE)</f>
        <v>46343</v>
      </c>
      <c r="I993" s="172">
        <f>_xll.qlInterestRateIndexValueDate(Index1M,$H993)</f>
        <v>46343</v>
      </c>
      <c r="J993" s="177">
        <f>IFERROR(_xll.qlIndexFixing(Index1M,$H993,TRUE,_xll.ohTrigger(RecalcTrigger,Trigger1M)),NA())</f>
        <v>2.2733456238200077E-2</v>
      </c>
      <c r="K993" s="44">
        <f>IFERROR(_xll.qlIndexFixing(Index3M,H993,TRUE,_xll.ohTrigger(RecalcTrigger,Trigger3M)),NA())</f>
        <v>2.3431491218901448E-2</v>
      </c>
      <c r="L993" s="44">
        <f>IFERROR(_xll.qlIndexFixing(Index6M,$H993,TRUE,_xll.ohTrigger(RecalcTrigger,Trigger6M)),NA())</f>
        <v>2.437176084311269E-2</v>
      </c>
      <c r="M993" s="178">
        <f>IFERROR(_xll.qlIndexFixing(Index1Y,$H993,TRUE,_xll.ohTrigger(RecalcTrigger,Trigger1Y)),NA())</f>
        <v>2.4892148440022854E-2</v>
      </c>
      <c r="N993" s="177">
        <f>IFERROR(_xll.qlIndexFixing(ONIndex1M,I993,TRUE,_xll.ohTrigger(RecalcTrigger,Trigger1M)),NA())</f>
        <v>2.2693082191360681E-2</v>
      </c>
      <c r="O993" s="44">
        <f>IFERROR(_xll.qlIndexFixing(ONIndex3M,I993,TRUE,_xll.ohTrigger(RecalcTrigger,Trigger3M)),NA())</f>
        <v>2.3303678118195004E-2</v>
      </c>
      <c r="P993" s="44">
        <f>IFERROR(_xll.qlIndexFixing(ONIndex6M,I993,TRUE,_xll.ohTrigger(RecalcTrigger,Trigger6M)),NA())</f>
        <v>2.4114030385852248E-2</v>
      </c>
      <c r="Q993" s="178">
        <f>IFERROR(_xll.qlIndexFixing(ONIndex1Y,I993,TRUE,_xll.ohTrigger(RecalcTrigger,Trigger1Y)),NA())</f>
        <v>2.4546419883891835E-2</v>
      </c>
    </row>
    <row r="994" spans="2:17" x14ac:dyDescent="0.2">
      <c r="B994" s="39" t="s">
        <v>42</v>
      </c>
      <c r="D994" s="42">
        <f>_xll.qlCalendarAdvance(Calendar,$D993,B994,"f",FALSE)</f>
        <v>46350</v>
      </c>
      <c r="E994" s="172">
        <f>_xll.qlInterestRateIndexValueDate(IndexON,D994)</f>
        <v>46350</v>
      </c>
      <c r="F994" s="188">
        <f>IFERROR(_xll.qlIndexFixing(IndexON,D994,TRUE,_xll.ohTrigger(RecalcTrigger,TriggerON)),NA())</f>
        <v>2.2009583756351647E-2</v>
      </c>
      <c r="H994" s="42">
        <f>_xll.qlCalendarAdvance(Calendar,$H993,B994,"f",FALSE)</f>
        <v>46350</v>
      </c>
      <c r="I994" s="172">
        <f>_xll.qlInterestRateIndexValueDate(Index1M,$H994)</f>
        <v>46350</v>
      </c>
      <c r="J994" s="177">
        <f>IFERROR(_xll.qlIndexFixing(Index1M,$H994,TRUE,_xll.ohTrigger(RecalcTrigger,Trigger1M)),NA())</f>
        <v>2.2742889987557878E-2</v>
      </c>
      <c r="K994" s="44">
        <f>IFERROR(_xll.qlIndexFixing(Index3M,H994,TRUE,_xll.ohTrigger(RecalcTrigger,Trigger3M)),NA())</f>
        <v>2.3440375726071286E-2</v>
      </c>
      <c r="L994" s="44">
        <f>IFERROR(_xll.qlIndexFixing(Index6M,$H994,TRUE,_xll.ohTrigger(RecalcTrigger,Trigger6M)),NA())</f>
        <v>2.4378952247380382E-2</v>
      </c>
      <c r="M994" s="178">
        <f>IFERROR(_xll.qlIndexFixing(Index1Y,$H994,TRUE,_xll.ohTrigger(RecalcTrigger,Trigger1Y)),NA())</f>
        <v>2.4892871975818132E-2</v>
      </c>
      <c r="N994" s="177">
        <f>IFERROR(_xll.qlIndexFixing(ONIndex1M,I994,TRUE,_xll.ohTrigger(RecalcTrigger,Trigger1M)),NA())</f>
        <v>2.2702809430413806E-2</v>
      </c>
      <c r="O994" s="44">
        <f>IFERROR(_xll.qlIndexFixing(ONIndex3M,I994,TRUE,_xll.ohTrigger(RecalcTrigger,Trigger3M)),NA())</f>
        <v>2.3313352823129962E-2</v>
      </c>
      <c r="P994" s="44">
        <f>IFERROR(_xll.qlIndexFixing(ONIndex6M,I994,TRUE,_xll.ohTrigger(RecalcTrigger,Trigger6M)),NA())</f>
        <v>2.412556160286683E-2</v>
      </c>
      <c r="Q994" s="178">
        <f>IFERROR(_xll.qlIndexFixing(ONIndex1Y,I994,TRUE,_xll.ohTrigger(RecalcTrigger,Trigger1Y)),NA())</f>
        <v>2.4549751445495094E-2</v>
      </c>
    </row>
    <row r="995" spans="2:17" x14ac:dyDescent="0.2">
      <c r="B995" s="39" t="s">
        <v>42</v>
      </c>
      <c r="D995" s="42">
        <f>_xll.qlCalendarAdvance(Calendar,$D994,B995,"f",FALSE)</f>
        <v>46357</v>
      </c>
      <c r="E995" s="172">
        <f>_xll.qlInterestRateIndexValueDate(IndexON,D995)</f>
        <v>46357</v>
      </c>
      <c r="F995" s="188">
        <f>IFERROR(_xll.qlIndexFixing(IndexON,D995,TRUE,_xll.ohTrigger(RecalcTrigger,TriggerON)),NA())</f>
        <v>2.2022386076894218E-2</v>
      </c>
      <c r="H995" s="42">
        <f>_xll.qlCalendarAdvance(Calendar,$H994,B995,"f",FALSE)</f>
        <v>46357</v>
      </c>
      <c r="I995" s="172">
        <f>_xll.qlInterestRateIndexValueDate(Index1M,$H995)</f>
        <v>46357</v>
      </c>
      <c r="J995" s="177">
        <f>IFERROR(_xll.qlIndexFixing(Index1M,$H995,TRUE,_xll.ohTrigger(RecalcTrigger,Trigger1M)),NA())</f>
        <v>2.275760137474224E-2</v>
      </c>
      <c r="K995" s="44">
        <f>IFERROR(_xll.qlIndexFixing(Index3M,H995,TRUE,_xll.ohTrigger(RecalcTrigger,Trigger3M)),NA())</f>
        <v>2.3446424380108306E-2</v>
      </c>
      <c r="L995" s="44">
        <f>IFERROR(_xll.qlIndexFixing(Index6M,$H995,TRUE,_xll.ohTrigger(RecalcTrigger,Trigger6M)),NA())</f>
        <v>2.4386974691194656E-2</v>
      </c>
      <c r="M995" s="178">
        <f>IFERROR(_xll.qlIndexFixing(Index1Y,$H995,TRUE,_xll.ohTrigger(RecalcTrigger,Trigger1Y)),NA())</f>
        <v>2.4893502050563177E-2</v>
      </c>
      <c r="N995" s="177">
        <f>IFERROR(_xll.qlIndexFixing(ONIndex1M,I995,TRUE,_xll.ohTrigger(RecalcTrigger,Trigger1M)),NA())</f>
        <v>2.2712386772263393E-2</v>
      </c>
      <c r="O995" s="44">
        <f>IFERROR(_xll.qlIndexFixing(ONIndex3M,I995,TRUE,_xll.ohTrigger(RecalcTrigger,Trigger3M)),NA())</f>
        <v>2.3322898019431104E-2</v>
      </c>
      <c r="P995" s="44">
        <f>IFERROR(_xll.qlIndexFixing(ONIndex6M,I995,TRUE,_xll.ohTrigger(RecalcTrigger,Trigger6M)),NA())</f>
        <v>2.4136748635453786E-2</v>
      </c>
      <c r="Q995" s="178">
        <f>IFERROR(_xll.qlIndexFixing(ONIndex1Y,I995,TRUE,_xll.ohTrigger(RecalcTrigger,Trigger1Y)),NA())</f>
        <v>2.4552980562978499E-2</v>
      </c>
    </row>
    <row r="996" spans="2:17" x14ac:dyDescent="0.2">
      <c r="B996" s="39" t="s">
        <v>42</v>
      </c>
      <c r="D996" s="42">
        <f>_xll.qlCalendarAdvance(Calendar,$D995,B996,"f",FALSE)</f>
        <v>46364</v>
      </c>
      <c r="E996" s="172">
        <f>_xll.qlInterestRateIndexValueDate(IndexON,D996)</f>
        <v>46364</v>
      </c>
      <c r="F996" s="188">
        <f>IFERROR(_xll.qlIndexFixing(IndexON,D996,TRUE,_xll.ohTrigger(RecalcTrigger,TriggerON)),NA())</f>
        <v>2.2034988765777808E-2</v>
      </c>
      <c r="H996" s="42">
        <f>_xll.qlCalendarAdvance(Calendar,$H995,B996,"f",FALSE)</f>
        <v>46364</v>
      </c>
      <c r="I996" s="172">
        <f>_xll.qlInterestRateIndexValueDate(Index1M,$H996)</f>
        <v>46364</v>
      </c>
      <c r="J996" s="177">
        <f>IFERROR(_xll.qlIndexFixing(Index1M,$H996,TRUE,_xll.ohTrigger(RecalcTrigger,Trigger1M)),NA())</f>
        <v>2.276265516173881E-2</v>
      </c>
      <c r="K996" s="44">
        <f>IFERROR(_xll.qlIndexFixing(Index3M,H996,TRUE,_xll.ohTrigger(RecalcTrigger,Trigger3M)),NA())</f>
        <v>2.3455065893571356E-2</v>
      </c>
      <c r="L996" s="44">
        <f>IFERROR(_xll.qlIndexFixing(Index6M,$H996,TRUE,_xll.ohTrigger(RecalcTrigger,Trigger6M)),NA())</f>
        <v>2.4393445045664656E-2</v>
      </c>
      <c r="M996" s="178">
        <f>IFERROR(_xll.qlIndexFixing(Index1Y,$H996,TRUE,_xll.ohTrigger(RecalcTrigger,Trigger1Y)),NA())</f>
        <v>2.4894040158178754E-2</v>
      </c>
      <c r="N996" s="177">
        <f>IFERROR(_xll.qlIndexFixing(ONIndex1M,I996,TRUE,_xll.ohTrigger(RecalcTrigger,Trigger1M)),NA())</f>
        <v>2.2721814216828395E-2</v>
      </c>
      <c r="O996" s="44">
        <f>IFERROR(_xll.qlIndexFixing(ONIndex3M,I996,TRUE,_xll.ohTrigger(RecalcTrigger,Trigger3M)),NA())</f>
        <v>2.3332313707098429E-2</v>
      </c>
      <c r="P996" s="44">
        <f>IFERROR(_xll.qlIndexFixing(ONIndex6M,I996,TRUE,_xll.ohTrigger(RecalcTrigger,Trigger6M)),NA())</f>
        <v>2.414759148377521E-2</v>
      </c>
      <c r="Q996" s="178">
        <f>IFERROR(_xll.qlIndexFixing(ONIndex1Y,I996,TRUE,_xll.ohTrigger(RecalcTrigger,Trigger1Y)),NA())</f>
        <v>2.4556107236098912E-2</v>
      </c>
    </row>
    <row r="997" spans="2:17" x14ac:dyDescent="0.2">
      <c r="B997" s="39" t="s">
        <v>42</v>
      </c>
      <c r="D997" s="42">
        <f>_xll.qlCalendarAdvance(Calendar,$D996,B997,"f",FALSE)</f>
        <v>46371</v>
      </c>
      <c r="E997" s="172">
        <f>_xll.qlInterestRateIndexValueDate(IndexON,D997)</f>
        <v>46371</v>
      </c>
      <c r="F997" s="188">
        <f>IFERROR(_xll.qlIndexFixing(IndexON,D997,TRUE,_xll.ohTrigger(RecalcTrigger,TriggerON)),NA())</f>
        <v>2.2047391822921369E-2</v>
      </c>
      <c r="H997" s="42">
        <f>_xll.qlCalendarAdvance(Calendar,$H996,B997,"f",FALSE)</f>
        <v>46371</v>
      </c>
      <c r="I997" s="172">
        <f>_xll.qlInterestRateIndexValueDate(Index1M,$H997)</f>
        <v>46371</v>
      </c>
      <c r="J997" s="177">
        <f>IFERROR(_xll.qlIndexFixing(Index1M,$H997,TRUE,_xll.ohTrigger(RecalcTrigger,Trigger1M)),NA())</f>
        <v>2.2771628259852347E-2</v>
      </c>
      <c r="K997" s="44">
        <f>IFERROR(_xll.qlIndexFixing(Index3M,H997,TRUE,_xll.ohTrigger(RecalcTrigger,Trigger3M)),NA())</f>
        <v>2.3463577175525399E-2</v>
      </c>
      <c r="L997" s="44">
        <f>IFERROR(_xll.qlIndexFixing(Index6M,$H997,TRUE,_xll.ohTrigger(RecalcTrigger,Trigger6M)),NA())</f>
        <v>2.4399567071634799E-2</v>
      </c>
      <c r="M997" s="178">
        <f>IFERROR(_xll.qlIndexFixing(Index1Y,$H997,TRUE,_xll.ohTrigger(RecalcTrigger,Trigger1Y)),NA())</f>
        <v>2.4894487792614051E-2</v>
      </c>
      <c r="N997" s="177">
        <f>IFERROR(_xll.qlIndexFixing(ONIndex1M,I997,TRUE,_xll.ohTrigger(RecalcTrigger,Trigger1M)),NA())</f>
        <v>2.2731091764189859E-2</v>
      </c>
      <c r="O997" s="44">
        <f>IFERROR(_xll.qlIndexFixing(ONIndex3M,I997,TRUE,_xll.ohTrigger(RecalcTrigger,Trigger3M)),NA())</f>
        <v>2.3341599886131936E-2</v>
      </c>
      <c r="P997" s="44">
        <f>IFERROR(_xll.qlIndexFixing(ONIndex6M,I997,TRUE,_xll.ohTrigger(RecalcTrigger,Trigger6M)),NA())</f>
        <v>2.4158090147750055E-2</v>
      </c>
      <c r="Q997" s="178">
        <f>IFERROR(_xll.qlIndexFixing(ONIndex1Y,I997,TRUE,_xll.ohTrigger(RecalcTrigger,Trigger1Y)),NA())</f>
        <v>2.4559131465099471E-2</v>
      </c>
    </row>
    <row r="998" spans="2:17" x14ac:dyDescent="0.2">
      <c r="B998" s="39" t="s">
        <v>42</v>
      </c>
      <c r="D998" s="42">
        <f>_xll.qlCalendarAdvance(Calendar,$D997,B998,"f",FALSE)</f>
        <v>46378</v>
      </c>
      <c r="E998" s="172">
        <f>_xll.qlInterestRateIndexValueDate(IndexON,D998)</f>
        <v>46378</v>
      </c>
      <c r="F998" s="188">
        <f>IFERROR(_xll.qlIndexFixing(IndexON,D998,TRUE,_xll.ohTrigger(RecalcTrigger,TriggerON)),NA())</f>
        <v>2.205959524840595E-2</v>
      </c>
      <c r="H998" s="42">
        <f>_xll.qlCalendarAdvance(Calendar,$H997,B998,"f",FALSE)</f>
        <v>46378</v>
      </c>
      <c r="I998" s="172">
        <f>_xll.qlInterestRateIndexValueDate(Index1M,$H998)</f>
        <v>46378</v>
      </c>
      <c r="J998" s="177">
        <f>IFERROR(_xll.qlIndexFixing(Index1M,$H998,TRUE,_xll.ohTrigger(RecalcTrigger,Trigger1M)),NA())</f>
        <v>2.278045118661938E-2</v>
      </c>
      <c r="K998" s="44">
        <f>IFERROR(_xll.qlIndexFixing(Index3M,H998,TRUE,_xll.ohTrigger(RecalcTrigger,Trigger3M)),NA())</f>
        <v>2.3471958225155465E-2</v>
      </c>
      <c r="L998" s="44">
        <f>IFERROR(_xll.qlIndexFixing(Index6M,$H998,TRUE,_xll.ohTrigger(RecalcTrigger,Trigger6M)),NA())</f>
        <v>2.4405340765952736E-2</v>
      </c>
      <c r="M998" s="178">
        <f>IFERROR(_xll.qlIndexFixing(Index1Y,$H998,TRUE,_xll.ohTrigger(RecalcTrigger,Trigger1Y)),NA())</f>
        <v>2.4894846447845342E-2</v>
      </c>
      <c r="N998" s="177">
        <f>IFERROR(_xll.qlIndexFixing(ONIndex1M,I998,TRUE,_xll.ohTrigger(RecalcTrigger,Trigger1M)),NA())</f>
        <v>2.2740219414347784E-2</v>
      </c>
      <c r="O998" s="44">
        <f>IFERROR(_xll.qlIndexFixing(ONIndex3M,I998,TRUE,_xll.ohTrigger(RecalcTrigger,Trigger3M)),NA())</f>
        <v>2.3350756556612673E-2</v>
      </c>
      <c r="P998" s="44">
        <f>IFERROR(_xll.qlIndexFixing(ONIndex6M,I998,TRUE,_xll.ohTrigger(RecalcTrigger,Trigger6M)),NA())</f>
        <v>2.4168244627297275E-2</v>
      </c>
      <c r="Q998" s="178">
        <f>IFERROR(_xll.qlIndexFixing(ONIndex1Y,I998,TRUE,_xll.ohTrigger(RecalcTrigger,Trigger1Y)),NA())</f>
        <v>2.4562053249737037E-2</v>
      </c>
    </row>
    <row r="999" spans="2:17" x14ac:dyDescent="0.2">
      <c r="B999" s="39" t="s">
        <v>42</v>
      </c>
      <c r="D999" s="42">
        <f>_xll.qlCalendarAdvance(Calendar,$D998,B999,"f",FALSE)</f>
        <v>46385</v>
      </c>
      <c r="E999" s="172">
        <f>_xll.qlInterestRateIndexValueDate(IndexON,D999)</f>
        <v>46385</v>
      </c>
      <c r="F999" s="188">
        <f>IFERROR(_xll.qlIndexFixing(IndexON,D999,TRUE,_xll.ohTrigger(RecalcTrigger,TriggerON)),NA())</f>
        <v>2.2071599042150503E-2</v>
      </c>
      <c r="H999" s="42">
        <f>_xll.qlCalendarAdvance(Calendar,$H998,B999,"f",FALSE)</f>
        <v>46385</v>
      </c>
      <c r="I999" s="172">
        <f>_xll.qlInterestRateIndexValueDate(Index1M,$H999)</f>
        <v>46385</v>
      </c>
      <c r="J999" s="177">
        <f>IFERROR(_xll.qlIndexFixing(Index1M,$H999,TRUE,_xll.ohTrigger(RecalcTrigger,Trigger1M)),NA())</f>
        <v>2.2789123941705264E-2</v>
      </c>
      <c r="K999" s="44">
        <f>IFERROR(_xll.qlIndexFixing(Index3M,H999,TRUE,_xll.ohTrigger(RecalcTrigger,Trigger3M)),NA())</f>
        <v>2.3481527187418649E-2</v>
      </c>
      <c r="L999" s="44">
        <f>IFERROR(_xll.qlIndexFixing(Index6M,$H999,TRUE,_xll.ohTrigger(RecalcTrigger,Trigger6M)),NA())</f>
        <v>2.4410766125646032E-2</v>
      </c>
      <c r="M999" s="178">
        <f>IFERROR(_xll.qlIndexFixing(Index1Y,$H999,TRUE,_xll.ohTrigger(RecalcTrigger,Trigger1Y)),NA())</f>
        <v>2.4895117617873996E-2</v>
      </c>
      <c r="N999" s="177">
        <f>IFERROR(_xll.qlIndexFixing(ONIndex1M,I999,TRUE,_xll.ohTrigger(RecalcTrigger,Trigger1M)),NA())</f>
        <v>2.2749197167059032E-2</v>
      </c>
      <c r="O999" s="44">
        <f>IFERROR(_xll.qlIndexFixing(ONIndex3M,I999,TRUE,_xll.ohTrigger(RecalcTrigger,Trigger3M)),NA())</f>
        <v>2.3359783718459592E-2</v>
      </c>
      <c r="P999" s="44">
        <f>IFERROR(_xll.qlIndexFixing(ONIndex6M,I999,TRUE,_xll.ohTrigger(RecalcTrigger,Trigger6M)),NA())</f>
        <v>2.4178054922497916E-2</v>
      </c>
      <c r="Q999" s="178">
        <f>IFERROR(_xll.qlIndexFixing(ONIndex1Y,I999,TRUE,_xll.ohTrigger(RecalcTrigger,Trigger1Y)),NA())</f>
        <v>2.4564872590092657E-2</v>
      </c>
    </row>
    <row r="1000" spans="2:17" x14ac:dyDescent="0.2">
      <c r="B1000" s="39" t="s">
        <v>42</v>
      </c>
      <c r="D1000" s="42">
        <f>_xll.qlCalendarAdvance(Calendar,$D999,B1000,"f",FALSE)</f>
        <v>46392</v>
      </c>
      <c r="E1000" s="172">
        <f>_xll.qlInterestRateIndexValueDate(IndexON,D1000)</f>
        <v>46392</v>
      </c>
      <c r="F1000" s="188">
        <f>IFERROR(_xll.qlIndexFixing(IndexON,D1000,TRUE,_xll.ohTrigger(RecalcTrigger,TriggerON)),NA())</f>
        <v>2.2083403204155028E-2</v>
      </c>
      <c r="H1000" s="42">
        <f>_xll.qlCalendarAdvance(Calendar,$H999,B1000,"f",FALSE)</f>
        <v>46392</v>
      </c>
      <c r="I1000" s="172">
        <f>_xll.qlInterestRateIndexValueDate(Index1M,$H1000)</f>
        <v>46392</v>
      </c>
      <c r="J1000" s="177">
        <f>IFERROR(_xll.qlIndexFixing(Index1M,$H1000,TRUE,_xll.ohTrigger(RecalcTrigger,Trigger1M)),NA())</f>
        <v>2.2797646524780585E-2</v>
      </c>
      <c r="K1000" s="44">
        <f>IFERROR(_xll.qlIndexFixing(Index3M,H1000,TRUE,_xll.ohTrigger(RecalcTrigger,Trigger3M)),NA())</f>
        <v>2.3488329624245952E-2</v>
      </c>
      <c r="L1000" s="44">
        <f>IFERROR(_xll.qlIndexFixing(Index6M,$H1000,TRUE,_xll.ohTrigger(RecalcTrigger,Trigger6M)),NA())</f>
        <v>2.4414786289602818E-2</v>
      </c>
      <c r="M1000" s="178">
        <f>IFERROR(_xll.qlIndexFixing(Index1Y,$H1000,TRUE,_xll.ohTrigger(RecalcTrigger,Trigger1Y)),NA())</f>
        <v>2.4895302796725804E-2</v>
      </c>
      <c r="N1000" s="177">
        <f>IFERROR(_xll.qlIndexFixing(ONIndex1M,I1000,TRUE,_xll.ohTrigger(RecalcTrigger,Trigger1M)),NA())</f>
        <v>2.2758025022566741E-2</v>
      </c>
      <c r="O1000" s="44">
        <f>IFERROR(_xll.qlIndexFixing(ONIndex3M,I1000,TRUE,_xll.ohTrigger(RecalcTrigger,Trigger3M)),NA())</f>
        <v>2.3368681371591649E-2</v>
      </c>
      <c r="P1000" s="44">
        <f>IFERROR(_xll.qlIndexFixing(ONIndex6M,I1000,TRUE,_xll.ohTrigger(RecalcTrigger,Trigger6M)),NA())</f>
        <v>2.4187521033189885E-2</v>
      </c>
      <c r="Q1000" s="178">
        <f>IFERROR(_xll.qlIndexFixing(ONIndex1Y,I1000,TRUE,_xll.ohTrigger(RecalcTrigger,Trigger1Y)),NA())</f>
        <v>2.4567589486247376E-2</v>
      </c>
    </row>
    <row r="1001" spans="2:17" x14ac:dyDescent="0.2">
      <c r="B1001" s="39" t="s">
        <v>42</v>
      </c>
      <c r="D1001" s="42">
        <f>_xll.qlCalendarAdvance(Calendar,$D1000,B1001,"f",FALSE)</f>
        <v>46399</v>
      </c>
      <c r="E1001" s="172">
        <f>_xll.qlInterestRateIndexValueDate(IndexON,D1001)</f>
        <v>46399</v>
      </c>
      <c r="F1001" s="188">
        <f>IFERROR(_xll.qlIndexFixing(IndexON,D1001,TRUE,_xll.ohTrigger(RecalcTrigger,TriggerON)),NA())</f>
        <v>2.2095007734338479E-2</v>
      </c>
      <c r="H1001" s="42">
        <f>_xll.qlCalendarAdvance(Calendar,$H1000,B1001,"f",FALSE)</f>
        <v>46399</v>
      </c>
      <c r="I1001" s="172">
        <f>_xll.qlInterestRateIndexValueDate(Index1M,$H1001)</f>
        <v>46399</v>
      </c>
      <c r="J1001" s="177">
        <f>IFERROR(_xll.qlIndexFixing(Index1M,$H1001,TRUE,_xll.ohTrigger(RecalcTrigger,Trigger1M)),NA())</f>
        <v>2.280601893551332E-2</v>
      </c>
      <c r="K1001" s="44">
        <f>IFERROR(_xll.qlIndexFixing(Index3M,H1001,TRUE,_xll.ohTrigger(RecalcTrigger,Trigger3M)),NA())</f>
        <v>2.3496319972137674E-2</v>
      </c>
      <c r="L1001" s="44">
        <f>IFERROR(_xll.qlIndexFixing(Index6M,$H1001,TRUE,_xll.ohTrigger(RecalcTrigger,Trigger6M)),NA())</f>
        <v>2.4419539537536752E-2</v>
      </c>
      <c r="M1001" s="178">
        <f>IFERROR(_xll.qlIndexFixing(Index1Y,$H1001,TRUE,_xll.ohTrigger(RecalcTrigger,Trigger1Y)),NA())</f>
        <v>2.4895403478449651E-2</v>
      </c>
      <c r="N1001" s="177">
        <f>IFERROR(_xll.qlIndexFixing(ONIndex1M,I1001,TRUE,_xll.ohTrigger(RecalcTrigger,Trigger1M)),NA())</f>
        <v>2.2766702980789866E-2</v>
      </c>
      <c r="O1001" s="44">
        <f>IFERROR(_xll.qlIndexFixing(ONIndex3M,I1001,TRUE,_xll.ohTrigger(RecalcTrigger,Trigger3M)),NA())</f>
        <v>2.3377449516089888E-2</v>
      </c>
      <c r="P1001" s="44">
        <f>IFERROR(_xll.qlIndexFixing(ONIndex6M,I1001,TRUE,_xll.ohTrigger(RecalcTrigger,Trigger6M)),NA())</f>
        <v>2.4196642959454229E-2</v>
      </c>
      <c r="Q1001" s="178">
        <f>IFERROR(_xll.qlIndexFixing(ONIndex1Y,I1001,TRUE,_xll.ohTrigger(RecalcTrigger,Trigger1Y)),NA())</f>
        <v>2.457020393812015E-2</v>
      </c>
    </row>
    <row r="1002" spans="2:17" x14ac:dyDescent="0.2">
      <c r="B1002" s="39" t="s">
        <v>42</v>
      </c>
      <c r="D1002" s="42">
        <f>_xll.qlCalendarAdvance(Calendar,$D1001,B1002,"f",FALSE)</f>
        <v>46406</v>
      </c>
      <c r="E1002" s="172">
        <f>_xll.qlInterestRateIndexValueDate(IndexON,D1002)</f>
        <v>46406</v>
      </c>
      <c r="F1002" s="188">
        <f>IFERROR(_xll.qlIndexFixing(IndexON,D1002,TRUE,_xll.ohTrigger(RecalcTrigger,TriggerON)),NA())</f>
        <v>2.2106412632781902E-2</v>
      </c>
      <c r="H1002" s="42">
        <f>_xll.qlCalendarAdvance(Calendar,$H1001,B1002,"f",FALSE)</f>
        <v>46406</v>
      </c>
      <c r="I1002" s="172">
        <f>_xll.qlInterestRateIndexValueDate(Index1M,$H1002)</f>
        <v>46406</v>
      </c>
      <c r="J1002" s="177">
        <f>IFERROR(_xll.qlIndexFixing(Index1M,$H1002,TRUE,_xll.ohTrigger(RecalcTrigger,Trigger1M)),NA())</f>
        <v>2.2814241173589735E-2</v>
      </c>
      <c r="K1002" s="44">
        <f>IFERROR(_xll.qlIndexFixing(Index3M,H1002,TRUE,_xll.ohTrigger(RecalcTrigger,Trigger3M)),NA())</f>
        <v>2.3504180084568931E-2</v>
      </c>
      <c r="L1002" s="44">
        <f>IFERROR(_xll.qlIndexFixing(Index6M,$H1002,TRUE,_xll.ohTrigger(RecalcTrigger,Trigger6M)),NA())</f>
        <v>2.4423944466261518E-2</v>
      </c>
      <c r="M1002" s="178">
        <f>IFERROR(_xll.qlIndexFixing(Index1Y,$H1002,TRUE,_xll.ohTrigger(RecalcTrigger,Trigger1Y)),NA())</f>
        <v>2.4895421157115516E-2</v>
      </c>
      <c r="N1002" s="177">
        <f>IFERROR(_xll.qlIndexFixing(ONIndex1M,I1002,TRUE,_xll.ohTrigger(RecalcTrigger,Trigger1M)),NA())</f>
        <v>2.2775231041647359E-2</v>
      </c>
      <c r="O1002" s="44">
        <f>IFERROR(_xll.qlIndexFixing(ONIndex3M,I1002,TRUE,_xll.ohTrigger(RecalcTrigger,Trigger3M)),NA())</f>
        <v>2.338608815195431E-2</v>
      </c>
      <c r="P1002" s="44">
        <f>IFERROR(_xll.qlIndexFixing(ONIndex6M,I1002,TRUE,_xll.ohTrigger(RecalcTrigger,Trigger6M)),NA())</f>
        <v>2.4205420701209901E-2</v>
      </c>
      <c r="Q1002" s="178">
        <f>IFERROR(_xll.qlIndexFixing(ONIndex1Y,I1002,TRUE,_xll.ohTrigger(RecalcTrigger,Trigger1Y)),NA())</f>
        <v>2.4572715945792023E-2</v>
      </c>
    </row>
    <row r="1003" spans="2:17" x14ac:dyDescent="0.2">
      <c r="B1003" s="39" t="s">
        <v>42</v>
      </c>
      <c r="D1003" s="42">
        <f>_xll.qlCalendarAdvance(Calendar,$D1002,B1003,"f",FALSE)</f>
        <v>46413</v>
      </c>
      <c r="E1003" s="172">
        <f>_xll.qlInterestRateIndexValueDate(IndexON,D1003)</f>
        <v>46413</v>
      </c>
      <c r="F1003" s="188">
        <f>IFERROR(_xll.qlIndexFixing(IndexON,D1003,TRUE,_xll.ohTrigger(RecalcTrigger,TriggerON)),NA())</f>
        <v>2.2117617899323205E-2</v>
      </c>
      <c r="H1003" s="42">
        <f>_xll.qlCalendarAdvance(Calendar,$H1002,B1003,"f",FALSE)</f>
        <v>46413</v>
      </c>
      <c r="I1003" s="172">
        <f>_xll.qlInterestRateIndexValueDate(Index1M,$H1003)</f>
        <v>46413</v>
      </c>
      <c r="J1003" s="177">
        <f>IFERROR(_xll.qlIndexFixing(Index1M,$H1003,TRUE,_xll.ohTrigger(RecalcTrigger,Trigger1M)),NA())</f>
        <v>2.2822313238693492E-2</v>
      </c>
      <c r="K1003" s="44">
        <f>IFERROR(_xll.qlIndexFixing(Index3M,H1003,TRUE,_xll.ohTrigger(RecalcTrigger,Trigger3M)),NA())</f>
        <v>2.3511909960787794E-2</v>
      </c>
      <c r="L1003" s="44">
        <f>IFERROR(_xll.qlIndexFixing(Index6M,$H1003,TRUE,_xll.ohTrigger(RecalcTrigger,Trigger6M)),NA())</f>
        <v>2.4428001073522151E-2</v>
      </c>
      <c r="M1003" s="178">
        <f>IFERROR(_xll.qlIndexFixing(Index1Y,$H1003,TRUE,_xll.ohTrigger(RecalcTrigger,Trigger1Y)),NA())</f>
        <v>2.4895357326814693E-2</v>
      </c>
      <c r="N1003" s="177">
        <f>IFERROR(_xll.qlIndexFixing(ONIndex1M,I1003,TRUE,_xll.ohTrigger(RecalcTrigger,Trigger1M)),NA())</f>
        <v>2.2783609205139221E-2</v>
      </c>
      <c r="O1003" s="44">
        <f>IFERROR(_xll.qlIndexFixing(ONIndex3M,I1003,TRUE,_xll.ohTrigger(RecalcTrigger,Trigger3M)),NA())</f>
        <v>2.3394597279103868E-2</v>
      </c>
      <c r="P1003" s="44">
        <f>IFERROR(_xll.qlIndexFixing(ONIndex6M,I1003,TRUE,_xll.ohTrigger(RecalcTrigger,Trigger6M)),NA())</f>
        <v>2.4213854258537948E-2</v>
      </c>
      <c r="Q1003" s="178">
        <f>IFERROR(_xll.qlIndexFixing(ONIndex1Y,I1003,TRUE,_xll.ohTrigger(RecalcTrigger,Trigger1Y)),NA())</f>
        <v>2.457512550918195E-2</v>
      </c>
    </row>
    <row r="1004" spans="2:17" x14ac:dyDescent="0.2">
      <c r="B1004" s="39" t="s">
        <v>42</v>
      </c>
      <c r="D1004" s="42">
        <f>_xll.qlCalendarAdvance(Calendar,$D1003,B1004,"f",FALSE)</f>
        <v>46420</v>
      </c>
      <c r="E1004" s="172">
        <f>_xll.qlInterestRateIndexValueDate(IndexON,D1004)</f>
        <v>46420</v>
      </c>
      <c r="F1004" s="188">
        <f>IFERROR(_xll.qlIndexFixing(IndexON,D1004,TRUE,_xll.ohTrigger(RecalcTrigger,TriggerON)),NA())</f>
        <v>2.2128623534205527E-2</v>
      </c>
      <c r="H1004" s="42">
        <f>_xll.qlCalendarAdvance(Calendar,$H1003,B1004,"f",FALSE)</f>
        <v>46420</v>
      </c>
      <c r="I1004" s="172">
        <f>_xll.qlInterestRateIndexValueDate(Index1M,$H1004)</f>
        <v>46420</v>
      </c>
      <c r="J1004" s="177">
        <f>IFERROR(_xll.qlIndexFixing(Index1M,$H1004,TRUE,_xll.ohTrigger(RecalcTrigger,Trigger1M)),NA())</f>
        <v>2.2826432657823612E-2</v>
      </c>
      <c r="K1004" s="44">
        <f>IFERROR(_xll.qlIndexFixing(Index3M,H1004,TRUE,_xll.ohTrigger(RecalcTrigger,Trigger3M)),NA())</f>
        <v>2.352078375295882E-2</v>
      </c>
      <c r="L1004" s="44">
        <f>IFERROR(_xll.qlIndexFixing(Index6M,$H1004,TRUE,_xll.ohTrigger(RecalcTrigger,Trigger6M)),NA())</f>
        <v>2.4431709357241448E-2</v>
      </c>
      <c r="M1004" s="178">
        <f>IFERROR(_xll.qlIndexFixing(Index1Y,$H1004,TRUE,_xll.ohTrigger(RecalcTrigger,Trigger1Y)),NA())</f>
        <v>2.4895213481657574E-2</v>
      </c>
      <c r="N1004" s="177">
        <f>IFERROR(_xll.qlIndexFixing(ONIndex1M,I1004,TRUE,_xll.ohTrigger(RecalcTrigger,Trigger1M)),NA())</f>
        <v>2.2791837471427545E-2</v>
      </c>
      <c r="O1004" s="44">
        <f>IFERROR(_xll.qlIndexFixing(ONIndex3M,I1004,TRUE,_xll.ohTrigger(RecalcTrigger,Trigger3M)),NA())</f>
        <v>2.3402976897538563E-2</v>
      </c>
      <c r="P1004" s="44">
        <f>IFERROR(_xll.qlIndexFixing(ONIndex6M,I1004,TRUE,_xll.ohTrigger(RecalcTrigger,Trigger6M)),NA())</f>
        <v>2.4221943631276277E-2</v>
      </c>
      <c r="Q1004" s="178">
        <f>IFERROR(_xll.qlIndexFixing(ONIndex1Y,I1004,TRUE,_xll.ohTrigger(RecalcTrigger,Trigger1Y)),NA())</f>
        <v>2.4577432628127838E-2</v>
      </c>
    </row>
    <row r="1005" spans="2:17" x14ac:dyDescent="0.2">
      <c r="B1005" s="39" t="s">
        <v>42</v>
      </c>
      <c r="D1005" s="42">
        <f>_xll.qlCalendarAdvance(Calendar,$D1004,B1005,"f",FALSE)</f>
        <v>46427</v>
      </c>
      <c r="E1005" s="172">
        <f>_xll.qlInterestRateIndexValueDate(IndexON,D1005)</f>
        <v>46427</v>
      </c>
      <c r="F1005" s="188">
        <f>IFERROR(_xll.qlIndexFixing(IndexON,D1005,TRUE,_xll.ohTrigger(RecalcTrigger,TriggerON)),NA())</f>
        <v>2.2139429537023636E-2</v>
      </c>
      <c r="H1005" s="42">
        <f>_xll.qlCalendarAdvance(Calendar,$H1004,B1005,"f",FALSE)</f>
        <v>46427</v>
      </c>
      <c r="I1005" s="172">
        <f>_xll.qlInterestRateIndexValueDate(Index1M,$H1005)</f>
        <v>46427</v>
      </c>
      <c r="J1005" s="177">
        <f>IFERROR(_xll.qlIndexFixing(Index1M,$H1005,TRUE,_xll.ohTrigger(RecalcTrigger,Trigger1M)),NA())</f>
        <v>2.2834235093200806E-2</v>
      </c>
      <c r="K1005" s="44">
        <f>IFERROR(_xll.qlIndexFixing(Index3M,H1005,TRUE,_xll.ohTrigger(RecalcTrigger,Trigger3M)),NA())</f>
        <v>2.3526979001634647E-2</v>
      </c>
      <c r="L1005" s="44">
        <f>IFERROR(_xll.qlIndexFixing(Index6M,$H1005,TRUE,_xll.ohTrigger(RecalcTrigger,Trigger6M)),NA())</f>
        <v>2.4435069315520867E-2</v>
      </c>
      <c r="M1005" s="178">
        <f>IFERROR(_xll.qlIndexFixing(Index1Y,$H1005,TRUE,_xll.ohTrigger(RecalcTrigger,Trigger1Y)),NA())</f>
        <v>2.4894991115772314E-2</v>
      </c>
      <c r="N1005" s="177">
        <f>IFERROR(_xll.qlIndexFixing(ONIndex1M,I1005,TRUE,_xll.ohTrigger(RecalcTrigger,Trigger1M)),NA())</f>
        <v>2.2799915840269191E-2</v>
      </c>
      <c r="O1005" s="44">
        <f>IFERROR(_xll.qlIndexFixing(ONIndex3M,I1005,TRUE,_xll.ohTrigger(RecalcTrigger,Trigger3M)),NA())</f>
        <v>2.3411227007258395E-2</v>
      </c>
      <c r="P1005" s="44">
        <f>IFERROR(_xll.qlIndexFixing(ONIndex6M,I1005,TRUE,_xll.ohTrigger(RecalcTrigger,Trigger6M)),NA())</f>
        <v>2.4229688819343842E-2</v>
      </c>
      <c r="Q1005" s="178">
        <f>IFERROR(_xll.qlIndexFixing(ONIndex1Y,I1005,TRUE,_xll.ohTrigger(RecalcTrigger,Trigger1Y)),NA())</f>
        <v>2.4579637303034918E-2</v>
      </c>
    </row>
    <row r="1006" spans="2:17" x14ac:dyDescent="0.2">
      <c r="B1006" s="39" t="s">
        <v>42</v>
      </c>
      <c r="D1006" s="42">
        <f>_xll.qlCalendarAdvance(Calendar,$D1005,B1006,"f",FALSE)</f>
        <v>46434</v>
      </c>
      <c r="E1006" s="172">
        <f>_xll.qlInterestRateIndexValueDate(IndexON,D1006)</f>
        <v>46434</v>
      </c>
      <c r="F1006" s="188">
        <f>IFERROR(_xll.qlIndexFixing(IndexON,D1006,TRUE,_xll.ohTrigger(RecalcTrigger,TriggerON)),NA())</f>
        <v>2.2150035908182764E-2</v>
      </c>
      <c r="H1006" s="42">
        <f>_xll.qlCalendarAdvance(Calendar,$H1005,B1006,"f",FALSE)</f>
        <v>46434</v>
      </c>
      <c r="I1006" s="172">
        <f>_xll.qlInterestRateIndexValueDate(Index1M,$H1006)</f>
        <v>46434</v>
      </c>
      <c r="J1006" s="177">
        <f>IFERROR(_xll.qlIndexFixing(Index1M,$H1006,TRUE,_xll.ohTrigger(RecalcTrigger,Trigger1M)),NA())</f>
        <v>2.2841887382429236E-2</v>
      </c>
      <c r="K1006" s="44">
        <f>IFERROR(_xll.qlIndexFixing(Index3M,H1006,TRUE,_xll.ohTrigger(RecalcTrigger,Trigger3M)),NA())</f>
        <v>2.3534318164820916E-2</v>
      </c>
      <c r="L1006" s="44">
        <f>IFERROR(_xll.qlIndexFixing(Index6M,$H1006,TRUE,_xll.ohTrigger(RecalcTrigger,Trigger6M)),NA())</f>
        <v>2.4438080946640073E-2</v>
      </c>
      <c r="M1006" s="178">
        <f>IFERROR(_xll.qlIndexFixing(Index1Y,$H1006,TRUE,_xll.ohTrigger(RecalcTrigger,Trigger1Y)),NA())</f>
        <v>2.4894691723304607E-2</v>
      </c>
      <c r="N1006" s="177">
        <f>IFERROR(_xll.qlIndexFixing(ONIndex1M,I1006,TRUE,_xll.ohTrigger(RecalcTrigger,Trigger1M)),NA())</f>
        <v>2.2807844311826253E-2</v>
      </c>
      <c r="O1006" s="44">
        <f>IFERROR(_xll.qlIndexFixing(ONIndex3M,I1006,TRUE,_xll.ohTrigger(RecalcTrigger,Trigger3M)),NA())</f>
        <v>2.341934760834441E-2</v>
      </c>
      <c r="P1006" s="44">
        <f>IFERROR(_xll.qlIndexFixing(ONIndex6M,I1006,TRUE,_xll.ohTrigger(RecalcTrigger,Trigger6M)),NA())</f>
        <v>2.4237089822902735E-2</v>
      </c>
      <c r="Q1006" s="178">
        <f>IFERROR(_xll.qlIndexFixing(ONIndex1Y,I1006,TRUE,_xll.ohTrigger(RecalcTrigger,Trigger1Y)),NA())</f>
        <v>2.4581739533579006E-2</v>
      </c>
    </row>
    <row r="1007" spans="2:17" x14ac:dyDescent="0.2">
      <c r="B1007" s="39" t="s">
        <v>42</v>
      </c>
      <c r="D1007" s="42">
        <f>_xll.qlCalendarAdvance(Calendar,$D1006,B1007,"f",FALSE)</f>
        <v>46441</v>
      </c>
      <c r="E1007" s="172">
        <f>_xll.qlInterestRateIndexValueDate(IndexON,D1007)</f>
        <v>46441</v>
      </c>
      <c r="F1007" s="188">
        <f>IFERROR(_xll.qlIndexFixing(IndexON,D1007,TRUE,_xll.ohTrigger(RecalcTrigger,TriggerON)),NA())</f>
        <v>2.2160442647358725E-2</v>
      </c>
      <c r="H1007" s="42">
        <f>_xll.qlCalendarAdvance(Calendar,$H1006,B1007,"f",FALSE)</f>
        <v>46441</v>
      </c>
      <c r="I1007" s="172">
        <f>_xll.qlInterestRateIndexValueDate(Index1M,$H1007)</f>
        <v>46441</v>
      </c>
      <c r="J1007" s="177">
        <f>IFERROR(_xll.qlIndexFixing(Index1M,$H1007,TRUE,_xll.ohTrigger(RecalcTrigger,Trigger1M)),NA())</f>
        <v>2.2849389525239707E-2</v>
      </c>
      <c r="K1007" s="44">
        <f>IFERROR(_xll.qlIndexFixing(Index3M,H1007,TRUE,_xll.ohTrigger(RecalcTrigger,Trigger3M)),NA())</f>
        <v>2.3541527088905941E-2</v>
      </c>
      <c r="L1007" s="44">
        <f>IFERROR(_xll.qlIndexFixing(Index6M,$H1007,TRUE,_xll.ohTrigger(RecalcTrigger,Trigger6M)),NA())</f>
        <v>2.4440744249057404E-2</v>
      </c>
      <c r="M1007" s="178">
        <f>IFERROR(_xll.qlIndexFixing(Index1Y,$H1007,TRUE,_xll.ohTrigger(RecalcTrigger,Trigger1Y)),NA())</f>
        <v>2.489431679841525E-2</v>
      </c>
      <c r="N1007" s="177">
        <f>IFERROR(_xll.qlIndexFixing(ONIndex1M,I1007,TRUE,_xll.ohTrigger(RecalcTrigger,Trigger1M)),NA())</f>
        <v>2.2815622885936637E-2</v>
      </c>
      <c r="O1007" s="44">
        <f>IFERROR(_xll.qlIndexFixing(ONIndex3M,I1007,TRUE,_xll.ohTrigger(RecalcTrigger,Trigger3M)),NA())</f>
        <v>2.3427338700634515E-2</v>
      </c>
      <c r="P1007" s="44">
        <f>IFERROR(_xll.qlIndexFixing(ONIndex6M,I1007,TRUE,_xll.ohTrigger(RecalcTrigger,Trigger6M)),NA())</f>
        <v>2.4244146641871911E-2</v>
      </c>
      <c r="Q1007" s="178">
        <f>IFERROR(_xll.qlIndexFixing(ONIndex1Y,I1007,TRUE,_xll.ohTrigger(RecalcTrigger,Trigger1Y)),NA())</f>
        <v>2.4583739319841147E-2</v>
      </c>
    </row>
    <row r="1008" spans="2:17" x14ac:dyDescent="0.2">
      <c r="B1008" s="39" t="s">
        <v>42</v>
      </c>
      <c r="D1008" s="42">
        <f>_xll.qlCalendarAdvance(Calendar,$D1007,B1008,"f",FALSE)</f>
        <v>46448</v>
      </c>
      <c r="E1008" s="172">
        <f>_xll.qlInterestRateIndexValueDate(IndexON,D1008)</f>
        <v>46448</v>
      </c>
      <c r="F1008" s="188">
        <f>IFERROR(_xll.qlIndexFixing(IndexON,D1008,TRUE,_xll.ohTrigger(RecalcTrigger,TriggerON)),NA())</f>
        <v>2.2170649754632565E-2</v>
      </c>
      <c r="H1008" s="42">
        <f>_xll.qlCalendarAdvance(Calendar,$H1007,B1008,"f",FALSE)</f>
        <v>46448</v>
      </c>
      <c r="I1008" s="172">
        <f>_xll.qlInterestRateIndexValueDate(Index1M,$H1008)</f>
        <v>46448</v>
      </c>
      <c r="J1008" s="177">
        <f>IFERROR(_xll.qlIndexFixing(Index1M,$H1008,TRUE,_xll.ohTrigger(RecalcTrigger,Trigger1M)),NA())</f>
        <v>2.2860420959036693E-2</v>
      </c>
      <c r="K1008" s="44">
        <f>IFERROR(_xll.qlIndexFixing(Index3M,H1008,TRUE,_xll.ohTrigger(RecalcTrigger,Trigger3M)),NA())</f>
        <v>2.3551082601250332E-2</v>
      </c>
      <c r="L1008" s="44">
        <f>IFERROR(_xll.qlIndexFixing(Index6M,$H1008,TRUE,_xll.ohTrigger(RecalcTrigger,Trigger6M)),NA())</f>
        <v>2.4445631282614646E-2</v>
      </c>
      <c r="M1008" s="178">
        <f>IFERROR(_xll.qlIndexFixing(Index1Y,$H1008,TRUE,_xll.ohTrigger(RecalcTrigger,Trigger1Y)),NA())</f>
        <v>2.4894627983464788E-2</v>
      </c>
      <c r="N1008" s="177">
        <f>IFERROR(_xll.qlIndexFixing(ONIndex1M,I1008,TRUE,_xll.ohTrigger(RecalcTrigger,Trigger1M)),NA())</f>
        <v>2.2823251562762437E-2</v>
      </c>
      <c r="O1008" s="44">
        <f>IFERROR(_xll.qlIndexFixing(ONIndex3M,I1008,TRUE,_xll.ohTrigger(RecalcTrigger,Trigger3M)),NA())</f>
        <v>2.3435200284290802E-2</v>
      </c>
      <c r="P1008" s="44">
        <f>IFERROR(_xll.qlIndexFixing(ONIndex6M,I1008,TRUE,_xll.ohTrigger(RecalcTrigger,Trigger6M)),NA())</f>
        <v>2.4250859276170322E-2</v>
      </c>
      <c r="Q1008" s="178">
        <f>IFERROR(_xll.qlIndexFixing(ONIndex1Y,I1008,TRUE,_xll.ohTrigger(RecalcTrigger,Trigger1Y)),NA())</f>
        <v>2.4585636661821342E-2</v>
      </c>
    </row>
    <row r="1009" spans="2:17" x14ac:dyDescent="0.2">
      <c r="B1009" s="39" t="s">
        <v>42</v>
      </c>
      <c r="D1009" s="42">
        <f>_xll.qlCalendarAdvance(Calendar,$D1008,B1009,"f",FALSE)</f>
        <v>46455</v>
      </c>
      <c r="E1009" s="172">
        <f>_xll.qlInterestRateIndexValueDate(IndexON,D1009)</f>
        <v>46455</v>
      </c>
      <c r="F1009" s="188">
        <f>IFERROR(_xll.qlIndexFixing(IndexON,D1009,TRUE,_xll.ohTrigger(RecalcTrigger,TriggerON)),NA())</f>
        <v>2.218065722992324E-2</v>
      </c>
      <c r="H1009" s="42">
        <f>_xll.qlCalendarAdvance(Calendar,$H1008,B1009,"f",FALSE)</f>
        <v>46455</v>
      </c>
      <c r="I1009" s="172">
        <f>_xll.qlInterestRateIndexValueDate(Index1M,$H1009)</f>
        <v>46455</v>
      </c>
      <c r="J1009" s="177">
        <f>IFERROR(_xll.qlIndexFixing(Index1M,$H1009,TRUE,_xll.ohTrigger(RecalcTrigger,Trigger1M)),NA())</f>
        <v>2.2867591980029942E-2</v>
      </c>
      <c r="K1009" s="44">
        <f>IFERROR(_xll.qlIndexFixing(Index3M,H1009,TRUE,_xll.ohTrigger(RecalcTrigger,Trigger3M)),NA())</f>
        <v>2.3558013330991705E-2</v>
      </c>
      <c r="L1009" s="44">
        <f>IFERROR(_xll.qlIndexFixing(Index6M,$H1009,TRUE,_xll.ohTrigger(RecalcTrigger,Trigger6M)),NA())</f>
        <v>2.4447523658741657E-2</v>
      </c>
      <c r="M1009" s="178">
        <f>IFERROR(_xll.qlIndexFixing(Index1Y,$H1009,TRUE,_xll.ohTrigger(RecalcTrigger,Trigger1Y)),NA())</f>
        <v>2.4894102678129935E-2</v>
      </c>
      <c r="N1009" s="177">
        <f>IFERROR(_xll.qlIndexFixing(ONIndex1M,I1009,TRUE,_xll.ohTrigger(RecalcTrigger,Trigger1M)),NA())</f>
        <v>2.2830730342060512E-2</v>
      </c>
      <c r="O1009" s="44">
        <f>IFERROR(_xll.qlIndexFixing(ONIndex3M,I1009,TRUE,_xll.ohTrigger(RecalcTrigger,Trigger3M)),NA())</f>
        <v>2.3442932359151181E-2</v>
      </c>
      <c r="P1009" s="44">
        <f>IFERROR(_xll.qlIndexFixing(ONIndex6M,I1009,TRUE,_xll.ohTrigger(RecalcTrigger,Trigger6M)),NA())</f>
        <v>2.425722772579797E-2</v>
      </c>
      <c r="Q1009" s="178">
        <f>IFERROR(_xll.qlIndexFixing(ONIndex1Y,I1009,TRUE,_xll.ohTrigger(RecalcTrigger,Trigger1Y)),NA())</f>
        <v>2.458743155951959E-2</v>
      </c>
    </row>
    <row r="1010" spans="2:17" x14ac:dyDescent="0.2">
      <c r="B1010" s="39" t="s">
        <v>42</v>
      </c>
      <c r="D1010" s="42">
        <f>_xll.qlCalendarAdvance(Calendar,$D1009,B1010,"f",FALSE)</f>
        <v>46462</v>
      </c>
      <c r="E1010" s="172">
        <f>_xll.qlInterestRateIndexValueDate(IndexON,D1010)</f>
        <v>46462</v>
      </c>
      <c r="F1010" s="188">
        <f>IFERROR(_xll.qlIndexFixing(IndexON,D1010,TRUE,_xll.ohTrigger(RecalcTrigger,TriggerON)),NA())</f>
        <v>2.219046507339284E-2</v>
      </c>
      <c r="H1010" s="42">
        <f>_xll.qlCalendarAdvance(Calendar,$H1009,B1010,"f",FALSE)</f>
        <v>46462</v>
      </c>
      <c r="I1010" s="172">
        <f>_xll.qlInterestRateIndexValueDate(Index1M,$H1010)</f>
        <v>46462</v>
      </c>
      <c r="J1010" s="177">
        <f>IFERROR(_xll.qlIndexFixing(Index1M,$H1010,TRUE,_xll.ohTrigger(RecalcTrigger,Trigger1M)),NA())</f>
        <v>2.2874612826016532E-2</v>
      </c>
      <c r="K1010" s="44">
        <f>IFERROR(_xll.qlIndexFixing(Index3M,H1010,TRUE,_xll.ohTrigger(RecalcTrigger,Trigger3M)),NA())</f>
        <v>2.3564813802999057E-2</v>
      </c>
      <c r="L1010" s="44">
        <f>IFERROR(_xll.qlIndexFixing(Index6M,$H1010,TRUE,_xll.ohTrigger(RecalcTrigger,Trigger6M)),NA())</f>
        <v>2.4449067632925616E-2</v>
      </c>
      <c r="M1010" s="178">
        <f>IFERROR(_xll.qlIndexFixing(Index1Y,$H1010,TRUE,_xll.ohTrigger(RecalcTrigger,Trigger1Y)),NA())</f>
        <v>2.4893506438307983E-2</v>
      </c>
      <c r="N1010" s="177">
        <f>IFERROR(_xll.qlIndexFixing(ONIndex1M,I1010,TRUE,_xll.ohTrigger(RecalcTrigger,Trigger1M)),NA())</f>
        <v>2.2838059224074003E-2</v>
      </c>
      <c r="O1010" s="44">
        <f>IFERROR(_xll.qlIndexFixing(ONIndex3M,I1010,TRUE,_xll.ohTrigger(RecalcTrigger,Trigger3M)),NA())</f>
        <v>2.3450534925296695E-2</v>
      </c>
      <c r="P1010" s="44">
        <f>IFERROR(_xll.qlIndexFixing(ONIndex6M,I1010,TRUE,_xll.ohTrigger(RecalcTrigger,Trigger6M)),NA())</f>
        <v>2.4263251990835899E-2</v>
      </c>
      <c r="Q1010" s="178">
        <f>IFERROR(_xll.qlIndexFixing(ONIndex1Y,I1010,TRUE,_xll.ohTrigger(RecalcTrigger,Trigger1Y)),NA())</f>
        <v>2.4589124012854846E-2</v>
      </c>
    </row>
    <row r="1011" spans="2:17" x14ac:dyDescent="0.2">
      <c r="B1011" s="39" t="s">
        <v>42</v>
      </c>
      <c r="D1011" s="42">
        <f>_xll.qlCalendarAdvance(Calendar,$D1010,B1011,"f",FALSE)</f>
        <v>46469</v>
      </c>
      <c r="E1011" s="172">
        <f>_xll.qlInterestRateIndexValueDate(IndexON,D1011)</f>
        <v>46469</v>
      </c>
      <c r="F1011" s="188">
        <f>IFERROR(_xll.qlIndexFixing(IndexON,D1011,TRUE,_xll.ohTrigger(RecalcTrigger,TriggerON)),NA())</f>
        <v>2.2200073284879274E-2</v>
      </c>
      <c r="H1011" s="42">
        <f>_xll.qlCalendarAdvance(Calendar,$H1010,B1011,"f",FALSE)</f>
        <v>46469</v>
      </c>
      <c r="I1011" s="172">
        <f>_xll.qlInterestRateIndexValueDate(Index1M,$H1011)</f>
        <v>46469</v>
      </c>
      <c r="J1011" s="177">
        <f>IFERROR(_xll.qlIndexFixing(Index1M,$H1011,TRUE,_xll.ohTrigger(RecalcTrigger,Trigger1M)),NA())</f>
        <v>2.2881483496721949E-2</v>
      </c>
      <c r="K1011" s="44">
        <f>IFERROR(_xll.qlIndexFixing(Index3M,H1011,TRUE,_xll.ohTrigger(RecalcTrigger,Trigger3M)),NA())</f>
        <v>2.3571484016605523E-2</v>
      </c>
      <c r="L1011" s="44">
        <f>IFERROR(_xll.qlIndexFixing(Index6M,$H1011,TRUE,_xll.ohTrigger(RecalcTrigger,Trigger6M)),NA())</f>
        <v>2.4450263204362218E-2</v>
      </c>
      <c r="M1011" s="178">
        <f>IFERROR(_xll.qlIndexFixing(Index1Y,$H1011,TRUE,_xll.ohTrigger(RecalcTrigger,Trigger1Y)),NA())</f>
        <v>2.4892840754231659E-2</v>
      </c>
      <c r="N1011" s="177">
        <f>IFERROR(_xll.qlIndexFixing(ONIndex1M,I1011,TRUE,_xll.ohTrigger(RecalcTrigger,Trigger1M)),NA())</f>
        <v>2.2845238208721863E-2</v>
      </c>
      <c r="O1011" s="44">
        <f>IFERROR(_xll.qlIndexFixing(ONIndex3M,I1011,TRUE,_xll.ohTrigger(RecalcTrigger,Trigger3M)),NA())</f>
        <v>2.3458007982727347E-2</v>
      </c>
      <c r="P1011" s="44">
        <f>IFERROR(_xll.qlIndexFixing(ONIndex6M,I1011,TRUE,_xll.ohTrigger(RecalcTrigger,Trigger6M)),NA())</f>
        <v>2.4268932071122018E-2</v>
      </c>
      <c r="Q1011" s="178">
        <f>IFERROR(_xll.qlIndexFixing(ONIndex1Y,I1011,TRUE,_xll.ohTrigger(RecalcTrigger,Trigger1Y)),NA())</f>
        <v>2.4590714021989202E-2</v>
      </c>
    </row>
    <row r="1012" spans="2:17" x14ac:dyDescent="0.2">
      <c r="B1012" s="39" t="s">
        <v>42</v>
      </c>
      <c r="D1012" s="42">
        <f>_xll.qlCalendarAdvance(Calendar,$D1011,B1012,"f",FALSE)</f>
        <v>46476</v>
      </c>
      <c r="E1012" s="172">
        <f>_xll.qlInterestRateIndexValueDate(IndexON,D1012)</f>
        <v>46476</v>
      </c>
      <c r="F1012" s="188">
        <f>IFERROR(_xll.qlIndexFixing(IndexON,D1012,TRUE,_xll.ohTrigger(RecalcTrigger,TriggerON)),NA())</f>
        <v>2.2209481864463587E-2</v>
      </c>
      <c r="H1012" s="42">
        <f>_xll.qlCalendarAdvance(Calendar,$H1011,B1012,"f",FALSE)</f>
        <v>46476</v>
      </c>
      <c r="I1012" s="172">
        <f>_xll.qlInterestRateIndexValueDate(Index1M,$H1012)</f>
        <v>46476</v>
      </c>
      <c r="J1012" s="177">
        <f>IFERROR(_xll.qlIndexFixing(Index1M,$H1012,TRUE,_xll.ohTrigger(RecalcTrigger,Trigger1M)),NA())</f>
        <v>2.2888203991889986E-2</v>
      </c>
      <c r="K1012" s="44">
        <f>IFERROR(_xll.qlIndexFixing(Index3M,H1012,TRUE,_xll.ohTrigger(RecalcTrigger,Trigger3M)),NA())</f>
        <v>2.3578023971160083E-2</v>
      </c>
      <c r="L1012" s="44">
        <f>IFERROR(_xll.qlIndexFixing(Index6M,$H1012,TRUE,_xll.ohTrigger(RecalcTrigger,Trigger6M)),NA())</f>
        <v>2.445111037242953E-2</v>
      </c>
      <c r="M1012" s="178">
        <f>IFERROR(_xll.qlIndexFixing(Index1Y,$H1012,TRUE,_xll.ohTrigger(RecalcTrigger,Trigger1Y)),NA())</f>
        <v>2.4892107116143661E-2</v>
      </c>
      <c r="N1012" s="177">
        <f>IFERROR(_xll.qlIndexFixing(ONIndex1M,I1012,TRUE,_xll.ohTrigger(RecalcTrigger,Trigger1M)),NA())</f>
        <v>2.2852267295841999E-2</v>
      </c>
      <c r="O1012" s="44">
        <f>IFERROR(_xll.qlIndexFixing(ONIndex3M,I1012,TRUE,_xll.ohTrigger(RecalcTrigger,Trigger3M)),NA())</f>
        <v>2.3465351531362089E-2</v>
      </c>
      <c r="P1012" s="44">
        <f>IFERROR(_xll.qlIndexFixing(ONIndex6M,I1012,TRUE,_xll.ohTrigger(RecalcTrigger,Trigger6M)),NA())</f>
        <v>2.4274267966818419E-2</v>
      </c>
      <c r="Q1012" s="178">
        <f>IFERROR(_xll.qlIndexFixing(ONIndex1Y,I1012,TRUE,_xll.ohTrigger(RecalcTrigger,Trigger1Y)),NA())</f>
        <v>2.4592201586922657E-2</v>
      </c>
    </row>
    <row r="1013" spans="2:17" x14ac:dyDescent="0.2">
      <c r="B1013" s="39" t="s">
        <v>42</v>
      </c>
      <c r="D1013" s="42">
        <f>_xll.qlCalendarAdvance(Calendar,$D1012,B1013,"f",FALSE)</f>
        <v>46483</v>
      </c>
      <c r="E1013" s="172">
        <f>_xll.qlInterestRateIndexValueDate(IndexON,D1013)</f>
        <v>46483</v>
      </c>
      <c r="F1013" s="188">
        <f>IFERROR(_xll.qlIndexFixing(IndexON,D1013,TRUE,_xll.ohTrigger(RecalcTrigger,TriggerON)),NA())</f>
        <v>2.2218690811902642E-2</v>
      </c>
      <c r="H1013" s="42">
        <f>_xll.qlCalendarAdvance(Calendar,$H1012,B1013,"f",FALSE)</f>
        <v>46483</v>
      </c>
      <c r="I1013" s="172">
        <f>_xll.qlInterestRateIndexValueDate(Index1M,$H1013)</f>
        <v>46483</v>
      </c>
      <c r="J1013" s="177">
        <f>IFERROR(_xll.qlIndexFixing(Index1M,$H1013,TRUE,_xll.ohTrigger(RecalcTrigger,Trigger1M)),NA())</f>
        <v>2.2893600239502265E-2</v>
      </c>
      <c r="K1013" s="44">
        <f>IFERROR(_xll.qlIndexFixing(Index3M,H1013,TRUE,_xll.ohTrigger(RecalcTrigger,Trigger3M)),NA())</f>
        <v>2.3583240019041114E-2</v>
      </c>
      <c r="L1013" s="44">
        <f>IFERROR(_xll.qlIndexFixing(Index6M,$H1013,TRUE,_xll.ohTrigger(RecalcTrigger,Trigger6M)),NA())</f>
        <v>2.4450878925607857E-2</v>
      </c>
      <c r="M1013" s="178">
        <f>IFERROR(_xll.qlIndexFixing(Index1Y,$H1013,TRUE,_xll.ohTrigger(RecalcTrigger,Trigger1Y)),NA())</f>
        <v>2.4891307014297315E-2</v>
      </c>
      <c r="N1013" s="177">
        <f>IFERROR(_xll.qlIndexFixing(ONIndex1M,I1013,TRUE,_xll.ohTrigger(RecalcTrigger,Trigger1M)),NA())</f>
        <v>2.2859146485596504E-2</v>
      </c>
      <c r="O1013" s="44">
        <f>IFERROR(_xll.qlIndexFixing(ONIndex3M,I1013,TRUE,_xll.ohTrigger(RecalcTrigger,Trigger3M)),NA())</f>
        <v>2.3472565571281967E-2</v>
      </c>
      <c r="P1013" s="44">
        <f>IFERROR(_xll.qlIndexFixing(ONIndex6M,I1013,TRUE,_xll.ohTrigger(RecalcTrigger,Trigger6M)),NA())</f>
        <v>2.4279259677681964E-2</v>
      </c>
      <c r="Q1013" s="178">
        <f>IFERROR(_xll.qlIndexFixing(ONIndex1Y,I1013,TRUE,_xll.ohTrigger(RecalcTrigger,Trigger1Y)),NA())</f>
        <v>2.4593586707412074E-2</v>
      </c>
    </row>
    <row r="1014" spans="2:17" x14ac:dyDescent="0.2">
      <c r="B1014" s="39" t="s">
        <v>42</v>
      </c>
      <c r="D1014" s="42">
        <f>_xll.qlCalendarAdvance(Calendar,$D1013,B1014,"f",FALSE)</f>
        <v>46490</v>
      </c>
      <c r="E1014" s="172">
        <f>_xll.qlInterestRateIndexValueDate(IndexON,D1014)</f>
        <v>46490</v>
      </c>
      <c r="F1014" s="188">
        <f>IFERROR(_xll.qlIndexFixing(IndexON,D1014,TRUE,_xll.ohTrigger(RecalcTrigger,TriggerON)),NA())</f>
        <v>2.2227700127439576E-2</v>
      </c>
      <c r="H1014" s="42">
        <f>_xll.qlCalendarAdvance(Calendar,$H1013,B1014,"f",FALSE)</f>
        <v>46490</v>
      </c>
      <c r="I1014" s="172">
        <f>_xll.qlInterestRateIndexValueDate(Index1M,$H1014)</f>
        <v>46490</v>
      </c>
      <c r="J1014" s="177">
        <f>IFERROR(_xll.qlIndexFixing(Index1M,$H1014,TRUE,_xll.ohTrigger(RecalcTrigger,Trigger1M)),NA())</f>
        <v>2.2900030706673312E-2</v>
      </c>
      <c r="K1014" s="44">
        <f>IFERROR(_xll.qlIndexFixing(Index3M,H1014,TRUE,_xll.ohTrigger(RecalcTrigger,Trigger3M)),NA())</f>
        <v>2.3589528352764531E-2</v>
      </c>
      <c r="L1014" s="44">
        <f>IFERROR(_xll.qlIndexFixing(Index6M,$H1014,TRUE,_xll.ohTrigger(RecalcTrigger,Trigger6M)),NA())</f>
        <v>2.445106430202942E-2</v>
      </c>
      <c r="M1014" s="178">
        <f>IFERROR(_xll.qlIndexFixing(Index1Y,$H1014,TRUE,_xll.ohTrigger(RecalcTrigger,Trigger1Y)),NA())</f>
        <v>2.4890441938953251E-2</v>
      </c>
      <c r="N1014" s="177">
        <f>IFERROR(_xll.qlIndexFixing(ONIndex1M,I1014,TRUE,_xll.ohTrigger(RecalcTrigger,Trigger1M)),NA())</f>
        <v>2.2865875777904332E-2</v>
      </c>
      <c r="O1014" s="44">
        <f>IFERROR(_xll.qlIndexFixing(ONIndex3M,I1014,TRUE,_xll.ohTrigger(RecalcTrigger,Trigger3M)),NA())</f>
        <v>2.3479650102324889E-2</v>
      </c>
      <c r="P1014" s="44">
        <f>IFERROR(_xll.qlIndexFixing(ONIndex6M,I1014,TRUE,_xll.ohTrigger(RecalcTrigger,Trigger6M)),NA())</f>
        <v>2.4283907203874744E-2</v>
      </c>
      <c r="Q1014" s="178">
        <f>IFERROR(_xll.qlIndexFixing(ONIndex1Y,I1014,TRUE,_xll.ohTrigger(RecalcTrigger,Trigger1Y)),NA())</f>
        <v>2.4594869383700591E-2</v>
      </c>
    </row>
    <row r="1015" spans="2:17" x14ac:dyDescent="0.2">
      <c r="B1015" s="39" t="s">
        <v>42</v>
      </c>
      <c r="D1015" s="42">
        <f>_xll.qlCalendarAdvance(Calendar,$D1014,B1015,"f",FALSE)</f>
        <v>46497</v>
      </c>
      <c r="E1015" s="172">
        <f>_xll.qlInterestRateIndexValueDate(IndexON,D1015)</f>
        <v>46497</v>
      </c>
      <c r="F1015" s="188">
        <f>IFERROR(_xll.qlIndexFixing(IndexON,D1015,TRUE,_xll.ohTrigger(RecalcTrigger,TriggerON)),NA())</f>
        <v>2.2236509810993343E-2</v>
      </c>
      <c r="H1015" s="42">
        <f>_xll.qlCalendarAdvance(Calendar,$H1014,B1015,"f",FALSE)</f>
        <v>46497</v>
      </c>
      <c r="I1015" s="172">
        <f>_xll.qlInterestRateIndexValueDate(Index1M,$H1015)</f>
        <v>46497</v>
      </c>
      <c r="J1015" s="177">
        <f>IFERROR(_xll.qlIndexFixing(Index1M,$H1015,TRUE,_xll.ohTrigger(RecalcTrigger,Trigger1M)),NA())</f>
        <v>2.2906311006872869E-2</v>
      </c>
      <c r="K1015" s="44">
        <f>IFERROR(_xll.qlIndexFixing(Index3M,H1015,TRUE,_xll.ohTrigger(RecalcTrigger,Trigger3M)),NA())</f>
        <v>2.359568643388401E-2</v>
      </c>
      <c r="L1015" s="44">
        <f>IFERROR(_xll.qlIndexFixing(Index6M,$H1015,TRUE,_xll.ohTrigger(RecalcTrigger,Trigger6M)),NA())</f>
        <v>2.4450923618476655E-2</v>
      </c>
      <c r="M1015" s="178">
        <f>IFERROR(_xll.qlIndexFixing(Index1Y,$H1015,TRUE,_xll.ohTrigger(RecalcTrigger,Trigger1Y)),NA())</f>
        <v>2.4889513380380077E-2</v>
      </c>
      <c r="N1015" s="177">
        <f>IFERROR(_xll.qlIndexFixing(ONIndex1M,I1015,TRUE,_xll.ohTrigger(RecalcTrigger,Trigger1M)),NA())</f>
        <v>2.2872455172846529E-2</v>
      </c>
      <c r="O1015" s="44">
        <f>IFERROR(_xll.qlIndexFixing(ONIndex3M,I1015,TRUE,_xll.ohTrigger(RecalcTrigger,Trigger3M)),NA())</f>
        <v>2.3486605124652948E-2</v>
      </c>
      <c r="P1015" s="44">
        <f>IFERROR(_xll.qlIndexFixing(ONIndex6M,I1015,TRUE,_xll.ohTrigger(RecalcTrigger,Trigger6M)),NA())</f>
        <v>2.4288210545315714E-2</v>
      </c>
      <c r="Q1015" s="178">
        <f>IFERROR(_xll.qlIndexFixing(ONIndex1Y,I1015,TRUE,_xll.ohTrigger(RecalcTrigger,Trigger1Y)),NA())</f>
        <v>2.4596049615707161E-2</v>
      </c>
    </row>
    <row r="1016" spans="2:17" x14ac:dyDescent="0.2">
      <c r="B1016" s="39" t="s">
        <v>42</v>
      </c>
      <c r="D1016" s="42">
        <f>_xll.qlCalendarAdvance(Calendar,$D1015,B1016,"f",FALSE)</f>
        <v>46504</v>
      </c>
      <c r="E1016" s="172">
        <f>_xll.qlInterestRateIndexValueDate(IndexON,D1016)</f>
        <v>46504</v>
      </c>
      <c r="F1016" s="188">
        <f>IFERROR(_xll.qlIndexFixing(IndexON,D1016,TRUE,_xll.ohTrigger(RecalcTrigger,TriggerON)),NA())</f>
        <v>2.2245119862563945E-2</v>
      </c>
      <c r="H1016" s="42">
        <f>_xll.qlCalendarAdvance(Calendar,$H1015,B1016,"f",FALSE)</f>
        <v>46504</v>
      </c>
      <c r="I1016" s="172">
        <f>_xll.qlInterestRateIndexValueDate(Index1M,$H1016)</f>
        <v>46504</v>
      </c>
      <c r="J1016" s="177">
        <f>IFERROR(_xll.qlIndexFixing(Index1M,$H1016,TRUE,_xll.ohTrigger(RecalcTrigger,Trigger1M)),NA())</f>
        <v>2.2912441139863203E-2</v>
      </c>
      <c r="K1016" s="44">
        <f>IFERROR(_xll.qlIndexFixing(Index3M,H1016,TRUE,_xll.ohTrigger(RecalcTrigger,Trigger3M)),NA())</f>
        <v>2.3601714261801944E-2</v>
      </c>
      <c r="L1016" s="44">
        <f>IFERROR(_xll.qlIndexFixing(Index6M,$H1016,TRUE,_xll.ohTrigger(RecalcTrigger,Trigger6M)),NA())</f>
        <v>2.4450469895597016E-2</v>
      </c>
      <c r="M1016" s="178">
        <f>IFERROR(_xll.qlIndexFixing(Index1Y,$H1016,TRUE,_xll.ohTrigger(RecalcTrigger,Trigger1Y)),NA())</f>
        <v>2.4888522828853253E-2</v>
      </c>
      <c r="N1016" s="177">
        <f>IFERROR(_xll.qlIndexFixing(ONIndex1M,I1016,TRUE,_xll.ohTrigger(RecalcTrigger,Trigger1M)),NA())</f>
        <v>2.2878884670261002E-2</v>
      </c>
      <c r="O1016" s="44">
        <f>IFERROR(_xll.qlIndexFixing(ONIndex3M,I1016,TRUE,_xll.ohTrigger(RecalcTrigger,Trigger3M)),NA())</f>
        <v>2.3493430638185098E-2</v>
      </c>
      <c r="P1016" s="44">
        <f>IFERROR(_xll.qlIndexFixing(ONIndex6M,I1016,TRUE,_xll.ohTrigger(RecalcTrigger,Trigger6M)),NA())</f>
        <v>2.4292169702004873E-2</v>
      </c>
      <c r="Q1016" s="178">
        <f>IFERROR(_xll.qlIndexFixing(ONIndex1Y,I1016,TRUE,_xll.ohTrigger(RecalcTrigger,Trigger1Y)),NA())</f>
        <v>2.4597127403431784E-2</v>
      </c>
    </row>
    <row r="1017" spans="2:17" x14ac:dyDescent="0.2">
      <c r="B1017" s="39" t="s">
        <v>42</v>
      </c>
      <c r="D1017" s="42">
        <f>_xll.qlCalendarAdvance(Calendar,$D1016,B1017,"f",FALSE)</f>
        <v>46511</v>
      </c>
      <c r="E1017" s="172">
        <f>_xll.qlInterestRateIndexValueDate(IndexON,D1017)</f>
        <v>46511</v>
      </c>
      <c r="F1017" s="188">
        <f>IFERROR(_xll.qlIndexFixing(IndexON,D1017,TRUE,_xll.ohTrigger(RecalcTrigger,TriggerON)),NA())</f>
        <v>2.2253530281989287E-2</v>
      </c>
      <c r="H1017" s="42">
        <f>_xll.qlCalendarAdvance(Calendar,$H1016,B1017,"f",FALSE)</f>
        <v>46511</v>
      </c>
      <c r="I1017" s="172">
        <f>_xll.qlInterestRateIndexValueDate(Index1M,$H1017)</f>
        <v>46511</v>
      </c>
      <c r="J1017" s="177">
        <f>IFERROR(_xll.qlIndexFixing(Index1M,$H1017,TRUE,_xll.ohTrigger(RecalcTrigger,Trigger1M)),NA())</f>
        <v>2.2919553825838011E-2</v>
      </c>
      <c r="K1017" s="44">
        <f>IFERROR(_xll.qlIndexFixing(Index3M,H1017,TRUE,_xll.ohTrigger(RecalcTrigger,Trigger3M)),NA())</f>
        <v>2.3608769836167914E-2</v>
      </c>
      <c r="L1017" s="44">
        <f>IFERROR(_xll.qlIndexFixing(Index6M,$H1017,TRUE,_xll.ohTrigger(RecalcTrigger,Trigger6M)),NA())</f>
        <v>2.4450367487043823E-2</v>
      </c>
      <c r="M1017" s="178">
        <f>IFERROR(_xll.qlIndexFixing(Index1Y,$H1017,TRUE,_xll.ohTrigger(RecalcTrigger,Trigger1Y)),NA())</f>
        <v>2.4887471774653568E-2</v>
      </c>
      <c r="N1017" s="177">
        <f>IFERROR(_xll.qlIndexFixing(ONIndex1M,I1017,TRUE,_xll.ohTrigger(RecalcTrigger,Trigger1M)),NA())</f>
        <v>2.2885164270309843E-2</v>
      </c>
      <c r="O1017" s="44">
        <f>IFERROR(_xll.qlIndexFixing(ONIndex3M,I1017,TRUE,_xll.ohTrigger(RecalcTrigger,Trigger3M)),NA())</f>
        <v>2.3500126642921337E-2</v>
      </c>
      <c r="P1017" s="44">
        <f>IFERROR(_xll.qlIndexFixing(ONIndex6M,I1017,TRUE,_xll.ohTrigger(RecalcTrigger,Trigger6M)),NA())</f>
        <v>2.4295784673942222E-2</v>
      </c>
      <c r="Q1017" s="178">
        <f>IFERROR(_xll.qlIndexFixing(ONIndex1Y,I1017,TRUE,_xll.ohTrigger(RecalcTrigger,Trigger1Y)),NA())</f>
        <v>2.4598102746874462E-2</v>
      </c>
    </row>
    <row r="1018" spans="2:17" x14ac:dyDescent="0.2">
      <c r="B1018" s="39" t="s">
        <v>42</v>
      </c>
      <c r="D1018" s="42">
        <f>_xll.qlCalendarAdvance(Calendar,$D1017,B1018,"f",FALSE)</f>
        <v>46518</v>
      </c>
      <c r="E1018" s="172">
        <f>_xll.qlInterestRateIndexValueDate(IndexON,D1018)</f>
        <v>46518</v>
      </c>
      <c r="F1018" s="188">
        <f>IFERROR(_xll.qlIndexFixing(IndexON,D1018,TRUE,_xll.ohTrigger(RecalcTrigger,TriggerON)),NA())</f>
        <v>2.2261741069350416E-2</v>
      </c>
      <c r="H1018" s="42">
        <f>_xll.qlCalendarAdvance(Calendar,$H1017,B1018,"f",FALSE)</f>
        <v>46518</v>
      </c>
      <c r="I1018" s="172">
        <f>_xll.qlInterestRateIndexValueDate(Index1M,$H1018)</f>
        <v>46518</v>
      </c>
      <c r="J1018" s="177">
        <f>IFERROR(_xll.qlIndexFixing(Index1M,$H1018,TRUE,_xll.ohTrigger(RecalcTrigger,Trigger1M)),NA())</f>
        <v>2.2925373262573882E-2</v>
      </c>
      <c r="K1018" s="44">
        <f>IFERROR(_xll.qlIndexFixing(Index3M,H1018,TRUE,_xll.ohTrigger(RecalcTrigger,Trigger3M)),NA())</f>
        <v>2.3614528223401373E-2</v>
      </c>
      <c r="L1018" s="44">
        <f>IFERROR(_xll.qlIndexFixing(Index6M,$H1018,TRUE,_xll.ohTrigger(RecalcTrigger,Trigger6M)),NA())</f>
        <v>2.4449310606866136E-2</v>
      </c>
      <c r="M1018" s="178">
        <f>IFERROR(_xll.qlIndexFixing(Index1Y,$H1018,TRUE,_xll.ohTrigger(RecalcTrigger,Trigger1Y)),NA())</f>
        <v>2.4886361708067115E-2</v>
      </c>
      <c r="N1018" s="177">
        <f>IFERROR(_xll.qlIndexFixing(ONIndex1M,I1018,TRUE,_xll.ohTrigger(RecalcTrigger,Trigger1M)),NA())</f>
        <v>2.2891293972830962E-2</v>
      </c>
      <c r="O1018" s="44">
        <f>IFERROR(_xll.qlIndexFixing(ONIndex3M,I1018,TRUE,_xll.ohTrigger(RecalcTrigger,Trigger3M)),NA())</f>
        <v>2.3506693138861667E-2</v>
      </c>
      <c r="P1018" s="44">
        <f>IFERROR(_xll.qlIndexFixing(ONIndex6M,I1018,TRUE,_xll.ohTrigger(RecalcTrigger,Trigger6M)),NA())</f>
        <v>2.4299055461046715E-2</v>
      </c>
      <c r="Q1018" s="178">
        <f>IFERROR(_xll.qlIndexFixing(ONIndex1Y,I1018,TRUE,_xll.ohTrigger(RecalcTrigger,Trigger1Y)),NA())</f>
        <v>2.4598975646035193E-2</v>
      </c>
    </row>
    <row r="1019" spans="2:17" x14ac:dyDescent="0.2">
      <c r="B1019" s="39" t="s">
        <v>42</v>
      </c>
      <c r="D1019" s="42">
        <f>_xll.qlCalendarAdvance(Calendar,$D1018,B1019,"f",FALSE)</f>
        <v>46525</v>
      </c>
      <c r="E1019" s="172">
        <f>_xll.qlInterestRateIndexValueDate(IndexON,D1019)</f>
        <v>46525</v>
      </c>
      <c r="F1019" s="188">
        <f>IFERROR(_xll.qlIndexFixing(IndexON,D1019,TRUE,_xll.ohTrigger(RecalcTrigger,TriggerON)),NA())</f>
        <v>2.2269752224728379E-2</v>
      </c>
      <c r="H1019" s="42">
        <f>_xll.qlCalendarAdvance(Calendar,$H1018,B1019,"f",FALSE)</f>
        <v>46525</v>
      </c>
      <c r="I1019" s="172">
        <f>_xll.qlInterestRateIndexValueDate(Index1M,$H1019)</f>
        <v>46525</v>
      </c>
      <c r="J1019" s="177">
        <f>IFERROR(_xll.qlIndexFixing(Index1M,$H1019,TRUE,_xll.ohTrigger(RecalcTrigger,Trigger1M)),NA())</f>
        <v>2.293104252209131E-2</v>
      </c>
      <c r="K1019" s="44">
        <f>IFERROR(_xll.qlIndexFixing(Index3M,H1019,TRUE,_xll.ohTrigger(RecalcTrigger,Trigger3M)),NA())</f>
        <v>2.3620156347368523E-2</v>
      </c>
      <c r="L1019" s="44">
        <f>IFERROR(_xll.qlIndexFixing(Index6M,$H1019,TRUE,_xll.ohTrigger(RecalcTrigger,Trigger6M)),NA())</f>
        <v>2.4447981177562458E-2</v>
      </c>
      <c r="M1019" s="178">
        <f>IFERROR(_xll.qlIndexFixing(Index1Y,$H1019,TRUE,_xll.ohTrigger(RecalcTrigger,Trigger1Y)),NA())</f>
        <v>2.4885194119382878E-2</v>
      </c>
      <c r="N1019" s="177">
        <f>IFERROR(_xll.qlIndexFixing(ONIndex1M,I1019,TRUE,_xll.ohTrigger(RecalcTrigger,Trigger1M)),NA())</f>
        <v>2.2897273777824356E-2</v>
      </c>
      <c r="O1019" s="44">
        <f>IFERROR(_xll.qlIndexFixing(ONIndex3M,I1019,TRUE,_xll.ohTrigger(RecalcTrigger,Trigger3M)),NA())</f>
        <v>2.3513130126087134E-2</v>
      </c>
      <c r="P1019" s="44">
        <f>IFERROR(_xll.qlIndexFixing(ONIndex6M,I1019,TRUE,_xll.ohTrigger(RecalcTrigger,Trigger6M)),NA())</f>
        <v>2.4301982063480443E-2</v>
      </c>
      <c r="Q1019" s="178">
        <f>IFERROR(_xll.qlIndexFixing(ONIndex1Y,I1019,TRUE,_xll.ohTrigger(RecalcTrigger,Trigger1Y)),NA())</f>
        <v>2.4599746100832931E-2</v>
      </c>
    </row>
    <row r="1020" spans="2:17" x14ac:dyDescent="0.2">
      <c r="B1020" s="39" t="s">
        <v>42</v>
      </c>
      <c r="D1020" s="42">
        <f>_xll.qlCalendarAdvance(Calendar,$D1019,B1020,"f",FALSE)</f>
        <v>46532</v>
      </c>
      <c r="E1020" s="172">
        <f>_xll.qlInterestRateIndexValueDate(IndexON,D1020)</f>
        <v>46532</v>
      </c>
      <c r="F1020" s="188">
        <f>IFERROR(_xll.qlIndexFixing(IndexON,D1020,TRUE,_xll.ohTrigger(RecalcTrigger,TriggerON)),NA())</f>
        <v>2.2277563747961082E-2</v>
      </c>
      <c r="H1020" s="42">
        <f>_xll.qlCalendarAdvance(Calendar,$H1019,B1020,"f",FALSE)</f>
        <v>46532</v>
      </c>
      <c r="I1020" s="172">
        <f>_xll.qlInterestRateIndexValueDate(Index1M,$H1020)</f>
        <v>46532</v>
      </c>
      <c r="J1020" s="177">
        <f>IFERROR(_xll.qlIndexFixing(Index1M,$H1020,TRUE,_xll.ohTrigger(RecalcTrigger,Trigger1M)),NA())</f>
        <v>2.2936561604175919E-2</v>
      </c>
      <c r="K1020" s="44">
        <f>IFERROR(_xll.qlIndexFixing(Index3M,H1020,TRUE,_xll.ohTrigger(RecalcTrigger,Trigger3M)),NA())</f>
        <v>2.3625654207515254E-2</v>
      </c>
      <c r="L1020" s="44">
        <f>IFERROR(_xll.qlIndexFixing(Index6M,$H1020,TRUE,_xll.ohTrigger(RecalcTrigger,Trigger6M)),NA())</f>
        <v>2.4446392150320091E-2</v>
      </c>
      <c r="M1020" s="178">
        <f>IFERROR(_xll.qlIndexFixing(Index1Y,$H1020,TRUE,_xll.ohTrigger(RecalcTrigger,Trigger1Y)),NA())</f>
        <v>2.4883970498894251E-2</v>
      </c>
      <c r="N1020" s="177">
        <f>IFERROR(_xll.qlIndexFixing(ONIndex1M,I1020,TRUE,_xll.ohTrigger(RecalcTrigger,Trigger1M)),NA())</f>
        <v>2.290310368545212E-2</v>
      </c>
      <c r="O1020" s="44">
        <f>IFERROR(_xll.qlIndexFixing(ONIndex3M,I1020,TRUE,_xll.ohTrigger(RecalcTrigger,Trigger3M)),NA())</f>
        <v>2.3519437604354598E-2</v>
      </c>
      <c r="P1020" s="44">
        <f>IFERROR(_xll.qlIndexFixing(ONIndex6M,I1020,TRUE,_xll.ohTrigger(RecalcTrigger,Trigger6M)),NA())</f>
        <v>2.4304564481081314E-2</v>
      </c>
      <c r="Q1020" s="178">
        <f>IFERROR(_xll.qlIndexFixing(ONIndex1Y,I1020,TRUE,_xll.ohTrigger(RecalcTrigger,Trigger1Y)),NA())</f>
        <v>2.4600414111348723E-2</v>
      </c>
    </row>
    <row r="1021" spans="2:17" x14ac:dyDescent="0.2">
      <c r="B1021" s="39" t="s">
        <v>42</v>
      </c>
      <c r="D1021" s="42">
        <f>_xll.qlCalendarAdvance(Calendar,$D1020,B1021,"f",FALSE)</f>
        <v>46539</v>
      </c>
      <c r="E1021" s="172">
        <f>_xll.qlInterestRateIndexValueDate(IndexON,D1021)</f>
        <v>46539</v>
      </c>
      <c r="F1021" s="188">
        <f>IFERROR(_xll.qlIndexFixing(IndexON,D1021,TRUE,_xll.ohTrigger(RecalcTrigger,TriggerON)),NA())</f>
        <v>2.2285175639129573E-2</v>
      </c>
      <c r="H1021" s="42">
        <f>_xll.qlCalendarAdvance(Calendar,$H1020,B1021,"f",FALSE)</f>
        <v>46539</v>
      </c>
      <c r="I1021" s="172">
        <f>_xll.qlInterestRateIndexValueDate(Index1M,$H1021)</f>
        <v>46539</v>
      </c>
      <c r="J1021" s="177">
        <f>IFERROR(_xll.qlIndexFixing(Index1M,$H1021,TRUE,_xll.ohTrigger(RecalcTrigger,Trigger1M)),NA())</f>
        <v>2.2940839289006847E-2</v>
      </c>
      <c r="K1021" s="44">
        <f>IFERROR(_xll.qlIndexFixing(Index3M,H1021,TRUE,_xll.ohTrigger(RecalcTrigger,Trigger3M)),NA())</f>
        <v>2.3631021803304193E-2</v>
      </c>
      <c r="L1021" s="44">
        <f>IFERROR(_xll.qlIndexFixing(Index6M,$H1021,TRUE,_xll.ohTrigger(RecalcTrigger,Trigger6M)),NA())</f>
        <v>2.4443961422539445E-2</v>
      </c>
      <c r="M1021" s="178">
        <f>IFERROR(_xll.qlIndexFixing(Index1Y,$H1021,TRUE,_xll.ohTrigger(RecalcTrigger,Trigger1Y)),NA())</f>
        <v>2.4882692336895978E-2</v>
      </c>
      <c r="N1021" s="177">
        <f>IFERROR(_xll.qlIndexFixing(ONIndex1M,I1021,TRUE,_xll.ohTrigger(RecalcTrigger,Trigger1M)),NA())</f>
        <v>2.290878369555216E-2</v>
      </c>
      <c r="O1021" s="44">
        <f>IFERROR(_xll.qlIndexFixing(ONIndex3M,I1021,TRUE,_xll.ohTrigger(RecalcTrigger,Trigger3M)),NA())</f>
        <v>2.3525615573907199E-2</v>
      </c>
      <c r="P1021" s="44">
        <f>IFERROR(_xll.qlIndexFixing(ONIndex6M,I1021,TRUE,_xll.ohTrigger(RecalcTrigger,Trigger6M)),NA())</f>
        <v>2.4306802713849329E-2</v>
      </c>
      <c r="Q1021" s="178">
        <f>IFERROR(_xll.qlIndexFixing(ONIndex1Y,I1021,TRUE,_xll.ohTrigger(RecalcTrigger,Trigger1Y)),NA())</f>
        <v>2.4600979677582568E-2</v>
      </c>
    </row>
    <row r="1022" spans="2:17" x14ac:dyDescent="0.2">
      <c r="B1022" s="39" t="s">
        <v>42</v>
      </c>
      <c r="D1022" s="42">
        <f>_xll.qlCalendarAdvance(Calendar,$D1021,B1022,"f",FALSE)</f>
        <v>46546</v>
      </c>
      <c r="E1022" s="172">
        <f>_xll.qlInterestRateIndexValueDate(IndexON,D1022)</f>
        <v>46546</v>
      </c>
      <c r="F1022" s="188">
        <f>IFERROR(_xll.qlIndexFixing(IndexON,D1022,TRUE,_xll.ohTrigger(RecalcTrigger,TriggerON)),NA())</f>
        <v>2.2292587898233851E-2</v>
      </c>
      <c r="H1022" s="42">
        <f>_xll.qlCalendarAdvance(Calendar,$H1021,B1022,"f",FALSE)</f>
        <v>46546</v>
      </c>
      <c r="I1022" s="172">
        <f>_xll.qlInterestRateIndexValueDate(Index1M,$H1022)</f>
        <v>46546</v>
      </c>
      <c r="J1022" s="177">
        <f>IFERROR(_xll.qlIndexFixing(Index1M,$H1022,TRUE,_xll.ohTrigger(RecalcTrigger,Trigger1M)),NA())</f>
        <v>2.2946068414200549E-2</v>
      </c>
      <c r="K1022" s="44">
        <f>IFERROR(_xll.qlIndexFixing(Index3M,H1022,TRUE,_xll.ohTrigger(RecalcTrigger,Trigger3M)),NA())</f>
        <v>2.3636259134211184E-2</v>
      </c>
      <c r="L1022" s="44">
        <f>IFERROR(_xll.qlIndexFixing(Index6M,$H1022,TRUE,_xll.ohTrigger(RecalcTrigger,Trigger6M)),NA())</f>
        <v>2.4441902903690863E-2</v>
      </c>
      <c r="M1022" s="178">
        <f>IFERROR(_xll.qlIndexFixing(Index1Y,$H1022,TRUE,_xll.ohTrigger(RecalcTrigger,Trigger1Y)),NA())</f>
        <v>2.4881361123684335E-2</v>
      </c>
      <c r="N1022" s="177">
        <f>IFERROR(_xll.qlIndexFixing(ONIndex1M,I1022,TRUE,_xll.ohTrigger(RecalcTrigger,Trigger1M)),NA())</f>
        <v>2.2914313808205522E-2</v>
      </c>
      <c r="O1022" s="44">
        <f>IFERROR(_xll.qlIndexFixing(ONIndex3M,I1022,TRUE,_xll.ohTrigger(RecalcTrigger,Trigger3M)),NA())</f>
        <v>2.3531664034582844E-2</v>
      </c>
      <c r="P1022" s="44">
        <f>IFERROR(_xll.qlIndexFixing(ONIndex6M,I1022,TRUE,_xll.ohTrigger(RecalcTrigger,Trigger6M)),NA())</f>
        <v>2.4308696761784487E-2</v>
      </c>
      <c r="Q1022" s="178">
        <f>IFERROR(_xll.qlIndexFixing(ONIndex1Y,I1022,TRUE,_xll.ohTrigger(RecalcTrigger,Trigger1Y)),NA())</f>
        <v>2.4601442799615514E-2</v>
      </c>
    </row>
    <row r="1023" spans="2:17" x14ac:dyDescent="0.2">
      <c r="B1023" s="39" t="s">
        <v>42</v>
      </c>
      <c r="D1023" s="42">
        <f>_xll.qlCalendarAdvance(Calendar,$D1022,B1023,"f",FALSE)</f>
        <v>46553</v>
      </c>
      <c r="E1023" s="172">
        <f>_xll.qlInterestRateIndexValueDate(IndexON,D1023)</f>
        <v>46553</v>
      </c>
      <c r="F1023" s="188">
        <f>IFERROR(_xll.qlIndexFixing(IndexON,D1023,TRUE,_xll.ohTrigger(RecalcTrigger,TriggerON)),NA())</f>
        <v>2.229980052519287E-2</v>
      </c>
      <c r="H1023" s="42">
        <f>_xll.qlCalendarAdvance(Calendar,$H1022,B1023,"f",FALSE)</f>
        <v>46553</v>
      </c>
      <c r="I1023" s="172">
        <f>_xll.qlInterestRateIndexValueDate(Index1M,$H1023)</f>
        <v>46553</v>
      </c>
      <c r="J1023" s="177">
        <f>IFERROR(_xll.qlIndexFixing(Index1M,$H1023,TRUE,_xll.ohTrigger(RecalcTrigger,Trigger1M)),NA())</f>
        <v>2.2951147370718093E-2</v>
      </c>
      <c r="K1023" s="44">
        <f>IFERROR(_xll.qlIndexFixing(Index3M,H1023,TRUE,_xll.ohTrigger(RecalcTrigger,Trigger3M)),NA())</f>
        <v>2.3641366199721757E-2</v>
      </c>
      <c r="L1023" s="44">
        <f>IFERROR(_xll.qlIndexFixing(Index6M,$H1023,TRUE,_xll.ohTrigger(RecalcTrigger,Trigger6M)),NA())</f>
        <v>2.4439622492864341E-2</v>
      </c>
      <c r="M1023" s="178">
        <f>IFERROR(_xll.qlIndexFixing(Index1Y,$H1023,TRUE,_xll.ohTrigger(RecalcTrigger,Trigger1Y)),NA())</f>
        <v>2.4879978349556714E-2</v>
      </c>
      <c r="N1023" s="177">
        <f>IFERROR(_xll.qlIndexFixing(ONIndex1M,I1023,TRUE,_xll.ohTrigger(RecalcTrigger,Trigger1M)),NA())</f>
        <v>2.2919694023250115E-2</v>
      </c>
      <c r="O1023" s="44">
        <f>IFERROR(_xll.qlIndexFixing(ONIndex3M,I1023,TRUE,_xll.ohTrigger(RecalcTrigger,Trigger3M)),NA())</f>
        <v>2.353758298646258E-2</v>
      </c>
      <c r="P1023" s="44">
        <f>IFERROR(_xll.qlIndexFixing(ONIndex6M,I1023,TRUE,_xll.ohTrigger(RecalcTrigger,Trigger6M)),NA())</f>
        <v>2.4310246624967835E-2</v>
      </c>
      <c r="Q1023" s="178">
        <f>IFERROR(_xll.qlIndexFixing(ONIndex1Y,I1023,TRUE,_xll.ohTrigger(RecalcTrigger,Trigger1Y)),NA())</f>
        <v>2.4601803477285467E-2</v>
      </c>
    </row>
    <row r="1024" spans="2:17" x14ac:dyDescent="0.2">
      <c r="B1024" s="39" t="s">
        <v>42</v>
      </c>
      <c r="D1024" s="42">
        <f>_xll.qlCalendarAdvance(Calendar,$D1023,B1024,"f",FALSE)</f>
        <v>46560</v>
      </c>
      <c r="E1024" s="172">
        <f>_xll.qlInterestRateIndexValueDate(IndexON,D1024)</f>
        <v>46560</v>
      </c>
      <c r="F1024" s="188">
        <f>IFERROR(_xll.qlIndexFixing(IndexON,D1024,TRUE,_xll.ohTrigger(RecalcTrigger,TriggerON)),NA())</f>
        <v>2.230681352000663E-2</v>
      </c>
      <c r="H1024" s="42">
        <f>_xll.qlCalendarAdvance(Calendar,$H1023,B1024,"f",FALSE)</f>
        <v>46560</v>
      </c>
      <c r="I1024" s="172">
        <f>_xll.qlInterestRateIndexValueDate(Index1M,$H1024)</f>
        <v>46560</v>
      </c>
      <c r="J1024" s="177">
        <f>IFERROR(_xll.qlIndexFixing(Index1M,$H1024,TRUE,_xll.ohTrigger(RecalcTrigger,Trigger1M)),NA())</f>
        <v>2.295607615837577E-2</v>
      </c>
      <c r="K1024" s="44">
        <f>IFERROR(_xll.qlIndexFixing(Index3M,H1024,TRUE,_xll.ohTrigger(RecalcTrigger,Trigger3M)),NA())</f>
        <v>2.3646342999336423E-2</v>
      </c>
      <c r="L1024" s="44">
        <f>IFERROR(_xll.qlIndexFixing(Index6M,$H1024,TRUE,_xll.ohTrigger(RecalcTrigger,Trigger6M)),NA())</f>
        <v>2.4437133211305664E-2</v>
      </c>
      <c r="M1024" s="178">
        <f>IFERROR(_xll.qlIndexFixing(Index1Y,$H1024,TRUE,_xll.ohTrigger(RecalcTrigger,Trigger1Y)),NA())</f>
        <v>2.4878545504809398E-2</v>
      </c>
      <c r="N1024" s="177">
        <f>IFERROR(_xll.qlIndexFixing(ONIndex1M,I1024,TRUE,_xll.ohTrigger(RecalcTrigger,Trigger1M)),NA())</f>
        <v>2.292492434084803E-2</v>
      </c>
      <c r="O1024" s="44">
        <f>IFERROR(_xll.qlIndexFixing(ONIndex3M,I1024,TRUE,_xll.ohTrigger(RecalcTrigger,Trigger3M)),NA())</f>
        <v>2.3543372429465359E-2</v>
      </c>
      <c r="P1024" s="44">
        <f>IFERROR(_xll.qlIndexFixing(ONIndex6M,I1024,TRUE,_xll.ohTrigger(RecalcTrigger,Trigger6M)),NA())</f>
        <v>2.4311452303318326E-2</v>
      </c>
      <c r="Q1024" s="178">
        <f>IFERROR(_xll.qlIndexFixing(ONIndex1Y,I1024,TRUE,_xll.ohTrigger(RecalcTrigger,Trigger1Y)),NA())</f>
        <v>2.4602061710673473E-2</v>
      </c>
    </row>
    <row r="1025" spans="2:17" x14ac:dyDescent="0.2">
      <c r="B1025" s="39" t="s">
        <v>42</v>
      </c>
      <c r="D1025" s="42">
        <f>_xll.qlCalendarAdvance(Calendar,$D1024,B1025,"f",FALSE)</f>
        <v>46567</v>
      </c>
      <c r="E1025" s="172">
        <f>_xll.qlInterestRateIndexValueDate(IndexON,D1025)</f>
        <v>46567</v>
      </c>
      <c r="F1025" s="188">
        <f>IFERROR(_xll.qlIndexFixing(IndexON,D1025,TRUE,_xll.ohTrigger(RecalcTrigger,TriggerON)),NA())</f>
        <v>2.2313626882675131E-2</v>
      </c>
      <c r="H1025" s="42">
        <f>_xll.qlCalendarAdvance(Calendar,$H1024,B1025,"f",FALSE)</f>
        <v>46567</v>
      </c>
      <c r="I1025" s="172">
        <f>_xll.qlInterestRateIndexValueDate(Index1M,$H1025)</f>
        <v>46567</v>
      </c>
      <c r="J1025" s="177">
        <f>IFERROR(_xll.qlIndexFixing(Index1M,$H1025,TRUE,_xll.ohTrigger(RecalcTrigger,Trigger1M)),NA())</f>
        <v>2.2960854776989875E-2</v>
      </c>
      <c r="K1025" s="44">
        <f>IFERROR(_xll.qlIndexFixing(Index3M,H1025,TRUE,_xll.ohTrigger(RecalcTrigger,Trigger3M)),NA())</f>
        <v>2.3651189532568024E-2</v>
      </c>
      <c r="L1025" s="44">
        <f>IFERROR(_xll.qlIndexFixing(Index6M,$H1025,TRUE,_xll.ohTrigger(RecalcTrigger,Trigger6M)),NA())</f>
        <v>2.4434448080263276E-2</v>
      </c>
      <c r="M1025" s="178">
        <f>IFERROR(_xll.qlIndexFixing(Index1Y,$H1025,TRUE,_xll.ohTrigger(RecalcTrigger,Trigger1Y)),NA())</f>
        <v>2.4877064079739341E-2</v>
      </c>
      <c r="N1025" s="177">
        <f>IFERROR(_xll.qlIndexFixing(ONIndex1M,I1025,TRUE,_xll.ohTrigger(RecalcTrigger,Trigger1M)),NA())</f>
        <v>2.2930004760999267E-2</v>
      </c>
      <c r="O1025" s="44">
        <f>IFERROR(_xll.qlIndexFixing(ONIndex3M,I1025,TRUE,_xll.ohTrigger(RecalcTrigger,Trigger3M)),NA())</f>
        <v>2.3549032363591182E-2</v>
      </c>
      <c r="P1025" s="44">
        <f>IFERROR(_xll.qlIndexFixing(ONIndex6M,I1025,TRUE,_xll.ohTrigger(RecalcTrigger,Trigger6M)),NA())</f>
        <v>2.431231379683596E-2</v>
      </c>
      <c r="Q1025" s="178">
        <f>IFERROR(_xll.qlIndexFixing(ONIndex1Y,I1025,TRUE,_xll.ohTrigger(RecalcTrigger,Trigger1Y)),NA())</f>
        <v>2.4602217499698487E-2</v>
      </c>
    </row>
    <row r="1026" spans="2:17" x14ac:dyDescent="0.2">
      <c r="B1026" s="39" t="s">
        <v>42</v>
      </c>
      <c r="D1026" s="42">
        <f>_xll.qlCalendarAdvance(Calendar,$D1025,B1026,"f",FALSE)</f>
        <v>46574</v>
      </c>
      <c r="E1026" s="172">
        <f>_xll.qlInterestRateIndexValueDate(IndexON,D1026)</f>
        <v>46574</v>
      </c>
      <c r="F1026" s="188">
        <f>IFERROR(_xll.qlIndexFixing(IndexON,D1026,TRUE,_xll.ohTrigger(RecalcTrigger,TriggerON)),NA())</f>
        <v>2.2320240613198372E-2</v>
      </c>
      <c r="H1026" s="42">
        <f>_xll.qlCalendarAdvance(Calendar,$H1025,B1026,"f",FALSE)</f>
        <v>46574</v>
      </c>
      <c r="I1026" s="172">
        <f>_xll.qlInterestRateIndexValueDate(Index1M,$H1026)</f>
        <v>46574</v>
      </c>
      <c r="J1026" s="177">
        <f>IFERROR(_xll.qlIndexFixing(Index1M,$H1026,TRUE,_xll.ohTrigger(RecalcTrigger,Trigger1M)),NA())</f>
        <v>2.2966522359190382E-2</v>
      </c>
      <c r="K1026" s="44">
        <f>IFERROR(_xll.qlIndexFixing(Index3M,H1026,TRUE,_xll.ohTrigger(RecalcTrigger,Trigger3M)),NA())</f>
        <v>2.3655906115074201E-2</v>
      </c>
      <c r="L1026" s="44">
        <f>IFERROR(_xll.qlIndexFixing(Index6M,$H1026,TRUE,_xll.ohTrigger(RecalcTrigger,Trigger6M)),NA())</f>
        <v>2.4432131702616888E-2</v>
      </c>
      <c r="M1026" s="178">
        <f>IFERROR(_xll.qlIndexFixing(Index1Y,$H1026,TRUE,_xll.ohTrigger(RecalcTrigger,Trigger1Y)),NA())</f>
        <v>2.4875535564640602E-2</v>
      </c>
      <c r="N1026" s="177">
        <f>IFERROR(_xll.qlIndexFixing(ONIndex1M,I1026,TRUE,_xll.ohTrigger(RecalcTrigger,Trigger1M)),NA())</f>
        <v>2.2934935283541735E-2</v>
      </c>
      <c r="O1026" s="44">
        <f>IFERROR(_xll.qlIndexFixing(ONIndex3M,I1026,TRUE,_xll.ohTrigger(RecalcTrigger,Trigger3M)),NA())</f>
        <v>2.355456278884005E-2</v>
      </c>
      <c r="P1026" s="44">
        <f>IFERROR(_xll.qlIndexFixing(ONIndex6M,I1026,TRUE,_xll.ohTrigger(RecalcTrigger,Trigger6M)),NA())</f>
        <v>2.4312831105601784E-2</v>
      </c>
      <c r="Q1026" s="178">
        <f>IFERROR(_xll.qlIndexFixing(ONIndex1Y,I1026,TRUE,_xll.ohTrigger(RecalcTrigger,Trigger1Y)),NA())</f>
        <v>2.46022708445226E-2</v>
      </c>
    </row>
    <row r="1027" spans="2:17" x14ac:dyDescent="0.2">
      <c r="B1027" s="39" t="s">
        <v>42</v>
      </c>
      <c r="D1027" s="42">
        <f>_xll.qlCalendarAdvance(Calendar,$D1026,B1027,"f",FALSE)</f>
        <v>46581</v>
      </c>
      <c r="E1027" s="172">
        <f>_xll.qlInterestRateIndexValueDate(IndexON,D1027)</f>
        <v>46581</v>
      </c>
      <c r="F1027" s="188">
        <f>IFERROR(_xll.qlIndexFixing(IndexON,D1027,TRUE,_xll.ohTrigger(RecalcTrigger,TriggerON)),NA())</f>
        <v>2.2326654711576355E-2</v>
      </c>
      <c r="H1027" s="42">
        <f>_xll.qlCalendarAdvance(Calendar,$H1026,B1027,"f",FALSE)</f>
        <v>46581</v>
      </c>
      <c r="I1027" s="172">
        <f>_xll.qlInterestRateIndexValueDate(Index1M,$H1027)</f>
        <v>46581</v>
      </c>
      <c r="J1027" s="177">
        <f>IFERROR(_xll.qlIndexFixing(Index1M,$H1027,TRUE,_xll.ohTrigger(RecalcTrigger,Trigger1M)),NA())</f>
        <v>2.2970990193663523E-2</v>
      </c>
      <c r="K1027" s="44">
        <f>IFERROR(_xll.qlIndexFixing(Index3M,H1027,TRUE,_xll.ohTrigger(RecalcTrigger,Trigger3M)),NA())</f>
        <v>2.366049616823163E-2</v>
      </c>
      <c r="L1027" s="44">
        <f>IFERROR(_xll.qlIndexFixing(Index6M,$H1027,TRUE,_xll.ohTrigger(RecalcTrigger,Trigger6M)),NA())</f>
        <v>2.442908812640146E-2</v>
      </c>
      <c r="M1027" s="178">
        <f>IFERROR(_xll.qlIndexFixing(Index1Y,$H1027,TRUE,_xll.ohTrigger(RecalcTrigger,Trigger1Y)),NA())</f>
        <v>2.487396144980571E-2</v>
      </c>
      <c r="N1027" s="177">
        <f>IFERROR(_xll.qlIndexFixing(ONIndex1M,I1027,TRUE,_xll.ohTrigger(RecalcTrigger,Trigger1M)),NA())</f>
        <v>2.2939715908556479E-2</v>
      </c>
      <c r="O1027" s="44">
        <f>IFERROR(_xll.qlIndexFixing(ONIndex3M,I1027,TRUE,_xll.ohTrigger(RecalcTrigger,Trigger3M)),NA())</f>
        <v>2.3559963705293008E-2</v>
      </c>
      <c r="P1027" s="44">
        <f>IFERROR(_xll.qlIndexFixing(ONIndex6M,I1027,TRUE,_xll.ohTrigger(RecalcTrigger,Trigger6M)),NA())</f>
        <v>2.4313004229453705E-2</v>
      </c>
      <c r="Q1027" s="178">
        <f>IFERROR(_xll.qlIndexFixing(ONIndex1Y,I1027,TRUE,_xll.ohTrigger(RecalcTrigger,Trigger1Y)),NA())</f>
        <v>2.4602221745064767E-2</v>
      </c>
    </row>
    <row r="1028" spans="2:17" x14ac:dyDescent="0.2">
      <c r="B1028" s="39" t="s">
        <v>42</v>
      </c>
      <c r="D1028" s="42">
        <f>_xll.qlCalendarAdvance(Calendar,$D1027,B1028,"f",FALSE)</f>
        <v>46588</v>
      </c>
      <c r="E1028" s="172">
        <f>_xll.qlInterestRateIndexValueDate(IndexON,D1028)</f>
        <v>46588</v>
      </c>
      <c r="F1028" s="188">
        <f>IFERROR(_xll.qlIndexFixing(IndexON,D1028,TRUE,_xll.ohTrigger(RecalcTrigger,TriggerON)),NA())</f>
        <v>2.2332869177809078E-2</v>
      </c>
      <c r="H1028" s="42">
        <f>_xll.qlCalendarAdvance(Calendar,$H1027,B1028,"f",FALSE)</f>
        <v>46588</v>
      </c>
      <c r="I1028" s="172">
        <f>_xll.qlInterestRateIndexValueDate(Index1M,$H1028)</f>
        <v>46588</v>
      </c>
      <c r="J1028" s="177">
        <f>IFERROR(_xll.qlIndexFixing(Index1M,$H1028,TRUE,_xll.ohTrigger(RecalcTrigger,Trigger1M)),NA())</f>
        <v>2.2975307849177035E-2</v>
      </c>
      <c r="K1028" s="44">
        <f>IFERROR(_xll.qlIndexFixing(Index3M,H1028,TRUE,_xll.ohTrigger(RecalcTrigger,Trigger3M)),NA())</f>
        <v>2.3664964876206181E-2</v>
      </c>
      <c r="L1028" s="44">
        <f>IFERROR(_xll.qlIndexFixing(Index6M,$H1028,TRUE,_xll.ohTrigger(RecalcTrigger,Trigger6M)),NA())</f>
        <v>2.4425888562752678E-2</v>
      </c>
      <c r="M1028" s="178">
        <f>IFERROR(_xll.qlIndexFixing(Index1Y,$H1028,TRUE,_xll.ohTrigger(RecalcTrigger,Trigger1Y)),NA())</f>
        <v>2.4872343225523414E-2</v>
      </c>
      <c r="N1028" s="177">
        <f>IFERROR(_xll.qlIndexFixing(ONIndex1M,I1028,TRUE,_xll.ohTrigger(RecalcTrigger,Trigger1M)),NA())</f>
        <v>2.2944346636124546E-2</v>
      </c>
      <c r="O1028" s="44">
        <f>IFERROR(_xll.qlIndexFixing(ONIndex3M,I1028,TRUE,_xll.ohTrigger(RecalcTrigger,Trigger3M)),NA())</f>
        <v>2.3565235112950056E-2</v>
      </c>
      <c r="P1028" s="44">
        <f>IFERROR(_xll.qlIndexFixing(ONIndex6M,I1028,TRUE,_xll.ohTrigger(RecalcTrigger,Trigger6M)),NA())</f>
        <v>2.4312833168553816E-2</v>
      </c>
      <c r="Q1028" s="178">
        <f>IFERROR(_xll.qlIndexFixing(ONIndex1Y,I1028,TRUE,_xll.ohTrigger(RecalcTrigger,Trigger1Y)),NA())</f>
        <v>2.4602070201243942E-2</v>
      </c>
    </row>
    <row r="1029" spans="2:17" x14ac:dyDescent="0.2">
      <c r="B1029" s="39" t="s">
        <v>42</v>
      </c>
      <c r="D1029" s="42">
        <f>_xll.qlCalendarAdvance(Calendar,$D1028,B1029,"f",FALSE)</f>
        <v>46595</v>
      </c>
      <c r="E1029" s="172">
        <f>_xll.qlInterestRateIndexValueDate(IndexON,D1029)</f>
        <v>46595</v>
      </c>
      <c r="F1029" s="188">
        <f>IFERROR(_xll.qlIndexFixing(IndexON,D1029,TRUE,_xll.ohTrigger(RecalcTrigger,TriggerON)),NA())</f>
        <v>2.2338884011815496E-2</v>
      </c>
      <c r="H1029" s="42">
        <f>_xll.qlCalendarAdvance(Calendar,$H1028,B1029,"f",FALSE)</f>
        <v>46595</v>
      </c>
      <c r="I1029" s="172">
        <f>_xll.qlInterestRateIndexValueDate(Index1M,$H1029)</f>
        <v>46595</v>
      </c>
      <c r="J1029" s="177">
        <f>IFERROR(_xll.qlIndexFixing(Index1M,$H1029,TRUE,_xll.ohTrigger(RecalcTrigger,Trigger1M)),NA())</f>
        <v>2.2979475325568832E-2</v>
      </c>
      <c r="K1029" s="44">
        <f>IFERROR(_xll.qlIndexFixing(Index3M,H1029,TRUE,_xll.ohTrigger(RecalcTrigger,Trigger3M)),NA())</f>
        <v>2.3669317443433233E-2</v>
      </c>
      <c r="L1029" s="44">
        <f>IFERROR(_xll.qlIndexFixing(Index6M,$H1029,TRUE,_xll.ohTrigger(RecalcTrigger,Trigger6M)),NA())</f>
        <v>2.4422545962908493E-2</v>
      </c>
      <c r="M1029" s="178">
        <f>IFERROR(_xll.qlIndexFixing(Index1Y,$H1029,TRUE,_xll.ohTrigger(RecalcTrigger,Trigger1Y)),NA())</f>
        <v>2.4870682382080254E-2</v>
      </c>
      <c r="N1029" s="177">
        <f>IFERROR(_xll.qlIndexFixing(ONIndex1M,I1029,TRUE,_xll.ohTrigger(RecalcTrigger,Trigger1M)),NA())</f>
        <v>2.2948827466164889E-2</v>
      </c>
      <c r="O1029" s="44">
        <f>IFERROR(_xll.qlIndexFixing(ONIndex3M,I1029,TRUE,_xll.ohTrigger(RecalcTrigger,Trigger3M)),NA())</f>
        <v>2.3570377011649102E-2</v>
      </c>
      <c r="P1029" s="44">
        <f>IFERROR(_xll.qlIndexFixing(ONIndex6M,I1029,TRUE,_xll.ohTrigger(RecalcTrigger,Trigger6M)),NA())</f>
        <v>2.4312317922740023E-2</v>
      </c>
      <c r="Q1029" s="178">
        <f>IFERROR(_xll.qlIndexFixing(ONIndex1Y,I1029,TRUE,_xll.ohTrigger(RecalcTrigger,Trigger1Y)),NA())</f>
        <v>2.460181621314117E-2</v>
      </c>
    </row>
    <row r="1030" spans="2:17" x14ac:dyDescent="0.2">
      <c r="B1030" s="39" t="s">
        <v>42</v>
      </c>
      <c r="D1030" s="42">
        <f>_xll.qlCalendarAdvance(Calendar,$D1029,B1030,"f",FALSE)</f>
        <v>46602</v>
      </c>
      <c r="E1030" s="172">
        <f>_xll.qlInterestRateIndexValueDate(IndexON,D1030)</f>
        <v>46602</v>
      </c>
      <c r="F1030" s="188">
        <f>IFERROR(_xll.qlIndexFixing(IndexON,D1030,TRUE,_xll.ohTrigger(RecalcTrigger,TriggerON)),NA())</f>
        <v>2.2344699213676655E-2</v>
      </c>
      <c r="H1030" s="42">
        <f>_xll.qlCalendarAdvance(Calendar,$H1029,B1030,"f",FALSE)</f>
        <v>46602</v>
      </c>
      <c r="I1030" s="172">
        <f>_xll.qlInterestRateIndexValueDate(Index1M,$H1030)</f>
        <v>46602</v>
      </c>
      <c r="J1030" s="177">
        <f>IFERROR(_xll.qlIndexFixing(Index1M,$H1030,TRUE,_xll.ohTrigger(RecalcTrigger,Trigger1M)),NA())</f>
        <v>2.2983492622676814E-2</v>
      </c>
      <c r="K1030" s="44">
        <f>IFERROR(_xll.qlIndexFixing(Index3M,H1030,TRUE,_xll.ohTrigger(RecalcTrigger,Trigger3M)),NA())</f>
        <v>2.367355907438163E-2</v>
      </c>
      <c r="L1030" s="44">
        <f>IFERROR(_xll.qlIndexFixing(Index6M,$H1030,TRUE,_xll.ohTrigger(RecalcTrigger,Trigger6M)),NA())</f>
        <v>2.4419073278053129E-2</v>
      </c>
      <c r="M1030" s="178">
        <f>IFERROR(_xll.qlIndexFixing(Index1Y,$H1030,TRUE,_xll.ohTrigger(RecalcTrigger,Trigger1Y)),NA())</f>
        <v>2.4868980409757234E-2</v>
      </c>
      <c r="N1030" s="177">
        <f>IFERROR(_xll.qlIndexFixing(ONIndex1M,I1030,TRUE,_xll.ohTrigger(RecalcTrigger,Trigger1M)),NA())</f>
        <v>2.2953158398596463E-2</v>
      </c>
      <c r="O1030" s="44">
        <f>IFERROR(_xll.qlIndexFixing(ONIndex3M,I1030,TRUE,_xll.ohTrigger(RecalcTrigger,Trigger3M)),NA())</f>
        <v>2.3575389401471192E-2</v>
      </c>
      <c r="P1030" s="44">
        <f>IFERROR(_xll.qlIndexFixing(ONIndex6M,I1030,TRUE,_xll.ohTrigger(RecalcTrigger,Trigger6M)),NA())</f>
        <v>2.4311458492255467E-2</v>
      </c>
      <c r="Q1030" s="178">
        <f>IFERROR(_xll.qlIndexFixing(ONIndex1Y,I1030,TRUE,_xll.ohTrigger(RecalcTrigger,Trigger1Y)),NA())</f>
        <v>2.4601459780756452E-2</v>
      </c>
    </row>
    <row r="1031" spans="2:17" x14ac:dyDescent="0.2">
      <c r="B1031" s="39" t="s">
        <v>42</v>
      </c>
      <c r="D1031" s="42">
        <f>_xll.qlCalendarAdvance(Calendar,$D1030,B1031,"f",FALSE)</f>
        <v>46609</v>
      </c>
      <c r="E1031" s="172">
        <f>_xll.qlInterestRateIndexValueDate(IndexON,D1031)</f>
        <v>46609</v>
      </c>
      <c r="F1031" s="188">
        <f>IFERROR(_xll.qlIndexFixing(IndexON,D1031,TRUE,_xll.ohTrigger(RecalcTrigger,TriggerON)),NA())</f>
        <v>2.2350314783230463E-2</v>
      </c>
      <c r="H1031" s="42">
        <f>_xll.qlCalendarAdvance(Calendar,$H1030,B1031,"f",FALSE)</f>
        <v>46609</v>
      </c>
      <c r="I1031" s="172">
        <f>_xll.qlInterestRateIndexValueDate(Index1M,$H1031)</f>
        <v>46609</v>
      </c>
      <c r="J1031" s="177">
        <f>IFERROR(_xll.qlIndexFixing(Index1M,$H1031,TRUE,_xll.ohTrigger(RecalcTrigger,Trigger1M)),NA())</f>
        <v>2.2987359740346734E-2</v>
      </c>
      <c r="K1031" s="44">
        <f>IFERROR(_xll.qlIndexFixing(Index3M,H1031,TRUE,_xll.ohTrigger(RecalcTrigger,Trigger3M)),NA())</f>
        <v>2.367769497355017E-2</v>
      </c>
      <c r="L1031" s="44">
        <f>IFERROR(_xll.qlIndexFixing(Index6M,$H1031,TRUE,_xll.ohTrigger(RecalcTrigger,Trigger6M)),NA())</f>
        <v>2.4415483459307372E-2</v>
      </c>
      <c r="M1031" s="178">
        <f>IFERROR(_xll.qlIndexFixing(Index1Y,$H1031,TRUE,_xll.ohTrigger(RecalcTrigger,Trigger1Y)),NA())</f>
        <v>2.4867238798831154E-2</v>
      </c>
      <c r="N1031" s="177">
        <f>IFERROR(_xll.qlIndexFixing(ONIndex1M,I1031,TRUE,_xll.ohTrigger(RecalcTrigger,Trigger1M)),NA())</f>
        <v>2.2957339433500312E-2</v>
      </c>
      <c r="O1031" s="44">
        <f>IFERROR(_xll.qlIndexFixing(ONIndex3M,I1031,TRUE,_xll.ohTrigger(RecalcTrigger,Trigger3M)),NA())</f>
        <v>2.3580272282416326E-2</v>
      </c>
      <c r="P1031" s="44">
        <f>IFERROR(_xll.qlIndexFixing(ONIndex6M,I1031,TRUE,_xll.ohTrigger(RecalcTrigger,Trigger6M)),NA())</f>
        <v>2.4310254876857007E-2</v>
      </c>
      <c r="Q1031" s="178">
        <f>IFERROR(_xll.qlIndexFixing(ONIndex1Y,I1031,TRUE,_xll.ohTrigger(RecalcTrigger,Trigger1Y)),NA())</f>
        <v>2.4601000904089787E-2</v>
      </c>
    </row>
    <row r="1032" spans="2:17" x14ac:dyDescent="0.2">
      <c r="B1032" s="39" t="s">
        <v>42</v>
      </c>
      <c r="D1032" s="42">
        <f>_xll.qlCalendarAdvance(Calendar,$D1031,B1032,"f",FALSE)</f>
        <v>46616</v>
      </c>
      <c r="E1032" s="172">
        <f>_xll.qlInterestRateIndexValueDate(IndexON,D1032)</f>
        <v>46616</v>
      </c>
      <c r="F1032" s="188">
        <f>IFERROR(_xll.qlIndexFixing(IndexON,D1032,TRUE,_xll.ohTrigger(RecalcTrigger,TriggerON)),NA())</f>
        <v>2.2355730720639011E-2</v>
      </c>
      <c r="H1032" s="42">
        <f>_xll.qlCalendarAdvance(Calendar,$H1031,B1032,"f",FALSE)</f>
        <v>46616</v>
      </c>
      <c r="I1032" s="172">
        <f>_xll.qlInterestRateIndexValueDate(Index1M,$H1032)</f>
        <v>46616</v>
      </c>
      <c r="J1032" s="177">
        <f>IFERROR(_xll.qlIndexFixing(Index1M,$H1032,TRUE,_xll.ohTrigger(RecalcTrigger,Trigger1M)),NA())</f>
        <v>2.2991076678432192E-2</v>
      </c>
      <c r="K1032" s="44">
        <f>IFERROR(_xll.qlIndexFixing(Index3M,H1032,TRUE,_xll.ohTrigger(RecalcTrigger,Trigger3M)),NA())</f>
        <v>2.3681730345470258E-2</v>
      </c>
      <c r="L1032" s="44">
        <f>IFERROR(_xll.qlIndexFixing(Index6M,$H1032,TRUE,_xll.ohTrigger(RecalcTrigger,Trigger6M)),NA())</f>
        <v>2.4411789457723307E-2</v>
      </c>
      <c r="M1032" s="178">
        <f>IFERROR(_xll.qlIndexFixing(Index1Y,$H1032,TRUE,_xll.ohTrigger(RecalcTrigger,Trigger1Y)),NA())</f>
        <v>2.4865459039573497E-2</v>
      </c>
      <c r="N1032" s="177">
        <f>IFERROR(_xll.qlIndexFixing(ONIndex1M,I1032,TRUE,_xll.ohTrigger(RecalcTrigger,Trigger1M)),NA())</f>
        <v>2.2961370570795392E-2</v>
      </c>
      <c r="O1032" s="44">
        <f>IFERROR(_xll.qlIndexFixing(ONIndex3M,I1032,TRUE,_xll.ohTrigger(RecalcTrigger,Trigger3M)),NA())</f>
        <v>2.358502565456555E-2</v>
      </c>
      <c r="P1032" s="44">
        <f>IFERROR(_xll.qlIndexFixing(ONIndex6M,I1032,TRUE,_xll.ohTrigger(RecalcTrigger,Trigger6M)),NA())</f>
        <v>2.4308707076544644E-2</v>
      </c>
      <c r="Q1032" s="178">
        <f>IFERROR(_xll.qlIndexFixing(ONIndex1Y,I1032,TRUE,_xll.ohTrigger(RecalcTrigger,Trigger1Y)),NA())</f>
        <v>2.4600439583222222E-2</v>
      </c>
    </row>
    <row r="1033" spans="2:17" x14ac:dyDescent="0.2">
      <c r="B1033" s="39" t="s">
        <v>42</v>
      </c>
      <c r="D1033" s="42">
        <f>_xll.qlCalendarAdvance(Calendar,$D1032,B1033,"f",FALSE)</f>
        <v>46623</v>
      </c>
      <c r="E1033" s="172">
        <f>_xll.qlInterestRateIndexValueDate(IndexON,D1033)</f>
        <v>46623</v>
      </c>
      <c r="F1033" s="188">
        <f>IFERROR(_xll.qlIndexFixing(IndexON,D1033,TRUE,_xll.ohTrigger(RecalcTrigger,TriggerON)),NA())</f>
        <v>2.2360947025821254E-2</v>
      </c>
      <c r="H1033" s="42">
        <f>_xll.qlCalendarAdvance(Calendar,$H1032,B1033,"f",FALSE)</f>
        <v>46623</v>
      </c>
      <c r="I1033" s="172">
        <f>_xll.qlInterestRateIndexValueDate(Index1M,$H1033)</f>
        <v>46623</v>
      </c>
      <c r="J1033" s="177">
        <f>IFERROR(_xll.qlIndexFixing(Index1M,$H1033,TRUE,_xll.ohTrigger(RecalcTrigger,Trigger1M)),NA())</f>
        <v>2.2994643436794613E-2</v>
      </c>
      <c r="K1033" s="44">
        <f>IFERROR(_xll.qlIndexFixing(Index3M,H1033,TRUE,_xll.ohTrigger(RecalcTrigger,Trigger3M)),NA())</f>
        <v>2.3685670394698828E-2</v>
      </c>
      <c r="L1033" s="44">
        <f>IFERROR(_xll.qlIndexFixing(Index6M,$H1033,TRUE,_xll.ohTrigger(RecalcTrigger,Trigger6M)),NA())</f>
        <v>2.4408004224274606E-2</v>
      </c>
      <c r="M1033" s="178">
        <f>IFERROR(_xll.qlIndexFixing(Index1Y,$H1033,TRUE,_xll.ohTrigger(RecalcTrigger,Trigger1Y)),NA())</f>
        <v>2.4863642622249094E-2</v>
      </c>
      <c r="N1033" s="177">
        <f>IFERROR(_xll.qlIndexFixing(ONIndex1M,I1033,TRUE,_xll.ohTrigger(RecalcTrigger,Trigger1M)),NA())</f>
        <v>2.296525181072484E-2</v>
      </c>
      <c r="O1033" s="44">
        <f>IFERROR(_xll.qlIndexFixing(ONIndex3M,I1033,TRUE,_xll.ohTrigger(RecalcTrigger,Trigger3M)),NA())</f>
        <v>2.3589649517756772E-2</v>
      </c>
      <c r="P1033" s="44">
        <f>IFERROR(_xll.qlIndexFixing(ONIndex6M,I1033,TRUE,_xll.ohTrigger(RecalcTrigger,Trigger6M)),NA())</f>
        <v>2.4306815091561518E-2</v>
      </c>
      <c r="Q1033" s="178">
        <f>IFERROR(_xll.qlIndexFixing(ONIndex1Y,I1033,TRUE,_xll.ohTrigger(RecalcTrigger,Trigger1Y)),NA())</f>
        <v>2.4599775817991665E-2</v>
      </c>
    </row>
    <row r="1034" spans="2:17" x14ac:dyDescent="0.2">
      <c r="B1034" s="39" t="s">
        <v>42</v>
      </c>
      <c r="D1034" s="42">
        <f>_xll.qlCalendarAdvance(Calendar,$D1033,B1034,"f",FALSE)</f>
        <v>46630</v>
      </c>
      <c r="E1034" s="172">
        <f>_xll.qlInterestRateIndexValueDate(IndexON,D1034)</f>
        <v>46630</v>
      </c>
      <c r="F1034" s="188">
        <f>IFERROR(_xll.qlIndexFixing(IndexON,D1034,TRUE,_xll.ohTrigger(RecalcTrigger,TriggerON)),NA())</f>
        <v>2.2365963698777191E-2</v>
      </c>
      <c r="H1034" s="42">
        <f>_xll.qlCalendarAdvance(Calendar,$H1033,B1034,"f",FALSE)</f>
        <v>46630</v>
      </c>
      <c r="I1034" s="172">
        <f>_xll.qlInterestRateIndexValueDate(Index1M,$H1034)</f>
        <v>46630</v>
      </c>
      <c r="J1034" s="177">
        <f>IFERROR(_xll.qlIndexFixing(Index1M,$H1034,TRUE,_xll.ohTrigger(RecalcTrigger,Trigger1M)),NA())</f>
        <v>2.299710471015981E-2</v>
      </c>
      <c r="K1034" s="44">
        <f>IFERROR(_xll.qlIndexFixing(Index3M,H1034,TRUE,_xll.ohTrigger(RecalcTrigger,Trigger3M)),NA())</f>
        <v>2.3688493513358128E-2</v>
      </c>
      <c r="L1034" s="44">
        <f>IFERROR(_xll.qlIndexFixing(Index6M,$H1034,TRUE,_xll.ohTrigger(RecalcTrigger,Trigger6M)),NA())</f>
        <v>2.4403093555205483E-2</v>
      </c>
      <c r="M1034" s="178">
        <f>IFERROR(_xll.qlIndexFixing(Index1Y,$H1034,TRUE,_xll.ohTrigger(RecalcTrigger,Trigger1Y)),NA())</f>
        <v>2.4861791037116818E-2</v>
      </c>
      <c r="N1034" s="177">
        <f>IFERROR(_xll.qlIndexFixing(ONIndex1M,I1034,TRUE,_xll.ohTrigger(RecalcTrigger,Trigger1M)),NA())</f>
        <v>2.2968983152883427E-2</v>
      </c>
      <c r="O1034" s="44">
        <f>IFERROR(_xll.qlIndexFixing(ONIndex3M,I1034,TRUE,_xll.ohTrigger(RecalcTrigger,Trigger3M)),NA())</f>
        <v>2.3594143871989992E-2</v>
      </c>
      <c r="P1034" s="44">
        <f>IFERROR(_xll.qlIndexFixing(ONIndex6M,I1034,TRUE,_xll.ohTrigger(RecalcTrigger,Trigger6M)),NA())</f>
        <v>2.4304578921745534E-2</v>
      </c>
      <c r="Q1034" s="178">
        <f>IFERROR(_xll.qlIndexFixing(ONIndex1Y,I1034,TRUE,_xll.ohTrigger(RecalcTrigger,Trigger1Y)),NA())</f>
        <v>2.4599009608398115E-2</v>
      </c>
    </row>
    <row r="1035" spans="2:17" x14ac:dyDescent="0.2">
      <c r="B1035" s="39" t="s">
        <v>42</v>
      </c>
      <c r="D1035" s="42">
        <f>_xll.qlCalendarAdvance(Calendar,$D1034,B1035,"f",FALSE)</f>
        <v>46637</v>
      </c>
      <c r="E1035" s="172">
        <f>_xll.qlInterestRateIndexValueDate(IndexON,D1035)</f>
        <v>46637</v>
      </c>
      <c r="F1035" s="188">
        <f>IFERROR(_xll.qlIndexFixing(IndexON,D1035,TRUE,_xll.ohTrigger(RecalcTrigger,TriggerON)),NA())</f>
        <v>2.2370780739506824E-2</v>
      </c>
      <c r="H1035" s="42">
        <f>_xll.qlCalendarAdvance(Calendar,$H1034,B1035,"f",FALSE)</f>
        <v>46637</v>
      </c>
      <c r="I1035" s="172">
        <f>_xll.qlInterestRateIndexValueDate(Index1M,$H1035)</f>
        <v>46637</v>
      </c>
      <c r="J1035" s="177">
        <f>IFERROR(_xll.qlIndexFixing(Index1M,$H1035,TRUE,_xll.ohTrigger(RecalcTrigger,Trigger1M)),NA())</f>
        <v>2.3000384163189207E-2</v>
      </c>
      <c r="K1035" s="44">
        <f>IFERROR(_xll.qlIndexFixing(Index3M,H1035,TRUE,_xll.ohTrigger(RecalcTrigger,Trigger3M)),NA())</f>
        <v>2.369226314962344E-2</v>
      </c>
      <c r="L1035" s="44">
        <f>IFERROR(_xll.qlIndexFixing(Index6M,$H1035,TRUE,_xll.ohTrigger(RecalcTrigger,Trigger6M)),NA())</f>
        <v>2.4399167476268888E-2</v>
      </c>
      <c r="M1035" s="178">
        <f>IFERROR(_xll.qlIndexFixing(Index1Y,$H1035,TRUE,_xll.ohTrigger(RecalcTrigger,Trigger1Y)),NA())</f>
        <v>2.4859905774428433E-2</v>
      </c>
      <c r="N1035" s="177">
        <f>IFERROR(_xll.qlIndexFixing(ONIndex1M,I1035,TRUE,_xll.ohTrigger(RecalcTrigger,Trigger1M)),NA())</f>
        <v>2.2972564597595335E-2</v>
      </c>
      <c r="O1035" s="44">
        <f>IFERROR(_xll.qlIndexFixing(ONIndex3M,I1035,TRUE,_xll.ohTrigger(RecalcTrigger,Trigger3M)),NA())</f>
        <v>2.3598508717427302E-2</v>
      </c>
      <c r="P1035" s="44">
        <f>IFERROR(_xll.qlIndexFixing(ONIndex6M,I1035,TRUE,_xll.ohTrigger(RecalcTrigger,Trigger6M)),NA())</f>
        <v>2.4301998567096694E-2</v>
      </c>
      <c r="Q1035" s="178">
        <f>IFERROR(_xll.qlIndexFixing(ONIndex1Y,I1035,TRUE,_xll.ohTrigger(RecalcTrigger,Trigger1Y)),NA())</f>
        <v>2.4598140954522618E-2</v>
      </c>
    </row>
    <row r="1036" spans="2:17" x14ac:dyDescent="0.2">
      <c r="B1036" s="39" t="s">
        <v>42</v>
      </c>
      <c r="D1036" s="42">
        <f>_xll.qlCalendarAdvance(Calendar,$D1035,B1036,"f",FALSE)</f>
        <v>46644</v>
      </c>
      <c r="E1036" s="172">
        <f>_xll.qlInterestRateIndexValueDate(IndexON,D1036)</f>
        <v>46644</v>
      </c>
      <c r="F1036" s="188">
        <f>IFERROR(_xll.qlIndexFixing(IndexON,D1036,TRUE,_xll.ohTrigger(RecalcTrigger,TriggerON)),NA())</f>
        <v>2.237539814801015E-2</v>
      </c>
      <c r="H1036" s="42">
        <f>_xll.qlCalendarAdvance(Calendar,$H1035,B1036,"f",FALSE)</f>
        <v>46644</v>
      </c>
      <c r="I1036" s="172">
        <f>_xll.qlInterestRateIndexValueDate(Index1M,$H1036)</f>
        <v>46644</v>
      </c>
      <c r="J1036" s="177">
        <f>IFERROR(_xll.qlIndexFixing(Index1M,$H1036,TRUE,_xll.ohTrigger(RecalcTrigger,Trigger1M)),NA())</f>
        <v>2.3003534148845449E-2</v>
      </c>
      <c r="K1036" s="44">
        <f>IFERROR(_xll.qlIndexFixing(Index3M,H1036,TRUE,_xll.ohTrigger(RecalcTrigger,Trigger3M)),NA())</f>
        <v>2.3695952886081516E-2</v>
      </c>
      <c r="L1036" s="44">
        <f>IFERROR(_xll.qlIndexFixing(Index6M,$H1036,TRUE,_xll.ohTrigger(RecalcTrigger,Trigger6M)),NA())</f>
        <v>2.4395188536855003E-2</v>
      </c>
      <c r="M1036" s="178">
        <f>IFERROR(_xll.qlIndexFixing(Index1Y,$H1036,TRUE,_xll.ohTrigger(RecalcTrigger,Trigger1Y)),NA())</f>
        <v>2.4857988324427968E-2</v>
      </c>
      <c r="N1036" s="177">
        <f>IFERROR(_xll.qlIndexFixing(ONIndex1M,I1036,TRUE,_xll.ohTrigger(RecalcTrigger,Trigger1M)),NA())</f>
        <v>2.2975996144698474E-2</v>
      </c>
      <c r="O1036" s="44">
        <f>IFERROR(_xll.qlIndexFixing(ONIndex3M,I1036,TRUE,_xll.ohTrigger(RecalcTrigger,Trigger3M)),NA())</f>
        <v>2.3602744053825564E-2</v>
      </c>
      <c r="P1036" s="44">
        <f>IFERROR(_xll.qlIndexFixing(ONIndex6M,I1036,TRUE,_xll.ohTrigger(RecalcTrigger,Trigger6M)),NA())</f>
        <v>2.4299074027696044E-2</v>
      </c>
      <c r="Q1036" s="178">
        <f>IFERROR(_xll.qlIndexFixing(ONIndex1Y,I1036,TRUE,_xll.ohTrigger(RecalcTrigger,Trigger1Y)),NA())</f>
        <v>2.4597169856446222E-2</v>
      </c>
    </row>
    <row r="1037" spans="2:17" x14ac:dyDescent="0.2">
      <c r="B1037" s="39" t="s">
        <v>42</v>
      </c>
      <c r="D1037" s="42">
        <f>_xll.qlCalendarAdvance(Calendar,$D1036,B1037,"f",FALSE)</f>
        <v>46651</v>
      </c>
      <c r="E1037" s="172">
        <f>_xll.qlInterestRateIndexValueDate(IndexON,D1037)</f>
        <v>46651</v>
      </c>
      <c r="F1037" s="188">
        <f>IFERROR(_xll.qlIndexFixing(IndexON,D1037,TRUE,_xll.ohTrigger(RecalcTrigger,TriggerON)),NA())</f>
        <v>2.2379815924125079E-2</v>
      </c>
      <c r="H1037" s="42">
        <f>_xll.qlCalendarAdvance(Calendar,$H1036,B1037,"f",FALSE)</f>
        <v>46651</v>
      </c>
      <c r="I1037" s="172">
        <f>_xll.qlInterestRateIndexValueDate(Index1M,$H1037)</f>
        <v>46651</v>
      </c>
      <c r="J1037" s="177">
        <f>IFERROR(_xll.qlIndexFixing(Index1M,$H1037,TRUE,_xll.ohTrigger(RecalcTrigger,Trigger1M)),NA())</f>
        <v>2.3006578795495135E-2</v>
      </c>
      <c r="K1037" s="44">
        <f>IFERROR(_xll.qlIndexFixing(Index3M,H1037,TRUE,_xll.ohTrigger(RecalcTrigger,Trigger3M)),NA())</f>
        <v>2.3699567984251567E-2</v>
      </c>
      <c r="L1037" s="44">
        <f>IFERROR(_xll.qlIndexFixing(Index6M,$H1037,TRUE,_xll.ohTrigger(RecalcTrigger,Trigger6M)),NA())</f>
        <v>2.4391169828146465E-2</v>
      </c>
      <c r="M1037" s="178">
        <f>IFERROR(_xll.qlIndexFixing(Index1Y,$H1037,TRUE,_xll.ohTrigger(RecalcTrigger,Trigger1Y)),NA())</f>
        <v>2.4856040177351695E-2</v>
      </c>
      <c r="N1037" s="177">
        <f>IFERROR(_xll.qlIndexFixing(ONIndex1M,I1037,TRUE,_xll.ohTrigger(RecalcTrigger,Trigger1M)),NA())</f>
        <v>2.2979277794273889E-2</v>
      </c>
      <c r="O1037" s="44">
        <f>IFERROR(_xll.qlIndexFixing(ONIndex3M,I1037,TRUE,_xll.ohTrigger(RecalcTrigger,Trigger3M)),NA())</f>
        <v>2.3606849881427916E-2</v>
      </c>
      <c r="P1037" s="44">
        <f>IFERROR(_xll.qlIndexFixing(ONIndex6M,I1037,TRUE,_xll.ohTrigger(RecalcTrigger,Trigger6M)),NA())</f>
        <v>2.4295805303462537E-2</v>
      </c>
      <c r="Q1037" s="178">
        <f>IFERROR(_xll.qlIndexFixing(ONIndex1Y,I1037,TRUE,_xll.ohTrigger(RecalcTrigger,Trigger1Y)),NA())</f>
        <v>2.4596096314006832E-2</v>
      </c>
    </row>
    <row r="1038" spans="2:17" x14ac:dyDescent="0.2">
      <c r="B1038" s="39" t="s">
        <v>42</v>
      </c>
      <c r="D1038" s="42">
        <f>_xll.qlCalendarAdvance(Calendar,$D1037,B1038,"f",FALSE)</f>
        <v>46658</v>
      </c>
      <c r="E1038" s="172">
        <f>_xll.qlInterestRateIndexValueDate(IndexON,D1038)</f>
        <v>46658</v>
      </c>
      <c r="F1038" s="188">
        <f>IFERROR(_xll.qlIndexFixing(IndexON,D1038,TRUE,_xll.ohTrigger(RecalcTrigger,TriggerON)),NA())</f>
        <v>2.2384034068175795E-2</v>
      </c>
      <c r="H1038" s="42">
        <f>_xll.qlCalendarAdvance(Calendar,$H1037,B1038,"f",FALSE)</f>
        <v>46658</v>
      </c>
      <c r="I1038" s="172">
        <f>_xll.qlInterestRateIndexValueDate(Index1M,$H1038)</f>
        <v>46658</v>
      </c>
      <c r="J1038" s="177">
        <f>IFERROR(_xll.qlIndexFixing(Index1M,$H1038,TRUE,_xll.ohTrigger(RecalcTrigger,Trigger1M)),NA())</f>
        <v>2.3009542243243069E-2</v>
      </c>
      <c r="K1038" s="44">
        <f>IFERROR(_xll.qlIndexFixing(Index3M,H1038,TRUE,_xll.ohTrigger(RecalcTrigger,Trigger3M)),NA())</f>
        <v>2.3704122961917609E-2</v>
      </c>
      <c r="L1038" s="44">
        <f>IFERROR(_xll.qlIndexFixing(Index6M,$H1038,TRUE,_xll.ohTrigger(RecalcTrigger,Trigger6M)),NA())</f>
        <v>2.4387124441225719E-2</v>
      </c>
      <c r="M1038" s="178">
        <f>IFERROR(_xll.qlIndexFixing(Index1Y,$H1038,TRUE,_xll.ohTrigger(RecalcTrigger,Trigger1Y)),NA())</f>
        <v>2.485406282342659E-2</v>
      </c>
      <c r="N1038" s="177">
        <f>IFERROR(_xll.qlIndexFixing(ONIndex1M,I1038,TRUE,_xll.ohTrigger(RecalcTrigger,Trigger1M)),NA())</f>
        <v>2.2982409546159488E-2</v>
      </c>
      <c r="O1038" s="44">
        <f>IFERROR(_xll.qlIndexFixing(ONIndex3M,I1038,TRUE,_xll.ohTrigger(RecalcTrigger,Trigger3M)),NA())</f>
        <v>2.3610826200072266E-2</v>
      </c>
      <c r="P1038" s="44">
        <f>IFERROR(_xll.qlIndexFixing(ONIndex6M,I1038,TRUE,_xll.ohTrigger(RecalcTrigger,Trigger6M)),NA())</f>
        <v>2.4292192394558265E-2</v>
      </c>
      <c r="Q1038" s="178">
        <f>IFERROR(_xll.qlIndexFixing(ONIndex1Y,I1038,TRUE,_xll.ohTrigger(RecalcTrigger,Trigger1Y)),NA())</f>
        <v>2.4594920327285497E-2</v>
      </c>
    </row>
    <row r="1039" spans="2:17" x14ac:dyDescent="0.2">
      <c r="B1039" s="39" t="s">
        <v>42</v>
      </c>
      <c r="D1039" s="42">
        <f>_xll.qlCalendarAdvance(Calendar,$D1038,B1039,"f",FALSE)</f>
        <v>46665</v>
      </c>
      <c r="E1039" s="172">
        <f>_xll.qlInterestRateIndexValueDate(IndexON,D1039)</f>
        <v>46665</v>
      </c>
      <c r="F1039" s="188">
        <f>IFERROR(_xll.qlIndexFixing(IndexON,D1039,TRUE,_xll.ohTrigger(RecalcTrigger,TriggerON)),NA())</f>
        <v>2.2388082617859073E-2</v>
      </c>
      <c r="H1039" s="42">
        <f>_xll.qlCalendarAdvance(Calendar,$H1038,B1039,"f",FALSE)</f>
        <v>46665</v>
      </c>
      <c r="I1039" s="172">
        <f>_xll.qlInterestRateIndexValueDate(Index1M,$H1039)</f>
        <v>46665</v>
      </c>
      <c r="J1039" s="177">
        <f>IFERROR(_xll.qlIndexFixing(Index1M,$H1039,TRUE,_xll.ohTrigger(RecalcTrigger,Trigger1M)),NA())</f>
        <v>2.3013376207148203E-2</v>
      </c>
      <c r="K1039" s="44">
        <f>IFERROR(_xll.qlIndexFixing(Index3M,H1039,TRUE,_xll.ohTrigger(RecalcTrigger,Trigger3M)),NA())</f>
        <v>2.3707600210345455E-2</v>
      </c>
      <c r="L1039" s="44">
        <f>IFERROR(_xll.qlIndexFixing(Index6M,$H1039,TRUE,_xll.ohTrigger(RecalcTrigger,Trigger6M)),NA())</f>
        <v>2.4383583456097067E-2</v>
      </c>
      <c r="M1039" s="178">
        <f>IFERROR(_xll.qlIndexFixing(Index1Y,$H1039,TRUE,_xll.ohTrigger(RecalcTrigger,Trigger1Y)),NA())</f>
        <v>2.4852057706534217E-2</v>
      </c>
      <c r="N1039" s="177">
        <f>IFERROR(_xll.qlIndexFixing(ONIndex1M,I1039,TRUE,_xll.ohTrigger(RecalcTrigger,Trigger1M)),NA())</f>
        <v>2.2985412827208895E-2</v>
      </c>
      <c r="O1039" s="44">
        <f>IFERROR(_xll.qlIndexFixing(ONIndex3M,I1039,TRUE,_xll.ohTrigger(RecalcTrigger,Trigger3M)),NA())</f>
        <v>2.3614687119835054E-2</v>
      </c>
      <c r="P1039" s="44">
        <f>IFERROR(_xll.qlIndexFixing(ONIndex6M,I1039,TRUE,_xll.ohTrigger(RecalcTrigger,Trigger6M)),NA())</f>
        <v>2.4288305076319849E-2</v>
      </c>
      <c r="Q1039" s="178">
        <f>IFERROR(_xll.qlIndexFixing(ONIndex1Y,I1039,TRUE,_xll.ohTrigger(RecalcTrigger,Trigger1Y)),NA())</f>
        <v>2.4593657669023106E-2</v>
      </c>
    </row>
    <row r="1040" spans="2:17" x14ac:dyDescent="0.2">
      <c r="B1040" s="39" t="s">
        <v>42</v>
      </c>
      <c r="D1040" s="42">
        <f>_xll.qlCalendarAdvance(Calendar,$D1039,B1040,"f",FALSE)</f>
        <v>46672</v>
      </c>
      <c r="E1040" s="172">
        <f>_xll.qlInterestRateIndexValueDate(IndexON,D1040)</f>
        <v>46672</v>
      </c>
      <c r="F1040" s="188">
        <f>IFERROR(_xll.qlIndexFixing(IndexON,D1040,TRUE,_xll.ohTrigger(RecalcTrigger,TriggerON)),NA())</f>
        <v>2.2392066952385825E-2</v>
      </c>
      <c r="H1040" s="42">
        <f>_xll.qlCalendarAdvance(Calendar,$H1039,B1040,"f",FALSE)</f>
        <v>46672</v>
      </c>
      <c r="I1040" s="172">
        <f>_xll.qlInterestRateIndexValueDate(Index1M,$H1040)</f>
        <v>46672</v>
      </c>
      <c r="J1040" s="177">
        <f>IFERROR(_xll.qlIndexFixing(Index1M,$H1040,TRUE,_xll.ohTrigger(RecalcTrigger,Trigger1M)),NA())</f>
        <v>2.3016231658936983E-2</v>
      </c>
      <c r="K1040" s="44">
        <f>IFERROR(_xll.qlIndexFixing(Index3M,H1040,TRUE,_xll.ohTrigger(RecalcTrigger,Trigger3M)),NA())</f>
        <v>2.3711015526193653E-2</v>
      </c>
      <c r="L1040" s="44">
        <f>IFERROR(_xll.qlIndexFixing(Index6M,$H1040,TRUE,_xll.ohTrigger(RecalcTrigger,Trigger6M)),NA())</f>
        <v>2.4379515086418713E-2</v>
      </c>
      <c r="M1040" s="178">
        <f>IFERROR(_xll.qlIndexFixing(Index1Y,$H1040,TRUE,_xll.ohTrigger(RecalcTrigger,Trigger1Y)),NA())</f>
        <v>2.4850025492217331E-2</v>
      </c>
      <c r="N1040" s="177">
        <f>IFERROR(_xll.qlIndexFixing(ONIndex1M,I1040,TRUE,_xll.ohTrigger(RecalcTrigger,Trigger1M)),NA())</f>
        <v>2.298836280590244E-2</v>
      </c>
      <c r="O1040" s="44">
        <f>IFERROR(_xll.qlIndexFixing(ONIndex3M,I1040,TRUE,_xll.ohTrigger(RecalcTrigger,Trigger3M)),NA())</f>
        <v>2.3618482140785879E-2</v>
      </c>
      <c r="P1040" s="44">
        <f>IFERROR(_xll.qlIndexFixing(ONIndex6M,I1040,TRUE,_xll.ohTrigger(RecalcTrigger,Trigger6M)),NA())</f>
        <v>2.4284388135260571E-2</v>
      </c>
      <c r="Q1040" s="178">
        <f>IFERROR(_xll.qlIndexFixing(ONIndex1Y,I1040,TRUE,_xll.ohTrigger(RecalcTrigger,Trigger1Y)),NA())</f>
        <v>2.4592363672676365E-2</v>
      </c>
    </row>
    <row r="1041" spans="2:17" x14ac:dyDescent="0.2">
      <c r="B1041" s="39" t="s">
        <v>42</v>
      </c>
      <c r="D1041" s="42">
        <f>_xll.qlCalendarAdvance(Calendar,$D1040,B1041,"f",FALSE)</f>
        <v>46679</v>
      </c>
      <c r="E1041" s="172">
        <f>_xll.qlInterestRateIndexValueDate(IndexON,D1041)</f>
        <v>46679</v>
      </c>
      <c r="F1041" s="188">
        <f>IFERROR(_xll.qlIndexFixing(IndexON,D1041,TRUE,_xll.ohTrigger(RecalcTrigger,TriggerON)),NA())</f>
        <v>2.2395996427819753E-2</v>
      </c>
      <c r="H1041" s="42">
        <f>_xll.qlCalendarAdvance(Calendar,$H1040,B1041,"f",FALSE)</f>
        <v>46679</v>
      </c>
      <c r="I1041" s="172">
        <f>_xll.qlInterestRateIndexValueDate(Index1M,$H1041)</f>
        <v>46679</v>
      </c>
      <c r="J1041" s="177">
        <f>IFERROR(_xll.qlIndexFixing(Index1M,$H1041,TRUE,_xll.ohTrigger(RecalcTrigger,Trigger1M)),NA())</f>
        <v>2.3019040394771078E-2</v>
      </c>
      <c r="K1041" s="44">
        <f>IFERROR(_xll.qlIndexFixing(Index3M,H1041,TRUE,_xll.ohTrigger(RecalcTrigger,Trigger3M)),NA())</f>
        <v>2.3714368977589537E-2</v>
      </c>
      <c r="L1041" s="44">
        <f>IFERROR(_xll.qlIndexFixing(Index6M,$H1041,TRUE,_xll.ohTrigger(RecalcTrigger,Trigger6M)),NA())</f>
        <v>2.4375438739498878E-2</v>
      </c>
      <c r="M1041" s="178">
        <f>IFERROR(_xll.qlIndexFixing(Index1Y,$H1041,TRUE,_xll.ohTrigger(RecalcTrigger,Trigger1Y)),NA())</f>
        <v>2.4847966200187012E-2</v>
      </c>
      <c r="N1041" s="177">
        <f>IFERROR(_xll.qlIndexFixing(ONIndex1M,I1041,TRUE,_xll.ohTrigger(RecalcTrigger,Trigger1M)),NA())</f>
        <v>2.2991266156239254E-2</v>
      </c>
      <c r="O1041" s="44">
        <f>IFERROR(_xll.qlIndexFixing(ONIndex3M,I1041,TRUE,_xll.ohTrigger(RecalcTrigger,Trigger3M)),NA())</f>
        <v>2.3622215658145596E-2</v>
      </c>
      <c r="P1041" s="44">
        <f>IFERROR(_xll.qlIndexFixing(ONIndex6M,I1041,TRUE,_xll.ohTrigger(RecalcTrigger,Trigger6M)),NA())</f>
        <v>2.4280463304751088E-2</v>
      </c>
      <c r="Q1041" s="178">
        <f>IFERROR(_xll.qlIndexFixing(ONIndex1Y,I1041,TRUE,_xll.ohTrigger(RecalcTrigger,Trigger1Y)),NA())</f>
        <v>2.4591043251270817E-2</v>
      </c>
    </row>
    <row r="1042" spans="2:17" x14ac:dyDescent="0.2">
      <c r="B1042" s="39" t="s">
        <v>42</v>
      </c>
      <c r="D1042" s="42">
        <f>_xll.qlCalendarAdvance(Calendar,$D1041,B1042,"f",FALSE)</f>
        <v>46686</v>
      </c>
      <c r="E1042" s="172">
        <f>_xll.qlInterestRateIndexValueDate(IndexON,D1042)</f>
        <v>46686</v>
      </c>
      <c r="F1042" s="188">
        <f>IFERROR(_xll.qlIndexFixing(IndexON,D1042,TRUE,_xll.ohTrigger(RecalcTrigger,TriggerON)),NA())</f>
        <v>2.239987104432295E-2</v>
      </c>
      <c r="H1042" s="42">
        <f>_xll.qlCalendarAdvance(Calendar,$H1041,B1042,"f",FALSE)</f>
        <v>46686</v>
      </c>
      <c r="I1042" s="172">
        <f>_xll.qlInterestRateIndexValueDate(Index1M,$H1042)</f>
        <v>46686</v>
      </c>
      <c r="J1042" s="177">
        <f>IFERROR(_xll.qlIndexFixing(Index1M,$H1042,TRUE,_xll.ohTrigger(RecalcTrigger,Trigger1M)),NA())</f>
        <v>2.3021802414616495E-2</v>
      </c>
      <c r="K1042" s="44">
        <f>IFERROR(_xll.qlIndexFixing(Index3M,H1042,TRUE,_xll.ohTrigger(RecalcTrigger,Trigger3M)),NA())</f>
        <v>2.3717660564375416E-2</v>
      </c>
      <c r="L1042" s="44">
        <f>IFERROR(_xll.qlIndexFixing(Index6M,$H1042,TRUE,_xll.ohTrigger(RecalcTrigger,Trigger6M)),NA())</f>
        <v>2.4371354415385387E-2</v>
      </c>
      <c r="M1042" s="178">
        <f>IFERROR(_xll.qlIndexFixing(Index1Y,$H1042,TRUE,_xll.ohTrigger(RecalcTrigger,Trigger1Y)),NA())</f>
        <v>2.4845879830606678E-2</v>
      </c>
      <c r="N1042" s="177">
        <f>IFERROR(_xll.qlIndexFixing(ONIndex1M,I1042,TRUE,_xll.ohTrigger(RecalcTrigger,Trigger1M)),NA())</f>
        <v>2.299412287813829E-2</v>
      </c>
      <c r="O1042" s="44">
        <f>IFERROR(_xll.qlIndexFixing(ONIndex3M,I1042,TRUE,_xll.ohTrigger(RecalcTrigger,Trigger3M)),NA())</f>
        <v>2.3625887671833157E-2</v>
      </c>
      <c r="P1042" s="44">
        <f>IFERROR(_xll.qlIndexFixing(ONIndex6M,I1042,TRUE,_xll.ohTrigger(RecalcTrigger,Trigger6M)),NA())</f>
        <v>2.4276530584629308E-2</v>
      </c>
      <c r="Q1042" s="178">
        <f>IFERROR(_xll.qlIndexFixing(ONIndex1Y,I1042,TRUE,_xll.ohTrigger(RecalcTrigger,Trigger1Y)),NA())</f>
        <v>2.4589696404644368E-2</v>
      </c>
    </row>
    <row r="1043" spans="2:17" x14ac:dyDescent="0.2">
      <c r="B1043" s="39" t="s">
        <v>42</v>
      </c>
      <c r="D1043" s="42">
        <f>_xll.qlCalendarAdvance(Calendar,$D1042,B1043,"f",FALSE)</f>
        <v>46693</v>
      </c>
      <c r="E1043" s="172">
        <f>_xll.qlInterestRateIndexValueDate(IndexON,D1043)</f>
        <v>46693</v>
      </c>
      <c r="F1043" s="188">
        <f>IFERROR(_xll.qlIndexFixing(IndexON,D1043,TRUE,_xll.ohTrigger(RecalcTrigger,TriggerON)),NA())</f>
        <v>2.2403690801652276E-2</v>
      </c>
      <c r="H1043" s="42">
        <f>_xll.qlCalendarAdvance(Calendar,$H1042,B1043,"f",FALSE)</f>
        <v>46693</v>
      </c>
      <c r="I1043" s="172">
        <f>_xll.qlInterestRateIndexValueDate(Index1M,$H1043)</f>
        <v>46693</v>
      </c>
      <c r="J1043" s="177">
        <f>IFERROR(_xll.qlIndexFixing(Index1M,$H1043,TRUE,_xll.ohTrigger(RecalcTrigger,Trigger1M)),NA())</f>
        <v>2.3023602037463418E-2</v>
      </c>
      <c r="K1043" s="44">
        <f>IFERROR(_xll.qlIndexFixing(Index3M,H1043,TRUE,_xll.ohTrigger(RecalcTrigger,Trigger3M)),NA())</f>
        <v>2.3720890286399766E-2</v>
      </c>
      <c r="L1043" s="44">
        <f>IFERROR(_xll.qlIndexFixing(Index6M,$H1043,TRUE,_xll.ohTrigger(RecalcTrigger,Trigger6M)),NA())</f>
        <v>2.4366747080371925E-2</v>
      </c>
      <c r="M1043" s="178">
        <f>IFERROR(_xll.qlIndexFixing(Index1Y,$H1043,TRUE,_xll.ohTrigger(RecalcTrigger,Trigger1Y)),NA())</f>
        <v>2.4843766383641743E-2</v>
      </c>
      <c r="N1043" s="177">
        <f>IFERROR(_xll.qlIndexFixing(ONIndex1M,I1043,TRUE,_xll.ohTrigger(RecalcTrigger,Trigger1M)),NA())</f>
        <v>2.2996932971599549E-2</v>
      </c>
      <c r="O1043" s="44">
        <f>IFERROR(_xll.qlIndexFixing(ONIndex3M,I1043,TRUE,_xll.ohTrigger(RecalcTrigger,Trigger3M)),NA())</f>
        <v>2.362949818168647E-2</v>
      </c>
      <c r="P1043" s="44">
        <f>IFERROR(_xll.qlIndexFixing(ONIndex6M,I1043,TRUE,_xll.ohTrigger(RecalcTrigger,Trigger6M)),NA())</f>
        <v>2.4272589975057324E-2</v>
      </c>
      <c r="Q1043" s="178">
        <f>IFERROR(_xll.qlIndexFixing(ONIndex1Y,I1043,TRUE,_xll.ohTrigger(RecalcTrigger,Trigger1Y)),NA())</f>
        <v>2.4588323132959111E-2</v>
      </c>
    </row>
    <row r="1044" spans="2:17" x14ac:dyDescent="0.2">
      <c r="B1044" s="39" t="s">
        <v>42</v>
      </c>
      <c r="D1044" s="42">
        <f>_xll.qlCalendarAdvance(Calendar,$D1043,B1044,"f",FALSE)</f>
        <v>46700</v>
      </c>
      <c r="E1044" s="172">
        <f>_xll.qlInterestRateIndexValueDate(IndexON,D1044)</f>
        <v>46700</v>
      </c>
      <c r="F1044" s="188">
        <f>IFERROR(_xll.qlIndexFixing(IndexON,D1044,TRUE,_xll.ohTrigger(RecalcTrigger,TriggerON)),NA())</f>
        <v>2.2407455699888779E-2</v>
      </c>
      <c r="H1044" s="42">
        <f>_xll.qlCalendarAdvance(Calendar,$H1043,B1044,"f",FALSE)</f>
        <v>46700</v>
      </c>
      <c r="I1044" s="172">
        <f>_xll.qlInterestRateIndexValueDate(Index1M,$H1044)</f>
        <v>46700</v>
      </c>
      <c r="J1044" s="177">
        <f>IFERROR(_xll.qlIndexFixing(Index1M,$H1044,TRUE,_xll.ohTrigger(RecalcTrigger,Trigger1M)),NA())</f>
        <v>2.3026273793711471E-2</v>
      </c>
      <c r="K1044" s="44">
        <f>IFERROR(_xll.qlIndexFixing(Index3M,H1044,TRUE,_xll.ohTrigger(RecalcTrigger,Trigger3M)),NA())</f>
        <v>2.372405814351107E-2</v>
      </c>
      <c r="L1044" s="44">
        <f>IFERROR(_xll.qlIndexFixing(Index6M,$H1044,TRUE,_xll.ohTrigger(RecalcTrigger,Trigger6M)),NA())</f>
        <v>2.4362647643811644E-2</v>
      </c>
      <c r="M1044" s="178">
        <f>IFERROR(_xll.qlIndexFixing(Index1Y,$H1044,TRUE,_xll.ohTrigger(RecalcTrigger,Trigger1Y)),NA())</f>
        <v>2.4841625859460502E-2</v>
      </c>
      <c r="N1044" s="177">
        <f>IFERROR(_xll.qlIndexFixing(ONIndex1M,I1044,TRUE,_xll.ohTrigger(RecalcTrigger,Trigger1M)),NA())</f>
        <v>2.2999696436704076E-2</v>
      </c>
      <c r="O1044" s="44">
        <f>IFERROR(_xll.qlIndexFixing(ONIndex3M,I1044,TRUE,_xll.ohTrigger(RecalcTrigger,Trigger3M)),NA())</f>
        <v>2.3633047187948675E-2</v>
      </c>
      <c r="P1044" s="44">
        <f>IFERROR(_xll.qlIndexFixing(ONIndex6M,I1044,TRUE,_xll.ohTrigger(RecalcTrigger,Trigger6M)),NA())</f>
        <v>2.4268641475873043E-2</v>
      </c>
      <c r="Q1044" s="178">
        <f>IFERROR(_xll.qlIndexFixing(ONIndex1Y,I1044,TRUE,_xll.ohTrigger(RecalcTrigger,Trigger1Y)),NA())</f>
        <v>2.4586923435971908E-2</v>
      </c>
    </row>
    <row r="1045" spans="2:17" x14ac:dyDescent="0.2">
      <c r="B1045" s="39" t="s">
        <v>42</v>
      </c>
      <c r="D1045" s="42">
        <f>_xll.qlCalendarAdvance(Calendar,$D1044,B1045,"f",FALSE)</f>
        <v>46707</v>
      </c>
      <c r="E1045" s="172">
        <f>_xll.qlInterestRateIndexValueDate(IndexON,D1045)</f>
        <v>46707</v>
      </c>
      <c r="F1045" s="188">
        <f>IFERROR(_xll.qlIndexFixing(IndexON,D1045,TRUE,_xll.ohTrigger(RecalcTrigger,TriggerON)),NA())</f>
        <v>2.241116573919455E-2</v>
      </c>
      <c r="H1045" s="42">
        <f>_xll.qlCalendarAdvance(Calendar,$H1044,B1045,"f",FALSE)</f>
        <v>46707</v>
      </c>
      <c r="I1045" s="172">
        <f>_xll.qlInterestRateIndexValueDate(Index1M,$H1045)</f>
        <v>46707</v>
      </c>
      <c r="J1045" s="177">
        <f>IFERROR(_xll.qlIndexFixing(Index1M,$H1045,TRUE,_xll.ohTrigger(RecalcTrigger,Trigger1M)),NA())</f>
        <v>2.302889883680137E-2</v>
      </c>
      <c r="K1045" s="44">
        <f>IFERROR(_xll.qlIndexFixing(Index3M,H1045,TRUE,_xll.ohTrigger(RecalcTrigger,Trigger3M)),NA())</f>
        <v>2.3727164135563972E-2</v>
      </c>
      <c r="L1045" s="44">
        <f>IFERROR(_xll.qlIndexFixing(Index6M,$H1045,TRUE,_xll.ohTrigger(RecalcTrigger,Trigger6M)),NA())</f>
        <v>2.4358540230683536E-2</v>
      </c>
      <c r="M1045" s="178">
        <f>IFERROR(_xll.qlIndexFixing(Index1Y,$H1045,TRUE,_xll.ohTrigger(RecalcTrigger,Trigger1Y)),NA())</f>
        <v>2.4839458258233461E-2</v>
      </c>
      <c r="N1045" s="177">
        <f>IFERROR(_xll.qlIndexFixing(ONIndex1M,I1045,TRUE,_xll.ohTrigger(RecalcTrigger,Trigger1M)),NA())</f>
        <v>2.3002413273370825E-2</v>
      </c>
      <c r="O1045" s="44">
        <f>IFERROR(_xll.qlIndexFixing(ONIndex3M,I1045,TRUE,_xll.ohTrigger(RecalcTrigger,Trigger3M)),NA())</f>
        <v>2.3636534690376632E-2</v>
      </c>
      <c r="P1045" s="44">
        <f>IFERROR(_xll.qlIndexFixing(ONIndex6M,I1045,TRUE,_xll.ohTrigger(RecalcTrigger,Trigger6M)),NA())</f>
        <v>2.4264685087319604E-2</v>
      </c>
      <c r="Q1045" s="178">
        <f>IFERROR(_xll.qlIndexFixing(ONIndex1Y,I1045,TRUE,_xll.ohTrigger(RecalcTrigger,Trigger1Y)),NA())</f>
        <v>2.4585497313925897E-2</v>
      </c>
    </row>
    <row r="1046" spans="2:17" x14ac:dyDescent="0.2">
      <c r="B1046" s="39" t="s">
        <v>42</v>
      </c>
      <c r="D1046" s="42">
        <f>_xll.qlCalendarAdvance(Calendar,$D1045,B1046,"f",FALSE)</f>
        <v>46714</v>
      </c>
      <c r="E1046" s="172">
        <f>_xll.qlInterestRateIndexValueDate(IndexON,D1046)</f>
        <v>46714</v>
      </c>
      <c r="F1046" s="188">
        <f>IFERROR(_xll.qlIndexFixing(IndexON,D1046,TRUE,_xll.ohTrigger(RecalcTrigger,TriggerON)),NA())</f>
        <v>2.241482091932645E-2</v>
      </c>
      <c r="H1046" s="42">
        <f>_xll.qlCalendarAdvance(Calendar,$H1045,B1046,"f",FALSE)</f>
        <v>46714</v>
      </c>
      <c r="I1046" s="172">
        <f>_xll.qlInterestRateIndexValueDate(Index1M,$H1046)</f>
        <v>46714</v>
      </c>
      <c r="J1046" s="177">
        <f>IFERROR(_xll.qlIndexFixing(Index1M,$H1046,TRUE,_xll.ohTrigger(RecalcTrigger,Trigger1M)),NA())</f>
        <v>2.3031477166700697E-2</v>
      </c>
      <c r="K1046" s="44">
        <f>IFERROR(_xll.qlIndexFixing(Index3M,H1046,TRUE,_xll.ohTrigger(RecalcTrigger,Trigger3M)),NA())</f>
        <v>2.3730208262413118E-2</v>
      </c>
      <c r="L1046" s="44">
        <f>IFERROR(_xll.qlIndexFixing(Index6M,$H1046,TRUE,_xll.ohTrigger(RecalcTrigger,Trigger6M)),NA())</f>
        <v>2.4354424841036577E-2</v>
      </c>
      <c r="M1046" s="178">
        <f>IFERROR(_xll.qlIndexFixing(Index1Y,$H1046,TRUE,_xll.ohTrigger(RecalcTrigger,Trigger1Y)),NA())</f>
        <v>2.4837263580132458E-2</v>
      </c>
      <c r="N1046" s="177">
        <f>IFERROR(_xll.qlIndexFixing(ONIndex1M,I1046,TRUE,_xll.ohTrigger(RecalcTrigger,Trigger1M)),NA())</f>
        <v>2.3005083481680844E-2</v>
      </c>
      <c r="O1046" s="44">
        <f>IFERROR(_xll.qlIndexFixing(ONIndex3M,I1046,TRUE,_xll.ohTrigger(RecalcTrigger,Trigger3M)),NA())</f>
        <v>2.3639960689132433E-2</v>
      </c>
      <c r="P1046" s="44">
        <f>IFERROR(_xll.qlIndexFixing(ONIndex6M,I1046,TRUE,_xll.ohTrigger(RecalcTrigger,Trigger6M)),NA())</f>
        <v>2.4260720809153868E-2</v>
      </c>
      <c r="Q1046" s="178">
        <f>IFERROR(_xll.qlIndexFixing(ONIndex1Y,I1046,TRUE,_xll.ohTrigger(RecalcTrigger,Trigger1Y)),NA())</f>
        <v>2.4584044766658986E-2</v>
      </c>
    </row>
    <row r="1047" spans="2:17" x14ac:dyDescent="0.2">
      <c r="B1047" s="39" t="s">
        <v>42</v>
      </c>
      <c r="D1047" s="42">
        <f>_xll.qlCalendarAdvance(Calendar,$D1046,B1047,"f",FALSE)</f>
        <v>46721</v>
      </c>
      <c r="E1047" s="172">
        <f>_xll.qlInterestRateIndexValueDate(IndexON,D1047)</f>
        <v>46721</v>
      </c>
      <c r="F1047" s="188">
        <f>IFERROR(_xll.qlIndexFixing(IndexON,D1047,TRUE,_xll.ohTrigger(RecalcTrigger,TriggerON)),NA())</f>
        <v>2.2418421240446573E-2</v>
      </c>
      <c r="H1047" s="42">
        <f>_xll.qlCalendarAdvance(Calendar,$H1046,B1047,"f",FALSE)</f>
        <v>46721</v>
      </c>
      <c r="I1047" s="172">
        <f>_xll.qlInterestRateIndexValueDate(Index1M,$H1047)</f>
        <v>46721</v>
      </c>
      <c r="J1047" s="177">
        <f>IFERROR(_xll.qlIndexFixing(Index1M,$H1047,TRUE,_xll.ohTrigger(RecalcTrigger,Trigger1M)),NA())</f>
        <v>2.3034911772886638E-2</v>
      </c>
      <c r="K1047" s="44">
        <f>IFERROR(_xll.qlIndexFixing(Index3M,H1047,TRUE,_xll.ohTrigger(RecalcTrigger,Trigger3M)),NA())</f>
        <v>2.373221915297968E-2</v>
      </c>
      <c r="L1047" s="44">
        <f>IFERROR(_xll.qlIndexFixing(Index6M,$H1047,TRUE,_xll.ohTrigger(RecalcTrigger,Trigger6M)),NA())</f>
        <v>2.4350813138618206E-2</v>
      </c>
      <c r="M1047" s="178">
        <f>IFERROR(_xll.qlIndexFixing(Index1Y,$H1047,TRUE,_xll.ohTrigger(RecalcTrigger,Trigger1Y)),NA())</f>
        <v>2.4835041825331982E-2</v>
      </c>
      <c r="N1047" s="177">
        <f>IFERROR(_xll.qlIndexFixing(ONIndex1M,I1047,TRUE,_xll.ohTrigger(RecalcTrigger,Trigger1M)),NA())</f>
        <v>2.3007707061553084E-2</v>
      </c>
      <c r="O1047" s="44">
        <f>IFERROR(_xll.qlIndexFixing(ONIndex3M,I1047,TRUE,_xll.ohTrigger(RecalcTrigger,Trigger3M)),NA())</f>
        <v>2.3643325184135033E-2</v>
      </c>
      <c r="P1047" s="44">
        <f>IFERROR(_xll.qlIndexFixing(ONIndex6M,I1047,TRUE,_xll.ohTrigger(RecalcTrigger,Trigger6M)),NA())</f>
        <v>2.4256748641537929E-2</v>
      </c>
      <c r="Q1047" s="178">
        <f>IFERROR(_xll.qlIndexFixing(ONIndex1Y,I1047,TRUE,_xll.ohTrigger(RecalcTrigger,Trigger1Y)),NA())</f>
        <v>2.458256579425222E-2</v>
      </c>
    </row>
    <row r="1048" spans="2:17" x14ac:dyDescent="0.2">
      <c r="B1048" s="39" t="s">
        <v>42</v>
      </c>
      <c r="D1048" s="42">
        <f>_xll.qlCalendarAdvance(Calendar,$D1047,B1048,"f",FALSE)</f>
        <v>46728</v>
      </c>
      <c r="E1048" s="172">
        <f>_xll.qlInterestRateIndexValueDate(IndexON,D1048)</f>
        <v>46728</v>
      </c>
      <c r="F1048" s="188">
        <f>IFERROR(_xll.qlIndexFixing(IndexON,D1048,TRUE,_xll.ohTrigger(RecalcTrigger,TriggerON)),NA())</f>
        <v>2.2421966702554919E-2</v>
      </c>
      <c r="H1048" s="42">
        <f>_xll.qlCalendarAdvance(Calendar,$H1047,B1048,"f",FALSE)</f>
        <v>46728</v>
      </c>
      <c r="I1048" s="172">
        <f>_xll.qlInterestRateIndexValueDate(Index1M,$H1048)</f>
        <v>46728</v>
      </c>
      <c r="J1048" s="177">
        <f>IFERROR(_xll.qlIndexFixing(Index1M,$H1048,TRUE,_xll.ohTrigger(RecalcTrigger,Trigger1M)),NA())</f>
        <v>2.3037393496130716E-2</v>
      </c>
      <c r="K1048" s="44">
        <f>IFERROR(_xll.qlIndexFixing(Index3M,H1048,TRUE,_xll.ohTrigger(RecalcTrigger,Trigger3M)),NA())</f>
        <v>2.3735143778357965E-2</v>
      </c>
      <c r="L1048" s="44">
        <f>IFERROR(_xll.qlIndexFixing(Index6M,$H1048,TRUE,_xll.ohTrigger(RecalcTrigger,Trigger6M)),NA())</f>
        <v>2.4346680952365835E-2</v>
      </c>
      <c r="M1048" s="178">
        <f>IFERROR(_xll.qlIndexFixing(Index1Y,$H1048,TRUE,_xll.ohTrigger(RecalcTrigger,Trigger1Y)),NA())</f>
        <v>2.4832792994008743E-2</v>
      </c>
      <c r="N1048" s="177">
        <f>IFERROR(_xll.qlIndexFixing(ONIndex1M,I1048,TRUE,_xll.ohTrigger(RecalcTrigger,Trigger1M)),NA())</f>
        <v>2.3010284012987547E-2</v>
      </c>
      <c r="O1048" s="44">
        <f>IFERROR(_xll.qlIndexFixing(ONIndex3M,I1048,TRUE,_xll.ohTrigger(RecalcTrigger,Trigger3M)),NA())</f>
        <v>2.3646628175546525E-2</v>
      </c>
      <c r="P1048" s="44">
        <f>IFERROR(_xll.qlIndexFixing(ONIndex6M,I1048,TRUE,_xll.ohTrigger(RecalcTrigger,Trigger6M)),NA())</f>
        <v>2.4252768584390738E-2</v>
      </c>
      <c r="Q1048" s="178">
        <f>IFERROR(_xll.qlIndexFixing(ONIndex1Y,I1048,TRUE,_xll.ohTrigger(RecalcTrigger,Trigger1Y)),NA())</f>
        <v>2.4581060396624554E-2</v>
      </c>
    </row>
    <row r="1049" spans="2:17" x14ac:dyDescent="0.2">
      <c r="B1049" s="39" t="s">
        <v>42</v>
      </c>
      <c r="D1049" s="42">
        <f>_xll.qlCalendarAdvance(Calendar,$D1048,B1049,"f",FALSE)</f>
        <v>46735</v>
      </c>
      <c r="E1049" s="172">
        <f>_xll.qlInterestRateIndexValueDate(IndexON,D1049)</f>
        <v>46735</v>
      </c>
      <c r="F1049" s="188">
        <f>IFERROR(_xll.qlIndexFixing(IndexON,D1049,TRUE,_xll.ohTrigger(RecalcTrigger,TriggerON)),NA())</f>
        <v>2.242545730557044E-2</v>
      </c>
      <c r="H1049" s="42">
        <f>_xll.qlCalendarAdvance(Calendar,$H1048,B1049,"f",FALSE)</f>
        <v>46735</v>
      </c>
      <c r="I1049" s="172">
        <f>_xll.qlInterestRateIndexValueDate(Index1M,$H1049)</f>
        <v>46735</v>
      </c>
      <c r="J1049" s="177">
        <f>IFERROR(_xll.qlIndexFixing(Index1M,$H1049,TRUE,_xll.ohTrigger(RecalcTrigger,Trigger1M)),NA())</f>
        <v>2.3039828503169119E-2</v>
      </c>
      <c r="K1049" s="44">
        <f>IFERROR(_xll.qlIndexFixing(Index3M,H1049,TRUE,_xll.ohTrigger(RecalcTrigger,Trigger3M)),NA())</f>
        <v>2.3738006542113846E-2</v>
      </c>
      <c r="L1049" s="44">
        <f>IFERROR(_xll.qlIndexFixing(Index6M,$H1049,TRUE,_xll.ohTrigger(RecalcTrigger,Trigger6M)),NA())</f>
        <v>2.4342540789260826E-2</v>
      </c>
      <c r="M1049" s="178">
        <f>IFERROR(_xll.qlIndexFixing(Index1Y,$H1049,TRUE,_xll.ohTrigger(RecalcTrigger,Trigger1Y)),NA())</f>
        <v>2.4830517086341663E-2</v>
      </c>
      <c r="N1049" s="177">
        <f>IFERROR(_xll.qlIndexFixing(ONIndex1M,I1049,TRUE,_xll.ohTrigger(RecalcTrigger,Trigger1M)),NA())</f>
        <v>2.3012814335984233E-2</v>
      </c>
      <c r="O1049" s="44">
        <f>IFERROR(_xll.qlIndexFixing(ONIndex3M,I1049,TRUE,_xll.ohTrigger(RecalcTrigger,Trigger3M)),NA())</f>
        <v>2.3649869663123768E-2</v>
      </c>
      <c r="P1049" s="44">
        <f>IFERROR(_xll.qlIndexFixing(ONIndex6M,I1049,TRUE,_xll.ohTrigger(RecalcTrigger,Trigger6M)),NA())</f>
        <v>2.4248780637712297E-2</v>
      </c>
      <c r="Q1049" s="178">
        <f>IFERROR(_xll.qlIndexFixing(ONIndex1Y,I1049,TRUE,_xll.ohTrigger(RecalcTrigger,Trigger1Y)),NA())</f>
        <v>2.4579528573938081E-2</v>
      </c>
    </row>
    <row r="1050" spans="2:17" x14ac:dyDescent="0.2">
      <c r="B1050" s="39" t="s">
        <v>42</v>
      </c>
      <c r="D1050" s="42">
        <f>_xll.qlCalendarAdvance(Calendar,$D1049,B1050,"f",FALSE)</f>
        <v>46742</v>
      </c>
      <c r="E1050" s="172">
        <f>_xll.qlInterestRateIndexValueDate(IndexON,D1050)</f>
        <v>46742</v>
      </c>
      <c r="F1050" s="188">
        <f>IFERROR(_xll.qlIndexFixing(IndexON,D1050,TRUE,_xll.ohTrigger(RecalcTrigger,TriggerON)),NA())</f>
        <v>2.2428893049493137E-2</v>
      </c>
      <c r="H1050" s="42">
        <f>_xll.qlCalendarAdvance(Calendar,$H1049,B1050,"f",FALSE)</f>
        <v>46742</v>
      </c>
      <c r="I1050" s="172">
        <f>_xll.qlInterestRateIndexValueDate(Index1M,$H1050)</f>
        <v>46742</v>
      </c>
      <c r="J1050" s="177">
        <f>IFERROR(_xll.qlIndexFixing(Index1M,$H1050,TRUE,_xll.ohTrigger(RecalcTrigger,Trigger1M)),NA())</f>
        <v>2.304221679397048E-2</v>
      </c>
      <c r="K1050" s="44">
        <f>IFERROR(_xll.qlIndexFixing(Index3M,H1050,TRUE,_xll.ohTrigger(RecalcTrigger,Trigger3M)),NA())</f>
        <v>2.3740807444115507E-2</v>
      </c>
      <c r="L1050" s="44">
        <f>IFERROR(_xll.qlIndexFixing(Index6M,$H1050,TRUE,_xll.ohTrigger(RecalcTrigger,Trigger6M)),NA())</f>
        <v>2.4338392649353224E-2</v>
      </c>
      <c r="M1050" s="178">
        <f>IFERROR(_xll.qlIndexFixing(Index1Y,$H1050,TRUE,_xll.ohTrigger(RecalcTrigger,Trigger1Y)),NA())</f>
        <v>2.4828214102510991E-2</v>
      </c>
      <c r="N1050" s="177">
        <f>IFERROR(_xll.qlIndexFixing(ONIndex1M,I1050,TRUE,_xll.ohTrigger(RecalcTrigger,Trigger1M)),NA())</f>
        <v>2.3015298030624187E-2</v>
      </c>
      <c r="O1050" s="44">
        <f>IFERROR(_xll.qlIndexFixing(ONIndex3M,I1050,TRUE,_xll.ohTrigger(RecalcTrigger,Trigger3M)),NA())</f>
        <v>2.3653049647028856E-2</v>
      </c>
      <c r="P1050" s="44">
        <f>IFERROR(_xll.qlIndexFixing(ONIndex6M,I1050,TRUE,_xll.ohTrigger(RecalcTrigger,Trigger6M)),NA())</f>
        <v>2.4244784801583652E-2</v>
      </c>
      <c r="Q1050" s="178">
        <f>IFERROR(_xll.qlIndexFixing(ONIndex1Y,I1050,TRUE,_xll.ohTrigger(RecalcTrigger,Trigger1Y)),NA())</f>
        <v>2.4577970326030707E-2</v>
      </c>
    </row>
    <row r="1051" spans="2:17" x14ac:dyDescent="0.2">
      <c r="B1051" s="39" t="s">
        <v>42</v>
      </c>
      <c r="D1051" s="42">
        <f>_xll.qlCalendarAdvance(Calendar,$D1050,B1051,"f",FALSE)</f>
        <v>46750</v>
      </c>
      <c r="E1051" s="172">
        <f>_xll.qlInterestRateIndexValueDate(IndexON,D1051)</f>
        <v>46750</v>
      </c>
      <c r="F1051" s="188">
        <f>IFERROR(_xll.qlIndexFixing(IndexON,D1051,TRUE,_xll.ohTrigger(RecalcTrigger,TriggerON)),NA())</f>
        <v>2.2432752439588421E-2</v>
      </c>
      <c r="H1051" s="42">
        <f>_xll.qlCalendarAdvance(Calendar,$H1050,B1051,"f",FALSE)</f>
        <v>46750</v>
      </c>
      <c r="I1051" s="172">
        <f>_xll.qlInterestRateIndexValueDate(Index1M,$H1051)</f>
        <v>46750</v>
      </c>
      <c r="J1051" s="177">
        <f>IFERROR(_xll.qlIndexFixing(Index1M,$H1051,TRUE,_xll.ohTrigger(RecalcTrigger,Trigger1M)),NA())</f>
        <v>2.3046667856084242E-2</v>
      </c>
      <c r="K1051" s="44">
        <f>IFERROR(_xll.qlIndexFixing(Index3M,H1051,TRUE,_xll.ohTrigger(RecalcTrigger,Trigger3M)),NA())</f>
        <v>2.3743932725722044E-2</v>
      </c>
      <c r="L1051" s="44">
        <f>IFERROR(_xll.qlIndexFixing(Index6M,$H1051,TRUE,_xll.ohTrigger(RecalcTrigger,Trigger6M)),NA())</f>
        <v>2.4333642150578982E-2</v>
      </c>
      <c r="M1051" s="178">
        <f>IFERROR(_xll.qlIndexFixing(Index1Y,$H1051,TRUE,_xll.ohTrigger(RecalcTrigger,Trigger1Y)),NA())</f>
        <v>2.4825548966739767E-2</v>
      </c>
      <c r="N1051" s="177">
        <f>IFERROR(_xll.qlIndexFixing(ONIndex1M,I1051,TRUE,_xll.ohTrigger(RecalcTrigger,Trigger1M)),NA())</f>
        <v>2.3018079442779227E-2</v>
      </c>
      <c r="O1051" s="44">
        <f>IFERROR(_xll.qlIndexFixing(ONIndex3M,I1051,TRUE,_xll.ohTrigger(RecalcTrigger,Trigger3M)),NA())</f>
        <v>2.3656608603505047E-2</v>
      </c>
      <c r="P1051" s="44">
        <f>IFERROR(_xll.qlIndexFixing(ONIndex6M,I1051,TRUE,_xll.ohTrigger(RecalcTrigger,Trigger6M)),NA())</f>
        <v>2.4240208471063562E-2</v>
      </c>
      <c r="Q1051" s="178">
        <f>IFERROR(_xll.qlIndexFixing(ONIndex1Y,I1051,TRUE,_xll.ohTrigger(RecalcTrigger,Trigger1Y)),NA())</f>
        <v>2.4576157113980202E-2</v>
      </c>
    </row>
    <row r="1052" spans="2:17" x14ac:dyDescent="0.2">
      <c r="B1052" s="39" t="s">
        <v>42</v>
      </c>
      <c r="D1052" s="42">
        <f>_xll.qlCalendarAdvance(Calendar,$D1051,B1052,"f",FALSE)</f>
        <v>46757</v>
      </c>
      <c r="E1052" s="172">
        <f>_xll.qlInterestRateIndexValueDate(IndexON,D1052)</f>
        <v>46757</v>
      </c>
      <c r="F1052" s="188">
        <f>IFERROR(_xll.qlIndexFixing(IndexON,D1052,TRUE,_xll.ohTrigger(RecalcTrigger,TriggerON)),NA())</f>
        <v>2.243607062831221E-2</v>
      </c>
      <c r="H1052" s="42">
        <f>_xll.qlCalendarAdvance(Calendar,$H1051,B1052,"f",FALSE)</f>
        <v>46757</v>
      </c>
      <c r="I1052" s="172">
        <f>_xll.qlInterestRateIndexValueDate(Index1M,$H1052)</f>
        <v>46757</v>
      </c>
      <c r="J1052" s="177">
        <f>IFERROR(_xll.qlIndexFixing(Index1M,$H1052,TRUE,_xll.ohTrigger(RecalcTrigger,Trigger1M)),NA())</f>
        <v>2.3048949654661598E-2</v>
      </c>
      <c r="K1052" s="44">
        <f>IFERROR(_xll.qlIndexFixing(Index3M,H1052,TRUE,_xll.ohTrigger(RecalcTrigger,Trigger3M)),NA())</f>
        <v>2.374660106639177E-2</v>
      </c>
      <c r="L1052" s="44">
        <f>IFERROR(_xll.qlIndexFixing(Index6M,$H1052,TRUE,_xll.ohTrigger(RecalcTrigger,Trigger6M)),NA())</f>
        <v>2.4328969598183748E-2</v>
      </c>
      <c r="M1052" s="178">
        <f>IFERROR(_xll.qlIndexFixing(Index1Y,$H1052,TRUE,_xll.ohTrigger(RecalcTrigger,Trigger1Y)),NA())</f>
        <v>2.4823187963178728E-2</v>
      </c>
      <c r="N1052" s="177">
        <f>IFERROR(_xll.qlIndexFixing(ONIndex1M,I1052,TRUE,_xll.ohTrigger(RecalcTrigger,Trigger1M)),NA())</f>
        <v>2.3020463219349807E-2</v>
      </c>
      <c r="O1052" s="44">
        <f>IFERROR(_xll.qlIndexFixing(ONIndex3M,I1052,TRUE,_xll.ohTrigger(RecalcTrigger,Trigger3M)),NA())</f>
        <v>2.3659656793676431E-2</v>
      </c>
      <c r="P1052" s="44">
        <f>IFERROR(_xll.qlIndexFixing(ONIndex6M,I1052,TRUE,_xll.ohTrigger(RecalcTrigger,Trigger6M)),NA())</f>
        <v>2.4236195728842835E-2</v>
      </c>
      <c r="Q1052" s="178">
        <f>IFERROR(_xll.qlIndexFixing(ONIndex1Y,I1052,TRUE,_xll.ohTrigger(RecalcTrigger,Trigger1Y)),NA())</f>
        <v>2.4574542240738406E-2</v>
      </c>
    </row>
    <row r="1053" spans="2:17" x14ac:dyDescent="0.2">
      <c r="B1053" s="39" t="s">
        <v>42</v>
      </c>
      <c r="D1053" s="42">
        <f>_xll.qlCalendarAdvance(Calendar,$D1052,B1053,"f",FALSE)</f>
        <v>46764</v>
      </c>
      <c r="E1053" s="172">
        <f>_xll.qlInterestRateIndexValueDate(IndexON,D1053)</f>
        <v>46764</v>
      </c>
      <c r="F1053" s="188">
        <f>IFERROR(_xll.qlIndexFixing(IndexON,D1053,TRUE,_xll.ohTrigger(RecalcTrigger,TriggerON)),NA())</f>
        <v>2.2439333958024221E-2</v>
      </c>
      <c r="H1053" s="42">
        <f>_xll.qlCalendarAdvance(Calendar,$H1052,B1053,"f",FALSE)</f>
        <v>46764</v>
      </c>
      <c r="I1053" s="172">
        <f>_xll.qlInterestRateIndexValueDate(Index1M,$H1053)</f>
        <v>46764</v>
      </c>
      <c r="J1053" s="177">
        <f>IFERROR(_xll.qlIndexFixing(Index1M,$H1053,TRUE,_xll.ohTrigger(RecalcTrigger,Trigger1M)),NA())</f>
        <v>2.3051184731047825E-2</v>
      </c>
      <c r="K1053" s="44">
        <f>IFERROR(_xll.qlIndexFixing(Index3M,H1053,TRUE,_xll.ohTrigger(RecalcTrigger,Trigger3M)),NA())</f>
        <v>2.3749207544912734E-2</v>
      </c>
      <c r="L1053" s="44">
        <f>IFERROR(_xll.qlIndexFixing(Index6M,$H1053,TRUE,_xll.ohTrigger(RecalcTrigger,Trigger6M)),NA())</f>
        <v>2.4324797234818254E-2</v>
      </c>
      <c r="M1053" s="178">
        <f>IFERROR(_xll.qlIndexFixing(Index1Y,$H1053,TRUE,_xll.ohTrigger(RecalcTrigger,Trigger1Y)),NA())</f>
        <v>2.4820799884037143E-2</v>
      </c>
      <c r="N1053" s="177">
        <f>IFERROR(_xll.qlIndexFixing(ONIndex1M,I1053,TRUE,_xll.ohTrigger(RecalcTrigger,Trigger1M)),NA())</f>
        <v>2.302280036748261E-2</v>
      </c>
      <c r="O1053" s="44">
        <f>IFERROR(_xll.qlIndexFixing(ONIndex3M,I1053,TRUE,_xll.ohTrigger(RecalcTrigger,Trigger3M)),NA())</f>
        <v>2.366264348017566E-2</v>
      </c>
      <c r="P1053" s="44">
        <f>IFERROR(_xll.qlIndexFixing(ONIndex6M,I1053,TRUE,_xll.ohTrigger(RecalcTrigger,Trigger6M)),NA())</f>
        <v>2.4232175097090858E-2</v>
      </c>
      <c r="Q1053" s="178">
        <f>IFERROR(_xll.qlIndexFixing(ONIndex1Y,I1053,TRUE,_xll.ohTrigger(RecalcTrigger,Trigger1Y)),NA())</f>
        <v>2.4572900942356757E-2</v>
      </c>
    </row>
    <row r="1054" spans="2:17" x14ac:dyDescent="0.2">
      <c r="B1054" s="39" t="s">
        <v>42</v>
      </c>
      <c r="D1054" s="42">
        <f>_xll.qlCalendarAdvance(Calendar,$D1053,B1054,"f",FALSE)</f>
        <v>46771</v>
      </c>
      <c r="E1054" s="172">
        <f>_xll.qlInterestRateIndexValueDate(IndexON,D1054)</f>
        <v>46771</v>
      </c>
      <c r="F1054" s="188">
        <f>IFERROR(_xll.qlIndexFixing(IndexON,D1054,TRUE,_xll.ohTrigger(RecalcTrigger,TriggerON)),NA())</f>
        <v>2.2442542428724455E-2</v>
      </c>
      <c r="H1054" s="42">
        <f>_xll.qlCalendarAdvance(Calendar,$H1053,B1054,"f",FALSE)</f>
        <v>46771</v>
      </c>
      <c r="I1054" s="172">
        <f>_xll.qlInterestRateIndexValueDate(Index1M,$H1054)</f>
        <v>46771</v>
      </c>
      <c r="J1054" s="177">
        <f>IFERROR(_xll.qlIndexFixing(Index1M,$H1054,TRUE,_xll.ohTrigger(RecalcTrigger,Trigger1M)),NA())</f>
        <v>2.305337308521099E-2</v>
      </c>
      <c r="K1054" s="44">
        <f>IFERROR(_xll.qlIndexFixing(Index3M,H1054,TRUE,_xll.ohTrigger(RecalcTrigger,Trigger3M)),NA())</f>
        <v>2.3751752161163816E-2</v>
      </c>
      <c r="L1054" s="44">
        <f>IFERROR(_xll.qlIndexFixing(Index6M,$H1054,TRUE,_xll.ohTrigger(RecalcTrigger,Trigger6M)),NA())</f>
        <v>2.4320616895330681E-2</v>
      </c>
      <c r="M1054" s="178">
        <f>IFERROR(_xll.qlIndexFixing(Index1Y,$H1054,TRUE,_xll.ohTrigger(RecalcTrigger,Trigger1Y)),NA())</f>
        <v>2.4818384729504563E-2</v>
      </c>
      <c r="N1054" s="177">
        <f>IFERROR(_xll.qlIndexFixing(ONIndex1M,I1054,TRUE,_xll.ohTrigger(RecalcTrigger,Trigger1M)),NA())</f>
        <v>2.3025090887258681E-2</v>
      </c>
      <c r="O1054" s="44">
        <f>IFERROR(_xll.qlIndexFixing(ONIndex3M,I1054,TRUE,_xll.ohTrigger(RecalcTrigger,Trigger3M)),NA())</f>
        <v>2.3665568662759595E-2</v>
      </c>
      <c r="P1054" s="44">
        <f>IFERROR(_xll.qlIndexFixing(ONIndex6M,I1054,TRUE,_xll.ohTrigger(RecalcTrigger,Trigger6M)),NA())</f>
        <v>2.422814657580763E-2</v>
      </c>
      <c r="Q1054" s="178">
        <f>IFERROR(_xll.qlIndexFixing(ONIndex1Y,I1054,TRUE,_xll.ohTrigger(RecalcTrigger,Trigger1Y)),NA())</f>
        <v>2.4571233218754207E-2</v>
      </c>
    </row>
    <row r="1055" spans="2:17" x14ac:dyDescent="0.2">
      <c r="B1055" s="39" t="s">
        <v>42</v>
      </c>
      <c r="D1055" s="42">
        <f>_xll.qlCalendarAdvance(Calendar,$D1054,B1055,"f",FALSE)</f>
        <v>46778</v>
      </c>
      <c r="E1055" s="172">
        <f>_xll.qlInterestRateIndexValueDate(IndexON,D1055)</f>
        <v>46778</v>
      </c>
      <c r="F1055" s="188">
        <f>IFERROR(_xll.qlIndexFixing(IndexON,D1055,TRUE,_xll.ohTrigger(RecalcTrigger,TriggerON)),NA())</f>
        <v>2.2445696040250818E-2</v>
      </c>
      <c r="H1055" s="42">
        <f>_xll.qlCalendarAdvance(Calendar,$H1054,B1055,"f",FALSE)</f>
        <v>46778</v>
      </c>
      <c r="I1055" s="172">
        <f>_xll.qlInterestRateIndexValueDate(Index1M,$H1055)</f>
        <v>46778</v>
      </c>
      <c r="J1055" s="177">
        <f>IFERROR(_xll.qlIndexFixing(Index1M,$H1055,TRUE,_xll.ohTrigger(RecalcTrigger,Trigger1M)),NA())</f>
        <v>2.3055514717124082E-2</v>
      </c>
      <c r="K1055" s="44">
        <f>IFERROR(_xll.qlIndexFixing(Index3M,H1055,TRUE,_xll.ohTrigger(RecalcTrigger,Trigger3M)),NA())</f>
        <v>2.375423491502834E-2</v>
      </c>
      <c r="L1055" s="44">
        <f>IFERROR(_xll.qlIndexFixing(Index6M,$H1055,TRUE,_xll.ohTrigger(RecalcTrigger,Trigger6M)),NA())</f>
        <v>2.4316428579771794E-2</v>
      </c>
      <c r="M1055" s="178">
        <f>IFERROR(_xll.qlIndexFixing(Index1Y,$H1055,TRUE,_xll.ohTrigger(RecalcTrigger,Trigger1Y)),NA())</f>
        <v>2.4815942499773199E-2</v>
      </c>
      <c r="N1055" s="177">
        <f>IFERROR(_xll.qlIndexFixing(ONIndex1M,I1055,TRUE,_xll.ohTrigger(RecalcTrigger,Trigger1M)),NA())</f>
        <v>2.3027334778596975E-2</v>
      </c>
      <c r="O1055" s="44">
        <f>IFERROR(_xll.qlIndexFixing(ONIndex3M,I1055,TRUE,_xll.ohTrigger(RecalcTrigger,Trigger3M)),NA())</f>
        <v>2.3668432341833467E-2</v>
      </c>
      <c r="P1055" s="44">
        <f>IFERROR(_xll.qlIndexFixing(ONIndex6M,I1055,TRUE,_xll.ohTrigger(RecalcTrigger,Trigger6M)),NA())</f>
        <v>2.4224110165074197E-2</v>
      </c>
      <c r="Q1055" s="178">
        <f>IFERROR(_xll.qlIndexFixing(ONIndex1Y,I1055,TRUE,_xll.ohTrigger(RecalcTrigger,Trigger1Y)),NA())</f>
        <v>2.456953907009285E-2</v>
      </c>
    </row>
    <row r="1056" spans="2:17" x14ac:dyDescent="0.2">
      <c r="B1056" s="39" t="s">
        <v>42</v>
      </c>
      <c r="D1056" s="42">
        <f>_xll.qlCalendarAdvance(Calendar,$D1055,B1056,"f",FALSE)</f>
        <v>46785</v>
      </c>
      <c r="E1056" s="172">
        <f>_xll.qlInterestRateIndexValueDate(IndexON,D1056)</f>
        <v>46785</v>
      </c>
      <c r="F1056" s="188">
        <f>IFERROR(_xll.qlIndexFixing(IndexON,D1056,TRUE,_xll.ohTrigger(RecalcTrigger,TriggerON)),NA())</f>
        <v>2.2448794792684357E-2</v>
      </c>
      <c r="H1056" s="42">
        <f>_xll.qlCalendarAdvance(Calendar,$H1055,B1056,"f",FALSE)</f>
        <v>46785</v>
      </c>
      <c r="I1056" s="172">
        <f>_xll.qlInterestRateIndexValueDate(Index1M,$H1056)</f>
        <v>46785</v>
      </c>
      <c r="J1056" s="177">
        <f>IFERROR(_xll.qlIndexFixing(Index1M,$H1056,TRUE,_xll.ohTrigger(RecalcTrigger,Trigger1M)),NA())</f>
        <v>2.3054114947279065E-2</v>
      </c>
      <c r="K1056" s="44">
        <f>IFERROR(_xll.qlIndexFixing(Index3M,H1056,TRUE,_xll.ohTrigger(RecalcTrigger,Trigger3M)),NA())</f>
        <v>2.3755722886270987E-2</v>
      </c>
      <c r="L1056" s="44">
        <f>IFERROR(_xll.qlIndexFixing(Index6M,$H1056,TRUE,_xll.ohTrigger(RecalcTrigger,Trigger6M)),NA())</f>
        <v>2.431223228819103E-2</v>
      </c>
      <c r="M1056" s="178">
        <f>IFERROR(_xll.qlIndexFixing(Index1Y,$H1056,TRUE,_xll.ohTrigger(RecalcTrigger,Trigger1Y)),NA())</f>
        <v>2.4813473195036805E-2</v>
      </c>
      <c r="N1056" s="177">
        <f>IFERROR(_xll.qlIndexFixing(ONIndex1M,I1056,TRUE,_xll.ohTrigger(RecalcTrigger,Trigger1M)),NA())</f>
        <v>2.3029532041497491E-2</v>
      </c>
      <c r="O1056" s="44">
        <f>IFERROR(_xll.qlIndexFixing(ONIndex3M,I1056,TRUE,_xll.ohTrigger(RecalcTrigger,Trigger3M)),NA())</f>
        <v>2.3671234516992046E-2</v>
      </c>
      <c r="P1056" s="44">
        <f>IFERROR(_xll.qlIndexFixing(ONIndex6M,I1056,TRUE,_xll.ohTrigger(RecalcTrigger,Trigger6M)),NA())</f>
        <v>2.4220065864809515E-2</v>
      </c>
      <c r="Q1056" s="178">
        <f>IFERROR(_xll.qlIndexFixing(ONIndex1Y,I1056,TRUE,_xll.ohTrigger(RecalcTrigger,Trigger1Y)),NA())</f>
        <v>2.4567818496129545E-2</v>
      </c>
    </row>
    <row r="1057" spans="2:17" x14ac:dyDescent="0.2">
      <c r="B1057" s="39" t="s">
        <v>42</v>
      </c>
      <c r="D1057" s="42">
        <f>_xll.qlCalendarAdvance(Calendar,$D1056,B1057,"f",FALSE)</f>
        <v>46792</v>
      </c>
      <c r="E1057" s="172">
        <f>_xll.qlInterestRateIndexValueDate(IndexON,D1057)</f>
        <v>46792</v>
      </c>
      <c r="F1057" s="188">
        <f>IFERROR(_xll.qlIndexFixing(IndexON,D1057,TRUE,_xll.ohTrigger(RecalcTrigger,TriggerON)),NA())</f>
        <v>2.2451838686106118E-2</v>
      </c>
      <c r="H1057" s="42">
        <f>_xll.qlCalendarAdvance(Calendar,$H1056,B1057,"f",FALSE)</f>
        <v>46792</v>
      </c>
      <c r="I1057" s="172">
        <f>_xll.qlInterestRateIndexValueDate(Index1M,$H1057)</f>
        <v>46792</v>
      </c>
      <c r="J1057" s="177">
        <f>IFERROR(_xll.qlIndexFixing(Index1M,$H1057,TRUE,_xll.ohTrigger(RecalcTrigger,Trigger1M)),NA())</f>
        <v>2.305617596352566E-2</v>
      </c>
      <c r="K1057" s="44">
        <f>IFERROR(_xll.qlIndexFixing(Index3M,H1057,TRUE,_xll.ohTrigger(RecalcTrigger,Trigger3M)),NA())</f>
        <v>2.3758086180413949E-2</v>
      </c>
      <c r="L1057" s="44">
        <f>IFERROR(_xll.qlIndexFixing(Index6M,$H1057,TRUE,_xll.ohTrigger(RecalcTrigger,Trigger6M)),NA())</f>
        <v>2.4308028020636918E-2</v>
      </c>
      <c r="M1057" s="178">
        <f>IFERROR(_xll.qlIndexFixing(Index1Y,$H1057,TRUE,_xll.ohTrigger(RecalcTrigger,Trigger1Y)),NA())</f>
        <v>2.4810976815492242E-2</v>
      </c>
      <c r="N1057" s="177">
        <f>IFERROR(_xll.qlIndexFixing(ONIndex1M,I1057,TRUE,_xll.ohTrigger(RecalcTrigger,Trigger1M)),NA())</f>
        <v>2.3031682676041276E-2</v>
      </c>
      <c r="O1057" s="44">
        <f>IFERROR(_xll.qlIndexFixing(ONIndex3M,I1057,TRUE,_xll.ohTrigger(RecalcTrigger,Trigger3M)),NA())</f>
        <v>2.3673975188478469E-2</v>
      </c>
      <c r="P1057" s="44">
        <f>IFERROR(_xll.qlIndexFixing(ONIndex6M,I1057,TRUE,_xll.ohTrigger(RecalcTrigger,Trigger6M)),NA())</f>
        <v>2.4216013675013581E-2</v>
      </c>
      <c r="Q1057" s="178">
        <f>IFERROR(_xll.qlIndexFixing(ONIndex1Y,I1057,TRUE,_xll.ohTrigger(RecalcTrigger,Trigger1Y)),NA())</f>
        <v>2.4566071497107433E-2</v>
      </c>
    </row>
    <row r="1058" spans="2:17" x14ac:dyDescent="0.2">
      <c r="B1058" s="39" t="s">
        <v>42</v>
      </c>
      <c r="D1058" s="42">
        <f>_xll.qlCalendarAdvance(Calendar,$D1057,B1058,"f",FALSE)</f>
        <v>46799</v>
      </c>
      <c r="E1058" s="172">
        <f>_xll.qlInterestRateIndexValueDate(IndexON,D1058)</f>
        <v>46799</v>
      </c>
      <c r="F1058" s="188">
        <f>IFERROR(_xll.qlIndexFixing(IndexON,D1058,TRUE,_xll.ohTrigger(RecalcTrigger,TriggerON)),NA())</f>
        <v>2.2454827720354009E-2</v>
      </c>
      <c r="H1058" s="42">
        <f>_xll.qlCalendarAdvance(Calendar,$H1057,B1058,"f",FALSE)</f>
        <v>46799</v>
      </c>
      <c r="I1058" s="172">
        <f>_xll.qlInterestRateIndexValueDate(Index1M,$H1058)</f>
        <v>46799</v>
      </c>
      <c r="J1058" s="177">
        <f>IFERROR(_xll.qlIndexFixing(Index1M,$H1058,TRUE,_xll.ohTrigger(RecalcTrigger,Trigger1M)),NA())</f>
        <v>2.3058190269195471E-2</v>
      </c>
      <c r="K1058" s="44">
        <f>IFERROR(_xll.qlIndexFixing(Index3M,H1058,TRUE,_xll.ohTrigger(RecalcTrigger,Trigger3M)),NA())</f>
        <v>2.3760387615844415E-2</v>
      </c>
      <c r="L1058" s="44">
        <f>IFERROR(_xll.qlIndexFixing(Index6M,$H1058,TRUE,_xll.ohTrigger(RecalcTrigger,Trigger6M)),NA())</f>
        <v>2.4303815777160231E-2</v>
      </c>
      <c r="M1058" s="178">
        <f>IFERROR(_xll.qlIndexFixing(Index1Y,$H1058,TRUE,_xll.ohTrigger(RecalcTrigger,Trigger1Y)),NA())</f>
        <v>2.4808453361337478E-2</v>
      </c>
      <c r="N1058" s="177">
        <f>IFERROR(_xll.qlIndexFixing(ONIndex1M,I1058,TRUE,_xll.ohTrigger(RecalcTrigger,Trigger1M)),NA())</f>
        <v>2.3033786682066237E-2</v>
      </c>
      <c r="O1058" s="44">
        <f>IFERROR(_xll.qlIndexFixing(ONIndex3M,I1058,TRUE,_xll.ohTrigger(RecalcTrigger,Trigger3M)),NA())</f>
        <v>2.367665435621169E-2</v>
      </c>
      <c r="P1058" s="44">
        <f>IFERROR(_xll.qlIndexFixing(ONIndex6M,I1058,TRUE,_xll.ohTrigger(RecalcTrigger,Trigger6M)),NA())</f>
        <v>2.4211953595686397E-2</v>
      </c>
      <c r="Q1058" s="178">
        <f>IFERROR(_xll.qlIndexFixing(ONIndex1Y,I1058,TRUE,_xll.ohTrigger(RecalcTrigger,Trigger1Y)),NA())</f>
        <v>2.4564298072945467E-2</v>
      </c>
    </row>
    <row r="1059" spans="2:17" x14ac:dyDescent="0.2">
      <c r="B1059" s="39" t="s">
        <v>42</v>
      </c>
      <c r="D1059" s="42">
        <f>_xll.qlCalendarAdvance(Calendar,$D1058,B1059,"f",FALSE)</f>
        <v>46806</v>
      </c>
      <c r="E1059" s="172">
        <f>_xll.qlInterestRateIndexValueDate(IndexON,D1059)</f>
        <v>46806</v>
      </c>
      <c r="F1059" s="188">
        <f>IFERROR(_xll.qlIndexFixing(IndexON,D1059,TRUE,_xll.ohTrigger(RecalcTrigger,TriggerON)),NA())</f>
        <v>2.2457761895590123E-2</v>
      </c>
      <c r="H1059" s="42">
        <f>_xll.qlCalendarAdvance(Calendar,$H1058,B1059,"f",FALSE)</f>
        <v>46806</v>
      </c>
      <c r="I1059" s="172">
        <f>_xll.qlInterestRateIndexValueDate(Index1M,$H1059)</f>
        <v>46806</v>
      </c>
      <c r="J1059" s="177">
        <f>IFERROR(_xll.qlIndexFixing(Index1M,$H1059,TRUE,_xll.ohTrigger(RecalcTrigger,Trigger1M)),NA())</f>
        <v>2.3060157864271725E-2</v>
      </c>
      <c r="K1059" s="44">
        <f>IFERROR(_xll.qlIndexFixing(Index3M,H1059,TRUE,_xll.ohTrigger(RecalcTrigger,Trigger3M)),NA())</f>
        <v>2.3762627192457021E-2</v>
      </c>
      <c r="L1059" s="44">
        <f>IFERROR(_xll.qlIndexFixing(Index6M,$H1059,TRUE,_xll.ohTrigger(RecalcTrigger,Trigger6M)),NA())</f>
        <v>2.429959555780906E-2</v>
      </c>
      <c r="M1059" s="178">
        <f>IFERROR(_xll.qlIndexFixing(Index1Y,$H1059,TRUE,_xll.ohTrigger(RecalcTrigger,Trigger1Y)),NA())</f>
        <v>2.4805902832773129E-2</v>
      </c>
      <c r="N1059" s="177">
        <f>IFERROR(_xll.qlIndexFixing(ONIndex1M,I1059,TRUE,_xll.ohTrigger(RecalcTrigger,Trigger1M)),NA())</f>
        <v>2.3035844059734467E-2</v>
      </c>
      <c r="O1059" s="44">
        <f>IFERROR(_xll.qlIndexFixing(ONIndex3M,I1059,TRUE,_xll.ohTrigger(RecalcTrigger,Trigger3M)),NA())</f>
        <v>2.3679272020191711E-2</v>
      </c>
      <c r="P1059" s="44">
        <f>IFERROR(_xll.qlIndexFixing(ONIndex6M,I1059,TRUE,_xll.ohTrigger(RecalcTrigger,Trigger6M)),NA())</f>
        <v>2.4207885626909009E-2</v>
      </c>
      <c r="Q1059" s="178">
        <f>IFERROR(_xll.qlIndexFixing(ONIndex1Y,I1059,TRUE,_xll.ohTrigger(RecalcTrigger,Trigger1Y)),NA())</f>
        <v>2.4562498223562601E-2</v>
      </c>
    </row>
    <row r="1060" spans="2:17" x14ac:dyDescent="0.2">
      <c r="B1060" s="39" t="s">
        <v>42</v>
      </c>
      <c r="D1060" s="42">
        <f>_xll.qlCalendarAdvance(Calendar,$D1059,B1060,"f",FALSE)</f>
        <v>46813</v>
      </c>
      <c r="E1060" s="172">
        <f>_xll.qlInterestRateIndexValueDate(IndexON,D1060)</f>
        <v>46813</v>
      </c>
      <c r="F1060" s="188">
        <f>IFERROR(_xll.qlIndexFixing(IndexON,D1060,TRUE,_xll.ohTrigger(RecalcTrigger,TriggerON)),NA())</f>
        <v>2.2460641211814458E-2</v>
      </c>
      <c r="H1060" s="42">
        <f>_xll.qlCalendarAdvance(Calendar,$H1059,B1060,"f",FALSE)</f>
        <v>46813</v>
      </c>
      <c r="I1060" s="172">
        <f>_xll.qlInterestRateIndexValueDate(Index1M,$H1060)</f>
        <v>46813</v>
      </c>
      <c r="J1060" s="177">
        <f>IFERROR(_xll.qlIndexFixing(Index1M,$H1060,TRUE,_xll.ohTrigger(RecalcTrigger,Trigger1M)),NA())</f>
        <v>2.3065522042037066E-2</v>
      </c>
      <c r="K1060" s="44">
        <f>IFERROR(_xll.qlIndexFixing(Index3M,H1060,TRUE,_xll.ohTrigger(RecalcTrigger,Trigger3M)),NA())</f>
        <v>2.3766636210395903E-2</v>
      </c>
      <c r="L1060" s="44">
        <f>IFERROR(_xll.qlIndexFixing(Index6M,$H1060,TRUE,_xll.ohTrigger(RecalcTrigger,Trigger6M)),NA())</f>
        <v>2.4296368377092908E-2</v>
      </c>
      <c r="M1060" s="178">
        <f>IFERROR(_xll.qlIndexFixing(Index1Y,$H1060,TRUE,_xll.ohTrigger(RecalcTrigger,Trigger1Y)),NA())</f>
        <v>2.4802691235413565E-2</v>
      </c>
      <c r="N1060" s="177">
        <f>IFERROR(_xll.qlIndexFixing(ONIndex1M,I1060,TRUE,_xll.ohTrigger(RecalcTrigger,Trigger1M)),NA())</f>
        <v>2.3037854808964919E-2</v>
      </c>
      <c r="O1060" s="44">
        <f>IFERROR(_xll.qlIndexFixing(ONIndex3M,I1060,TRUE,_xll.ohTrigger(RecalcTrigger,Trigger3M)),NA())</f>
        <v>2.3681828180418529E-2</v>
      </c>
      <c r="P1060" s="44">
        <f>IFERROR(_xll.qlIndexFixing(ONIndex6M,I1060,TRUE,_xll.ohTrigger(RecalcTrigger,Trigger6M)),NA())</f>
        <v>2.4203809768681417E-2</v>
      </c>
      <c r="Q1060" s="178">
        <f>IFERROR(_xll.qlIndexFixing(ONIndex1Y,I1060,TRUE,_xll.ohTrigger(RecalcTrigger,Trigger1Y)),NA())</f>
        <v>2.4560671949120927E-2</v>
      </c>
    </row>
    <row r="1061" spans="2:17" x14ac:dyDescent="0.2">
      <c r="B1061" s="39" t="s">
        <v>42</v>
      </c>
      <c r="D1061" s="42">
        <f>_xll.qlCalendarAdvance(Calendar,$D1060,B1061,"f",FALSE)</f>
        <v>46820</v>
      </c>
      <c r="E1061" s="172">
        <f>_xll.qlInterestRateIndexValueDate(IndexON,D1061)</f>
        <v>46820</v>
      </c>
      <c r="F1061" s="188">
        <f>IFERROR(_xll.qlIndexFixing(IndexON,D1061,TRUE,_xll.ohTrigger(RecalcTrigger,TriggerON)),NA())</f>
        <v>2.2463465668864924E-2</v>
      </c>
      <c r="H1061" s="42">
        <f>_xll.qlCalendarAdvance(Calendar,$H1060,B1061,"f",FALSE)</f>
        <v>46820</v>
      </c>
      <c r="I1061" s="172">
        <f>_xll.qlInterestRateIndexValueDate(Index1M,$H1061)</f>
        <v>46820</v>
      </c>
      <c r="J1061" s="177">
        <f>IFERROR(_xll.qlIndexFixing(Index1M,$H1061,TRUE,_xll.ohTrigger(RecalcTrigger,Trigger1M)),NA())</f>
        <v>2.3067383339909393E-2</v>
      </c>
      <c r="K1061" s="44">
        <f>IFERROR(_xll.qlIndexFixing(Index3M,H1061,TRUE,_xll.ohTrigger(RecalcTrigger,Trigger3M)),NA())</f>
        <v>2.37687435056551E-2</v>
      </c>
      <c r="L1061" s="44">
        <f>IFERROR(_xll.qlIndexFixing(Index6M,$H1061,TRUE,_xll.ohTrigger(RecalcTrigger,Trigger6M)),NA())</f>
        <v>2.4292130506084534E-2</v>
      </c>
      <c r="M1061" s="178">
        <f>IFERROR(_xll.qlIndexFixing(Index1Y,$H1061,TRUE,_xll.ohTrigger(RecalcTrigger,Trigger1Y)),NA())</f>
        <v>2.4800088667138676E-2</v>
      </c>
      <c r="N1061" s="177">
        <f>IFERROR(_xll.qlIndexFixing(ONIndex1M,I1061,TRUE,_xll.ohTrigger(RecalcTrigger,Trigger1M)),NA())</f>
        <v>2.3039818929757594E-2</v>
      </c>
      <c r="O1061" s="44">
        <f>IFERROR(_xll.qlIndexFixing(ONIndex3M,I1061,TRUE,_xll.ohTrigger(RecalcTrigger,Trigger3M)),NA())</f>
        <v>2.3684322836973193E-2</v>
      </c>
      <c r="P1061" s="44">
        <f>IFERROR(_xll.qlIndexFixing(ONIndex6M,I1061,TRUE,_xll.ohTrigger(RecalcTrigger,Trigger6M)),NA())</f>
        <v>2.4199726020841528E-2</v>
      </c>
      <c r="Q1061" s="178">
        <f>IFERROR(_xll.qlIndexFixing(ONIndex1Y,I1061,TRUE,_xll.ohTrigger(RecalcTrigger,Trigger1Y)),NA())</f>
        <v>2.4558819249458352E-2</v>
      </c>
    </row>
    <row r="1062" spans="2:17" x14ac:dyDescent="0.2">
      <c r="B1062" s="39" t="s">
        <v>42</v>
      </c>
      <c r="D1062" s="42">
        <f>_xll.qlCalendarAdvance(Calendar,$D1061,B1062,"f",FALSE)</f>
        <v>46827</v>
      </c>
      <c r="E1062" s="172">
        <f>_xll.qlInterestRateIndexValueDate(IndexON,D1062)</f>
        <v>46827</v>
      </c>
      <c r="F1062" s="188">
        <f>IFERROR(_xll.qlIndexFixing(IndexON,D1062,TRUE,_xll.ohTrigger(RecalcTrigger,TriggerON)),NA())</f>
        <v>2.2466235266822565E-2</v>
      </c>
      <c r="H1062" s="42">
        <f>_xll.qlCalendarAdvance(Calendar,$H1061,B1062,"f",FALSE)</f>
        <v>46827</v>
      </c>
      <c r="I1062" s="172">
        <f>_xll.qlInterestRateIndexValueDate(Index1M,$H1062)</f>
        <v>46827</v>
      </c>
      <c r="J1062" s="177">
        <f>IFERROR(_xll.qlIndexFixing(Index1M,$H1062,TRUE,_xll.ohTrigger(RecalcTrigger,Trigger1M)),NA())</f>
        <v>2.3070051619545177E-2</v>
      </c>
      <c r="K1062" s="44">
        <f>IFERROR(_xll.qlIndexFixing(Index3M,H1062,TRUE,_xll.ohTrigger(RecalcTrigger,Trigger3M)),NA())</f>
        <v>2.3770788933775999E-2</v>
      </c>
      <c r="L1062" s="44">
        <f>IFERROR(_xll.qlIndexFixing(Index6M,$H1062,TRUE,_xll.ohTrigger(RecalcTrigger,Trigger6M)),NA())</f>
        <v>2.4287884658402099E-2</v>
      </c>
      <c r="M1062" s="178">
        <f>IFERROR(_xll.qlIndexFixing(Index1Y,$H1062,TRUE,_xll.ohTrigger(RecalcTrigger,Trigger1Y)),NA())</f>
        <v>2.4797459026852042E-2</v>
      </c>
      <c r="N1062" s="177">
        <f>IFERROR(_xll.qlIndexFixing(ONIndex1M,I1062,TRUE,_xll.ohTrigger(RecalcTrigger,Trigger1M)),NA())</f>
        <v>2.3041736422193537E-2</v>
      </c>
      <c r="O1062" s="44">
        <f>IFERROR(_xll.qlIndexFixing(ONIndex3M,I1062,TRUE,_xll.ohTrigger(RecalcTrigger,Trigger3M)),NA())</f>
        <v>2.3686755989693609E-2</v>
      </c>
      <c r="P1062" s="44">
        <f>IFERROR(_xll.qlIndexFixing(ONIndex6M,I1062,TRUE,_xll.ohTrigger(RecalcTrigger,Trigger6M)),NA())</f>
        <v>2.4195634383470388E-2</v>
      </c>
      <c r="Q1062" s="178">
        <f>IFERROR(_xll.qlIndexFixing(ONIndex1Y,I1062,TRUE,_xll.ohTrigger(RecalcTrigger,Trigger1Y)),NA())</f>
        <v>2.4556940124574878E-2</v>
      </c>
    </row>
    <row r="1063" spans="2:17" x14ac:dyDescent="0.2">
      <c r="B1063" s="39" t="s">
        <v>42</v>
      </c>
      <c r="D1063" s="42">
        <f>_xll.qlCalendarAdvance(Calendar,$D1062,B1063,"f",FALSE)</f>
        <v>46834</v>
      </c>
      <c r="E1063" s="172">
        <f>_xll.qlInterestRateIndexValueDate(IndexON,D1063)</f>
        <v>46834</v>
      </c>
      <c r="F1063" s="188">
        <f>IFERROR(_xll.qlIndexFixing(IndexON,D1063,TRUE,_xll.ohTrigger(RecalcTrigger,TriggerON)),NA())</f>
        <v>2.2468950005687383E-2</v>
      </c>
      <c r="H1063" s="42">
        <f>_xll.qlCalendarAdvance(Calendar,$H1062,B1063,"f",FALSE)</f>
        <v>46834</v>
      </c>
      <c r="I1063" s="172">
        <f>_xll.qlInterestRateIndexValueDate(Index1M,$H1063)</f>
        <v>46834</v>
      </c>
      <c r="J1063" s="177">
        <f>IFERROR(_xll.qlIndexFixing(Index1M,$H1063,TRUE,_xll.ohTrigger(RecalcTrigger,Trigger1M)),NA())</f>
        <v>2.3070965768353689E-2</v>
      </c>
      <c r="K1063" s="44">
        <f>IFERROR(_xll.qlIndexFixing(Index3M,H1063,TRUE,_xll.ohTrigger(RecalcTrigger,Trigger3M)),NA())</f>
        <v>2.3772772494664342E-2</v>
      </c>
      <c r="L1063" s="44">
        <f>IFERROR(_xll.qlIndexFixing(Index6M,$H1063,TRUE,_xll.ohTrigger(RecalcTrigger,Trigger6M)),NA())</f>
        <v>2.4283630834094933E-2</v>
      </c>
      <c r="M1063" s="178">
        <f>IFERROR(_xll.qlIndexFixing(Index1Y,$H1063,TRUE,_xll.ohTrigger(RecalcTrigger,Trigger1Y)),NA())</f>
        <v>2.479480231476261E-2</v>
      </c>
      <c r="N1063" s="177">
        <f>IFERROR(_xll.qlIndexFixing(ONIndex1M,I1063,TRUE,_xll.ohTrigger(RecalcTrigger,Trigger1M)),NA())</f>
        <v>2.3043607286110657E-2</v>
      </c>
      <c r="O1063" s="44">
        <f>IFERROR(_xll.qlIndexFixing(ONIndex3M,I1063,TRUE,_xll.ohTrigger(RecalcTrigger,Trigger3M)),NA())</f>
        <v>2.3689127638741869E-2</v>
      </c>
      <c r="P1063" s="44">
        <f>IFERROR(_xll.qlIndexFixing(ONIndex6M,I1063,TRUE,_xll.ohTrigger(RecalcTrigger,Trigger6M)),NA())</f>
        <v>2.419153485673009E-2</v>
      </c>
      <c r="Q1063" s="178">
        <f>IFERROR(_xll.qlIndexFixing(ONIndex1Y,I1063,TRUE,_xll.ohTrigger(RecalcTrigger,Trigger1Y)),NA())</f>
        <v>2.4555034574632595E-2</v>
      </c>
    </row>
    <row r="1064" spans="2:17" x14ac:dyDescent="0.2">
      <c r="B1064" s="39" t="s">
        <v>42</v>
      </c>
      <c r="D1064" s="42">
        <f>_xll.qlCalendarAdvance(Calendar,$D1063,B1064,"f",FALSE)</f>
        <v>46841</v>
      </c>
      <c r="E1064" s="172">
        <f>_xll.qlInterestRateIndexValueDate(IndexON,D1064)</f>
        <v>46841</v>
      </c>
      <c r="F1064" s="188">
        <f>IFERROR(_xll.qlIndexFixing(IndexON,D1064,TRUE,_xll.ohTrigger(RecalcTrigger,TriggerON)),NA())</f>
        <v>2.2471609885540422E-2</v>
      </c>
      <c r="H1064" s="42">
        <f>_xll.qlCalendarAdvance(Calendar,$H1063,B1064,"f",FALSE)</f>
        <v>46841</v>
      </c>
      <c r="I1064" s="172">
        <f>_xll.qlInterestRateIndexValueDate(Index1M,$H1064)</f>
        <v>46841</v>
      </c>
      <c r="J1064" s="177">
        <f>IFERROR(_xll.qlIndexFixing(Index1M,$H1064,TRUE,_xll.ohTrigger(RecalcTrigger,Trigger1M)),NA())</f>
        <v>2.3070143517755159E-2</v>
      </c>
      <c r="K1064" s="44">
        <f>IFERROR(_xll.qlIndexFixing(Index3M,H1064,TRUE,_xll.ohTrigger(RecalcTrigger,Trigger3M)),NA())</f>
        <v>2.377469418822763E-2</v>
      </c>
      <c r="L1064" s="44">
        <f>IFERROR(_xll.qlIndexFixing(Index6M,$H1064,TRUE,_xll.ohTrigger(RecalcTrigger,Trigger6M)),NA())</f>
        <v>2.4279369033215457E-2</v>
      </c>
      <c r="M1064" s="178">
        <f>IFERROR(_xll.qlIndexFixing(Index1Y,$H1064,TRUE,_xll.ohTrigger(RecalcTrigger,Trigger1Y)),NA())</f>
        <v>2.4792118531080654E-2</v>
      </c>
      <c r="N1064" s="177">
        <f>IFERROR(_xll.qlIndexFixing(ONIndex1M,I1064,TRUE,_xll.ohTrigger(RecalcTrigger,Trigger1M)),NA())</f>
        <v>2.3045431521671045E-2</v>
      </c>
      <c r="O1064" s="44">
        <f>IFERROR(_xll.qlIndexFixing(ONIndex3M,I1064,TRUE,_xll.ohTrigger(RecalcTrigger,Trigger3M)),NA())</f>
        <v>2.3691437783955882E-2</v>
      </c>
      <c r="P1064" s="44">
        <f>IFERROR(_xll.qlIndexFixing(ONIndex6M,I1064,TRUE,_xll.ohTrigger(RecalcTrigger,Trigger6M)),NA())</f>
        <v>2.4187427440458542E-2</v>
      </c>
      <c r="Q1064" s="178">
        <f>IFERROR(_xll.qlIndexFixing(ONIndex1Y,I1064,TRUE,_xll.ohTrigger(RecalcTrigger,Trigger1Y)),NA())</f>
        <v>2.4553102599550458E-2</v>
      </c>
    </row>
    <row r="1065" spans="2:17" x14ac:dyDescent="0.2">
      <c r="B1065" s="39" t="s">
        <v>42</v>
      </c>
      <c r="D1065" s="42">
        <f>_xll.qlCalendarAdvance(Calendar,$D1064,B1065,"f",FALSE)</f>
        <v>46848</v>
      </c>
      <c r="E1065" s="172">
        <f>_xll.qlInterestRateIndexValueDate(IndexON,D1065)</f>
        <v>46848</v>
      </c>
      <c r="F1065" s="188">
        <f>IFERROR(_xll.qlIndexFixing(IndexON,D1065,TRUE,_xll.ohTrigger(RecalcTrigger,TriggerON)),NA())</f>
        <v>2.2474214906219592E-2</v>
      </c>
      <c r="H1065" s="42">
        <f>_xll.qlCalendarAdvance(Calendar,$H1064,B1065,"f",FALSE)</f>
        <v>46848</v>
      </c>
      <c r="I1065" s="172">
        <f>_xll.qlInterestRateIndexValueDate(Index1M,$H1065)</f>
        <v>46848</v>
      </c>
      <c r="J1065" s="177">
        <f>IFERROR(_xll.qlIndexFixing(Index1M,$H1065,TRUE,_xll.ohTrigger(RecalcTrigger,Trigger1M)),NA())</f>
        <v>2.3071827618679541E-2</v>
      </c>
      <c r="K1065" s="44">
        <f>IFERROR(_xll.qlIndexFixing(Index3M,H1065,TRUE,_xll.ohTrigger(RecalcTrigger,Trigger3M)),NA())</f>
        <v>2.3775659998715393E-2</v>
      </c>
      <c r="L1065" s="44">
        <f>IFERROR(_xll.qlIndexFixing(Index6M,$H1065,TRUE,_xll.ohTrigger(RecalcTrigger,Trigger6M)),NA())</f>
        <v>2.4274603033228554E-2</v>
      </c>
      <c r="M1065" s="178">
        <f>IFERROR(_xll.qlIndexFixing(Index1Y,$H1065,TRUE,_xll.ohTrigger(RecalcTrigger,Trigger1Y)),NA())</f>
        <v>2.4789407676019115E-2</v>
      </c>
      <c r="N1065" s="177">
        <f>IFERROR(_xll.qlIndexFixing(ONIndex1M,I1065,TRUE,_xll.ohTrigger(RecalcTrigger,Trigger1M)),NA())</f>
        <v>2.3047209128793655E-2</v>
      </c>
      <c r="O1065" s="44">
        <f>IFERROR(_xll.qlIndexFixing(ONIndex3M,I1065,TRUE,_xll.ohTrigger(RecalcTrigger,Trigger3M)),NA())</f>
        <v>2.369368642549774E-2</v>
      </c>
      <c r="P1065" s="44">
        <f>IFERROR(_xll.qlIndexFixing(ONIndex6M,I1065,TRUE,_xll.ohTrigger(RecalcTrigger,Trigger6M)),NA())</f>
        <v>2.4183312134574697E-2</v>
      </c>
      <c r="Q1065" s="178">
        <f>IFERROR(_xll.qlIndexFixing(ONIndex1Y,I1065,TRUE,_xll.ohTrigger(RecalcTrigger,Trigger1Y)),NA())</f>
        <v>2.4551144199328467E-2</v>
      </c>
    </row>
    <row r="1066" spans="2:17" x14ac:dyDescent="0.2">
      <c r="B1066" s="39" t="s">
        <v>42</v>
      </c>
      <c r="D1066" s="42">
        <f>_xll.qlCalendarAdvance(Calendar,$D1065,B1066,"f",FALSE)</f>
        <v>46855</v>
      </c>
      <c r="E1066" s="172">
        <f>_xll.qlInterestRateIndexValueDate(IndexON,D1066)</f>
        <v>46855</v>
      </c>
      <c r="F1066" s="188">
        <f>IFERROR(_xll.qlIndexFixing(IndexON,D1066,TRUE,_xll.ohTrigger(RecalcTrigger,TriggerON)),NA())</f>
        <v>2.2476765067805937E-2</v>
      </c>
      <c r="H1066" s="42">
        <f>_xll.qlCalendarAdvance(Calendar,$H1065,B1066,"f",FALSE)</f>
        <v>46855</v>
      </c>
      <c r="I1066" s="172">
        <f>_xll.qlInterestRateIndexValueDate(Index1M,$H1066)</f>
        <v>46855</v>
      </c>
      <c r="J1066" s="177">
        <f>IFERROR(_xll.qlIndexFixing(Index1M,$H1066,TRUE,_xll.ohTrigger(RecalcTrigger,Trigger1M)),NA())</f>
        <v>2.3073465005921667E-2</v>
      </c>
      <c r="K1066" s="44">
        <f>IFERROR(_xll.qlIndexFixing(Index3M,H1066,TRUE,_xll.ohTrigger(RecalcTrigger,Trigger3M)),NA())</f>
        <v>2.3777462259419267E-2</v>
      </c>
      <c r="L1066" s="44">
        <f>IFERROR(_xll.qlIndexFixing(Index6M,$H1066,TRUE,_xll.ohTrigger(RecalcTrigger,Trigger6M)),NA())</f>
        <v>2.4270326131801866E-2</v>
      </c>
      <c r="M1066" s="178">
        <f>IFERROR(_xll.qlIndexFixing(Index1Y,$H1066,TRUE,_xll.ohTrigger(RecalcTrigger,Trigger1Y)),NA())</f>
        <v>2.4786669749792267E-2</v>
      </c>
      <c r="N1066" s="177">
        <f>IFERROR(_xll.qlIndexFixing(ONIndex1M,I1066,TRUE,_xll.ohTrigger(RecalcTrigger,Trigger1M)),NA())</f>
        <v>2.3048940107397442E-2</v>
      </c>
      <c r="O1066" s="44">
        <f>IFERROR(_xll.qlIndexFixing(ONIndex3M,I1066,TRUE,_xll.ohTrigger(RecalcTrigger,Trigger3M)),NA())</f>
        <v>2.3695873563286396E-2</v>
      </c>
      <c r="P1066" s="44">
        <f>IFERROR(_xll.qlIndexFixing(ONIndex6M,I1066,TRUE,_xll.ohTrigger(RecalcTrigger,Trigger6M)),NA())</f>
        <v>2.4179188939321694E-2</v>
      </c>
      <c r="Q1066" s="178">
        <f>IFERROR(_xll.qlIndexFixing(ONIndex1Y,I1066,TRUE,_xll.ohTrigger(RecalcTrigger,Trigger1Y)),NA())</f>
        <v>2.454915937380453E-2</v>
      </c>
    </row>
    <row r="1067" spans="2:17" x14ac:dyDescent="0.2">
      <c r="B1067" s="39" t="s">
        <v>42</v>
      </c>
      <c r="D1067" s="42">
        <f>_xll.qlCalendarAdvance(Calendar,$D1066,B1067,"f",FALSE)</f>
        <v>46862</v>
      </c>
      <c r="E1067" s="172">
        <f>_xll.qlInterestRateIndexValueDate(IndexON,D1067)</f>
        <v>46862</v>
      </c>
      <c r="F1067" s="188">
        <f>IFERROR(_xll.qlIndexFixing(IndexON,D1067,TRUE,_xll.ohTrigger(RecalcTrigger,TriggerON)),NA())</f>
        <v>2.2479260370380505E-2</v>
      </c>
      <c r="H1067" s="42">
        <f>_xll.qlCalendarAdvance(Calendar,$H1066,B1067,"f",FALSE)</f>
        <v>46862</v>
      </c>
      <c r="I1067" s="172">
        <f>_xll.qlInterestRateIndexValueDate(Index1M,$H1067)</f>
        <v>46862</v>
      </c>
      <c r="J1067" s="177">
        <f>IFERROR(_xll.qlIndexFixing(Index1M,$H1067,TRUE,_xll.ohTrigger(RecalcTrigger,Trigger1M)),NA())</f>
        <v>2.3075055679462629E-2</v>
      </c>
      <c r="K1067" s="44">
        <f>IFERROR(_xll.qlIndexFixing(Index3M,H1067,TRUE,_xll.ohTrigger(RecalcTrigger,Trigger3M)),NA())</f>
        <v>2.3779202656553845E-2</v>
      </c>
      <c r="L1067" s="44">
        <f>IFERROR(_xll.qlIndexFixing(Index6M,$H1067,TRUE,_xll.ohTrigger(RecalcTrigger,Trigger6M)),NA())</f>
        <v>2.4266041254428664E-2</v>
      </c>
      <c r="M1067" s="178">
        <f>IFERROR(_xll.qlIndexFixing(Index1Y,$H1067,TRUE,_xll.ohTrigger(RecalcTrigger,Trigger1Y)),NA())</f>
        <v>2.4783904752618158E-2</v>
      </c>
      <c r="N1067" s="177">
        <f>IFERROR(_xll.qlIndexFixing(ONIndex1M,I1067,TRUE,_xll.ohTrigger(RecalcTrigger,Trigger1M)),NA())</f>
        <v>2.3050624457725544E-2</v>
      </c>
      <c r="O1067" s="44">
        <f>IFERROR(_xll.qlIndexFixing(ONIndex3M,I1067,TRUE,_xll.ohTrigger(RecalcTrigger,Trigger3M)),NA())</f>
        <v>2.3697999197240804E-2</v>
      </c>
      <c r="P1067" s="44">
        <f>IFERROR(_xll.qlIndexFixing(ONIndex6M,I1067,TRUE,_xll.ohTrigger(RecalcTrigger,Trigger6M)),NA())</f>
        <v>2.4175057854456394E-2</v>
      </c>
      <c r="Q1067" s="178">
        <f>IFERROR(_xll.qlIndexFixing(ONIndex1Y,I1067,TRUE,_xll.ohTrigger(RecalcTrigger,Trigger1Y)),NA())</f>
        <v>2.4547148123221785E-2</v>
      </c>
    </row>
    <row r="1068" spans="2:17" x14ac:dyDescent="0.2">
      <c r="B1068" s="39" t="s">
        <v>42</v>
      </c>
      <c r="D1068" s="42">
        <f>_xll.qlCalendarAdvance(Calendar,$D1067,B1068,"f",FALSE)</f>
        <v>46869</v>
      </c>
      <c r="E1068" s="172">
        <f>_xll.qlInterestRateIndexValueDate(IndexON,D1068)</f>
        <v>46869</v>
      </c>
      <c r="F1068" s="188">
        <f>IFERROR(_xll.qlIndexFixing(IndexON,D1068,TRUE,_xll.ohTrigger(RecalcTrigger,TriggerON)),NA())</f>
        <v>2.2481700813862249E-2</v>
      </c>
      <c r="H1068" s="42">
        <f>_xll.qlCalendarAdvance(Calendar,$H1067,B1068,"f",FALSE)</f>
        <v>46869</v>
      </c>
      <c r="I1068" s="172">
        <f>_xll.qlInterestRateIndexValueDate(Index1M,$H1068)</f>
        <v>46869</v>
      </c>
      <c r="J1068" s="177">
        <f>IFERROR(_xll.qlIndexFixing(Index1M,$H1068,TRUE,_xll.ohTrigger(RecalcTrigger,Trigger1M)),NA())</f>
        <v>2.3076599639283511E-2</v>
      </c>
      <c r="K1068" s="44">
        <f>IFERROR(_xll.qlIndexFixing(Index3M,H1068,TRUE,_xll.ohTrigger(RecalcTrigger,Trigger3M)),NA())</f>
        <v>2.3780881190040751E-2</v>
      </c>
      <c r="L1068" s="44">
        <f>IFERROR(_xll.qlIndexFixing(Index6M,$H1068,TRUE,_xll.ohTrigger(RecalcTrigger,Trigger6M)),NA())</f>
        <v>2.4261748401159432E-2</v>
      </c>
      <c r="M1068" s="178">
        <f>IFERROR(_xll.qlIndexFixing(Index1Y,$H1068,TRUE,_xll.ohTrigger(RecalcTrigger,Trigger1Y)),NA())</f>
        <v>2.4781112684715056E-2</v>
      </c>
      <c r="N1068" s="177">
        <f>IFERROR(_xll.qlIndexFixing(ONIndex1M,I1068,TRUE,_xll.ohTrigger(RecalcTrigger,Trigger1M)),NA())</f>
        <v>2.3052262179453775E-2</v>
      </c>
      <c r="O1068" s="44">
        <f>IFERROR(_xll.qlIndexFixing(ONIndex3M,I1068,TRUE,_xll.ohTrigger(RecalcTrigger,Trigger3M)),NA())</f>
        <v>2.3700063327523058E-2</v>
      </c>
      <c r="P1068" s="44">
        <f>IFERROR(_xll.qlIndexFixing(ONIndex6M,I1068,TRUE,_xll.ohTrigger(RecalcTrigger,Trigger6M)),NA())</f>
        <v>2.417091888014089E-2</v>
      </c>
      <c r="Q1068" s="178">
        <f>IFERROR(_xll.qlIndexFixing(ONIndex1Y,I1068,TRUE,_xll.ohTrigger(RecalcTrigger,Trigger1Y)),NA())</f>
        <v>2.4545110447499185E-2</v>
      </c>
    </row>
    <row r="1069" spans="2:17" x14ac:dyDescent="0.2">
      <c r="B1069" s="39" t="s">
        <v>42</v>
      </c>
      <c r="D1069" s="42">
        <f>_xll.qlCalendarAdvance(Calendar,$D1068,B1069,"f",FALSE)</f>
        <v>46876</v>
      </c>
      <c r="E1069" s="172">
        <f>_xll.qlInterestRateIndexValueDate(IndexON,D1069)</f>
        <v>46876</v>
      </c>
      <c r="F1069" s="188">
        <f>IFERROR(_xll.qlIndexFixing(IndexON,D1069,TRUE,_xll.ohTrigger(RecalcTrigger,TriggerON)),NA())</f>
        <v>2.2484086398170122E-2</v>
      </c>
      <c r="H1069" s="42">
        <f>_xll.qlCalendarAdvance(Calendar,$H1068,B1069,"f",FALSE)</f>
        <v>46876</v>
      </c>
      <c r="I1069" s="172">
        <f>_xll.qlInterestRateIndexValueDate(Index1M,$H1069)</f>
        <v>46876</v>
      </c>
      <c r="J1069" s="177">
        <f>IFERROR(_xll.qlIndexFixing(Index1M,$H1069,TRUE,_xll.ohTrigger(RecalcTrigger,Trigger1M)),NA())</f>
        <v>2.3080591713697168E-2</v>
      </c>
      <c r="K1069" s="44">
        <f>IFERROR(_xll.qlIndexFixing(Index3M,H1069,TRUE,_xll.ohTrigger(RecalcTrigger,Trigger3M)),NA())</f>
        <v>2.3783374643145741E-2</v>
      </c>
      <c r="L1069" s="44">
        <f>IFERROR(_xll.qlIndexFixing(Index6M,$H1069,TRUE,_xll.ohTrigger(RecalcTrigger,Trigger6M)),NA())</f>
        <v>2.4257940381999646E-2</v>
      </c>
      <c r="M1069" s="178">
        <f>IFERROR(_xll.qlIndexFixing(Index1Y,$H1069,TRUE,_xll.ohTrigger(RecalcTrigger,Trigger1Y)),NA())</f>
        <v>2.4778293546304564E-2</v>
      </c>
      <c r="N1069" s="177">
        <f>IFERROR(_xll.qlIndexFixing(ONIndex1M,I1069,TRUE,_xll.ohTrigger(RecalcTrigger,Trigger1M)),NA())</f>
        <v>2.3053853272906322E-2</v>
      </c>
      <c r="O1069" s="44">
        <f>IFERROR(_xll.qlIndexFixing(ONIndex3M,I1069,TRUE,_xll.ohTrigger(RecalcTrigger,Trigger3M)),NA())</f>
        <v>2.3702065954052109E-2</v>
      </c>
      <c r="P1069" s="44">
        <f>IFERROR(_xll.qlIndexFixing(ONIndex6M,I1069,TRUE,_xll.ohTrigger(RecalcTrigger,Trigger6M)),NA())</f>
        <v>2.4166772016375182E-2</v>
      </c>
      <c r="Q1069" s="178">
        <f>IFERROR(_xll.qlIndexFixing(ONIndex1Y,I1069,TRUE,_xll.ohTrigger(RecalcTrigger,Trigger1Y)),NA())</f>
        <v>2.4543046346636732E-2</v>
      </c>
    </row>
    <row r="1070" spans="2:17" x14ac:dyDescent="0.2">
      <c r="B1070" s="39" t="s">
        <v>42</v>
      </c>
      <c r="D1070" s="42">
        <f>_xll.qlCalendarAdvance(Calendar,$D1069,B1070,"f",FALSE)</f>
        <v>46883</v>
      </c>
      <c r="E1070" s="172">
        <f>_xll.qlInterestRateIndexValueDate(IndexON,D1070)</f>
        <v>46883</v>
      </c>
      <c r="F1070" s="188">
        <f>IFERROR(_xll.qlIndexFixing(IndexON,D1070,TRUE,_xll.ohTrigger(RecalcTrigger,TriggerON)),NA())</f>
        <v>2.2486417123385172E-2</v>
      </c>
      <c r="H1070" s="42">
        <f>_xll.qlCalendarAdvance(Calendar,$H1069,B1070,"f",FALSE)</f>
        <v>46883</v>
      </c>
      <c r="I1070" s="172">
        <f>_xll.qlInterestRateIndexValueDate(Index1M,$H1070)</f>
        <v>46883</v>
      </c>
      <c r="J1070" s="177">
        <f>IFERROR(_xll.qlIndexFixing(Index1M,$H1070,TRUE,_xll.ohTrigger(RecalcTrigger,Trigger1M)),NA())</f>
        <v>2.3082032508958648E-2</v>
      </c>
      <c r="K1070" s="44">
        <f>IFERROR(_xll.qlIndexFixing(Index3M,H1070,TRUE,_xll.ohTrigger(RecalcTrigger,Trigger3M)),NA())</f>
        <v>2.3784925130983608E-2</v>
      </c>
      <c r="L1070" s="44">
        <f>IFERROR(_xll.qlIndexFixing(Index6M,$H1070,TRUE,_xll.ohTrigger(RecalcTrigger,Trigger6M)),NA())</f>
        <v>2.4253630722751343E-2</v>
      </c>
      <c r="M1070" s="178">
        <f>IFERROR(_xll.qlIndexFixing(Index1Y,$H1070,TRUE,_xll.ohTrigger(RecalcTrigger,Trigger1Y)),NA())</f>
        <v>2.4775447337610279E-2</v>
      </c>
      <c r="N1070" s="177">
        <f>IFERROR(_xll.qlIndexFixing(ONIndex1M,I1070,TRUE,_xll.ohTrigger(RecalcTrigger,Trigger1M)),NA())</f>
        <v>2.3055397737840044E-2</v>
      </c>
      <c r="O1070" s="44">
        <f>IFERROR(_xll.qlIndexFixing(ONIndex3M,I1070,TRUE,_xll.ohTrigger(RecalcTrigger,Trigger3M)),NA())</f>
        <v>2.3704007076746914E-2</v>
      </c>
      <c r="P1070" s="44">
        <f>IFERROR(_xll.qlIndexFixing(ONIndex6M,I1070,TRUE,_xll.ohTrigger(RecalcTrigger,Trigger6M)),NA())</f>
        <v>2.4162617262997177E-2</v>
      </c>
      <c r="Q1070" s="178">
        <f>IFERROR(_xll.qlIndexFixing(ONIndex1Y,I1070,TRUE,_xll.ohTrigger(RecalcTrigger,Trigger1Y)),NA())</f>
        <v>2.4540955820553378E-2</v>
      </c>
    </row>
    <row r="1071" spans="2:17" x14ac:dyDescent="0.2">
      <c r="B1071" s="39" t="s">
        <v>42</v>
      </c>
      <c r="D1071" s="42">
        <f>_xll.qlCalendarAdvance(Calendar,$D1070,B1071,"f",FALSE)</f>
        <v>46890</v>
      </c>
      <c r="E1071" s="172">
        <f>_xll.qlInterestRateIndexValueDate(IndexON,D1071)</f>
        <v>46890</v>
      </c>
      <c r="F1071" s="188">
        <f>IFERROR(_xll.qlIndexFixing(IndexON,D1071,TRUE,_xll.ohTrigger(RecalcTrigger,TriggerON)),NA())</f>
        <v>2.2488692989588444E-2</v>
      </c>
      <c r="H1071" s="42">
        <f>_xll.qlCalendarAdvance(Calendar,$H1070,B1071,"f",FALSE)</f>
        <v>46890</v>
      </c>
      <c r="I1071" s="172">
        <f>_xll.qlInterestRateIndexValueDate(Index1M,$H1071)</f>
        <v>46890</v>
      </c>
      <c r="J1071" s="177">
        <f>IFERROR(_xll.qlIndexFixing(Index1M,$H1071,TRUE,_xll.ohTrigger(RecalcTrigger,Trigger1M)),NA())</f>
        <v>2.3083426581606576E-2</v>
      </c>
      <c r="K1071" s="44">
        <f>IFERROR(_xll.qlIndexFixing(Index3M,H1071,TRUE,_xll.ohTrigger(RecalcTrigger,Trigger3M)),NA())</f>
        <v>2.3786413750932621E-2</v>
      </c>
      <c r="L1071" s="44">
        <f>IFERROR(_xll.qlIndexFixing(Index6M,$H1071,TRUE,_xll.ohTrigger(RecalcTrigger,Trigger6M)),NA())</f>
        <v>2.4249313087287505E-2</v>
      </c>
      <c r="M1071" s="178">
        <f>IFERROR(_xll.qlIndexFixing(Index1Y,$H1071,TRUE,_xll.ohTrigger(RecalcTrigger,Trigger1Y)),NA())</f>
        <v>2.4772574058857577E-2</v>
      </c>
      <c r="N1071" s="177">
        <f>IFERROR(_xll.qlIndexFixing(ONIndex1M,I1071,TRUE,_xll.ohTrigger(RecalcTrigger,Trigger1M)),NA())</f>
        <v>2.3056895574417036E-2</v>
      </c>
      <c r="O1071" s="44">
        <f>IFERROR(_xll.qlIndexFixing(ONIndex3M,I1071,TRUE,_xll.ohTrigger(RecalcTrigger,Trigger3M)),NA())</f>
        <v>2.3705886695769562E-2</v>
      </c>
      <c r="P1071" s="44">
        <f>IFERROR(_xll.qlIndexFixing(ONIndex6M,I1071,TRUE,_xll.ohTrigger(RecalcTrigger,Trigger6M)),NA())</f>
        <v>2.4158454620168968E-2</v>
      </c>
      <c r="Q1071" s="178">
        <f>IFERROR(_xll.qlIndexFixing(ONIndex1Y,I1071,TRUE,_xll.ohTrigger(RecalcTrigger,Trigger1Y)),NA())</f>
        <v>2.4538838869330171E-2</v>
      </c>
    </row>
    <row r="1072" spans="2:17" x14ac:dyDescent="0.2">
      <c r="B1072" s="39" t="s">
        <v>42</v>
      </c>
      <c r="D1072" s="42">
        <f>_xll.qlCalendarAdvance(Calendar,$D1071,B1072,"f",FALSE)</f>
        <v>46897</v>
      </c>
      <c r="E1072" s="172">
        <f>_xll.qlInterestRateIndexValueDate(IndexON,D1072)</f>
        <v>46897</v>
      </c>
      <c r="F1072" s="188">
        <f>IFERROR(_xll.qlIndexFixing(IndexON,D1072,TRUE,_xll.ohTrigger(RecalcTrigger,TriggerON)),NA())</f>
        <v>2.2490913996698891E-2</v>
      </c>
      <c r="H1072" s="42">
        <f>_xll.qlCalendarAdvance(Calendar,$H1071,B1072,"f",FALSE)</f>
        <v>46897</v>
      </c>
      <c r="I1072" s="172">
        <f>_xll.qlInterestRateIndexValueDate(Index1M,$H1072)</f>
        <v>46897</v>
      </c>
      <c r="J1072" s="177">
        <f>IFERROR(_xll.qlIndexFixing(Index1M,$H1072,TRUE,_xll.ohTrigger(RecalcTrigger,Trigger1M)),NA())</f>
        <v>2.308477393162621E-2</v>
      </c>
      <c r="K1072" s="44">
        <f>IFERROR(_xll.qlIndexFixing(Index3M,H1072,TRUE,_xll.ohTrigger(RecalcTrigger,Trigger3M)),NA())</f>
        <v>2.3787840502921421E-2</v>
      </c>
      <c r="L1072" s="44">
        <f>IFERROR(_xll.qlIndexFixing(Index6M,$H1072,TRUE,_xll.ohTrigger(RecalcTrigger,Trigger6M)),NA())</f>
        <v>2.4244987475659226E-2</v>
      </c>
      <c r="M1072" s="178">
        <f>IFERROR(_xll.qlIndexFixing(Index1Y,$H1072,TRUE,_xll.ohTrigger(RecalcTrigger,Trigger1Y)),NA())</f>
        <v>2.4769673710274498E-2</v>
      </c>
      <c r="N1072" s="177">
        <f>IFERROR(_xll.qlIndexFixing(ONIndex1M,I1072,TRUE,_xll.ohTrigger(RecalcTrigger,Trigger1M)),NA())</f>
        <v>2.3058346782475203E-2</v>
      </c>
      <c r="O1072" s="44">
        <f>IFERROR(_xll.qlIndexFixing(ONIndex3M,I1072,TRUE,_xll.ohTrigger(RecalcTrigger,Trigger3M)),NA())</f>
        <v>2.370770481103901E-2</v>
      </c>
      <c r="P1072" s="44">
        <f>IFERROR(_xll.qlIndexFixing(ONIndex6M,I1072,TRUE,_xll.ohTrigger(RecalcTrigger,Trigger6M)),NA())</f>
        <v>2.4154284087809508E-2</v>
      </c>
      <c r="Q1072" s="178">
        <f>IFERROR(_xll.qlIndexFixing(ONIndex1Y,I1072,TRUE,_xll.ohTrigger(RecalcTrigger,Trigger1Y)),NA())</f>
        <v>2.4536695492967109E-2</v>
      </c>
    </row>
    <row r="1073" spans="2:17" x14ac:dyDescent="0.2">
      <c r="B1073" s="39" t="s">
        <v>42</v>
      </c>
      <c r="D1073" s="42">
        <f>_xll.qlCalendarAdvance(Calendar,$D1072,B1073,"f",FALSE)</f>
        <v>46904</v>
      </c>
      <c r="E1073" s="172">
        <f>_xll.qlInterestRateIndexValueDate(IndexON,D1073)</f>
        <v>46904</v>
      </c>
      <c r="F1073" s="188">
        <f>IFERROR(_xll.qlIndexFixing(IndexON,D1073,TRUE,_xll.ohTrigger(RecalcTrigger,TriggerON)),NA())</f>
        <v>2.2493080144635469E-2</v>
      </c>
      <c r="H1073" s="42">
        <f>_xll.qlCalendarAdvance(Calendar,$H1072,B1073,"f",FALSE)</f>
        <v>46904</v>
      </c>
      <c r="I1073" s="172">
        <f>_xll.qlInterestRateIndexValueDate(Index1M,$H1073)</f>
        <v>46904</v>
      </c>
      <c r="J1073" s="177">
        <f>IFERROR(_xll.qlIndexFixing(Index1M,$H1073,TRUE,_xll.ohTrigger(RecalcTrigger,Trigger1M)),NA())</f>
        <v>2.3083618732011334E-2</v>
      </c>
      <c r="K1073" s="44">
        <f>IFERROR(_xll.qlIndexFixing(Index3M,H1073,TRUE,_xll.ohTrigger(RecalcTrigger,Trigger3M)),NA())</f>
        <v>2.378920538688482E-2</v>
      </c>
      <c r="L1073" s="44">
        <f>IFERROR(_xll.qlIndexFixing(Index6M,$H1073,TRUE,_xll.ohTrigger(RecalcTrigger,Trigger6M)),NA())</f>
        <v>2.4240164498165188E-2</v>
      </c>
      <c r="M1073" s="178">
        <f>IFERROR(_xll.qlIndexFixing(Index1Y,$H1073,TRUE,_xll.ohTrigger(RecalcTrigger,Trigger1Y)),NA())</f>
        <v>2.4766746292090414E-2</v>
      </c>
      <c r="N1073" s="177">
        <f>IFERROR(_xll.qlIndexFixing(ONIndex1M,I1073,TRUE,_xll.ohTrigger(RecalcTrigger,Trigger1M)),NA())</f>
        <v>2.3059751362257686E-2</v>
      </c>
      <c r="O1073" s="44">
        <f>IFERROR(_xll.qlIndexFixing(ONIndex3M,I1073,TRUE,_xll.ohTrigger(RecalcTrigger,Trigger3M)),NA())</f>
        <v>2.3709461422555256E-2</v>
      </c>
      <c r="P1073" s="44">
        <f>IFERROR(_xll.qlIndexFixing(ONIndex6M,I1073,TRUE,_xll.ohTrigger(RecalcTrigger,Trigger6M)),NA())</f>
        <v>2.4150105665999844E-2</v>
      </c>
      <c r="Q1073" s="178">
        <f>IFERROR(_xll.qlIndexFixing(ONIndex1Y,I1073,TRUE,_xll.ohTrigger(RecalcTrigger,Trigger1Y)),NA())</f>
        <v>2.4534525691464193E-2</v>
      </c>
    </row>
    <row r="1074" spans="2:17" x14ac:dyDescent="0.2">
      <c r="B1074" s="39" t="s">
        <v>42</v>
      </c>
      <c r="D1074" s="42">
        <f>_xll.qlCalendarAdvance(Calendar,$D1073,B1074,"f",FALSE)</f>
        <v>46911</v>
      </c>
      <c r="E1074" s="172">
        <f>_xll.qlInterestRateIndexValueDate(IndexON,D1074)</f>
        <v>46911</v>
      </c>
      <c r="F1074" s="188">
        <f>IFERROR(_xll.qlIndexFixing(IndexON,D1074,TRUE,_xll.ohTrigger(RecalcTrigger,TriggerON)),NA())</f>
        <v>2.2495191433479222E-2</v>
      </c>
      <c r="H1074" s="42">
        <f>_xll.qlCalendarAdvance(Calendar,$H1073,B1074,"f",FALSE)</f>
        <v>46911</v>
      </c>
      <c r="I1074" s="172">
        <f>_xll.qlInterestRateIndexValueDate(Index1M,$H1074)</f>
        <v>46911</v>
      </c>
      <c r="J1074" s="177">
        <f>IFERROR(_xll.qlIndexFixing(Index1M,$H1074,TRUE,_xll.ohTrigger(RecalcTrigger,Trigger1M)),NA())</f>
        <v>2.3084882409171358E-2</v>
      </c>
      <c r="K1074" s="44">
        <f>IFERROR(_xll.qlIndexFixing(Index3M,H1074,TRUE,_xll.ohTrigger(RecalcTrigger,Trigger3M)),NA())</f>
        <v>2.379050840275939E-2</v>
      </c>
      <c r="L1074" s="44">
        <f>IFERROR(_xll.qlIndexFixing(Index6M,$H1074,TRUE,_xll.ohTrigger(RecalcTrigger,Trigger6M)),NA())</f>
        <v>2.4235823790595096E-2</v>
      </c>
      <c r="M1074" s="178">
        <f>IFERROR(_xll.qlIndexFixing(Index1Y,$H1074,TRUE,_xll.ohTrigger(RecalcTrigger,Trigger1Y)),NA())</f>
        <v>2.4763791804537805E-2</v>
      </c>
      <c r="N1074" s="177">
        <f>IFERROR(_xll.qlIndexFixing(ONIndex1M,I1074,TRUE,_xll.ohTrigger(RecalcTrigger,Trigger1M)),NA())</f>
        <v>2.3061109313440298E-2</v>
      </c>
      <c r="O1074" s="44">
        <f>IFERROR(_xll.qlIndexFixing(ONIndex3M,I1074,TRUE,_xll.ohTrigger(RecalcTrigger,Trigger3M)),NA())</f>
        <v>2.3711156530237254E-2</v>
      </c>
      <c r="P1074" s="44">
        <f>IFERROR(_xll.qlIndexFixing(ONIndex6M,I1074,TRUE,_xll.ohTrigger(RecalcTrigger,Trigger6M)),NA())</f>
        <v>2.4145919354658929E-2</v>
      </c>
      <c r="Q1074" s="178">
        <f>IFERROR(_xll.qlIndexFixing(ONIndex1Y,I1074,TRUE,_xll.ohTrigger(RecalcTrigger,Trigger1Y)),NA())</f>
        <v>2.4532329464821423E-2</v>
      </c>
    </row>
    <row r="1075" spans="2:17" x14ac:dyDescent="0.2">
      <c r="B1075" s="39" t="s">
        <v>42</v>
      </c>
      <c r="D1075" s="42">
        <f>_xll.qlCalendarAdvance(Calendar,$D1074,B1075,"f",FALSE)</f>
        <v>46918</v>
      </c>
      <c r="E1075" s="172">
        <f>_xll.qlInterestRateIndexValueDate(IndexON,D1075)</f>
        <v>46918</v>
      </c>
      <c r="F1075" s="188">
        <f>IFERROR(_xll.qlIndexFixing(IndexON,D1075,TRUE,_xll.ohTrigger(RecalcTrigger,TriggerON)),NA())</f>
        <v>2.2497247863230152E-2</v>
      </c>
      <c r="H1075" s="42">
        <f>_xll.qlCalendarAdvance(Calendar,$H1074,B1075,"f",FALSE)</f>
        <v>46918</v>
      </c>
      <c r="I1075" s="172">
        <f>_xll.qlInterestRateIndexValueDate(Index1M,$H1075)</f>
        <v>46918</v>
      </c>
      <c r="J1075" s="177">
        <f>IFERROR(_xll.qlIndexFixing(Index1M,$H1075,TRUE,_xll.ohTrigger(RecalcTrigger,Trigger1M)),NA())</f>
        <v>2.3086099372492435E-2</v>
      </c>
      <c r="K1075" s="44">
        <f>IFERROR(_xll.qlIndexFixing(Index3M,H1075,TRUE,_xll.ohTrigger(RecalcTrigger,Trigger3M)),NA())</f>
        <v>2.3791749550483465E-2</v>
      </c>
      <c r="L1075" s="44">
        <f>IFERROR(_xll.qlIndexFixing(Index6M,$H1075,TRUE,_xll.ohTrigger(RecalcTrigger,Trigger6M)),NA())</f>
        <v>2.4231475107487264E-2</v>
      </c>
      <c r="M1075" s="178">
        <f>IFERROR(_xll.qlIndexFixing(Index1Y,$H1075,TRUE,_xll.ohTrigger(RecalcTrigger,Trigger1Y)),NA())</f>
        <v>2.4760810247850706E-2</v>
      </c>
      <c r="N1075" s="177">
        <f>IFERROR(_xll.qlIndexFixing(ONIndex1M,I1075,TRUE,_xll.ohTrigger(RecalcTrigger,Trigger1M)),NA())</f>
        <v>2.3062420636266179E-2</v>
      </c>
      <c r="O1075" s="44">
        <f>IFERROR(_xll.qlIndexFixing(ONIndex3M,I1075,TRUE,_xll.ohTrigger(RecalcTrigger,Trigger3M)),NA())</f>
        <v>2.3712790134247097E-2</v>
      </c>
      <c r="P1075" s="44">
        <f>IFERROR(_xll.qlIndexFixing(ONIndex6M,I1075,TRUE,_xll.ohTrigger(RecalcTrigger,Trigger6M)),NA())</f>
        <v>2.4141725153786764E-2</v>
      </c>
      <c r="Q1075" s="178">
        <f>IFERROR(_xll.qlIndexFixing(ONIndex1Y,I1075,TRUE,_xll.ohTrigger(RecalcTrigger,Trigger1Y)),NA())</f>
        <v>2.4530106813038799E-2</v>
      </c>
    </row>
    <row r="1076" spans="2:17" x14ac:dyDescent="0.2">
      <c r="B1076" s="39" t="s">
        <v>42</v>
      </c>
      <c r="D1076" s="42">
        <f>_xll.qlCalendarAdvance(Calendar,$D1075,B1076,"f",FALSE)</f>
        <v>46925</v>
      </c>
      <c r="E1076" s="172">
        <f>_xll.qlInterestRateIndexValueDate(IndexON,D1076)</f>
        <v>46925</v>
      </c>
      <c r="F1076" s="188">
        <f>IFERROR(_xll.qlIndexFixing(IndexON,D1076,TRUE,_xll.ohTrigger(RecalcTrigger,TriggerON)),NA())</f>
        <v>2.2499249433888258E-2</v>
      </c>
      <c r="H1076" s="42">
        <f>_xll.qlCalendarAdvance(Calendar,$H1075,B1076,"f",FALSE)</f>
        <v>46925</v>
      </c>
      <c r="I1076" s="172">
        <f>_xll.qlInterestRateIndexValueDate(Index1M,$H1076)</f>
        <v>46925</v>
      </c>
      <c r="J1076" s="177">
        <f>IFERROR(_xll.qlIndexFixing(Index1M,$H1076,TRUE,_xll.ohTrigger(RecalcTrigger,Trigger1M)),NA())</f>
        <v>2.3087269621969164E-2</v>
      </c>
      <c r="K1076" s="44">
        <f>IFERROR(_xll.qlIndexFixing(Index3M,H1076,TRUE,_xll.ohTrigger(RecalcTrigger,Trigger3M)),NA())</f>
        <v>2.3792928830000667E-2</v>
      </c>
      <c r="L1076" s="44">
        <f>IFERROR(_xll.qlIndexFixing(Index6M,$H1076,TRUE,_xll.ohTrigger(RecalcTrigger,Trigger6M)),NA())</f>
        <v>2.4227118448893949E-2</v>
      </c>
      <c r="M1076" s="178">
        <f>IFERROR(_xll.qlIndexFixing(Index1Y,$H1076,TRUE,_xll.ohTrigger(RecalcTrigger,Trigger1Y)),NA())</f>
        <v>2.4757801622265596E-2</v>
      </c>
      <c r="N1076" s="177">
        <f>IFERROR(_xll.qlIndexFixing(ONIndex1M,I1076,TRUE,_xll.ohTrigger(RecalcTrigger,Trigger1M)),NA())</f>
        <v>2.3063685330573236E-2</v>
      </c>
      <c r="O1076" s="44">
        <f>IFERROR(_xll.qlIndexFixing(ONIndex3M,I1076,TRUE,_xll.ohTrigger(RecalcTrigger,Trigger3M)),NA())</f>
        <v>2.3714362234422692E-2</v>
      </c>
      <c r="P1076" s="44">
        <f>IFERROR(_xll.qlIndexFixing(ONIndex6M,I1076,TRUE,_xll.ohTrigger(RecalcTrigger,Trigger6M)),NA())</f>
        <v>2.4137523063464394E-2</v>
      </c>
      <c r="Q1076" s="178">
        <f>IFERROR(_xll.qlIndexFixing(ONIndex1Y,I1076,TRUE,_xll.ohTrigger(RecalcTrigger,Trigger1Y)),NA())</f>
        <v>2.4527857736035275E-2</v>
      </c>
    </row>
    <row r="1077" spans="2:17" x14ac:dyDescent="0.2">
      <c r="B1077" s="39" t="s">
        <v>42</v>
      </c>
      <c r="D1077" s="42">
        <f>_xll.qlCalendarAdvance(Calendar,$D1076,B1077,"f",FALSE)</f>
        <v>46932</v>
      </c>
      <c r="E1077" s="172">
        <f>_xll.qlInterestRateIndexValueDate(IndexON,D1077)</f>
        <v>46932</v>
      </c>
      <c r="F1077" s="188">
        <f>IFERROR(_xll.qlIndexFixing(IndexON,D1077,TRUE,_xll.ohTrigger(RecalcTrigger,TriggerON)),NA())</f>
        <v>2.2501196145453539E-2</v>
      </c>
      <c r="H1077" s="42">
        <f>_xll.qlCalendarAdvance(Calendar,$H1076,B1077,"f",FALSE)</f>
        <v>46932</v>
      </c>
      <c r="I1077" s="172">
        <f>_xll.qlInterestRateIndexValueDate(Index1M,$H1077)</f>
        <v>46932</v>
      </c>
      <c r="J1077" s="177">
        <f>IFERROR(_xll.qlIndexFixing(Index1M,$H1077,TRUE,_xll.ohTrigger(RecalcTrigger,Trigger1M)),NA())</f>
        <v>2.3088393157588039E-2</v>
      </c>
      <c r="K1077" s="44">
        <f>IFERROR(_xll.qlIndexFixing(Index3M,H1077,TRUE,_xll.ohTrigger(RecalcTrigger,Trigger3M)),NA())</f>
        <v>2.3794046241255497E-2</v>
      </c>
      <c r="L1077" s="44">
        <f>IFERROR(_xll.qlIndexFixing(Index6M,$H1077,TRUE,_xll.ohTrigger(RecalcTrigger,Trigger6M)),NA())</f>
        <v>2.4222753814866528E-2</v>
      </c>
      <c r="M1077" s="178">
        <f>IFERROR(_xll.qlIndexFixing(Index1Y,$H1077,TRUE,_xll.ohTrigger(RecalcTrigger,Trigger1Y)),NA())</f>
        <v>2.4754765928020506E-2</v>
      </c>
      <c r="N1077" s="177">
        <f>IFERROR(_xll.qlIndexFixing(ONIndex1M,I1077,TRUE,_xll.ohTrigger(RecalcTrigger,Trigger1M)),NA())</f>
        <v>2.3064903396604608E-2</v>
      </c>
      <c r="O1077" s="44">
        <f>IFERROR(_xll.qlIndexFixing(ONIndex3M,I1077,TRUE,_xll.ohTrigger(RecalcTrigger,Trigger3M)),NA())</f>
        <v>2.3715872830926132E-2</v>
      </c>
      <c r="P1077" s="44">
        <f>IFERROR(_xll.qlIndexFixing(ONIndex6M,I1077,TRUE,_xll.ohTrigger(RecalcTrigger,Trigger6M)),NA())</f>
        <v>2.4133313083610775E-2</v>
      </c>
      <c r="Q1077" s="178">
        <f>IFERROR(_xll.qlIndexFixing(ONIndex1Y,I1077,TRUE,_xll.ohTrigger(RecalcTrigger,Trigger1Y)),NA())</f>
        <v>2.4525582233972942E-2</v>
      </c>
    </row>
    <row r="1078" spans="2:17" x14ac:dyDescent="0.2">
      <c r="B1078" s="39" t="s">
        <v>42</v>
      </c>
      <c r="D1078" s="42">
        <f>_xll.qlCalendarAdvance(Calendar,$D1077,B1078,"f",FALSE)</f>
        <v>46939</v>
      </c>
      <c r="E1078" s="172">
        <f>_xll.qlInterestRateIndexValueDate(IndexON,D1078)</f>
        <v>46939</v>
      </c>
      <c r="F1078" s="188">
        <f>IFERROR(_xll.qlIndexFixing(IndexON,D1078,TRUE,_xll.ohTrigger(RecalcTrigger,TriggerON)),NA())</f>
        <v>2.2503087997925997E-2</v>
      </c>
      <c r="H1078" s="42">
        <f>_xll.qlCalendarAdvance(Calendar,$H1077,B1078,"f",FALSE)</f>
        <v>46939</v>
      </c>
      <c r="I1078" s="172">
        <f>_xll.qlInterestRateIndexValueDate(Index1M,$H1078)</f>
        <v>46939</v>
      </c>
      <c r="J1078" s="177">
        <f>IFERROR(_xll.qlIndexFixing(Index1M,$H1078,TRUE,_xll.ohTrigger(RecalcTrigger,Trigger1M)),NA())</f>
        <v>2.3091876855626456E-2</v>
      </c>
      <c r="K1078" s="44">
        <f>IFERROR(_xll.qlIndexFixing(Index3M,H1078,TRUE,_xll.ohTrigger(RecalcTrigger,Trigger3M)),NA())</f>
        <v>2.3795101784196859E-2</v>
      </c>
      <c r="L1078" s="44">
        <f>IFERROR(_xll.qlIndexFixing(Index6M,$H1078,TRUE,_xll.ohTrigger(RecalcTrigger,Trigger6M)),NA())</f>
        <v>2.4218866309346086E-2</v>
      </c>
      <c r="M1078" s="178">
        <f>IFERROR(_xll.qlIndexFixing(Index1Y,$H1078,TRUE,_xll.ohTrigger(RecalcTrigger,Trigger1Y)),NA())</f>
        <v>2.4751703165356576E-2</v>
      </c>
      <c r="N1078" s="177">
        <f>IFERROR(_xll.qlIndexFixing(ONIndex1M,I1078,TRUE,_xll.ohTrigger(RecalcTrigger,Trigger1M)),NA())</f>
        <v>2.306607483403611E-2</v>
      </c>
      <c r="O1078" s="44">
        <f>IFERROR(_xll.qlIndexFixing(ONIndex3M,I1078,TRUE,_xll.ohTrigger(RecalcTrigger,Trigger3M)),NA())</f>
        <v>2.3717321923595325E-2</v>
      </c>
      <c r="P1078" s="44">
        <f>IFERROR(_xll.qlIndexFixing(ONIndex6M,I1078,TRUE,_xll.ohTrigger(RecalcTrigger,Trigger6M)),NA())</f>
        <v>2.412909521430695E-2</v>
      </c>
      <c r="Q1078" s="178">
        <f>IFERROR(_xll.qlIndexFixing(ONIndex1Y,I1078,TRUE,_xll.ohTrigger(RecalcTrigger,Trigger1Y)),NA())</f>
        <v>2.452328030668971E-2</v>
      </c>
    </row>
    <row r="1079" spans="2:17" x14ac:dyDescent="0.2">
      <c r="B1079" s="39" t="s">
        <v>42</v>
      </c>
      <c r="D1079" s="42">
        <f>_xll.qlCalendarAdvance(Calendar,$D1078,B1079,"f",FALSE)</f>
        <v>46946</v>
      </c>
      <c r="E1079" s="172">
        <f>_xll.qlInterestRateIndexValueDate(IndexON,D1079)</f>
        <v>46946</v>
      </c>
      <c r="F1079" s="188">
        <f>IFERROR(_xll.qlIndexFixing(IndexON,D1079,TRUE,_xll.ohTrigger(RecalcTrigger,TriggerON)),NA())</f>
        <v>2.250492499130563E-2</v>
      </c>
      <c r="H1079" s="42">
        <f>_xll.qlCalendarAdvance(Calendar,$H1078,B1079,"f",FALSE)</f>
        <v>46946</v>
      </c>
      <c r="I1079" s="172">
        <f>_xll.qlInterestRateIndexValueDate(Index1M,$H1079)</f>
        <v>46946</v>
      </c>
      <c r="J1079" s="177">
        <f>IFERROR(_xll.qlIndexFixing(Index1M,$H1079,TRUE,_xll.ohTrigger(RecalcTrigger,Trigger1M)),NA())</f>
        <v>2.3092897146798613E-2</v>
      </c>
      <c r="K1079" s="44">
        <f>IFERROR(_xll.qlIndexFixing(Index3M,H1079,TRUE,_xll.ohTrigger(RecalcTrigger,Trigger3M)),NA())</f>
        <v>2.3796095458774542E-2</v>
      </c>
      <c r="L1079" s="44">
        <f>IFERROR(_xll.qlIndexFixing(Index6M,$H1079,TRUE,_xll.ohTrigger(RecalcTrigger,Trigger6M)),NA())</f>
        <v>2.4214484866020725E-2</v>
      </c>
      <c r="M1079" s="178">
        <f>IFERROR(_xll.qlIndexFixing(Index1Y,$H1079,TRUE,_xll.ohTrigger(RecalcTrigger,Trigger1Y)),NA())</f>
        <v>2.4748613334516278E-2</v>
      </c>
      <c r="N1079" s="177">
        <f>IFERROR(_xll.qlIndexFixing(ONIndex1M,I1079,TRUE,_xll.ohTrigger(RecalcTrigger,Trigger1M)),NA())</f>
        <v>2.3067199643191927E-2</v>
      </c>
      <c r="O1079" s="44">
        <f>IFERROR(_xll.qlIndexFixing(ONIndex3M,I1079,TRUE,_xll.ohTrigger(RecalcTrigger,Trigger3M)),NA())</f>
        <v>2.3718709512511316E-2</v>
      </c>
      <c r="P1079" s="44">
        <f>IFERROR(_xll.qlIndexFixing(ONIndex6M,I1079,TRUE,_xll.ohTrigger(RecalcTrigger,Trigger6M)),NA())</f>
        <v>2.4124869455390829E-2</v>
      </c>
      <c r="Q1079" s="178">
        <f>IFERROR(_xll.qlIndexFixing(ONIndex1Y,I1079,TRUE,_xll.ohTrigger(RecalcTrigger,Trigger1Y)),NA())</f>
        <v>2.4520951954266623E-2</v>
      </c>
    </row>
    <row r="1080" spans="2:17" x14ac:dyDescent="0.2">
      <c r="B1080" s="39" t="s">
        <v>42</v>
      </c>
      <c r="D1080" s="42">
        <f>_xll.qlCalendarAdvance(Calendar,$D1079,B1080,"f",FALSE)</f>
        <v>46953</v>
      </c>
      <c r="E1080" s="172">
        <f>_xll.qlInterestRateIndexValueDate(IndexON,D1080)</f>
        <v>46953</v>
      </c>
      <c r="F1080" s="188">
        <f>IFERROR(_xll.qlIndexFixing(IndexON,D1080,TRUE,_xll.ohTrigger(RecalcTrigger,TriggerON)),NA())</f>
        <v>2.2506707125511394E-2</v>
      </c>
      <c r="H1080" s="42">
        <f>_xll.qlCalendarAdvance(Calendar,$H1079,B1080,"f",FALSE)</f>
        <v>46953</v>
      </c>
      <c r="I1080" s="172">
        <f>_xll.qlInterestRateIndexValueDate(Index1M,$H1080)</f>
        <v>46953</v>
      </c>
      <c r="J1080" s="177">
        <f>IFERROR(_xll.qlIndexFixing(Index1M,$H1080,TRUE,_xll.ohTrigger(RecalcTrigger,Trigger1M)),NA())</f>
        <v>2.3093870715222134E-2</v>
      </c>
      <c r="K1080" s="44">
        <f>IFERROR(_xll.qlIndexFixing(Index3M,H1080,TRUE,_xll.ohTrigger(RecalcTrigger,Trigger3M)),NA())</f>
        <v>2.3797027264942733E-2</v>
      </c>
      <c r="L1080" s="44">
        <f>IFERROR(_xll.qlIndexFixing(Index6M,$H1080,TRUE,_xll.ohTrigger(RecalcTrigger,Trigger6M)),NA())</f>
        <v>2.4210095446946727E-2</v>
      </c>
      <c r="M1080" s="178">
        <f>IFERROR(_xll.qlIndexFixing(Index1Y,$H1080,TRUE,_xll.ohTrigger(RecalcTrigger,Trigger1Y)),NA())</f>
        <v>2.4745496435744752E-2</v>
      </c>
      <c r="N1080" s="177">
        <f>IFERROR(_xll.qlIndexFixing(ONIndex1M,I1080,TRUE,_xll.ohTrigger(RecalcTrigger,Trigger1M)),NA())</f>
        <v>2.3068277823747874E-2</v>
      </c>
      <c r="O1080" s="44">
        <f>IFERROR(_xll.qlIndexFixing(ONIndex3M,I1080,TRUE,_xll.ohTrigger(RecalcTrigger,Trigger3M)),NA())</f>
        <v>2.3720035597674105E-2</v>
      </c>
      <c r="P1080" s="44">
        <f>IFERROR(_xll.qlIndexFixing(ONIndex6M,I1080,TRUE,_xll.ohTrigger(RecalcTrigger,Trigger6M)),NA())</f>
        <v>2.412063580710555E-2</v>
      </c>
      <c r="Q1080" s="178">
        <f>IFERROR(_xll.qlIndexFixing(ONIndex1Y,I1080,TRUE,_xll.ohTrigger(RecalcTrigger,Trigger1Y)),NA())</f>
        <v>2.4518597176703683E-2</v>
      </c>
    </row>
    <row r="1081" spans="2:17" x14ac:dyDescent="0.2">
      <c r="B1081" s="39" t="s">
        <v>42</v>
      </c>
      <c r="D1081" s="42">
        <f>_xll.qlCalendarAdvance(Calendar,$D1080,B1081,"f",FALSE)</f>
        <v>46960</v>
      </c>
      <c r="E1081" s="172">
        <f>_xll.qlInterestRateIndexValueDate(IndexON,D1081)</f>
        <v>46960</v>
      </c>
      <c r="F1081" s="188">
        <f>IFERROR(_xll.qlIndexFixing(IndexON,D1081,TRUE,_xll.ohTrigger(RecalcTrigger,TriggerON)),NA())</f>
        <v>2.2508434400705379E-2</v>
      </c>
      <c r="H1081" s="42">
        <f>_xll.qlCalendarAdvance(Calendar,$H1080,B1081,"f",FALSE)</f>
        <v>46960</v>
      </c>
      <c r="I1081" s="172">
        <f>_xll.qlInterestRateIndexValueDate(Index1M,$H1081)</f>
        <v>46960</v>
      </c>
      <c r="J1081" s="177">
        <f>IFERROR(_xll.qlIndexFixing(Index1M,$H1081,TRUE,_xll.ohTrigger(RecalcTrigger,Trigger1M)),NA())</f>
        <v>2.3095589469031595E-2</v>
      </c>
      <c r="K1081" s="44">
        <f>IFERROR(_xll.qlIndexFixing(Index3M,H1081,TRUE,_xll.ohTrigger(RecalcTrigger,Trigger3M)),NA())</f>
        <v>2.3797897202657386E-2</v>
      </c>
      <c r="L1081" s="44">
        <f>IFERROR(_xll.qlIndexFixing(Index6M,$H1081,TRUE,_xll.ohTrigger(RecalcTrigger,Trigger6M)),NA())</f>
        <v>2.4205698052176948E-2</v>
      </c>
      <c r="M1081" s="178">
        <f>IFERROR(_xll.qlIndexFixing(Index1Y,$H1081,TRUE,_xll.ohTrigger(RecalcTrigger,Trigger1Y)),NA())</f>
        <v>2.4742352469288464E-2</v>
      </c>
      <c r="N1081" s="177">
        <f>IFERROR(_xll.qlIndexFixing(ONIndex1M,I1081,TRUE,_xll.ohTrigger(RecalcTrigger,Trigger1M)),NA())</f>
        <v>2.3069309376028135E-2</v>
      </c>
      <c r="O1081" s="44">
        <f>IFERROR(_xll.qlIndexFixing(ONIndex3M,I1081,TRUE,_xll.ohTrigger(RecalcTrigger,Trigger3M)),NA())</f>
        <v>2.3721300179083693E-2</v>
      </c>
      <c r="P1081" s="44">
        <f>IFERROR(_xll.qlIndexFixing(ONIndex6M,I1081,TRUE,_xll.ohTrigger(RecalcTrigger,Trigger6M)),NA())</f>
        <v>2.4116394269289021E-2</v>
      </c>
      <c r="Q1081" s="178">
        <f>IFERROR(_xll.qlIndexFixing(ONIndex1Y,I1081,TRUE,_xll.ohTrigger(RecalcTrigger,Trigger1Y)),NA())</f>
        <v>2.4516215974000888E-2</v>
      </c>
    </row>
    <row r="1082" spans="2:17" x14ac:dyDescent="0.2">
      <c r="B1082" s="39" t="s">
        <v>42</v>
      </c>
      <c r="D1082" s="42">
        <f>_xll.qlCalendarAdvance(Calendar,$D1081,B1082,"f",FALSE)</f>
        <v>46967</v>
      </c>
      <c r="E1082" s="172">
        <f>_xll.qlInterestRateIndexValueDate(IndexON,D1082)</f>
        <v>46967</v>
      </c>
      <c r="F1082" s="188">
        <f>IFERROR(_xll.qlIndexFixing(IndexON,D1082,TRUE,_xll.ohTrigger(RecalcTrigger,TriggerON)),NA())</f>
        <v>2.2510106816725495E-2</v>
      </c>
      <c r="H1082" s="42">
        <f>_xll.qlCalendarAdvance(Calendar,$H1081,B1082,"f",FALSE)</f>
        <v>46967</v>
      </c>
      <c r="I1082" s="172">
        <f>_xll.qlInterestRateIndexValueDate(Index1M,$H1082)</f>
        <v>46967</v>
      </c>
      <c r="J1082" s="177">
        <f>IFERROR(_xll.qlIndexFixing(Index1M,$H1082,TRUE,_xll.ohTrigger(RecalcTrigger,Trigger1M)),NA())</f>
        <v>2.3095677683776617E-2</v>
      </c>
      <c r="K1082" s="44">
        <f>IFERROR(_xll.qlIndexFixing(Index3M,H1082,TRUE,_xll.ohTrigger(RecalcTrigger,Trigger3M)),NA())</f>
        <v>2.3798705271879744E-2</v>
      </c>
      <c r="L1082" s="44">
        <f>IFERROR(_xll.qlIndexFixing(Index6M,$H1082,TRUE,_xll.ohTrigger(RecalcTrigger,Trigger6M)),NA())</f>
        <v>2.4201292681762923E-2</v>
      </c>
      <c r="M1082" s="178">
        <f>IFERROR(_xll.qlIndexFixing(Index1Y,$H1082,TRUE,_xll.ohTrigger(RecalcTrigger,Trigger1Y)),NA())</f>
        <v>2.4739181435397217E-2</v>
      </c>
      <c r="N1082" s="177">
        <f>IFERROR(_xll.qlIndexFixing(ONIndex1M,I1082,TRUE,_xll.ohTrigger(RecalcTrigger,Trigger1M)),NA())</f>
        <v>2.3070294299789573E-2</v>
      </c>
      <c r="O1082" s="44">
        <f>IFERROR(_xll.qlIndexFixing(ONIndex3M,I1082,TRUE,_xll.ohTrigger(RecalcTrigger,Trigger3M)),NA())</f>
        <v>2.372250325674008E-2</v>
      </c>
      <c r="P1082" s="44">
        <f>IFERROR(_xll.qlIndexFixing(ONIndex6M,I1082,TRUE,_xll.ohTrigger(RecalcTrigger,Trigger6M)),NA())</f>
        <v>2.4112144841941241E-2</v>
      </c>
      <c r="Q1082" s="178">
        <f>IFERROR(_xll.qlIndexFixing(ONIndex1Y,I1082,TRUE,_xll.ohTrigger(RecalcTrigger,Trigger1Y)),NA())</f>
        <v>2.4513808346239285E-2</v>
      </c>
    </row>
    <row r="1083" spans="2:17" x14ac:dyDescent="0.2">
      <c r="B1083" s="39" t="s">
        <v>42</v>
      </c>
      <c r="D1083" s="42">
        <f>_xll.qlCalendarAdvance(Calendar,$D1082,B1083,"f",FALSE)</f>
        <v>46974</v>
      </c>
      <c r="E1083" s="172">
        <f>_xll.qlInterestRateIndexValueDate(IndexON,D1083)</f>
        <v>46974</v>
      </c>
      <c r="F1083" s="188">
        <f>IFERROR(_xll.qlIndexFixing(IndexON,D1083,TRUE,_xll.ohTrigger(RecalcTrigger,TriggerON)),NA())</f>
        <v>2.2511724373652786E-2</v>
      </c>
      <c r="H1083" s="42">
        <f>_xll.qlCalendarAdvance(Calendar,$H1082,B1083,"f",FALSE)</f>
        <v>46974</v>
      </c>
      <c r="I1083" s="172">
        <f>_xll.qlInterestRateIndexValueDate(Index1M,$H1083)</f>
        <v>46974</v>
      </c>
      <c r="J1083" s="177">
        <f>IFERROR(_xll.qlIndexFixing(Index1M,$H1083,TRUE,_xll.ohTrigger(RecalcTrigger,Trigger1M)),NA())</f>
        <v>2.3096511083883019E-2</v>
      </c>
      <c r="K1083" s="44">
        <f>IFERROR(_xll.qlIndexFixing(Index3M,H1083,TRUE,_xll.ohTrigger(RecalcTrigger,Trigger3M)),NA())</f>
        <v>2.3799451472570159E-2</v>
      </c>
      <c r="L1083" s="44">
        <f>IFERROR(_xll.qlIndexFixing(Index6M,$H1083,TRUE,_xll.ohTrigger(RecalcTrigger,Trigger6M)),NA())</f>
        <v>2.419687933575795E-2</v>
      </c>
      <c r="M1083" s="178">
        <f>IFERROR(_xll.qlIndexFixing(Index1Y,$H1083,TRUE,_xll.ohTrigger(RecalcTrigger,Trigger1Y)),NA())</f>
        <v>2.4735983334322365E-2</v>
      </c>
      <c r="N1083" s="177">
        <f>IFERROR(_xll.qlIndexFixing(ONIndex1M,I1083,TRUE,_xll.ohTrigger(RecalcTrigger,Trigger1M)),NA())</f>
        <v>2.3071232595032187E-2</v>
      </c>
      <c r="O1083" s="44">
        <f>IFERROR(_xll.qlIndexFixing(ONIndex3M,I1083,TRUE,_xll.ohTrigger(RecalcTrigger,Trigger3M)),NA())</f>
        <v>2.3723644830562218E-2</v>
      </c>
      <c r="P1083" s="44">
        <f>IFERROR(_xll.qlIndexFixing(ONIndex6M,I1083,TRUE,_xll.ohTrigger(RecalcTrigger,Trigger6M)),NA())</f>
        <v>2.4107887525143257E-2</v>
      </c>
      <c r="Q1083" s="178">
        <f>IFERROR(_xll.qlIndexFixing(ONIndex1Y,I1083,TRUE,_xll.ohTrigger(RecalcTrigger,Trigger1Y)),NA())</f>
        <v>2.4511374293256782E-2</v>
      </c>
    </row>
    <row r="1084" spans="2:17" x14ac:dyDescent="0.2">
      <c r="B1084" s="39" t="s">
        <v>42</v>
      </c>
      <c r="D1084" s="42">
        <f>_xll.qlCalendarAdvance(Calendar,$D1083,B1084,"f",FALSE)</f>
        <v>46981</v>
      </c>
      <c r="E1084" s="172">
        <f>_xll.qlInterestRateIndexValueDate(IndexON,D1084)</f>
        <v>46981</v>
      </c>
      <c r="F1084" s="188">
        <f>IFERROR(_xll.qlIndexFixing(IndexON,D1084,TRUE,_xll.ohTrigger(RecalcTrigger,TriggerON)),NA())</f>
        <v>2.2513287071487253E-2</v>
      </c>
      <c r="H1084" s="42">
        <f>_xll.qlCalendarAdvance(Calendar,$H1083,B1084,"f",FALSE)</f>
        <v>46981</v>
      </c>
      <c r="I1084" s="172">
        <f>_xll.qlInterestRateIndexValueDate(Index1M,$H1084)</f>
        <v>46981</v>
      </c>
      <c r="J1084" s="177">
        <f>IFERROR(_xll.qlIndexFixing(Index1M,$H1084,TRUE,_xll.ohTrigger(RecalcTrigger,Trigger1M)),NA())</f>
        <v>2.3097297761196577E-2</v>
      </c>
      <c r="K1084" s="44">
        <f>IFERROR(_xll.qlIndexFixing(Index3M,H1084,TRUE,_xll.ohTrigger(RecalcTrigger,Trigger3M)),NA())</f>
        <v>2.3800135804696042E-2</v>
      </c>
      <c r="L1084" s="44">
        <f>IFERROR(_xll.qlIndexFixing(Index6M,$H1084,TRUE,_xll.ohTrigger(RecalcTrigger,Trigger6M)),NA())</f>
        <v>2.4192458014214005E-2</v>
      </c>
      <c r="M1084" s="178">
        <f>IFERROR(_xll.qlIndexFixing(Index1Y,$H1084,TRUE,_xll.ohTrigger(RecalcTrigger,Trigger1Y)),NA())</f>
        <v>2.4732758166316815E-2</v>
      </c>
      <c r="N1084" s="177">
        <f>IFERROR(_xll.qlIndexFixing(ONIndex1M,I1084,TRUE,_xll.ohTrigger(RecalcTrigger,Trigger1M)),NA())</f>
        <v>2.3072124261999116E-2</v>
      </c>
      <c r="O1084" s="44">
        <f>IFERROR(_xll.qlIndexFixing(ONIndex3M,I1084,TRUE,_xll.ohTrigger(RecalcTrigger,Trigger3M)),NA())</f>
        <v>2.3724724900712202E-2</v>
      </c>
      <c r="P1084" s="44">
        <f>IFERROR(_xll.qlIndexFixing(ONIndex6M,I1084,TRUE,_xll.ohTrigger(RecalcTrigger,Trigger6M)),NA())</f>
        <v>2.4103622318732976E-2</v>
      </c>
      <c r="Q1084" s="178">
        <f>IFERROR(_xll.qlIndexFixing(ONIndex1Y,I1084,TRUE,_xll.ohTrigger(RecalcTrigger,Trigger1Y)),NA())</f>
        <v>2.4508913815053379E-2</v>
      </c>
    </row>
    <row r="1085" spans="2:17" x14ac:dyDescent="0.2">
      <c r="B1085" s="39" t="s">
        <v>42</v>
      </c>
      <c r="D1085" s="42">
        <f>_xll.qlCalendarAdvance(Calendar,$D1084,B1085,"f",FALSE)</f>
        <v>46988</v>
      </c>
      <c r="E1085" s="172">
        <f>_xll.qlInterestRateIndexValueDate(IndexON,D1085)</f>
        <v>46988</v>
      </c>
      <c r="F1085" s="188">
        <f>IFERROR(_xll.qlIndexFixing(IndexON,D1085,TRUE,_xll.ohTrigger(RecalcTrigger,TriggerON)),NA())</f>
        <v>2.2514794910228897E-2</v>
      </c>
      <c r="H1085" s="42">
        <f>_xll.qlCalendarAdvance(Calendar,$H1084,B1085,"f",FALSE)</f>
        <v>46988</v>
      </c>
      <c r="I1085" s="172">
        <f>_xll.qlInterestRateIndexValueDate(Index1M,$H1085)</f>
        <v>46988</v>
      </c>
      <c r="J1085" s="177">
        <f>IFERROR(_xll.qlIndexFixing(Index1M,$H1085,TRUE,_xll.ohTrigger(RecalcTrigger,Trigger1M)),NA())</f>
        <v>2.3098037715702562E-2</v>
      </c>
      <c r="K1085" s="44">
        <f>IFERROR(_xll.qlIndexFixing(Index3M,H1085,TRUE,_xll.ohTrigger(RecalcTrigger,Trigger3M)),NA())</f>
        <v>2.3800758268223914E-2</v>
      </c>
      <c r="L1085" s="44">
        <f>IFERROR(_xll.qlIndexFixing(Index6M,$H1085,TRUE,_xll.ohTrigger(RecalcTrigger,Trigger6M)),NA())</f>
        <v>2.4188028717184382E-2</v>
      </c>
      <c r="M1085" s="178">
        <f>IFERROR(_xll.qlIndexFixing(Index1Y,$H1085,TRUE,_xll.ohTrigger(RecalcTrigger,Trigger1Y)),NA())</f>
        <v>2.4729505931636586E-2</v>
      </c>
      <c r="N1085" s="177">
        <f>IFERROR(_xll.qlIndexFixing(ONIndex1M,I1085,TRUE,_xll.ohTrigger(RecalcTrigger,Trigger1M)),NA())</f>
        <v>2.3072969300447221E-2</v>
      </c>
      <c r="O1085" s="44">
        <f>IFERROR(_xll.qlIndexFixing(ONIndex3M,I1085,TRUE,_xll.ohTrigger(RecalcTrigger,Trigger3M)),NA())</f>
        <v>2.3725743467027938E-2</v>
      </c>
      <c r="P1085" s="44">
        <f>IFERROR(_xll.qlIndexFixing(ONIndex6M,I1085,TRUE,_xll.ohTrigger(RecalcTrigger,Trigger6M)),NA())</f>
        <v>2.4099349222953537E-2</v>
      </c>
      <c r="Q1085" s="178">
        <f>IFERROR(_xll.qlIndexFixing(ONIndex1Y,I1085,TRUE,_xll.ohTrigger(RecalcTrigger,Trigger1Y)),NA())</f>
        <v>2.4506426911791168E-2</v>
      </c>
    </row>
    <row r="1086" spans="2:17" x14ac:dyDescent="0.2">
      <c r="B1086" s="39" t="s">
        <v>42</v>
      </c>
      <c r="D1086" s="42">
        <f>_xll.qlCalendarAdvance(Calendar,$D1085,B1086,"f",FALSE)</f>
        <v>46995</v>
      </c>
      <c r="E1086" s="172">
        <f>_xll.qlInterestRateIndexValueDate(IndexON,D1086)</f>
        <v>46995</v>
      </c>
      <c r="F1086" s="188">
        <f>IFERROR(_xll.qlIndexFixing(IndexON,D1086,TRUE,_xll.ohTrigger(RecalcTrigger,TriggerON)),NA())</f>
        <v>2.251624788979667E-2</v>
      </c>
      <c r="H1086" s="42">
        <f>_xll.qlCalendarAdvance(Calendar,$H1085,B1086,"f",FALSE)</f>
        <v>46995</v>
      </c>
      <c r="I1086" s="172">
        <f>_xll.qlInterestRateIndexValueDate(Index1M,$H1086)</f>
        <v>46995</v>
      </c>
      <c r="J1086" s="177">
        <f>IFERROR(_xll.qlIndexFixing(Index1M,$H1086,TRUE,_xll.ohTrigger(RecalcTrigger,Trigger1M)),NA())</f>
        <v>2.3096402852536335E-2</v>
      </c>
      <c r="K1086" s="44">
        <f>IFERROR(_xll.qlIndexFixing(Index3M,H1086,TRUE,_xll.ohTrigger(RecalcTrigger,Trigger3M)),NA())</f>
        <v>2.3801318863125583E-2</v>
      </c>
      <c r="L1086" s="44">
        <f>IFERROR(_xll.qlIndexFixing(Index6M,$H1086,TRUE,_xll.ohTrigger(RecalcTrigger,Trigger6M)),NA())</f>
        <v>2.418263493929854E-2</v>
      </c>
      <c r="M1086" s="178">
        <f>IFERROR(_xll.qlIndexFixing(Index1Y,$H1086,TRUE,_xll.ohTrigger(RecalcTrigger,Trigger1Y)),NA())</f>
        <v>2.4726226630539472E-2</v>
      </c>
      <c r="N1086" s="177">
        <f>IFERROR(_xll.qlIndexFixing(ONIndex1M,I1086,TRUE,_xll.ohTrigger(RecalcTrigger,Trigger1M)),NA())</f>
        <v>2.3073767710457549E-2</v>
      </c>
      <c r="O1086" s="44">
        <f>IFERROR(_xll.qlIndexFixing(ONIndex3M,I1086,TRUE,_xll.ohTrigger(RecalcTrigger,Trigger3M)),NA())</f>
        <v>2.3726700529590472E-2</v>
      </c>
      <c r="P1086" s="44">
        <f>IFERROR(_xll.qlIndexFixing(ONIndex6M,I1086,TRUE,_xll.ohTrigger(RecalcTrigger,Trigger6M)),NA())</f>
        <v>2.4095068237642847E-2</v>
      </c>
      <c r="Q1086" s="178">
        <f>IFERROR(_xll.qlIndexFixing(ONIndex1Y,I1086,TRUE,_xll.ohTrigger(RecalcTrigger,Trigger1Y)),NA())</f>
        <v>2.4503913583389103E-2</v>
      </c>
    </row>
    <row r="1087" spans="2:17" x14ac:dyDescent="0.2">
      <c r="B1087" s="39" t="s">
        <v>42</v>
      </c>
      <c r="D1087" s="42">
        <f>_xll.qlCalendarAdvance(Calendar,$D1086,B1087,"f",FALSE)</f>
        <v>47002</v>
      </c>
      <c r="E1087" s="172">
        <f>_xll.qlInterestRateIndexValueDate(IndexON,D1087)</f>
        <v>47002</v>
      </c>
      <c r="F1087" s="188">
        <f>IFERROR(_xll.qlIndexFixing(IndexON,D1087,TRUE,_xll.ohTrigger(RecalcTrigger,TriggerON)),NA())</f>
        <v>2.2517646010352665E-2</v>
      </c>
      <c r="H1087" s="42">
        <f>_xll.qlCalendarAdvance(Calendar,$H1086,B1087,"f",FALSE)</f>
        <v>47002</v>
      </c>
      <c r="I1087" s="172">
        <f>_xll.qlInterestRateIndexValueDate(Index1M,$H1087)</f>
        <v>47002</v>
      </c>
      <c r="J1087" s="177">
        <f>IFERROR(_xll.qlIndexFixing(Index1M,$H1087,TRUE,_xll.ohTrigger(RecalcTrigger,Trigger1M)),NA())</f>
        <v>2.3097059248939088E-2</v>
      </c>
      <c r="K1087" s="44">
        <f>IFERROR(_xll.qlIndexFixing(Index3M,H1087,TRUE,_xll.ohTrigger(RecalcTrigger,Trigger3M)),NA())</f>
        <v>2.3801019147317148E-2</v>
      </c>
      <c r="L1087" s="44">
        <f>IFERROR(_xll.qlIndexFixing(Index6M,$H1087,TRUE,_xll.ohTrigger(RecalcTrigger,Trigger6M)),NA())</f>
        <v>2.4177713933557228E-2</v>
      </c>
      <c r="M1087" s="178">
        <f>IFERROR(_xll.qlIndexFixing(Index1Y,$H1087,TRUE,_xll.ohTrigger(RecalcTrigger,Trigger1Y)),NA())</f>
        <v>2.4722920263285486E-2</v>
      </c>
      <c r="N1087" s="177">
        <f>IFERROR(_xll.qlIndexFixing(ONIndex1M,I1087,TRUE,_xll.ohTrigger(RecalcTrigger,Trigger1M)),NA())</f>
        <v>2.3074519492030099E-2</v>
      </c>
      <c r="O1087" s="44">
        <f>IFERROR(_xll.qlIndexFixing(ONIndex3M,I1087,TRUE,_xll.ohTrigger(RecalcTrigger,Trigger3M)),NA())</f>
        <v>2.3727596088399805E-2</v>
      </c>
      <c r="P1087" s="44">
        <f>IFERROR(_xll.qlIndexFixing(ONIndex6M,I1087,TRUE,_xll.ohTrigger(RecalcTrigger,Trigger6M)),NA())</f>
        <v>2.4090779362800907E-2</v>
      </c>
      <c r="Q1087" s="178">
        <f>IFERROR(_xll.qlIndexFixing(ONIndex1Y,I1087,TRUE,_xll.ohTrigger(RecalcTrigger,Trigger1Y)),NA())</f>
        <v>2.4501373829847184E-2</v>
      </c>
    </row>
    <row r="1088" spans="2:17" x14ac:dyDescent="0.2">
      <c r="B1088" s="39" t="s">
        <v>42</v>
      </c>
      <c r="D1088" s="42">
        <f>_xll.qlCalendarAdvance(Calendar,$D1087,B1088,"f",FALSE)</f>
        <v>47009</v>
      </c>
      <c r="E1088" s="172">
        <f>_xll.qlInterestRateIndexValueDate(IndexON,D1088)</f>
        <v>47009</v>
      </c>
      <c r="F1088" s="188">
        <f>IFERROR(_xll.qlIndexFixing(IndexON,D1088,TRUE,_xll.ohTrigger(RecalcTrigger,TriggerON)),NA())</f>
        <v>2.2518989271734791E-2</v>
      </c>
      <c r="H1088" s="42">
        <f>_xll.qlCalendarAdvance(Calendar,$H1087,B1088,"f",FALSE)</f>
        <v>47009</v>
      </c>
      <c r="I1088" s="172">
        <f>_xll.qlInterestRateIndexValueDate(Index1M,$H1088)</f>
        <v>47009</v>
      </c>
      <c r="J1088" s="177">
        <f>IFERROR(_xll.qlIndexFixing(Index1M,$H1088,TRUE,_xll.ohTrigger(RecalcTrigger,Trigger1M)),NA())</f>
        <v>2.3097668931370517E-2</v>
      </c>
      <c r="K1088" s="44">
        <f>IFERROR(_xll.qlIndexFixing(Index3M,H1088,TRUE,_xll.ohTrigger(RecalcTrigger,Trigger3M)),NA())</f>
        <v>2.380146039539531E-2</v>
      </c>
      <c r="L1088" s="44">
        <f>IFERROR(_xll.qlIndexFixing(Index6M,$H1088,TRUE,_xll.ohTrigger(RecalcTrigger,Trigger6M)),NA())</f>
        <v>2.4173263298545536E-2</v>
      </c>
      <c r="M1088" s="178">
        <f>IFERROR(_xll.qlIndexFixing(Index1Y,$H1088,TRUE,_xll.ohTrigger(RecalcTrigger,Trigger1Y)),NA())</f>
        <v>2.4719586830136198E-2</v>
      </c>
      <c r="N1088" s="177">
        <f>IFERROR(_xll.qlIndexFixing(ONIndex1M,I1088,TRUE,_xll.ohTrigger(RecalcTrigger,Trigger1M)),NA())</f>
        <v>2.3075224645164871E-2</v>
      </c>
      <c r="O1088" s="44">
        <f>IFERROR(_xll.qlIndexFixing(ONIndex3M,I1088,TRUE,_xll.ohTrigger(RecalcTrigger,Trigger3M)),NA())</f>
        <v>2.3728430143455936E-2</v>
      </c>
      <c r="P1088" s="44">
        <f>IFERROR(_xll.qlIndexFixing(ONIndex6M,I1088,TRUE,_xll.ohTrigger(RecalcTrigger,Trigger6M)),NA())</f>
        <v>2.4086482598427716E-2</v>
      </c>
      <c r="Q1088" s="178">
        <f>IFERROR(_xll.qlIndexFixing(ONIndex1Y,I1088,TRUE,_xll.ohTrigger(RecalcTrigger,Trigger1Y)),NA())</f>
        <v>2.4498807651084364E-2</v>
      </c>
    </row>
    <row r="1089" spans="2:17" x14ac:dyDescent="0.2">
      <c r="B1089" s="39" t="s">
        <v>42</v>
      </c>
      <c r="D1089" s="42">
        <f>_xll.qlCalendarAdvance(Calendar,$D1088,B1089,"f",FALSE)</f>
        <v>47016</v>
      </c>
      <c r="E1089" s="172">
        <f>_xll.qlInterestRateIndexValueDate(IndexON,D1089)</f>
        <v>47016</v>
      </c>
      <c r="F1089" s="188">
        <f>IFERROR(_xll.qlIndexFixing(IndexON,D1089,TRUE,_xll.ohTrigger(RecalcTrigger,TriggerON)),NA())</f>
        <v>2.2520277674024092E-2</v>
      </c>
      <c r="H1089" s="42">
        <f>_xll.qlCalendarAdvance(Calendar,$H1088,B1089,"f",FALSE)</f>
        <v>47016</v>
      </c>
      <c r="I1089" s="172">
        <f>_xll.qlInterestRateIndexValueDate(Index1M,$H1089)</f>
        <v>47016</v>
      </c>
      <c r="J1089" s="177">
        <f>IFERROR(_xll.qlIndexFixing(Index1M,$H1089,TRUE,_xll.ohTrigger(RecalcTrigger,Trigger1M)),NA())</f>
        <v>2.3098231899825222E-2</v>
      </c>
      <c r="K1089" s="44">
        <f>IFERROR(_xll.qlIndexFixing(Index3M,H1089,TRUE,_xll.ohTrigger(RecalcTrigger,Trigger3M)),NA())</f>
        <v>2.3801839778798916E-2</v>
      </c>
      <c r="L1089" s="44">
        <f>IFERROR(_xll.qlIndexFixing(Index6M,$H1089,TRUE,_xll.ohTrigger(RecalcTrigger,Trigger6M)),NA())</f>
        <v>2.416880468966252E-2</v>
      </c>
      <c r="M1089" s="178">
        <f>IFERROR(_xll.qlIndexFixing(Index1Y,$H1089,TRUE,_xll.ohTrigger(RecalcTrigger,Trigger1Y)),NA())</f>
        <v>2.4716226331356506E-2</v>
      </c>
      <c r="N1089" s="177">
        <f>IFERROR(_xll.qlIndexFixing(ONIndex1M,I1089,TRUE,_xll.ohTrigger(RecalcTrigger,Trigger1M)),NA())</f>
        <v>2.3075883169942912E-2</v>
      </c>
      <c r="O1089" s="44">
        <f>IFERROR(_xll.qlIndexFixing(ONIndex3M,I1089,TRUE,_xll.ohTrigger(RecalcTrigger,Trigger3M)),NA())</f>
        <v>2.3729202694758866E-2</v>
      </c>
      <c r="P1089" s="44">
        <f>IFERROR(_xll.qlIndexFixing(ONIndex6M,I1089,TRUE,_xll.ohTrigger(RecalcTrigger,Trigger6M)),NA())</f>
        <v>2.4082177944604322E-2</v>
      </c>
      <c r="Q1089" s="178">
        <f>IFERROR(_xll.qlIndexFixing(ONIndex1Y,I1089,TRUE,_xll.ohTrigger(RecalcTrigger,Trigger1Y)),NA())</f>
        <v>2.4496215047262737E-2</v>
      </c>
    </row>
    <row r="1090" spans="2:17" x14ac:dyDescent="0.2">
      <c r="B1090" s="39" t="s">
        <v>42</v>
      </c>
      <c r="D1090" s="42">
        <f>_xll.qlCalendarAdvance(Calendar,$D1089,B1090,"f",FALSE)</f>
        <v>47023</v>
      </c>
      <c r="E1090" s="172">
        <f>_xll.qlInterestRateIndexValueDate(IndexON,D1090)</f>
        <v>47023</v>
      </c>
      <c r="F1090" s="188">
        <f>IFERROR(_xll.qlIndexFixing(IndexON,D1090,TRUE,_xll.ohTrigger(RecalcTrigger,TriggerON)),NA())</f>
        <v>2.2521511217139523E-2</v>
      </c>
      <c r="H1090" s="42">
        <f>_xll.qlCalendarAdvance(Calendar,$H1089,B1090,"f",FALSE)</f>
        <v>47023</v>
      </c>
      <c r="I1090" s="172">
        <f>_xll.qlInterestRateIndexValueDate(Index1M,$H1090)</f>
        <v>47023</v>
      </c>
      <c r="J1090" s="177">
        <f>IFERROR(_xll.qlIndexFixing(Index1M,$H1090,TRUE,_xll.ohTrigger(RecalcTrigger,Trigger1M)),NA())</f>
        <v>2.3098748154292397E-2</v>
      </c>
      <c r="K1090" s="44">
        <f>IFERROR(_xll.qlIndexFixing(Index3M,H1090,TRUE,_xll.ohTrigger(RecalcTrigger,Trigger3M)),NA())</f>
        <v>2.3802157297514608E-2</v>
      </c>
      <c r="L1090" s="44">
        <f>IFERROR(_xll.qlIndexFixing(Index6M,$H1090,TRUE,_xll.ohTrigger(RecalcTrigger,Trigger6M)),NA())</f>
        <v>2.4164338106961017E-2</v>
      </c>
      <c r="M1090" s="178">
        <f>IFERROR(_xll.qlIndexFixing(Index1Y,$H1090,TRUE,_xll.ohTrigger(RecalcTrigger,Trigger1Y)),NA())</f>
        <v>2.4712838767211975E-2</v>
      </c>
      <c r="N1090" s="177">
        <f>IFERROR(_xll.qlIndexFixing(ONIndex1M,I1090,TRUE,_xll.ohTrigger(RecalcTrigger,Trigger1M)),NA())</f>
        <v>2.307649506620213E-2</v>
      </c>
      <c r="O1090" s="44">
        <f>IFERROR(_xll.qlIndexFixing(ONIndex3M,I1090,TRUE,_xll.ohTrigger(RecalcTrigger,Trigger3M)),NA())</f>
        <v>2.3729913742227549E-2</v>
      </c>
      <c r="P1090" s="44">
        <f>IFERROR(_xll.qlIndexFixing(ONIndex6M,I1090,TRUE,_xll.ohTrigger(RecalcTrigger,Trigger6M)),NA())</f>
        <v>2.4077865401330723E-2</v>
      </c>
      <c r="Q1090" s="178">
        <f>IFERROR(_xll.qlIndexFixing(ONIndex1Y,I1090,TRUE,_xll.ohTrigger(RecalcTrigger,Trigger1Y)),NA())</f>
        <v>2.4493596018301256E-2</v>
      </c>
    </row>
    <row r="1091" spans="2:17" x14ac:dyDescent="0.2">
      <c r="B1091" s="39" t="s">
        <v>42</v>
      </c>
      <c r="D1091" s="42">
        <f>_xll.qlCalendarAdvance(Calendar,$D1090,B1091,"f",FALSE)</f>
        <v>47030</v>
      </c>
      <c r="E1091" s="172">
        <f>_xll.qlInterestRateIndexValueDate(IndexON,D1091)</f>
        <v>47030</v>
      </c>
      <c r="F1091" s="188">
        <f>IFERROR(_xll.qlIndexFixing(IndexON,D1091,TRUE,_xll.ohTrigger(RecalcTrigger,TriggerON)),NA())</f>
        <v>2.2522689901243176E-2</v>
      </c>
      <c r="H1091" s="42">
        <f>_xll.qlCalendarAdvance(Calendar,$H1090,B1091,"f",FALSE)</f>
        <v>47030</v>
      </c>
      <c r="I1091" s="172">
        <f>_xll.qlInterestRateIndexValueDate(Index1M,$H1091)</f>
        <v>47030</v>
      </c>
      <c r="J1091" s="177">
        <f>IFERROR(_xll.qlIndexFixing(Index1M,$H1091,TRUE,_xll.ohTrigger(RecalcTrigger,Trigger1M)),NA())</f>
        <v>2.3101496263371692E-2</v>
      </c>
      <c r="K1091" s="44">
        <f>IFERROR(_xll.qlIndexFixing(Index3M,H1091,TRUE,_xll.ohTrigger(RecalcTrigger,Trigger3M)),NA())</f>
        <v>2.380319380742783E-2</v>
      </c>
      <c r="L1091" s="44">
        <f>IFERROR(_xll.qlIndexFixing(Index6M,$H1091,TRUE,_xll.ohTrigger(RecalcTrigger,Trigger6M)),NA())</f>
        <v>2.4160337579643663E-2</v>
      </c>
      <c r="M1091" s="178">
        <f>IFERROR(_xll.qlIndexFixing(Index1Y,$H1091,TRUE,_xll.ohTrigger(RecalcTrigger,Trigger1Y)),NA())</f>
        <v>2.4709424137971725E-2</v>
      </c>
      <c r="N1091" s="177">
        <f>IFERROR(_xll.qlIndexFixing(ONIndex1M,I1091,TRUE,_xll.ohTrigger(RecalcTrigger,Trigger1M)),NA())</f>
        <v>2.3077060334023569E-2</v>
      </c>
      <c r="O1091" s="44">
        <f>IFERROR(_xll.qlIndexFixing(ONIndex3M,I1091,TRUE,_xll.ohTrigger(RecalcTrigger,Trigger3M)),NA())</f>
        <v>2.3730563286024076E-2</v>
      </c>
      <c r="P1091" s="44">
        <f>IFERROR(_xll.qlIndexFixing(ONIndex6M,I1091,TRUE,_xll.ohTrigger(RecalcTrigger,Trigger6M)),NA())</f>
        <v>2.4073544968525873E-2</v>
      </c>
      <c r="Q1091" s="178">
        <f>IFERROR(_xll.qlIndexFixing(ONIndex1Y,I1091,TRUE,_xll.ohTrigger(RecalcTrigger,Trigger1Y)),NA())</f>
        <v>2.4490950564118874E-2</v>
      </c>
    </row>
    <row r="1092" spans="2:17" x14ac:dyDescent="0.2">
      <c r="B1092" s="39" t="s">
        <v>42</v>
      </c>
      <c r="D1092" s="42">
        <f>_xll.qlCalendarAdvance(Calendar,$D1091,B1092,"f",FALSE)</f>
        <v>47037</v>
      </c>
      <c r="E1092" s="172">
        <f>_xll.qlInterestRateIndexValueDate(IndexON,D1092)</f>
        <v>47037</v>
      </c>
      <c r="F1092" s="188">
        <f>IFERROR(_xll.qlIndexFixing(IndexON,D1092,TRUE,_xll.ohTrigger(RecalcTrigger,TriggerON)),NA())</f>
        <v>2.2523813726172959E-2</v>
      </c>
      <c r="H1092" s="42">
        <f>_xll.qlCalendarAdvance(Calendar,$H1091,B1092,"f",FALSE)</f>
        <v>47037</v>
      </c>
      <c r="I1092" s="172">
        <f>_xll.qlInterestRateIndexValueDate(Index1M,$H1092)</f>
        <v>47037</v>
      </c>
      <c r="J1092" s="177">
        <f>IFERROR(_xll.qlIndexFixing(Index1M,$H1092,TRUE,_xll.ohTrigger(RecalcTrigger,Trigger1M)),NA())</f>
        <v>2.3101909158015892E-2</v>
      </c>
      <c r="K1092" s="44">
        <f>IFERROR(_xll.qlIndexFixing(Index3M,H1092,TRUE,_xll.ohTrigger(RecalcTrigger,Trigger3M)),NA())</f>
        <v>2.3803383190124781E-2</v>
      </c>
      <c r="L1092" s="44">
        <f>IFERROR(_xll.qlIndexFixing(Index6M,$H1092,TRUE,_xll.ohTrigger(RecalcTrigger,Trigger6M)),NA())</f>
        <v>2.4155854184958334E-2</v>
      </c>
      <c r="M1092" s="178">
        <f>IFERROR(_xll.qlIndexFixing(Index1Y,$H1092,TRUE,_xll.ohTrigger(RecalcTrigger,Trigger1Y)),NA())</f>
        <v>2.4705982443906427E-2</v>
      </c>
      <c r="N1092" s="177">
        <f>IFERROR(_xll.qlIndexFixing(ONIndex1M,I1092,TRUE,_xll.ohTrigger(RecalcTrigger,Trigger1M)),NA())</f>
        <v>2.3077578973407231E-2</v>
      </c>
      <c r="O1092" s="44">
        <f>IFERROR(_xll.qlIndexFixing(ONIndex3M,I1092,TRUE,_xll.ohTrigger(RecalcTrigger,Trigger3M)),NA())</f>
        <v>2.3731151325986355E-2</v>
      </c>
      <c r="P1092" s="44">
        <f>IFERROR(_xll.qlIndexFixing(ONIndex6M,I1092,TRUE,_xll.ohTrigger(RecalcTrigger,Trigger6M)),NA())</f>
        <v>2.4069216646189773E-2</v>
      </c>
      <c r="Q1092" s="178">
        <f>IFERROR(_xll.qlIndexFixing(ONIndex1Y,I1092,TRUE,_xll.ohTrigger(RecalcTrigger,Trigger1Y)),NA())</f>
        <v>2.4488278684877685E-2</v>
      </c>
    </row>
    <row r="1093" spans="2:17" x14ac:dyDescent="0.2">
      <c r="B1093" s="39" t="s">
        <v>42</v>
      </c>
      <c r="D1093" s="42">
        <f>_xll.qlCalendarAdvance(Calendar,$D1092,B1093,"f",FALSE)</f>
        <v>47044</v>
      </c>
      <c r="E1093" s="172">
        <f>_xll.qlInterestRateIndexValueDate(IndexON,D1093)</f>
        <v>47044</v>
      </c>
      <c r="F1093" s="188">
        <f>IFERROR(_xll.qlIndexFixing(IndexON,D1093,TRUE,_xll.ohTrigger(RecalcTrigger,TriggerON)),NA())</f>
        <v>2.2524882692009918E-2</v>
      </c>
      <c r="H1093" s="42">
        <f>_xll.qlCalendarAdvance(Calendar,$H1092,B1093,"f",FALSE)</f>
        <v>47044</v>
      </c>
      <c r="I1093" s="172">
        <f>_xll.qlInterestRateIndexValueDate(Index1M,$H1093)</f>
        <v>47044</v>
      </c>
      <c r="J1093" s="177">
        <f>IFERROR(_xll.qlIndexFixing(Index1M,$H1093,TRUE,_xll.ohTrigger(RecalcTrigger,Trigger1M)),NA())</f>
        <v>2.3102275329800942E-2</v>
      </c>
      <c r="K1093" s="44">
        <f>IFERROR(_xll.qlIndexFixing(Index3M,H1093,TRUE,_xll.ohTrigger(RecalcTrigger,Trigger3M)),NA())</f>
        <v>2.3803510704073081E-2</v>
      </c>
      <c r="L1093" s="44">
        <f>IFERROR(_xll.qlIndexFixing(Index6M,$H1093,TRUE,_xll.ohTrigger(RecalcTrigger,Trigger6M)),NA())</f>
        <v>2.4151362816145914E-2</v>
      </c>
      <c r="M1093" s="178">
        <f>IFERROR(_xll.qlIndexFixing(Index1Y,$H1093,TRUE,_xll.ohTrigger(RecalcTrigger,Trigger1Y)),NA())</f>
        <v>2.4702513685288308E-2</v>
      </c>
      <c r="N1093" s="177">
        <f>IFERROR(_xll.qlIndexFixing(ONIndex1M,I1093,TRUE,_xll.ohTrigger(RecalcTrigger,Trigger1M)),NA())</f>
        <v>2.3078050984353116E-2</v>
      </c>
      <c r="O1093" s="44">
        <f>IFERROR(_xll.qlIndexFixing(ONIndex3M,I1093,TRUE,_xll.ohTrigger(RecalcTrigger,Trigger3M)),NA())</f>
        <v>2.3731677862195433E-2</v>
      </c>
      <c r="P1093" s="44">
        <f>IFERROR(_xll.qlIndexFixing(ONIndex6M,I1093,TRUE,_xll.ohTrigger(RecalcTrigger,Trigger6M)),NA())</f>
        <v>2.4064880434403468E-2</v>
      </c>
      <c r="Q1093" s="178">
        <f>IFERROR(_xll.qlIndexFixing(ONIndex1Y,I1093,TRUE,_xll.ohTrigger(RecalcTrigger,Trigger1Y)),NA())</f>
        <v>2.4485580380415595E-2</v>
      </c>
    </row>
    <row r="1094" spans="2:17" x14ac:dyDescent="0.2">
      <c r="B1094" s="39" t="s">
        <v>42</v>
      </c>
      <c r="D1094" s="42">
        <f>_xll.qlCalendarAdvance(Calendar,$D1093,B1094,"f",FALSE)</f>
        <v>47051</v>
      </c>
      <c r="E1094" s="172">
        <f>_xll.qlInterestRateIndexValueDate(IndexON,D1094)</f>
        <v>47051</v>
      </c>
      <c r="F1094" s="188">
        <f>IFERROR(_xll.qlIndexFixing(IndexON,D1094,TRUE,_xll.ohTrigger(RecalcTrigger,TriggerON)),NA())</f>
        <v>2.2525896798754053E-2</v>
      </c>
      <c r="H1094" s="42">
        <f>_xll.qlCalendarAdvance(Calendar,$H1093,B1094,"f",FALSE)</f>
        <v>47051</v>
      </c>
      <c r="I1094" s="172">
        <f>_xll.qlInterestRateIndexValueDate(Index1M,$H1094)</f>
        <v>47051</v>
      </c>
      <c r="J1094" s="177">
        <f>IFERROR(_xll.qlIndexFixing(Index1M,$H1094,TRUE,_xll.ohTrigger(RecalcTrigger,Trigger1M)),NA())</f>
        <v>2.3102594778719471E-2</v>
      </c>
      <c r="K1094" s="44">
        <f>IFERROR(_xll.qlIndexFixing(Index3M,H1094,TRUE,_xll.ohTrigger(RecalcTrigger,Trigger3M)),NA())</f>
        <v>2.3803576349267448E-2</v>
      </c>
      <c r="L1094" s="44">
        <f>IFERROR(_xll.qlIndexFixing(Index6M,$H1094,TRUE,_xll.ohTrigger(RecalcTrigger,Trigger6M)),NA())</f>
        <v>2.4146863473257615E-2</v>
      </c>
      <c r="M1094" s="178">
        <f>IFERROR(_xll.qlIndexFixing(Index1Y,$H1094,TRUE,_xll.ohTrigger(RecalcTrigger,Trigger1Y)),NA())</f>
        <v>2.4699017862392925E-2</v>
      </c>
      <c r="N1094" s="177">
        <f>IFERROR(_xll.qlIndexFixing(ONIndex1M,I1094,TRUE,_xll.ohTrigger(RecalcTrigger,Trigger1M)),NA())</f>
        <v>2.3078476366942269E-2</v>
      </c>
      <c r="O1094" s="44">
        <f>IFERROR(_xll.qlIndexFixing(ONIndex3M,I1094,TRUE,_xll.ohTrigger(RecalcTrigger,Trigger3M)),NA())</f>
        <v>2.3732142894651309E-2</v>
      </c>
      <c r="P1094" s="44">
        <f>IFERROR(_xll.qlIndexFixing(ONIndex6M,I1094,TRUE,_xll.ohTrigger(RecalcTrigger,Trigger6M)),NA())</f>
        <v>2.4060536333085913E-2</v>
      </c>
      <c r="Q1094" s="178">
        <f>IFERROR(_xll.qlIndexFixing(ONIndex1Y,I1094,TRUE,_xll.ohTrigger(RecalcTrigger,Trigger1Y)),NA())</f>
        <v>2.4482855650894697E-2</v>
      </c>
    </row>
    <row r="1095" spans="2:17" x14ac:dyDescent="0.2">
      <c r="B1095" s="39" t="s">
        <v>42</v>
      </c>
      <c r="D1095" s="42">
        <f>_xll.qlCalendarAdvance(Calendar,$D1094,B1095,"f",FALSE)</f>
        <v>47058</v>
      </c>
      <c r="E1095" s="172">
        <f>_xll.qlInterestRateIndexValueDate(IndexON,D1095)</f>
        <v>47058</v>
      </c>
      <c r="F1095" s="188">
        <f>IFERROR(_xll.qlIndexFixing(IndexON,D1095,TRUE,_xll.ohTrigger(RecalcTrigger,TriggerON)),NA())</f>
        <v>2.2526856046324317E-2</v>
      </c>
      <c r="H1095" s="42">
        <f>_xll.qlCalendarAdvance(Calendar,$H1094,B1095,"f",FALSE)</f>
        <v>47058</v>
      </c>
      <c r="I1095" s="172">
        <f>_xll.qlInterestRateIndexValueDate(Index1M,$H1095)</f>
        <v>47058</v>
      </c>
      <c r="J1095" s="177">
        <f>IFERROR(_xll.qlIndexFixing(Index1M,$H1095,TRUE,_xll.ohTrigger(RecalcTrigger,Trigger1M)),NA())</f>
        <v>2.3100628716666738E-2</v>
      </c>
      <c r="K1095" s="44">
        <f>IFERROR(_xll.qlIndexFixing(Index3M,H1095,TRUE,_xll.ohTrigger(RecalcTrigger,Trigger3M)),NA())</f>
        <v>2.3803580125704351E-2</v>
      </c>
      <c r="L1095" s="44">
        <f>IFERROR(_xll.qlIndexFixing(Index6M,$H1095,TRUE,_xll.ohTrigger(RecalcTrigger,Trigger6M)),NA())</f>
        <v>2.4141885587997271E-2</v>
      </c>
      <c r="M1095" s="178">
        <f>IFERROR(_xll.qlIndexFixing(Index1Y,$H1095,TRUE,_xll.ohTrigger(RecalcTrigger,Trigger1Y)),NA())</f>
        <v>2.4695494975496723E-2</v>
      </c>
      <c r="N1095" s="177">
        <f>IFERROR(_xll.qlIndexFixing(ONIndex1M,I1095,TRUE,_xll.ohTrigger(RecalcTrigger,Trigger1M)),NA())</f>
        <v>2.3078855121012598E-2</v>
      </c>
      <c r="O1095" s="44">
        <f>IFERROR(_xll.qlIndexFixing(ONIndex3M,I1095,TRUE,_xll.ohTrigger(RecalcTrigger,Trigger3M)),NA())</f>
        <v>2.3732546423272938E-2</v>
      </c>
      <c r="P1095" s="44">
        <f>IFERROR(_xll.qlIndexFixing(ONIndex6M,I1095,TRUE,_xll.ohTrigger(RecalcTrigger,Trigger6M)),NA())</f>
        <v>2.4056184342237108E-2</v>
      </c>
      <c r="Q1095" s="178">
        <f>IFERROR(_xll.qlIndexFixing(ONIndex1Y,I1095,TRUE,_xll.ohTrigger(RecalcTrigger,Trigger1Y)),NA())</f>
        <v>2.4480104496152899E-2</v>
      </c>
    </row>
    <row r="1096" spans="2:17" x14ac:dyDescent="0.2">
      <c r="B1096" s="39" t="s">
        <v>42</v>
      </c>
      <c r="D1096" s="42">
        <f>_xll.qlCalendarAdvance(Calendar,$D1095,B1096,"f",FALSE)</f>
        <v>47065</v>
      </c>
      <c r="E1096" s="172">
        <f>_xll.qlInterestRateIndexValueDate(IndexON,D1096)</f>
        <v>47065</v>
      </c>
      <c r="F1096" s="188">
        <f>IFERROR(_xll.qlIndexFixing(IndexON,D1096,TRUE,_xll.ohTrigger(RecalcTrigger,TriggerON)),NA())</f>
        <v>2.2527760434882804E-2</v>
      </c>
      <c r="H1096" s="42">
        <f>_xll.qlCalendarAdvance(Calendar,$H1095,B1096,"f",FALSE)</f>
        <v>47065</v>
      </c>
      <c r="I1096" s="172">
        <f>_xll.qlInterestRateIndexValueDate(Index1M,$H1096)</f>
        <v>47065</v>
      </c>
      <c r="J1096" s="177">
        <f>IFERROR(_xll.qlIndexFixing(Index1M,$H1096,TRUE,_xll.ohTrigger(RecalcTrigger,Trigger1M)),NA())</f>
        <v>2.310086468711418E-2</v>
      </c>
      <c r="K1096" s="44">
        <f>IFERROR(_xll.qlIndexFixing(Index3M,H1096,TRUE,_xll.ohTrigger(RecalcTrigger,Trigger3M)),NA())</f>
        <v>2.3803522033382915E-2</v>
      </c>
      <c r="L1096" s="44">
        <f>IFERROR(_xll.qlIndexFixing(Index6M,$H1096,TRUE,_xll.ohTrigger(RecalcTrigger,Trigger6M)),NA())</f>
        <v>2.4137371163483672E-2</v>
      </c>
      <c r="M1096" s="178">
        <f>IFERROR(_xll.qlIndexFixing(Index1Y,$H1096,TRUE,_xll.ohTrigger(RecalcTrigger,Trigger1Y)),NA())</f>
        <v>2.4691945024879258E-2</v>
      </c>
      <c r="N1096" s="177">
        <f>IFERROR(_xll.qlIndexFixing(ONIndex1M,I1096,TRUE,_xll.ohTrigger(RecalcTrigger,Trigger1M)),NA())</f>
        <v>2.307918724664515E-2</v>
      </c>
      <c r="O1096" s="44">
        <f>IFERROR(_xll.qlIndexFixing(ONIndex3M,I1096,TRUE,_xll.ohTrigger(RecalcTrigger,Trigger3M)),NA())</f>
        <v>2.3732888448141365E-2</v>
      </c>
      <c r="P1096" s="44">
        <f>IFERROR(_xll.qlIndexFixing(ONIndex6M,I1096,TRUE,_xll.ohTrigger(RecalcTrigger,Trigger6M)),NA())</f>
        <v>2.4051824462019145E-2</v>
      </c>
      <c r="Q1096" s="178">
        <f>IFERROR(_xll.qlIndexFixing(ONIndex1Y,I1096,TRUE,_xll.ohTrigger(RecalcTrigger,Trigger1Y)),NA())</f>
        <v>2.4477326916271247E-2</v>
      </c>
    </row>
    <row r="1097" spans="2:17" x14ac:dyDescent="0.2">
      <c r="B1097" s="39" t="s">
        <v>42</v>
      </c>
      <c r="D1097" s="42">
        <f>_xll.qlCalendarAdvance(Calendar,$D1096,B1097,"f",FALSE)</f>
        <v>47072</v>
      </c>
      <c r="E1097" s="172">
        <f>_xll.qlInterestRateIndexValueDate(IndexON,D1097)</f>
        <v>47072</v>
      </c>
      <c r="F1097" s="188">
        <f>IFERROR(_xll.qlIndexFixing(IndexON,D1097,TRUE,_xll.ohTrigger(RecalcTrigger,TriggerON)),NA())</f>
        <v>2.2528609964267421E-2</v>
      </c>
      <c r="H1097" s="42">
        <f>_xll.qlCalendarAdvance(Calendar,$H1096,B1097,"f",FALSE)</f>
        <v>47072</v>
      </c>
      <c r="I1097" s="172">
        <f>_xll.qlInterestRateIndexValueDate(Index1M,$H1097)</f>
        <v>47072</v>
      </c>
      <c r="J1097" s="177">
        <f>IFERROR(_xll.qlIndexFixing(Index1M,$H1097,TRUE,_xll.ohTrigger(RecalcTrigger,Trigger1M)),NA())</f>
        <v>2.3101053943549776E-2</v>
      </c>
      <c r="K1097" s="44">
        <f>IFERROR(_xll.qlIndexFixing(Index3M,H1097,TRUE,_xll.ohTrigger(RecalcTrigger,Trigger3M)),NA())</f>
        <v>2.3803402072308424E-2</v>
      </c>
      <c r="L1097" s="44">
        <f>IFERROR(_xll.qlIndexFixing(Index6M,$H1097,TRUE,_xll.ohTrigger(RecalcTrigger,Trigger6M)),NA())</f>
        <v>2.413284876551831E-2</v>
      </c>
      <c r="M1097" s="178">
        <f>IFERROR(_xll.qlIndexFixing(Index1Y,$H1097,TRUE,_xll.ohTrigger(RecalcTrigger,Trigger1Y)),NA())</f>
        <v>2.4688368010822082E-2</v>
      </c>
      <c r="N1097" s="177">
        <f>IFERROR(_xll.qlIndexFixing(ONIndex1M,I1097,TRUE,_xll.ohTrigger(RecalcTrigger,Trigger1M)),NA())</f>
        <v>2.3079472743758878E-2</v>
      </c>
      <c r="O1097" s="44">
        <f>IFERROR(_xll.qlIndexFixing(ONIndex3M,I1097,TRUE,_xll.ohTrigger(RecalcTrigger,Trigger3M)),NA())</f>
        <v>2.3733168969256591E-2</v>
      </c>
      <c r="P1097" s="44">
        <f>IFERROR(_xll.qlIndexFixing(ONIndex6M,I1097,TRUE,_xll.ohTrigger(RecalcTrigger,Trigger6M)),NA())</f>
        <v>2.4047456692188884E-2</v>
      </c>
      <c r="Q1097" s="178">
        <f>IFERROR(_xll.qlIndexFixing(ONIndex1Y,I1097,TRUE,_xll.ohTrigger(RecalcTrigger,Trigger1Y)),NA())</f>
        <v>2.4474522911330787E-2</v>
      </c>
    </row>
    <row r="1098" spans="2:17" x14ac:dyDescent="0.2">
      <c r="B1098" s="39" t="s">
        <v>42</v>
      </c>
      <c r="D1098" s="42">
        <f>_xll.qlCalendarAdvance(Calendar,$D1097,B1098,"f",FALSE)</f>
        <v>47079</v>
      </c>
      <c r="E1098" s="172">
        <f>_xll.qlInterestRateIndexValueDate(IndexON,D1098)</f>
        <v>47079</v>
      </c>
      <c r="F1098" s="188">
        <f>IFERROR(_xll.qlIndexFixing(IndexON,D1098,TRUE,_xll.ohTrigger(RecalcTrigger,TriggerON)),NA())</f>
        <v>2.2529404634478167E-2</v>
      </c>
      <c r="H1098" s="42">
        <f>_xll.qlCalendarAdvance(Calendar,$H1097,B1098,"f",FALSE)</f>
        <v>47079</v>
      </c>
      <c r="I1098" s="172">
        <f>_xll.qlInterestRateIndexValueDate(Index1M,$H1098)</f>
        <v>47079</v>
      </c>
      <c r="J1098" s="177">
        <f>IFERROR(_xll.qlIndexFixing(Index1M,$H1098,TRUE,_xll.ohTrigger(RecalcTrigger,Trigger1M)),NA())</f>
        <v>2.3101196485968128E-2</v>
      </c>
      <c r="K1098" s="44">
        <f>IFERROR(_xll.qlIndexFixing(Index3M,H1098,TRUE,_xll.ohTrigger(RecalcTrigger,Trigger3M)),NA())</f>
        <v>2.3803220242482638E-2</v>
      </c>
      <c r="L1098" s="44">
        <f>IFERROR(_xll.qlIndexFixing(Index6M,$H1098,TRUE,_xll.ohTrigger(RecalcTrigger,Trigger6M)),NA())</f>
        <v>2.4128318394156259E-2</v>
      </c>
      <c r="M1098" s="178">
        <f>IFERROR(_xll.qlIndexFixing(Index1Y,$H1098,TRUE,_xll.ohTrigger(RecalcTrigger,Trigger1Y)),NA())</f>
        <v>2.4684763933608744E-2</v>
      </c>
      <c r="N1098" s="177">
        <f>IFERROR(_xll.qlIndexFixing(ONIndex1M,I1098,TRUE,_xll.ohTrigger(RecalcTrigger,Trigger1M)),NA())</f>
        <v>2.3079711612515874E-2</v>
      </c>
      <c r="O1098" s="44">
        <f>IFERROR(_xll.qlIndexFixing(ONIndex3M,I1098,TRUE,_xll.ohTrigger(RecalcTrigger,Trigger3M)),NA())</f>
        <v>2.3733387986699661E-2</v>
      </c>
      <c r="P1098" s="44">
        <f>IFERROR(_xll.qlIndexFixing(ONIndex6M,I1098,TRUE,_xll.ohTrigger(RecalcTrigger,Trigger6M)),NA())</f>
        <v>2.404308103290842E-2</v>
      </c>
      <c r="Q1098" s="178">
        <f>IFERROR(_xll.qlIndexFixing(ONIndex1Y,I1098,TRUE,_xll.ohTrigger(RecalcTrigger,Trigger1Y)),NA())</f>
        <v>2.4471692481250473E-2</v>
      </c>
    </row>
    <row r="1099" spans="2:17" x14ac:dyDescent="0.2">
      <c r="B1099" s="39" t="s">
        <v>42</v>
      </c>
      <c r="D1099" s="42">
        <f>_xll.qlCalendarAdvance(Calendar,$D1098,B1099,"f",FALSE)</f>
        <v>47086</v>
      </c>
      <c r="E1099" s="172">
        <f>_xll.qlInterestRateIndexValueDate(IndexON,D1099)</f>
        <v>47086</v>
      </c>
      <c r="F1099" s="188">
        <f>IFERROR(_xll.qlIndexFixing(IndexON,D1099,TRUE,_xll.ohTrigger(RecalcTrigger,TriggerON)),NA())</f>
        <v>2.253014444559609E-2</v>
      </c>
      <c r="H1099" s="42">
        <f>_xll.qlCalendarAdvance(Calendar,$H1098,B1099,"f",FALSE)</f>
        <v>47086</v>
      </c>
      <c r="I1099" s="172">
        <f>_xll.qlInterestRateIndexValueDate(Index1M,$H1099)</f>
        <v>47086</v>
      </c>
      <c r="J1099" s="177">
        <f>IFERROR(_xll.qlIndexFixing(Index1M,$H1099,TRUE,_xll.ohTrigger(RecalcTrigger,Trigger1M)),NA())</f>
        <v>2.3101292314363829E-2</v>
      </c>
      <c r="K1099" s="44">
        <f>IFERROR(_xll.qlIndexFixing(Index3M,H1099,TRUE,_xll.ohTrigger(RecalcTrigger,Trigger3M)),NA())</f>
        <v>2.3802231053411699E-2</v>
      </c>
      <c r="L1099" s="44">
        <f>IFERROR(_xll.qlIndexFixing(Index6M,$H1099,TRUE,_xll.ohTrigger(RecalcTrigger,Trigger6M)),NA())</f>
        <v>2.4123780049449459E-2</v>
      </c>
      <c r="M1099" s="178">
        <f>IFERROR(_xll.qlIndexFixing(Index1Y,$H1099,TRUE,_xll.ohTrigger(RecalcTrigger,Trigger1Y)),NA())</f>
        <v>2.468113279352413E-2</v>
      </c>
      <c r="N1099" s="177">
        <f>IFERROR(_xll.qlIndexFixing(ONIndex1M,I1099,TRUE,_xll.ohTrigger(RecalcTrigger,Trigger1M)),NA())</f>
        <v>2.3079903852835093E-2</v>
      </c>
      <c r="O1099" s="44">
        <f>IFERROR(_xll.qlIndexFixing(ONIndex3M,I1099,TRUE,_xll.ohTrigger(RecalcTrigger,Trigger3M)),NA())</f>
        <v>2.3733545500227438E-2</v>
      </c>
      <c r="P1099" s="44">
        <f>IFERROR(_xll.qlIndexFixing(ONIndex6M,I1099,TRUE,_xll.ohTrigger(RecalcTrigger,Trigger6M)),NA())</f>
        <v>2.4038697484096705E-2</v>
      </c>
      <c r="Q1099" s="178">
        <f>IFERROR(_xll.qlIndexFixing(ONIndex1Y,I1099,TRUE,_xll.ohTrigger(RecalcTrigger,Trigger1Y)),NA())</f>
        <v>2.4468835625949259E-2</v>
      </c>
    </row>
    <row r="1100" spans="2:17" x14ac:dyDescent="0.2">
      <c r="B1100" s="39" t="s">
        <v>42</v>
      </c>
      <c r="D1100" s="42">
        <f>_xll.qlCalendarAdvance(Calendar,$D1099,B1100,"f",FALSE)</f>
        <v>47093</v>
      </c>
      <c r="E1100" s="172">
        <f>_xll.qlInterestRateIndexValueDate(IndexON,D1100)</f>
        <v>47093</v>
      </c>
      <c r="F1100" s="188">
        <f>IFERROR(_xll.qlIndexFixing(IndexON,D1100,TRUE,_xll.ohTrigger(RecalcTrigger,TriggerON)),NA())</f>
        <v>2.2530829397702234E-2</v>
      </c>
      <c r="H1100" s="42">
        <f>_xll.qlCalendarAdvance(Calendar,$H1099,B1100,"f",FALSE)</f>
        <v>47093</v>
      </c>
      <c r="I1100" s="172">
        <f>_xll.qlInterestRateIndexValueDate(Index1M,$H1100)</f>
        <v>47093</v>
      </c>
      <c r="J1100" s="177">
        <f>IFERROR(_xll.qlIndexFixing(Index1M,$H1100,TRUE,_xll.ohTrigger(RecalcTrigger,Trigger1M)),NA())</f>
        <v>2.3103530291820093E-2</v>
      </c>
      <c r="K1100" s="44">
        <f>IFERROR(_xll.qlIndexFixing(Index3M,H1100,TRUE,_xll.ohTrigger(RecalcTrigger,Trigger3M)),NA())</f>
        <v>2.3801188481569747E-2</v>
      </c>
      <c r="L1100" s="44">
        <f>IFERROR(_xll.qlIndexFixing(Index6M,$H1100,TRUE,_xll.ohTrigger(RecalcTrigger,Trigger6M)),NA())</f>
        <v>2.4119699963330798E-2</v>
      </c>
      <c r="M1100" s="178">
        <f>IFERROR(_xll.qlIndexFixing(Index1Y,$H1100,TRUE,_xll.ohTrigger(RecalcTrigger,Trigger1Y)),NA())</f>
        <v>2.4677474590856896E-2</v>
      </c>
      <c r="N1100" s="177">
        <f>IFERROR(_xll.qlIndexFixing(ONIndex1M,I1100,TRUE,_xll.ohTrigger(RecalcTrigger,Trigger1M)),NA())</f>
        <v>2.3080049464797581E-2</v>
      </c>
      <c r="O1100" s="44">
        <f>IFERROR(_xll.qlIndexFixing(ONIndex3M,I1100,TRUE,_xll.ohTrigger(RecalcTrigger,Trigger3M)),NA())</f>
        <v>2.3733641510083059E-2</v>
      </c>
      <c r="P1100" s="44">
        <f>IFERROR(_xll.qlIndexFixing(ONIndex6M,I1100,TRUE,_xll.ohTrigger(RecalcTrigger,Trigger6M)),NA())</f>
        <v>2.4034306045834786E-2</v>
      </c>
      <c r="Q1100" s="178">
        <f>IFERROR(_xll.qlIndexFixing(ONIndex1Y,I1100,TRUE,_xll.ohTrigger(RecalcTrigger,Trigger1Y)),NA())</f>
        <v>2.4465952345589237E-2</v>
      </c>
    </row>
    <row r="1101" spans="2:17" x14ac:dyDescent="0.2">
      <c r="B1101" s="39" t="s">
        <v>42</v>
      </c>
      <c r="D1101" s="42">
        <f>_xll.qlCalendarAdvance(Calendar,$D1100,B1101,"f",FALSE)</f>
        <v>47100</v>
      </c>
      <c r="E1101" s="172">
        <f>_xll.qlInterestRateIndexValueDate(IndexON,D1101)</f>
        <v>47100</v>
      </c>
      <c r="F1101" s="188">
        <f>IFERROR(_xll.qlIndexFixing(IndexON,D1101,TRUE,_xll.ohTrigger(RecalcTrigger,TriggerON)),NA())</f>
        <v>2.2531459490634509E-2</v>
      </c>
      <c r="H1101" s="42">
        <f>_xll.qlCalendarAdvance(Calendar,$H1100,B1101,"f",FALSE)</f>
        <v>47100</v>
      </c>
      <c r="I1101" s="172">
        <f>_xll.qlInterestRateIndexValueDate(Index1M,$H1101)</f>
        <v>47100</v>
      </c>
      <c r="J1101" s="177">
        <f>IFERROR(_xll.qlIndexFixing(Index1M,$H1101,TRUE,_xll.ohTrigger(RecalcTrigger,Trigger1M)),NA())</f>
        <v>2.310352268058458E-2</v>
      </c>
      <c r="K1101" s="44">
        <f>IFERROR(_xll.qlIndexFixing(Index3M,H1101,TRUE,_xll.ohTrigger(RecalcTrigger,Trigger3M)),NA())</f>
        <v>2.380082993057131E-2</v>
      </c>
      <c r="L1101" s="44">
        <f>IFERROR(_xll.qlIndexFixing(Index6M,$H1101,TRUE,_xll.ohTrigger(RecalcTrigger,Trigger6M)),NA())</f>
        <v>2.4115144803408463E-2</v>
      </c>
      <c r="M1101" s="178">
        <f>IFERROR(_xll.qlIndexFixing(Index1Y,$H1101,TRUE,_xll.ohTrigger(RecalcTrigger,Trigger1Y)),NA())</f>
        <v>2.4673789325896367E-2</v>
      </c>
      <c r="N1101" s="177">
        <f>IFERROR(_xll.qlIndexFixing(ONIndex1M,I1101,TRUE,_xll.ohTrigger(RecalcTrigger,Trigger1M)),NA())</f>
        <v>2.3080148448241244E-2</v>
      </c>
      <c r="O1101" s="44">
        <f>IFERROR(_xll.qlIndexFixing(ONIndex3M,I1101,TRUE,_xll.ohTrigger(RecalcTrigger,Trigger3M)),NA())</f>
        <v>2.3733676016104432E-2</v>
      </c>
      <c r="P1101" s="44">
        <f>IFERROR(_xll.qlIndexFixing(ONIndex6M,I1101,TRUE,_xll.ohTrigger(RecalcTrigger,Trigger6M)),NA())</f>
        <v>2.4029906718122662E-2</v>
      </c>
      <c r="Q1101" s="178">
        <f>IFERROR(_xll.qlIndexFixing(ONIndex1Y,I1101,TRUE,_xll.ohTrigger(RecalcTrigger,Trigger1Y)),NA())</f>
        <v>2.4463042640089361E-2</v>
      </c>
    </row>
    <row r="1102" spans="2:17" x14ac:dyDescent="0.2">
      <c r="B1102" s="39" t="s">
        <v>42</v>
      </c>
      <c r="D1102" s="42">
        <f>_xll.qlCalendarAdvance(Calendar,$D1101,B1102,"f",FALSE)</f>
        <v>47107</v>
      </c>
      <c r="E1102" s="172">
        <f>_xll.qlInterestRateIndexValueDate(IndexON,D1102)</f>
        <v>47107</v>
      </c>
      <c r="F1102" s="188">
        <f>IFERROR(_xll.qlIndexFixing(IndexON,D1102,TRUE,_xll.ohTrigger(RecalcTrigger,TriggerON)),NA())</f>
        <v>2.2532034724392913E-2</v>
      </c>
      <c r="H1102" s="42">
        <f>_xll.qlCalendarAdvance(Calendar,$H1101,B1102,"f",FALSE)</f>
        <v>47107</v>
      </c>
      <c r="I1102" s="172">
        <f>_xll.qlInterestRateIndexValueDate(Index1M,$H1102)</f>
        <v>47107</v>
      </c>
      <c r="J1102" s="177">
        <f>IFERROR(_xll.qlIndexFixing(Index1M,$H1102,TRUE,_xll.ohTrigger(RecalcTrigger,Trigger1M)),NA())</f>
        <v>2.3103468346467811E-2</v>
      </c>
      <c r="K1102" s="44">
        <f>IFERROR(_xll.qlIndexFixing(Index3M,H1102,TRUE,_xll.ohTrigger(RecalcTrigger,Trigger3M)),NA())</f>
        <v>2.3800409518916169E-2</v>
      </c>
      <c r="L1102" s="44">
        <f>IFERROR(_xll.qlIndexFixing(Index6M,$H1102,TRUE,_xll.ohTrigger(RecalcTrigger,Trigger6M)),NA())</f>
        <v>2.4110581669837743E-2</v>
      </c>
      <c r="M1102" s="178">
        <f>IFERROR(_xll.qlIndexFixing(Index1Y,$H1102,TRUE,_xll.ohTrigger(RecalcTrigger,Trigger1Y)),NA())</f>
        <v>2.4670076998935198E-2</v>
      </c>
      <c r="N1102" s="177">
        <f>IFERROR(_xll.qlIndexFixing(ONIndex1M,I1102,TRUE,_xll.ohTrigger(RecalcTrigger,Trigger1M)),NA())</f>
        <v>2.3080200803166084E-2</v>
      </c>
      <c r="O1102" s="44">
        <f>IFERROR(_xll.qlIndexFixing(ONIndex3M,I1102,TRUE,_xll.ohTrigger(RecalcTrigger,Trigger3M)),NA())</f>
        <v>2.3733649018372605E-2</v>
      </c>
      <c r="P1102" s="44">
        <f>IFERROR(_xll.qlIndexFixing(ONIndex6M,I1102,TRUE,_xll.ohTrigger(RecalcTrigger,Trigger6M)),NA())</f>
        <v>2.4025499500798242E-2</v>
      </c>
      <c r="Q1102" s="178">
        <f>IFERROR(_xll.qlIndexFixing(ONIndex1Y,I1102,TRUE,_xll.ohTrigger(RecalcTrigger,Trigger1Y)),NA())</f>
        <v>2.4460106509368584E-2</v>
      </c>
    </row>
    <row r="1103" spans="2:17" x14ac:dyDescent="0.2">
      <c r="B1103" s="39" t="s">
        <v>42</v>
      </c>
      <c r="D1103" s="42">
        <f>_xll.qlCalendarAdvance(Calendar,$D1102,B1103,"f",FALSE)</f>
        <v>47114</v>
      </c>
      <c r="E1103" s="172">
        <f>_xll.qlInterestRateIndexValueDate(IndexON,D1103)</f>
        <v>47114</v>
      </c>
      <c r="F1103" s="188">
        <f>IFERROR(_xll.qlIndexFixing(IndexON,D1103,TRUE,_xll.ohTrigger(RecalcTrigger,TriggerON)),NA())</f>
        <v>2.253255509913954E-2</v>
      </c>
      <c r="H1103" s="42">
        <f>_xll.qlCalendarAdvance(Calendar,$H1102,B1103,"f",FALSE)</f>
        <v>47114</v>
      </c>
      <c r="I1103" s="172">
        <f>_xll.qlInterestRateIndexValueDate(Index1M,$H1103)</f>
        <v>47114</v>
      </c>
      <c r="J1103" s="177">
        <f>IFERROR(_xll.qlIndexFixing(Index1M,$H1103,TRUE,_xll.ohTrigger(RecalcTrigger,Trigger1M)),NA())</f>
        <v>2.3103367289467332E-2</v>
      </c>
      <c r="K1103" s="44">
        <f>IFERROR(_xll.qlIndexFixing(Index3M,H1103,TRUE,_xll.ohTrigger(RecalcTrigger,Trigger3M)),NA())</f>
        <v>2.3799927246622329E-2</v>
      </c>
      <c r="L1103" s="44">
        <f>IFERROR(_xll.qlIndexFixing(Index6M,$H1103,TRUE,_xll.ohTrigger(RecalcTrigger,Trigger6M)),NA())</f>
        <v>2.4106010562673412E-2</v>
      </c>
      <c r="M1103" s="178">
        <f>IFERROR(_xll.qlIndexFixing(Index1Y,$H1103,TRUE,_xll.ohTrigger(RecalcTrigger,Trigger1Y)),NA())</f>
        <v>2.4666337610267153E-2</v>
      </c>
      <c r="N1103" s="177">
        <f>IFERROR(_xll.qlIndexFixing(ONIndex1M,I1103,TRUE,_xll.ohTrigger(RecalcTrigger,Trigger1M)),NA())</f>
        <v>2.3080206529734193E-2</v>
      </c>
      <c r="O1103" s="44">
        <f>IFERROR(_xll.qlIndexFixing(ONIndex3M,I1103,TRUE,_xll.ohTrigger(RecalcTrigger,Trigger3M)),NA())</f>
        <v>2.3733560516806529E-2</v>
      </c>
      <c r="P1103" s="44">
        <f>IFERROR(_xll.qlIndexFixing(ONIndex6M,I1103,TRUE,_xll.ohTrigger(RecalcTrigger,Trigger6M)),NA())</f>
        <v>2.4021084394023617E-2</v>
      </c>
      <c r="Q1103" s="178">
        <f>IFERROR(_xll.qlIndexFixing(ONIndex1Y,I1103,TRUE,_xll.ohTrigger(RecalcTrigger,Trigger1Y)),NA())</f>
        <v>2.4457143953670046E-2</v>
      </c>
    </row>
    <row r="1104" spans="2:17" x14ac:dyDescent="0.2">
      <c r="B1104" s="39" t="s">
        <v>42</v>
      </c>
      <c r="D1104" s="42">
        <f>_xll.qlCalendarAdvance(Calendar,$D1103,B1104,"f",FALSE)</f>
        <v>47121</v>
      </c>
      <c r="E1104" s="172">
        <f>_xll.qlInterestRateIndexValueDate(IndexON,D1104)</f>
        <v>47121</v>
      </c>
      <c r="F1104" s="188">
        <f>IFERROR(_xll.qlIndexFixing(IndexON,D1104,TRUE,_xll.ohTrigger(RecalcTrigger,TriggerON)),NA())</f>
        <v>2.2533020614712296E-2</v>
      </c>
      <c r="H1104" s="42">
        <f>_xll.qlCalendarAdvance(Calendar,$H1103,B1104,"f",FALSE)</f>
        <v>47121</v>
      </c>
      <c r="I1104" s="172">
        <f>_xll.qlInterestRateIndexValueDate(Index1M,$H1104)</f>
        <v>47121</v>
      </c>
      <c r="J1104" s="177">
        <f>IFERROR(_xll.qlIndexFixing(Index1M,$H1104,TRUE,_xll.ohTrigger(RecalcTrigger,Trigger1M)),NA())</f>
        <v>2.3103219509585601E-2</v>
      </c>
      <c r="K1104" s="44">
        <f>IFERROR(_xll.qlIndexFixing(Index3M,H1104,TRUE,_xll.ohTrigger(RecalcTrigger,Trigger3M)),NA())</f>
        <v>2.37993831137123E-2</v>
      </c>
      <c r="L1104" s="44">
        <f>IFERROR(_xll.qlIndexFixing(Index6M,$H1104,TRUE,_xll.ohTrigger(RecalcTrigger,Trigger6M)),NA())</f>
        <v>2.4100968727618629E-2</v>
      </c>
      <c r="M1104" s="178">
        <f>IFERROR(_xll.qlIndexFixing(Index1Y,$H1104,TRUE,_xll.ohTrigger(RecalcTrigger,Trigger1Y)),NA())</f>
        <v>2.4662571160188884E-2</v>
      </c>
      <c r="N1104" s="177">
        <f>IFERROR(_xll.qlIndexFixing(ONIndex1M,I1104,TRUE,_xll.ohTrigger(RecalcTrigger,Trigger1M)),NA())</f>
        <v>2.308016562794557E-2</v>
      </c>
      <c r="O1104" s="44">
        <f>IFERROR(_xll.qlIndexFixing(ONIndex3M,I1104,TRUE,_xll.ohTrigger(RecalcTrigger,Trigger3M)),NA())</f>
        <v>2.3733410511649344E-2</v>
      </c>
      <c r="P1104" s="44">
        <f>IFERROR(_xll.qlIndexFixing(ONIndex6M,I1104,TRUE,_xll.ohTrigger(RecalcTrigger,Trigger6M)),NA())</f>
        <v>2.4016661397879835E-2</v>
      </c>
      <c r="Q1104" s="178">
        <f>IFERROR(_xll.qlIndexFixing(ONIndex1Y,I1104,TRUE,_xll.ohTrigger(RecalcTrigger,Trigger1Y)),NA())</f>
        <v>2.4454154972669562E-2</v>
      </c>
    </row>
    <row r="1105" spans="2:17" x14ac:dyDescent="0.2">
      <c r="B1105" s="39" t="s">
        <v>42</v>
      </c>
      <c r="D1105" s="42">
        <f>_xll.qlCalendarAdvance(Calendar,$D1104,B1105,"f",FALSE)</f>
        <v>47128</v>
      </c>
      <c r="E1105" s="172">
        <f>_xll.qlInterestRateIndexValueDate(IndexON,D1105)</f>
        <v>47128</v>
      </c>
      <c r="F1105" s="188">
        <f>IFERROR(_xll.qlIndexFixing(IndexON,D1105,TRUE,_xll.ohTrigger(RecalcTrigger,TriggerON)),NA())</f>
        <v>2.2533431271192228E-2</v>
      </c>
      <c r="H1105" s="42">
        <f>_xll.qlCalendarAdvance(Calendar,$H1104,B1105,"f",FALSE)</f>
        <v>47128</v>
      </c>
      <c r="I1105" s="172">
        <f>_xll.qlInterestRateIndexValueDate(Index1M,$H1105)</f>
        <v>47128</v>
      </c>
      <c r="J1105" s="177">
        <f>IFERROR(_xll.qlIndexFixing(Index1M,$H1105,TRUE,_xll.ohTrigger(RecalcTrigger,Trigger1M)),NA())</f>
        <v>2.3103025006822615E-2</v>
      </c>
      <c r="K1105" s="44">
        <f>IFERROR(_xll.qlIndexFixing(Index3M,H1105,TRUE,_xll.ohTrigger(RecalcTrigger,Trigger3M)),NA())</f>
        <v>2.3798777120210404E-2</v>
      </c>
      <c r="L1105" s="44">
        <f>IFERROR(_xll.qlIndexFixing(Index6M,$H1105,TRUE,_xll.ohTrigger(RecalcTrigger,Trigger6M)),NA())</f>
        <v>2.4096382543967253E-2</v>
      </c>
      <c r="M1105" s="178">
        <f>IFERROR(_xll.qlIndexFixing(Index1Y,$H1105,TRUE,_xll.ohTrigger(RecalcTrigger,Trigger1Y)),NA())</f>
        <v>2.465877764899882E-2</v>
      </c>
      <c r="N1105" s="177">
        <f>IFERROR(_xll.qlIndexFixing(ONIndex1M,I1105,TRUE,_xll.ohTrigger(RecalcTrigger,Trigger1M)),NA())</f>
        <v>2.3080078097557077E-2</v>
      </c>
      <c r="O1105" s="44">
        <f>IFERROR(_xll.qlIndexFixing(ONIndex3M,I1105,TRUE,_xll.ohTrigger(RecalcTrigger,Trigger3M)),NA())</f>
        <v>2.3733199002576866E-2</v>
      </c>
      <c r="P1105" s="44">
        <f>IFERROR(_xll.qlIndexFixing(ONIndex6M,I1105,TRUE,_xll.ohTrigger(RecalcTrigger,Trigger6M)),NA())</f>
        <v>2.4012230512123756E-2</v>
      </c>
      <c r="Q1105" s="178">
        <f>IFERROR(_xll.qlIndexFixing(ONIndex1Y,I1105,TRUE,_xll.ohTrigger(RecalcTrigger,Trigger1Y)),NA())</f>
        <v>2.4451139566610269E-2</v>
      </c>
    </row>
    <row r="1106" spans="2:17" x14ac:dyDescent="0.2">
      <c r="B1106" s="39" t="s">
        <v>42</v>
      </c>
      <c r="D1106" s="42">
        <f>_xll.qlCalendarAdvance(Calendar,$D1105,B1106,"f",FALSE)</f>
        <v>47135</v>
      </c>
      <c r="E1106" s="172">
        <f>_xll.qlInterestRateIndexValueDate(IndexON,D1106)</f>
        <v>47135</v>
      </c>
      <c r="F1106" s="188">
        <f>IFERROR(_xll.qlIndexFixing(IndexON,D1106,TRUE,_xll.ohTrigger(RecalcTrigger,TriggerON)),NA())</f>
        <v>2.253378706849829E-2</v>
      </c>
      <c r="H1106" s="42">
        <f>_xll.qlCalendarAdvance(Calendar,$H1105,B1106,"f",FALSE)</f>
        <v>47135</v>
      </c>
      <c r="I1106" s="172">
        <f>_xll.qlInterestRateIndexValueDate(Index1M,$H1106)</f>
        <v>47135</v>
      </c>
      <c r="J1106" s="177">
        <f>IFERROR(_xll.qlIndexFixing(Index1M,$H1106,TRUE,_xll.ohTrigger(RecalcTrigger,Trigger1M)),NA())</f>
        <v>2.3102783781185739E-2</v>
      </c>
      <c r="K1106" s="44">
        <f>IFERROR(_xll.qlIndexFixing(Index3M,H1106,TRUE,_xll.ohTrigger(RecalcTrigger,Trigger3M)),NA())</f>
        <v>2.3798109266145451E-2</v>
      </c>
      <c r="L1106" s="44">
        <f>IFERROR(_xll.qlIndexFixing(Index6M,$H1106,TRUE,_xll.ohTrigger(RecalcTrigger,Trigger6M)),NA())</f>
        <v>2.4091788387346359E-2</v>
      </c>
      <c r="M1106" s="178">
        <f>IFERROR(_xll.qlIndexFixing(Index1Y,$H1106,TRUE,_xll.ohTrigger(RecalcTrigger,Trigger1Y)),NA())</f>
        <v>2.4654957076997386E-2</v>
      </c>
      <c r="N1106" s="177">
        <f>IFERROR(_xll.qlIndexFixing(ONIndex1M,I1106,TRUE,_xll.ohTrigger(RecalcTrigger,Trigger1M)),NA())</f>
        <v>2.3079943938811853E-2</v>
      </c>
      <c r="O1106" s="44">
        <f>IFERROR(_xll.qlIndexFixing(ONIndex3M,I1106,TRUE,_xll.ohTrigger(RecalcTrigger,Trigger3M)),NA())</f>
        <v>2.3732925989751186E-2</v>
      </c>
      <c r="P1106" s="44">
        <f>IFERROR(_xll.qlIndexFixing(ONIndex6M,I1106,TRUE,_xll.ohTrigger(RecalcTrigger,Trigger6M)),NA())</f>
        <v>2.4007791736836426E-2</v>
      </c>
      <c r="Q1106" s="178">
        <f>IFERROR(_xll.qlIndexFixing(ONIndex1Y,I1106,TRUE,_xll.ohTrigger(RecalcTrigger,Trigger1Y)),NA())</f>
        <v>2.4448097735411123E-2</v>
      </c>
    </row>
    <row r="1107" spans="2:17" x14ac:dyDescent="0.2">
      <c r="B1107" s="39" t="s">
        <v>42</v>
      </c>
      <c r="D1107" s="42">
        <f>_xll.qlCalendarAdvance(Calendar,$D1106,B1107,"f",FALSE)</f>
        <v>47142</v>
      </c>
      <c r="E1107" s="172">
        <f>_xll.qlInterestRateIndexValueDate(IndexON,D1107)</f>
        <v>47142</v>
      </c>
      <c r="F1107" s="188">
        <f>IFERROR(_xll.qlIndexFixing(IndexON,D1107,TRUE,_xll.ohTrigger(RecalcTrigger,TriggerON)),NA())</f>
        <v>2.2534088006630482E-2</v>
      </c>
      <c r="H1107" s="42">
        <f>_xll.qlCalendarAdvance(Calendar,$H1106,B1107,"f",FALSE)</f>
        <v>47142</v>
      </c>
      <c r="I1107" s="172">
        <f>_xll.qlInterestRateIndexValueDate(Index1M,$H1107)</f>
        <v>47142</v>
      </c>
      <c r="J1107" s="177">
        <f>IFERROR(_xll.qlIndexFixing(Index1M,$H1107,TRUE,_xll.ohTrigger(RecalcTrigger,Trigger1M)),NA())</f>
        <v>2.3102495832674982E-2</v>
      </c>
      <c r="K1107" s="44">
        <f>IFERROR(_xll.qlIndexFixing(Index3M,H1107,TRUE,_xll.ohTrigger(RecalcTrigger,Trigger3M)),NA())</f>
        <v>2.3797379551545362E-2</v>
      </c>
      <c r="L1107" s="44">
        <f>IFERROR(_xll.qlIndexFixing(Index6M,$H1107,TRUE,_xll.ohTrigger(RecalcTrigger,Trigger6M)),NA())</f>
        <v>2.4087186257809232E-2</v>
      </c>
      <c r="M1107" s="178">
        <f>IFERROR(_xll.qlIndexFixing(Index1Y,$H1107,TRUE,_xll.ohTrigger(RecalcTrigger,Trigger1Y)),NA())</f>
        <v>2.4651109444487673E-2</v>
      </c>
      <c r="N1107" s="177">
        <f>IFERROR(_xll.qlIndexFixing(ONIndex1M,I1107,TRUE,_xll.ohTrigger(RecalcTrigger,Trigger1M)),NA())</f>
        <v>2.3079763151628852E-2</v>
      </c>
      <c r="O1107" s="44">
        <f>IFERROR(_xll.qlIndexFixing(ONIndex3M,I1107,TRUE,_xll.ohTrigger(RecalcTrigger,Trigger3M)),NA())</f>
        <v>2.3732591473172304E-2</v>
      </c>
      <c r="P1107" s="44">
        <f>IFERROR(_xll.qlIndexFixing(ONIndex6M,I1107,TRUE,_xll.ohTrigger(RecalcTrigger,Trigger6M)),NA())</f>
        <v>2.4003345072098892E-2</v>
      </c>
      <c r="Q1107" s="178">
        <f>IFERROR(_xll.qlIndexFixing(ONIndex1Y,I1107,TRUE,_xll.ohTrigger(RecalcTrigger,Trigger1Y)),NA())</f>
        <v>2.4445029479072122E-2</v>
      </c>
    </row>
    <row r="1108" spans="2:17" x14ac:dyDescent="0.2">
      <c r="B1108" s="39" t="s">
        <v>42</v>
      </c>
      <c r="D1108" s="42">
        <f>_xll.qlCalendarAdvance(Calendar,$D1107,B1108,"f",FALSE)</f>
        <v>47149</v>
      </c>
      <c r="E1108" s="172">
        <f>_xll.qlInterestRateIndexValueDate(IndexON,D1108)</f>
        <v>47149</v>
      </c>
      <c r="F1108" s="188">
        <f>IFERROR(_xll.qlIndexFixing(IndexON,D1108,TRUE,_xll.ohTrigger(RecalcTrigger,TriggerON)),NA())</f>
        <v>2.2534334085831942E-2</v>
      </c>
      <c r="H1108" s="42">
        <f>_xll.qlCalendarAdvance(Calendar,$H1107,B1108,"f",FALSE)</f>
        <v>47149</v>
      </c>
      <c r="I1108" s="172">
        <f>_xll.qlInterestRateIndexValueDate(Index1M,$H1108)</f>
        <v>47149</v>
      </c>
      <c r="J1108" s="177">
        <f>IFERROR(_xll.qlIndexFixing(Index1M,$H1108,TRUE,_xll.ohTrigger(RecalcTrigger,Trigger1M)),NA())</f>
        <v>2.3098645505340416E-2</v>
      </c>
      <c r="K1108" s="44">
        <f>IFERROR(_xll.qlIndexFixing(Index3M,H1108,TRUE,_xll.ohTrigger(RecalcTrigger,Trigger3M)),NA())</f>
        <v>2.3795881787294606E-2</v>
      </c>
      <c r="L1108" s="44">
        <f>IFERROR(_xll.qlIndexFixing(Index6M,$H1108,TRUE,_xll.ohTrigger(RecalcTrigger,Trigger6M)),NA())</f>
        <v>2.4082576155410953E-2</v>
      </c>
      <c r="M1108" s="178">
        <f>IFERROR(_xll.qlIndexFixing(Index1Y,$H1108,TRUE,_xll.ohTrigger(RecalcTrigger,Trigger1Y)),NA())</f>
        <v>2.4647234751774771E-2</v>
      </c>
      <c r="N1108" s="177">
        <f>IFERROR(_xll.qlIndexFixing(ONIndex1M,I1108,TRUE,_xll.ohTrigger(RecalcTrigger,Trigger1M)),NA())</f>
        <v>2.3079535735927026E-2</v>
      </c>
      <c r="O1108" s="44">
        <f>IFERROR(_xll.qlIndexFixing(ONIndex3M,I1108,TRUE,_xll.ohTrigger(RecalcTrigger,Trigger3M)),NA())</f>
        <v>2.3732195452840221E-2</v>
      </c>
      <c r="P1108" s="44">
        <f>IFERROR(_xll.qlIndexFixing(ONIndex6M,I1108,TRUE,_xll.ohTrigger(RecalcTrigger,Trigger6M)),NA())</f>
        <v>2.3998890517911153E-2</v>
      </c>
      <c r="Q1108" s="178">
        <f>IFERROR(_xll.qlIndexFixing(ONIndex1Y,I1108,TRUE,_xll.ohTrigger(RecalcTrigger,Trigger1Y)),NA())</f>
        <v>2.4441934797674314E-2</v>
      </c>
    </row>
    <row r="1109" spans="2:17" x14ac:dyDescent="0.2">
      <c r="B1109" s="39" t="s">
        <v>42</v>
      </c>
      <c r="D1109" s="42">
        <f>_xll.qlCalendarAdvance(Calendar,$D1108,B1109,"f",FALSE)</f>
        <v>47156</v>
      </c>
      <c r="E1109" s="172">
        <f>_xll.qlInterestRateIndexValueDate(IndexON,D1109)</f>
        <v>47156</v>
      </c>
      <c r="F1109" s="188">
        <f>IFERROR(_xll.qlIndexFixing(IndexON,D1109,TRUE,_xll.ohTrigger(RecalcTrigger,TriggerON)),NA())</f>
        <v>2.2534525305778486E-2</v>
      </c>
      <c r="H1109" s="42">
        <f>_xll.qlCalendarAdvance(Calendar,$H1108,B1109,"f",FALSE)</f>
        <v>47156</v>
      </c>
      <c r="I1109" s="172">
        <f>_xll.qlInterestRateIndexValueDate(Index1M,$H1109)</f>
        <v>47156</v>
      </c>
      <c r="J1109" s="177">
        <f>IFERROR(_xll.qlIndexFixing(Index1M,$H1109,TRUE,_xll.ohTrigger(RecalcTrigger,Trigger1M)),NA())</f>
        <v>2.3098280913109049E-2</v>
      </c>
      <c r="K1109" s="44">
        <f>IFERROR(_xll.qlIndexFixing(Index3M,H1109,TRUE,_xll.ohTrigger(RecalcTrigger,Trigger3M)),NA())</f>
        <v>2.3795734540882043E-2</v>
      </c>
      <c r="L1109" s="44">
        <f>IFERROR(_xll.qlIndexFixing(Index6M,$H1109,TRUE,_xll.ohTrigger(RecalcTrigger,Trigger6M)),NA())</f>
        <v>2.4077958080204801E-2</v>
      </c>
      <c r="M1109" s="178">
        <f>IFERROR(_xll.qlIndexFixing(Index1Y,$H1109,TRUE,_xll.ohTrigger(RecalcTrigger,Trigger1Y)),NA())</f>
        <v>2.4643332999165324E-2</v>
      </c>
      <c r="N1109" s="177">
        <f>IFERROR(_xll.qlIndexFixing(ONIndex1M,I1109,TRUE,_xll.ohTrigger(RecalcTrigger,Trigger1M)),NA())</f>
        <v>2.3079261691868469E-2</v>
      </c>
      <c r="O1109" s="44">
        <f>IFERROR(_xll.qlIndexFixing(ONIndex3M,I1109,TRUE,_xll.ohTrigger(RecalcTrigger,Trigger3M)),NA())</f>
        <v>2.3731737928673891E-2</v>
      </c>
      <c r="P1109" s="44">
        <f>IFERROR(_xll.qlIndexFixing(ONIndex6M,I1109,TRUE,_xll.ohTrigger(RecalcTrigger,Trigger6M)),NA())</f>
        <v>2.3994428074192165E-2</v>
      </c>
      <c r="Q1109" s="178">
        <f>IFERROR(_xll.qlIndexFixing(ONIndex1Y,I1109,TRUE,_xll.ohTrigger(RecalcTrigger,Trigger1Y)),NA())</f>
        <v>2.4438813691055605E-2</v>
      </c>
    </row>
    <row r="1110" spans="2:17" x14ac:dyDescent="0.2">
      <c r="B1110" s="39" t="s">
        <v>42</v>
      </c>
      <c r="D1110" s="42">
        <f>_xll.qlCalendarAdvance(Calendar,$D1109,B1110,"f",FALSE)</f>
        <v>47163</v>
      </c>
      <c r="E1110" s="172">
        <f>_xll.qlInterestRateIndexValueDate(IndexON,D1110)</f>
        <v>47163</v>
      </c>
      <c r="F1110" s="188">
        <f>IFERROR(_xll.qlIndexFixing(IndexON,D1110,TRUE,_xll.ohTrigger(RecalcTrigger,TriggerON)),NA())</f>
        <v>2.2534661666713252E-2</v>
      </c>
      <c r="H1110" s="42">
        <f>_xll.qlCalendarAdvance(Calendar,$H1109,B1110,"f",FALSE)</f>
        <v>47163</v>
      </c>
      <c r="I1110" s="172">
        <f>_xll.qlInterestRateIndexValueDate(Index1M,$H1110)</f>
        <v>47163</v>
      </c>
      <c r="J1110" s="177">
        <f>IFERROR(_xll.qlIndexFixing(Index1M,$H1110,TRUE,_xll.ohTrigger(RecalcTrigger,Trigger1M)),NA())</f>
        <v>2.3097869612780098E-2</v>
      </c>
      <c r="K1110" s="44">
        <f>IFERROR(_xll.qlIndexFixing(Index3M,H1110,TRUE,_xll.ohTrigger(RecalcTrigger,Trigger3M)),NA())</f>
        <v>2.3794122007335026E-2</v>
      </c>
      <c r="L1110" s="44">
        <f>IFERROR(_xll.qlIndexFixing(Index6M,$H1110,TRUE,_xll.ohTrigger(RecalcTrigger,Trigger6M)),NA())</f>
        <v>2.4073332032245404E-2</v>
      </c>
      <c r="M1110" s="178">
        <f>IFERROR(_xll.qlIndexFixing(Index1Y,$H1110,TRUE,_xll.ohTrigger(RecalcTrigger,Trigger1Y)),NA())</f>
        <v>2.4639404186968861E-2</v>
      </c>
      <c r="N1110" s="177">
        <f>IFERROR(_xll.qlIndexFixing(ONIndex1M,I1110,TRUE,_xll.ohTrigger(RecalcTrigger,Trigger1M)),NA())</f>
        <v>2.3078941019453181E-2</v>
      </c>
      <c r="O1110" s="44">
        <f>IFERROR(_xll.qlIndexFixing(ONIndex3M,I1110,TRUE,_xll.ohTrigger(RecalcTrigger,Trigger3M)),NA())</f>
        <v>2.3731218900835405E-2</v>
      </c>
      <c r="P1110" s="44">
        <f>IFERROR(_xll.qlIndexFixing(ONIndex6M,I1110,TRUE,_xll.ohTrigger(RecalcTrigger,Trigger6M)),NA())</f>
        <v>2.3989957741022971E-2</v>
      </c>
      <c r="Q1110" s="178">
        <f>IFERROR(_xll.qlIndexFixing(ONIndex1Y,I1110,TRUE,_xll.ohTrigger(RecalcTrigger,Trigger1Y)),NA())</f>
        <v>2.4435666159297043E-2</v>
      </c>
    </row>
    <row r="1111" spans="2:17" x14ac:dyDescent="0.2">
      <c r="B1111" s="39" t="s">
        <v>42</v>
      </c>
      <c r="D1111" s="42">
        <f>_xll.qlCalendarAdvance(Calendar,$D1110,B1111,"f",FALSE)</f>
        <v>47170</v>
      </c>
      <c r="E1111" s="172">
        <f>_xll.qlInterestRateIndexValueDate(IndexON,D1111)</f>
        <v>47170</v>
      </c>
      <c r="F1111" s="188">
        <f>IFERROR(_xll.qlIndexFixing(IndexON,D1111,TRUE,_xll.ohTrigger(RecalcTrigger,TriggerON)),NA())</f>
        <v>2.2534743168474147E-2</v>
      </c>
      <c r="H1111" s="42">
        <f>_xll.qlCalendarAdvance(Calendar,$H1110,B1111,"f",FALSE)</f>
        <v>47170</v>
      </c>
      <c r="I1111" s="172">
        <f>_xll.qlInterestRateIndexValueDate(Index1M,$H1111)</f>
        <v>47170</v>
      </c>
      <c r="J1111" s="177">
        <f>IFERROR(_xll.qlIndexFixing(Index1M,$H1111,TRUE,_xll.ohTrigger(RecalcTrigger,Trigger1M)),NA())</f>
        <v>2.3097411604359342E-2</v>
      </c>
      <c r="K1111" s="44">
        <f>IFERROR(_xll.qlIndexFixing(Index3M,H1111,TRUE,_xll.ohTrigger(RecalcTrigger,Trigger3M)),NA())</f>
        <v>2.3793149332782801E-2</v>
      </c>
      <c r="L1111" s="44">
        <f>IFERROR(_xll.qlIndexFixing(Index6M,$H1111,TRUE,_xll.ohTrigger(RecalcTrigger,Trigger6M)),NA())</f>
        <v>2.4068698011586499E-2</v>
      </c>
      <c r="M1111" s="178">
        <f>IFERROR(_xll.qlIndexFixing(Index1Y,$H1111,TRUE,_xll.ohTrigger(RecalcTrigger,Trigger1Y)),NA())</f>
        <v>2.4635448315496689E-2</v>
      </c>
      <c r="N1111" s="177">
        <f>IFERROR(_xll.qlIndexFixing(ONIndex1M,I1111,TRUE,_xll.ohTrigger(RecalcTrigger,Trigger1M)),NA())</f>
        <v>2.3078573718438022E-2</v>
      </c>
      <c r="O1111" s="44">
        <f>IFERROR(_xll.qlIndexFixing(ONIndex3M,I1111,TRUE,_xll.ohTrigger(RecalcTrigger,Trigger3M)),NA())</f>
        <v>2.3730638369162671E-2</v>
      </c>
      <c r="P1111" s="44">
        <f>IFERROR(_xll.qlIndexFixing(ONIndex6M,I1111,TRUE,_xll.ohTrigger(RecalcTrigger,Trigger6M)),NA())</f>
        <v>2.3985479518322528E-2</v>
      </c>
      <c r="Q1111" s="178">
        <f>IFERROR(_xll.qlIndexFixing(ONIndex1Y,I1111,TRUE,_xll.ohTrigger(RecalcTrigger,Trigger1Y)),NA())</f>
        <v>2.4432492202479672E-2</v>
      </c>
    </row>
    <row r="1112" spans="2:17" x14ac:dyDescent="0.2">
      <c r="B1112" s="39" t="s">
        <v>42</v>
      </c>
      <c r="D1112" s="42">
        <f>_xll.qlCalendarAdvance(Calendar,$D1111,B1112,"f",FALSE)</f>
        <v>47177</v>
      </c>
      <c r="E1112" s="172">
        <f>_xll.qlInterestRateIndexValueDate(IndexON,D1112)</f>
        <v>47177</v>
      </c>
      <c r="F1112" s="188">
        <f>IFERROR(_xll.qlIndexFixing(IndexON,D1112,TRUE,_xll.ohTrigger(RecalcTrigger,TriggerON)),NA())</f>
        <v>2.2534769811061173E-2</v>
      </c>
      <c r="H1112" s="42">
        <f>_xll.qlCalendarAdvance(Calendar,$H1111,B1112,"f",FALSE)</f>
        <v>47177</v>
      </c>
      <c r="I1112" s="172">
        <f>_xll.qlInterestRateIndexValueDate(Index1M,$H1112)</f>
        <v>47177</v>
      </c>
      <c r="J1112" s="177">
        <f>IFERROR(_xll.qlIndexFixing(Index1M,$H1112,TRUE,_xll.ohTrigger(RecalcTrigger,Trigger1M)),NA())</f>
        <v>2.3097597143960109E-2</v>
      </c>
      <c r="K1112" s="44">
        <f>IFERROR(_xll.qlIndexFixing(Index3M,H1112,TRUE,_xll.ohTrigger(RecalcTrigger,Trigger3M)),NA())</f>
        <v>2.3794178416231788E-2</v>
      </c>
      <c r="L1112" s="44">
        <f>IFERROR(_xll.qlIndexFixing(Index6M,$H1112,TRUE,_xll.ohTrigger(RecalcTrigger,Trigger6M)),NA())</f>
        <v>2.4065423159005013E-2</v>
      </c>
      <c r="M1112" s="178">
        <f>IFERROR(_xll.qlIndexFixing(Index1Y,$H1112,TRUE,_xll.ohTrigger(RecalcTrigger,Trigger1Y)),NA())</f>
        <v>2.4631465385062334E-2</v>
      </c>
      <c r="N1112" s="177">
        <f>IFERROR(_xll.qlIndexFixing(ONIndex1M,I1112,TRUE,_xll.ohTrigger(RecalcTrigger,Trigger1M)),NA())</f>
        <v>2.3078159789066133E-2</v>
      </c>
      <c r="O1112" s="44">
        <f>IFERROR(_xll.qlIndexFixing(ONIndex3M,I1112,TRUE,_xll.ohTrigger(RecalcTrigger,Trigger3M)),NA())</f>
        <v>2.3729996333736736E-2</v>
      </c>
      <c r="P1112" s="44">
        <f>IFERROR(_xll.qlIndexFixing(ONIndex6M,I1112,TRUE,_xll.ohTrigger(RecalcTrigger,Trigger6M)),NA())</f>
        <v>2.398099340617188E-2</v>
      </c>
      <c r="Q1112" s="178">
        <f>IFERROR(_xll.qlIndexFixing(ONIndex1Y,I1112,TRUE,_xll.ohTrigger(RecalcTrigger,Trigger1Y)),NA())</f>
        <v>2.4429291820522447E-2</v>
      </c>
    </row>
    <row r="1113" spans="2:17" x14ac:dyDescent="0.2">
      <c r="B1113" s="39" t="s">
        <v>42</v>
      </c>
      <c r="D1113" s="42">
        <f>_xll.qlCalendarAdvance(Calendar,$D1112,B1113,"f",FALSE)</f>
        <v>47184</v>
      </c>
      <c r="E1113" s="172">
        <f>_xll.qlInterestRateIndexValueDate(IndexON,D1113)</f>
        <v>47184</v>
      </c>
      <c r="F1113" s="188">
        <f>IFERROR(_xll.qlIndexFixing(IndexON,D1113,TRUE,_xll.ohTrigger(RecalcTrigger,TriggerON)),NA())</f>
        <v>2.2534741594555374E-2</v>
      </c>
      <c r="H1113" s="42">
        <f>_xll.qlCalendarAdvance(Calendar,$H1112,B1113,"f",FALSE)</f>
        <v>47184</v>
      </c>
      <c r="I1113" s="172">
        <f>_xll.qlInterestRateIndexValueDate(Index1M,$H1113)</f>
        <v>47184</v>
      </c>
      <c r="J1113" s="177">
        <f>IFERROR(_xll.qlIndexFixing(Index1M,$H1113,TRUE,_xll.ohTrigger(RecalcTrigger,Trigger1M)),NA())</f>
        <v>2.3099786961497039E-2</v>
      </c>
      <c r="K1113" s="44">
        <f>IFERROR(_xll.qlIndexFixing(Index3M,H1113,TRUE,_xll.ohTrigger(RecalcTrigger,Trigger3M)),NA())</f>
        <v>2.3793068557793506E-2</v>
      </c>
      <c r="L1113" s="44">
        <f>IFERROR(_xll.qlIndexFixing(Index6M,$H1113,TRUE,_xll.ohTrigger(RecalcTrigger,Trigger6M)),NA())</f>
        <v>2.4060770570164685E-2</v>
      </c>
      <c r="M1113" s="178">
        <f>IFERROR(_xll.qlIndexFixing(Index1Y,$H1113,TRUE,_xll.ohTrigger(RecalcTrigger,Trigger1Y)),NA())</f>
        <v>2.4627455395981546E-2</v>
      </c>
      <c r="N1113" s="177">
        <f>IFERROR(_xll.qlIndexFixing(ONIndex1M,I1113,TRUE,_xll.ohTrigger(RecalcTrigger,Trigger1M)),NA())</f>
        <v>2.3077699231175419E-2</v>
      </c>
      <c r="O1113" s="44">
        <f>IFERROR(_xll.qlIndexFixing(ONIndex3M,I1113,TRUE,_xll.ohTrigger(RecalcTrigger,Trigger3M)),NA())</f>
        <v>2.3729292794557599E-2</v>
      </c>
      <c r="P1113" s="44">
        <f>IFERROR(_xll.qlIndexFixing(ONIndex6M,I1113,TRUE,_xll.ohTrigger(RecalcTrigger,Trigger6M)),NA())</f>
        <v>2.3976499404408935E-2</v>
      </c>
      <c r="Q1113" s="178">
        <f>IFERROR(_xll.qlIndexFixing(ONIndex1Y,I1113,TRUE,_xll.ohTrigger(RecalcTrigger,Trigger1Y)),NA())</f>
        <v>2.4426065013425369E-2</v>
      </c>
    </row>
    <row r="1114" spans="2:17" x14ac:dyDescent="0.2">
      <c r="B1114" s="39" t="s">
        <v>42</v>
      </c>
      <c r="D1114" s="42">
        <f>_xll.qlCalendarAdvance(Calendar,$D1113,B1114,"f",FALSE)</f>
        <v>47191</v>
      </c>
      <c r="E1114" s="172">
        <f>_xll.qlInterestRateIndexValueDate(IndexON,D1114)</f>
        <v>47191</v>
      </c>
      <c r="F1114" s="188">
        <f>IFERROR(_xll.qlIndexFixing(IndexON,D1114,TRUE,_xll.ohTrigger(RecalcTrigger,TriggerON)),NA())</f>
        <v>2.2534658518956752E-2</v>
      </c>
      <c r="H1114" s="42">
        <f>_xll.qlCalendarAdvance(Calendar,$H1113,B1114,"f",FALSE)</f>
        <v>47191</v>
      </c>
      <c r="I1114" s="172">
        <f>_xll.qlInterestRateIndexValueDate(Index1M,$H1114)</f>
        <v>47191</v>
      </c>
      <c r="J1114" s="177">
        <f>IFERROR(_xll.qlIndexFixing(Index1M,$H1114,TRUE,_xll.ohTrigger(RecalcTrigger,Trigger1M)),NA())</f>
        <v>2.3099171953001697E-2</v>
      </c>
      <c r="K1114" s="44">
        <f>IFERROR(_xll.qlIndexFixing(Index3M,H1114,TRUE,_xll.ohTrigger(RecalcTrigger,Trigger3M)),NA())</f>
        <v>2.3791896831086685E-2</v>
      </c>
      <c r="L1114" s="44">
        <f>IFERROR(_xll.qlIndexFixing(Index6M,$H1114,TRUE,_xll.ohTrigger(RecalcTrigger,Trigger6M)),NA())</f>
        <v>2.4056110007409391E-2</v>
      </c>
      <c r="M1114" s="178">
        <f>IFERROR(_xll.qlIndexFixing(Index1Y,$H1114,TRUE,_xll.ohTrigger(RecalcTrigger,Trigger1Y)),NA())</f>
        <v>2.4623418348572068E-2</v>
      </c>
      <c r="N1114" s="177">
        <f>IFERROR(_xll.qlIndexFixing(ONIndex1M,I1114,TRUE,_xll.ohTrigger(RecalcTrigger,Trigger1M)),NA())</f>
        <v>2.3077192044927974E-2</v>
      </c>
      <c r="O1114" s="44">
        <f>IFERROR(_xll.qlIndexFixing(ONIndex3M,I1114,TRUE,_xll.ohTrigger(RecalcTrigger,Trigger3M)),NA())</f>
        <v>2.3728527751544215E-2</v>
      </c>
      <c r="P1114" s="44">
        <f>IFERROR(_xll.qlIndexFixing(ONIndex6M,I1114,TRUE,_xll.ohTrigger(RecalcTrigger,Trigger6M)),NA())</f>
        <v>2.3971997513357879E-2</v>
      </c>
      <c r="Q1114" s="178">
        <f>IFERROR(_xll.qlIndexFixing(ONIndex1Y,I1114,TRUE,_xll.ohTrigger(RecalcTrigger,Trigger1Y)),NA())</f>
        <v>2.4422811781188436E-2</v>
      </c>
    </row>
    <row r="1115" spans="2:17" x14ac:dyDescent="0.2">
      <c r="B1115" s="39" t="s">
        <v>42</v>
      </c>
      <c r="D1115" s="42">
        <f>_xll.qlCalendarAdvance(Calendar,$D1114,B1115,"f",FALSE)</f>
        <v>47198</v>
      </c>
      <c r="E1115" s="172">
        <f>_xll.qlInterestRateIndexValueDate(IndexON,D1115)</f>
        <v>47198</v>
      </c>
      <c r="F1115" s="188">
        <f>IFERROR(_xll.qlIndexFixing(IndexON,D1115,TRUE,_xll.ohTrigger(RecalcTrigger,TriggerON)),NA())</f>
        <v>2.2534520584265305E-2</v>
      </c>
      <c r="H1115" s="42">
        <f>_xll.qlCalendarAdvance(Calendar,$H1114,B1115,"f",FALSE)</f>
        <v>47198</v>
      </c>
      <c r="I1115" s="172">
        <f>_xll.qlInterestRateIndexValueDate(Index1M,$H1115)</f>
        <v>47198</v>
      </c>
      <c r="J1115" s="177">
        <f>IFERROR(_xll.qlIndexFixing(Index1M,$H1115,TRUE,_xll.ohTrigger(RecalcTrigger,Trigger1M)),NA())</f>
        <v>2.3098510221681585E-2</v>
      </c>
      <c r="K1115" s="44">
        <f>IFERROR(_xll.qlIndexFixing(Index3M,H1115,TRUE,_xll.ohTrigger(RecalcTrigger,Trigger3M)),NA())</f>
        <v>2.3790663236165945E-2</v>
      </c>
      <c r="L1115" s="44">
        <f>IFERROR(_xll.qlIndexFixing(Index6M,$H1115,TRUE,_xll.ohTrigger(RecalcTrigger,Trigger6M)),NA())</f>
        <v>2.4051441470794195E-2</v>
      </c>
      <c r="M1115" s="178">
        <f>IFERROR(_xll.qlIndexFixing(Index1Y,$H1115,TRUE,_xll.ohTrigger(RecalcTrigger,Trigger1Y)),NA())</f>
        <v>2.4619354243153868E-2</v>
      </c>
      <c r="N1115" s="177">
        <f>IFERROR(_xll.qlIndexFixing(ONIndex1M,I1115,TRUE,_xll.ohTrigger(RecalcTrigger,Trigger1M)),NA())</f>
        <v>2.3076638230242752E-2</v>
      </c>
      <c r="O1115" s="44">
        <f>IFERROR(_xll.qlIndexFixing(ONIndex3M,I1115,TRUE,_xll.ohTrigger(RecalcTrigger,Trigger3M)),NA())</f>
        <v>2.3727701204858676E-2</v>
      </c>
      <c r="P1115" s="44">
        <f>IFERROR(_xll.qlIndexFixing(ONIndex6M,I1115,TRUE,_xll.ohTrigger(RecalcTrigger,Trigger6M)),NA())</f>
        <v>2.3967487732613479E-2</v>
      </c>
      <c r="Q1115" s="178">
        <f>IFERROR(_xll.qlIndexFixing(ONIndex1Y,I1115,TRUE,_xll.ohTrigger(RecalcTrigger,Trigger1Y)),NA())</f>
        <v>2.4419532123811649E-2</v>
      </c>
    </row>
    <row r="1116" spans="2:17" x14ac:dyDescent="0.2">
      <c r="B1116" s="39" t="s">
        <v>42</v>
      </c>
      <c r="D1116" s="42">
        <f>_xll.qlCalendarAdvance(Calendar,$D1115,B1116,"f",FALSE)</f>
        <v>47205</v>
      </c>
      <c r="E1116" s="172">
        <f>_xll.qlInterestRateIndexValueDate(IndexON,D1116)</f>
        <v>47205</v>
      </c>
      <c r="F1116" s="188">
        <f>IFERROR(_xll.qlIndexFixing(IndexON,D1116,TRUE,_xll.ohTrigger(RecalcTrigger,TriggerON)),NA())</f>
        <v>2.2534327790399988E-2</v>
      </c>
      <c r="H1116" s="42">
        <f>_xll.qlCalendarAdvance(Calendar,$H1115,B1116,"f",FALSE)</f>
        <v>47205</v>
      </c>
      <c r="I1116" s="172">
        <f>_xll.qlInterestRateIndexValueDate(Index1M,$H1116)</f>
        <v>47205</v>
      </c>
      <c r="J1116" s="177">
        <f>IFERROR(_xll.qlIndexFixing(Index1M,$H1116,TRUE,_xll.ohTrigger(RecalcTrigger,Trigger1M)),NA())</f>
        <v>2.3097801767539165E-2</v>
      </c>
      <c r="K1116" s="44">
        <f>IFERROR(_xll.qlIndexFixing(Index3M,H1116,TRUE,_xll.ohTrigger(RecalcTrigger,Trigger3M)),NA())</f>
        <v>2.3789367773087662E-2</v>
      </c>
      <c r="L1116" s="44">
        <f>IFERROR(_xll.qlIndexFixing(Index6M,$H1116,TRUE,_xll.ohTrigger(RecalcTrigger,Trigger6M)),NA())</f>
        <v>2.4046764960374591E-2</v>
      </c>
      <c r="M1116" s="178">
        <f>IFERROR(_xll.qlIndexFixing(Index1Y,$H1116,TRUE,_xll.ohTrigger(RecalcTrigger,Trigger1Y)),NA())</f>
        <v>2.461526308004891E-2</v>
      </c>
      <c r="N1116" s="177">
        <f>IFERROR(_xll.qlIndexFixing(ONIndex1M,I1116,TRUE,_xll.ohTrigger(RecalcTrigger,Trigger1M)),NA())</f>
        <v>2.3076037787119752E-2</v>
      </c>
      <c r="O1116" s="44">
        <f>IFERROR(_xll.qlIndexFixing(ONIndex3M,I1116,TRUE,_xll.ohTrigger(RecalcTrigger,Trigger3M)),NA())</f>
        <v>2.3726813154338888E-2</v>
      </c>
      <c r="P1116" s="44">
        <f>IFERROR(_xll.qlIndexFixing(ONIndex6M,I1116,TRUE,_xll.ohTrigger(RecalcTrigger,Trigger6M)),NA())</f>
        <v>2.3962970062418876E-2</v>
      </c>
      <c r="Q1116" s="178">
        <f>IFERROR(_xll.qlIndexFixing(ONIndex1Y,I1116,TRUE,_xll.ohTrigger(RecalcTrigger,Trigger1Y)),NA())</f>
        <v>2.4416226041295008E-2</v>
      </c>
    </row>
    <row r="1117" spans="2:17" x14ac:dyDescent="0.2">
      <c r="B1117" s="39" t="s">
        <v>42</v>
      </c>
      <c r="D1117" s="42">
        <f>_xll.qlCalendarAdvance(Calendar,$D1116,B1117,"f",FALSE)</f>
        <v>47212</v>
      </c>
      <c r="E1117" s="172">
        <f>_xll.qlInterestRateIndexValueDate(IndexON,D1117)</f>
        <v>47212</v>
      </c>
      <c r="F1117" s="188">
        <f>IFERROR(_xll.qlIndexFixing(IndexON,D1117,TRUE,_xll.ohTrigger(RecalcTrigger,TriggerON)),NA())</f>
        <v>2.2534080137441848E-2</v>
      </c>
      <c r="H1117" s="42">
        <f>_xll.qlCalendarAdvance(Calendar,$H1116,B1117,"f",FALSE)</f>
        <v>47212</v>
      </c>
      <c r="I1117" s="172">
        <f>_xll.qlInterestRateIndexValueDate(Index1M,$H1117)</f>
        <v>47212</v>
      </c>
      <c r="J1117" s="177">
        <f>IFERROR(_xll.qlIndexFixing(Index1M,$H1117,TRUE,_xll.ohTrigger(RecalcTrigger,Trigger1M)),NA())</f>
        <v>2.3095029129555671E-2</v>
      </c>
      <c r="K1117" s="44">
        <f>IFERROR(_xll.qlIndexFixing(Index3M,H1117,TRUE,_xll.ohTrigger(RecalcTrigger,Trigger3M)),NA())</f>
        <v>2.3787345464109721E-2</v>
      </c>
      <c r="L1117" s="44">
        <f>IFERROR(_xll.qlIndexFixing(Index6M,$H1117,TRUE,_xll.ohTrigger(RecalcTrigger,Trigger6M)),NA())</f>
        <v>2.4041629202770885E-2</v>
      </c>
      <c r="M1117" s="178">
        <f>IFERROR(_xll.qlIndexFixing(Index1Y,$H1117,TRUE,_xll.ohTrigger(RecalcTrigger,Trigger1Y)),NA())</f>
        <v>2.4611144859581602E-2</v>
      </c>
      <c r="N1117" s="177">
        <f>IFERROR(_xll.qlIndexFixing(ONIndex1M,I1117,TRUE,_xll.ohTrigger(RecalcTrigger,Trigger1M)),NA())</f>
        <v>2.3075390715477928E-2</v>
      </c>
      <c r="O1117" s="44">
        <f>IFERROR(_xll.qlIndexFixing(ONIndex3M,I1117,TRUE,_xll.ohTrigger(RecalcTrigger,Trigger3M)),NA())</f>
        <v>2.3725863600146946E-2</v>
      </c>
      <c r="P1117" s="44">
        <f>IFERROR(_xll.qlIndexFixing(ONIndex6M,I1117,TRUE,_xll.ohTrigger(RecalcTrigger,Trigger6M)),NA())</f>
        <v>2.3958444502855114E-2</v>
      </c>
      <c r="Q1117" s="178">
        <f>IFERROR(_xll.qlIndexFixing(ONIndex1Y,I1117,TRUE,_xll.ohTrigger(RecalcTrigger,Trigger1Y)),NA())</f>
        <v>2.441289353371956E-2</v>
      </c>
    </row>
    <row r="1118" spans="2:17" x14ac:dyDescent="0.2">
      <c r="B1118" s="39" t="s">
        <v>42</v>
      </c>
      <c r="D1118" s="42">
        <f>_xll.qlCalendarAdvance(Calendar,$D1117,B1118,"f",FALSE)</f>
        <v>47219</v>
      </c>
      <c r="E1118" s="172">
        <f>_xll.qlInterestRateIndexValueDate(IndexON,D1118)</f>
        <v>47219</v>
      </c>
      <c r="F1118" s="188">
        <f>IFERROR(_xll.qlIndexFixing(IndexON,D1118,TRUE,_xll.ohTrigger(RecalcTrigger,TriggerON)),NA())</f>
        <v>2.2533777625390883E-2</v>
      </c>
      <c r="H1118" s="42">
        <f>_xll.qlCalendarAdvance(Calendar,$H1117,B1118,"f",FALSE)</f>
        <v>47219</v>
      </c>
      <c r="I1118" s="172">
        <f>_xll.qlInterestRateIndexValueDate(Index1M,$H1118)</f>
        <v>47219</v>
      </c>
      <c r="J1118" s="177">
        <f>IFERROR(_xll.qlIndexFixing(Index1M,$H1118,TRUE,_xll.ohTrigger(RecalcTrigger,Trigger1M)),NA())</f>
        <v>2.3094237391985684E-2</v>
      </c>
      <c r="K1118" s="44">
        <f>IFERROR(_xll.qlIndexFixing(Index3M,H1118,TRUE,_xll.ohTrigger(RecalcTrigger,Trigger3M)),NA())</f>
        <v>2.378593077596524E-2</v>
      </c>
      <c r="L1118" s="44">
        <f>IFERROR(_xll.qlIndexFixing(Index6M,$H1118,TRUE,_xll.ohTrigger(RecalcTrigger,Trigger6M)),NA())</f>
        <v>2.4036937621607753E-2</v>
      </c>
      <c r="M1118" s="178">
        <f>IFERROR(_xll.qlIndexFixing(Index1Y,$H1118,TRUE,_xll.ohTrigger(RecalcTrigger,Trigger1Y)),NA())</f>
        <v>2.4606999582078348E-2</v>
      </c>
      <c r="N1118" s="177">
        <f>IFERROR(_xll.qlIndexFixing(ONIndex1M,I1118,TRUE,_xll.ohTrigger(RecalcTrigger,Trigger1M)),NA())</f>
        <v>2.3074697015398327E-2</v>
      </c>
      <c r="O1118" s="44">
        <f>IFERROR(_xll.qlIndexFixing(ONIndex3M,I1118,TRUE,_xll.ohTrigger(RecalcTrigger,Trigger3M)),NA())</f>
        <v>2.3724852542039709E-2</v>
      </c>
      <c r="P1118" s="44">
        <f>IFERROR(_xll.qlIndexFixing(ONIndex6M,I1118,TRUE,_xll.ohTrigger(RecalcTrigger,Trigger6M)),NA())</f>
        <v>2.3953911053760102E-2</v>
      </c>
      <c r="Q1118" s="178">
        <f>IFERROR(_xll.qlIndexFixing(ONIndex1Y,I1118,TRUE,_xll.ohTrigger(RecalcTrigger,Trigger1Y)),NA())</f>
        <v>2.4409534601004257E-2</v>
      </c>
    </row>
    <row r="1119" spans="2:17" x14ac:dyDescent="0.2">
      <c r="B1119" s="39" t="s">
        <v>42</v>
      </c>
      <c r="D1119" s="42">
        <f>_xll.qlCalendarAdvance(Calendar,$D1118,B1119,"f",FALSE)</f>
        <v>47226</v>
      </c>
      <c r="E1119" s="172">
        <f>_xll.qlInterestRateIndexValueDate(IndexON,D1119)</f>
        <v>47226</v>
      </c>
      <c r="F1119" s="188">
        <f>IFERROR(_xll.qlIndexFixing(IndexON,D1119,TRUE,_xll.ohTrigger(RecalcTrigger,TriggerON)),NA())</f>
        <v>2.2533420254247094E-2</v>
      </c>
      <c r="H1119" s="42">
        <f>_xll.qlCalendarAdvance(Calendar,$H1118,B1119,"f",FALSE)</f>
        <v>47226</v>
      </c>
      <c r="I1119" s="172">
        <f>_xll.qlInterestRateIndexValueDate(Index1M,$H1119)</f>
        <v>47226</v>
      </c>
      <c r="J1119" s="177">
        <f>IFERROR(_xll.qlIndexFixing(Index1M,$H1119,TRUE,_xll.ohTrigger(RecalcTrigger,Trigger1M)),NA())</f>
        <v>2.3093398940479497E-2</v>
      </c>
      <c r="K1119" s="44">
        <f>IFERROR(_xll.qlIndexFixing(Index3M,H1119,TRUE,_xll.ohTrigger(RecalcTrigger,Trigger3M)),NA())</f>
        <v>2.3784454223862262E-2</v>
      </c>
      <c r="L1119" s="44">
        <f>IFERROR(_xll.qlIndexFixing(Index6M,$H1119,TRUE,_xll.ohTrigger(RecalcTrigger,Trigger6M)),NA())</f>
        <v>2.4032238067266079E-2</v>
      </c>
      <c r="M1119" s="178">
        <f>IFERROR(_xll.qlIndexFixing(Index1Y,$H1119,TRUE,_xll.ohTrigger(RecalcTrigger,Trigger1Y)),NA())</f>
        <v>2.4602827247867554E-2</v>
      </c>
      <c r="N1119" s="177">
        <f>IFERROR(_xll.qlIndexFixing(ONIndex1M,I1119,TRUE,_xll.ohTrigger(RecalcTrigger,Trigger1M)),NA())</f>
        <v>2.307395668704304E-2</v>
      </c>
      <c r="O1119" s="44">
        <f>IFERROR(_xll.qlIndexFixing(ONIndex3M,I1119,TRUE,_xll.ohTrigger(RecalcTrigger,Trigger3M)),NA())</f>
        <v>2.3723779980341364E-2</v>
      </c>
      <c r="P1119" s="44">
        <f>IFERROR(_xll.qlIndexFixing(ONIndex6M,I1119,TRUE,_xll.ohTrigger(RecalcTrigger,Trigger6M)),NA())</f>
        <v>2.3949369715133839E-2</v>
      </c>
      <c r="Q1119" s="178">
        <f>IFERROR(_xll.qlIndexFixing(ONIndex1Y,I1119,TRUE,_xll.ohTrigger(RecalcTrigger,Trigger1Y)),NA())</f>
        <v>2.44061492431491E-2</v>
      </c>
    </row>
    <row r="1120" spans="2:17" x14ac:dyDescent="0.2">
      <c r="B1120" s="39" t="s">
        <v>42</v>
      </c>
      <c r="D1120" s="42">
        <f>_xll.qlCalendarAdvance(Calendar,$D1119,B1120,"f",FALSE)</f>
        <v>47233</v>
      </c>
      <c r="E1120" s="172">
        <f>_xll.qlInterestRateIndexValueDate(IndexON,D1120)</f>
        <v>47233</v>
      </c>
      <c r="F1120" s="188">
        <f>IFERROR(_xll.qlIndexFixing(IndexON,D1120,TRUE,_xll.ohTrigger(RecalcTrigger,TriggerON)),NA())</f>
        <v>2.2533008023929435E-2</v>
      </c>
      <c r="H1120" s="42">
        <f>_xll.qlCalendarAdvance(Calendar,$H1119,B1120,"f",FALSE)</f>
        <v>47233</v>
      </c>
      <c r="I1120" s="172">
        <f>_xll.qlInterestRateIndexValueDate(Index1M,$H1120)</f>
        <v>47233</v>
      </c>
      <c r="J1120" s="177">
        <f>IFERROR(_xll.qlIndexFixing(Index1M,$H1120,TRUE,_xll.ohTrigger(RecalcTrigger,Trigger1M)),NA())</f>
        <v>2.3092513775042511E-2</v>
      </c>
      <c r="K1120" s="44">
        <f>IFERROR(_xll.qlIndexFixing(Index3M,H1120,TRUE,_xll.ohTrigger(RecalcTrigger,Trigger3M)),NA())</f>
        <v>2.3782915807869363E-2</v>
      </c>
      <c r="L1120" s="44">
        <f>IFERROR(_xll.qlIndexFixing(Index6M,$H1120,TRUE,_xll.ohTrigger(RecalcTrigger,Trigger6M)),NA())</f>
        <v>2.4027530539802111E-2</v>
      </c>
      <c r="M1120" s="178">
        <f>IFERROR(_xll.qlIndexFixing(Index1Y,$H1120,TRUE,_xll.ohTrigger(RecalcTrigger,Trigger1Y)),NA())</f>
        <v>2.4598627857280064E-2</v>
      </c>
      <c r="N1120" s="177">
        <f>IFERROR(_xll.qlIndexFixing(ONIndex1M,I1120,TRUE,_xll.ohTrigger(RecalcTrigger,Trigger1M)),NA())</f>
        <v>2.3073169730087884E-2</v>
      </c>
      <c r="O1120" s="44">
        <f>IFERROR(_xll.qlIndexFixing(ONIndex3M,I1120,TRUE,_xll.ohTrigger(RecalcTrigger,Trigger3M)),NA())</f>
        <v>2.3722645914808771E-2</v>
      </c>
      <c r="P1120" s="44">
        <f>IFERROR(_xll.qlIndexFixing(ONIndex6M,I1120,TRUE,_xll.ohTrigger(RecalcTrigger,Trigger6M)),NA())</f>
        <v>2.3944820487057372E-2</v>
      </c>
      <c r="Q1120" s="178">
        <f>IFERROR(_xll.qlIndexFixing(ONIndex1Y,I1120,TRUE,_xll.ohTrigger(RecalcTrigger,Trigger1Y)),NA())</f>
        <v>2.4402737460235135E-2</v>
      </c>
    </row>
    <row r="1121" spans="2:17" x14ac:dyDescent="0.2">
      <c r="B1121" s="39" t="s">
        <v>42</v>
      </c>
      <c r="D1121" s="42">
        <f>_xll.qlCalendarAdvance(Calendar,$D1120,B1121,"f",FALSE)</f>
        <v>47240</v>
      </c>
      <c r="E1121" s="172">
        <f>_xll.qlInterestRateIndexValueDate(IndexON,D1121)</f>
        <v>47240</v>
      </c>
      <c r="F1121" s="188">
        <f>IFERROR(_xll.qlIndexFixing(IndexON,D1121,TRUE,_xll.ohTrigger(RecalcTrigger,TriggerON)),NA())</f>
        <v>2.2532540934518952E-2</v>
      </c>
      <c r="H1121" s="42">
        <f>_xll.qlCalendarAdvance(Calendar,$H1120,B1121,"f",FALSE)</f>
        <v>47240</v>
      </c>
      <c r="I1121" s="172">
        <f>_xll.qlInterestRateIndexValueDate(Index1M,$H1121)</f>
        <v>47240</v>
      </c>
      <c r="J1121" s="177">
        <f>IFERROR(_xll.qlIndexFixing(Index1M,$H1121,TRUE,_xll.ohTrigger(RecalcTrigger,Trigger1M)),NA())</f>
        <v>2.3093558654870602E-2</v>
      </c>
      <c r="K1121" s="44">
        <f>IFERROR(_xll.qlIndexFixing(Index3M,H1121,TRUE,_xll.ohTrigger(RecalcTrigger,Trigger3M)),NA())</f>
        <v>2.3781962437553084E-2</v>
      </c>
      <c r="L1121" s="44">
        <f>IFERROR(_xll.qlIndexFixing(Index6M,$H1121,TRUE,_xll.ohTrigger(RecalcTrigger,Trigger6M)),NA())</f>
        <v>2.4023262803170995E-2</v>
      </c>
      <c r="M1121" s="178">
        <f>IFERROR(_xll.qlIndexFixing(Index1Y,$H1121,TRUE,_xll.ohTrigger(RecalcTrigger,Trigger1Y)),NA())</f>
        <v>2.4594401410648503E-2</v>
      </c>
      <c r="N1121" s="177">
        <f>IFERROR(_xll.qlIndexFixing(ONIndex1M,I1121,TRUE,_xll.ohTrigger(RecalcTrigger,Trigger1M)),NA())</f>
        <v>2.3072336144775996E-2</v>
      </c>
      <c r="O1121" s="44">
        <f>IFERROR(_xll.qlIndexFixing(ONIndex3M,I1121,TRUE,_xll.ohTrigger(RecalcTrigger,Trigger3M)),NA())</f>
        <v>2.372145034544193E-2</v>
      </c>
      <c r="P1121" s="44">
        <f>IFERROR(_xll.qlIndexFixing(ONIndex6M,I1121,TRUE,_xll.ohTrigger(RecalcTrigger,Trigger6M)),NA())</f>
        <v>2.3940263369530701E-2</v>
      </c>
      <c r="Q1121" s="178">
        <f>IFERROR(_xll.qlIndexFixing(ONIndex1Y,I1121,TRUE,_xll.ohTrigger(RecalcTrigger,Trigger1Y)),NA())</f>
        <v>2.4399299252100271E-2</v>
      </c>
    </row>
    <row r="1122" spans="2:17" x14ac:dyDescent="0.2">
      <c r="B1122" s="39" t="s">
        <v>42</v>
      </c>
      <c r="D1122" s="42">
        <f>_xll.qlCalendarAdvance(Calendar,$D1121,B1122,"f",FALSE)</f>
        <v>47247</v>
      </c>
      <c r="E1122" s="172">
        <f>_xll.qlInterestRateIndexValueDate(IndexON,D1122)</f>
        <v>47247</v>
      </c>
      <c r="F1122" s="188">
        <f>IFERROR(_xll.qlIndexFixing(IndexON,D1122,TRUE,_xll.ohTrigger(RecalcTrigger,TriggerON)),NA())</f>
        <v>2.2532018986015645E-2</v>
      </c>
      <c r="H1122" s="42">
        <f>_xll.qlCalendarAdvance(Calendar,$H1121,B1122,"f",FALSE)</f>
        <v>47247</v>
      </c>
      <c r="I1122" s="172">
        <f>_xll.qlInterestRateIndexValueDate(Index1M,$H1122)</f>
        <v>47247</v>
      </c>
      <c r="J1122" s="177">
        <f>IFERROR(_xll.qlIndexFixing(Index1M,$H1122,TRUE,_xll.ohTrigger(RecalcTrigger,Trigger1M)),NA())</f>
        <v>2.3092569864017802E-2</v>
      </c>
      <c r="K1122" s="44">
        <f>IFERROR(_xll.qlIndexFixing(Index3M,H1122,TRUE,_xll.ohTrigger(RecalcTrigger,Trigger3M)),NA())</f>
        <v>2.3780295766899408E-2</v>
      </c>
      <c r="L1122" s="44">
        <f>IFERROR(_xll.qlIndexFixing(Index6M,$H1122,TRUE,_xll.ohTrigger(RecalcTrigger,Trigger6M)),NA())</f>
        <v>2.4018538451101443E-2</v>
      </c>
      <c r="M1122" s="178">
        <f>IFERROR(_xll.qlIndexFixing(Index1Y,$H1122,TRUE,_xll.ohTrigger(RecalcTrigger,Trigger1Y)),NA())</f>
        <v>2.4590147908307713E-2</v>
      </c>
      <c r="N1122" s="177">
        <f>IFERROR(_xll.qlIndexFixing(ONIndex1M,I1122,TRUE,_xll.ohTrigger(RecalcTrigger,Trigger1M)),NA())</f>
        <v>2.307145593102633E-2</v>
      </c>
      <c r="O1122" s="44">
        <f>IFERROR(_xll.qlIndexFixing(ONIndex3M,I1122,TRUE,_xll.ohTrigger(RecalcTrigger,Trigger3M)),NA())</f>
        <v>2.3720193272321888E-2</v>
      </c>
      <c r="P1122" s="44">
        <f>IFERROR(_xll.qlIndexFixing(ONIndex6M,I1122,TRUE,_xll.ohTrigger(RecalcTrigger,Trigger6M)),NA())</f>
        <v>2.3935698362391733E-2</v>
      </c>
      <c r="Q1122" s="178">
        <f>IFERROR(_xll.qlIndexFixing(ONIndex1Y,I1122,TRUE,_xll.ohTrigger(RecalcTrigger,Trigger1Y)),NA())</f>
        <v>2.4395834618825551E-2</v>
      </c>
    </row>
    <row r="1123" spans="2:17" x14ac:dyDescent="0.2">
      <c r="B1123" s="39" t="s">
        <v>42</v>
      </c>
      <c r="D1123" s="42">
        <f>_xll.qlCalendarAdvance(Calendar,$D1122,B1123,"f",FALSE)</f>
        <v>47254</v>
      </c>
      <c r="E1123" s="172">
        <f>_xll.qlInterestRateIndexValueDate(IndexON,D1123)</f>
        <v>47254</v>
      </c>
      <c r="F1123" s="188">
        <f>IFERROR(_xll.qlIndexFixing(IndexON,D1123,TRUE,_xll.ohTrigger(RecalcTrigger,TriggerON)),NA())</f>
        <v>2.2531442178338468E-2</v>
      </c>
      <c r="H1123" s="42">
        <f>_xll.qlCalendarAdvance(Calendar,$H1122,B1123,"f",FALSE)</f>
        <v>47254</v>
      </c>
      <c r="I1123" s="172">
        <f>_xll.qlInterestRateIndexValueDate(Index1M,$H1123)</f>
        <v>47254</v>
      </c>
      <c r="J1123" s="177">
        <f>IFERROR(_xll.qlIndexFixing(Index1M,$H1123,TRUE,_xll.ohTrigger(RecalcTrigger,Trigger1M)),NA())</f>
        <v>2.3091534350421283E-2</v>
      </c>
      <c r="K1123" s="44">
        <f>IFERROR(_xll.qlIndexFixing(Index3M,H1123,TRUE,_xll.ohTrigger(RecalcTrigger,Trigger3M)),NA())</f>
        <v>2.3778567228571829E-2</v>
      </c>
      <c r="L1123" s="44">
        <f>IFERROR(_xll.qlIndexFixing(Index6M,$H1123,TRUE,_xll.ohTrigger(RecalcTrigger,Trigger6M)),NA())</f>
        <v>2.4013806125619944E-2</v>
      </c>
      <c r="M1123" s="178">
        <f>IFERROR(_xll.qlIndexFixing(Index1Y,$H1123,TRUE,_xll.ohTrigger(RecalcTrigger,Trigger1Y)),NA())</f>
        <v>2.4585867350594981E-2</v>
      </c>
      <c r="N1123" s="177">
        <f>IFERROR(_xll.qlIndexFixing(ONIndex1M,I1123,TRUE,_xll.ohTrigger(RecalcTrigger,Trigger1M)),NA())</f>
        <v>2.3070529088757841E-2</v>
      </c>
      <c r="O1123" s="44">
        <f>IFERROR(_xll.qlIndexFixing(ONIndex3M,I1123,TRUE,_xll.ohTrigger(RecalcTrigger,Trigger3M)),NA())</f>
        <v>2.3718874695448644E-2</v>
      </c>
      <c r="P1123" s="44">
        <f>IFERROR(_xll.qlIndexFixing(ONIndex6M,I1123,TRUE,_xll.ohTrigger(RecalcTrigger,Trigger6M)),NA())</f>
        <v>2.3931125465883607E-2</v>
      </c>
      <c r="Q1123" s="178">
        <f>IFERROR(_xll.qlIndexFixing(ONIndex1Y,I1123,TRUE,_xll.ohTrigger(RecalcTrigger,Trigger1Y)),NA())</f>
        <v>2.4392343560492025E-2</v>
      </c>
    </row>
    <row r="1124" spans="2:17" x14ac:dyDescent="0.2">
      <c r="B1124" s="39" t="s">
        <v>42</v>
      </c>
      <c r="D1124" s="42">
        <f>_xll.qlCalendarAdvance(Calendar,$D1123,B1124,"f",FALSE)</f>
        <v>47261</v>
      </c>
      <c r="E1124" s="172">
        <f>_xll.qlInterestRateIndexValueDate(IndexON,D1124)</f>
        <v>47261</v>
      </c>
      <c r="F1124" s="188">
        <f>IFERROR(_xll.qlIndexFixing(IndexON,D1124,TRUE,_xll.ohTrigger(RecalcTrigger,TriggerON)),NA())</f>
        <v>2.2530810511568466E-2</v>
      </c>
      <c r="H1124" s="42">
        <f>_xll.qlCalendarAdvance(Calendar,$H1123,B1124,"f",FALSE)</f>
        <v>47261</v>
      </c>
      <c r="I1124" s="172">
        <f>_xll.qlInterestRateIndexValueDate(Index1M,$H1124)</f>
        <v>47261</v>
      </c>
      <c r="J1124" s="177">
        <f>IFERROR(_xll.qlIndexFixing(Index1M,$H1124,TRUE,_xll.ohTrigger(RecalcTrigger,Trigger1M)),NA())</f>
        <v>2.3090452114093322E-2</v>
      </c>
      <c r="K1124" s="44">
        <f>IFERROR(_xll.qlIndexFixing(Index3M,H1124,TRUE,_xll.ohTrigger(RecalcTrigger,Trigger3M)),NA())</f>
        <v>2.3776776822648744E-2</v>
      </c>
      <c r="L1124" s="44">
        <f>IFERROR(_xll.qlIndexFixing(Index6M,$H1124,TRUE,_xll.ohTrigger(RecalcTrigger,Trigger6M)),NA())</f>
        <v>2.4009065826782434E-2</v>
      </c>
      <c r="M1124" s="178">
        <f>IFERROR(_xll.qlIndexFixing(Index1Y,$H1124,TRUE,_xll.ohTrigger(RecalcTrigger,Trigger1Y)),NA())</f>
        <v>2.4581559737849812E-2</v>
      </c>
      <c r="N1124" s="177">
        <f>IFERROR(_xll.qlIndexFixing(ONIndex1M,I1124,TRUE,_xll.ohTrigger(RecalcTrigger,Trigger1M)),NA())</f>
        <v>2.306955561813262E-2</v>
      </c>
      <c r="O1124" s="44">
        <f>IFERROR(_xll.qlIndexFixing(ONIndex3M,I1124,TRUE,_xll.ohTrigger(RecalcTrigger,Trigger3M)),NA())</f>
        <v>2.3717494614822199E-2</v>
      </c>
      <c r="P1124" s="44">
        <f>IFERROR(_xll.qlIndexFixing(ONIndex6M,I1124,TRUE,_xll.ohTrigger(RecalcTrigger,Trigger6M)),NA())</f>
        <v>2.3926544679844231E-2</v>
      </c>
      <c r="Q1124" s="178">
        <f>IFERROR(_xll.qlIndexFixing(ONIndex1Y,I1124,TRUE,_xll.ohTrigger(RecalcTrigger,Trigger1Y)),NA())</f>
        <v>2.4388826077018644E-2</v>
      </c>
    </row>
    <row r="1125" spans="2:17" x14ac:dyDescent="0.2">
      <c r="B1125" s="39" t="s">
        <v>42</v>
      </c>
      <c r="D1125" s="42">
        <f>_xll.qlCalendarAdvance(Calendar,$D1124,B1125,"f",FALSE)</f>
        <v>47268</v>
      </c>
      <c r="E1125" s="172">
        <f>_xll.qlInterestRateIndexValueDate(IndexON,D1125)</f>
        <v>47268</v>
      </c>
      <c r="F1125" s="188">
        <f>IFERROR(_xll.qlIndexFixing(IndexON,D1125,TRUE,_xll.ohTrigger(RecalcTrigger,TriggerON)),NA())</f>
        <v>2.2530123985624595E-2</v>
      </c>
      <c r="H1125" s="42">
        <f>_xll.qlCalendarAdvance(Calendar,$H1124,B1125,"f",FALSE)</f>
        <v>47268</v>
      </c>
      <c r="I1125" s="172">
        <f>_xll.qlInterestRateIndexValueDate(Index1M,$H1125)</f>
        <v>47268</v>
      </c>
      <c r="J1125" s="177">
        <f>IFERROR(_xll.qlIndexFixing(Index1M,$H1125,TRUE,_xll.ohTrigger(RecalcTrigger,Trigger1M)),NA())</f>
        <v>2.3087387239287348E-2</v>
      </c>
      <c r="K1125" s="44">
        <f>IFERROR(_xll.qlIndexFixing(Index3M,H1125,TRUE,_xll.ohTrigger(RecalcTrigger,Trigger3M)),NA())</f>
        <v>2.3774924549215606E-2</v>
      </c>
      <c r="L1125" s="44">
        <f>IFERROR(_xll.qlIndexFixing(Index6M,$H1125,TRUE,_xll.ohTrigger(RecalcTrigger,Trigger6M)),NA())</f>
        <v>2.4004317554647058E-2</v>
      </c>
      <c r="M1125" s="178">
        <f>IFERROR(_xll.qlIndexFixing(Index1Y,$H1125,TRUE,_xll.ohTrigger(RecalcTrigger,Trigger1Y)),NA())</f>
        <v>2.4577225070413267E-2</v>
      </c>
      <c r="N1125" s="177">
        <f>IFERROR(_xll.qlIndexFixing(ONIndex1M,I1125,TRUE,_xll.ohTrigger(RecalcTrigger,Trigger1M)),NA())</f>
        <v>2.3068535518988575E-2</v>
      </c>
      <c r="O1125" s="44">
        <f>IFERROR(_xll.qlIndexFixing(ONIndex3M,I1125,TRUE,_xll.ohTrigger(RecalcTrigger,Trigger3M)),NA())</f>
        <v>2.3716053030523598E-2</v>
      </c>
      <c r="P1125" s="44">
        <f>IFERROR(_xll.qlIndexFixing(ONIndex6M,I1125,TRUE,_xll.ohTrigger(RecalcTrigger,Trigger6M)),NA())</f>
        <v>2.3921956004273603E-2</v>
      </c>
      <c r="Q1125" s="178">
        <f>IFERROR(_xll.qlIndexFixing(ONIndex1Y,I1125,TRUE,_xll.ohTrigger(RecalcTrigger,Trigger1Y)),NA())</f>
        <v>2.4385282168405409E-2</v>
      </c>
    </row>
    <row r="1126" spans="2:17" x14ac:dyDescent="0.2">
      <c r="B1126" s="39" t="s">
        <v>42</v>
      </c>
      <c r="D1126" s="42">
        <f>_xll.qlCalendarAdvance(Calendar,$D1125,B1126,"f",FALSE)</f>
        <v>47275</v>
      </c>
      <c r="E1126" s="172">
        <f>_xll.qlInterestRateIndexValueDate(IndexON,D1126)</f>
        <v>47275</v>
      </c>
      <c r="F1126" s="188">
        <f>IFERROR(_xll.qlIndexFixing(IndexON,D1126,TRUE,_xll.ohTrigger(RecalcTrigger,TriggerON)),NA())</f>
        <v>2.2529382600668946E-2</v>
      </c>
      <c r="H1126" s="42">
        <f>_xll.qlCalendarAdvance(Calendar,$H1125,B1126,"f",FALSE)</f>
        <v>47275</v>
      </c>
      <c r="I1126" s="172">
        <f>_xll.qlInterestRateIndexValueDate(Index1M,$H1126)</f>
        <v>47275</v>
      </c>
      <c r="J1126" s="177">
        <f>IFERROR(_xll.qlIndexFixing(Index1M,$H1126,TRUE,_xll.ohTrigger(RecalcTrigger,Trigger1M)),NA())</f>
        <v>2.3086221790506012E-2</v>
      </c>
      <c r="K1126" s="44">
        <f>IFERROR(_xll.qlIndexFixing(Index3M,H1126,TRUE,_xll.ohTrigger(RecalcTrigger,Trigger3M)),NA())</f>
        <v>2.3773010408356988E-2</v>
      </c>
      <c r="L1126" s="44">
        <f>IFERROR(_xll.qlIndexFixing(Index6M,$H1126,TRUE,_xll.ohTrigger(RecalcTrigger,Trigger6M)),NA())</f>
        <v>2.3999117942576784E-2</v>
      </c>
      <c r="M1126" s="178">
        <f>IFERROR(_xll.qlIndexFixing(Index1Y,$H1126,TRUE,_xll.ohTrigger(RecalcTrigger,Trigger1Y)),NA())</f>
        <v>2.457286334862907E-2</v>
      </c>
      <c r="N1126" s="177">
        <f>IFERROR(_xll.qlIndexFixing(ONIndex1M,I1126,TRUE,_xll.ohTrigger(RecalcTrigger,Trigger1M)),NA())</f>
        <v>2.3067468791568846E-2</v>
      </c>
      <c r="O1126" s="44">
        <f>IFERROR(_xll.qlIndexFixing(ONIndex3M,I1126,TRUE,_xll.ohTrigger(RecalcTrigger,Trigger3M)),NA())</f>
        <v>2.3714549942309704E-2</v>
      </c>
      <c r="P1126" s="44">
        <f>IFERROR(_xll.qlIndexFixing(ONIndex6M,I1126,TRUE,_xll.ohTrigger(RecalcTrigger,Trigger6M)),NA())</f>
        <v>2.3917359439252772E-2</v>
      </c>
      <c r="Q1126" s="178">
        <f>IFERROR(_xll.qlIndexFixing(ONIndex1Y,I1126,TRUE,_xll.ohTrigger(RecalcTrigger,Trigger1Y)),NA())</f>
        <v>2.4381711834733366E-2</v>
      </c>
    </row>
    <row r="1127" spans="2:17" x14ac:dyDescent="0.2">
      <c r="B1127" s="39" t="s">
        <v>42</v>
      </c>
      <c r="D1127" s="42">
        <f>_xll.qlCalendarAdvance(Calendar,$D1126,B1127,"f",FALSE)</f>
        <v>47282</v>
      </c>
      <c r="E1127" s="172">
        <f>_xll.qlInterestRateIndexValueDate(IndexON,D1127)</f>
        <v>47282</v>
      </c>
      <c r="F1127" s="188">
        <f>IFERROR(_xll.qlIndexFixing(IndexON,D1127,TRUE,_xll.ohTrigger(RecalcTrigger,TriggerON)),NA())</f>
        <v>2.2528586356620472E-2</v>
      </c>
      <c r="H1127" s="42">
        <f>_xll.qlCalendarAdvance(Calendar,$H1126,B1127,"f",FALSE)</f>
        <v>47282</v>
      </c>
      <c r="I1127" s="172">
        <f>_xll.qlInterestRateIndexValueDate(Index1M,$H1127)</f>
        <v>47282</v>
      </c>
      <c r="J1127" s="177">
        <f>IFERROR(_xll.qlIndexFixing(Index1M,$H1127,TRUE,_xll.ohTrigger(RecalcTrigger,Trigger1M)),NA())</f>
        <v>2.3085009627874929E-2</v>
      </c>
      <c r="K1127" s="44">
        <f>IFERROR(_xll.qlIndexFixing(Index3M,H1127,TRUE,_xll.ohTrigger(RecalcTrigger,Trigger3M)),NA())</f>
        <v>2.3771034400161862E-2</v>
      </c>
      <c r="L1127" s="44">
        <f>IFERROR(_xll.qlIndexFixing(Index6M,$H1127,TRUE,_xll.ohTrigger(RecalcTrigger,Trigger6M)),NA())</f>
        <v>2.3994354604823638E-2</v>
      </c>
      <c r="M1127" s="178">
        <f>IFERROR(_xll.qlIndexFixing(Index1Y,$H1127,TRUE,_xll.ohTrigger(RecalcTrigger,Trigger1Y)),NA())</f>
        <v>2.4568474572842502E-2</v>
      </c>
      <c r="N1127" s="177">
        <f>IFERROR(_xll.qlIndexFixing(ONIndex1M,I1127,TRUE,_xll.ohTrigger(RecalcTrigger,Trigger1M)),NA())</f>
        <v>2.3066355435549246E-2</v>
      </c>
      <c r="O1127" s="44">
        <f>IFERROR(_xll.qlIndexFixing(ONIndex3M,I1127,TRUE,_xll.ohTrigger(RecalcTrigger,Trigger3M)),NA())</f>
        <v>2.3712985350504701E-2</v>
      </c>
      <c r="P1127" s="44">
        <f>IFERROR(_xll.qlIndexFixing(ONIndex6M,I1127,TRUE,_xll.ohTrigger(RecalcTrigger,Trigger6M)),NA())</f>
        <v>2.391275498470069E-2</v>
      </c>
      <c r="Q1127" s="178">
        <f>IFERROR(_xll.qlIndexFixing(ONIndex1Y,I1127,TRUE,_xll.ohTrigger(RecalcTrigger,Trigger1Y)),NA())</f>
        <v>2.4378115075921469E-2</v>
      </c>
    </row>
    <row r="1128" spans="2:17" x14ac:dyDescent="0.2">
      <c r="B1128" s="39" t="s">
        <v>42</v>
      </c>
      <c r="D1128" s="42">
        <f>_xll.qlCalendarAdvance(Calendar,$D1127,B1128,"f",FALSE)</f>
        <v>47289</v>
      </c>
      <c r="E1128" s="172">
        <f>_xll.qlInterestRateIndexValueDate(IndexON,D1128)</f>
        <v>47289</v>
      </c>
      <c r="F1128" s="188">
        <f>IFERROR(_xll.qlIndexFixing(IndexON,D1128,TRUE,_xll.ohTrigger(RecalcTrigger,TriggerON)),NA())</f>
        <v>2.2527735253317083E-2</v>
      </c>
      <c r="H1128" s="42">
        <f>_xll.qlCalendarAdvance(Calendar,$H1127,B1128,"f",FALSE)</f>
        <v>47289</v>
      </c>
      <c r="I1128" s="172">
        <f>_xll.qlInterestRateIndexValueDate(Index1M,$H1128)</f>
        <v>47289</v>
      </c>
      <c r="J1128" s="177">
        <f>IFERROR(_xll.qlIndexFixing(Index1M,$H1128,TRUE,_xll.ohTrigger(RecalcTrigger,Trigger1M)),NA())</f>
        <v>2.3083750751410302E-2</v>
      </c>
      <c r="K1128" s="44">
        <f>IFERROR(_xll.qlIndexFixing(Index3M,H1128,TRUE,_xll.ohTrigger(RecalcTrigger,Trigger3M)),NA())</f>
        <v>2.3768996524722728E-2</v>
      </c>
      <c r="L1128" s="44">
        <f>IFERROR(_xll.qlIndexFixing(Index6M,$H1128,TRUE,_xll.ohTrigger(RecalcTrigger,Trigger6M)),NA())</f>
        <v>2.3989583294396384E-2</v>
      </c>
      <c r="M1128" s="178">
        <f>IFERROR(_xll.qlIndexFixing(Index1Y,$H1128,TRUE,_xll.ohTrigger(RecalcTrigger,Trigger1Y)),NA())</f>
        <v>2.4564058743401729E-2</v>
      </c>
      <c r="N1128" s="177">
        <f>IFERROR(_xll.qlIndexFixing(ONIndex1M,I1128,TRUE,_xll.ohTrigger(RecalcTrigger,Trigger1M)),NA())</f>
        <v>2.3065195451172915E-2</v>
      </c>
      <c r="O1128" s="44">
        <f>IFERROR(_xll.qlIndexFixing(ONIndex3M,I1128,TRUE,_xll.ohTrigger(RecalcTrigger,Trigger3M)),NA())</f>
        <v>2.3711359254784403E-2</v>
      </c>
      <c r="P1128" s="44">
        <f>IFERROR(_xll.qlIndexFixing(ONIndex6M,I1128,TRUE,_xll.ohTrigger(RecalcTrigger,Trigger6M)),NA())</f>
        <v>2.3908142640779451E-2</v>
      </c>
      <c r="Q1128" s="178">
        <f>IFERROR(_xll.qlIndexFixing(ONIndex1Y,I1128,TRUE,_xll.ohTrigger(RecalcTrigger,Trigger1Y)),NA())</f>
        <v>2.4374491891969718E-2</v>
      </c>
    </row>
    <row r="1129" spans="2:17" x14ac:dyDescent="0.2">
      <c r="B1129" s="39" t="s">
        <v>42</v>
      </c>
      <c r="D1129" s="42">
        <f>_xll.qlCalendarAdvance(Calendar,$D1128,B1129,"f",FALSE)</f>
        <v>47296</v>
      </c>
      <c r="E1129" s="172">
        <f>_xll.qlInterestRateIndexValueDate(IndexON,D1129)</f>
        <v>47296</v>
      </c>
      <c r="F1129" s="188">
        <f>IFERROR(_xll.qlIndexFixing(IndexON,D1129,TRUE,_xll.ohTrigger(RecalcTrigger,TriggerON)),NA())</f>
        <v>2.2526829291001915E-2</v>
      </c>
      <c r="H1129" s="42">
        <f>_xll.qlCalendarAdvance(Calendar,$H1128,B1129,"f",FALSE)</f>
        <v>47296</v>
      </c>
      <c r="I1129" s="172">
        <f>_xll.qlInterestRateIndexValueDate(Index1M,$H1129)</f>
        <v>47296</v>
      </c>
      <c r="J1129" s="177">
        <f>IFERROR(_xll.qlIndexFixing(Index1M,$H1129,TRUE,_xll.ohTrigger(RecalcTrigger,Trigger1M)),NA())</f>
        <v>2.3082445161131043E-2</v>
      </c>
      <c r="K1129" s="44">
        <f>IFERROR(_xll.qlIndexFixing(Index3M,H1129,TRUE,_xll.ohTrigger(RecalcTrigger,Trigger3M)),NA())</f>
        <v>2.3766896782135605E-2</v>
      </c>
      <c r="L1129" s="44">
        <f>IFERROR(_xll.qlIndexFixing(Index6M,$H1129,TRUE,_xll.ohTrigger(RecalcTrigger,Trigger6M)),NA())</f>
        <v>2.398480401135349E-2</v>
      </c>
      <c r="M1129" s="178">
        <f>IFERROR(_xll.qlIndexFixing(Index1Y,$H1129,TRUE,_xll.ohTrigger(RecalcTrigger,Trigger1Y)),NA())</f>
        <v>2.4559615860656914E-2</v>
      </c>
      <c r="N1129" s="177">
        <f>IFERROR(_xll.qlIndexFixing(ONIndex1M,I1129,TRUE,_xll.ohTrigger(RecalcTrigger,Trigger1M)),NA())</f>
        <v>2.3063988838358807E-2</v>
      </c>
      <c r="O1129" s="44">
        <f>IFERROR(_xll.qlIndexFixing(ONIndex3M,I1129,TRUE,_xll.ohTrigger(RecalcTrigger,Trigger3M)),NA())</f>
        <v>2.3709671655391951E-2</v>
      </c>
      <c r="P1129" s="44">
        <f>IFERROR(_xll.qlIndexFixing(ONIndex6M,I1129,TRUE,_xll.ohTrigger(RecalcTrigger,Trigger6M)),NA())</f>
        <v>2.390352240732696E-2</v>
      </c>
      <c r="Q1129" s="178">
        <f>IFERROR(_xll.qlIndexFixing(ONIndex1Y,I1129,TRUE,_xll.ohTrigger(RecalcTrigger,Trigger1Y)),NA())</f>
        <v>2.4370842282878113E-2</v>
      </c>
    </row>
    <row r="1130" spans="2:17" x14ac:dyDescent="0.2">
      <c r="B1130" s="39" t="s">
        <v>42</v>
      </c>
      <c r="D1130" s="42">
        <f>_xll.qlCalendarAdvance(Calendar,$D1129,B1130,"f",FALSE)</f>
        <v>47303</v>
      </c>
      <c r="E1130" s="172">
        <f>_xll.qlInterestRateIndexValueDate(IndexON,D1130)</f>
        <v>47303</v>
      </c>
      <c r="F1130" s="188">
        <f>IFERROR(_xll.qlIndexFixing(IndexON,D1130,TRUE,_xll.ohTrigger(RecalcTrigger,TriggerON)),NA())</f>
        <v>2.2525868469512877E-2</v>
      </c>
      <c r="H1130" s="42">
        <f>_xll.qlCalendarAdvance(Calendar,$H1129,B1130,"f",FALSE)</f>
        <v>47303</v>
      </c>
      <c r="I1130" s="172">
        <f>_xll.qlInterestRateIndexValueDate(Index1M,$H1130)</f>
        <v>47303</v>
      </c>
      <c r="J1130" s="177">
        <f>IFERROR(_xll.qlIndexFixing(Index1M,$H1130,TRUE,_xll.ohTrigger(RecalcTrigger,Trigger1M)),NA())</f>
        <v>2.3082977519573292E-2</v>
      </c>
      <c r="K1130" s="44">
        <f>IFERROR(_xll.qlIndexFixing(Index3M,H1130,TRUE,_xll.ohTrigger(RecalcTrigger,Trigger3M)),NA())</f>
        <v>2.3764735172495641E-2</v>
      </c>
      <c r="L1130" s="44">
        <f>IFERROR(_xll.qlIndexFixing(Index6M,$H1130,TRUE,_xll.ohTrigger(RecalcTrigger,Trigger6M)),NA())</f>
        <v>2.3980456596471498E-2</v>
      </c>
      <c r="M1130" s="178">
        <f>IFERROR(_xll.qlIndexFixing(Index1Y,$H1130,TRUE,_xll.ohTrigger(RecalcTrigger,Trigger1Y)),NA())</f>
        <v>2.4555145924959776E-2</v>
      </c>
      <c r="N1130" s="177">
        <f>IFERROR(_xll.qlIndexFixing(ONIndex1M,I1130,TRUE,_xll.ohTrigger(RecalcTrigger,Trigger1M)),NA())</f>
        <v>2.3062735597187967E-2</v>
      </c>
      <c r="O1130" s="44">
        <f>IFERROR(_xll.qlIndexFixing(ONIndex3M,I1130,TRUE,_xll.ohTrigger(RecalcTrigger,Trigger3M)),NA())</f>
        <v>2.370792255216525E-2</v>
      </c>
      <c r="P1130" s="44">
        <f>IFERROR(_xll.qlIndexFixing(ONIndex6M,I1130,TRUE,_xll.ohTrigger(RecalcTrigger,Trigger6M)),NA())</f>
        <v>2.3898894284343219E-2</v>
      </c>
      <c r="Q1130" s="178">
        <f>IFERROR(_xll.qlIndexFixing(ONIndex1Y,I1130,TRUE,_xll.ohTrigger(RecalcTrigger,Trigger1Y)),NA())</f>
        <v>2.4367166248808747E-2</v>
      </c>
    </row>
    <row r="1131" spans="2:17" x14ac:dyDescent="0.2">
      <c r="B1131" s="39" t="s">
        <v>42</v>
      </c>
      <c r="D1131" s="42">
        <f>_xll.qlCalendarAdvance(Calendar,$D1130,B1131,"f",FALSE)</f>
        <v>47310</v>
      </c>
      <c r="E1131" s="172">
        <f>_xll.qlInterestRateIndexValueDate(IndexON,D1131)</f>
        <v>47310</v>
      </c>
      <c r="F1131" s="188">
        <f>IFERROR(_xll.qlIndexFixing(IndexON,D1131,TRUE,_xll.ohTrigger(RecalcTrigger,TriggerON)),NA())</f>
        <v>2.2524852788931016E-2</v>
      </c>
      <c r="H1131" s="42">
        <f>_xll.qlCalendarAdvance(Calendar,$H1130,B1131,"f",FALSE)</f>
        <v>47310</v>
      </c>
      <c r="I1131" s="172">
        <f>_xll.qlInterestRateIndexValueDate(Index1M,$H1131)</f>
        <v>47310</v>
      </c>
      <c r="J1131" s="177">
        <f>IFERROR(_xll.qlIndexFixing(Index1M,$H1131,TRUE,_xll.ohTrigger(RecalcTrigger,Trigger1M)),NA())</f>
        <v>2.3081568224540296E-2</v>
      </c>
      <c r="K1131" s="44">
        <f>IFERROR(_xll.qlIndexFixing(Index3M,H1131,TRUE,_xll.ohTrigger(RecalcTrigger,Trigger3M)),NA())</f>
        <v>2.3762511695905018E-2</v>
      </c>
      <c r="L1131" s="44">
        <f>IFERROR(_xll.qlIndexFixing(Index6M,$H1131,TRUE,_xll.ohTrigger(RecalcTrigger,Trigger6M)),NA())</f>
        <v>2.3975660485735538E-2</v>
      </c>
      <c r="M1131" s="178">
        <f>IFERROR(_xll.qlIndexFixing(Index1Y,$H1131,TRUE,_xll.ohTrigger(RecalcTrigger,Trigger1Y)),NA())</f>
        <v>2.4550648936664476E-2</v>
      </c>
      <c r="N1131" s="177">
        <f>IFERROR(_xll.qlIndexFixing(ONIndex1M,I1131,TRUE,_xll.ohTrigger(RecalcTrigger,Trigger1M)),NA())</f>
        <v>2.3061435727498303E-2</v>
      </c>
      <c r="O1131" s="44">
        <f>IFERROR(_xll.qlIndexFixing(ONIndex3M,I1131,TRUE,_xll.ohTrigger(RecalcTrigger,Trigger3M)),NA())</f>
        <v>2.3706111945266395E-2</v>
      </c>
      <c r="P1131" s="44">
        <f>IFERROR(_xll.qlIndexFixing(ONIndex6M,I1131,TRUE,_xll.ohTrigger(RecalcTrigger,Trigger6M)),NA())</f>
        <v>2.3894258271828228E-2</v>
      </c>
      <c r="Q1131" s="178">
        <f>IFERROR(_xll.qlIndexFixing(ONIndex1Y,I1131,TRUE,_xll.ohTrigger(RecalcTrigger,Trigger1Y)),NA())</f>
        <v>2.4363463789437434E-2</v>
      </c>
    </row>
    <row r="1132" spans="2:17" x14ac:dyDescent="0.2">
      <c r="B1132" s="39" t="s">
        <v>42</v>
      </c>
      <c r="D1132" s="42">
        <f>_xll.qlCalendarAdvance(Calendar,$D1131,B1132,"f",FALSE)</f>
        <v>47317</v>
      </c>
      <c r="E1132" s="172">
        <f>_xll.qlInterestRateIndexValueDate(IndexON,D1132)</f>
        <v>47317</v>
      </c>
      <c r="F1132" s="188">
        <f>IFERROR(_xll.qlIndexFixing(IndexON,D1132,TRUE,_xll.ohTrigger(RecalcTrigger,TriggerON)),NA())</f>
        <v>2.252378224925633E-2</v>
      </c>
      <c r="H1132" s="42">
        <f>_xll.qlCalendarAdvance(Calendar,$H1131,B1132,"f",FALSE)</f>
        <v>47317</v>
      </c>
      <c r="I1132" s="172">
        <f>_xll.qlInterestRateIndexValueDate(Index1M,$H1132)</f>
        <v>47317</v>
      </c>
      <c r="J1132" s="177">
        <f>IFERROR(_xll.qlIndexFixing(Index1M,$H1132,TRUE,_xll.ohTrigger(RecalcTrigger,Trigger1M)),NA())</f>
        <v>2.3080112206901114E-2</v>
      </c>
      <c r="K1132" s="44">
        <f>IFERROR(_xll.qlIndexFixing(Index3M,H1132,TRUE,_xll.ohTrigger(RecalcTrigger,Trigger3M)),NA())</f>
        <v>2.3760226352465923E-2</v>
      </c>
      <c r="L1132" s="44">
        <f>IFERROR(_xll.qlIndexFixing(Index6M,$H1132,TRUE,_xll.ohTrigger(RecalcTrigger,Trigger6M)),NA())</f>
        <v>2.3970856402099016E-2</v>
      </c>
      <c r="M1132" s="178">
        <f>IFERROR(_xll.qlIndexFixing(Index1Y,$H1132,TRUE,_xll.ohTrigger(RecalcTrigger,Trigger1Y)),NA())</f>
        <v>2.4546124896127841E-2</v>
      </c>
      <c r="N1132" s="177">
        <f>IFERROR(_xll.qlIndexFixing(ONIndex1M,I1132,TRUE,_xll.ohTrigger(RecalcTrigger,Trigger1M)),NA())</f>
        <v>2.3060089229370861E-2</v>
      </c>
      <c r="O1132" s="44">
        <f>IFERROR(_xll.qlIndexFixing(ONIndex3M,I1132,TRUE,_xll.ohTrigger(RecalcTrigger,Trigger3M)),NA())</f>
        <v>2.3704239834533292E-2</v>
      </c>
      <c r="P1132" s="44">
        <f>IFERROR(_xll.qlIndexFixing(ONIndex6M,I1132,TRUE,_xll.ohTrigger(RecalcTrigger,Trigger6M)),NA())</f>
        <v>2.3889614369944079E-2</v>
      </c>
      <c r="Q1132" s="178">
        <f>IFERROR(_xll.qlIndexFixing(ONIndex1Y,I1132,TRUE,_xll.ohTrigger(RecalcTrigger,Trigger1Y)),NA())</f>
        <v>2.4359734905169406E-2</v>
      </c>
    </row>
    <row r="1133" spans="2:17" x14ac:dyDescent="0.2">
      <c r="B1133" s="39" t="s">
        <v>42</v>
      </c>
      <c r="D1133" s="42">
        <f>_xll.qlCalendarAdvance(Calendar,$D1132,B1133,"f",FALSE)</f>
        <v>47324</v>
      </c>
      <c r="E1133" s="172">
        <f>_xll.qlInterestRateIndexValueDate(IndexON,D1133)</f>
        <v>47324</v>
      </c>
      <c r="F1133" s="188">
        <f>IFERROR(_xll.qlIndexFixing(IndexON,D1133,TRUE,_xll.ohTrigger(RecalcTrigger,TriggerON)),NA())</f>
        <v>2.252265685048882E-2</v>
      </c>
      <c r="H1133" s="42">
        <f>_xll.qlCalendarAdvance(Calendar,$H1132,B1133,"f",FALSE)</f>
        <v>47324</v>
      </c>
      <c r="I1133" s="172">
        <f>_xll.qlInterestRateIndexValueDate(Index1M,$H1133)</f>
        <v>47324</v>
      </c>
      <c r="J1133" s="177">
        <f>IFERROR(_xll.qlIndexFixing(Index1M,$H1133,TRUE,_xll.ohTrigger(RecalcTrigger,Trigger1M)),NA())</f>
        <v>2.3079226799134767E-2</v>
      </c>
      <c r="K1133" s="44">
        <f>IFERROR(_xll.qlIndexFixing(Index3M,H1133,TRUE,_xll.ohTrigger(RecalcTrigger,Trigger3M)),NA())</f>
        <v>2.375787914228672E-2</v>
      </c>
      <c r="L1133" s="44">
        <f>IFERROR(_xll.qlIndexFixing(Index6M,$H1133,TRUE,_xll.ohTrigger(RecalcTrigger,Trigger6M)),NA())</f>
        <v>2.3966044345619192E-2</v>
      </c>
      <c r="M1133" s="178">
        <f>IFERROR(_xll.qlIndexFixing(Index1Y,$H1133,TRUE,_xll.ohTrigger(RecalcTrigger,Trigger1Y)),NA())</f>
        <v>2.4541573803708028E-2</v>
      </c>
      <c r="N1133" s="177">
        <f>IFERROR(_xll.qlIndexFixing(ONIndex1M,I1133,TRUE,_xll.ohTrigger(RecalcTrigger,Trigger1M)),NA())</f>
        <v>2.3058696102724596E-2</v>
      </c>
      <c r="O1133" s="44">
        <f>IFERROR(_xll.qlIndexFixing(ONIndex3M,I1133,TRUE,_xll.ohTrigger(RecalcTrigger,Trigger3M)),NA())</f>
        <v>2.370230622020908E-2</v>
      </c>
      <c r="P1133" s="44">
        <f>IFERROR(_xll.qlIndexFixing(ONIndex6M,I1133,TRUE,_xll.ohTrigger(RecalcTrigger,Trigger6M)),NA())</f>
        <v>2.3884962578528679E-2</v>
      </c>
      <c r="Q1133" s="178">
        <f>IFERROR(_xll.qlIndexFixing(ONIndex1Y,I1133,TRUE,_xll.ohTrigger(RecalcTrigger,Trigger1Y)),NA())</f>
        <v>2.4355979595599431E-2</v>
      </c>
    </row>
    <row r="1134" spans="2:17" x14ac:dyDescent="0.2">
      <c r="B1134" s="39" t="s">
        <v>42</v>
      </c>
      <c r="D1134" s="42">
        <f>_xll.qlCalendarAdvance(Calendar,$D1133,B1134,"f",FALSE)</f>
        <v>47331</v>
      </c>
      <c r="E1134" s="172">
        <f>_xll.qlInterestRateIndexValueDate(IndexON,D1134)</f>
        <v>47331</v>
      </c>
      <c r="F1134" s="188">
        <f>IFERROR(_xll.qlIndexFixing(IndexON,D1134,TRUE,_xll.ohTrigger(RecalcTrigger,TriggerON)),NA())</f>
        <v>2.252147659254744E-2</v>
      </c>
      <c r="H1134" s="42">
        <f>_xll.qlCalendarAdvance(Calendar,$H1133,B1134,"f",FALSE)</f>
        <v>47331</v>
      </c>
      <c r="I1134" s="172">
        <f>_xll.qlInterestRateIndexValueDate(Index1M,$H1134)</f>
        <v>47331</v>
      </c>
      <c r="J1134" s="177">
        <f>IFERROR(_xll.qlIndexFixing(Index1M,$H1134,TRUE,_xll.ohTrigger(RecalcTrigger,Trigger1M)),NA())</f>
        <v>2.3077060003882773E-2</v>
      </c>
      <c r="K1134" s="44">
        <f>IFERROR(_xll.qlIndexFixing(Index3M,H1134,TRUE,_xll.ohTrigger(RecalcTrigger,Trigger3M)),NA())</f>
        <v>2.3755470065473999E-2</v>
      </c>
      <c r="L1134" s="44">
        <f>IFERROR(_xll.qlIndexFixing(Index6M,$H1134,TRUE,_xll.ohTrigger(RecalcTrigger,Trigger6M)),NA())</f>
        <v>2.3961224316354203E-2</v>
      </c>
      <c r="M1134" s="178">
        <f>IFERROR(_xll.qlIndexFixing(Index1Y,$H1134,TRUE,_xll.ohTrigger(RecalcTrigger,Trigger1Y)),NA())</f>
        <v>2.4536995659765637E-2</v>
      </c>
      <c r="N1134" s="177">
        <f>IFERROR(_xll.qlIndexFixing(ONIndex1M,I1134,TRUE,_xll.ohTrigger(RecalcTrigger,Trigger1M)),NA())</f>
        <v>2.3057256347802646E-2</v>
      </c>
      <c r="O1134" s="44">
        <f>IFERROR(_xll.qlIndexFixing(ONIndex3M,I1134,TRUE,_xll.ohTrigger(RecalcTrigger,Trigger3M)),NA())</f>
        <v>2.3700311101888527E-2</v>
      </c>
      <c r="P1134" s="44">
        <f>IFERROR(_xll.qlIndexFixing(ONIndex6M,I1134,TRUE,_xll.ohTrigger(RecalcTrigger,Trigger6M)),NA())</f>
        <v>2.3880302897663075E-2</v>
      </c>
      <c r="Q1134" s="178">
        <f>IFERROR(_xll.qlIndexFixing(ONIndex1Y,I1134,TRUE,_xll.ohTrigger(RecalcTrigger,Trigger1Y)),NA())</f>
        <v>2.4352197860970648E-2</v>
      </c>
    </row>
    <row r="1135" spans="2:17" x14ac:dyDescent="0.2">
      <c r="B1135" s="39" t="s">
        <v>42</v>
      </c>
      <c r="D1135" s="42">
        <f>_xll.qlCalendarAdvance(Calendar,$D1134,B1135,"f",FALSE)</f>
        <v>47338</v>
      </c>
      <c r="E1135" s="172">
        <f>_xll.qlInterestRateIndexValueDate(IndexON,D1135)</f>
        <v>47338</v>
      </c>
      <c r="F1135" s="188">
        <f>IFERROR(_xll.qlIndexFixing(IndexON,D1135,TRUE,_xll.ohTrigger(RecalcTrigger,TriggerON)),NA())</f>
        <v>2.2520241475513236E-2</v>
      </c>
      <c r="H1135" s="42">
        <f>_xll.qlCalendarAdvance(Calendar,$H1134,B1135,"f",FALSE)</f>
        <v>47338</v>
      </c>
      <c r="I1135" s="172">
        <f>_xll.qlInterestRateIndexValueDate(Index1M,$H1135)</f>
        <v>47338</v>
      </c>
      <c r="J1135" s="177">
        <f>IFERROR(_xll.qlIndexFixing(Index1M,$H1135,TRUE,_xll.ohTrigger(RecalcTrigger,Trigger1M)),NA())</f>
        <v>2.3075463818540452E-2</v>
      </c>
      <c r="K1135" s="44">
        <f>IFERROR(_xll.qlIndexFixing(Index3M,H1135,TRUE,_xll.ohTrigger(RecalcTrigger,Trigger3M)),NA())</f>
        <v>2.3752999122141395E-2</v>
      </c>
      <c r="L1135" s="44">
        <f>IFERROR(_xll.qlIndexFixing(Index6M,$H1135,TRUE,_xll.ohTrigger(RecalcTrigger,Trigger6M)),NA())</f>
        <v>2.3956396314360435E-2</v>
      </c>
      <c r="M1135" s="178">
        <f>IFERROR(_xll.qlIndexFixing(Index1Y,$H1135,TRUE,_xll.ohTrigger(RecalcTrigger,Trigger1Y)),NA())</f>
        <v>2.4532390464664156E-2</v>
      </c>
      <c r="N1135" s="177">
        <f>IFERROR(_xll.qlIndexFixing(ONIndex1M,I1135,TRUE,_xll.ohTrigger(RecalcTrigger,Trigger1M)),NA())</f>
        <v>2.3055769964361872E-2</v>
      </c>
      <c r="O1135" s="44">
        <f>IFERROR(_xll.qlIndexFixing(ONIndex3M,I1135,TRUE,_xll.ohTrigger(RecalcTrigger,Trigger3M)),NA())</f>
        <v>2.3698254479976866E-2</v>
      </c>
      <c r="P1135" s="44">
        <f>IFERROR(_xll.qlIndexFixing(ONIndex6M,I1135,TRUE,_xll.ohTrigger(RecalcTrigger,Trigger6M)),NA())</f>
        <v>2.387563532726622E-2</v>
      </c>
      <c r="Q1135" s="178">
        <f>IFERROR(_xll.qlIndexFixing(ONIndex1Y,I1135,TRUE,_xll.ohTrigger(RecalcTrigger,Trigger1Y)),NA())</f>
        <v>2.4348389701283057E-2</v>
      </c>
    </row>
    <row r="1136" spans="2:17" x14ac:dyDescent="0.2">
      <c r="B1136" s="39" t="s">
        <v>42</v>
      </c>
      <c r="D1136" s="42">
        <f>_xll.qlCalendarAdvance(Calendar,$D1135,B1136,"f",FALSE)</f>
        <v>47345</v>
      </c>
      <c r="E1136" s="172">
        <f>_xll.qlInterestRateIndexValueDate(IndexON,D1136)</f>
        <v>47345</v>
      </c>
      <c r="F1136" s="188">
        <f>IFERROR(_xll.qlIndexFixing(IndexON,D1136,TRUE,_xll.ohTrigger(RecalcTrigger,TriggerON)),NA())</f>
        <v>2.2518951499386208E-2</v>
      </c>
      <c r="H1136" s="42">
        <f>_xll.qlCalendarAdvance(Calendar,$H1135,B1136,"f",FALSE)</f>
        <v>47345</v>
      </c>
      <c r="I1136" s="172">
        <f>_xll.qlInterestRateIndexValueDate(Index1M,$H1136)</f>
        <v>47345</v>
      </c>
      <c r="J1136" s="177">
        <f>IFERROR(_xll.qlIndexFixing(Index1M,$H1136,TRUE,_xll.ohTrigger(RecalcTrigger,Trigger1M)),NA())</f>
        <v>2.3073820910670537E-2</v>
      </c>
      <c r="K1136" s="44">
        <f>IFERROR(_xll.qlIndexFixing(Index3M,H1136,TRUE,_xll.ohTrigger(RecalcTrigger,Trigger3M)),NA())</f>
        <v>2.3750466312404319E-2</v>
      </c>
      <c r="L1136" s="44">
        <f>IFERROR(_xll.qlIndexFixing(Index6M,$H1136,TRUE,_xll.ohTrigger(RecalcTrigger,Trigger6M)),NA())</f>
        <v>2.3951560339696025E-2</v>
      </c>
      <c r="M1136" s="178">
        <f>IFERROR(_xll.qlIndexFixing(Index1Y,$H1136,TRUE,_xll.ohTrigger(RecalcTrigger,Trigger1Y)),NA())</f>
        <v>2.4527758218767959E-2</v>
      </c>
      <c r="N1136" s="177">
        <f>IFERROR(_xll.qlIndexFixing(ONIndex1M,I1136,TRUE,_xll.ohTrigger(RecalcTrigger,Trigger1M)),NA())</f>
        <v>2.305423695248332E-2</v>
      </c>
      <c r="O1136" s="44">
        <f>IFERROR(_xll.qlIndexFixing(ONIndex3M,I1136,TRUE,_xll.ohTrigger(RecalcTrigger,Trigger3M)),NA())</f>
        <v>2.3696136354312003E-2</v>
      </c>
      <c r="P1136" s="44">
        <f>IFERROR(_xll.qlIndexFixing(ONIndex6M,I1136,TRUE,_xll.ohTrigger(RecalcTrigger,Trigger6M)),NA())</f>
        <v>2.3870959867419161E-2</v>
      </c>
      <c r="Q1136" s="178">
        <f>IFERROR(_xll.qlIndexFixing(ONIndex1Y,I1136,TRUE,_xll.ohTrigger(RecalcTrigger,Trigger1Y)),NA())</f>
        <v>2.4344555116374567E-2</v>
      </c>
    </row>
    <row r="1137" spans="2:17" x14ac:dyDescent="0.2">
      <c r="B1137" s="39" t="s">
        <v>42</v>
      </c>
      <c r="D1137" s="42">
        <f>_xll.qlCalendarAdvance(Calendar,$D1136,B1137,"f",FALSE)</f>
        <v>47352</v>
      </c>
      <c r="E1137" s="172">
        <f>_xll.qlInterestRateIndexValueDate(IndexON,D1137)</f>
        <v>47352</v>
      </c>
      <c r="F1137" s="188">
        <f>IFERROR(_xll.qlIndexFixing(IndexON,D1137,TRUE,_xll.ohTrigger(RecalcTrigger,TriggerON)),NA())</f>
        <v>2.2517606664166356E-2</v>
      </c>
      <c r="H1137" s="42">
        <f>_xll.qlCalendarAdvance(Calendar,$H1136,B1137,"f",FALSE)</f>
        <v>47352</v>
      </c>
      <c r="I1137" s="172">
        <f>_xll.qlInterestRateIndexValueDate(Index1M,$H1137)</f>
        <v>47352</v>
      </c>
      <c r="J1137" s="177">
        <f>IFERROR(_xll.qlIndexFixing(Index1M,$H1137,TRUE,_xll.ohTrigger(RecalcTrigger,Trigger1M)),NA())</f>
        <v>2.307213128029267E-2</v>
      </c>
      <c r="K1137" s="44">
        <f>IFERROR(_xll.qlIndexFixing(Index3M,H1137,TRUE,_xll.ohTrigger(RecalcTrigger,Trigger3M)),NA())</f>
        <v>2.3747871636378169E-2</v>
      </c>
      <c r="L1137" s="44">
        <f>IFERROR(_xll.qlIndexFixing(Index6M,$H1137,TRUE,_xll.ohTrigger(RecalcTrigger,Trigger6M)),NA())</f>
        <v>2.394671639241824E-2</v>
      </c>
      <c r="M1137" s="178">
        <f>IFERROR(_xll.qlIndexFixing(Index1Y,$H1137,TRUE,_xll.ohTrigger(RecalcTrigger,Trigger1Y)),NA())</f>
        <v>2.4523098922444087E-2</v>
      </c>
      <c r="N1137" s="177">
        <f>IFERROR(_xll.qlIndexFixing(ONIndex1M,I1137,TRUE,_xll.ohTrigger(RecalcTrigger,Trigger1M)),NA())</f>
        <v>2.3052657312248037E-2</v>
      </c>
      <c r="O1137" s="44">
        <f>IFERROR(_xll.qlIndexFixing(ONIndex3M,I1137,TRUE,_xll.ohTrigger(RecalcTrigger,Trigger3M)),NA())</f>
        <v>2.3693956724812892E-2</v>
      </c>
      <c r="P1137" s="44">
        <f>IFERROR(_xll.qlIndexFixing(ONIndex6M,I1137,TRUE,_xll.ohTrigger(RecalcTrigger,Trigger6M)),NA())</f>
        <v>2.3866276517959806E-2</v>
      </c>
      <c r="Q1137" s="178">
        <f>IFERROR(_xll.qlIndexFixing(ONIndex1Y,I1137,TRUE,_xll.ohTrigger(RecalcTrigger,Trigger1Y)),NA())</f>
        <v>2.4340694106407268E-2</v>
      </c>
    </row>
    <row r="1138" spans="2:17" x14ac:dyDescent="0.2">
      <c r="B1138" s="39" t="s">
        <v>42</v>
      </c>
      <c r="D1138" s="42">
        <f>_xll.qlCalendarAdvance(Calendar,$D1137,B1138,"f",FALSE)</f>
        <v>47359</v>
      </c>
      <c r="E1138" s="172">
        <f>_xll.qlInterestRateIndexValueDate(IndexON,D1138)</f>
        <v>47359</v>
      </c>
      <c r="F1138" s="188">
        <f>IFERROR(_xll.qlIndexFixing(IndexON,D1138,TRUE,_xll.ohTrigger(RecalcTrigger,TriggerON)),NA())</f>
        <v>2.251620696985368E-2</v>
      </c>
      <c r="H1138" s="42">
        <f>_xll.qlCalendarAdvance(Calendar,$H1137,B1138,"f",FALSE)</f>
        <v>47359</v>
      </c>
      <c r="I1138" s="172">
        <f>_xll.qlInterestRateIndexValueDate(Index1M,$H1138)</f>
        <v>47359</v>
      </c>
      <c r="J1138" s="177">
        <f>IFERROR(_xll.qlIndexFixing(Index1M,$H1138,TRUE,_xll.ohTrigger(RecalcTrigger,Trigger1M)),NA())</f>
        <v>2.3068592729396098E-2</v>
      </c>
      <c r="K1138" s="44">
        <f>IFERROR(_xll.qlIndexFixing(Index3M,H1138,TRUE,_xll.ohTrigger(RecalcTrigger,Trigger3M)),NA())</f>
        <v>2.374521509418628E-2</v>
      </c>
      <c r="L1138" s="44">
        <f>IFERROR(_xll.qlIndexFixing(Index6M,$H1138,TRUE,_xll.ohTrigger(RecalcTrigger,Trigger6M)),NA())</f>
        <v>2.3941431705597833E-2</v>
      </c>
      <c r="M1138" s="178">
        <f>IFERROR(_xll.qlIndexFixing(Index1Y,$H1138,TRUE,_xll.ohTrigger(RecalcTrigger,Trigger1Y)),NA())</f>
        <v>2.4518412576062243E-2</v>
      </c>
      <c r="N1138" s="177">
        <f>IFERROR(_xll.qlIndexFixing(ONIndex1M,I1138,TRUE,_xll.ohTrigger(RecalcTrigger,Trigger1M)),NA())</f>
        <v>2.3051031043574977E-2</v>
      </c>
      <c r="O1138" s="44">
        <f>IFERROR(_xll.qlIndexFixing(ONIndex3M,I1138,TRUE,_xll.ohTrigger(RecalcTrigger,Trigger3M)),NA())</f>
        <v>2.3691715591641627E-2</v>
      </c>
      <c r="P1138" s="44">
        <f>IFERROR(_xll.qlIndexFixing(ONIndex6M,I1138,TRUE,_xll.ohTrigger(RecalcTrigger,Trigger6M)),NA())</f>
        <v>2.3861585279212338E-2</v>
      </c>
      <c r="Q1138" s="178">
        <f>IFERROR(_xll.qlIndexFixing(ONIndex1Y,I1138,TRUE,_xll.ohTrigger(RecalcTrigger,Trigger1Y)),NA())</f>
        <v>2.4336806671381161E-2</v>
      </c>
    </row>
    <row r="1139" spans="2:17" x14ac:dyDescent="0.2">
      <c r="B1139" s="39" t="s">
        <v>42</v>
      </c>
      <c r="D1139" s="42">
        <f>_xll.qlCalendarAdvance(Calendar,$D1138,B1139,"f",FALSE)</f>
        <v>47366</v>
      </c>
      <c r="E1139" s="172">
        <f>_xll.qlInterestRateIndexValueDate(IndexON,D1139)</f>
        <v>47366</v>
      </c>
      <c r="F1139" s="188">
        <f>IFERROR(_xll.qlIndexFixing(IndexON,D1139,TRUE,_xll.ohTrigger(RecalcTrigger,TriggerON)),NA())</f>
        <v>2.2514752416367134E-2</v>
      </c>
      <c r="H1139" s="42">
        <f>_xll.qlCalendarAdvance(Calendar,$H1138,B1139,"f",FALSE)</f>
        <v>47366</v>
      </c>
      <c r="I1139" s="172">
        <f>_xll.qlInterestRateIndexValueDate(Index1M,$H1139)</f>
        <v>47366</v>
      </c>
      <c r="J1139" s="177">
        <f>IFERROR(_xll.qlIndexFixing(Index1M,$H1139,TRUE,_xll.ohTrigger(RecalcTrigger,Trigger1M)),NA())</f>
        <v>2.3066820001840425E-2</v>
      </c>
      <c r="K1139" s="44">
        <f>IFERROR(_xll.qlIndexFixing(Index3M,H1139,TRUE,_xll.ohTrigger(RecalcTrigger,Trigger3M)),NA())</f>
        <v>2.3741931875942996E-2</v>
      </c>
      <c r="L1139" s="44">
        <f>IFERROR(_xll.qlIndexFixing(Index6M,$H1139,TRUE,_xll.ohTrigger(RecalcTrigger,Trigger6M)),NA())</f>
        <v>2.3935708740503662E-2</v>
      </c>
      <c r="M1139" s="178">
        <f>IFERROR(_xll.qlIndexFixing(Index1Y,$H1139,TRUE,_xll.ohTrigger(RecalcTrigger,Trigger1Y)),NA())</f>
        <v>2.4513699179993464E-2</v>
      </c>
      <c r="N1139" s="177">
        <f>IFERROR(_xll.qlIndexFixing(ONIndex1M,I1139,TRUE,_xll.ohTrigger(RecalcTrigger,Trigger1M)),NA())</f>
        <v>2.3049358146383092E-2</v>
      </c>
      <c r="O1139" s="44">
        <f>IFERROR(_xll.qlIndexFixing(ONIndex3M,I1139,TRUE,_xll.ohTrigger(RecalcTrigger,Trigger3M)),NA())</f>
        <v>2.3689412954717159E-2</v>
      </c>
      <c r="P1139" s="44">
        <f>IFERROR(_xll.qlIndexFixing(ONIndex6M,I1139,TRUE,_xll.ohTrigger(RecalcTrigger,Trigger6M)),NA())</f>
        <v>2.3856886150852574E-2</v>
      </c>
      <c r="Q1139" s="178">
        <f>IFERROR(_xll.qlIndexFixing(ONIndex1Y,I1139,TRUE,_xll.ohTrigger(RecalcTrigger,Trigger1Y)),NA())</f>
        <v>2.4332892811296247E-2</v>
      </c>
    </row>
    <row r="1140" spans="2:17" x14ac:dyDescent="0.2">
      <c r="B1140" s="39" t="s">
        <v>42</v>
      </c>
      <c r="D1140" s="42">
        <f>_xll.qlCalendarAdvance(Calendar,$D1139,B1140,"f",FALSE)</f>
        <v>47373</v>
      </c>
      <c r="E1140" s="172">
        <f>_xll.qlInterestRateIndexValueDate(IndexON,D1140)</f>
        <v>47373</v>
      </c>
      <c r="F1140" s="188">
        <f>IFERROR(_xll.qlIndexFixing(IndexON,D1140,TRUE,_xll.ohTrigger(RecalcTrigger,TriggerON)),NA())</f>
        <v>2.251324300386881E-2</v>
      </c>
      <c r="H1140" s="42">
        <f>_xll.qlCalendarAdvance(Calendar,$H1139,B1140,"f",FALSE)</f>
        <v>47373</v>
      </c>
      <c r="I1140" s="172">
        <f>_xll.qlInterestRateIndexValueDate(Index1M,$H1140)</f>
        <v>47373</v>
      </c>
      <c r="J1140" s="177">
        <f>IFERROR(_xll.qlIndexFixing(Index1M,$H1140,TRUE,_xll.ohTrigger(RecalcTrigger,Trigger1M)),NA())</f>
        <v>2.3065000560659226E-2</v>
      </c>
      <c r="K1140" s="44">
        <f>IFERROR(_xll.qlIndexFixing(Index3M,H1140,TRUE,_xll.ohTrigger(RecalcTrigger,Trigger3M)),NA())</f>
        <v>2.3739156200784317E-2</v>
      </c>
      <c r="L1140" s="44">
        <f>IFERROR(_xll.qlIndexFixing(Index6M,$H1140,TRUE,_xll.ohTrigger(RecalcTrigger,Trigger6M)),NA())</f>
        <v>2.3930843535593414E-2</v>
      </c>
      <c r="M1140" s="178">
        <f>IFERROR(_xll.qlIndexFixing(Index1Y,$H1140,TRUE,_xll.ohTrigger(RecalcTrigger,Trigger1Y)),NA())</f>
        <v>2.450895873461123E-2</v>
      </c>
      <c r="N1140" s="177">
        <f>IFERROR(_xll.qlIndexFixing(ONIndex1M,I1140,TRUE,_xll.ohTrigger(RecalcTrigger,Trigger1M)),NA())</f>
        <v>2.3047638620834476E-2</v>
      </c>
      <c r="O1140" s="44">
        <f>IFERROR(_xll.qlIndexFixing(ONIndex3M,I1140,TRUE,_xll.ohTrigger(RecalcTrigger,Trigger3M)),NA())</f>
        <v>2.3687048813958445E-2</v>
      </c>
      <c r="P1140" s="44">
        <f>IFERROR(_xll.qlIndexFixing(ONIndex6M,I1140,TRUE,_xll.ohTrigger(RecalcTrigger,Trigger6M)),NA())</f>
        <v>2.3852179133123652E-2</v>
      </c>
      <c r="Q1140" s="178">
        <f>IFERROR(_xll.qlIndexFixing(ONIndex1Y,I1140,TRUE,_xll.ohTrigger(RecalcTrigger,Trigger1Y)),NA())</f>
        <v>2.4328952525990433E-2</v>
      </c>
    </row>
    <row r="1141" spans="2:17" x14ac:dyDescent="0.2">
      <c r="B1141" s="39" t="s">
        <v>42</v>
      </c>
      <c r="D1141" s="42">
        <f>_xll.qlCalendarAdvance(Calendar,$D1140,B1141,"f",FALSE)</f>
        <v>47380</v>
      </c>
      <c r="E1141" s="172">
        <f>_xll.qlInterestRateIndexValueDate(IndexON,D1141)</f>
        <v>47380</v>
      </c>
      <c r="F1141" s="188">
        <f>IFERROR(_xll.qlIndexFixing(IndexON,D1141,TRUE,_xll.ohTrigger(RecalcTrigger,TriggerON)),NA())</f>
        <v>2.2511678732196616E-2</v>
      </c>
      <c r="H1141" s="42">
        <f>_xll.qlCalendarAdvance(Calendar,$H1140,B1141,"f",FALSE)</f>
        <v>47380</v>
      </c>
      <c r="I1141" s="172">
        <f>_xll.qlInterestRateIndexValueDate(Index1M,$H1141)</f>
        <v>47380</v>
      </c>
      <c r="J1141" s="177">
        <f>IFERROR(_xll.qlIndexFixing(Index1M,$H1141,TRUE,_xll.ohTrigger(RecalcTrigger,Trigger1M)),NA())</f>
        <v>2.3063134405876817E-2</v>
      </c>
      <c r="K1141" s="44">
        <f>IFERROR(_xll.qlIndexFixing(Index3M,H1141,TRUE,_xll.ohTrigger(RecalcTrigger,Trigger3M)),NA())</f>
        <v>2.3736318663818874E-2</v>
      </c>
      <c r="L1141" s="44">
        <f>IFERROR(_xll.qlIndexFixing(Index6M,$H1141,TRUE,_xll.ohTrigger(RecalcTrigger,Trigger6M)),NA())</f>
        <v>2.3925970359654727E-2</v>
      </c>
      <c r="M1141" s="178">
        <f>IFERROR(_xll.qlIndexFixing(Index1Y,$H1141,TRUE,_xll.ohTrigger(RecalcTrigger,Trigger1Y)),NA())</f>
        <v>2.4504191240291462E-2</v>
      </c>
      <c r="N1141" s="177">
        <f>IFERROR(_xll.qlIndexFixing(ONIndex1M,I1141,TRUE,_xll.ohTrigger(RecalcTrigger,Trigger1M)),NA())</f>
        <v>2.3045872466848083E-2</v>
      </c>
      <c r="O1141" s="44">
        <f>IFERROR(_xll.qlIndexFixing(ONIndex3M,I1141,TRUE,_xll.ohTrigger(RecalcTrigger,Trigger3M)),NA())</f>
        <v>2.3684623169527574E-2</v>
      </c>
      <c r="P1141" s="44">
        <f>IFERROR(_xll.qlIndexFixing(ONIndex6M,I1141,TRUE,_xll.ohTrigger(RecalcTrigger,Trigger6M)),NA())</f>
        <v>2.3847464225782433E-2</v>
      </c>
      <c r="Q1141" s="178">
        <f>IFERROR(_xll.qlIndexFixing(ONIndex1Y,I1141,TRUE,_xll.ohTrigger(RecalcTrigger,Trigger1Y)),NA())</f>
        <v>2.4324985815544764E-2</v>
      </c>
    </row>
    <row r="1142" spans="2:17" x14ac:dyDescent="0.2">
      <c r="B1142" s="39" t="s">
        <v>42</v>
      </c>
      <c r="D1142" s="42">
        <f>_xll.qlCalendarAdvance(Calendar,$D1141,B1142,"f",FALSE)</f>
        <v>47387</v>
      </c>
      <c r="E1142" s="172">
        <f>_xll.qlInterestRateIndexValueDate(IndexON,D1142)</f>
        <v>47387</v>
      </c>
      <c r="F1142" s="188">
        <f>IFERROR(_xll.qlIndexFixing(IndexON,D1142,TRUE,_xll.ohTrigger(RecalcTrigger,TriggerON)),NA())</f>
        <v>2.2510059601350552E-2</v>
      </c>
      <c r="H1142" s="42">
        <f>_xll.qlCalendarAdvance(Calendar,$H1141,B1142,"f",FALSE)</f>
        <v>47387</v>
      </c>
      <c r="I1142" s="172">
        <f>_xll.qlInterestRateIndexValueDate(Index1M,$H1142)</f>
        <v>47387</v>
      </c>
      <c r="J1142" s="177">
        <f>IFERROR(_xll.qlIndexFixing(Index1M,$H1142,TRUE,_xll.ohTrigger(RecalcTrigger,Trigger1M)),NA())</f>
        <v>2.3061221537512111E-2</v>
      </c>
      <c r="K1142" s="44">
        <f>IFERROR(_xll.qlIndexFixing(Index3M,H1142,TRUE,_xll.ohTrigger(RecalcTrigger,Trigger3M)),NA())</f>
        <v>2.3733970266260531E-2</v>
      </c>
      <c r="L1142" s="44">
        <f>IFERROR(_xll.qlIndexFixing(Index6M,$H1142,TRUE,_xll.ohTrigger(RecalcTrigger,Trigger6M)),NA())</f>
        <v>2.3921089212745369E-2</v>
      </c>
      <c r="M1142" s="178">
        <f>IFERROR(_xll.qlIndexFixing(Index1Y,$H1142,TRUE,_xll.ohTrigger(RecalcTrigger,Trigger1Y)),NA())</f>
        <v>2.4499396697412079E-2</v>
      </c>
      <c r="N1142" s="177">
        <f>IFERROR(_xll.qlIndexFixing(ONIndex1M,I1142,TRUE,_xll.ohTrigger(RecalcTrigger,Trigger1M)),NA())</f>
        <v>2.3044059684423912E-2</v>
      </c>
      <c r="O1142" s="44">
        <f>IFERROR(_xll.qlIndexFixing(ONIndex3M,I1142,TRUE,_xll.ohTrigger(RecalcTrigger,Trigger3M)),NA())</f>
        <v>2.3682136021343503E-2</v>
      </c>
      <c r="P1142" s="44">
        <f>IFERROR(_xll.qlIndexFixing(ONIndex6M,I1142,TRUE,_xll.ohTrigger(RecalcTrigger,Trigger6M)),NA())</f>
        <v>2.384274142899101E-2</v>
      </c>
      <c r="Q1142" s="178">
        <f>IFERROR(_xll.qlIndexFixing(ONIndex1Y,I1142,TRUE,_xll.ohTrigger(RecalcTrigger,Trigger1Y)),NA())</f>
        <v>2.4320992680121334E-2</v>
      </c>
    </row>
    <row r="1143" spans="2:17" x14ac:dyDescent="0.2">
      <c r="B1143" s="39" t="s">
        <v>42</v>
      </c>
      <c r="D1143" s="42">
        <f>_xll.qlCalendarAdvance(Calendar,$D1142,B1143,"f",FALSE)</f>
        <v>47394</v>
      </c>
      <c r="E1143" s="172">
        <f>_xll.qlInterestRateIndexValueDate(IndexON,D1143)</f>
        <v>47394</v>
      </c>
      <c r="F1143" s="188">
        <f>IFERROR(_xll.qlIndexFixing(IndexON,D1143,TRUE,_xll.ohTrigger(RecalcTrigger,TriggerON)),NA())</f>
        <v>2.2508385611411663E-2</v>
      </c>
      <c r="H1143" s="42">
        <f>_xll.qlCalendarAdvance(Calendar,$H1142,B1143,"f",FALSE)</f>
        <v>47394</v>
      </c>
      <c r="I1143" s="172">
        <f>_xll.qlInterestRateIndexValueDate(Index1M,$H1143)</f>
        <v>47394</v>
      </c>
      <c r="J1143" s="177">
        <f>IFERROR(_xll.qlIndexFixing(Index1M,$H1143,TRUE,_xll.ohTrigger(RecalcTrigger,Trigger1M)),NA())</f>
        <v>2.3061012326606144E-2</v>
      </c>
      <c r="K1143" s="44">
        <f>IFERROR(_xll.qlIndexFixing(Index3M,H1143,TRUE,_xll.ohTrigger(RecalcTrigger,Trigger3M)),NA())</f>
        <v>2.3731004395144525E-2</v>
      </c>
      <c r="L1143" s="44">
        <f>IFERROR(_xll.qlIndexFixing(Index6M,$H1143,TRUE,_xll.ohTrigger(RecalcTrigger,Trigger6M)),NA())</f>
        <v>2.3916628558508748E-2</v>
      </c>
      <c r="M1143" s="178">
        <f>IFERROR(_xll.qlIndexFixing(Index1Y,$H1143,TRUE,_xll.ohTrigger(RecalcTrigger,Trigger1Y)),NA())</f>
        <v>2.4494575106604355E-2</v>
      </c>
      <c r="N1143" s="177">
        <f>IFERROR(_xll.qlIndexFixing(ONIndex1M,I1143,TRUE,_xll.ohTrigger(RecalcTrigger,Trigger1M)),NA())</f>
        <v>2.304220027364301E-2</v>
      </c>
      <c r="O1143" s="44">
        <f>IFERROR(_xll.qlIndexFixing(ONIndex3M,I1143,TRUE,_xll.ohTrigger(RecalcTrigger,Trigger3M)),NA())</f>
        <v>2.367958736940623E-2</v>
      </c>
      <c r="P1143" s="44">
        <f>IFERROR(_xll.qlIndexFixing(ONIndex6M,I1143,TRUE,_xll.ohTrigger(RecalcTrigger,Trigger6M)),NA())</f>
        <v>2.3838010742830429E-2</v>
      </c>
      <c r="Q1143" s="178">
        <f>IFERROR(_xll.qlIndexFixing(ONIndex1Y,I1143,TRUE,_xll.ohTrigger(RecalcTrigger,Trigger1Y)),NA())</f>
        <v>2.431697311955805E-2</v>
      </c>
    </row>
    <row r="1144" spans="2:17" x14ac:dyDescent="0.2">
      <c r="B1144" s="39" t="s">
        <v>42</v>
      </c>
      <c r="D1144" s="42">
        <f>_xll.qlCalendarAdvance(Calendar,$D1143,B1144,"f",FALSE)</f>
        <v>47401</v>
      </c>
      <c r="E1144" s="172">
        <f>_xll.qlInterestRateIndexValueDate(IndexON,D1144)</f>
        <v>47401</v>
      </c>
      <c r="F1144" s="188">
        <f>IFERROR(_xll.qlIndexFixing(IndexON,D1144,TRUE,_xll.ohTrigger(RecalcTrigger,TriggerON)),NA())</f>
        <v>2.2506656762460997E-2</v>
      </c>
      <c r="H1144" s="42">
        <f>_xll.qlCalendarAdvance(Calendar,$H1143,B1144,"f",FALSE)</f>
        <v>47401</v>
      </c>
      <c r="I1144" s="172">
        <f>_xll.qlInterestRateIndexValueDate(Index1M,$H1144)</f>
        <v>47401</v>
      </c>
      <c r="J1144" s="177">
        <f>IFERROR(_xll.qlIndexFixing(Index1M,$H1144,TRUE,_xll.ohTrigger(RecalcTrigger,Trigger1M)),NA())</f>
        <v>2.3058995639306263E-2</v>
      </c>
      <c r="K1144" s="44">
        <f>IFERROR(_xll.qlIndexFixing(Index3M,H1144,TRUE,_xll.ohTrigger(RecalcTrigger,Trigger3M)),NA())</f>
        <v>2.3727976658646809E-2</v>
      </c>
      <c r="L1144" s="44">
        <f>IFERROR(_xll.qlIndexFixing(Index6M,$H1144,TRUE,_xll.ohTrigger(RecalcTrigger,Trigger6M)),NA())</f>
        <v>2.3911730581493262E-2</v>
      </c>
      <c r="M1144" s="178">
        <f>IFERROR(_xll.qlIndexFixing(Index1Y,$H1144,TRUE,_xll.ohTrigger(RecalcTrigger,Trigger1Y)),NA())</f>
        <v>2.4489726490438013E-2</v>
      </c>
      <c r="N1144" s="177">
        <f>IFERROR(_xll.qlIndexFixing(ONIndex1M,I1144,TRUE,_xll.ohTrigger(RecalcTrigger,Trigger1M)),NA())</f>
        <v>2.3040294234343284E-2</v>
      </c>
      <c r="O1144" s="44">
        <f>IFERROR(_xll.qlIndexFixing(ONIndex3M,I1144,TRUE,_xll.ohTrigger(RecalcTrigger,Trigger3M)),NA())</f>
        <v>2.3676977213715755E-2</v>
      </c>
      <c r="P1144" s="44">
        <f>IFERROR(_xll.qlIndexFixing(ONIndex6M,I1144,TRUE,_xll.ohTrigger(RecalcTrigger,Trigger6M)),NA())</f>
        <v>2.3833272167057551E-2</v>
      </c>
      <c r="Q1144" s="178">
        <f>IFERROR(_xll.qlIndexFixing(ONIndex1Y,I1144,TRUE,_xll.ohTrigger(RecalcTrigger,Trigger1Y)),NA())</f>
        <v>2.4312927133854911E-2</v>
      </c>
    </row>
    <row r="1145" spans="2:17" x14ac:dyDescent="0.2">
      <c r="B1145" s="39" t="s">
        <v>42</v>
      </c>
      <c r="D1145" s="42">
        <f>_xll.qlCalendarAdvance(Calendar,$D1144,B1145,"f",FALSE)</f>
        <v>47408</v>
      </c>
      <c r="E1145" s="172">
        <f>_xll.qlInterestRateIndexValueDate(IndexON,D1145)</f>
        <v>47408</v>
      </c>
      <c r="F1145" s="188">
        <f>IFERROR(_xll.qlIndexFixing(IndexON,D1145,TRUE,_xll.ohTrigger(RecalcTrigger,TriggerON)),NA())</f>
        <v>2.2504873054417507E-2</v>
      </c>
      <c r="H1145" s="42">
        <f>_xll.qlCalendarAdvance(Calendar,$H1144,B1145,"f",FALSE)</f>
        <v>47408</v>
      </c>
      <c r="I1145" s="172">
        <f>_xll.qlInterestRateIndexValueDate(Index1M,$H1145)</f>
        <v>47408</v>
      </c>
      <c r="J1145" s="177">
        <f>IFERROR(_xll.qlIndexFixing(Index1M,$H1145,TRUE,_xll.ohTrigger(RecalcTrigger,Trigger1M)),NA())</f>
        <v>2.3056932229685082E-2</v>
      </c>
      <c r="K1145" s="44">
        <f>IFERROR(_xll.qlIndexFixing(Index3M,H1145,TRUE,_xll.ohTrigger(RecalcTrigger,Trigger3M)),NA())</f>
        <v>2.3724887056905695E-2</v>
      </c>
      <c r="L1145" s="44">
        <f>IFERROR(_xll.qlIndexFixing(Index6M,$H1145,TRUE,_xll.ohTrigger(RecalcTrigger,Trigger6M)),NA())</f>
        <v>2.3906824633229164E-2</v>
      </c>
      <c r="M1145" s="178">
        <f>IFERROR(_xll.qlIndexFixing(Index1Y,$H1145,TRUE,_xll.ohTrigger(RecalcTrigger,Trigger1Y)),NA())</f>
        <v>2.4484850910130973E-2</v>
      </c>
      <c r="N1145" s="177">
        <f>IFERROR(_xll.qlIndexFixing(ONIndex1M,I1145,TRUE,_xll.ohTrigger(RecalcTrigger,Trigger1M)),NA())</f>
        <v>2.303834156660578E-2</v>
      </c>
      <c r="O1145" s="44">
        <f>IFERROR(_xll.qlIndexFixing(ONIndex3M,I1145,TRUE,_xll.ohTrigger(RecalcTrigger,Trigger3M)),NA())</f>
        <v>2.3674305554272079E-2</v>
      </c>
      <c r="P1145" s="44">
        <f>IFERROR(_xll.qlIndexFixing(ONIndex6M,I1145,TRUE,_xll.ohTrigger(RecalcTrigger,Trigger6M)),NA())</f>
        <v>2.3828525701915515E-2</v>
      </c>
      <c r="Q1145" s="178">
        <f>IFERROR(_xll.qlIndexFixing(ONIndex1Y,I1145,TRUE,_xll.ohTrigger(RecalcTrigger,Trigger1Y)),NA())</f>
        <v>2.4308854723011919E-2</v>
      </c>
    </row>
    <row r="1146" spans="2:17" x14ac:dyDescent="0.2">
      <c r="B1146" s="39" t="s">
        <v>42</v>
      </c>
      <c r="D1146" s="42">
        <f>_xll.qlCalendarAdvance(Calendar,$D1145,B1146,"f",FALSE)</f>
        <v>47415</v>
      </c>
      <c r="E1146" s="172">
        <f>_xll.qlInterestRateIndexValueDate(IndexON,D1146)</f>
        <v>47415</v>
      </c>
      <c r="F1146" s="188">
        <f>IFERROR(_xll.qlIndexFixing(IndexON,D1146,TRUE,_xll.ohTrigger(RecalcTrigger,TriggerON)),NA())</f>
        <v>2.25030344871191E-2</v>
      </c>
      <c r="H1146" s="42">
        <f>_xll.qlCalendarAdvance(Calendar,$H1145,B1146,"f",FALSE)</f>
        <v>47415</v>
      </c>
      <c r="I1146" s="172">
        <f>_xll.qlInterestRateIndexValueDate(Index1M,$H1146)</f>
        <v>47415</v>
      </c>
      <c r="J1146" s="177">
        <f>IFERROR(_xll.qlIndexFixing(Index1M,$H1146,TRUE,_xll.ohTrigger(RecalcTrigger,Trigger1M)),NA())</f>
        <v>2.3054822097774531E-2</v>
      </c>
      <c r="K1146" s="44">
        <f>IFERROR(_xll.qlIndexFixing(Index3M,H1146,TRUE,_xll.ohTrigger(RecalcTrigger,Trigger3M)),NA())</f>
        <v>2.3721735590066538E-2</v>
      </c>
      <c r="L1146" s="44">
        <f>IFERROR(_xll.qlIndexFixing(Index6M,$H1146,TRUE,_xll.ohTrigger(RecalcTrigger,Trigger6M)),NA())</f>
        <v>2.3901910713774344E-2</v>
      </c>
      <c r="M1146" s="178">
        <f>IFERROR(_xll.qlIndexFixing(Index1Y,$H1146,TRUE,_xll.ohTrigger(RecalcTrigger,Trigger1Y)),NA())</f>
        <v>2.4479948430835341E-2</v>
      </c>
      <c r="N1146" s="177">
        <f>IFERROR(_xll.qlIndexFixing(ONIndex1M,I1146,TRUE,_xll.ohTrigger(RecalcTrigger,Trigger1M)),NA())</f>
        <v>2.3036342270592591E-2</v>
      </c>
      <c r="O1146" s="44">
        <f>IFERROR(_xll.qlIndexFixing(ONIndex3M,I1146,TRUE,_xll.ohTrigger(RecalcTrigger,Trigger3M)),NA())</f>
        <v>2.3671572391156248E-2</v>
      </c>
      <c r="P1146" s="44">
        <f>IFERROR(_xll.qlIndexFixing(ONIndex6M,I1146,TRUE,_xll.ohTrigger(RecalcTrigger,Trigger6M)),NA())</f>
        <v>2.3823771347161182E-2</v>
      </c>
      <c r="Q1146" s="178">
        <f>IFERROR(_xll.qlIndexFixing(ONIndex1Y,I1146,TRUE,_xll.ohTrigger(RecalcTrigger,Trigger1Y)),NA())</f>
        <v>2.4304755887110119E-2</v>
      </c>
    </row>
    <row r="1147" spans="2:17" x14ac:dyDescent="0.2">
      <c r="B1147" s="39" t="s">
        <v>42</v>
      </c>
      <c r="D1147" s="42">
        <f>_xll.qlCalendarAdvance(Calendar,$D1146,B1147,"f",FALSE)</f>
        <v>47422</v>
      </c>
      <c r="E1147" s="172">
        <f>_xll.qlInterestRateIndexValueDate(IndexON,D1147)</f>
        <v>47422</v>
      </c>
      <c r="F1147" s="188">
        <f>IFERROR(_xll.qlIndexFixing(IndexON,D1147,TRUE,_xll.ohTrigger(RecalcTrigger,TriggerON)),NA())</f>
        <v>2.2501141060889962E-2</v>
      </c>
      <c r="H1147" s="42">
        <f>_xll.qlCalendarAdvance(Calendar,$H1146,B1147,"f",FALSE)</f>
        <v>47422</v>
      </c>
      <c r="I1147" s="172">
        <f>_xll.qlInterestRateIndexValueDate(Index1M,$H1147)</f>
        <v>47422</v>
      </c>
      <c r="J1147" s="177">
        <f>IFERROR(_xll.qlIndexFixing(Index1M,$H1147,TRUE,_xll.ohTrigger(RecalcTrigger,Trigger1M)),NA())</f>
        <v>2.3050956492745654E-2</v>
      </c>
      <c r="K1147" s="44">
        <f>IFERROR(_xll.qlIndexFixing(Index3M,H1147,TRUE,_xll.ohTrigger(RecalcTrigger,Trigger3M)),NA())</f>
        <v>2.3718522258276455E-2</v>
      </c>
      <c r="L1147" s="44">
        <f>IFERROR(_xll.qlIndexFixing(Index6M,$H1147,TRUE,_xll.ohTrigger(RecalcTrigger,Trigger6M)),NA())</f>
        <v>2.389656391564807E-2</v>
      </c>
      <c r="M1147" s="178">
        <f>IFERROR(_xll.qlIndexFixing(Index1Y,$H1147,TRUE,_xll.ohTrigger(RecalcTrigger,Trigger1Y)),NA())</f>
        <v>2.4475019117705443E-2</v>
      </c>
      <c r="N1147" s="177">
        <f>IFERROR(_xll.qlIndexFixing(ONIndex1M,I1147,TRUE,_xll.ohTrigger(RecalcTrigger,Trigger1M)),NA())</f>
        <v>2.3034296345979532E-2</v>
      </c>
      <c r="O1147" s="44">
        <f>IFERROR(_xll.qlIndexFixing(ONIndex3M,I1147,TRUE,_xll.ohTrigger(RecalcTrigger,Trigger3M)),NA())</f>
        <v>2.3668777724206169E-2</v>
      </c>
      <c r="P1147" s="44">
        <f>IFERROR(_xll.qlIndexFixing(ONIndex6M,I1147,TRUE,_xll.ohTrigger(RecalcTrigger,Trigger6M)),NA())</f>
        <v>2.3819009103037692E-2</v>
      </c>
      <c r="Q1147" s="178">
        <f>IFERROR(_xll.qlIndexFixing(ONIndex1Y,I1147,TRUE,_xll.ohTrigger(RecalcTrigger,Trigger1Y)),NA())</f>
        <v>2.4300630626149511E-2</v>
      </c>
    </row>
    <row r="1148" spans="2:17" x14ac:dyDescent="0.2">
      <c r="B1148" s="39" t="s">
        <v>42</v>
      </c>
      <c r="D1148" s="42">
        <f>_xll.qlCalendarAdvance(Calendar,$D1147,B1148,"f",FALSE)</f>
        <v>47429</v>
      </c>
      <c r="E1148" s="172">
        <f>_xll.qlInterestRateIndexValueDate(IndexON,D1148)</f>
        <v>47429</v>
      </c>
      <c r="F1148" s="188">
        <f>IFERROR(_xll.qlIndexFixing(IndexON,D1148,TRUE,_xll.ohTrigger(RecalcTrigger,TriggerON)),NA())</f>
        <v>2.2499192775486954E-2</v>
      </c>
      <c r="H1148" s="42">
        <f>_xll.qlCalendarAdvance(Calendar,$H1147,B1148,"f",FALSE)</f>
        <v>47429</v>
      </c>
      <c r="I1148" s="172">
        <f>_xll.qlInterestRateIndexValueDate(Index1M,$H1148)</f>
        <v>47429</v>
      </c>
      <c r="J1148" s="177">
        <f>IFERROR(_xll.qlIndexFixing(Index1M,$H1148,TRUE,_xll.ohTrigger(RecalcTrigger,Trigger1M)),NA())</f>
        <v>2.3048763343370731E-2</v>
      </c>
      <c r="K1148" s="44">
        <f>IFERROR(_xll.qlIndexFixing(Index3M,H1148,TRUE,_xll.ohTrigger(RecalcTrigger,Trigger3M)),NA())</f>
        <v>2.37152470616852E-2</v>
      </c>
      <c r="L1148" s="44">
        <f>IFERROR(_xll.qlIndexFixing(Index6M,$H1148,TRUE,_xll.ohTrigger(RecalcTrigger,Trigger6M)),NA())</f>
        <v>2.3891634944120967E-2</v>
      </c>
      <c r="M1148" s="178">
        <f>IFERROR(_xll.qlIndexFixing(Index1Y,$H1148,TRUE,_xll.ohTrigger(RecalcTrigger,Trigger1Y)),NA())</f>
        <v>2.447006303589494E-2</v>
      </c>
      <c r="N1148" s="177">
        <f>IFERROR(_xll.qlIndexFixing(ONIndex1M,I1148,TRUE,_xll.ohTrigger(RecalcTrigger,Trigger1M)),NA())</f>
        <v>2.3032203793090789E-2</v>
      </c>
      <c r="O1148" s="44">
        <f>IFERROR(_xll.qlIndexFixing(ONIndex3M,I1148,TRUE,_xll.ohTrigger(RecalcTrigger,Trigger3M)),NA())</f>
        <v>2.3665921553664981E-2</v>
      </c>
      <c r="P1148" s="44">
        <f>IFERROR(_xll.qlIndexFixing(ONIndex6M,I1148,TRUE,_xll.ohTrigger(RecalcTrigger,Trigger6M)),NA())</f>
        <v>2.381423896938295E-2</v>
      </c>
      <c r="Q1148" s="178">
        <f>IFERROR(_xll.qlIndexFixing(ONIndex1Y,I1148,TRUE,_xll.ohTrigger(RecalcTrigger,Trigger1Y)),NA())</f>
        <v>2.4296478939968003E-2</v>
      </c>
    </row>
    <row r="1149" spans="2:17" x14ac:dyDescent="0.2">
      <c r="B1149" s="39" t="s">
        <v>42</v>
      </c>
      <c r="D1149" s="42">
        <f>_xll.qlCalendarAdvance(Calendar,$D1148,B1149,"f",FALSE)</f>
        <v>47436</v>
      </c>
      <c r="E1149" s="172">
        <f>_xll.qlInterestRateIndexValueDate(IndexON,D1149)</f>
        <v>47436</v>
      </c>
      <c r="F1149" s="188">
        <f>IFERROR(_xll.qlIndexFixing(IndexON,D1149,TRUE,_xll.ohTrigger(RecalcTrigger,TriggerON)),NA())</f>
        <v>2.2497189630910075E-2</v>
      </c>
      <c r="H1149" s="42">
        <f>_xll.qlCalendarAdvance(Calendar,$H1148,B1149,"f",FALSE)</f>
        <v>47436</v>
      </c>
      <c r="I1149" s="172">
        <f>_xll.qlInterestRateIndexValueDate(Index1M,$H1149)</f>
        <v>47436</v>
      </c>
      <c r="J1149" s="177">
        <f>IFERROR(_xll.qlIndexFixing(Index1M,$H1149,TRUE,_xll.ohTrigger(RecalcTrigger,Trigger1M)),NA())</f>
        <v>2.3046523480578306E-2</v>
      </c>
      <c r="K1149" s="44">
        <f>IFERROR(_xll.qlIndexFixing(Index3M,H1149,TRUE,_xll.ohTrigger(RecalcTrigger,Trigger3M)),NA())</f>
        <v>2.3711910000443419E-2</v>
      </c>
      <c r="L1149" s="44">
        <f>IFERROR(_xll.qlIndexFixing(Index6M,$H1149,TRUE,_xll.ohTrigger(RecalcTrigger,Trigger6M)),NA())</f>
        <v>2.388669800202663E-2</v>
      </c>
      <c r="M1149" s="178">
        <f>IFERROR(_xll.qlIndexFixing(Index1Y,$H1149,TRUE,_xll.ohTrigger(RecalcTrigger,Trigger1Y)),NA())</f>
        <v>2.446508025055949E-2</v>
      </c>
      <c r="N1149" s="177">
        <f>IFERROR(_xll.qlIndexFixing(ONIndex1M,I1149,TRUE,_xll.ohTrigger(RecalcTrigger,Trigger1M)),NA())</f>
        <v>2.3030064611683221E-2</v>
      </c>
      <c r="O1149" s="44">
        <f>IFERROR(_xll.qlIndexFixing(ONIndex3M,I1149,TRUE,_xll.ohTrigger(RecalcTrigger,Trigger3M)),NA())</f>
        <v>2.3663003879289546E-2</v>
      </c>
      <c r="P1149" s="44">
        <f>IFERROR(_xll.qlIndexFixing(ONIndex6M,I1149,TRUE,_xll.ohTrigger(RecalcTrigger,Trigger6M)),NA())</f>
        <v>2.3809460946278005E-2</v>
      </c>
      <c r="Q1149" s="178">
        <f>IFERROR(_xll.qlIndexFixing(ONIndex1Y,I1149,TRUE,_xll.ohTrigger(RecalcTrigger,Trigger1Y)),NA())</f>
        <v>2.4292300828808733E-2</v>
      </c>
    </row>
    <row r="1150" spans="2:17" x14ac:dyDescent="0.2">
      <c r="B1150" s="39" t="s">
        <v>42</v>
      </c>
      <c r="D1150" s="42">
        <f>_xll.qlCalendarAdvance(Calendar,$D1149,B1150,"f",FALSE)</f>
        <v>47443</v>
      </c>
      <c r="E1150" s="172">
        <f>_xll.qlInterestRateIndexValueDate(IndexON,D1150)</f>
        <v>47443</v>
      </c>
      <c r="F1150" s="188">
        <f>IFERROR(_xll.qlIndexFixing(IndexON,D1150,TRUE,_xll.ohTrigger(RecalcTrigger,TriggerON)),NA())</f>
        <v>2.2495131627321419E-2</v>
      </c>
      <c r="H1150" s="42">
        <f>_xll.qlCalendarAdvance(Calendar,$H1149,B1150,"f",FALSE)</f>
        <v>47443</v>
      </c>
      <c r="I1150" s="172">
        <f>_xll.qlInterestRateIndexValueDate(Index1M,$H1150)</f>
        <v>47443</v>
      </c>
      <c r="J1150" s="177">
        <f>IFERROR(_xll.qlIndexFixing(Index1M,$H1150,TRUE,_xll.ohTrigger(RecalcTrigger,Trigger1M)),NA())</f>
        <v>2.3044236904395388E-2</v>
      </c>
      <c r="K1150" s="44">
        <f>IFERROR(_xll.qlIndexFixing(Index3M,H1150,TRUE,_xll.ohTrigger(RecalcTrigger,Trigger3M)),NA())</f>
        <v>2.3708511074706156E-2</v>
      </c>
      <c r="L1150" s="44">
        <f>IFERROR(_xll.qlIndexFixing(Index6M,$H1150,TRUE,_xll.ohTrigger(RecalcTrigger,Trigger6M)),NA())</f>
        <v>2.3881753089421927E-2</v>
      </c>
      <c r="M1150" s="178">
        <f>IFERROR(_xll.qlIndexFixing(Index1Y,$H1150,TRUE,_xll.ohTrigger(RecalcTrigger,Trigger1Y)),NA())</f>
        <v>2.4460070826855196E-2</v>
      </c>
      <c r="N1150" s="177">
        <f>IFERROR(_xll.qlIndexFixing(ONIndex1M,I1150,TRUE,_xll.ohTrigger(RecalcTrigger,Trigger1M)),NA())</f>
        <v>2.3027878801918922E-2</v>
      </c>
      <c r="O1150" s="44">
        <f>IFERROR(_xll.qlIndexFixing(ONIndex3M,I1150,TRUE,_xll.ohTrigger(RecalcTrigger,Trigger3M)),NA())</f>
        <v>2.3660024701160909E-2</v>
      </c>
      <c r="P1150" s="44">
        <f>IFERROR(_xll.qlIndexFixing(ONIndex6M,I1150,TRUE,_xll.ohTrigger(RecalcTrigger,Trigger6M)),NA())</f>
        <v>2.3804675033641809E-2</v>
      </c>
      <c r="Q1150" s="178">
        <f>IFERROR(_xll.qlIndexFixing(ONIndex1Y,I1150,TRUE,_xll.ohTrigger(RecalcTrigger,Trigger1Y)),NA())</f>
        <v>2.4288096292590655E-2</v>
      </c>
    </row>
    <row r="1151" spans="2:17" x14ac:dyDescent="0.2">
      <c r="B1151" s="39" t="s">
        <v>42</v>
      </c>
      <c r="D1151" s="42">
        <f>_xll.qlCalendarAdvance(Calendar,$D1150,B1151,"f",FALSE)</f>
        <v>47450</v>
      </c>
      <c r="E1151" s="172">
        <f>_xll.qlInterestRateIndexValueDate(IndexON,D1151)</f>
        <v>47450</v>
      </c>
      <c r="F1151" s="188">
        <f>IFERROR(_xll.qlIndexFixing(IndexON,D1151,TRUE,_xll.ohTrigger(RecalcTrigger,TriggerON)),NA())</f>
        <v>2.2493018764639938E-2</v>
      </c>
      <c r="H1151" s="42">
        <f>_xll.qlCalendarAdvance(Calendar,$H1150,B1151,"f",FALSE)</f>
        <v>47450</v>
      </c>
      <c r="I1151" s="172">
        <f>_xll.qlInterestRateIndexValueDate(Index1M,$H1151)</f>
        <v>47450</v>
      </c>
      <c r="J1151" s="177">
        <f>IFERROR(_xll.qlIndexFixing(Index1M,$H1151,TRUE,_xll.ohTrigger(RecalcTrigger,Trigger1M)),NA())</f>
        <v>2.3041903614849001E-2</v>
      </c>
      <c r="K1151" s="44">
        <f>IFERROR(_xll.qlIndexFixing(Index3M,H1151,TRUE,_xll.ohTrigger(RecalcTrigger,Trigger3M)),NA())</f>
        <v>2.3705050284633739E-2</v>
      </c>
      <c r="L1151" s="44">
        <f>IFERROR(_xll.qlIndexFixing(Index6M,$H1151,TRUE,_xll.ohTrigger(RecalcTrigger,Trigger6M)),NA())</f>
        <v>2.3876800206365068E-2</v>
      </c>
      <c r="M1151" s="178">
        <f>IFERROR(_xll.qlIndexFixing(Index1Y,$H1151,TRUE,_xll.ohTrigger(RecalcTrigger,Trigger1Y)),NA())</f>
        <v>2.4455034829938604E-2</v>
      </c>
      <c r="N1151" s="177">
        <f>IFERROR(_xll.qlIndexFixing(ONIndex1M,I1151,TRUE,_xll.ohTrigger(RecalcTrigger,Trigger1M)),NA())</f>
        <v>2.3025646363635799E-2</v>
      </c>
      <c r="O1151" s="44">
        <f>IFERROR(_xll.qlIndexFixing(ONIndex3M,I1151,TRUE,_xll.ohTrigger(RecalcTrigger,Trigger3M)),NA())</f>
        <v>2.365698401927907E-2</v>
      </c>
      <c r="P1151" s="44">
        <f>IFERROR(_xll.qlIndexFixing(ONIndex6M,I1151,TRUE,_xll.ohTrigger(RecalcTrigger,Trigger6M)),NA())</f>
        <v>2.3799881231555409E-2</v>
      </c>
      <c r="Q1151" s="178">
        <f>IFERROR(_xll.qlIndexFixing(ONIndex1Y,I1151,TRUE,_xll.ohTrigger(RecalcTrigger,Trigger1Y)),NA())</f>
        <v>2.4283865331070631E-2</v>
      </c>
    </row>
    <row r="1152" spans="2:17" x14ac:dyDescent="0.2">
      <c r="B1152" s="39" t="s">
        <v>42</v>
      </c>
      <c r="D1152" s="42">
        <f>_xll.qlCalendarAdvance(Calendar,$D1151,B1152,"f",FALSE)</f>
        <v>47457</v>
      </c>
      <c r="E1152" s="172">
        <f>_xll.qlInterestRateIndexValueDate(IndexON,D1152)</f>
        <v>47457</v>
      </c>
      <c r="F1152" s="188">
        <f>IFERROR(_xll.qlIndexFixing(IndexON,D1152,TRUE,_xll.ohTrigger(RecalcTrigger,TriggerON)),NA())</f>
        <v>2.2490851042784588E-2</v>
      </c>
      <c r="H1152" s="42">
        <f>_xll.qlCalendarAdvance(Calendar,$H1151,B1152,"f",FALSE)</f>
        <v>47457</v>
      </c>
      <c r="I1152" s="172">
        <f>_xll.qlInterestRateIndexValueDate(Index1M,$H1152)</f>
        <v>47457</v>
      </c>
      <c r="J1152" s="177">
        <f>IFERROR(_xll.qlIndexFixing(Index1M,$H1152,TRUE,_xll.ohTrigger(RecalcTrigger,Trigger1M)),NA())</f>
        <v>2.3041180139653977E-2</v>
      </c>
      <c r="K1152" s="44">
        <f>IFERROR(_xll.qlIndexFixing(Index3M,H1152,TRUE,_xll.ohTrigger(RecalcTrigger,Trigger3M)),NA())</f>
        <v>2.3700517782500055E-2</v>
      </c>
      <c r="L1152" s="44">
        <f>IFERROR(_xll.qlIndexFixing(Index6M,$H1152,TRUE,_xll.ohTrigger(RecalcTrigger,Trigger6M)),NA())</f>
        <v>2.3872259805295466E-2</v>
      </c>
      <c r="M1152" s="178">
        <f>IFERROR(_xll.qlIndexFixing(Index1Y,$H1152,TRUE,_xll.ohTrigger(RecalcTrigger,Trigger1Y)),NA())</f>
        <v>2.4449972324968039E-2</v>
      </c>
      <c r="N1152" s="177">
        <f>IFERROR(_xll.qlIndexFixing(ONIndex1M,I1152,TRUE,_xll.ohTrigger(RecalcTrigger,Trigger1M)),NA())</f>
        <v>2.3023367296995945E-2</v>
      </c>
      <c r="O1152" s="44">
        <f>IFERROR(_xll.qlIndexFixing(ONIndex3M,I1152,TRUE,_xll.ohTrigger(RecalcTrigger,Trigger3M)),NA())</f>
        <v>2.3653881833725077E-2</v>
      </c>
      <c r="P1152" s="44">
        <f>IFERROR(_xll.qlIndexFixing(ONIndex6M,I1152,TRUE,_xll.ohTrigger(RecalcTrigger,Trigger6M)),NA())</f>
        <v>2.3795079540018804E-2</v>
      </c>
      <c r="Q1152" s="178">
        <f>IFERROR(_xll.qlIndexFixing(ONIndex1Y,I1152,TRUE,_xll.ohTrigger(RecalcTrigger,Trigger1Y)),NA())</f>
        <v>2.4279607944653891E-2</v>
      </c>
    </row>
    <row r="1153" spans="2:17" x14ac:dyDescent="0.2">
      <c r="B1153" s="39" t="s">
        <v>42</v>
      </c>
      <c r="D1153" s="42">
        <f>_xll.qlCalendarAdvance(Calendar,$D1152,B1153,"f",FALSE)</f>
        <v>47464</v>
      </c>
      <c r="E1153" s="172">
        <f>_xll.qlInterestRateIndexValueDate(IndexON,D1153)</f>
        <v>47464</v>
      </c>
      <c r="F1153" s="188">
        <f>IFERROR(_xll.qlIndexFixing(IndexON,D1153,TRUE,_xll.ohTrigger(RecalcTrigger,TriggerON)),NA())</f>
        <v>2.2488628461917459E-2</v>
      </c>
      <c r="H1153" s="42">
        <f>_xll.qlCalendarAdvance(Calendar,$H1152,B1153,"f",FALSE)</f>
        <v>47464</v>
      </c>
      <c r="I1153" s="172">
        <f>_xll.qlInterestRateIndexValueDate(Index1M,$H1153)</f>
        <v>47464</v>
      </c>
      <c r="J1153" s="177">
        <f>IFERROR(_xll.qlIndexFixing(Index1M,$H1153,TRUE,_xll.ohTrigger(RecalcTrigger,Trigger1M)),NA())</f>
        <v>2.3038742952461982E-2</v>
      </c>
      <c r="K1153" s="44">
        <f>IFERROR(_xll.qlIndexFixing(Index3M,H1153,TRUE,_xll.ohTrigger(RecalcTrigger,Trigger3M)),NA())</f>
        <v>2.369694256487017E-2</v>
      </c>
      <c r="L1153" s="44">
        <f>IFERROR(_xll.qlIndexFixing(Index6M,$H1153,TRUE,_xll.ohTrigger(RecalcTrigger,Trigger6M)),NA())</f>
        <v>2.3867290089134977E-2</v>
      </c>
      <c r="M1153" s="178">
        <f>IFERROR(_xll.qlIndexFixing(Index1Y,$H1153,TRUE,_xll.ohTrigger(RecalcTrigger,Trigger1Y)),NA())</f>
        <v>2.4444883377101378E-2</v>
      </c>
      <c r="N1153" s="177">
        <f>IFERROR(_xll.qlIndexFixing(ONIndex1M,I1153,TRUE,_xll.ohTrigger(RecalcTrigger,Trigger1M)),NA())</f>
        <v>2.3021041601918313E-2</v>
      </c>
      <c r="O1153" s="44">
        <f>IFERROR(_xll.qlIndexFixing(ONIndex3M,I1153,TRUE,_xll.ohTrigger(RecalcTrigger,Trigger3M)),NA())</f>
        <v>2.3650718144336835E-2</v>
      </c>
      <c r="P1153" s="44">
        <f>IFERROR(_xll.qlIndexFixing(ONIndex6M,I1153,TRUE,_xll.ohTrigger(RecalcTrigger,Trigger6M)),NA())</f>
        <v>2.3790269958950949E-2</v>
      </c>
      <c r="Q1153" s="178">
        <f>IFERROR(_xll.qlIndexFixing(ONIndex1Y,I1153,TRUE,_xll.ohTrigger(RecalcTrigger,Trigger1Y)),NA())</f>
        <v>2.4275324133016252E-2</v>
      </c>
    </row>
    <row r="1154" spans="2:17" x14ac:dyDescent="0.2">
      <c r="B1154" s="39" t="s">
        <v>42</v>
      </c>
      <c r="D1154" s="42">
        <f>_xll.qlCalendarAdvance(Calendar,$D1153,B1154,"f",FALSE)</f>
        <v>47471</v>
      </c>
      <c r="E1154" s="172">
        <f>_xll.qlInterestRateIndexValueDate(IndexON,D1154)</f>
        <v>47471</v>
      </c>
      <c r="F1154" s="188">
        <f>IFERROR(_xll.qlIndexFixing(IndexON,D1154,TRUE,_xll.ohTrigger(RecalcTrigger,TriggerON)),NA())</f>
        <v>2.2486351021876461E-2</v>
      </c>
      <c r="H1154" s="42">
        <f>_xll.qlCalendarAdvance(Calendar,$H1153,B1154,"f",FALSE)</f>
        <v>47471</v>
      </c>
      <c r="I1154" s="172">
        <f>_xll.qlInterestRateIndexValueDate(Index1M,$H1154)</f>
        <v>47471</v>
      </c>
      <c r="J1154" s="177">
        <f>IFERROR(_xll.qlIndexFixing(Index1M,$H1154,TRUE,_xll.ohTrigger(RecalcTrigger,Trigger1M)),NA())</f>
        <v>2.303625904320902E-2</v>
      </c>
      <c r="K1154" s="44">
        <f>IFERROR(_xll.qlIndexFixing(Index3M,H1154,TRUE,_xll.ohTrigger(RecalcTrigger,Trigger3M)),NA())</f>
        <v>2.3693305491310376E-2</v>
      </c>
      <c r="L1154" s="44">
        <f>IFERROR(_xll.qlIndexFixing(Index6M,$H1154,TRUE,_xll.ohTrigger(RecalcTrigger,Trigger6M)),NA())</f>
        <v>2.386231240224956E-2</v>
      </c>
      <c r="M1154" s="178">
        <f>IFERROR(_xll.qlIndexFixing(Index1Y,$H1154,TRUE,_xll.ohTrigger(RecalcTrigger,Trigger1Y)),NA())</f>
        <v>2.4439768051498056E-2</v>
      </c>
      <c r="N1154" s="177">
        <f>IFERROR(_xll.qlIndexFixing(ONIndex1M,I1154,TRUE,_xll.ohTrigger(RecalcTrigger,Trigger1M)),NA())</f>
        <v>2.3018669278402903E-2</v>
      </c>
      <c r="O1154" s="44">
        <f>IFERROR(_xll.qlIndexFixing(ONIndex3M,I1154,TRUE,_xll.ohTrigger(RecalcTrigger,Trigger3M)),NA())</f>
        <v>2.3647492951438531E-2</v>
      </c>
      <c r="P1154" s="44">
        <f>IFERROR(_xll.qlIndexFixing(ONIndex6M,I1154,TRUE,_xll.ohTrigger(RecalcTrigger,Trigger6M)),NA())</f>
        <v>2.378545248843289E-2</v>
      </c>
      <c r="Q1154" s="178">
        <f>IFERROR(_xll.qlIndexFixing(ONIndex1Y,I1154,TRUE,_xll.ohTrigger(RecalcTrigger,Trigger1Y)),NA())</f>
        <v>2.427101389640085E-2</v>
      </c>
    </row>
    <row r="1155" spans="2:17" x14ac:dyDescent="0.2">
      <c r="B1155" s="39" t="s">
        <v>42</v>
      </c>
      <c r="D1155" s="42">
        <f>_xll.qlCalendarAdvance(Calendar,$D1154,B1155,"f",FALSE)</f>
        <v>47479</v>
      </c>
      <c r="E1155" s="172">
        <f>_xll.qlInterestRateIndexValueDate(IndexON,D1155)</f>
        <v>47479</v>
      </c>
      <c r="F1155" s="188">
        <f>IFERROR(_xll.qlIndexFixing(IndexON,D1155,TRUE,_xll.ohTrigger(RecalcTrigger,TriggerON)),NA())</f>
        <v>2.2483681058893534E-2</v>
      </c>
      <c r="H1155" s="42">
        <f>_xll.qlCalendarAdvance(Calendar,$H1154,B1155,"f",FALSE)</f>
        <v>47479</v>
      </c>
      <c r="I1155" s="172">
        <f>_xll.qlInterestRateIndexValueDate(Index1M,$H1155)</f>
        <v>47479</v>
      </c>
      <c r="J1155" s="177">
        <f>IFERROR(_xll.qlIndexFixing(Index1M,$H1155,TRUE,_xll.ohTrigger(RecalcTrigger,Trigger1M)),NA())</f>
        <v>2.3032822193316572E-2</v>
      </c>
      <c r="K1155" s="44">
        <f>IFERROR(_xll.qlIndexFixing(Index3M,H1155,TRUE,_xll.ohTrigger(RecalcTrigger,Trigger3M)),NA())</f>
        <v>2.3689073094068092E-2</v>
      </c>
      <c r="L1155" s="44">
        <f>IFERROR(_xll.qlIndexFixing(Index6M,$H1155,TRUE,_xll.ohTrigger(RecalcTrigger,Trigger6M)),NA())</f>
        <v>2.3856613857242723E-2</v>
      </c>
      <c r="M1155" s="178">
        <f>IFERROR(_xll.qlIndexFixing(Index1Y,$H1155,TRUE,_xll.ohTrigger(RecalcTrigger,Trigger1Y)),NA())</f>
        <v>2.4433889749412074E-2</v>
      </c>
      <c r="N1155" s="177">
        <f>IFERROR(_xll.qlIndexFixing(ONIndex1M,I1155,TRUE,_xll.ohTrigger(RecalcTrigger,Trigger1M)),NA())</f>
        <v>2.3015900955627444E-2</v>
      </c>
      <c r="O1155" s="44">
        <f>IFERROR(_xll.qlIndexFixing(ONIndex3M,I1155,TRUE,_xll.ohTrigger(RecalcTrigger,Trigger3M)),NA())</f>
        <v>2.3643731705876858E-2</v>
      </c>
      <c r="P1155" s="44">
        <f>IFERROR(_xll.qlIndexFixing(ONIndex6M,I1155,TRUE,_xll.ohTrigger(RecalcTrigger,Trigger6M)),NA())</f>
        <v>2.3779937147274666E-2</v>
      </c>
      <c r="Q1155" s="178">
        <f>IFERROR(_xll.qlIndexFixing(ONIndex1Y,I1155,TRUE,_xll.ohTrigger(RecalcTrigger,Trigger1Y)),NA())</f>
        <v>2.4266055554317267E-2</v>
      </c>
    </row>
    <row r="1156" spans="2:17" x14ac:dyDescent="0.2">
      <c r="B1156" s="39" t="s">
        <v>42</v>
      </c>
      <c r="D1156" s="42">
        <f>_xll.qlCalendarAdvance(Calendar,$D1155,B1156,"f",FALSE)</f>
        <v>47486</v>
      </c>
      <c r="E1156" s="172">
        <f>_xll.qlInterestRateIndexValueDate(IndexON,D1156)</f>
        <v>47486</v>
      </c>
      <c r="F1156" s="188">
        <f>IFERROR(_xll.qlIndexFixing(IndexON,D1156,TRUE,_xll.ohTrigger(RecalcTrigger,TriggerON)),NA())</f>
        <v>2.2481286063734673E-2</v>
      </c>
      <c r="H1156" s="42">
        <f>_xll.qlCalendarAdvance(Calendar,$H1155,B1156,"f",FALSE)</f>
        <v>47486</v>
      </c>
      <c r="I1156" s="172">
        <f>_xll.qlInterestRateIndexValueDate(Index1M,$H1156)</f>
        <v>47486</v>
      </c>
      <c r="J1156" s="177">
        <f>IFERROR(_xll.qlIndexFixing(Index1M,$H1156,TRUE,_xll.ohTrigger(RecalcTrigger,Trigger1M)),NA())</f>
        <v>2.3030241665418644E-2</v>
      </c>
      <c r="K1156" s="44">
        <f>IFERROR(_xll.qlIndexFixing(Index3M,H1156,TRUE,_xll.ohTrigger(RecalcTrigger,Trigger3M)),NA())</f>
        <v>2.3685303472644356E-2</v>
      </c>
      <c r="L1156" s="44">
        <f>IFERROR(_xll.qlIndexFixing(Index6M,$H1156,TRUE,_xll.ohTrigger(RecalcTrigger,Trigger6M)),NA())</f>
        <v>2.3851202337941035E-2</v>
      </c>
      <c r="M1156" s="178">
        <f>IFERROR(_xll.qlIndexFixing(Index1Y,$H1156,TRUE,_xll.ohTrigger(RecalcTrigger,Trigger1Y)),NA())</f>
        <v>2.4428718119504644E-2</v>
      </c>
      <c r="N1156" s="177">
        <f>IFERROR(_xll.qlIndexFixing(ONIndex1M,I1156,TRUE,_xll.ohTrigger(RecalcTrigger,Trigger1M)),NA())</f>
        <v>2.3013428714123707E-2</v>
      </c>
      <c r="O1156" s="44">
        <f>IFERROR(_xll.qlIndexFixing(ONIndex3M,I1156,TRUE,_xll.ohTrigger(RecalcTrigger,Trigger3M)),NA())</f>
        <v>2.3640374719163804E-2</v>
      </c>
      <c r="P1156" s="44">
        <f>IFERROR(_xll.qlIndexFixing(ONIndex6M,I1156,TRUE,_xll.ohTrigger(RecalcTrigger,Trigger6M)),NA())</f>
        <v>2.3775102770745571E-2</v>
      </c>
      <c r="Q1156" s="178">
        <f>IFERROR(_xll.qlIndexFixing(ONIndex1Y,I1156,TRUE,_xll.ohTrigger(RecalcTrigger,Trigger1Y)),NA())</f>
        <v>2.4261688692448491E-2</v>
      </c>
    </row>
    <row r="1157" spans="2:17" x14ac:dyDescent="0.2">
      <c r="B1157" s="39" t="s">
        <v>42</v>
      </c>
      <c r="D1157" s="42">
        <f>_xll.qlCalendarAdvance(Calendar,$D1156,B1157,"f",FALSE)</f>
        <v>47493</v>
      </c>
      <c r="E1157" s="172">
        <f>_xll.qlInterestRateIndexValueDate(IndexON,D1157)</f>
        <v>47493</v>
      </c>
      <c r="F1157" s="188">
        <f>IFERROR(_xll.qlIndexFixing(IndexON,D1157,TRUE,_xll.ohTrigger(RecalcTrigger,TriggerON)),NA())</f>
        <v>2.2478836209401942E-2</v>
      </c>
      <c r="H1157" s="42">
        <f>_xll.qlCalendarAdvance(Calendar,$H1156,B1157,"f",FALSE)</f>
        <v>47493</v>
      </c>
      <c r="I1157" s="172">
        <f>_xll.qlInterestRateIndexValueDate(Index1M,$H1157)</f>
        <v>47493</v>
      </c>
      <c r="J1157" s="177">
        <f>IFERROR(_xll.qlIndexFixing(Index1M,$H1157,TRUE,_xll.ohTrigger(RecalcTrigger,Trigger1M)),NA())</f>
        <v>2.3027614418475728E-2</v>
      </c>
      <c r="K1157" s="44">
        <f>IFERROR(_xll.qlIndexFixing(Index3M,H1157,TRUE,_xll.ohTrigger(RecalcTrigger,Trigger3M)),NA())</f>
        <v>2.3681471995817507E-2</v>
      </c>
      <c r="L1157" s="44">
        <f>IFERROR(_xll.qlIndexFixing(Index6M,$H1157,TRUE,_xll.ohTrigger(RecalcTrigger,Trigger6M)),NA())</f>
        <v>2.3846200494815201E-2</v>
      </c>
      <c r="M1157" s="178">
        <f>IFERROR(_xll.qlIndexFixing(Index1Y,$H1157,TRUE,_xll.ohTrigger(RecalcTrigger,Trigger1Y)),NA())</f>
        <v>2.4423520316651404E-2</v>
      </c>
      <c r="N1157" s="177">
        <f>IFERROR(_xll.qlIndexFixing(ONIndex1M,I1157,TRUE,_xll.ohTrigger(RecalcTrigger,Trigger1M)),NA())</f>
        <v>2.3010909844182192E-2</v>
      </c>
      <c r="O1157" s="44">
        <f>IFERROR(_xll.qlIndexFixing(ONIndex3M,I1157,TRUE,_xll.ohTrigger(RecalcTrigger,Trigger3M)),NA())</f>
        <v>2.3636956228616501E-2</v>
      </c>
      <c r="P1157" s="44">
        <f>IFERROR(_xll.qlIndexFixing(ONIndex6M,I1157,TRUE,_xll.ohTrigger(RecalcTrigger,Trigger6M)),NA())</f>
        <v>2.3770260504685226E-2</v>
      </c>
      <c r="Q1157" s="178">
        <f>IFERROR(_xll.qlIndexFixing(ONIndex1Y,I1157,TRUE,_xll.ohTrigger(RecalcTrigger,Trigger1Y)),NA())</f>
        <v>2.4257295405520907E-2</v>
      </c>
    </row>
    <row r="1158" spans="2:17" x14ac:dyDescent="0.2">
      <c r="B1158" s="39" t="s">
        <v>42</v>
      </c>
      <c r="D1158" s="42">
        <f>_xll.qlCalendarAdvance(Calendar,$D1157,B1158,"f",FALSE)</f>
        <v>47500</v>
      </c>
      <c r="E1158" s="172">
        <f>_xll.qlInterestRateIndexValueDate(IndexON,D1158)</f>
        <v>47500</v>
      </c>
      <c r="F1158" s="188">
        <f>IFERROR(_xll.qlIndexFixing(IndexON,D1158,TRUE,_xll.ohTrigger(RecalcTrigger,TriggerON)),NA())</f>
        <v>2.2476331495976387E-2</v>
      </c>
      <c r="H1158" s="42">
        <f>_xll.qlCalendarAdvance(Calendar,$H1157,B1158,"f",FALSE)</f>
        <v>47500</v>
      </c>
      <c r="I1158" s="172">
        <f>_xll.qlInterestRateIndexValueDate(Index1M,$H1158)</f>
        <v>47500</v>
      </c>
      <c r="J1158" s="177">
        <f>IFERROR(_xll.qlIndexFixing(Index1M,$H1158,TRUE,_xll.ohTrigger(RecalcTrigger,Trigger1M)),NA())</f>
        <v>2.3024940452530882E-2</v>
      </c>
      <c r="K1158" s="44">
        <f>IFERROR(_xll.qlIndexFixing(Index3M,H1158,TRUE,_xll.ohTrigger(RecalcTrigger,Trigger3M)),NA())</f>
        <v>2.3677578663764052E-2</v>
      </c>
      <c r="L1158" s="44">
        <f>IFERROR(_xll.qlIndexFixing(Index6M,$H1158,TRUE,_xll.ohTrigger(RecalcTrigger,Trigger6M)),NA())</f>
        <v>2.384119068165453E-2</v>
      </c>
      <c r="M1158" s="178">
        <f>IFERROR(_xll.qlIndexFixing(Index1Y,$H1158,TRUE,_xll.ohTrigger(RecalcTrigger,Trigger1Y)),NA())</f>
        <v>2.4418296406015116E-2</v>
      </c>
      <c r="N1158" s="177">
        <f>IFERROR(_xll.qlIndexFixing(ONIndex1M,I1158,TRUE,_xll.ohTrigger(RecalcTrigger,Trigger1M)),NA())</f>
        <v>2.3008344345883947E-2</v>
      </c>
      <c r="O1158" s="44">
        <f>IFERROR(_xll.qlIndexFixing(ONIndex3M,I1158,TRUE,_xll.ohTrigger(RecalcTrigger,Trigger3M)),NA())</f>
        <v>2.3633476234397044E-2</v>
      </c>
      <c r="P1158" s="44">
        <f>IFERROR(_xll.qlIndexFixing(ONIndex6M,I1158,TRUE,_xll.ohTrigger(RecalcTrigger,Trigger6M)),NA())</f>
        <v>2.3765410349255722E-2</v>
      </c>
      <c r="Q1158" s="178">
        <f>IFERROR(_xll.qlIndexFixing(ONIndex1Y,I1158,TRUE,_xll.ohTrigger(RecalcTrigger,Trigger1Y)),NA())</f>
        <v>2.4252875693453468E-2</v>
      </c>
    </row>
    <row r="1159" spans="2:17" x14ac:dyDescent="0.2">
      <c r="B1159" s="39" t="s">
        <v>42</v>
      </c>
      <c r="D1159" s="42">
        <f>_xll.qlCalendarAdvance(Calendar,$D1158,B1159,"f",FALSE)</f>
        <v>47507</v>
      </c>
      <c r="E1159" s="172">
        <f>_xll.qlInterestRateIndexValueDate(IndexON,D1159)</f>
        <v>47507</v>
      </c>
      <c r="F1159" s="188">
        <f>IFERROR(_xll.qlIndexFixing(IndexON,D1159,TRUE,_xll.ohTrigger(RecalcTrigger,TriggerON)),NA())</f>
        <v>2.2473771923539054E-2</v>
      </c>
      <c r="H1159" s="42">
        <f>_xll.qlCalendarAdvance(Calendar,$H1158,B1159,"f",FALSE)</f>
        <v>47507</v>
      </c>
      <c r="I1159" s="172">
        <f>_xll.qlInterestRateIndexValueDate(Index1M,$H1159)</f>
        <v>47507</v>
      </c>
      <c r="J1159" s="177">
        <f>IFERROR(_xll.qlIndexFixing(Index1M,$H1159,TRUE,_xll.ohTrigger(RecalcTrigger,Trigger1M)),NA())</f>
        <v>2.3022219767609431E-2</v>
      </c>
      <c r="K1159" s="44">
        <f>IFERROR(_xll.qlIndexFixing(Index3M,H1159,TRUE,_xll.ohTrigger(RecalcTrigger,Trigger3M)),NA())</f>
        <v>2.3673623476661392E-2</v>
      </c>
      <c r="L1159" s="44">
        <f>IFERROR(_xll.qlIndexFixing(Index6M,$H1159,TRUE,_xll.ohTrigger(RecalcTrigger,Trigger6M)),NA())</f>
        <v>2.3836172898517236E-2</v>
      </c>
      <c r="M1159" s="178">
        <f>IFERROR(_xll.qlIndexFixing(Index1Y,$H1159,TRUE,_xll.ohTrigger(RecalcTrigger,Trigger1Y)),NA())</f>
        <v>2.4413046452757881E-2</v>
      </c>
      <c r="N1159" s="177">
        <f>IFERROR(_xll.qlIndexFixing(ONIndex1M,I1159,TRUE,_xll.ohTrigger(RecalcTrigger,Trigger1M)),NA())</f>
        <v>2.3005732219147923E-2</v>
      </c>
      <c r="O1159" s="44">
        <f>IFERROR(_xll.qlIndexFixing(ONIndex3M,I1159,TRUE,_xll.ohTrigger(RecalcTrigger,Trigger3M)),NA())</f>
        <v>2.3629934736586478E-2</v>
      </c>
      <c r="P1159" s="44">
        <f>IFERROR(_xll.qlIndexFixing(ONIndex6M,I1159,TRUE,_xll.ohTrigger(RecalcTrigger,Trigger6M)),NA())</f>
        <v>2.3760552304213922E-2</v>
      </c>
      <c r="Q1159" s="178">
        <f>IFERROR(_xll.qlIndexFixing(ONIndex1Y,I1159,TRUE,_xll.ohTrigger(RecalcTrigger,Trigger1Y)),NA())</f>
        <v>2.4248429556327222E-2</v>
      </c>
    </row>
    <row r="1160" spans="2:17" x14ac:dyDescent="0.2">
      <c r="B1160" s="39" t="s">
        <v>42</v>
      </c>
      <c r="D1160" s="42">
        <f>_xll.qlCalendarAdvance(Calendar,$D1159,B1160,"f",FALSE)</f>
        <v>47514</v>
      </c>
      <c r="E1160" s="172">
        <f>_xll.qlInterestRateIndexValueDate(IndexON,D1160)</f>
        <v>47514</v>
      </c>
      <c r="F1160" s="188">
        <f>IFERROR(_xll.qlIndexFixing(IndexON,D1160,TRUE,_xll.ohTrigger(RecalcTrigger,TriggerON)),NA())</f>
        <v>2.2471157492008897E-2</v>
      </c>
      <c r="H1160" s="42">
        <f>_xll.qlCalendarAdvance(Calendar,$H1159,B1160,"f",FALSE)</f>
        <v>47514</v>
      </c>
      <c r="I1160" s="172">
        <f>_xll.qlInterestRateIndexValueDate(Index1M,$H1160)</f>
        <v>47514</v>
      </c>
      <c r="J1160" s="177">
        <f>IFERROR(_xll.qlIndexFixing(Index1M,$H1160,TRUE,_xll.ohTrigger(RecalcTrigger,Trigger1M)),NA())</f>
        <v>2.3017355809347041E-2</v>
      </c>
      <c r="K1160" s="44">
        <f>IFERROR(_xll.qlIndexFixing(Index3M,H1160,TRUE,_xll.ohTrigger(RecalcTrigger,Trigger3M)),NA())</f>
        <v>2.3669138852955133E-2</v>
      </c>
      <c r="L1160" s="44">
        <f>IFERROR(_xll.qlIndexFixing(Index6M,$H1160,TRUE,_xll.ohTrigger(RecalcTrigger,Trigger6M)),NA())</f>
        <v>2.3831147145463315E-2</v>
      </c>
      <c r="M1160" s="178">
        <f>IFERROR(_xll.qlIndexFixing(Index1Y,$H1160,TRUE,_xll.ohTrigger(RecalcTrigger,Trigger1Y)),NA())</f>
        <v>2.4407770522043792E-2</v>
      </c>
      <c r="N1160" s="177">
        <f>IFERROR(_xll.qlIndexFixing(ONIndex1M,I1160,TRUE,_xll.ohTrigger(RecalcTrigger,Trigger1M)),NA())</f>
        <v>2.3003073463974122E-2</v>
      </c>
      <c r="O1160" s="44">
        <f>IFERROR(_xll.qlIndexFixing(ONIndex3M,I1160,TRUE,_xll.ohTrigger(RecalcTrigger,Trigger3M)),NA())</f>
        <v>2.3626331734941663E-2</v>
      </c>
      <c r="P1160" s="44">
        <f>IFERROR(_xll.qlIndexFixing(ONIndex6M,I1160,TRUE,_xll.ohTrigger(RecalcTrigger,Trigger6M)),NA())</f>
        <v>2.3755686369802964E-2</v>
      </c>
      <c r="Q1160" s="178">
        <f>IFERROR(_xll.qlIndexFixing(ONIndex1Y,I1160,TRUE,_xll.ohTrigger(RecalcTrigger,Trigger1Y)),NA())</f>
        <v>2.4243956994142168E-2</v>
      </c>
    </row>
    <row r="1161" spans="2:17" x14ac:dyDescent="0.2">
      <c r="B1161" s="39" t="s">
        <v>42</v>
      </c>
      <c r="D1161" s="42">
        <f>_xll.qlCalendarAdvance(Calendar,$D1160,B1161,"f",FALSE)</f>
        <v>47521</v>
      </c>
      <c r="E1161" s="172">
        <f>_xll.qlInterestRateIndexValueDate(IndexON,D1161)</f>
        <v>47521</v>
      </c>
      <c r="F1161" s="188">
        <f>IFERROR(_xll.qlIndexFixing(IndexON,D1161,TRUE,_xll.ohTrigger(RecalcTrigger,TriggerON)),NA())</f>
        <v>2.2468488201223824E-2</v>
      </c>
      <c r="H1161" s="42">
        <f>_xll.qlCalendarAdvance(Calendar,$H1160,B1161,"f",FALSE)</f>
        <v>47521</v>
      </c>
      <c r="I1161" s="172">
        <f>_xll.qlInterestRateIndexValueDate(Index1M,$H1161)</f>
        <v>47521</v>
      </c>
      <c r="J1161" s="177">
        <f>IFERROR(_xll.qlIndexFixing(Index1M,$H1161,TRUE,_xll.ohTrigger(RecalcTrigger,Trigger1M)),NA())</f>
        <v>2.3014555740561039E-2</v>
      </c>
      <c r="K1161" s="44">
        <f>IFERROR(_xll.qlIndexFixing(Index3M,H1161,TRUE,_xll.ohTrigger(RecalcTrigger,Trigger3M)),NA())</f>
        <v>2.3665064637897176E-2</v>
      </c>
      <c r="L1161" s="44">
        <f>IFERROR(_xll.qlIndexFixing(Index6M,$H1161,TRUE,_xll.ohTrigger(RecalcTrigger,Trigger6M)),NA())</f>
        <v>2.3826113422551431E-2</v>
      </c>
      <c r="M1161" s="178">
        <f>IFERROR(_xll.qlIndexFixing(Index1Y,$H1161,TRUE,_xll.ohTrigger(RecalcTrigger,Trigger1Y)),NA())</f>
        <v>2.4402468679036726E-2</v>
      </c>
      <c r="N1161" s="177">
        <f>IFERROR(_xll.qlIndexFixing(ONIndex1M,I1161,TRUE,_xll.ohTrigger(RecalcTrigger,Trigger1M)),NA())</f>
        <v>2.3000368080362543E-2</v>
      </c>
      <c r="O1161" s="44">
        <f>IFERROR(_xll.qlIndexFixing(ONIndex3M,I1161,TRUE,_xll.ohTrigger(RecalcTrigger,Trigger3M)),NA())</f>
        <v>2.3622667229624694E-2</v>
      </c>
      <c r="P1161" s="44">
        <f>IFERROR(_xll.qlIndexFixing(ONIndex6M,I1161,TRUE,_xll.ohTrigger(RecalcTrigger,Trigger6M)),NA())</f>
        <v>2.3750812545941802E-2</v>
      </c>
      <c r="Q1161" s="178">
        <f>IFERROR(_xll.qlIndexFixing(ONIndex1Y,I1161,TRUE,_xll.ohTrigger(RecalcTrigger,Trigger1Y)),NA())</f>
        <v>2.4239458006736214E-2</v>
      </c>
    </row>
    <row r="1162" spans="2:17" x14ac:dyDescent="0.2">
      <c r="B1162" s="39" t="s">
        <v>42</v>
      </c>
      <c r="D1162" s="42">
        <f>_xll.qlCalendarAdvance(Calendar,$D1161,B1162,"f",FALSE)</f>
        <v>47528</v>
      </c>
      <c r="E1162" s="172">
        <f>_xll.qlInterestRateIndexValueDate(IndexON,D1162)</f>
        <v>47528</v>
      </c>
      <c r="F1162" s="188">
        <f>IFERROR(_xll.qlIndexFixing(IndexON,D1162,TRUE,_xll.ohTrigger(RecalcTrigger,TriggerON)),NA())</f>
        <v>2.2465764051508019E-2</v>
      </c>
      <c r="H1162" s="42">
        <f>_xll.qlCalendarAdvance(Calendar,$H1161,B1162,"f",FALSE)</f>
        <v>47528</v>
      </c>
      <c r="I1162" s="172">
        <f>_xll.qlInterestRateIndexValueDate(Index1M,$H1162)</f>
        <v>47528</v>
      </c>
      <c r="J1162" s="177">
        <f>IFERROR(_xll.qlIndexFixing(Index1M,$H1162,TRUE,_xll.ohTrigger(RecalcTrigger,Trigger1M)),NA())</f>
        <v>2.3011708964574749E-2</v>
      </c>
      <c r="K1162" s="44">
        <f>IFERROR(_xll.qlIndexFixing(Index3M,H1162,TRUE,_xll.ohTrigger(RecalcTrigger,Trigger3M)),NA())</f>
        <v>2.3660928572275319E-2</v>
      </c>
      <c r="L1162" s="44">
        <f>IFERROR(_xll.qlIndexFixing(Index6M,$H1162,TRUE,_xll.ohTrigger(RecalcTrigger,Trigger6M)),NA())</f>
        <v>2.3821071729839344E-2</v>
      </c>
      <c r="M1162" s="178">
        <f>IFERROR(_xll.qlIndexFixing(Index1Y,$H1162,TRUE,_xll.ohTrigger(RecalcTrigger,Trigger1Y)),NA())</f>
        <v>2.4397140988901889E-2</v>
      </c>
      <c r="N1162" s="177">
        <f>IFERROR(_xll.qlIndexFixing(ONIndex1M,I1162,TRUE,_xll.ohTrigger(RecalcTrigger,Trigger1M)),NA())</f>
        <v>2.299761606847528E-2</v>
      </c>
      <c r="O1162" s="44">
        <f>IFERROR(_xll.qlIndexFixing(ONIndex3M,I1162,TRUE,_xll.ohTrigger(RecalcTrigger,Trigger3M)),NA())</f>
        <v>2.3618941220554523E-2</v>
      </c>
      <c r="P1162" s="44">
        <f>IFERROR(_xll.qlIndexFixing(ONIndex6M,I1162,TRUE,_xll.ohTrigger(RecalcTrigger,Trigger6M)),NA())</f>
        <v>2.3745930832468343E-2</v>
      </c>
      <c r="Q1162" s="178">
        <f>IFERROR(_xll.qlIndexFixing(ONIndex1Y,I1162,TRUE,_xll.ohTrigger(RecalcTrigger,Trigger1Y)),NA())</f>
        <v>2.4234932594352498E-2</v>
      </c>
    </row>
    <row r="1163" spans="2:17" x14ac:dyDescent="0.2">
      <c r="B1163" s="39" t="s">
        <v>42</v>
      </c>
      <c r="D1163" s="42">
        <f>_xll.qlCalendarAdvance(Calendar,$D1162,B1163,"f",FALSE)</f>
        <v>47535</v>
      </c>
      <c r="E1163" s="172">
        <f>_xll.qlInterestRateIndexValueDate(IndexON,D1163)</f>
        <v>47535</v>
      </c>
      <c r="F1163" s="188">
        <f>IFERROR(_xll.qlIndexFixing(IndexON,D1163,TRUE,_xll.ohTrigger(RecalcTrigger,TriggerON)),NA())</f>
        <v>2.246298504269939E-2</v>
      </c>
      <c r="H1163" s="42">
        <f>_xll.qlCalendarAdvance(Calendar,$H1162,B1163,"f",FALSE)</f>
        <v>47535</v>
      </c>
      <c r="I1163" s="172">
        <f>_xll.qlInterestRateIndexValueDate(Index1M,$H1163)</f>
        <v>47535</v>
      </c>
      <c r="J1163" s="177">
        <f>IFERROR(_xll.qlIndexFixing(Index1M,$H1163,TRUE,_xll.ohTrigger(RecalcTrigger,Trigger1M)),NA())</f>
        <v>2.3008815481417113E-2</v>
      </c>
      <c r="K1163" s="44">
        <f>IFERROR(_xll.qlIndexFixing(Index3M,H1163,TRUE,_xll.ohTrigger(RecalcTrigger,Trigger3M)),NA())</f>
        <v>2.3656730656277155E-2</v>
      </c>
      <c r="L1163" s="44">
        <f>IFERROR(_xll.qlIndexFixing(Index6M,$H1163,TRUE,_xll.ohTrigger(RecalcTrigger,Trigger6M)),NA())</f>
        <v>2.3816022067388396E-2</v>
      </c>
      <c r="M1163" s="178">
        <f>IFERROR(_xll.qlIndexFixing(Index1Y,$H1163,TRUE,_xll.ohTrigger(RecalcTrigger,Trigger1Y)),NA())</f>
        <v>2.4391787516804708E-2</v>
      </c>
      <c r="N1163" s="177">
        <f>IFERROR(_xll.qlIndexFixing(ONIndex1M,I1163,TRUE,_xll.ohTrigger(RecalcTrigger,Trigger1M)),NA())</f>
        <v>2.2994817428069192E-2</v>
      </c>
      <c r="O1163" s="44">
        <f>IFERROR(_xll.qlIndexFixing(ONIndex3M,I1163,TRUE,_xll.ohTrigger(RecalcTrigger,Trigger3M)),NA())</f>
        <v>2.3615153707812198E-2</v>
      </c>
      <c r="P1163" s="44">
        <f>IFERROR(_xll.qlIndexFixing(ONIndex6M,I1163,TRUE,_xll.ohTrigger(RecalcTrigger,Trigger6M)),NA())</f>
        <v>2.3741041229625726E-2</v>
      </c>
      <c r="Q1163" s="178">
        <f>IFERROR(_xll.qlIndexFixing(ONIndex1Y,I1163,TRUE,_xll.ohTrigger(RecalcTrigger,Trigger1Y)),NA())</f>
        <v>2.4230380756828929E-2</v>
      </c>
    </row>
    <row r="1164" spans="2:17" x14ac:dyDescent="0.2">
      <c r="B1164" s="39" t="s">
        <v>42</v>
      </c>
      <c r="D1164" s="42">
        <f>_xll.qlCalendarAdvance(Calendar,$D1163,B1164,"f",FALSE)</f>
        <v>47542</v>
      </c>
      <c r="E1164" s="172">
        <f>_xll.qlInterestRateIndexValueDate(IndexON,D1164)</f>
        <v>47542</v>
      </c>
      <c r="F1164" s="188">
        <f>IFERROR(_xll.qlIndexFixing(IndexON,D1164,TRUE,_xll.ohTrigger(RecalcTrigger,TriggerON)),NA())</f>
        <v>2.2460151174797938E-2</v>
      </c>
      <c r="H1164" s="42">
        <f>_xll.qlCalendarAdvance(Calendar,$H1163,B1164,"f",FALSE)</f>
        <v>47542</v>
      </c>
      <c r="I1164" s="172">
        <f>_xll.qlInterestRateIndexValueDate(Index1M,$H1164)</f>
        <v>47542</v>
      </c>
      <c r="J1164" s="177">
        <f>IFERROR(_xll.qlIndexFixing(Index1M,$H1164,TRUE,_xll.ohTrigger(RecalcTrigger,Trigger1M)),NA())</f>
        <v>2.3006385829768567E-2</v>
      </c>
      <c r="K1164" s="44">
        <f>IFERROR(_xll.qlIndexFixing(Index3M,H1164,TRUE,_xll.ohTrigger(RecalcTrigger,Trigger3M)),NA())</f>
        <v>2.3653816099015092E-2</v>
      </c>
      <c r="L1164" s="44">
        <f>IFERROR(_xll.qlIndexFixing(Index6M,$H1164,TRUE,_xll.ohTrigger(RecalcTrigger,Trigger6M)),NA())</f>
        <v>2.3811783539753443E-2</v>
      </c>
      <c r="M1164" s="178">
        <f>IFERROR(_xll.qlIndexFixing(Index1Y,$H1164,TRUE,_xll.ohTrigger(RecalcTrigger,Trigger1Y)),NA())</f>
        <v>2.4386408327911058E-2</v>
      </c>
      <c r="N1164" s="177">
        <f>IFERROR(_xll.qlIndexFixing(ONIndex1M,I1164,TRUE,_xll.ohTrigger(RecalcTrigger,Trigger1M)),NA())</f>
        <v>2.2991972159225327E-2</v>
      </c>
      <c r="O1164" s="44">
        <f>IFERROR(_xll.qlIndexFixing(ONIndex3M,I1164,TRUE,_xll.ohTrigger(RecalcTrigger,Trigger3M)),NA())</f>
        <v>2.3611304691397716E-2</v>
      </c>
      <c r="P1164" s="44">
        <f>IFERROR(_xll.qlIndexFixing(ONIndex6M,I1164,TRUE,_xll.ohTrigger(RecalcTrigger,Trigger6M)),NA())</f>
        <v>2.3736143737251858E-2</v>
      </c>
      <c r="Q1164" s="178">
        <f>IFERROR(_xll.qlIndexFixing(ONIndex1Y,I1164,TRUE,_xll.ohTrigger(RecalcTrigger,Trigger1Y)),NA())</f>
        <v>2.4225802494246551E-2</v>
      </c>
    </row>
    <row r="1165" spans="2:17" x14ac:dyDescent="0.2">
      <c r="B1165" s="39" t="s">
        <v>42</v>
      </c>
      <c r="D1165" s="42">
        <f>_xll.qlCalendarAdvance(Calendar,$D1164,B1165,"f",FALSE)</f>
        <v>47549</v>
      </c>
      <c r="E1165" s="172">
        <f>_xll.qlInterestRateIndexValueDate(IndexON,D1165)</f>
        <v>47549</v>
      </c>
      <c r="F1165" s="188">
        <f>IFERROR(_xll.qlIndexFixing(IndexON,D1165,TRUE,_xll.ohTrigger(RecalcTrigger,TriggerON)),NA())</f>
        <v>2.2457262447803661E-2</v>
      </c>
      <c r="H1165" s="42">
        <f>_xll.qlCalendarAdvance(Calendar,$H1164,B1165,"f",FALSE)</f>
        <v>47549</v>
      </c>
      <c r="I1165" s="172">
        <f>_xll.qlInterestRateIndexValueDate(Index1M,$H1165)</f>
        <v>47549</v>
      </c>
      <c r="J1165" s="177">
        <f>IFERROR(_xll.qlIndexFixing(Index1M,$H1165,TRUE,_xll.ohTrigger(RecalcTrigger,Trigger1M)),NA())</f>
        <v>2.300491456153235E-2</v>
      </c>
      <c r="K1165" s="44">
        <f>IFERROR(_xll.qlIndexFixing(Index3M,H1165,TRUE,_xll.ohTrigger(RecalcTrigger,Trigger3M)),NA())</f>
        <v>2.3649480389051503E-2</v>
      </c>
      <c r="L1165" s="44">
        <f>IFERROR(_xll.qlIndexFixing(Index6M,$H1165,TRUE,_xll.ohTrigger(RecalcTrigger,Trigger6M)),NA())</f>
        <v>2.3807941595020671E-2</v>
      </c>
      <c r="M1165" s="178">
        <f>IFERROR(_xll.qlIndexFixing(Index1Y,$H1165,TRUE,_xll.ohTrigger(RecalcTrigger,Trigger1Y)),NA())</f>
        <v>2.4381003487387698E-2</v>
      </c>
      <c r="N1165" s="177">
        <f>IFERROR(_xll.qlIndexFixing(ONIndex1M,I1165,TRUE,_xll.ohTrigger(RecalcTrigger,Trigger1M)),NA())</f>
        <v>2.298908026202473E-2</v>
      </c>
      <c r="O1165" s="44">
        <f>IFERROR(_xll.qlIndexFixing(ONIndex3M,I1165,TRUE,_xll.ohTrigger(RecalcTrigger,Trigger3M)),NA())</f>
        <v>2.3607394171148988E-2</v>
      </c>
      <c r="P1165" s="44">
        <f>IFERROR(_xll.qlIndexFixing(ONIndex6M,I1165,TRUE,_xll.ohTrigger(RecalcTrigger,Trigger6M)),NA())</f>
        <v>2.3731238355427786E-2</v>
      </c>
      <c r="Q1165" s="178">
        <f>IFERROR(_xll.qlIndexFixing(ONIndex1Y,I1165,TRUE,_xll.ohTrigger(RecalcTrigger,Trigger1Y)),NA())</f>
        <v>2.4221197806605366E-2</v>
      </c>
    </row>
    <row r="1166" spans="2:17" x14ac:dyDescent="0.2">
      <c r="B1166" s="39" t="s">
        <v>42</v>
      </c>
      <c r="D1166" s="42">
        <f>_xll.qlCalendarAdvance(Calendar,$D1165,B1166,"f",FALSE)</f>
        <v>47556</v>
      </c>
      <c r="E1166" s="172">
        <f>_xll.qlInterestRateIndexValueDate(IndexON,D1166)</f>
        <v>47556</v>
      </c>
      <c r="F1166" s="188">
        <f>IFERROR(_xll.qlIndexFixing(IndexON,D1166,TRUE,_xll.ohTrigger(RecalcTrigger,TriggerON)),NA())</f>
        <v>2.2454318861635514E-2</v>
      </c>
      <c r="H1166" s="42">
        <f>_xll.qlCalendarAdvance(Calendar,$H1165,B1166,"f",FALSE)</f>
        <v>47556</v>
      </c>
      <c r="I1166" s="172">
        <f>_xll.qlInterestRateIndexValueDate(Index1M,$H1166)</f>
        <v>47556</v>
      </c>
      <c r="J1166" s="177">
        <f>IFERROR(_xll.qlIndexFixing(Index1M,$H1166,TRUE,_xll.ohTrigger(RecalcTrigger,Trigger1M)),NA())</f>
        <v>2.3001866844757357E-2</v>
      </c>
      <c r="K1166" s="44">
        <f>IFERROR(_xll.qlIndexFixing(Index3M,H1166,TRUE,_xll.ohTrigger(RecalcTrigger,Trigger3M)),NA())</f>
        <v>2.3645082817496881E-2</v>
      </c>
      <c r="L1166" s="44">
        <f>IFERROR(_xll.qlIndexFixing(Index6M,$H1166,TRUE,_xll.ohTrigger(RecalcTrigger,Trigger6M)),NA())</f>
        <v>2.3802863531744951E-2</v>
      </c>
      <c r="M1166" s="178">
        <f>IFERROR(_xll.qlIndexFixing(Index1Y,$H1166,TRUE,_xll.ohTrigger(RecalcTrigger,Trigger1Y)),NA())</f>
        <v>2.4375573060401612E-2</v>
      </c>
      <c r="N1166" s="177">
        <f>IFERROR(_xll.qlIndexFixing(ONIndex1M,I1166,TRUE,_xll.ohTrigger(RecalcTrigger,Trigger1M)),NA())</f>
        <v>2.2986141736386356E-2</v>
      </c>
      <c r="O1166" s="44">
        <f>IFERROR(_xll.qlIndexFixing(ONIndex3M,I1166,TRUE,_xll.ohTrigger(RecalcTrigger,Trigger3M)),NA())</f>
        <v>2.360342214730915E-2</v>
      </c>
      <c r="P1166" s="44">
        <f>IFERROR(_xll.qlIndexFixing(ONIndex6M,I1166,TRUE,_xll.ohTrigger(RecalcTrigger,Trigger6M)),NA())</f>
        <v>2.372632508415351E-2</v>
      </c>
      <c r="Q1166" s="178">
        <f>IFERROR(_xll.qlIndexFixing(ONIndex1Y,I1166,TRUE,_xll.ohTrigger(RecalcTrigger,Trigger1Y)),NA())</f>
        <v>2.4216566693824326E-2</v>
      </c>
    </row>
    <row r="1167" spans="2:17" x14ac:dyDescent="0.2">
      <c r="B1167" s="39" t="s">
        <v>42</v>
      </c>
      <c r="D1167" s="42">
        <f>_xll.qlCalendarAdvance(Calendar,$D1166,B1167,"f",FALSE)</f>
        <v>47563</v>
      </c>
      <c r="E1167" s="172">
        <f>_xll.qlInterestRateIndexValueDate(IndexON,D1167)</f>
        <v>47563</v>
      </c>
      <c r="F1167" s="188">
        <f>IFERROR(_xll.qlIndexFixing(IndexON,D1167,TRUE,_xll.ohTrigger(RecalcTrigger,TriggerON)),NA())</f>
        <v>2.2451320416536635E-2</v>
      </c>
      <c r="H1167" s="42">
        <f>_xll.qlCalendarAdvance(Calendar,$H1166,B1167,"f",FALSE)</f>
        <v>47563</v>
      </c>
      <c r="I1167" s="172">
        <f>_xll.qlInterestRateIndexValueDate(Index1M,$H1167)</f>
        <v>47563</v>
      </c>
      <c r="J1167" s="177">
        <f>IFERROR(_xll.qlIndexFixing(Index1M,$H1167,TRUE,_xll.ohTrigger(RecalcTrigger,Trigger1M)),NA())</f>
        <v>2.2999271102880223E-2</v>
      </c>
      <c r="K1167" s="44">
        <f>IFERROR(_xll.qlIndexFixing(Index3M,H1167,TRUE,_xll.ohTrigger(RecalcTrigger,Trigger3M)),NA())</f>
        <v>2.3640623384554724E-2</v>
      </c>
      <c r="L1167" s="44">
        <f>IFERROR(_xll.qlIndexFixing(Index6M,$H1167,TRUE,_xll.ohTrigger(RecalcTrigger,Trigger6M)),NA())</f>
        <v>2.3797777496753568E-2</v>
      </c>
      <c r="M1167" s="178">
        <f>IFERROR(_xll.qlIndexFixing(Index1Y,$H1167,TRUE,_xll.ohTrigger(RecalcTrigger,Trigger1Y)),NA())</f>
        <v>2.4370117112120671E-2</v>
      </c>
      <c r="N1167" s="177">
        <f>IFERROR(_xll.qlIndexFixing(ONIndex1M,I1167,TRUE,_xll.ohTrigger(RecalcTrigger,Trigger1M)),NA())</f>
        <v>2.2983156582391251E-2</v>
      </c>
      <c r="O1167" s="44">
        <f>IFERROR(_xll.qlIndexFixing(ONIndex3M,I1167,TRUE,_xll.ohTrigger(RecalcTrigger,Trigger3M)),NA())</f>
        <v>2.3599388619716111E-2</v>
      </c>
      <c r="P1167" s="44">
        <f>IFERROR(_xll.qlIndexFixing(ONIndex6M,I1167,TRUE,_xll.ohTrigger(RecalcTrigger,Trigger6M)),NA())</f>
        <v>2.3721403923266937E-2</v>
      </c>
      <c r="Q1167" s="178">
        <f>IFERROR(_xll.qlIndexFixing(ONIndex1Y,I1167,TRUE,_xll.ohTrigger(RecalcTrigger,Trigger1Y)),NA())</f>
        <v>2.4211909155984479E-2</v>
      </c>
    </row>
    <row r="1168" spans="2:17" x14ac:dyDescent="0.2">
      <c r="B1168" s="39" t="s">
        <v>42</v>
      </c>
      <c r="D1168" s="42">
        <f>_xll.qlCalendarAdvance(Calendar,$D1167,B1168,"f",FALSE)</f>
        <v>47570</v>
      </c>
      <c r="E1168" s="172">
        <f>_xll.qlInterestRateIndexValueDate(IndexON,D1168)</f>
        <v>47570</v>
      </c>
      <c r="F1168" s="188">
        <f>IFERROR(_xll.qlIndexFixing(IndexON,D1168,TRUE,_xll.ohTrigger(RecalcTrigger,TriggerON)),NA())</f>
        <v>2.2448267112263887E-2</v>
      </c>
      <c r="H1168" s="42">
        <f>_xll.qlCalendarAdvance(Calendar,$H1167,B1168,"f",FALSE)</f>
        <v>47570</v>
      </c>
      <c r="I1168" s="172">
        <f>_xll.qlInterestRateIndexValueDate(Index1M,$H1168)</f>
        <v>47570</v>
      </c>
      <c r="J1168" s="177">
        <f>IFERROR(_xll.qlIndexFixing(Index1M,$H1168,TRUE,_xll.ohTrigger(RecalcTrigger,Trigger1M)),NA())</f>
        <v>2.2995631255174134E-2</v>
      </c>
      <c r="K1168" s="44">
        <f>IFERROR(_xll.qlIndexFixing(Index3M,H1168,TRUE,_xll.ohTrigger(RecalcTrigger,Trigger3M)),NA())</f>
        <v>2.3636102090433816E-2</v>
      </c>
      <c r="L1168" s="44">
        <f>IFERROR(_xll.qlIndexFixing(Index6M,$H1168,TRUE,_xll.ohTrigger(RecalcTrigger,Trigger6M)),NA())</f>
        <v>2.3792683490109264E-2</v>
      </c>
      <c r="M1168" s="178">
        <f>IFERROR(_xll.qlIndexFixing(Index1Y,$H1168,TRUE,_xll.ohTrigger(RecalcTrigger,Trigger1Y)),NA())</f>
        <v>2.4364635707713189E-2</v>
      </c>
      <c r="N1168" s="177">
        <f>IFERROR(_xll.qlIndexFixing(ONIndex1M,I1168,TRUE,_xll.ohTrigger(RecalcTrigger,Trigger1M)),NA())</f>
        <v>2.2980124800039414E-2</v>
      </c>
      <c r="O1168" s="44">
        <f>IFERROR(_xll.qlIndexFixing(ONIndex3M,I1168,TRUE,_xll.ohTrigger(RecalcTrigger,Trigger3M)),NA())</f>
        <v>2.3595293588531963E-2</v>
      </c>
      <c r="P1168" s="44">
        <f>IFERROR(_xll.qlIndexFixing(ONIndex6M,I1168,TRUE,_xll.ohTrigger(RecalcTrigger,Trigger6M)),NA())</f>
        <v>2.3716474873173299E-2</v>
      </c>
      <c r="Q1168" s="178">
        <f>IFERROR(_xll.qlIndexFixing(ONIndex1Y,I1168,TRUE,_xll.ohTrigger(RecalcTrigger,Trigger1Y)),NA())</f>
        <v>2.4207225193085824E-2</v>
      </c>
    </row>
    <row r="1169" spans="2:17" x14ac:dyDescent="0.2">
      <c r="B1169" s="39" t="s">
        <v>42</v>
      </c>
      <c r="D1169" s="42">
        <f>_xll.qlCalendarAdvance(Calendar,$D1168,B1169,"f",FALSE)</f>
        <v>47577</v>
      </c>
      <c r="E1169" s="172">
        <f>_xll.qlInterestRateIndexValueDate(IndexON,D1169)</f>
        <v>47577</v>
      </c>
      <c r="F1169" s="188">
        <f>IFERROR(_xll.qlIndexFixing(IndexON,D1169,TRUE,_xll.ohTrigger(RecalcTrigger,TriggerON)),NA())</f>
        <v>2.244515894897936E-2</v>
      </c>
      <c r="H1169" s="42">
        <f>_xll.qlCalendarAdvance(Calendar,$H1168,B1169,"f",FALSE)</f>
        <v>47577</v>
      </c>
      <c r="I1169" s="172">
        <f>_xll.qlInterestRateIndexValueDate(Index1M,$H1169)</f>
        <v>47577</v>
      </c>
      <c r="J1169" s="177">
        <f>IFERROR(_xll.qlIndexFixing(Index1M,$H1169,TRUE,_xll.ohTrigger(RecalcTrigger,Trigger1M)),NA())</f>
        <v>2.2992935003175181E-2</v>
      </c>
      <c r="K1169" s="44">
        <f>IFERROR(_xll.qlIndexFixing(Index3M,H1169,TRUE,_xll.ohTrigger(RecalcTrigger,Trigger3M)),NA())</f>
        <v>2.363109449292173E-2</v>
      </c>
      <c r="L1169" s="44">
        <f>IFERROR(_xll.qlIndexFixing(Index6M,$H1169,TRUE,_xll.ohTrigger(RecalcTrigger,Trigger6M)),NA())</f>
        <v>2.3786366842645342E-2</v>
      </c>
      <c r="M1169" s="178">
        <f>IFERROR(_xll.qlIndexFixing(Index1Y,$H1169,TRUE,_xll.ohTrigger(RecalcTrigger,Trigger1Y)),NA())</f>
        <v>2.4359128912347927E-2</v>
      </c>
      <c r="N1169" s="177">
        <f>IFERROR(_xll.qlIndexFixing(ONIndex1M,I1169,TRUE,_xll.ohTrigger(RecalcTrigger,Trigger1M)),NA())</f>
        <v>2.29770463892498E-2</v>
      </c>
      <c r="O1169" s="44">
        <f>IFERROR(_xll.qlIndexFixing(ONIndex3M,I1169,TRUE,_xll.ohTrigger(RecalcTrigger,Trigger3M)),NA())</f>
        <v>2.359113705343252E-2</v>
      </c>
      <c r="P1169" s="44">
        <f>IFERROR(_xll.qlIndexFixing(ONIndex6M,I1169,TRUE,_xll.ohTrigger(RecalcTrigger,Trigger6M)),NA())</f>
        <v>2.3711537933386317E-2</v>
      </c>
      <c r="Q1169" s="178">
        <f>IFERROR(_xll.qlIndexFixing(ONIndex1Y,I1169,TRUE,_xll.ohTrigger(RecalcTrigger,Trigger1Y)),NA())</f>
        <v>2.4202514805128361E-2</v>
      </c>
    </row>
    <row r="1170" spans="2:17" x14ac:dyDescent="0.2">
      <c r="B1170" s="39" t="s">
        <v>42</v>
      </c>
      <c r="D1170" s="42">
        <f>_xll.qlCalendarAdvance(Calendar,$D1169,B1170,"f",FALSE)</f>
        <v>47584</v>
      </c>
      <c r="E1170" s="172">
        <f>_xll.qlInterestRateIndexValueDate(IndexON,D1170)</f>
        <v>47584</v>
      </c>
      <c r="F1170" s="188">
        <f>IFERROR(_xll.qlIndexFixing(IndexON,D1170,TRUE,_xll.ohTrigger(RecalcTrigger,TriggerON)),NA())</f>
        <v>2.2441995926520963E-2</v>
      </c>
      <c r="H1170" s="42">
        <f>_xll.qlCalendarAdvance(Calendar,$H1169,B1170,"f",FALSE)</f>
        <v>47584</v>
      </c>
      <c r="I1170" s="172">
        <f>_xll.qlInterestRateIndexValueDate(Index1M,$H1170)</f>
        <v>47584</v>
      </c>
      <c r="J1170" s="177">
        <f>IFERROR(_xll.qlIndexFixing(Index1M,$H1170,TRUE,_xll.ohTrigger(RecalcTrigger,Trigger1M)),NA())</f>
        <v>2.2989208791130665E-2</v>
      </c>
      <c r="K1170" s="44">
        <f>IFERROR(_xll.qlIndexFixing(Index3M,H1170,TRUE,_xll.ohTrigger(RecalcTrigger,Trigger3M)),NA())</f>
        <v>2.3626454195207546E-2</v>
      </c>
      <c r="L1170" s="44">
        <f>IFERROR(_xll.qlIndexFixing(Index6M,$H1170,TRUE,_xll.ohTrigger(RecalcTrigger,Trigger6M)),NA())</f>
        <v>2.3781259368652118E-2</v>
      </c>
      <c r="M1170" s="178">
        <f>IFERROR(_xll.qlIndexFixing(Index1Y,$H1170,TRUE,_xll.ohTrigger(RecalcTrigger,Trigger1Y)),NA())</f>
        <v>2.4355172212795241E-2</v>
      </c>
      <c r="N1170" s="177">
        <f>IFERROR(_xll.qlIndexFixing(ONIndex1M,I1170,TRUE,_xll.ohTrigger(RecalcTrigger,Trigger1M)),NA())</f>
        <v>2.2973921350022408E-2</v>
      </c>
      <c r="O1170" s="44">
        <f>IFERROR(_xll.qlIndexFixing(ONIndex3M,I1170,TRUE,_xll.ohTrigger(RecalcTrigger,Trigger3M)),NA())</f>
        <v>2.3586919014823016E-2</v>
      </c>
      <c r="P1170" s="44">
        <f>IFERROR(_xll.qlIndexFixing(ONIndex6M,I1170,TRUE,_xll.ohTrigger(RecalcTrigger,Trigger6M)),NA())</f>
        <v>2.3706593104230178E-2</v>
      </c>
      <c r="Q1170" s="178">
        <f>IFERROR(_xll.qlIndexFixing(ONIndex1Y,I1170,TRUE,_xll.ohTrigger(RecalcTrigger,Trigger1Y)),NA())</f>
        <v>2.4197777992112091E-2</v>
      </c>
    </row>
    <row r="1171" spans="2:17" x14ac:dyDescent="0.2">
      <c r="B1171" s="39" t="s">
        <v>42</v>
      </c>
      <c r="D1171" s="42">
        <f>_xll.qlCalendarAdvance(Calendar,$D1170,B1171,"f",FALSE)</f>
        <v>47591</v>
      </c>
      <c r="E1171" s="172">
        <f>_xll.qlInterestRateIndexValueDate(IndexON,D1171)</f>
        <v>47591</v>
      </c>
      <c r="F1171" s="188">
        <f>IFERROR(_xll.qlIndexFixing(IndexON,D1171,TRUE,_xll.ohTrigger(RecalcTrigger,TriggerON)),NA())</f>
        <v>2.2440606292726262E-2</v>
      </c>
      <c r="H1171" s="42">
        <f>_xll.qlCalendarAdvance(Calendar,$H1170,B1171,"f",FALSE)</f>
        <v>47591</v>
      </c>
      <c r="I1171" s="172">
        <f>_xll.qlInterestRateIndexValueDate(Index1M,$H1171)</f>
        <v>47591</v>
      </c>
      <c r="J1171" s="177">
        <f>IFERROR(_xll.qlIndexFixing(Index1M,$H1171,TRUE,_xll.ohTrigger(RecalcTrigger,Trigger1M)),NA())</f>
        <v>2.2985927481286063E-2</v>
      </c>
      <c r="K1171" s="44">
        <f>IFERROR(_xll.qlIndexFixing(Index3M,H1171,TRUE,_xll.ohTrigger(RecalcTrigger,Trigger3M)),NA())</f>
        <v>2.362175204086911E-2</v>
      </c>
      <c r="L1171" s="44">
        <f>IFERROR(_xll.qlIndexFixing(Index6M,$H1171,TRUE,_xll.ohTrigger(RecalcTrigger,Trigger6M)),NA())</f>
        <v>2.3776143244783773E-2</v>
      </c>
      <c r="M1171" s="178">
        <f>IFERROR(_xll.qlIndexFixing(Index1Y,$H1171,TRUE,_xll.ohTrigger(RecalcTrigger,Trigger1Y)),NA())</f>
        <v>2.434803940942154E-2</v>
      </c>
      <c r="N1171" s="177">
        <f>IFERROR(_xll.qlIndexFixing(ONIndex1M,I1171,TRUE,_xll.ohTrigger(RecalcTrigger,Trigger1M)),NA())</f>
        <v>2.2972725189228438E-2</v>
      </c>
      <c r="O1171" s="44">
        <f>IFERROR(_xll.qlIndexFixing(ONIndex3M,I1171,TRUE,_xll.ohTrigger(RecalcTrigger,Trigger3M)),NA())</f>
        <v>2.3584451419183861E-2</v>
      </c>
      <c r="P1171" s="44">
        <f>IFERROR(_xll.qlIndexFixing(ONIndex6M,I1171,TRUE,_xll.ohTrigger(RecalcTrigger,Trigger6M)),NA())</f>
        <v>2.3703301724335546E-2</v>
      </c>
      <c r="Q1171" s="178">
        <f>IFERROR(_xll.qlIndexFixing(ONIndex1Y,I1171,TRUE,_xll.ohTrigger(RecalcTrigger,Trigger1Y)),NA())</f>
        <v>2.4194855420190953E-2</v>
      </c>
    </row>
    <row r="1172" spans="2:17" x14ac:dyDescent="0.2">
      <c r="B1172" s="39" t="s">
        <v>42</v>
      </c>
      <c r="D1172" s="42">
        <f>_xll.qlCalendarAdvance(Calendar,$D1171,B1172,"f",FALSE)</f>
        <v>47598</v>
      </c>
      <c r="E1172" s="172">
        <f>_xll.qlInterestRateIndexValueDate(IndexON,D1172)</f>
        <v>47598</v>
      </c>
      <c r="F1172" s="188">
        <f>IFERROR(_xll.qlIndexFixing(IndexON,D1172,TRUE,_xll.ohTrigger(RecalcTrigger,TriggerON)),NA())</f>
        <v>2.2435505304568837E-2</v>
      </c>
      <c r="H1172" s="42">
        <f>_xll.qlCalendarAdvance(Calendar,$H1171,B1172,"f",FALSE)</f>
        <v>47598</v>
      </c>
      <c r="I1172" s="172">
        <f>_xll.qlInterestRateIndexValueDate(Index1M,$H1172)</f>
        <v>47598</v>
      </c>
      <c r="J1172" s="177">
        <f>IFERROR(_xll.qlIndexFixing(Index1M,$H1172,TRUE,_xll.ohTrigger(RecalcTrigger,Trigger1M)),NA())</f>
        <v>2.2983080442585981E-2</v>
      </c>
      <c r="K1172" s="44">
        <f>IFERROR(_xll.qlIndexFixing(Index3M,H1172,TRUE,_xll.ohTrigger(RecalcTrigger,Trigger3M)),NA())</f>
        <v>2.3616988030123728E-2</v>
      </c>
      <c r="L1172" s="44">
        <f>IFERROR(_xll.qlIndexFixing(Index6M,$H1172,TRUE,_xll.ohTrigger(RecalcTrigger,Trigger6M)),NA())</f>
        <v>2.3771017995295528E-2</v>
      </c>
      <c r="M1172" s="178">
        <f>IFERROR(_xll.qlIndexFixing(Index1Y,$H1172,TRUE,_xll.ohTrigger(RecalcTrigger,Trigger1Y)),NA())</f>
        <v>2.4342456832200599E-2</v>
      </c>
      <c r="N1172" s="177">
        <f>IFERROR(_xll.qlIndexFixing(ONIndex1M,I1172,TRUE,_xll.ohTrigger(RecalcTrigger,Trigger1M)),NA())</f>
        <v>2.2967531386335338E-2</v>
      </c>
      <c r="O1172" s="44">
        <f>IFERROR(_xll.qlIndexFixing(ONIndex3M,I1172,TRUE,_xll.ohTrigger(RecalcTrigger,Trigger3M)),NA())</f>
        <v>2.3578298426344402E-2</v>
      </c>
      <c r="P1172" s="44">
        <f>IFERROR(_xll.qlIndexFixing(ONIndex6M,I1172,TRUE,_xll.ohTrigger(RecalcTrigger,Trigger6M)),NA())</f>
        <v>2.3696679777405194E-2</v>
      </c>
      <c r="Q1172" s="178">
        <f>IFERROR(_xll.qlIndexFixing(ONIndex1Y,I1172,TRUE,_xll.ohTrigger(RecalcTrigger,Trigger1Y)),NA())</f>
        <v>2.4188225090659987E-2</v>
      </c>
    </row>
    <row r="1173" spans="2:17" x14ac:dyDescent="0.2">
      <c r="B1173" s="39" t="s">
        <v>42</v>
      </c>
      <c r="D1173" s="42">
        <f>_xll.qlCalendarAdvance(Calendar,$D1172,B1173,"f",FALSE)</f>
        <v>47605</v>
      </c>
      <c r="E1173" s="172">
        <f>_xll.qlInterestRateIndexValueDate(IndexON,D1173)</f>
        <v>47605</v>
      </c>
      <c r="F1173" s="188">
        <f>IFERROR(_xll.qlIndexFixing(IndexON,D1173,TRUE,_xll.ohTrigger(RecalcTrigger,TriggerON)),NA())</f>
        <v>2.2432177704831968E-2</v>
      </c>
      <c r="H1173" s="42">
        <f>_xll.qlCalendarAdvance(Calendar,$H1172,B1173,"f",FALSE)</f>
        <v>47605</v>
      </c>
      <c r="I1173" s="172">
        <f>_xll.qlInterestRateIndexValueDate(Index1M,$H1173)</f>
        <v>47605</v>
      </c>
      <c r="J1173" s="177">
        <f>IFERROR(_xll.qlIndexFixing(Index1M,$H1173,TRUE,_xll.ohTrigger(RecalcTrigger,Trigger1M)),NA())</f>
        <v>2.2979224706151206E-2</v>
      </c>
      <c r="K1173" s="44">
        <f>IFERROR(_xll.qlIndexFixing(Index3M,H1173,TRUE,_xll.ohTrigger(RecalcTrigger,Trigger3M)),NA())</f>
        <v>2.3612567709592806E-2</v>
      </c>
      <c r="L1173" s="44">
        <f>IFERROR(_xll.qlIndexFixing(Index6M,$H1173,TRUE,_xll.ohTrigger(RecalcTrigger,Trigger6M)),NA())</f>
        <v>2.3767084941993751E-2</v>
      </c>
      <c r="M1173" s="178">
        <f>IFERROR(_xll.qlIndexFixing(Index1Y,$H1173,TRUE,_xll.ohTrigger(RecalcTrigger,Trigger1Y)),NA())</f>
        <v>2.4336849124701576E-2</v>
      </c>
      <c r="N1173" s="177">
        <f>IFERROR(_xll.qlIndexFixing(ONIndex1M,I1173,TRUE,_xll.ohTrigger(RecalcTrigger,Trigger1M)),NA())</f>
        <v>2.2964266462037752E-2</v>
      </c>
      <c r="O1173" s="44">
        <f>IFERROR(_xll.qlIndexFixing(ONIndex3M,I1173,TRUE,_xll.ohTrigger(RecalcTrigger,Trigger3M)),NA())</f>
        <v>2.3573895876556339E-2</v>
      </c>
      <c r="P1173" s="44">
        <f>IFERROR(_xll.qlIndexFixing(ONIndex6M,I1173,TRUE,_xll.ohTrigger(RecalcTrigger,Trigger6M)),NA())</f>
        <v>2.3691711279736349E-2</v>
      </c>
      <c r="Q1173" s="178">
        <f>IFERROR(_xll.qlIndexFixing(ONIndex1Y,I1173,TRUE,_xll.ohTrigger(RecalcTrigger,Trigger1Y)),NA())</f>
        <v>2.4183409002386247E-2</v>
      </c>
    </row>
    <row r="1174" spans="2:17" x14ac:dyDescent="0.2">
      <c r="B1174" s="39" t="s">
        <v>42</v>
      </c>
      <c r="D1174" s="42">
        <f>_xll.qlCalendarAdvance(Calendar,$D1173,B1174,"f",FALSE)</f>
        <v>47612</v>
      </c>
      <c r="E1174" s="172">
        <f>_xll.qlInterestRateIndexValueDate(IndexON,D1174)</f>
        <v>47612</v>
      </c>
      <c r="F1174" s="188">
        <f>IFERROR(_xll.qlIndexFixing(IndexON,D1174,TRUE,_xll.ohTrigger(RecalcTrigger,TriggerON)),NA())</f>
        <v>2.2428795246245414E-2</v>
      </c>
      <c r="H1174" s="42">
        <f>_xll.qlCalendarAdvance(Calendar,$H1173,B1174,"f",FALSE)</f>
        <v>47612</v>
      </c>
      <c r="I1174" s="172">
        <f>_xll.qlInterestRateIndexValueDate(Index1M,$H1174)</f>
        <v>47612</v>
      </c>
      <c r="J1174" s="177">
        <f>IFERROR(_xll.qlIndexFixing(Index1M,$H1174,TRUE,_xll.ohTrigger(RecalcTrigger,Trigger1M)),NA())</f>
        <v>2.2975803240939466E-2</v>
      </c>
      <c r="K1174" s="44">
        <f>IFERROR(_xll.qlIndexFixing(Index3M,H1174,TRUE,_xll.ohTrigger(RecalcTrigger,Trigger3M)),NA())</f>
        <v>2.3607675252909788E-2</v>
      </c>
      <c r="L1174" s="44">
        <f>IFERROR(_xll.qlIndexFixing(Index6M,$H1174,TRUE,_xll.ohTrigger(RecalcTrigger,Trigger6M)),NA())</f>
        <v>2.3761936368457661E-2</v>
      </c>
      <c r="M1174" s="178">
        <f>IFERROR(_xll.qlIndexFixing(Index1Y,$H1174,TRUE,_xll.ohTrigger(RecalcTrigger,Trigger1Y)),NA())</f>
        <v>2.4331216352095897E-2</v>
      </c>
      <c r="N1174" s="177">
        <f>IFERROR(_xll.qlIndexFixing(ONIndex1M,I1174,TRUE,_xll.ohTrigger(RecalcTrigger,Trigger1M)),NA())</f>
        <v>2.2960954909221343E-2</v>
      </c>
      <c r="O1174" s="44">
        <f>IFERROR(_xll.qlIndexFixing(ONIndex3M,I1174,TRUE,_xll.ohTrigger(RecalcTrigger,Trigger3M)),NA())</f>
        <v>2.3569431823096121E-2</v>
      </c>
      <c r="P1174" s="44">
        <f>IFERROR(_xll.qlIndexFixing(ONIndex6M,I1174,TRUE,_xll.ohTrigger(RecalcTrigger,Trigger6M)),NA())</f>
        <v>2.3686734892698347E-2</v>
      </c>
      <c r="Q1174" s="178">
        <f>IFERROR(_xll.qlIndexFixing(ONIndex1Y,I1174,TRUE,_xll.ohTrigger(RecalcTrigger,Trigger1Y)),NA())</f>
        <v>2.4178566488972653E-2</v>
      </c>
    </row>
    <row r="1175" spans="2:17" x14ac:dyDescent="0.2">
      <c r="B1175" s="39" t="s">
        <v>42</v>
      </c>
      <c r="D1175" s="42">
        <f>_xll.qlCalendarAdvance(Calendar,$D1174,B1175,"f",FALSE)</f>
        <v>47619</v>
      </c>
      <c r="E1175" s="172">
        <f>_xll.qlInterestRateIndexValueDate(IndexON,D1175)</f>
        <v>47619</v>
      </c>
      <c r="F1175" s="188">
        <f>IFERROR(_xll.qlIndexFixing(IndexON,D1175,TRUE,_xll.ohTrigger(RecalcTrigger,TriggerON)),NA())</f>
        <v>2.2425357928403944E-2</v>
      </c>
      <c r="H1175" s="42">
        <f>_xll.qlCalendarAdvance(Calendar,$H1174,B1175,"f",FALSE)</f>
        <v>47619</v>
      </c>
      <c r="I1175" s="172">
        <f>_xll.qlInterestRateIndexValueDate(Index1M,$H1175)</f>
        <v>47619</v>
      </c>
      <c r="J1175" s="177">
        <f>IFERROR(_xll.qlIndexFixing(Index1M,$H1175,TRUE,_xll.ohTrigger(RecalcTrigger,Trigger1M)),NA())</f>
        <v>2.2972335057358968E-2</v>
      </c>
      <c r="K1175" s="44">
        <f>IFERROR(_xll.qlIndexFixing(Index3M,H1175,TRUE,_xll.ohTrigger(RecalcTrigger,Trigger3M)),NA())</f>
        <v>2.3602720936579967E-2</v>
      </c>
      <c r="L1175" s="44">
        <f>IFERROR(_xll.qlIndexFixing(Index6M,$H1175,TRUE,_xll.ohTrigger(RecalcTrigger,Trigger6M)),NA())</f>
        <v>2.3756777081287348E-2</v>
      </c>
      <c r="M1175" s="178">
        <f>IFERROR(_xll.qlIndexFixing(Index1Y,$H1175,TRUE,_xll.ohTrigger(RecalcTrigger,Trigger1Y)),NA())</f>
        <v>2.4325558579555207E-2</v>
      </c>
      <c r="N1175" s="177">
        <f>IFERROR(_xll.qlIndexFixing(ONIndex1M,I1175,TRUE,_xll.ohTrigger(RecalcTrigger,Trigger1M)),NA())</f>
        <v>2.2957596728048202E-2</v>
      </c>
      <c r="O1175" s="44">
        <f>IFERROR(_xll.qlIndexFixing(ONIndex3M,I1175,TRUE,_xll.ohTrigger(RecalcTrigger,Trigger3M)),NA())</f>
        <v>2.3564906265963748E-2</v>
      </c>
      <c r="P1175" s="44">
        <f>IFERROR(_xll.qlIndexFixing(ONIndex6M,I1175,TRUE,_xll.ohTrigger(RecalcTrigger,Trigger6M)),NA())</f>
        <v>2.368175061621014E-2</v>
      </c>
      <c r="Q1175" s="178">
        <f>IFERROR(_xll.qlIndexFixing(ONIndex1Y,I1175,TRUE,_xll.ohTrigger(RecalcTrigger,Trigger1Y)),NA())</f>
        <v>2.4173697550581297E-2</v>
      </c>
    </row>
    <row r="1176" spans="2:17" x14ac:dyDescent="0.2">
      <c r="B1176" s="39" t="s">
        <v>42</v>
      </c>
      <c r="D1176" s="42">
        <f>_xll.qlCalendarAdvance(Calendar,$D1175,B1176,"f",FALSE)</f>
        <v>47626</v>
      </c>
      <c r="E1176" s="172">
        <f>_xll.qlInterestRateIndexValueDate(IndexON,D1176)</f>
        <v>47626</v>
      </c>
      <c r="F1176" s="188">
        <f>IFERROR(_xll.qlIndexFixing(IndexON,D1176,TRUE,_xll.ohTrigger(RecalcTrigger,TriggerON)),NA())</f>
        <v>2.2421865751550696E-2</v>
      </c>
      <c r="H1176" s="42">
        <f>_xll.qlCalendarAdvance(Calendar,$H1175,B1176,"f",FALSE)</f>
        <v>47626</v>
      </c>
      <c r="I1176" s="172">
        <f>_xll.qlInterestRateIndexValueDate(Index1M,$H1176)</f>
        <v>47626</v>
      </c>
      <c r="J1176" s="177">
        <f>IFERROR(_xll.qlIndexFixing(Index1M,$H1176,TRUE,_xll.ohTrigger(RecalcTrigger,Trigger1M)),NA())</f>
        <v>2.2968820155447704E-2</v>
      </c>
      <c r="K1176" s="44">
        <f>IFERROR(_xll.qlIndexFixing(Index3M,H1176,TRUE,_xll.ohTrigger(RecalcTrigger,Trigger3M)),NA())</f>
        <v>2.3597704760833272E-2</v>
      </c>
      <c r="L1176" s="44">
        <f>IFERROR(_xll.qlIndexFixing(Index6M,$H1176,TRUE,_xll.ohTrigger(RecalcTrigger,Trigger6M)),NA())</f>
        <v>2.3751606612343813E-2</v>
      </c>
      <c r="M1176" s="178">
        <f>IFERROR(_xll.qlIndexFixing(Index1Y,$H1176,TRUE,_xll.ohTrigger(RecalcTrigger,Trigger1Y)),NA())</f>
        <v>2.4319875872251151E-2</v>
      </c>
      <c r="N1176" s="177">
        <f>IFERROR(_xll.qlIndexFixing(ONIndex1M,I1176,TRUE,_xll.ohTrigger(RecalcTrigger,Trigger1M)),NA())</f>
        <v>2.2954191918437283E-2</v>
      </c>
      <c r="O1176" s="44">
        <f>IFERROR(_xll.qlIndexFixing(ONIndex3M,I1176,TRUE,_xll.ohTrigger(RecalcTrigger,Trigger3M)),NA())</f>
        <v>2.3560319205159219E-2</v>
      </c>
      <c r="P1176" s="44">
        <f>IFERROR(_xll.qlIndexFixing(ONIndex6M,I1176,TRUE,_xll.ohTrigger(RecalcTrigger,Trigger6M)),NA())</f>
        <v>2.3676758450190682E-2</v>
      </c>
      <c r="Q1176" s="178">
        <f>IFERROR(_xll.qlIndexFixing(ONIndex1Y,I1176,TRUE,_xll.ohTrigger(RecalcTrigger,Trigger1Y)),NA())</f>
        <v>2.4168802187050087E-2</v>
      </c>
    </row>
    <row r="1177" spans="2:17" x14ac:dyDescent="0.2">
      <c r="B1177" s="39" t="s">
        <v>42</v>
      </c>
      <c r="D1177" s="42">
        <f>_xll.qlCalendarAdvance(Calendar,$D1176,B1177,"f",FALSE)</f>
        <v>47633</v>
      </c>
      <c r="E1177" s="172">
        <f>_xll.qlInterestRateIndexValueDate(IndexON,D1177)</f>
        <v>47633</v>
      </c>
      <c r="F1177" s="188">
        <f>IFERROR(_xll.qlIndexFixing(IndexON,D1177,TRUE,_xll.ohTrigger(RecalcTrigger,TriggerON)),NA())</f>
        <v>2.2418318715604624E-2</v>
      </c>
      <c r="H1177" s="42">
        <f>_xll.qlCalendarAdvance(Calendar,$H1176,B1177,"f",FALSE)</f>
        <v>47633</v>
      </c>
      <c r="I1177" s="172">
        <f>_xll.qlInterestRateIndexValueDate(Index1M,$H1177)</f>
        <v>47633</v>
      </c>
      <c r="J1177" s="177">
        <f>IFERROR(_xll.qlIndexFixing(Index1M,$H1177,TRUE,_xll.ohTrigger(RecalcTrigger,Trigger1M)),NA())</f>
        <v>2.2963866975895614E-2</v>
      </c>
      <c r="K1177" s="44">
        <f>IFERROR(_xll.qlIndexFixing(Index3M,H1177,TRUE,_xll.ohTrigger(RecalcTrigger,Trigger3M)),NA())</f>
        <v>2.3592626725903152E-2</v>
      </c>
      <c r="L1177" s="44">
        <f>IFERROR(_xll.qlIndexFixing(Index6M,$H1177,TRUE,_xll.ohTrigger(RecalcTrigger,Trigger6M)),NA())</f>
        <v>2.3745238212862323E-2</v>
      </c>
      <c r="M1177" s="178">
        <f>IFERROR(_xll.qlIndexFixing(Index1Y,$H1177,TRUE,_xll.ohTrigger(RecalcTrigger,Trigger1Y)),NA())</f>
        <v>2.4314168295356264E-2</v>
      </c>
      <c r="N1177" s="177">
        <f>IFERROR(_xll.qlIndexFixing(ONIndex1M,I1177,TRUE,_xll.ohTrigger(RecalcTrigger,Trigger1M)),NA())</f>
        <v>2.2950740480388587E-2</v>
      </c>
      <c r="O1177" s="44">
        <f>IFERROR(_xll.qlIndexFixing(ONIndex3M,I1177,TRUE,_xll.ohTrigger(RecalcTrigger,Trigger3M)),NA())</f>
        <v>2.3555670640682536E-2</v>
      </c>
      <c r="P1177" s="44">
        <f>IFERROR(_xll.qlIndexFixing(ONIndex6M,I1177,TRUE,_xll.ohTrigger(RecalcTrigger,Trigger6M)),NA())</f>
        <v>2.3671758394639975E-2</v>
      </c>
      <c r="Q1177" s="178">
        <f>IFERROR(_xll.qlIndexFixing(ONIndex1Y,I1177,TRUE,_xll.ohTrigger(RecalcTrigger,Trigger1Y)),NA())</f>
        <v>2.4163880398460069E-2</v>
      </c>
    </row>
    <row r="1178" spans="2:17" x14ac:dyDescent="0.2">
      <c r="B1178" s="39" t="s">
        <v>42</v>
      </c>
      <c r="D1178" s="42">
        <f>_xll.qlCalendarAdvance(Calendar,$D1177,B1178,"f",FALSE)</f>
        <v>47640</v>
      </c>
      <c r="E1178" s="172">
        <f>_xll.qlInterestRateIndexValueDate(IndexON,D1178)</f>
        <v>47640</v>
      </c>
      <c r="F1178" s="188">
        <f>IFERROR(_xll.qlIndexFixing(IndexON,D1178,TRUE,_xll.ohTrigger(RecalcTrigger,TriggerON)),NA())</f>
        <v>2.241471682072782E-2</v>
      </c>
      <c r="H1178" s="42">
        <f>_xll.qlCalendarAdvance(Calendar,$H1177,B1178,"f",FALSE)</f>
        <v>47640</v>
      </c>
      <c r="I1178" s="172">
        <f>_xll.qlInterestRateIndexValueDate(Index1M,$H1178)</f>
        <v>47640</v>
      </c>
      <c r="J1178" s="177">
        <f>IFERROR(_xll.qlIndexFixing(Index1M,$H1178,TRUE,_xll.ohTrigger(RecalcTrigger,Trigger1M)),NA())</f>
        <v>2.2961650196812698E-2</v>
      </c>
      <c r="K1178" s="44">
        <f>IFERROR(_xll.qlIndexFixing(Index3M,H1178,TRUE,_xll.ohTrigger(RecalcTrigger,Trigger3M)),NA())</f>
        <v>2.358748683202393E-2</v>
      </c>
      <c r="L1178" s="44">
        <f>IFERROR(_xll.qlIndexFixing(Index6M,$H1178,TRUE,_xll.ohTrigger(RecalcTrigger,Trigger6M)),NA())</f>
        <v>2.3740048219306868E-2</v>
      </c>
      <c r="M1178" s="178">
        <f>IFERROR(_xll.qlIndexFixing(Index1Y,$H1178,TRUE,_xll.ohTrigger(RecalcTrigger,Trigger1Y)),NA())</f>
        <v>2.4308435914043303E-2</v>
      </c>
      <c r="N1178" s="177">
        <f>IFERROR(_xll.qlIndexFixing(ONIndex1M,I1178,TRUE,_xll.ohTrigger(RecalcTrigger,Trigger1M)),NA())</f>
        <v>2.2947242414064206E-2</v>
      </c>
      <c r="O1178" s="44">
        <f>IFERROR(_xll.qlIndexFixing(ONIndex3M,I1178,TRUE,_xll.ohTrigger(RecalcTrigger,Trigger3M)),NA())</f>
        <v>2.3550960572452651E-2</v>
      </c>
      <c r="P1178" s="44">
        <f>IFERROR(_xll.qlIndexFixing(ONIndex6M,I1178,TRUE,_xll.ohTrigger(RecalcTrigger,Trigger6M)),NA())</f>
        <v>2.3666750449720109E-2</v>
      </c>
      <c r="Q1178" s="178">
        <f>IFERROR(_xll.qlIndexFixing(ONIndex1Y,I1178,TRUE,_xll.ohTrigger(RecalcTrigger,Trigger1Y)),NA())</f>
        <v>2.4158932184811244E-2</v>
      </c>
    </row>
    <row r="1179" spans="2:17" x14ac:dyDescent="0.2">
      <c r="B1179" s="39" t="s">
        <v>42</v>
      </c>
      <c r="D1179" s="42">
        <f>_xll.qlCalendarAdvance(Calendar,$D1178,B1179,"f",FALSE)</f>
        <v>47647</v>
      </c>
      <c r="E1179" s="172">
        <f>_xll.qlInterestRateIndexValueDate(IndexON,D1179)</f>
        <v>47647</v>
      </c>
      <c r="F1179" s="188">
        <f>IFERROR(_xll.qlIndexFixing(IndexON,D1179,TRUE,_xll.ohTrigger(RecalcTrigger,TriggerON)),NA())</f>
        <v>2.2411060066677146E-2</v>
      </c>
      <c r="H1179" s="42">
        <f>_xll.qlCalendarAdvance(Calendar,$H1178,B1179,"f",FALSE)</f>
        <v>47647</v>
      </c>
      <c r="I1179" s="172">
        <f>_xll.qlInterestRateIndexValueDate(Index1M,$H1179)</f>
        <v>47647</v>
      </c>
      <c r="J1179" s="177">
        <f>IFERROR(_xll.qlIndexFixing(Index1M,$H1179,TRUE,_xll.ohTrigger(RecalcTrigger,Trigger1M)),NA())</f>
        <v>2.2957995140175068E-2</v>
      </c>
      <c r="K1179" s="44">
        <f>IFERROR(_xll.qlIndexFixing(Index3M,H1179,TRUE,_xll.ohTrigger(RecalcTrigger,Trigger3M)),NA())</f>
        <v>2.3582285079436986E-2</v>
      </c>
      <c r="L1179" s="44">
        <f>IFERROR(_xll.qlIndexFixing(Index6M,$H1179,TRUE,_xll.ohTrigger(RecalcTrigger,Trigger6M)),NA())</f>
        <v>2.3734845770062518E-2</v>
      </c>
      <c r="M1179" s="178">
        <f>IFERROR(_xll.qlIndexFixing(Index1Y,$H1179,TRUE,_xll.ohTrigger(RecalcTrigger,Trigger1Y)),NA())</f>
        <v>2.4302678793485022E-2</v>
      </c>
      <c r="N1179" s="177">
        <f>IFERROR(_xll.qlIndexFixing(ONIndex1M,I1179,TRUE,_xll.ohTrigger(RecalcTrigger,Trigger1M)),NA())</f>
        <v>2.2943697719302047E-2</v>
      </c>
      <c r="O1179" s="44">
        <f>IFERROR(_xll.qlIndexFixing(ONIndex3M,I1179,TRUE,_xll.ohTrigger(RecalcTrigger,Trigger3M)),NA())</f>
        <v>2.3546189000631657E-2</v>
      </c>
      <c r="P1179" s="44">
        <f>IFERROR(_xll.qlIndexFixing(ONIndex6M,I1179,TRUE,_xll.ohTrigger(RecalcTrigger,Trigger6M)),NA())</f>
        <v>2.3661734615268992E-2</v>
      </c>
      <c r="Q1179" s="178">
        <f>IFERROR(_xll.qlIndexFixing(ONIndex1Y,I1179,TRUE,_xll.ohTrigger(RecalcTrigger,Trigger1Y)),NA())</f>
        <v>2.4153957546022564E-2</v>
      </c>
    </row>
    <row r="1180" spans="2:17" x14ac:dyDescent="0.2">
      <c r="B1180" s="39" t="s">
        <v>42</v>
      </c>
      <c r="D1180" s="42">
        <f>_xll.qlCalendarAdvance(Calendar,$D1179,B1180,"f",FALSE)</f>
        <v>47654</v>
      </c>
      <c r="E1180" s="172">
        <f>_xll.qlInterestRateIndexValueDate(IndexON,D1180)</f>
        <v>47654</v>
      </c>
      <c r="F1180" s="188">
        <f>IFERROR(_xll.qlIndexFixing(IndexON,D1180,TRUE,_xll.ohTrigger(RecalcTrigger,TriggerON)),NA())</f>
        <v>2.2407348453614695E-2</v>
      </c>
      <c r="H1180" s="42">
        <f>_xll.qlCalendarAdvance(Calendar,$H1179,B1180,"f",FALSE)</f>
        <v>47654</v>
      </c>
      <c r="I1180" s="172">
        <f>_xll.qlInterestRateIndexValueDate(Index1M,$H1180)</f>
        <v>47654</v>
      </c>
      <c r="J1180" s="177">
        <f>IFERROR(_xll.qlIndexFixing(Index1M,$H1180,TRUE,_xll.ohTrigger(RecalcTrigger,Trigger1M)),NA())</f>
        <v>2.2954293365386493E-2</v>
      </c>
      <c r="K1180" s="44">
        <f>IFERROR(_xll.qlIndexFixing(Index3M,H1180,TRUE,_xll.ohTrigger(RecalcTrigger,Trigger3M)),NA())</f>
        <v>2.35770214683837E-2</v>
      </c>
      <c r="L1180" s="44">
        <f>IFERROR(_xll.qlIndexFixing(Index6M,$H1180,TRUE,_xll.ohTrigger(RecalcTrigger,Trigger6M)),NA())</f>
        <v>2.3729630389424359E-2</v>
      </c>
      <c r="M1180" s="178">
        <f>IFERROR(_xll.qlIndexFixing(Index1Y,$H1180,TRUE,_xll.ohTrigger(RecalcTrigger,Trigger1Y)),NA())</f>
        <v>2.4296896998854844E-2</v>
      </c>
      <c r="N1180" s="177">
        <f>IFERROR(_xll.qlIndexFixing(ONIndex1M,I1180,TRUE,_xll.ohTrigger(RecalcTrigger,Trigger1M)),NA())</f>
        <v>2.2940106396183157E-2</v>
      </c>
      <c r="O1180" s="44">
        <f>IFERROR(_xll.qlIndexFixing(ONIndex3M,I1180,TRUE,_xll.ohTrigger(RecalcTrigger,Trigger3M)),NA())</f>
        <v>2.3541355925057461E-2</v>
      </c>
      <c r="P1180" s="44">
        <f>IFERROR(_xll.qlIndexFixing(ONIndex6M,I1180,TRUE,_xll.ohTrigger(RecalcTrigger,Trigger6M)),NA())</f>
        <v>2.3656710891367672E-2</v>
      </c>
      <c r="Q1180" s="178">
        <f>IFERROR(_xll.qlIndexFixing(ONIndex1Y,I1180,TRUE,_xll.ohTrigger(RecalcTrigger,Trigger1Y)),NA())</f>
        <v>2.4148956482256123E-2</v>
      </c>
    </row>
    <row r="1181" spans="2:17" x14ac:dyDescent="0.2">
      <c r="B1181" s="39" t="s">
        <v>42</v>
      </c>
      <c r="D1181" s="42">
        <f>_xll.qlCalendarAdvance(Calendar,$D1180,B1181,"f",FALSE)</f>
        <v>47661</v>
      </c>
      <c r="E1181" s="172">
        <f>_xll.qlInterestRateIndexValueDate(IndexON,D1181)</f>
        <v>47661</v>
      </c>
      <c r="F1181" s="188">
        <f>IFERROR(_xll.qlIndexFixing(IndexON,D1181,TRUE,_xll.ohTrigger(RecalcTrigger,TriggerON)),NA())</f>
        <v>2.2403581981459419E-2</v>
      </c>
      <c r="H1181" s="42">
        <f>_xll.qlCalendarAdvance(Calendar,$H1180,B1181,"f",FALSE)</f>
        <v>47661</v>
      </c>
      <c r="I1181" s="172">
        <f>_xll.qlInterestRateIndexValueDate(Index1M,$H1181)</f>
        <v>47661</v>
      </c>
      <c r="J1181" s="177">
        <f>IFERROR(_xll.qlIndexFixing(Index1M,$H1181,TRUE,_xll.ohTrigger(RecalcTrigger,Trigger1M)),NA())</f>
        <v>2.2950544872490028E-2</v>
      </c>
      <c r="K1181" s="44">
        <f>IFERROR(_xll.qlIndexFixing(Index3M,H1181,TRUE,_xll.ohTrigger(RecalcTrigger,Trigger3M)),NA())</f>
        <v>2.3571695999108969E-2</v>
      </c>
      <c r="L1181" s="44">
        <f>IFERROR(_xll.qlIndexFixing(Index6M,$H1181,TRUE,_xll.ohTrigger(RecalcTrigger,Trigger6M)),NA())</f>
        <v>2.3724401601694568E-2</v>
      </c>
      <c r="M1181" s="178">
        <f>IFERROR(_xll.qlIndexFixing(Index1Y,$H1181,TRUE,_xll.ohTrigger(RecalcTrigger,Trigger1Y)),NA())</f>
        <v>2.4291090595326859E-2</v>
      </c>
      <c r="N1181" s="177">
        <f>IFERROR(_xll.qlIndexFixing(ONIndex1M,I1181,TRUE,_xll.ohTrigger(RecalcTrigger,Trigger1M)),NA())</f>
        <v>2.2936468444707536E-2</v>
      </c>
      <c r="O1181" s="44">
        <f>IFERROR(_xll.qlIndexFixing(ONIndex3M,I1181,TRUE,_xll.ohTrigger(RecalcTrigger,Trigger3M)),NA())</f>
        <v>2.3536461345892157E-2</v>
      </c>
      <c r="P1181" s="44">
        <f>IFERROR(_xll.qlIndexFixing(ONIndex6M,I1181,TRUE,_xll.ohTrigger(RecalcTrigger,Trigger6M)),NA())</f>
        <v>2.36516792779351E-2</v>
      </c>
      <c r="Q1181" s="178">
        <f>IFERROR(_xll.qlIndexFixing(ONIndex1Y,I1181,TRUE,_xll.ohTrigger(RecalcTrigger,Trigger1Y)),NA())</f>
        <v>2.4143928993430874E-2</v>
      </c>
    </row>
    <row r="1182" spans="2:17" x14ac:dyDescent="0.2">
      <c r="B1182" s="39" t="s">
        <v>42</v>
      </c>
      <c r="D1182" s="42">
        <f>_xll.qlCalendarAdvance(Calendar,$D1181,B1182,"f",FALSE)</f>
        <v>47668</v>
      </c>
      <c r="E1182" s="172">
        <f>_xll.qlInterestRateIndexValueDate(IndexON,D1182)</f>
        <v>47668</v>
      </c>
      <c r="F1182" s="188">
        <f>IFERROR(_xll.qlIndexFixing(IndexON,D1182,TRUE,_xll.ohTrigger(RecalcTrigger,TriggerON)),NA())</f>
        <v>2.2399760650292366E-2</v>
      </c>
      <c r="H1182" s="42">
        <f>_xll.qlCalendarAdvance(Calendar,$H1181,B1182,"f",FALSE)</f>
        <v>47668</v>
      </c>
      <c r="I1182" s="172">
        <f>_xll.qlInterestRateIndexValueDate(Index1M,$H1182)</f>
        <v>47668</v>
      </c>
      <c r="J1182" s="177">
        <f>IFERROR(_xll.qlIndexFixing(Index1M,$H1182,TRUE,_xll.ohTrigger(RecalcTrigger,Trigger1M)),NA())</f>
        <v>2.294674966152873E-2</v>
      </c>
      <c r="K1182" s="44">
        <f>IFERROR(_xll.qlIndexFixing(Index3M,H1182,TRUE,_xll.ohTrigger(RecalcTrigger,Trigger3M)),NA())</f>
        <v>2.3566308718214406E-2</v>
      </c>
      <c r="L1182" s="44">
        <f>IFERROR(_xll.qlIndexFixing(Index6M,$H1182,TRUE,_xll.ohTrigger(RecalcTrigger,Trigger6M)),NA())</f>
        <v>2.3720322766372166E-2</v>
      </c>
      <c r="M1182" s="178">
        <f>IFERROR(_xll.qlIndexFixing(Index1Y,$H1182,TRUE,_xll.ohTrigger(RecalcTrigger,Trigger1Y)),NA())</f>
        <v>2.4285259648074931E-2</v>
      </c>
      <c r="N1182" s="177">
        <f>IFERROR(_xll.qlIndexFixing(ONIndex1M,I1182,TRUE,_xll.ohTrigger(RecalcTrigger,Trigger1M)),NA())</f>
        <v>2.2932783864713091E-2</v>
      </c>
      <c r="O1182" s="44">
        <f>IFERROR(_xll.qlIndexFixing(ONIndex3M,I1182,TRUE,_xll.ohTrigger(RecalcTrigger,Trigger3M)),NA())</f>
        <v>2.3531505262973651E-2</v>
      </c>
      <c r="P1182" s="44">
        <f>IFERROR(_xll.qlIndexFixing(ONIndex6M,I1182,TRUE,_xll.ohTrigger(RecalcTrigger,Trigger6M)),NA())</f>
        <v>2.3646639775133371E-2</v>
      </c>
      <c r="Q1182" s="178">
        <f>IFERROR(_xll.qlIndexFixing(ONIndex1Y,I1182,TRUE,_xll.ohTrigger(RecalcTrigger,Trigger1Y)),NA())</f>
        <v>2.4138875079465771E-2</v>
      </c>
    </row>
    <row r="1183" spans="2:17" x14ac:dyDescent="0.2">
      <c r="B1183" s="39" t="s">
        <v>42</v>
      </c>
      <c r="D1183" s="42">
        <f>_xll.qlCalendarAdvance(Calendar,$D1182,B1183,"f",FALSE)</f>
        <v>47675</v>
      </c>
      <c r="E1183" s="172">
        <f>_xll.qlInterestRateIndexValueDate(IndexON,D1183)</f>
        <v>47675</v>
      </c>
      <c r="F1183" s="188">
        <f>IFERROR(_xll.qlIndexFixing(IndexON,D1183,TRUE,_xll.ohTrigger(RecalcTrigger,TriggerON)),NA())</f>
        <v>2.2395884459951443E-2</v>
      </c>
      <c r="H1183" s="42">
        <f>_xll.qlCalendarAdvance(Calendar,$H1182,B1183,"f",FALSE)</f>
        <v>47675</v>
      </c>
      <c r="I1183" s="172">
        <f>_xll.qlInterestRateIndexValueDate(Index1M,$H1183)</f>
        <v>47675</v>
      </c>
      <c r="J1183" s="177">
        <f>IFERROR(_xll.qlIndexFixing(Index1M,$H1183,TRUE,_xll.ohTrigger(RecalcTrigger,Trigger1M)),NA())</f>
        <v>2.294290773255072E-2</v>
      </c>
      <c r="K1183" s="44">
        <f>IFERROR(_xll.qlIndexFixing(Index3M,H1183,TRUE,_xll.ohTrigger(RecalcTrigger,Trigger3M)),NA())</f>
        <v>2.3560861203751265E-2</v>
      </c>
      <c r="L1183" s="44">
        <f>IFERROR(_xll.qlIndexFixing(Index6M,$H1183,TRUE,_xll.ohTrigger(RecalcTrigger,Trigger6M)),NA())</f>
        <v>2.3715060917585809E-2</v>
      </c>
      <c r="M1183" s="178">
        <f>IFERROR(_xll.qlIndexFixing(Index1Y,$H1183,TRUE,_xll.ohTrigger(RecalcTrigger,Trigger1Y)),NA())</f>
        <v>2.4279404222273149E-2</v>
      </c>
      <c r="N1183" s="177">
        <f>IFERROR(_xll.qlIndexFixing(ONIndex1M,I1183,TRUE,_xll.ohTrigger(RecalcTrigger,Trigger1M)),NA())</f>
        <v>2.2929052656442961E-2</v>
      </c>
      <c r="O1183" s="44">
        <f>IFERROR(_xll.qlIndexFixing(ONIndex3M,I1183,TRUE,_xll.ohTrigger(RecalcTrigger,Trigger3M)),NA())</f>
        <v>2.352648767638299E-2</v>
      </c>
      <c r="P1183" s="44">
        <f>IFERROR(_xll.qlIndexFixing(ONIndex6M,I1183,TRUE,_xll.ohTrigger(RecalcTrigger,Trigger6M)),NA())</f>
        <v>2.3641592382800392E-2</v>
      </c>
      <c r="Q1183" s="178">
        <f>IFERROR(_xll.qlIndexFixing(ONIndex1Y,I1183,TRUE,_xll.ohTrigger(RecalcTrigger,Trigger1Y)),NA())</f>
        <v>2.4133794740441861E-2</v>
      </c>
    </row>
    <row r="1184" spans="2:17" x14ac:dyDescent="0.2">
      <c r="B1184" s="39" t="s">
        <v>42</v>
      </c>
      <c r="D1184" s="42">
        <f>_xll.qlCalendarAdvance(Calendar,$D1183,B1184,"f",FALSE)</f>
        <v>47682</v>
      </c>
      <c r="E1184" s="172">
        <f>_xll.qlInterestRateIndexValueDate(IndexON,D1184)</f>
        <v>47682</v>
      </c>
      <c r="F1184" s="188">
        <f>IFERROR(_xll.qlIndexFixing(IndexON,D1184,TRUE,_xll.ohTrigger(RecalcTrigger,TriggerON)),NA())</f>
        <v>2.2391953410679788E-2</v>
      </c>
      <c r="H1184" s="42">
        <f>_xll.qlCalendarAdvance(Calendar,$H1183,B1184,"f",FALSE)</f>
        <v>47682</v>
      </c>
      <c r="I1184" s="172">
        <f>_xll.qlInterestRateIndexValueDate(Index1M,$H1184)</f>
        <v>47682</v>
      </c>
      <c r="J1184" s="177">
        <f>IFERROR(_xll.qlIndexFixing(Index1M,$H1184,TRUE,_xll.ohTrigger(RecalcTrigger,Trigger1M)),NA())</f>
        <v>2.2939019085609184E-2</v>
      </c>
      <c r="K1184" s="44">
        <f>IFERROR(_xll.qlIndexFixing(Index3M,H1184,TRUE,_xll.ohTrigger(RecalcTrigger,Trigger3M)),NA())</f>
        <v>2.3555356879391937E-2</v>
      </c>
      <c r="L1184" s="44">
        <f>IFERROR(_xll.qlIndexFixing(Index6M,$H1184,TRUE,_xll.ohTrigger(RecalcTrigger,Trigger6M)),NA())</f>
        <v>2.3709784142107219E-2</v>
      </c>
      <c r="M1184" s="178">
        <f>IFERROR(_xll.qlIndexFixing(Index1Y,$H1184,TRUE,_xll.ohTrigger(RecalcTrigger,Trigger1Y)),NA())</f>
        <v>2.427352438309649E-2</v>
      </c>
      <c r="N1184" s="177">
        <f>IFERROR(_xll.qlIndexFixing(ONIndex1M,I1184,TRUE,_xll.ohTrigger(RecalcTrigger,Trigger1M)),NA())</f>
        <v>2.2925274819816099E-2</v>
      </c>
      <c r="O1184" s="44">
        <f>IFERROR(_xll.qlIndexFixing(ONIndex3M,I1184,TRUE,_xll.ohTrigger(RecalcTrigger,Trigger3M)),NA())</f>
        <v>2.3521408586120174E-2</v>
      </c>
      <c r="P1184" s="44">
        <f>IFERROR(_xll.qlIndexFixing(ONIndex6M,I1184,TRUE,_xll.ohTrigger(RecalcTrigger,Trigger6M)),NA())</f>
        <v>2.3636537101098254E-2</v>
      </c>
      <c r="Q1184" s="178">
        <f>IFERROR(_xll.qlIndexFixing(ONIndex1Y,I1184,TRUE,_xll.ohTrigger(RecalcTrigger,Trigger1Y)),NA())</f>
        <v>2.4128687976440188E-2</v>
      </c>
    </row>
    <row r="1185" spans="2:17" x14ac:dyDescent="0.2">
      <c r="B1185" s="39" t="s">
        <v>42</v>
      </c>
      <c r="D1185" s="42">
        <f>_xll.qlCalendarAdvance(Calendar,$D1184,B1185,"f",FALSE)</f>
        <v>47689</v>
      </c>
      <c r="E1185" s="172">
        <f>_xll.qlInterestRateIndexValueDate(IndexON,D1185)</f>
        <v>47689</v>
      </c>
      <c r="F1185" s="188">
        <f>IFERROR(_xll.qlIndexFixing(IndexON,D1185,TRUE,_xll.ohTrigger(RecalcTrigger,TriggerON)),NA())</f>
        <v>2.2387967502234263E-2</v>
      </c>
      <c r="H1185" s="42">
        <f>_xll.qlCalendarAdvance(Calendar,$H1184,B1185,"f",FALSE)</f>
        <v>47689</v>
      </c>
      <c r="I1185" s="172">
        <f>_xll.qlInterestRateIndexValueDate(Index1M,$H1185)</f>
        <v>47689</v>
      </c>
      <c r="J1185" s="177">
        <f>IFERROR(_xll.qlIndexFixing(Index1M,$H1185,TRUE,_xll.ohTrigger(RecalcTrigger,Trigger1M)),NA())</f>
        <v>2.2935518340675521E-2</v>
      </c>
      <c r="K1185" s="44">
        <f>IFERROR(_xll.qlIndexFixing(Index3M,H1185,TRUE,_xll.ohTrigger(RecalcTrigger,Trigger3M)),NA())</f>
        <v>2.3549799278670583E-2</v>
      </c>
      <c r="L1185" s="44">
        <f>IFERROR(_xll.qlIndexFixing(Index6M,$H1185,TRUE,_xll.ohTrigger(RecalcTrigger,Trigger6M)),NA())</f>
        <v>2.3704491971844894E-2</v>
      </c>
      <c r="M1185" s="178">
        <f>IFERROR(_xll.qlIndexFixing(Index1Y,$H1185,TRUE,_xll.ohTrigger(RecalcTrigger,Trigger1Y)),NA())</f>
        <v>2.4267620195719486E-2</v>
      </c>
      <c r="N1185" s="177">
        <f>IFERROR(_xll.qlIndexFixing(ONIndex1M,I1185,TRUE,_xll.ohTrigger(RecalcTrigger,Trigger1M)),NA())</f>
        <v>2.2921450354670414E-2</v>
      </c>
      <c r="O1185" s="44">
        <f>IFERROR(_xll.qlIndexFixing(ONIndex3M,I1185,TRUE,_xll.ohTrigger(RecalcTrigger,Trigger3M)),NA())</f>
        <v>2.3516267992266249E-2</v>
      </c>
      <c r="P1185" s="44">
        <f>IFERROR(_xll.qlIndexFixing(ONIndex6M,I1185,TRUE,_xll.ohTrigger(RecalcTrigger,Trigger6M)),NA())</f>
        <v>2.3631473929783819E-2</v>
      </c>
      <c r="Q1185" s="178">
        <f>IFERROR(_xll.qlIndexFixing(ONIndex1Y,I1185,TRUE,_xll.ohTrigger(RecalcTrigger,Trigger1Y)),NA())</f>
        <v>2.4123554787298662E-2</v>
      </c>
    </row>
    <row r="1186" spans="2:17" x14ac:dyDescent="0.2">
      <c r="B1186" s="39" t="s">
        <v>42</v>
      </c>
      <c r="D1186" s="42">
        <f>_xll.qlCalendarAdvance(Calendar,$D1185,B1186,"f",FALSE)</f>
        <v>47696</v>
      </c>
      <c r="E1186" s="172">
        <f>_xll.qlInterestRateIndexValueDate(IndexON,D1186)</f>
        <v>47696</v>
      </c>
      <c r="F1186" s="188">
        <f>IFERROR(_xll.qlIndexFixing(IndexON,D1186,TRUE,_xll.ohTrigger(RecalcTrigger,TriggerON)),NA())</f>
        <v>2.2383926734858006E-2</v>
      </c>
      <c r="H1186" s="42">
        <f>_xll.qlCalendarAdvance(Calendar,$H1185,B1186,"f",FALSE)</f>
        <v>47696</v>
      </c>
      <c r="I1186" s="172">
        <f>_xll.qlInterestRateIndexValueDate(Index1M,$H1186)</f>
        <v>47696</v>
      </c>
      <c r="J1186" s="177">
        <f>IFERROR(_xll.qlIndexFixing(Index1M,$H1186,TRUE,_xll.ohTrigger(RecalcTrigger,Trigger1M)),NA())</f>
        <v>2.293110163800776E-2</v>
      </c>
      <c r="K1186" s="44">
        <f>IFERROR(_xll.qlIndexFixing(Index3M,H1186,TRUE,_xll.ohTrigger(RecalcTrigger,Trigger3M)),NA())</f>
        <v>2.3544191935104611E-2</v>
      </c>
      <c r="L1186" s="44">
        <f>IFERROR(_xll.qlIndexFixing(Index6M,$H1186,TRUE,_xll.ohTrigger(RecalcTrigger,Trigger6M)),NA())</f>
        <v>2.3699183938713418E-2</v>
      </c>
      <c r="M1186" s="178">
        <f>IFERROR(_xll.qlIndexFixing(Index1Y,$H1186,TRUE,_xll.ohTrigger(RecalcTrigger,Trigger1Y)),NA())</f>
        <v>2.4261691725317336E-2</v>
      </c>
      <c r="N1186" s="177">
        <f>IFERROR(_xll.qlIndexFixing(ONIndex1M,I1186,TRUE,_xll.ohTrigger(RecalcTrigger,Trigger1M)),NA())</f>
        <v>2.2917579261249044E-2</v>
      </c>
      <c r="O1186" s="44">
        <f>IFERROR(_xll.qlIndexFixing(ONIndex3M,I1186,TRUE,_xll.ohTrigger(RecalcTrigger,Trigger3M)),NA())</f>
        <v>2.3511065894740169E-2</v>
      </c>
      <c r="P1186" s="44">
        <f>IFERROR(_xll.qlIndexFixing(ONIndex6M,I1186,TRUE,_xll.ohTrigger(RecalcTrigger,Trigger6M)),NA())</f>
        <v>2.3626402869100227E-2</v>
      </c>
      <c r="Q1186" s="178">
        <f>IFERROR(_xll.qlIndexFixing(ONIndex1Y,I1186,TRUE,_xll.ohTrigger(RecalcTrigger,Trigger1Y)),NA())</f>
        <v>2.4118395173098328E-2</v>
      </c>
    </row>
    <row r="1187" spans="2:17" x14ac:dyDescent="0.2">
      <c r="B1187" s="39" t="s">
        <v>42</v>
      </c>
      <c r="D1187" s="42">
        <f>_xll.qlCalendarAdvance(Calendar,$D1186,B1187,"f",FALSE)</f>
        <v>47703</v>
      </c>
      <c r="E1187" s="172">
        <f>_xll.qlInterestRateIndexValueDate(IndexON,D1187)</f>
        <v>47703</v>
      </c>
      <c r="F1187" s="188">
        <f>IFERROR(_xll.qlIndexFixing(IndexON,D1187,TRUE,_xll.ohTrigger(RecalcTrigger,TriggerON)),NA())</f>
        <v>2.2379831108388926E-2</v>
      </c>
      <c r="H1187" s="42">
        <f>_xll.qlCalendarAdvance(Calendar,$H1186,B1187,"f",FALSE)</f>
        <v>47703</v>
      </c>
      <c r="I1187" s="172">
        <f>_xll.qlInterestRateIndexValueDate(Index1M,$H1187)</f>
        <v>47703</v>
      </c>
      <c r="J1187" s="177">
        <f>IFERROR(_xll.qlIndexFixing(Index1M,$H1187,TRUE,_xll.ohTrigger(RecalcTrigger,Trigger1M)),NA())</f>
        <v>2.2927072837449179E-2</v>
      </c>
      <c r="K1187" s="44">
        <f>IFERROR(_xll.qlIndexFixing(Index3M,H1187,TRUE,_xll.ohTrigger(RecalcTrigger,Trigger3M)),NA())</f>
        <v>2.3538538382194708E-2</v>
      </c>
      <c r="L1187" s="44">
        <f>IFERROR(_xll.qlIndexFixing(Index6M,$H1187,TRUE,_xll.ohTrigger(RecalcTrigger,Trigger6M)),NA())</f>
        <v>2.3693859574632176E-2</v>
      </c>
      <c r="M1187" s="178">
        <f>IFERROR(_xll.qlIndexFixing(Index1Y,$H1187,TRUE,_xll.ohTrigger(RecalcTrigger,Trigger1Y)),NA())</f>
        <v>2.4255739037065238E-2</v>
      </c>
      <c r="N1187" s="177">
        <f>IFERROR(_xll.qlIndexFixing(ONIndex1M,I1187,TRUE,_xll.ohTrigger(RecalcTrigger,Trigger1M)),NA())</f>
        <v>2.2913661539470942E-2</v>
      </c>
      <c r="O1187" s="44">
        <f>IFERROR(_xll.qlIndexFixing(ONIndex3M,I1187,TRUE,_xll.ohTrigger(RecalcTrigger,Trigger3M)),NA())</f>
        <v>2.3505802293541933E-2</v>
      </c>
      <c r="P1187" s="44">
        <f>IFERROR(_xll.qlIndexFixing(ONIndex6M,I1187,TRUE,_xll.ohTrigger(RecalcTrigger,Trigger6M)),NA())</f>
        <v>2.362132391896643E-2</v>
      </c>
      <c r="Q1187" s="178">
        <f>IFERROR(_xll.qlIndexFixing(ONIndex1Y,I1187,TRUE,_xll.ohTrigger(RecalcTrigger,Trigger1Y)),NA())</f>
        <v>2.4113209133839186E-2</v>
      </c>
    </row>
    <row r="1188" spans="2:17" x14ac:dyDescent="0.2">
      <c r="B1188" s="39" t="s">
        <v>42</v>
      </c>
      <c r="D1188" s="42">
        <f>_xll.qlCalendarAdvance(Calendar,$D1187,B1188,"f",FALSE)</f>
        <v>47710</v>
      </c>
      <c r="E1188" s="172">
        <f>_xll.qlInterestRateIndexValueDate(IndexON,D1188)</f>
        <v>47710</v>
      </c>
      <c r="F1188" s="188">
        <f>IFERROR(_xll.qlIndexFixing(IndexON,D1188,TRUE,_xll.ohTrigger(RecalcTrigger,TriggerON)),NA())</f>
        <v>2.2375680622827021E-2</v>
      </c>
      <c r="H1188" s="42">
        <f>_xll.qlCalendarAdvance(Calendar,$H1187,B1188,"f",FALSE)</f>
        <v>47710</v>
      </c>
      <c r="I1188" s="172">
        <f>_xll.qlInterestRateIndexValueDate(Index1M,$H1188)</f>
        <v>47710</v>
      </c>
      <c r="J1188" s="177">
        <f>IFERROR(_xll.qlIndexFixing(Index1M,$H1188,TRUE,_xll.ohTrigger(RecalcTrigger,Trigger1M)),NA())</f>
        <v>2.2922997319117025E-2</v>
      </c>
      <c r="K1188" s="44">
        <f>IFERROR(_xll.qlIndexFixing(Index3M,H1188,TRUE,_xll.ohTrigger(RecalcTrigger,Trigger3M)),NA())</f>
        <v>2.3532842153421281E-2</v>
      </c>
      <c r="L1188" s="44">
        <f>IFERROR(_xll.qlIndexFixing(Index6M,$H1188,TRUE,_xll.ohTrigger(RecalcTrigger,Trigger6M)),NA())</f>
        <v>2.3688518411524914E-2</v>
      </c>
      <c r="M1188" s="178">
        <f>IFERROR(_xll.qlIndexFixing(Index1Y,$H1188,TRUE,_xll.ohTrigger(RecalcTrigger,Trigger1Y)),NA())</f>
        <v>2.4249762196139057E-2</v>
      </c>
      <c r="N1188" s="177">
        <f>IFERROR(_xll.qlIndexFixing(ONIndex1M,I1188,TRUE,_xll.ohTrigger(RecalcTrigger,Trigger1M)),NA())</f>
        <v>2.2909697189255063E-2</v>
      </c>
      <c r="O1188" s="44">
        <f>IFERROR(_xll.qlIndexFixing(ONIndex3M,I1188,TRUE,_xll.ohTrigger(RecalcTrigger,Trigger3M)),NA())</f>
        <v>2.3500477188671542E-2</v>
      </c>
      <c r="P1188" s="44">
        <f>IFERROR(_xll.qlIndexFixing(ONIndex6M,I1188,TRUE,_xll.ohTrigger(RecalcTrigger,Trigger6M)),NA())</f>
        <v>2.3616237079301383E-2</v>
      </c>
      <c r="Q1188" s="178">
        <f>IFERROR(_xll.qlIndexFixing(ONIndex1Y,I1188,TRUE,_xll.ohTrigger(RecalcTrigger,Trigger1Y)),NA())</f>
        <v>2.4107996669521237E-2</v>
      </c>
    </row>
    <row r="1189" spans="2:17" x14ac:dyDescent="0.2">
      <c r="B1189" s="39" t="s">
        <v>42</v>
      </c>
      <c r="D1189" s="42">
        <f>_xll.qlCalendarAdvance(Calendar,$D1188,B1189,"f",FALSE)</f>
        <v>47717</v>
      </c>
      <c r="E1189" s="172">
        <f>_xll.qlInterestRateIndexValueDate(IndexON,D1189)</f>
        <v>47717</v>
      </c>
      <c r="F1189" s="188">
        <f>IFERROR(_xll.qlIndexFixing(IndexON,D1189,TRUE,_xll.ohTrigger(RecalcTrigger,TriggerON)),NA())</f>
        <v>2.2371475278334385E-2</v>
      </c>
      <c r="H1189" s="42">
        <f>_xll.qlCalendarAdvance(Calendar,$H1188,B1189,"f",FALSE)</f>
        <v>47717</v>
      </c>
      <c r="I1189" s="172">
        <f>_xll.qlInterestRateIndexValueDate(Index1M,$H1189)</f>
        <v>47717</v>
      </c>
      <c r="J1189" s="177">
        <f>IFERROR(_xll.qlIndexFixing(Index1M,$H1189,TRUE,_xll.ohTrigger(RecalcTrigger,Trigger1M)),NA())</f>
        <v>2.2918875083056886E-2</v>
      </c>
      <c r="K1189" s="44">
        <f>IFERROR(_xll.qlIndexFixing(Index3M,H1189,TRUE,_xll.ohTrigger(RecalcTrigger,Trigger3M)),NA())</f>
        <v>2.3527106782247134E-2</v>
      </c>
      <c r="L1189" s="44">
        <f>IFERROR(_xll.qlIndexFixing(Index6M,$H1189,TRUE,_xll.ohTrigger(RecalcTrigger,Trigger6M)),NA())</f>
        <v>2.3683159981322775E-2</v>
      </c>
      <c r="M1189" s="178">
        <f>IFERROR(_xll.qlIndexFixing(Index1Y,$H1189,TRUE,_xll.ohTrigger(RecalcTrigger,Trigger1Y)),NA())</f>
        <v>2.4243761267714437E-2</v>
      </c>
      <c r="N1189" s="177">
        <f>IFERROR(_xll.qlIndexFixing(ONIndex1M,I1189,TRUE,_xll.ohTrigger(RecalcTrigger,Trigger1M)),NA())</f>
        <v>2.2905686210682452E-2</v>
      </c>
      <c r="O1189" s="44">
        <f>IFERROR(_xll.qlIndexFixing(ONIndex3M,I1189,TRUE,_xll.ohTrigger(RecalcTrigger,Trigger3M)),NA())</f>
        <v>2.3495090580210043E-2</v>
      </c>
      <c r="P1189" s="44">
        <f>IFERROR(_xll.qlIndexFixing(ONIndex6M,I1189,TRUE,_xll.ohTrigger(RecalcTrigger,Trigger6M)),NA())</f>
        <v>2.3611142350105085E-2</v>
      </c>
      <c r="Q1189" s="178">
        <f>IFERROR(_xll.qlIndexFixing(ONIndex1Y,I1189,TRUE,_xll.ohTrigger(RecalcTrigger,Trigger1Y)),NA())</f>
        <v>2.4102757780144479E-2</v>
      </c>
    </row>
    <row r="1190" spans="2:17" x14ac:dyDescent="0.2">
      <c r="B1190" s="39" t="s">
        <v>42</v>
      </c>
      <c r="D1190" s="42">
        <f>_xll.qlCalendarAdvance(Calendar,$D1189,B1190,"f",FALSE)</f>
        <v>47724</v>
      </c>
      <c r="E1190" s="172">
        <f>_xll.qlInterestRateIndexValueDate(IndexON,D1190)</f>
        <v>47724</v>
      </c>
      <c r="F1190" s="188">
        <f>IFERROR(_xll.qlIndexFixing(IndexON,D1190,TRUE,_xll.ohTrigger(RecalcTrigger,TriggerON)),NA())</f>
        <v>2.2367215074667879E-2</v>
      </c>
      <c r="H1190" s="42">
        <f>_xll.qlCalendarAdvance(Calendar,$H1189,B1190,"f",FALSE)</f>
        <v>47724</v>
      </c>
      <c r="I1190" s="172">
        <f>_xll.qlInterestRateIndexValueDate(Index1M,$H1190)</f>
        <v>47724</v>
      </c>
      <c r="J1190" s="177">
        <f>IFERROR(_xll.qlIndexFixing(Index1M,$H1190,TRUE,_xll.ohTrigger(RecalcTrigger,Trigger1M)),NA())</f>
        <v>2.2914706129327014E-2</v>
      </c>
      <c r="K1190" s="44">
        <f>IFERROR(_xll.qlIndexFixing(Index3M,H1190,TRUE,_xll.ohTrigger(RecalcTrigger,Trigger3M)),NA())</f>
        <v>2.3521335802114803E-2</v>
      </c>
      <c r="L1190" s="44">
        <f>IFERROR(_xll.qlIndexFixing(Index6M,$H1190,TRUE,_xll.ohTrigger(RecalcTrigger,Trigger6M)),NA())</f>
        <v>2.3676660705279007E-2</v>
      </c>
      <c r="M1190" s="178">
        <f>IFERROR(_xll.qlIndexFixing(Index1Y,$H1190,TRUE,_xll.ohTrigger(RecalcTrigger,Trigger1Y)),NA())</f>
        <v>2.423773631696724E-2</v>
      </c>
      <c r="N1190" s="177">
        <f>IFERROR(_xll.qlIndexFixing(ONIndex1M,I1190,TRUE,_xll.ohTrigger(RecalcTrigger,Trigger1M)),NA())</f>
        <v>2.290162860375311E-2</v>
      </c>
      <c r="O1190" s="44">
        <f>IFERROR(_xll.qlIndexFixing(ONIndex3M,I1190,TRUE,_xll.ohTrigger(RecalcTrigger,Trigger3M)),NA())</f>
        <v>2.3489642468076388E-2</v>
      </c>
      <c r="P1190" s="44">
        <f>IFERROR(_xll.qlIndexFixing(ONIndex6M,I1190,TRUE,_xll.ohTrigger(RecalcTrigger,Trigger6M)),NA())</f>
        <v>2.360603973153963E-2</v>
      </c>
      <c r="Q1190" s="178">
        <f>IFERROR(_xll.qlIndexFixing(ONIndex1Y,I1190,TRUE,_xll.ohTrigger(RecalcTrigger,Trigger1Y)),NA())</f>
        <v>2.4097492465708914E-2</v>
      </c>
    </row>
    <row r="1191" spans="2:17" x14ac:dyDescent="0.2">
      <c r="B1191" s="39" t="s">
        <v>42</v>
      </c>
      <c r="D1191" s="42">
        <f>_xll.qlCalendarAdvance(Calendar,$D1190,B1191,"f",FALSE)</f>
        <v>47731</v>
      </c>
      <c r="E1191" s="172">
        <f>_xll.qlInterestRateIndexValueDate(IndexON,D1191)</f>
        <v>47731</v>
      </c>
      <c r="F1191" s="188">
        <f>IFERROR(_xll.qlIndexFixing(IndexON,D1191,TRUE,_xll.ohTrigger(RecalcTrigger,TriggerON)),NA())</f>
        <v>2.2362900012070641E-2</v>
      </c>
      <c r="H1191" s="42">
        <f>_xll.qlCalendarAdvance(Calendar,$H1190,B1191,"f",FALSE)</f>
        <v>47731</v>
      </c>
      <c r="I1191" s="172">
        <f>_xll.qlInterestRateIndexValueDate(Index1M,$H1191)</f>
        <v>47731</v>
      </c>
      <c r="J1191" s="177">
        <f>IFERROR(_xll.qlIndexFixing(Index1M,$H1191,TRUE,_xll.ohTrigger(RecalcTrigger,Trigger1M)),NA())</f>
        <v>2.2910490987696555E-2</v>
      </c>
      <c r="K1191" s="44">
        <f>IFERROR(_xll.qlIndexFixing(Index3M,H1191,TRUE,_xll.ohTrigger(RecalcTrigger,Trigger3M)),NA())</f>
        <v>2.3515196056680704E-2</v>
      </c>
      <c r="L1191" s="44">
        <f>IFERROR(_xll.qlIndexFixing(Index6M,$H1191,TRUE,_xll.ohTrigger(RecalcTrigger,Trigger6M)),NA())</f>
        <v>2.3670525727860065E-2</v>
      </c>
      <c r="M1191" s="178">
        <f>IFERROR(_xll.qlIndexFixing(Index1Y,$H1191,TRUE,_xll.ohTrigger(RecalcTrigger,Trigger1Y)),NA())</f>
        <v>2.4231687409073777E-2</v>
      </c>
      <c r="N1191" s="177">
        <f>IFERROR(_xll.qlIndexFixing(ONIndex1M,I1191,TRUE,_xll.ohTrigger(RecalcTrigger,Trigger1M)),NA())</f>
        <v>2.2897524368467037E-2</v>
      </c>
      <c r="O1191" s="44">
        <f>IFERROR(_xll.qlIndexFixing(ONIndex3M,I1191,TRUE,_xll.ohTrigger(RecalcTrigger,Trigger3M)),NA())</f>
        <v>2.3484132852270578E-2</v>
      </c>
      <c r="P1191" s="44">
        <f>IFERROR(_xll.qlIndexFixing(ONIndex6M,I1191,TRUE,_xll.ohTrigger(RecalcTrigger,Trigger6M)),NA())</f>
        <v>2.3600929223605016E-2</v>
      </c>
      <c r="Q1191" s="178">
        <f>IFERROR(_xll.qlIndexFixing(ONIndex1Y,I1191,TRUE,_xll.ohTrigger(RecalcTrigger,Trigger1Y)),NA())</f>
        <v>2.4092200726376634E-2</v>
      </c>
    </row>
    <row r="1192" spans="2:17" x14ac:dyDescent="0.2">
      <c r="B1192" s="39" t="s">
        <v>42</v>
      </c>
      <c r="D1192" s="42">
        <f>_xll.qlCalendarAdvance(Calendar,$D1191,B1192,"f",FALSE)</f>
        <v>47738</v>
      </c>
      <c r="E1192" s="172">
        <f>_xll.qlInterestRateIndexValueDate(IndexON,D1192)</f>
        <v>47738</v>
      </c>
      <c r="F1192" s="188">
        <f>IFERROR(_xll.qlIndexFixing(IndexON,D1192,TRUE,_xll.ohTrigger(RecalcTrigger,TriggerON)),NA())</f>
        <v>2.2358530090380579E-2</v>
      </c>
      <c r="H1192" s="42">
        <f>_xll.qlCalendarAdvance(Calendar,$H1191,B1192,"f",FALSE)</f>
        <v>47738</v>
      </c>
      <c r="I1192" s="172">
        <f>_xll.qlInterestRateIndexValueDate(Index1M,$H1192)</f>
        <v>47738</v>
      </c>
      <c r="J1192" s="177">
        <f>IFERROR(_xll.qlIndexFixing(Index1M,$H1192,TRUE,_xll.ohTrigger(RecalcTrigger,Trigger1M)),NA())</f>
        <v>2.2906233457030099E-2</v>
      </c>
      <c r="K1192" s="44">
        <f>IFERROR(_xll.qlIndexFixing(Index3M,H1192,TRUE,_xll.ohTrigger(RecalcTrigger,Trigger3M)),NA())</f>
        <v>2.3509366136857703E-2</v>
      </c>
      <c r="L1192" s="44">
        <f>IFERROR(_xll.qlIndexFixing(Index6M,$H1192,TRUE,_xll.ohTrigger(RecalcTrigger,Trigger6M)),NA())</f>
        <v>2.3665121652121441E-2</v>
      </c>
      <c r="M1192" s="178">
        <f>IFERROR(_xll.qlIndexFixing(Index1Y,$H1192,TRUE,_xll.ohTrigger(RecalcTrigger,Trigger1Y)),NA())</f>
        <v>2.4225614609210133E-2</v>
      </c>
      <c r="N1192" s="177">
        <f>IFERROR(_xll.qlIndexFixing(ONIndex1M,I1192,TRUE,_xll.ohTrigger(RecalcTrigger,Trigger1M)),NA())</f>
        <v>2.2893373504743186E-2</v>
      </c>
      <c r="O1192" s="44">
        <f>IFERROR(_xll.qlIndexFixing(ONIndex3M,I1192,TRUE,_xll.ohTrigger(RecalcTrigger,Trigger3M)),NA())</f>
        <v>2.3478561732792613E-2</v>
      </c>
      <c r="P1192" s="44">
        <f>IFERROR(_xll.qlIndexFixing(ONIndex6M,I1192,TRUE,_xll.ohTrigger(RecalcTrigger,Trigger6M)),NA())</f>
        <v>2.3595810825977059E-2</v>
      </c>
      <c r="Q1192" s="178">
        <f>IFERROR(_xll.qlIndexFixing(ONIndex1Y,I1192,TRUE,_xll.ohTrigger(RecalcTrigger,Trigger1Y)),NA())</f>
        <v>2.4086882561823453E-2</v>
      </c>
    </row>
    <row r="1193" spans="2:17" x14ac:dyDescent="0.2">
      <c r="B1193" s="39" t="s">
        <v>42</v>
      </c>
      <c r="D1193" s="42">
        <f>_xll.qlCalendarAdvance(Calendar,$D1192,B1193,"f",FALSE)</f>
        <v>47745</v>
      </c>
      <c r="E1193" s="172">
        <f>_xll.qlInterestRateIndexValueDate(IndexON,D1193)</f>
        <v>47745</v>
      </c>
      <c r="F1193" s="188">
        <f>IFERROR(_xll.qlIndexFixing(IndexON,D1193,TRUE,_xll.ohTrigger(RecalcTrigger,TriggerON)),NA())</f>
        <v>2.2354105309597694E-2</v>
      </c>
      <c r="H1193" s="42">
        <f>_xll.qlCalendarAdvance(Calendar,$H1192,B1193,"f",FALSE)</f>
        <v>47745</v>
      </c>
      <c r="I1193" s="172">
        <f>_xll.qlInterestRateIndexValueDate(Index1M,$H1193)</f>
        <v>47745</v>
      </c>
      <c r="J1193" s="177">
        <f>IFERROR(_xll.qlIndexFixing(Index1M,$H1193,TRUE,_xll.ohTrigger(RecalcTrigger,Trigger1M)),NA())</f>
        <v>2.2901938582007807E-2</v>
      </c>
      <c r="K1193" s="44">
        <f>IFERROR(_xll.qlIndexFixing(Index3M,H1193,TRUE,_xll.ohTrigger(RecalcTrigger,Trigger3M)),NA())</f>
        <v>2.3503511104417098E-2</v>
      </c>
      <c r="L1193" s="44">
        <f>IFERROR(_xll.qlIndexFixing(Index6M,$H1193,TRUE,_xll.ohTrigger(RecalcTrigger,Trigger6M)),NA())</f>
        <v>2.3659698477871072E-2</v>
      </c>
      <c r="M1193" s="178">
        <f>IFERROR(_xll.qlIndexFixing(Index1Y,$H1193,TRUE,_xll.ohTrigger(RecalcTrigger,Trigger1Y)),NA())</f>
        <v>2.4219517982552397E-2</v>
      </c>
      <c r="N1193" s="177">
        <f>IFERROR(_xll.qlIndexFixing(ONIndex1M,I1193,TRUE,_xll.ohTrigger(RecalcTrigger,Trigger1M)),NA())</f>
        <v>2.2889176012743651E-2</v>
      </c>
      <c r="O1193" s="44">
        <f>IFERROR(_xll.qlIndexFixing(ONIndex3M,I1193,TRUE,_xll.ohTrigger(RecalcTrigger,Trigger3M)),NA())</f>
        <v>2.3472929109723539E-2</v>
      </c>
      <c r="P1193" s="44">
        <f>IFERROR(_xll.qlIndexFixing(ONIndex6M,I1193,TRUE,_xll.ohTrigger(RecalcTrigger,Trigger6M)),NA())</f>
        <v>2.3590684539060991E-2</v>
      </c>
      <c r="Q1193" s="178">
        <f>IFERROR(_xll.qlIndexFixing(ONIndex1Y,I1193,TRUE,_xll.ohTrigger(RecalcTrigger,Trigger1Y)),NA())</f>
        <v>2.4081537972211464E-2</v>
      </c>
    </row>
    <row r="1194" spans="2:17" x14ac:dyDescent="0.2">
      <c r="B1194" s="39" t="s">
        <v>42</v>
      </c>
      <c r="D1194" s="42">
        <f>_xll.qlCalendarAdvance(Calendar,$D1193,B1194,"f",FALSE)</f>
        <v>47752</v>
      </c>
      <c r="E1194" s="172">
        <f>_xll.qlInterestRateIndexValueDate(IndexON,D1194)</f>
        <v>47752</v>
      </c>
      <c r="F1194" s="188">
        <f>IFERROR(_xll.qlIndexFixing(IndexON,D1194,TRUE,_xll.ohTrigger(RecalcTrigger,TriggerON)),NA())</f>
        <v>2.234962566980303E-2</v>
      </c>
      <c r="H1194" s="42">
        <f>_xll.qlCalendarAdvance(Calendar,$H1193,B1194,"f",FALSE)</f>
        <v>47752</v>
      </c>
      <c r="I1194" s="172">
        <f>_xll.qlInterestRateIndexValueDate(Index1M,$H1194)</f>
        <v>47752</v>
      </c>
      <c r="J1194" s="177">
        <f>IFERROR(_xll.qlIndexFixing(Index1M,$H1194,TRUE,_xll.ohTrigger(RecalcTrigger,Trigger1M)),NA())</f>
        <v>2.2897611409766552E-2</v>
      </c>
      <c r="K1194" s="44">
        <f>IFERROR(_xll.qlIndexFixing(Index3M,H1194,TRUE,_xll.ohTrigger(RecalcTrigger,Trigger3M)),NA())</f>
        <v>2.3497966460199807E-2</v>
      </c>
      <c r="L1194" s="44">
        <f>IFERROR(_xll.qlIndexFixing(Index6M,$H1194,TRUE,_xll.ohTrigger(RecalcTrigger,Trigger6M)),NA())</f>
        <v>2.3654255724281977E-2</v>
      </c>
      <c r="M1194" s="178">
        <f>IFERROR(_xll.qlIndexFixing(Index1Y,$H1194,TRUE,_xll.ohTrigger(RecalcTrigger,Trigger1Y)),NA())</f>
        <v>2.4213397594277541E-2</v>
      </c>
      <c r="N1194" s="177">
        <f>IFERROR(_xll.qlIndexFixing(ONIndex1M,I1194,TRUE,_xll.ohTrigger(RecalcTrigger,Trigger1M)),NA())</f>
        <v>2.2884931892306337E-2</v>
      </c>
      <c r="O1194" s="44">
        <f>IFERROR(_xll.qlIndexFixing(ONIndex3M,I1194,TRUE,_xll.ohTrigger(RecalcTrigger,Trigger3M)),NA())</f>
        <v>2.346723498298231E-2</v>
      </c>
      <c r="P1194" s="44">
        <f>IFERROR(_xll.qlIndexFixing(ONIndex6M,I1194,TRUE,_xll.ohTrigger(RecalcTrigger,Trigger6M)),NA())</f>
        <v>2.3585550362613672E-2</v>
      </c>
      <c r="Q1194" s="178">
        <f>IFERROR(_xll.qlIndexFixing(ONIndex1Y,I1194,TRUE,_xll.ohTrigger(RecalcTrigger,Trigger1Y)),NA())</f>
        <v>2.4076166957540668E-2</v>
      </c>
    </row>
    <row r="1195" spans="2:17" x14ac:dyDescent="0.2">
      <c r="B1195" s="39" t="s">
        <v>42</v>
      </c>
      <c r="D1195" s="42">
        <f>_xll.qlCalendarAdvance(Calendar,$D1194,B1195,"f",FALSE)</f>
        <v>47759</v>
      </c>
      <c r="E1195" s="172">
        <f>_xll.qlInterestRateIndexValueDate(IndexON,D1195)</f>
        <v>47759</v>
      </c>
      <c r="F1195" s="188">
        <f>IFERROR(_xll.qlIndexFixing(IndexON,D1195,TRUE,_xll.ohTrigger(RecalcTrigger,TriggerON)),NA())</f>
        <v>2.2345093498564728E-2</v>
      </c>
      <c r="H1195" s="42">
        <f>_xll.qlCalendarAdvance(Calendar,$H1194,B1195,"f",FALSE)</f>
        <v>47759</v>
      </c>
      <c r="I1195" s="172">
        <f>_xll.qlInterestRateIndexValueDate(Index1M,$H1195)</f>
        <v>47759</v>
      </c>
      <c r="J1195" s="177">
        <f>IFERROR(_xll.qlIndexFixing(Index1M,$H1195,TRUE,_xll.ohTrigger(RecalcTrigger,Trigger1M)),NA())</f>
        <v>2.289325696780975E-2</v>
      </c>
      <c r="K1195" s="44">
        <f>IFERROR(_xll.qlIndexFixing(Index3M,H1195,TRUE,_xll.ohTrigger(RecalcTrigger,Trigger3M)),NA())</f>
        <v>2.3492070422508612E-2</v>
      </c>
      <c r="L1195" s="44">
        <f>IFERROR(_xll.qlIndexFixing(Index6M,$H1195,TRUE,_xll.ohTrigger(RecalcTrigger,Trigger6M)),NA())</f>
        <v>2.3649158760765333E-2</v>
      </c>
      <c r="M1195" s="178">
        <f>IFERROR(_xll.qlIndexFixing(Index1Y,$H1195,TRUE,_xll.ohTrigger(RecalcTrigger,Trigger1Y)),NA())</f>
        <v>2.4207253509310522E-2</v>
      </c>
      <c r="N1195" s="177">
        <f>IFERROR(_xll.qlIndexFixing(ONIndex1M,I1195,TRUE,_xll.ohTrigger(RecalcTrigger,Trigger1M)),NA())</f>
        <v>2.2880642631684101E-2</v>
      </c>
      <c r="O1195" s="44">
        <f>IFERROR(_xll.qlIndexFixing(ONIndex3M,I1195,TRUE,_xll.ohTrigger(RecalcTrigger,Trigger3M)),NA())</f>
        <v>2.3461482336125661E-2</v>
      </c>
      <c r="P1195" s="44">
        <f>IFERROR(_xll.qlIndexFixing(ONIndex6M,I1195,TRUE,_xll.ohTrigger(RecalcTrigger,Trigger6M)),NA())</f>
        <v>2.3580407502219458E-2</v>
      </c>
      <c r="Q1195" s="178">
        <f>IFERROR(_xll.qlIndexFixing(ONIndex1Y,I1195,TRUE,_xll.ohTrigger(RecalcTrigger,Trigger1Y)),NA())</f>
        <v>2.4070769730962782E-2</v>
      </c>
    </row>
    <row r="1196" spans="2:17" x14ac:dyDescent="0.2">
      <c r="B1196" s="39" t="s">
        <v>42</v>
      </c>
      <c r="D1196" s="42">
        <f>_xll.qlCalendarAdvance(Calendar,$D1195,B1196,"f",FALSE)</f>
        <v>47766</v>
      </c>
      <c r="E1196" s="172">
        <f>_xll.qlInterestRateIndexValueDate(IndexON,D1196)</f>
        <v>47766</v>
      </c>
      <c r="F1196" s="188">
        <f>IFERROR(_xll.qlIndexFixing(IndexON,D1196,TRUE,_xll.ohTrigger(RecalcTrigger,TriggerON)),NA())</f>
        <v>2.2340535011518003E-2</v>
      </c>
      <c r="H1196" s="42">
        <f>_xll.qlCalendarAdvance(Calendar,$H1195,B1196,"f",FALSE)</f>
        <v>47766</v>
      </c>
      <c r="I1196" s="172">
        <f>_xll.qlInterestRateIndexValueDate(Index1M,$H1196)</f>
        <v>47766</v>
      </c>
      <c r="J1196" s="177">
        <f>IFERROR(_xll.qlIndexFixing(Index1M,$H1196,TRUE,_xll.ohTrigger(RecalcTrigger,Trigger1M)),NA())</f>
        <v>2.2888878574293704E-2</v>
      </c>
      <c r="K1196" s="44">
        <f>IFERROR(_xll.qlIndexFixing(Index3M,H1196,TRUE,_xll.ohTrigger(RecalcTrigger,Trigger3M)),NA())</f>
        <v>2.3486158752002932E-2</v>
      </c>
      <c r="L1196" s="44">
        <f>IFERROR(_xll.qlIndexFixing(Index6M,$H1196,TRUE,_xll.ohTrigger(RecalcTrigger,Trigger6M)),NA())</f>
        <v>2.3643673763923786E-2</v>
      </c>
      <c r="M1196" s="178">
        <f>IFERROR(_xll.qlIndexFixing(Index1Y,$H1196,TRUE,_xll.ohTrigger(RecalcTrigger,Trigger1Y)),NA())</f>
        <v>2.4201085770646946E-2</v>
      </c>
      <c r="N1196" s="177">
        <f>IFERROR(_xll.qlIndexFixing(ONIndex1M,I1196,TRUE,_xll.ohTrigger(RecalcTrigger,Trigger1M)),NA())</f>
        <v>2.287632499254455E-2</v>
      </c>
      <c r="O1196" s="44">
        <f>IFERROR(_xll.qlIndexFixing(ONIndex3M,I1196,TRUE,_xll.ohTrigger(RecalcTrigger,Trigger3M)),NA())</f>
        <v>2.3455704773535091E-2</v>
      </c>
      <c r="P1196" s="44">
        <f>IFERROR(_xll.qlIndexFixing(ONIndex6M,I1196,TRUE,_xll.ohTrigger(RecalcTrigger,Trigger6M)),NA())</f>
        <v>2.3575247009720579E-2</v>
      </c>
      <c r="Q1196" s="178">
        <f>IFERROR(_xll.qlIndexFixing(ONIndex1Y,I1196,TRUE,_xll.ohTrigger(RecalcTrigger,Trigger1Y)),NA())</f>
        <v>2.4065348691933997E-2</v>
      </c>
    </row>
    <row r="1197" spans="2:17" x14ac:dyDescent="0.2">
      <c r="B1197" s="39" t="s">
        <v>42</v>
      </c>
      <c r="D1197" s="42">
        <f>_xll.qlCalendarAdvance(Calendar,$D1196,B1197,"f",FALSE)</f>
        <v>47773</v>
      </c>
      <c r="E1197" s="172">
        <f>_xll.qlInterestRateIndexValueDate(IndexON,D1197)</f>
        <v>47773</v>
      </c>
      <c r="F1197" s="188">
        <f>IFERROR(_xll.qlIndexFixing(IndexON,D1197,TRUE,_xll.ohTrigger(RecalcTrigger,TriggerON)),NA())</f>
        <v>2.233595768129204E-2</v>
      </c>
      <c r="H1197" s="42">
        <f>_xll.qlCalendarAdvance(Calendar,$H1196,B1197,"f",FALSE)</f>
        <v>47773</v>
      </c>
      <c r="I1197" s="172">
        <f>_xll.qlInterestRateIndexValueDate(Index1M,$H1197)</f>
        <v>47773</v>
      </c>
      <c r="J1197" s="177">
        <f>IFERROR(_xll.qlIndexFixing(Index1M,$H1197,TRUE,_xll.ohTrigger(RecalcTrigger,Trigger1M)),NA())</f>
        <v>2.2884476535803833E-2</v>
      </c>
      <c r="K1197" s="44">
        <f>IFERROR(_xll.qlIndexFixing(Index3M,H1197,TRUE,_xll.ohTrigger(RecalcTrigger,Trigger3M)),NA())</f>
        <v>2.3480231663354102E-2</v>
      </c>
      <c r="L1197" s="44">
        <f>IFERROR(_xll.qlIndexFixing(Index6M,$H1197,TRUE,_xll.ohTrigger(RecalcTrigger,Trigger6M)),NA())</f>
        <v>2.3638168362475148E-2</v>
      </c>
      <c r="M1197" s="178">
        <f>IFERROR(_xll.qlIndexFixing(Index1Y,$H1197,TRUE,_xll.ohTrigger(RecalcTrigger,Trigger1Y)),NA())</f>
        <v>2.4194894382646881E-2</v>
      </c>
      <c r="N1197" s="177">
        <f>IFERROR(_xll.qlIndexFixing(ONIndex1M,I1197,TRUE,_xll.ohTrigger(RecalcTrigger,Trigger1M)),NA())</f>
        <v>2.2871983752565939E-2</v>
      </c>
      <c r="O1197" s="44">
        <f>IFERROR(_xll.qlIndexFixing(ONIndex3M,I1197,TRUE,_xll.ohTrigger(RecalcTrigger,Trigger3M)),NA())</f>
        <v>2.3449911873908436E-2</v>
      </c>
      <c r="P1197" s="44">
        <f>IFERROR(_xll.qlIndexFixing(ONIndex6M,I1197,TRUE,_xll.ohTrigger(RecalcTrigger,Trigger6M)),NA())</f>
        <v>2.3570066334428486E-2</v>
      </c>
      <c r="Q1197" s="178">
        <f>IFERROR(_xll.qlIndexFixing(ONIndex1Y,I1197,TRUE,_xll.ohTrigger(RecalcTrigger,Trigger1Y)),NA())</f>
        <v>2.4059904524484921E-2</v>
      </c>
    </row>
    <row r="1198" spans="2:17" x14ac:dyDescent="0.2">
      <c r="B1198" s="39" t="s">
        <v>42</v>
      </c>
      <c r="D1198" s="42">
        <f>_xll.qlCalendarAdvance(Calendar,$D1197,B1198,"f",FALSE)</f>
        <v>47780</v>
      </c>
      <c r="E1198" s="172">
        <f>_xll.qlInterestRateIndexValueDate(IndexON,D1198)</f>
        <v>47780</v>
      </c>
      <c r="F1198" s="188">
        <f>IFERROR(_xll.qlIndexFixing(IndexON,D1198,TRUE,_xll.ohTrigger(RecalcTrigger,TriggerON)),NA())</f>
        <v>2.233136150804893E-2</v>
      </c>
      <c r="H1198" s="42">
        <f>_xll.qlCalendarAdvance(Calendar,$H1197,B1198,"f",FALSE)</f>
        <v>47780</v>
      </c>
      <c r="I1198" s="172">
        <f>_xll.qlInterestRateIndexValueDate(Index1M,$H1198)</f>
        <v>47780</v>
      </c>
      <c r="J1198" s="177">
        <f>IFERROR(_xll.qlIndexFixing(Index1M,$H1198,TRUE,_xll.ohTrigger(RecalcTrigger,Trigger1M)),NA())</f>
        <v>2.2880050852362929E-2</v>
      </c>
      <c r="K1198" s="44">
        <f>IFERROR(_xll.qlIndexFixing(Index3M,H1198,TRUE,_xll.ohTrigger(RecalcTrigger,Trigger3M)),NA())</f>
        <v>2.347428915663171E-2</v>
      </c>
      <c r="L1198" s="44">
        <f>IFERROR(_xll.qlIndexFixing(Index6M,$H1198,TRUE,_xll.ohTrigger(RecalcTrigger,Trigger6M)),NA())</f>
        <v>2.3632642556585075E-2</v>
      </c>
      <c r="M1198" s="178">
        <f>IFERROR(_xll.qlIndexFixing(Index1Y,$H1198,TRUE,_xll.ohTrigger(RecalcTrigger,Trigger1Y)),NA())</f>
        <v>2.4188679345740427E-2</v>
      </c>
      <c r="N1198" s="177">
        <f>IFERROR(_xll.qlIndexFixing(ONIndex1M,I1198,TRUE,_xll.ohTrigger(RecalcTrigger,Trigger1M)),NA())</f>
        <v>2.2867618911910359E-2</v>
      </c>
      <c r="O1198" s="44">
        <f>IFERROR(_xll.qlIndexFixing(ONIndex3M,I1198,TRUE,_xll.ohTrigger(RecalcTrigger,Trigger3M)),NA())</f>
        <v>2.3444103637245695E-2</v>
      </c>
      <c r="P1198" s="44">
        <f>IFERROR(_xll.qlIndexFixing(ONIndex6M,I1198,TRUE,_xll.ohTrigger(RecalcTrigger,Trigger6M)),NA())</f>
        <v>2.3564865476343178E-2</v>
      </c>
      <c r="Q1198" s="178">
        <f>IFERROR(_xll.qlIndexFixing(ONIndex1Y,I1198,TRUE,_xll.ohTrigger(RecalcTrigger,Trigger1Y)),NA())</f>
        <v>2.4054437228777648E-2</v>
      </c>
    </row>
    <row r="1199" spans="2:17" x14ac:dyDescent="0.2">
      <c r="B1199" s="39" t="s">
        <v>42</v>
      </c>
      <c r="D1199" s="42">
        <f>_xll.qlCalendarAdvance(Calendar,$D1198,B1199,"f",FALSE)</f>
        <v>47787</v>
      </c>
      <c r="E1199" s="172">
        <f>_xll.qlInterestRateIndexValueDate(IndexON,D1199)</f>
        <v>47787</v>
      </c>
      <c r="F1199" s="188">
        <f>IFERROR(_xll.qlIndexFixing(IndexON,D1199,TRUE,_xll.ohTrigger(RecalcTrigger,TriggerON)),NA())</f>
        <v>2.2326746491545535E-2</v>
      </c>
      <c r="H1199" s="42">
        <f>_xll.qlCalendarAdvance(Calendar,$H1198,B1199,"f",FALSE)</f>
        <v>47787</v>
      </c>
      <c r="I1199" s="172">
        <f>_xll.qlInterestRateIndexValueDate(Index1M,$H1199)</f>
        <v>47787</v>
      </c>
      <c r="J1199" s="177">
        <f>IFERROR(_xll.qlIndexFixing(Index1M,$H1199,TRUE,_xll.ohTrigger(RecalcTrigger,Trigger1M)),NA())</f>
        <v>2.287441149259372E-2</v>
      </c>
      <c r="K1199" s="44">
        <f>IFERROR(_xll.qlIndexFixing(Index3M,H1199,TRUE,_xll.ohTrigger(RecalcTrigger,Trigger3M)),NA())</f>
        <v>2.3468331231903599E-2</v>
      </c>
      <c r="L1199" s="44">
        <f>IFERROR(_xll.qlIndexFixing(Index6M,$H1199,TRUE,_xll.ohTrigger(RecalcTrigger,Trigger6M)),NA())</f>
        <v>2.3626737747887473E-2</v>
      </c>
      <c r="M1199" s="178">
        <f>IFERROR(_xll.qlIndexFixing(Index1Y,$H1199,TRUE,_xll.ohTrigger(RecalcTrigger,Trigger1Y)),NA())</f>
        <v>2.4182440660357907E-2</v>
      </c>
      <c r="N1199" s="177">
        <f>IFERROR(_xll.qlIndexFixing(ONIndex1M,I1199,TRUE,_xll.ohTrigger(RecalcTrigger,Trigger1M)),NA())</f>
        <v>2.2863230470577811E-2</v>
      </c>
      <c r="O1199" s="44">
        <f>IFERROR(_xll.qlIndexFixing(ONIndex3M,I1199,TRUE,_xll.ohTrigger(RecalcTrigger,Trigger3M)),NA())</f>
        <v>2.3438280063465822E-2</v>
      </c>
      <c r="P1199" s="44">
        <f>IFERROR(_xll.qlIndexFixing(ONIndex6M,I1199,TRUE,_xll.ohTrigger(RecalcTrigger,Trigger6M)),NA())</f>
        <v>2.3559644435464655E-2</v>
      </c>
      <c r="Q1199" s="178">
        <f>IFERROR(_xll.qlIndexFixing(ONIndex1Y,I1199,TRUE,_xll.ohTrigger(RecalcTrigger,Trigger1Y)),NA())</f>
        <v>2.4048946804650084E-2</v>
      </c>
    </row>
    <row r="1200" spans="2:17" x14ac:dyDescent="0.2">
      <c r="B1200" s="39" t="s">
        <v>42</v>
      </c>
      <c r="D1200" s="42">
        <f>_xll.qlCalendarAdvance(Calendar,$D1199,B1200,"f",FALSE)</f>
        <v>47794</v>
      </c>
      <c r="E1200" s="172">
        <f>_xll.qlInterestRateIndexValueDate(IndexON,D1200)</f>
        <v>47794</v>
      </c>
      <c r="F1200" s="188">
        <f>IFERROR(_xll.qlIndexFixing(IndexON,D1200,TRUE,_xll.ohTrigger(RecalcTrigger,TriggerON)),NA())</f>
        <v>2.2322112631943947E-2</v>
      </c>
      <c r="H1200" s="42">
        <f>_xll.qlCalendarAdvance(Calendar,$H1199,B1200,"f",FALSE)</f>
        <v>47794</v>
      </c>
      <c r="I1200" s="172">
        <f>_xll.qlInterestRateIndexValueDate(Index1M,$H1200)</f>
        <v>47794</v>
      </c>
      <c r="J1200" s="177">
        <f>IFERROR(_xll.qlIndexFixing(Index1M,$H1200,TRUE,_xll.ohTrigger(RecalcTrigger,Trigger1M)),NA())</f>
        <v>2.2871128550744531E-2</v>
      </c>
      <c r="K1200" s="44">
        <f>IFERROR(_xll.qlIndexFixing(Index3M,H1200,TRUE,_xll.ohTrigger(RecalcTrigger,Trigger3M)),NA())</f>
        <v>2.3462357889239352E-2</v>
      </c>
      <c r="L1200" s="44">
        <f>IFERROR(_xll.qlIndexFixing(Index6M,$H1200,TRUE,_xll.ohTrigger(RecalcTrigger,Trigger6M)),NA())</f>
        <v>2.3621172949119841E-2</v>
      </c>
      <c r="M1200" s="178">
        <f>IFERROR(_xll.qlIndexFixing(Index1Y,$H1200,TRUE,_xll.ohTrigger(RecalcTrigger,Trigger1Y)),NA())</f>
        <v>2.4176178326932529E-2</v>
      </c>
      <c r="N1200" s="177">
        <f>IFERROR(_xll.qlIndexFixing(ONIndex1M,I1200,TRUE,_xll.ohTrigger(RecalcTrigger,Trigger1M)),NA())</f>
        <v>2.2858818428487249E-2</v>
      </c>
      <c r="O1200" s="44">
        <f>IFERROR(_xll.qlIndexFixing(ONIndex3M,I1200,TRUE,_xll.ohTrigger(RecalcTrigger,Trigger3M)),NA())</f>
        <v>2.3432441152811956E-2</v>
      </c>
      <c r="P1200" s="44">
        <f>IFERROR(_xll.qlIndexFixing(ONIndex6M,I1200,TRUE,_xll.ohTrigger(RecalcTrigger,Trigger6M)),NA())</f>
        <v>2.3554403211792918E-2</v>
      </c>
      <c r="Q1200" s="178">
        <f>IFERROR(_xll.qlIndexFixing(ONIndex1Y,I1200,TRUE,_xll.ohTrigger(RecalcTrigger,Trigger1Y)),NA())</f>
        <v>2.4043433252264323E-2</v>
      </c>
    </row>
    <row r="1201" spans="2:17" x14ac:dyDescent="0.2">
      <c r="B1201" s="39" t="s">
        <v>42</v>
      </c>
      <c r="D1201" s="42">
        <f>_xll.qlCalendarAdvance(Calendar,$D1200,B1201,"f",FALSE)</f>
        <v>47801</v>
      </c>
      <c r="E1201" s="172">
        <f>_xll.qlInterestRateIndexValueDate(IndexON,D1201)</f>
        <v>47801</v>
      </c>
      <c r="F1201" s="188">
        <f>IFERROR(_xll.qlIndexFixing(IndexON,D1201,TRUE,_xll.ohTrigger(RecalcTrigger,TriggerON)),NA())</f>
        <v>2.2317459929244166E-2</v>
      </c>
      <c r="H1201" s="42">
        <f>_xll.qlCalendarAdvance(Calendar,$H1200,B1201,"f",FALSE)</f>
        <v>47801</v>
      </c>
      <c r="I1201" s="172">
        <f>_xll.qlInterestRateIndexValueDate(Index1M,$H1201)</f>
        <v>47801</v>
      </c>
      <c r="J1201" s="177">
        <f>IFERROR(_xll.qlIndexFixing(Index1M,$H1201,TRUE,_xll.ohTrigger(RecalcTrigger,Trigger1M)),NA())</f>
        <v>2.2866631932620222E-2</v>
      </c>
      <c r="K1201" s="44">
        <f>IFERROR(_xll.qlIndexFixing(Index3M,H1201,TRUE,_xll.ohTrigger(RecalcTrigger,Trigger3M)),NA())</f>
        <v>2.3456369128708573E-2</v>
      </c>
      <c r="L1201" s="44">
        <f>IFERROR(_xll.qlIndexFixing(Index6M,$H1201,TRUE,_xll.ohTrigger(RecalcTrigger,Trigger6M)),NA())</f>
        <v>2.3615587747630284E-2</v>
      </c>
      <c r="M1201" s="178">
        <f>IFERROR(_xll.qlIndexFixing(Index1Y,$H1201,TRUE,_xll.ohTrigger(RecalcTrigger,Trigger1Y)),NA())</f>
        <v>2.416989234589817E-2</v>
      </c>
      <c r="N1201" s="177">
        <f>IFERROR(_xll.qlIndexFixing(ONIndex1M,I1201,TRUE,_xll.ohTrigger(RecalcTrigger,Trigger1M)),NA())</f>
        <v>2.2854382785638672E-2</v>
      </c>
      <c r="O1201" s="44">
        <f>IFERROR(_xll.qlIndexFixing(ONIndex3M,I1201,TRUE,_xll.ohTrigger(RecalcTrigger,Trigger3M)),NA())</f>
        <v>2.3426586905040958E-2</v>
      </c>
      <c r="P1201" s="44">
        <f>IFERROR(_xll.qlIndexFixing(ONIndex6M,I1201,TRUE,_xll.ohTrigger(RecalcTrigger,Trigger6M)),NA())</f>
        <v>2.3549141805327967E-2</v>
      </c>
      <c r="Q1201" s="178">
        <f>IFERROR(_xll.qlIndexFixing(ONIndex1Y,I1201,TRUE,_xll.ohTrigger(RecalcTrigger,Trigger1Y)),NA())</f>
        <v>2.4037896571458273E-2</v>
      </c>
    </row>
    <row r="1202" spans="2:17" x14ac:dyDescent="0.2">
      <c r="B1202" s="39" t="s">
        <v>42</v>
      </c>
      <c r="D1202" s="42">
        <f>_xll.qlCalendarAdvance(Calendar,$D1201,B1202,"f",FALSE)</f>
        <v>47808</v>
      </c>
      <c r="E1202" s="172">
        <f>_xll.qlInterestRateIndexValueDate(IndexON,D1202)</f>
        <v>47808</v>
      </c>
      <c r="F1202" s="188">
        <f>IFERROR(_xll.qlIndexFixing(IndexON,D1202,TRUE,_xll.ohTrigger(RecalcTrigger,TriggerON)),NA())</f>
        <v>2.2312788383365145E-2</v>
      </c>
      <c r="H1202" s="42">
        <f>_xll.qlCalendarAdvance(Calendar,$H1201,B1202,"f",FALSE)</f>
        <v>47808</v>
      </c>
      <c r="I1202" s="172">
        <f>_xll.qlInterestRateIndexValueDate(Index1M,$H1202)</f>
        <v>47808</v>
      </c>
      <c r="J1202" s="177">
        <f>IFERROR(_xll.qlIndexFixing(Index1M,$H1202,TRUE,_xll.ohTrigger(RecalcTrigger,Trigger1M)),NA())</f>
        <v>2.2862111669656321E-2</v>
      </c>
      <c r="K1202" s="44">
        <f>IFERROR(_xll.qlIndexFixing(Index3M,H1202,TRUE,_xll.ohTrigger(RecalcTrigger,Trigger3M)),NA())</f>
        <v>2.3450364950381729E-2</v>
      </c>
      <c r="L1202" s="44">
        <f>IFERROR(_xll.qlIndexFixing(Index6M,$H1202,TRUE,_xll.ohTrigger(RecalcTrigger,Trigger6M)),NA())</f>
        <v>2.3609982143585822E-2</v>
      </c>
      <c r="M1202" s="178">
        <f>IFERROR(_xll.qlIndexFixing(Index1Y,$H1202,TRUE,_xll.ohTrigger(RecalcTrigger,Trigger1Y)),NA())</f>
        <v>2.4163582717690701E-2</v>
      </c>
      <c r="N1202" s="177">
        <f>IFERROR(_xll.qlIndexFixing(ONIndex1M,I1202,TRUE,_xll.ohTrigger(RecalcTrigger,Trigger1M)),NA())</f>
        <v>2.2849923542113126E-2</v>
      </c>
      <c r="O1202" s="44">
        <f>IFERROR(_xll.qlIndexFixing(ONIndex3M,I1202,TRUE,_xll.ohTrigger(RecalcTrigger,Trigger3M)),NA())</f>
        <v>2.3420717320233875E-2</v>
      </c>
      <c r="P1202" s="44">
        <f>IFERROR(_xll.qlIndexFixing(ONIndex6M,I1202,TRUE,_xll.ohTrigger(RecalcTrigger,Trigger6M)),NA())</f>
        <v>2.3543860216069801E-2</v>
      </c>
      <c r="Q1202" s="178">
        <f>IFERROR(_xll.qlIndexFixing(ONIndex1Y,I1202,TRUE,_xll.ohTrigger(RecalcTrigger,Trigger1Y)),NA())</f>
        <v>2.4032336762150885E-2</v>
      </c>
    </row>
    <row r="1203" spans="2:17" x14ac:dyDescent="0.2">
      <c r="B1203" s="39" t="s">
        <v>42</v>
      </c>
      <c r="D1203" s="42">
        <f>_xll.qlCalendarAdvance(Calendar,$D1202,B1203,"f",FALSE)</f>
        <v>47815</v>
      </c>
      <c r="E1203" s="172">
        <f>_xll.qlInterestRateIndexValueDate(IndexON,D1203)</f>
        <v>47815</v>
      </c>
      <c r="F1203" s="188">
        <f>IFERROR(_xll.qlIndexFixing(IndexON,D1203,TRUE,_xll.ohTrigger(RecalcTrigger,TriggerON)),NA())</f>
        <v>2.2308097994387932E-2</v>
      </c>
      <c r="H1203" s="42">
        <f>_xll.qlCalendarAdvance(Calendar,$H1202,B1203,"f",FALSE)</f>
        <v>47815</v>
      </c>
      <c r="I1203" s="172">
        <f>_xll.qlInterestRateIndexValueDate(Index1M,$H1203)</f>
        <v>47815</v>
      </c>
      <c r="J1203" s="177">
        <f>IFERROR(_xll.qlIndexFixing(Index1M,$H1203,TRUE,_xll.ohTrigger(RecalcTrigger,Trigger1M)),NA())</f>
        <v>2.2857567761883218E-2</v>
      </c>
      <c r="K1203" s="44">
        <f>IFERROR(_xll.qlIndexFixing(Index3M,H1203,TRUE,_xll.ohTrigger(RecalcTrigger,Trigger3M)),NA())</f>
        <v>2.3444345354325775E-2</v>
      </c>
      <c r="L1203" s="44">
        <f>IFERROR(_xll.qlIndexFixing(Index6M,$H1203,TRUE,_xll.ohTrigger(RecalcTrigger,Trigger6M)),NA())</f>
        <v>2.3604356137155263E-2</v>
      </c>
      <c r="M1203" s="178">
        <f>IFERROR(_xll.qlIndexFixing(Index1Y,$H1203,TRUE,_xll.ohTrigger(RecalcTrigger,Trigger1Y)),NA())</f>
        <v>2.4157249442747775E-2</v>
      </c>
      <c r="N1203" s="177">
        <f>IFERROR(_xll.qlIndexFixing(ONIndex1M,I1203,TRUE,_xll.ohTrigger(RecalcTrigger,Trigger1M)),NA())</f>
        <v>2.284544069774852E-2</v>
      </c>
      <c r="O1203" s="44">
        <f>IFERROR(_xll.qlIndexFixing(ONIndex3M,I1203,TRUE,_xll.ohTrigger(RecalcTrigger,Trigger3M)),NA())</f>
        <v>2.3414832398390706E-2</v>
      </c>
      <c r="P1203" s="44">
        <f>IFERROR(_xll.qlIndexFixing(ONIndex6M,I1203,TRUE,_xll.ohTrigger(RecalcTrigger,Trigger6M)),NA())</f>
        <v>2.3538558444099467E-2</v>
      </c>
      <c r="Q1203" s="178">
        <f>IFERROR(_xll.qlIndexFixing(ONIndex1Y,I1203,TRUE,_xll.ohTrigger(RecalcTrigger,Trigger1Y)),NA())</f>
        <v>2.4026753824585301E-2</v>
      </c>
    </row>
    <row r="1204" spans="2:17" x14ac:dyDescent="0.2">
      <c r="B1204" s="39" t="s">
        <v>42</v>
      </c>
      <c r="D1204" s="42">
        <f>_xll.qlCalendarAdvance(Calendar,$D1203,B1204,"f",FALSE)</f>
        <v>47822</v>
      </c>
      <c r="E1204" s="172">
        <f>_xll.qlInterestRateIndexValueDate(IndexON,D1204)</f>
        <v>47822</v>
      </c>
      <c r="F1204" s="188">
        <f>IFERROR(_xll.qlIndexFixing(IndexON,D1204,TRUE,_xll.ohTrigger(RecalcTrigger,TriggerON)),NA())</f>
        <v>2.2303388762312526E-2</v>
      </c>
      <c r="H1204" s="42">
        <f>_xll.qlCalendarAdvance(Calendar,$H1203,B1204,"f",FALSE)</f>
        <v>47822</v>
      </c>
      <c r="I1204" s="172">
        <f>_xll.qlInterestRateIndexValueDate(Index1M,$H1204)</f>
        <v>47822</v>
      </c>
      <c r="J1204" s="177">
        <f>IFERROR(_xll.qlIndexFixing(Index1M,$H1204,TRUE,_xll.ohTrigger(RecalcTrigger,Trigger1M)),NA())</f>
        <v>2.2853000209328775E-2</v>
      </c>
      <c r="K1204" s="44">
        <f>IFERROR(_xll.qlIndexFixing(Index3M,H1204,TRUE,_xll.ohTrigger(RecalcTrigger,Trigger3M)),NA())</f>
        <v>2.3437676031953004E-2</v>
      </c>
      <c r="L1204" s="44">
        <f>IFERROR(_xll.qlIndexFixing(Index6M,$H1204,TRUE,_xll.ohTrigger(RecalcTrigger,Trigger6M)),NA())</f>
        <v>2.3599059237371468E-2</v>
      </c>
      <c r="M1204" s="178">
        <f>IFERROR(_xll.qlIndexFixing(Index1Y,$H1204,TRUE,_xll.ohTrigger(RecalcTrigger,Trigger1Y)),NA())</f>
        <v>2.4150892521508371E-2</v>
      </c>
      <c r="N1204" s="177">
        <f>IFERROR(_xll.qlIndexFixing(ONIndex1M,I1204,TRUE,_xll.ohTrigger(RecalcTrigger,Trigger1M)),NA())</f>
        <v>2.2840934252787992E-2</v>
      </c>
      <c r="O1204" s="44">
        <f>IFERROR(_xll.qlIndexFixing(ONIndex3M,I1204,TRUE,_xll.ohTrigger(RecalcTrigger,Trigger3M)),NA())</f>
        <v>2.3408932139511451E-2</v>
      </c>
      <c r="P1204" s="44">
        <f>IFERROR(_xll.qlIndexFixing(ONIndex6M,I1204,TRUE,_xll.ohTrigger(RecalcTrigger,Trigger6M)),NA())</f>
        <v>2.3533236489254872E-2</v>
      </c>
      <c r="Q1204" s="178">
        <f>IFERROR(_xll.qlIndexFixing(ONIndex1Y,I1204,TRUE,_xll.ohTrigger(RecalcTrigger,Trigger1Y)),NA())</f>
        <v>2.4021147758680472E-2</v>
      </c>
    </row>
    <row r="1205" spans="2:17" x14ac:dyDescent="0.2">
      <c r="B1205" s="39" t="s">
        <v>42</v>
      </c>
      <c r="D1205" s="42">
        <f>_xll.qlCalendarAdvance(Calendar,$D1204,B1205,"f",FALSE)</f>
        <v>47829</v>
      </c>
      <c r="E1205" s="172">
        <f>_xll.qlInterestRateIndexValueDate(IndexON,D1205)</f>
        <v>47829</v>
      </c>
      <c r="F1205" s="188">
        <f>IFERROR(_xll.qlIndexFixing(IndexON,D1205,TRUE,_xll.ohTrigger(RecalcTrigger,TriggerON)),NA())</f>
        <v>2.2298660687138927E-2</v>
      </c>
      <c r="H1205" s="42">
        <f>_xll.qlCalendarAdvance(Calendar,$H1204,B1205,"f",FALSE)</f>
        <v>47829</v>
      </c>
      <c r="I1205" s="172">
        <f>_xll.qlInterestRateIndexValueDate(Index1M,$H1205)</f>
        <v>47829</v>
      </c>
      <c r="J1205" s="177">
        <f>IFERROR(_xll.qlIndexFixing(Index1M,$H1205,TRUE,_xll.ohTrigger(RecalcTrigger,Trigger1M)),NA())</f>
        <v>2.2848409012018317E-2</v>
      </c>
      <c r="K1205" s="44">
        <f>IFERROR(_xll.qlIndexFixing(Index3M,H1205,TRUE,_xll.ohTrigger(RecalcTrigger,Trigger3M)),NA())</f>
        <v>2.3431628577515563E-2</v>
      </c>
      <c r="L1205" s="44">
        <f>IFERROR(_xll.qlIndexFixing(Index6M,$H1205,TRUE,_xll.ohTrigger(RecalcTrigger,Trigger6M)),NA())</f>
        <v>2.3593390605100066E-2</v>
      </c>
      <c r="M1205" s="178">
        <f>IFERROR(_xll.qlIndexFixing(Index1Y,$H1205,TRUE,_xll.ohTrigger(RecalcTrigger,Trigger1Y)),NA())</f>
        <v>2.4144511954413694E-2</v>
      </c>
      <c r="N1205" s="177">
        <f>IFERROR(_xll.qlIndexFixing(ONIndex1M,I1205,TRUE,_xll.ohTrigger(RecalcTrigger,Trigger1M)),NA())</f>
        <v>2.2836404206988403E-2</v>
      </c>
      <c r="O1205" s="44">
        <f>IFERROR(_xll.qlIndexFixing(ONIndex3M,I1205,TRUE,_xll.ohTrigger(RecalcTrigger,Trigger3M)),NA())</f>
        <v>2.3403016543677158E-2</v>
      </c>
      <c r="P1205" s="44">
        <f>IFERROR(_xll.qlIndexFixing(ONIndex6M,I1205,TRUE,_xll.ohTrigger(RecalcTrigger,Trigger6M)),NA())</f>
        <v>2.3527894351779155E-2</v>
      </c>
      <c r="Q1205" s="178">
        <f>IFERROR(_xll.qlIndexFixing(ONIndex1Y,I1205,TRUE,_xll.ohTrigger(RecalcTrigger,Trigger1Y)),NA())</f>
        <v>2.4015518564355354E-2</v>
      </c>
    </row>
    <row r="1206" spans="2:17" x14ac:dyDescent="0.2">
      <c r="B1206" s="39" t="s">
        <v>42</v>
      </c>
      <c r="D1206" s="42">
        <f>_xll.qlCalendarAdvance(Calendar,$D1205,B1206,"f",FALSE)</f>
        <v>47836</v>
      </c>
      <c r="E1206" s="172">
        <f>_xll.qlInterestRateIndexValueDate(IndexON,D1206)</f>
        <v>47836</v>
      </c>
      <c r="F1206" s="188">
        <f>IFERROR(_xll.qlIndexFixing(IndexON,D1206,TRUE,_xll.ohTrigger(RecalcTrigger,TriggerON)),NA())</f>
        <v>2.2293913768786089E-2</v>
      </c>
      <c r="H1206" s="42">
        <f>_xll.qlCalendarAdvance(Calendar,$H1205,B1206,"f",FALSE)</f>
        <v>47836</v>
      </c>
      <c r="I1206" s="172">
        <f>_xll.qlInterestRateIndexValueDate(Index1M,$H1206)</f>
        <v>47836</v>
      </c>
      <c r="J1206" s="177">
        <f>IFERROR(_xll.qlIndexFixing(Index1M,$H1206,TRUE,_xll.ohTrigger(RecalcTrigger,Trigger1M)),NA())</f>
        <v>2.2843794169982237E-2</v>
      </c>
      <c r="K1206" s="44">
        <f>IFERROR(_xll.qlIndexFixing(Index3M,H1206,TRUE,_xll.ohTrigger(RecalcTrigger,Trigger3M)),NA())</f>
        <v>2.3425565707323584E-2</v>
      </c>
      <c r="L1206" s="44">
        <f>IFERROR(_xll.qlIndexFixing(Index6M,$H1206,TRUE,_xll.ohTrigger(RecalcTrigger,Trigger6M)),NA())</f>
        <v>2.3587701569739189E-2</v>
      </c>
      <c r="M1206" s="178">
        <f>IFERROR(_xll.qlIndexFixing(Index1Y,$H1206,TRUE,_xll.ohTrigger(RecalcTrigger,Trigger1Y)),NA())</f>
        <v>2.4138107741905834E-2</v>
      </c>
      <c r="N1206" s="177">
        <f>IFERROR(_xll.qlIndexFixing(ONIndex1M,I1206,TRUE,_xll.ohTrigger(RecalcTrigger,Trigger1M)),NA())</f>
        <v>2.2831850560511846E-2</v>
      </c>
      <c r="O1206" s="44">
        <f>IFERROR(_xll.qlIndexFixing(ONIndex3M,I1206,TRUE,_xll.ohTrigger(RecalcTrigger,Trigger3M)),NA())</f>
        <v>2.3397085610806778E-2</v>
      </c>
      <c r="P1206" s="44">
        <f>IFERROR(_xll.qlIndexFixing(ONIndex6M,I1206,TRUE,_xll.ohTrigger(RecalcTrigger,Trigger6M)),NA())</f>
        <v>2.3522532031348131E-2</v>
      </c>
      <c r="Q1206" s="178">
        <f>IFERROR(_xll.qlIndexFixing(ONIndex1Y,I1206,TRUE,_xll.ohTrigger(RecalcTrigger,Trigger1Y)),NA())</f>
        <v>2.4009866241772038E-2</v>
      </c>
    </row>
    <row r="1207" spans="2:17" x14ac:dyDescent="0.2">
      <c r="B1207" s="39" t="s">
        <v>42</v>
      </c>
      <c r="D1207" s="42">
        <f>_xll.qlCalendarAdvance(Calendar,$D1206,B1207,"f",FALSE)</f>
        <v>47844</v>
      </c>
      <c r="E1207" s="172">
        <f>_xll.qlInterestRateIndexValueDate(IndexON,D1207)</f>
        <v>47844</v>
      </c>
      <c r="F1207" s="188">
        <f>IFERROR(_xll.qlIndexFixing(IndexON,D1207,TRUE,_xll.ohTrigger(RecalcTrigger,TriggerON)),NA())</f>
        <v>2.2289143745624445E-2</v>
      </c>
      <c r="H1207" s="42">
        <f>_xll.qlCalendarAdvance(Calendar,$H1206,B1207,"f",FALSE)</f>
        <v>47844</v>
      </c>
      <c r="I1207" s="172">
        <f>_xll.qlInterestRateIndexValueDate(Index1M,$H1207)</f>
        <v>47844</v>
      </c>
      <c r="J1207" s="177">
        <f>IFERROR(_xll.qlIndexFixing(Index1M,$H1207,TRUE,_xll.ohTrigger(RecalcTrigger,Trigger1M)),NA())</f>
        <v>2.2838110679220421E-2</v>
      </c>
      <c r="K1207" s="44">
        <f>IFERROR(_xll.qlIndexFixing(Index3M,H1207,TRUE,_xll.ohTrigger(RecalcTrigger,Trigger3M)),NA())</f>
        <v>2.3418617836474316E-2</v>
      </c>
      <c r="L1207" s="44">
        <f>IFERROR(_xll.qlIndexFixing(Index6M,$H1207,TRUE,_xll.ohTrigger(RecalcTrigger,Trigger6M)),NA())</f>
        <v>2.3581174831886858E-2</v>
      </c>
      <c r="M1207" s="178">
        <f>IFERROR(_xll.qlIndexFixing(Index1Y,$H1207,TRUE,_xll.ohTrigger(RecalcTrigger,Trigger1Y)),NA())</f>
        <v>2.4131392115688814E-2</v>
      </c>
      <c r="N1207" s="177">
        <f>IFERROR(_xll.qlIndexFixing(ONIndex1M,I1207,TRUE,_xll.ohTrigger(RecalcTrigger,Trigger1M)),NA())</f>
        <v>2.282738852713018E-2</v>
      </c>
      <c r="O1207" s="44">
        <f>IFERROR(_xll.qlIndexFixing(ONIndex3M,I1207,TRUE,_xll.ohTrigger(RecalcTrigger,Trigger3M)),NA())</f>
        <v>2.3390936327720345E-2</v>
      </c>
      <c r="P1207" s="44">
        <f>IFERROR(_xll.qlIndexFixing(ONIndex6M,I1207,TRUE,_xll.ohTrigger(RecalcTrigger,Trigger6M)),NA())</f>
        <v>2.3517122882484125E-2</v>
      </c>
      <c r="Q1207" s="178">
        <f>IFERROR(_xll.qlIndexFixing(ONIndex1Y,I1207,TRUE,_xll.ohTrigger(RecalcTrigger,Trigger1Y)),NA())</f>
        <v>2.4004143282032969E-2</v>
      </c>
    </row>
    <row r="1208" spans="2:17" x14ac:dyDescent="0.2">
      <c r="B1208" s="39" t="s">
        <v>42</v>
      </c>
      <c r="D1208" s="42">
        <f>_xll.qlCalendarAdvance(Calendar,$D1207,B1208,"f",FALSE)</f>
        <v>47851</v>
      </c>
      <c r="E1208" s="172">
        <f>_xll.qlInterestRateIndexValueDate(IndexON,D1208)</f>
        <v>47851</v>
      </c>
      <c r="F1208" s="188">
        <f>IFERROR(_xll.qlIndexFixing(IndexON,D1208,TRUE,_xll.ohTrigger(RecalcTrigger,TriggerON)),NA())</f>
        <v>2.2284353172313812E-2</v>
      </c>
      <c r="H1208" s="42">
        <f>_xll.qlCalendarAdvance(Calendar,$H1207,B1208,"f",FALSE)</f>
        <v>47851</v>
      </c>
      <c r="I1208" s="172">
        <f>_xll.qlInterestRateIndexValueDate(Index1M,$H1208)</f>
        <v>47851</v>
      </c>
      <c r="J1208" s="177">
        <f>IFERROR(_xll.qlIndexFixing(Index1M,$H1208,TRUE,_xll.ohTrigger(RecalcTrigger,Trigger1M)),NA())</f>
        <v>2.2833447150410739E-2</v>
      </c>
      <c r="K1208" s="44">
        <f>IFERROR(_xll.qlIndexFixing(Index3M,H1208,TRUE,_xll.ohTrigger(RecalcTrigger,Trigger3M)),NA())</f>
        <v>2.3412521932756621E-2</v>
      </c>
      <c r="L1208" s="44">
        <f>IFERROR(_xll.qlIndexFixing(Index6M,$H1208,TRUE,_xll.ohTrigger(RecalcTrigger,Trigger6M)),NA())</f>
        <v>2.3575100121744848E-2</v>
      </c>
      <c r="M1208" s="178">
        <f>IFERROR(_xll.qlIndexFixing(Index1Y,$H1208,TRUE,_xll.ohTrigger(RecalcTrigger,Trigger1Y)),NA())</f>
        <v>2.41249330146758E-2</v>
      </c>
      <c r="N1208" s="177">
        <f>IFERROR(_xll.qlIndexFixing(ONIndex1M,I1208,TRUE,_xll.ohTrigger(RecalcTrigger,Trigger1M)),NA())</f>
        <v>2.2822780359902005E-2</v>
      </c>
      <c r="O1208" s="44">
        <f>IFERROR(_xll.qlIndexFixing(ONIndex3M,I1208,TRUE,_xll.ohTrigger(RecalcTrigger,Trigger3M)),NA())</f>
        <v>2.3384969574257918E-2</v>
      </c>
      <c r="P1208" s="44">
        <f>IFERROR(_xll.qlIndexFixing(ONIndex6M,I1208,TRUE,_xll.ohTrigger(RecalcTrigger,Trigger6M)),NA())</f>
        <v>2.3511713733214888E-2</v>
      </c>
      <c r="Q1208" s="178">
        <f>IFERROR(_xll.qlIndexFixing(ONIndex1Y,I1208,TRUE,_xll.ohTrigger(RecalcTrigger,Trigger1Y)),NA())</f>
        <v>2.3998437344282163E-2</v>
      </c>
    </row>
    <row r="1209" spans="2:17" x14ac:dyDescent="0.2">
      <c r="B1209" s="39" t="s">
        <v>42</v>
      </c>
      <c r="D1209" s="42">
        <f>_xll.qlCalendarAdvance(Calendar,$D1208,B1209,"f",FALSE)</f>
        <v>47858</v>
      </c>
      <c r="E1209" s="172">
        <f>_xll.qlInterestRateIndexValueDate(IndexON,D1209)</f>
        <v>47858</v>
      </c>
      <c r="F1209" s="188">
        <f>IFERROR(_xll.qlIndexFixing(IndexON,D1209,TRUE,_xll.ohTrigger(RecalcTrigger,TriggerON)),NA())</f>
        <v>2.227954375374375E-2</v>
      </c>
      <c r="H1209" s="42">
        <f>_xll.qlCalendarAdvance(Calendar,$H1208,B1209,"f",FALSE)</f>
        <v>47858</v>
      </c>
      <c r="I1209" s="172">
        <f>_xll.qlInterestRateIndexValueDate(Index1M,$H1209)</f>
        <v>47858</v>
      </c>
      <c r="J1209" s="177">
        <f>IFERROR(_xll.qlIndexFixing(Index1M,$H1209,TRUE,_xll.ohTrigger(RecalcTrigger,Trigger1M)),NA())</f>
        <v>2.282875997838002E-2</v>
      </c>
      <c r="K1209" s="44">
        <f>IFERROR(_xll.qlIndexFixing(Index3M,H1209,TRUE,_xll.ohTrigger(RecalcTrigger,Trigger3M)),NA())</f>
        <v>2.3406410613501412E-2</v>
      </c>
      <c r="L1209" s="44">
        <f>IFERROR(_xll.qlIndexFixing(Index6M,$H1209,TRUE,_xll.ohTrigger(RecalcTrigger,Trigger6M)),NA())</f>
        <v>2.3569348790097842E-2</v>
      </c>
      <c r="M1209" s="178">
        <f>IFERROR(_xll.qlIndexFixing(Index1Y,$H1209,TRUE,_xll.ohTrigger(RecalcTrigger,Trigger1Y)),NA())</f>
        <v>2.4118450266851273E-2</v>
      </c>
      <c r="N1209" s="177">
        <f>IFERROR(_xll.qlIndexFixing(ONIndex1M,I1209,TRUE,_xll.ohTrigger(RecalcTrigger,Trigger1M)),NA())</f>
        <v>2.2818148589079195E-2</v>
      </c>
      <c r="O1209" s="44">
        <f>IFERROR(_xll.qlIndexFixing(ONIndex3M,I1209,TRUE,_xll.ohTrigger(RecalcTrigger,Trigger3M)),NA())</f>
        <v>2.3378987482003403E-2</v>
      </c>
      <c r="P1209" s="44">
        <f>IFERROR(_xll.qlIndexFixing(ONIndex6M,I1209,TRUE,_xll.ohTrigger(RecalcTrigger,Trigger6M)),NA())</f>
        <v>2.3506284398721048E-2</v>
      </c>
      <c r="Q1209" s="178">
        <f>IFERROR(_xll.qlIndexFixing(ONIndex1Y,I1209,TRUE,_xll.ohTrigger(RecalcTrigger,Trigger1Y)),NA())</f>
        <v>2.399270827530146E-2</v>
      </c>
    </row>
    <row r="1210" spans="2:17" x14ac:dyDescent="0.2">
      <c r="B1210" s="39" t="s">
        <v>42</v>
      </c>
      <c r="D1210" s="42">
        <f>_xll.qlCalendarAdvance(Calendar,$D1209,B1210,"f",FALSE)</f>
        <v>47865</v>
      </c>
      <c r="E1210" s="172">
        <f>_xll.qlInterestRateIndexValueDate(IndexON,D1210)</f>
        <v>47865</v>
      </c>
      <c r="F1210" s="188">
        <f>IFERROR(_xll.qlIndexFixing(IndexON,D1210,TRUE,_xll.ohTrigger(RecalcTrigger,TriggerON)),NA())</f>
        <v>2.2274715489887246E-2</v>
      </c>
      <c r="H1210" s="42">
        <f>_xll.qlCalendarAdvance(Calendar,$H1209,B1210,"f",FALSE)</f>
        <v>47865</v>
      </c>
      <c r="I1210" s="172">
        <f>_xll.qlInterestRateIndexValueDate(Index1M,$H1210)</f>
        <v>47865</v>
      </c>
      <c r="J1210" s="177">
        <f>IFERROR(_xll.qlIndexFixing(Index1M,$H1210,TRUE,_xll.ohTrigger(RecalcTrigger,Trigger1M)),NA())</f>
        <v>2.2824049163159634E-2</v>
      </c>
      <c r="K1210" s="44">
        <f>IFERROR(_xll.qlIndexFixing(Index3M,H1210,TRUE,_xll.ohTrigger(RecalcTrigger,Trigger3M)),NA())</f>
        <v>2.3400283878778929E-2</v>
      </c>
      <c r="L1210" s="44">
        <f>IFERROR(_xll.qlIndexFixing(Index6M,$H1210,TRUE,_xll.ohTrigger(RecalcTrigger,Trigger6M)),NA())</f>
        <v>2.3563577057284461E-2</v>
      </c>
      <c r="M1210" s="178">
        <f>IFERROR(_xll.qlIndexFixing(Index1Y,$H1210,TRUE,_xll.ohTrigger(RecalcTrigger,Trigger1Y)),NA())</f>
        <v>2.4111943872666838E-2</v>
      </c>
      <c r="N1210" s="177">
        <f>IFERROR(_xll.qlIndexFixing(ONIndex1M,I1210,TRUE,_xll.ohTrigger(RecalcTrigger,Trigger1M)),NA())</f>
        <v>2.2813493214742801E-2</v>
      </c>
      <c r="O1210" s="44">
        <f>IFERROR(_xll.qlIndexFixing(ONIndex3M,I1210,TRUE,_xll.ohTrigger(RecalcTrigger,Trigger3M)),NA())</f>
        <v>2.3372990050956798E-2</v>
      </c>
      <c r="P1210" s="44">
        <f>IFERROR(_xll.qlIndexFixing(ONIndex6M,I1210,TRUE,_xll.ohTrigger(RecalcTrigger,Trigger6M)),NA())</f>
        <v>2.3500834879029618E-2</v>
      </c>
      <c r="Q1210" s="178">
        <f>IFERROR(_xll.qlIndexFixing(ONIndex1Y,I1210,TRUE,_xll.ohTrigger(RecalcTrigger,Trigger1Y)),NA())</f>
        <v>2.3986956075144897E-2</v>
      </c>
    </row>
    <row r="1211" spans="2:17" x14ac:dyDescent="0.2">
      <c r="B1211" s="39" t="s">
        <v>42</v>
      </c>
      <c r="D1211" s="42">
        <f>_xll.qlCalendarAdvance(Calendar,$D1210,B1211,"f",FALSE)</f>
        <v>47872</v>
      </c>
      <c r="E1211" s="172">
        <f>_xll.qlInterestRateIndexValueDate(IndexON,D1211)</f>
        <v>47872</v>
      </c>
      <c r="F1211" s="188">
        <f>IFERROR(_xll.qlIndexFixing(IndexON,D1211,TRUE,_xll.ohTrigger(RecalcTrigger,TriggerON)),NA())</f>
        <v>2.2269868380717282E-2</v>
      </c>
      <c r="H1211" s="42">
        <f>_xll.qlCalendarAdvance(Calendar,$H1210,B1211,"f",FALSE)</f>
        <v>47872</v>
      </c>
      <c r="I1211" s="172">
        <f>_xll.qlInterestRateIndexValueDate(Index1M,$H1211)</f>
        <v>47872</v>
      </c>
      <c r="J1211" s="177">
        <f>IFERROR(_xll.qlIndexFixing(Index1M,$H1211,TRUE,_xll.ohTrigger(RecalcTrigger,Trigger1M)),NA())</f>
        <v>2.2819314704775731E-2</v>
      </c>
      <c r="K1211" s="44">
        <f>IFERROR(_xll.qlIndexFixing(Index3M,H1211,TRUE,_xll.ohTrigger(RecalcTrigger,Trigger3M)),NA())</f>
        <v>2.3394141728657614E-2</v>
      </c>
      <c r="L1211" s="44">
        <f>IFERROR(_xll.qlIndexFixing(Index6M,$H1211,TRUE,_xll.ohTrigger(RecalcTrigger,Trigger6M)),NA())</f>
        <v>2.3557784923477099E-2</v>
      </c>
      <c r="M1211" s="178">
        <f>IFERROR(_xll.qlIndexFixing(Index1Y,$H1211,TRUE,_xll.ohTrigger(RecalcTrigger,Trigger1Y)),NA())</f>
        <v>2.4105413832576972E-2</v>
      </c>
      <c r="N1211" s="177">
        <f>IFERROR(_xll.qlIndexFixing(ONIndex1M,I1211,TRUE,_xll.ohTrigger(RecalcTrigger,Trigger1M)),NA())</f>
        <v>2.2808814236838785E-2</v>
      </c>
      <c r="O1211" s="44">
        <f>IFERROR(_xll.qlIndexFixing(ONIndex3M,I1211,TRUE,_xll.ohTrigger(RecalcTrigger,Trigger3M)),NA())</f>
        <v>2.3366977281118105E-2</v>
      </c>
      <c r="P1211" s="44">
        <f>IFERROR(_xll.qlIndexFixing(ONIndex6M,I1211,TRUE,_xll.ohTrigger(RecalcTrigger,Trigger6M)),NA())</f>
        <v>2.3495365174113585E-2</v>
      </c>
      <c r="Q1211" s="178">
        <f>IFERROR(_xll.qlIndexFixing(ONIndex1Y,I1211,TRUE,_xll.ohTrigger(RecalcTrigger,Trigger1Y)),NA())</f>
        <v>2.3981180743731421E-2</v>
      </c>
    </row>
    <row r="1212" spans="2:17" x14ac:dyDescent="0.2">
      <c r="B1212" s="39" t="s">
        <v>42</v>
      </c>
      <c r="D1212" s="42">
        <f>_xll.qlCalendarAdvance(Calendar,$D1211,B1212,"f",FALSE)</f>
        <v>47879</v>
      </c>
      <c r="E1212" s="172">
        <f>_xll.qlInterestRateIndexValueDate(IndexON,D1212)</f>
        <v>47879</v>
      </c>
      <c r="F1212" s="188">
        <f>IFERROR(_xll.qlIndexFixing(IndexON,D1212,TRUE,_xll.ohTrigger(RecalcTrigger,TriggerON)),NA())</f>
        <v>2.2265002426260876E-2</v>
      </c>
      <c r="H1212" s="42">
        <f>_xll.qlCalendarAdvance(Calendar,$H1211,B1212,"f",FALSE)</f>
        <v>47879</v>
      </c>
      <c r="I1212" s="172">
        <f>_xll.qlInterestRateIndexValueDate(Index1M,$H1212)</f>
        <v>47879</v>
      </c>
      <c r="J1212" s="177">
        <f>IFERROR(_xll.qlIndexFixing(Index1M,$H1212,TRUE,_xll.ohTrigger(RecalcTrigger,Trigger1M)),NA())</f>
        <v>2.2813444009852437E-2</v>
      </c>
      <c r="K1212" s="44">
        <f>IFERROR(_xll.qlIndexFixing(Index3M,H1212,TRUE,_xll.ohTrigger(RecalcTrigger,Trigger3M)),NA())</f>
        <v>2.3387678960177676E-2</v>
      </c>
      <c r="L1212" s="44">
        <f>IFERROR(_xll.qlIndexFixing(Index6M,$H1212,TRUE,_xll.ohTrigger(RecalcTrigger,Trigger6M)),NA())</f>
        <v>2.3551972388850831E-2</v>
      </c>
      <c r="M1212" s="178">
        <f>IFERROR(_xll.qlIndexFixing(Index1Y,$H1212,TRUE,_xll.ohTrigger(RecalcTrigger,Trigger1Y)),NA())</f>
        <v>2.4097942923893327E-2</v>
      </c>
      <c r="N1212" s="177">
        <f>IFERROR(_xll.qlIndexFixing(ONIndex1M,I1212,TRUE,_xll.ohTrigger(RecalcTrigger,Trigger1M)),NA())</f>
        <v>2.2804111655367148E-2</v>
      </c>
      <c r="O1212" s="44">
        <f>IFERROR(_xll.qlIndexFixing(ONIndex3M,I1212,TRUE,_xll.ohTrigger(RecalcTrigger,Trigger3M)),NA())</f>
        <v>2.3360949172487325E-2</v>
      </c>
      <c r="P1212" s="44">
        <f>IFERROR(_xll.qlIndexFixing(ONIndex6M,I1212,TRUE,_xll.ohTrigger(RecalcTrigger,Trigger6M)),NA())</f>
        <v>2.3489875283999966E-2</v>
      </c>
      <c r="Q1212" s="178">
        <f>IFERROR(_xll.qlIndexFixing(ONIndex1Y,I1212,TRUE,_xll.ohTrigger(RecalcTrigger,Trigger1Y)),NA())</f>
        <v>2.3975382281142082E-2</v>
      </c>
    </row>
    <row r="1213" spans="2:17" x14ac:dyDescent="0.2">
      <c r="B1213" s="39" t="s">
        <v>42</v>
      </c>
      <c r="D1213" s="42">
        <f>_xll.qlCalendarAdvance(Calendar,$D1212,B1213,"f",FALSE)</f>
        <v>47886</v>
      </c>
      <c r="E1213" s="172">
        <f>_xll.qlInterestRateIndexValueDate(IndexON,D1213)</f>
        <v>47886</v>
      </c>
      <c r="F1213" s="188">
        <f>IFERROR(_xll.qlIndexFixing(IndexON,D1213,TRUE,_xll.ohTrigger(RecalcTrigger,TriggerON)),NA())</f>
        <v>2.2260117626518031E-2</v>
      </c>
      <c r="H1213" s="42">
        <f>_xll.qlCalendarAdvance(Calendar,$H1212,B1213,"f",FALSE)</f>
        <v>47886</v>
      </c>
      <c r="I1213" s="172">
        <f>_xll.qlInterestRateIndexValueDate(Index1M,$H1213)</f>
        <v>47886</v>
      </c>
      <c r="J1213" s="177">
        <f>IFERROR(_xll.qlIndexFixing(Index1M,$H1213,TRUE,_xll.ohTrigger(RecalcTrigger,Trigger1M)),NA())</f>
        <v>2.2808668226308049E-2</v>
      </c>
      <c r="K1213" s="44">
        <f>IFERROR(_xll.qlIndexFixing(Index3M,H1213,TRUE,_xll.ohTrigger(RecalcTrigger,Trigger3M)),NA())</f>
        <v>2.3381507474833849E-2</v>
      </c>
      <c r="L1213" s="44">
        <f>IFERROR(_xll.qlIndexFixing(Index6M,$H1213,TRUE,_xll.ohTrigger(RecalcTrigger,Trigger6M)),NA())</f>
        <v>2.3546139453579393E-2</v>
      </c>
      <c r="M1213" s="178">
        <f>IFERROR(_xll.qlIndexFixing(Index1Y,$H1213,TRUE,_xll.ohTrigger(RecalcTrigger,Trigger1Y)),NA())</f>
        <v>2.4092282816501508E-2</v>
      </c>
      <c r="N1213" s="177">
        <f>IFERROR(_xll.qlIndexFixing(ONIndex1M,I1213,TRUE,_xll.ohTrigger(RecalcTrigger,Trigger1M)),NA())</f>
        <v>2.2799385470381926E-2</v>
      </c>
      <c r="O1213" s="44">
        <f>IFERROR(_xll.qlIndexFixing(ONIndex3M,I1213,TRUE,_xll.ohTrigger(RecalcTrigger,Trigger3M)),NA())</f>
        <v>2.3354905725091472E-2</v>
      </c>
      <c r="P1213" s="44">
        <f>IFERROR(_xll.qlIndexFixing(ONIndex6M,I1213,TRUE,_xll.ohTrigger(RecalcTrigger,Trigger6M)),NA())</f>
        <v>2.3484365208661744E-2</v>
      </c>
      <c r="Q1213" s="178">
        <f>IFERROR(_xll.qlIndexFixing(ONIndex1Y,I1213,TRUE,_xll.ohTrigger(RecalcTrigger,Trigger1Y)),NA())</f>
        <v>2.3969560687349865E-2</v>
      </c>
    </row>
    <row r="1214" spans="2:17" x14ac:dyDescent="0.2">
      <c r="B1214" s="39" t="s">
        <v>42</v>
      </c>
      <c r="D1214" s="42">
        <f>_xll.qlCalendarAdvance(Calendar,$D1213,B1214,"f",FALSE)</f>
        <v>47893</v>
      </c>
      <c r="E1214" s="172">
        <f>_xll.qlInterestRateIndexValueDate(IndexON,D1214)</f>
        <v>47893</v>
      </c>
      <c r="F1214" s="188">
        <f>IFERROR(_xll.qlIndexFixing(IndexON,D1214,TRUE,_xll.ohTrigger(RecalcTrigger,TriggerON)),NA())</f>
        <v>2.225521398148874E-2</v>
      </c>
      <c r="H1214" s="42">
        <f>_xll.qlCalendarAdvance(Calendar,$H1213,B1214,"f",FALSE)</f>
        <v>47893</v>
      </c>
      <c r="I1214" s="172">
        <f>_xll.qlInterestRateIndexValueDate(Index1M,$H1214)</f>
        <v>47893</v>
      </c>
      <c r="J1214" s="177">
        <f>IFERROR(_xll.qlIndexFixing(Index1M,$H1214,TRUE,_xll.ohTrigger(RecalcTrigger,Trigger1M)),NA())</f>
        <v>2.2803868803919689E-2</v>
      </c>
      <c r="K1214" s="44">
        <f>IFERROR(_xll.qlIndexFixing(Index3M,H1214,TRUE,_xll.ohTrigger(RecalcTrigger,Trigger3M)),NA())</f>
        <v>2.3375320575176765E-2</v>
      </c>
      <c r="L1214" s="44">
        <f>IFERROR(_xll.qlIndexFixing(Index6M,$H1214,TRUE,_xll.ohTrigger(RecalcTrigger,Trigger6M)),NA())</f>
        <v>2.3540286117837417E-2</v>
      </c>
      <c r="M1214" s="178">
        <f>IFERROR(_xll.qlIndexFixing(Index1Y,$H1214,TRUE,_xll.ohTrigger(RecalcTrigger,Trigger1Y)),NA())</f>
        <v>2.4085681841431932E-2</v>
      </c>
      <c r="N1214" s="177">
        <f>IFERROR(_xll.qlIndexFixing(ONIndex1M,I1214,TRUE,_xll.ohTrigger(RecalcTrigger,Trigger1M)),NA())</f>
        <v>2.279463568180207E-2</v>
      </c>
      <c r="O1214" s="44">
        <f>IFERROR(_xll.qlIndexFixing(ONIndex3M,I1214,TRUE,_xll.ohTrigger(RecalcTrigger,Trigger3M)),NA())</f>
        <v>2.3348846938930544E-2</v>
      </c>
      <c r="P1214" s="44">
        <f>IFERROR(_xll.qlIndexFixing(ONIndex6M,I1214,TRUE,_xll.ohTrigger(RecalcTrigger,Trigger6M)),NA())</f>
        <v>2.3478834948098919E-2</v>
      </c>
      <c r="Q1214" s="178">
        <f>IFERROR(_xll.qlIndexFixing(ONIndex1Y,I1214,TRUE,_xll.ohTrigger(RecalcTrigger,Trigger1Y)),NA())</f>
        <v>2.3963715962354769E-2</v>
      </c>
    </row>
    <row r="1215" spans="2:17" x14ac:dyDescent="0.2">
      <c r="B1215" s="39" t="s">
        <v>42</v>
      </c>
      <c r="D1215" s="42">
        <f>_xll.qlCalendarAdvance(Calendar,$D1214,B1215,"f",FALSE)</f>
        <v>47900</v>
      </c>
      <c r="E1215" s="172">
        <f>_xll.qlInterestRateIndexValueDate(IndexON,D1215)</f>
        <v>47900</v>
      </c>
      <c r="F1215" s="188">
        <f>IFERROR(_xll.qlIndexFixing(IndexON,D1215,TRUE,_xll.ohTrigger(RecalcTrigger,TriggerON)),NA())</f>
        <v>2.2250291491200024E-2</v>
      </c>
      <c r="H1215" s="42">
        <f>_xll.qlCalendarAdvance(Calendar,$H1214,B1215,"f",FALSE)</f>
        <v>47900</v>
      </c>
      <c r="I1215" s="172">
        <f>_xll.qlInterestRateIndexValueDate(Index1M,$H1215)</f>
        <v>47900</v>
      </c>
      <c r="J1215" s="177">
        <f>IFERROR(_xll.qlIndexFixing(Index1M,$H1215,TRUE,_xll.ohTrigger(RecalcTrigger,Trigger1M)),NA())</f>
        <v>2.2799045742716295E-2</v>
      </c>
      <c r="K1215" s="44">
        <f>IFERROR(_xll.qlIndexFixing(Index3M,H1215,TRUE,_xll.ohTrigger(RecalcTrigger,Trigger3M)),NA())</f>
        <v>2.3369118261274718E-2</v>
      </c>
      <c r="L1215" s="44">
        <f>IFERROR(_xll.qlIndexFixing(Index6M,$H1215,TRUE,_xll.ohTrigger(RecalcTrigger,Trigger6M)),NA())</f>
        <v>2.3534412381801324E-2</v>
      </c>
      <c r="M1215" s="178">
        <f>IFERROR(_xll.qlIndexFixing(Index1Y,$H1215,TRUE,_xll.ohTrigger(RecalcTrigger,Trigger1Y)),NA())</f>
        <v>2.4079057222287203E-2</v>
      </c>
      <c r="N1215" s="177">
        <f>IFERROR(_xll.qlIndexFixing(ONIndex1M,I1215,TRUE,_xll.ohTrigger(RecalcTrigger,Trigger1M)),NA())</f>
        <v>2.2789862289735639E-2</v>
      </c>
      <c r="O1215" s="44">
        <f>IFERROR(_xll.qlIndexFixing(ONIndex3M,I1215,TRUE,_xll.ohTrigger(RecalcTrigger,Trigger3M)),NA())</f>
        <v>2.3342772813977529E-2</v>
      </c>
      <c r="P1215" s="44">
        <f>IFERROR(_xll.qlIndexFixing(ONIndex6M,I1215,TRUE,_xll.ohTrigger(RecalcTrigger,Trigger6M)),NA())</f>
        <v>2.3473284502365525E-2</v>
      </c>
      <c r="Q1215" s="178">
        <f>IFERROR(_xll.qlIndexFixing(ONIndex1Y,I1215,TRUE,_xll.ohTrigger(RecalcTrigger,Trigger1Y)),NA())</f>
        <v>2.3957848106156792E-2</v>
      </c>
    </row>
    <row r="1216" spans="2:17" x14ac:dyDescent="0.2">
      <c r="B1216" s="39" t="s">
        <v>42</v>
      </c>
      <c r="D1216" s="42">
        <f>_xll.qlCalendarAdvance(Calendar,$D1215,B1216,"f",FALSE)</f>
        <v>47907</v>
      </c>
      <c r="E1216" s="172">
        <f>_xll.qlInterestRateIndexValueDate(IndexON,D1216)</f>
        <v>47907</v>
      </c>
      <c r="F1216" s="188">
        <f>IFERROR(_xll.qlIndexFixing(IndexON,D1216,TRUE,_xll.ohTrigger(RecalcTrigger,TriggerON)),NA())</f>
        <v>2.2245350155570835E-2</v>
      </c>
      <c r="H1216" s="42">
        <f>_xll.qlCalendarAdvance(Calendar,$H1215,B1216,"f",FALSE)</f>
        <v>47907</v>
      </c>
      <c r="I1216" s="172">
        <f>_xll.qlInterestRateIndexValueDate(Index1M,$H1216)</f>
        <v>47907</v>
      </c>
      <c r="J1216" s="177">
        <f>IFERROR(_xll.qlIndexFixing(Index1M,$H1216,TRUE,_xll.ohTrigger(RecalcTrigger,Trigger1M)),NA())</f>
        <v>2.2795287766417798E-2</v>
      </c>
      <c r="K1216" s="44">
        <f>IFERROR(_xll.qlIndexFixing(Index3M,H1216,TRUE,_xll.ohTrigger(RecalcTrigger,Trigger3M)),NA())</f>
        <v>2.3363498835655961E-2</v>
      </c>
      <c r="L1216" s="44">
        <f>IFERROR(_xll.qlIndexFixing(Index6M,$H1216,TRUE,_xll.ohTrigger(RecalcTrigger,Trigger6M)),NA())</f>
        <v>2.3528845553645993E-2</v>
      </c>
      <c r="M1216" s="178">
        <f>IFERROR(_xll.qlIndexFixing(Index1Y,$H1216,TRUE,_xll.ohTrigger(RecalcTrigger,Trigger1Y)),NA())</f>
        <v>2.4071517171457179E-2</v>
      </c>
      <c r="N1216" s="177">
        <f>IFERROR(_xll.qlIndexFixing(ONIndex1M,I1216,TRUE,_xll.ohTrigger(RecalcTrigger,Trigger1M)),NA())</f>
        <v>2.278506529410159E-2</v>
      </c>
      <c r="O1216" s="44">
        <f>IFERROR(_xll.qlIndexFixing(ONIndex3M,I1216,TRUE,_xll.ohTrigger(RecalcTrigger,Trigger3M)),NA())</f>
        <v>2.333668335025944E-2</v>
      </c>
      <c r="P1216" s="44">
        <f>IFERROR(_xll.qlIndexFixing(ONIndex6M,I1216,TRUE,_xll.ohTrigger(RecalcTrigger,Trigger6M)),NA())</f>
        <v>2.346771387143454E-2</v>
      </c>
      <c r="Q1216" s="178">
        <f>IFERROR(_xll.qlIndexFixing(ONIndex1Y,I1216,TRUE,_xll.ohTrigger(RecalcTrigger,Trigger1Y)),NA())</f>
        <v>2.3951957118755939E-2</v>
      </c>
    </row>
    <row r="1217" spans="2:17" x14ac:dyDescent="0.2">
      <c r="B1217" s="39" t="s">
        <v>42</v>
      </c>
      <c r="D1217" s="42">
        <f>_xll.qlCalendarAdvance(Calendar,$D1216,B1217,"f",FALSE)</f>
        <v>47914</v>
      </c>
      <c r="E1217" s="172">
        <f>_xll.qlInterestRateIndexValueDate(IndexON,D1217)</f>
        <v>47914</v>
      </c>
      <c r="F1217" s="188">
        <f>IFERROR(_xll.qlIndexFixing(IndexON,D1217,TRUE,_xll.ohTrigger(RecalcTrigger,TriggerON)),NA())</f>
        <v>2.2240389974736246E-2</v>
      </c>
      <c r="H1217" s="42">
        <f>_xll.qlCalendarAdvance(Calendar,$H1216,B1217,"f",FALSE)</f>
        <v>47914</v>
      </c>
      <c r="I1217" s="172">
        <f>_xll.qlInterestRateIndexValueDate(Index1M,$H1217)</f>
        <v>47914</v>
      </c>
      <c r="J1217" s="177">
        <f>IFERROR(_xll.qlIndexFixing(Index1M,$H1217,TRUE,_xll.ohTrigger(RecalcTrigger,Trigger1M)),NA())</f>
        <v>2.2790411449659313E-2</v>
      </c>
      <c r="K1217" s="44">
        <f>IFERROR(_xll.qlIndexFixing(Index3M,H1217,TRUE,_xll.ohTrigger(RecalcTrigger,Trigger3M)),NA())</f>
        <v>2.335815467471963E-2</v>
      </c>
      <c r="L1217" s="44">
        <f>IFERROR(_xll.qlIndexFixing(Index6M,$H1217,TRUE,_xll.ohTrigger(RecalcTrigger,Trigger6M)),NA())</f>
        <v>2.3523904627059215E-2</v>
      </c>
      <c r="M1217" s="178">
        <f>IFERROR(_xll.qlIndexFixing(Index1Y,$H1217,TRUE,_xll.ohTrigger(RecalcTrigger,Trigger1Y)),NA())</f>
        <v>2.4065737053621993E-2</v>
      </c>
      <c r="N1217" s="177">
        <f>IFERROR(_xll.qlIndexFixing(ONIndex1M,I1217,TRUE,_xll.ohTrigger(RecalcTrigger,Trigger1M)),NA())</f>
        <v>2.2780244694926937E-2</v>
      </c>
      <c r="O1217" s="44">
        <f>IFERROR(_xll.qlIndexFixing(ONIndex3M,I1217,TRUE,_xll.ohTrigger(RecalcTrigger,Trigger3M)),NA())</f>
        <v>2.3330578547749264E-2</v>
      </c>
      <c r="P1217" s="44">
        <f>IFERROR(_xll.qlIndexFixing(ONIndex6M,I1217,TRUE,_xll.ohTrigger(RecalcTrigger,Trigger6M)),NA())</f>
        <v>2.3462123055278953E-2</v>
      </c>
      <c r="Q1217" s="178">
        <f>IFERROR(_xll.qlIndexFixing(ONIndex1Y,I1217,TRUE,_xll.ohTrigger(RecalcTrigger,Trigger1Y)),NA())</f>
        <v>2.3946043000179221E-2</v>
      </c>
    </row>
    <row r="1218" spans="2:17" x14ac:dyDescent="0.2">
      <c r="B1218" s="39" t="s">
        <v>42</v>
      </c>
      <c r="D1218" s="42">
        <f>_xll.qlCalendarAdvance(Calendar,$D1217,B1218,"f",FALSE)</f>
        <v>47921</v>
      </c>
      <c r="E1218" s="172">
        <f>_xll.qlInterestRateIndexValueDate(IndexON,D1218)</f>
        <v>47921</v>
      </c>
      <c r="F1218" s="188">
        <f>IFERROR(_xll.qlIndexFixing(IndexON,D1218,TRUE,_xll.ohTrigger(RecalcTrigger,TriggerON)),NA())</f>
        <v>2.2235410948561189E-2</v>
      </c>
      <c r="H1218" s="42">
        <f>_xll.qlCalendarAdvance(Calendar,$H1217,B1218,"f",FALSE)</f>
        <v>47921</v>
      </c>
      <c r="I1218" s="172">
        <f>_xll.qlInterestRateIndexValueDate(Index1M,$H1218)</f>
        <v>47921</v>
      </c>
      <c r="J1218" s="177">
        <f>IFERROR(_xll.qlIndexFixing(Index1M,$H1218,TRUE,_xll.ohTrigger(RecalcTrigger,Trigger1M)),NA())</f>
        <v>2.2785870060740565E-2</v>
      </c>
      <c r="K1218" s="44">
        <f>IFERROR(_xll.qlIndexFixing(Index3M,H1218,TRUE,_xll.ohTrigger(RecalcTrigger,Trigger3M)),NA())</f>
        <v>2.3351898618329113E-2</v>
      </c>
      <c r="L1218" s="44">
        <f>IFERROR(_xll.qlIndexFixing(Index6M,$H1218,TRUE,_xll.ohTrigger(RecalcTrigger,Trigger6M)),NA())</f>
        <v>2.3517962340350959E-2</v>
      </c>
      <c r="M1218" s="178">
        <f>IFERROR(_xll.qlIndexFixing(Index1Y,$H1218,TRUE,_xll.ohTrigger(RecalcTrigger,Trigger1Y)),NA())</f>
        <v>2.405904150503034E-2</v>
      </c>
      <c r="N1218" s="177">
        <f>IFERROR(_xll.qlIndexFixing(ONIndex1M,I1218,TRUE,_xll.ohTrigger(RecalcTrigger,Trigger1M)),NA())</f>
        <v>2.2775400492211682E-2</v>
      </c>
      <c r="O1218" s="44">
        <f>IFERROR(_xll.qlIndexFixing(ONIndex3M,I1218,TRUE,_xll.ohTrigger(RecalcTrigger,Trigger3M)),NA())</f>
        <v>2.3324458406474017E-2</v>
      </c>
      <c r="P1218" s="44">
        <f>IFERROR(_xll.qlIndexFixing(ONIndex6M,I1218,TRUE,_xll.ohTrigger(RecalcTrigger,Trigger6M)),NA())</f>
        <v>2.3456512053952792E-2</v>
      </c>
      <c r="Q1218" s="178">
        <f>IFERROR(_xll.qlIndexFixing(ONIndex1Y,I1218,TRUE,_xll.ohTrigger(RecalcTrigger,Trigger1Y)),NA())</f>
        <v>2.3940105750399624E-2</v>
      </c>
    </row>
    <row r="1219" spans="2:17" x14ac:dyDescent="0.2">
      <c r="B1219" s="39" t="s">
        <v>42</v>
      </c>
      <c r="D1219" s="42">
        <f>_xll.qlCalendarAdvance(Calendar,$D1218,B1219,"f",FALSE)</f>
        <v>47928</v>
      </c>
      <c r="E1219" s="172">
        <f>_xll.qlInterestRateIndexValueDate(IndexON,D1219)</f>
        <v>47928</v>
      </c>
      <c r="F1219" s="188">
        <f>IFERROR(_xll.qlIndexFixing(IndexON,D1219,TRUE,_xll.ohTrigger(RecalcTrigger,TriggerON)),NA())</f>
        <v>2.2230413077153715E-2</v>
      </c>
      <c r="H1219" s="42">
        <f>_xll.qlCalendarAdvance(Calendar,$H1218,B1219,"f",FALSE)</f>
        <v>47928</v>
      </c>
      <c r="I1219" s="172">
        <f>_xll.qlInterestRateIndexValueDate(Index1M,$H1219)</f>
        <v>47928</v>
      </c>
      <c r="J1219" s="177">
        <f>IFERROR(_xll.qlIndexFixing(Index1M,$H1219,TRUE,_xll.ohTrigger(RecalcTrigger,Trigger1M)),NA())</f>
        <v>2.2780587887292311E-2</v>
      </c>
      <c r="K1219" s="44">
        <f>IFERROR(_xll.qlIndexFixing(Index3M,H1219,TRUE,_xll.ohTrigger(RecalcTrigger,Trigger3M)),NA())</f>
        <v>2.33456271436174E-2</v>
      </c>
      <c r="L1219" s="44">
        <f>IFERROR(_xll.qlIndexFixing(Index6M,$H1219,TRUE,_xll.ohTrigger(RecalcTrigger,Trigger6M)),NA())</f>
        <v>2.3511999649265453E-2</v>
      </c>
      <c r="M1219" s="178">
        <f>IFERROR(_xll.qlIndexFixing(Index1Y,$H1219,TRUE,_xll.ohTrigger(RecalcTrigger,Trigger1Y)),NA())</f>
        <v>2.4052322314220536E-2</v>
      </c>
      <c r="N1219" s="177">
        <f>IFERROR(_xll.qlIndexFixing(ONIndex1M,I1219,TRUE,_xll.ohTrigger(RecalcTrigger,Trigger1M)),NA())</f>
        <v>2.277053268598284E-2</v>
      </c>
      <c r="O1219" s="44">
        <f>IFERROR(_xll.qlIndexFixing(ONIndex3M,I1219,TRUE,_xll.ohTrigger(RecalcTrigger,Trigger3M)),NA())</f>
        <v>2.3318322926433693E-2</v>
      </c>
      <c r="P1219" s="44">
        <f>IFERROR(_xll.qlIndexFixing(ONIndex6M,I1219,TRUE,_xll.ohTrigger(RecalcTrigger,Trigger6M)),NA())</f>
        <v>2.3450880867429046E-2</v>
      </c>
      <c r="Q1219" s="178">
        <f>IFERROR(_xll.qlIndexFixing(ONIndex1Y,I1219,TRUE,_xll.ohTrigger(RecalcTrigger,Trigger1Y)),NA())</f>
        <v>2.3934145369444163E-2</v>
      </c>
    </row>
    <row r="1220" spans="2:17" x14ac:dyDescent="0.2">
      <c r="B1220" s="39" t="s">
        <v>42</v>
      </c>
      <c r="D1220" s="42">
        <f>_xll.qlCalendarAdvance(Calendar,$D1219,B1220,"f",FALSE)</f>
        <v>47935</v>
      </c>
      <c r="E1220" s="172">
        <f>_xll.qlInterestRateIndexValueDate(IndexON,D1220)</f>
        <v>47935</v>
      </c>
      <c r="F1220" s="188">
        <f>IFERROR(_xll.qlIndexFixing(IndexON,D1220,TRUE,_xll.ohTrigger(RecalcTrigger,TriggerON)),NA())</f>
        <v>2.2225396360432786E-2</v>
      </c>
      <c r="H1220" s="42">
        <f>_xll.qlCalendarAdvance(Calendar,$H1219,B1220,"f",FALSE)</f>
        <v>47935</v>
      </c>
      <c r="I1220" s="172">
        <f>_xll.qlInterestRateIndexValueDate(Index1M,$H1220)</f>
        <v>47935</v>
      </c>
      <c r="J1220" s="177">
        <f>IFERROR(_xll.qlIndexFixing(Index1M,$H1220,TRUE,_xll.ohTrigger(RecalcTrigger,Trigger1M)),NA())</f>
        <v>2.2775640641741309E-2</v>
      </c>
      <c r="K1220" s="44">
        <f>IFERROR(_xll.qlIndexFixing(Index3M,H1220,TRUE,_xll.ohTrigger(RecalcTrigger,Trigger3M)),NA())</f>
        <v>2.333934025065864E-2</v>
      </c>
      <c r="L1220" s="44">
        <f>IFERROR(_xll.qlIndexFixing(Index6M,$H1220,TRUE,_xll.ohTrigger(RecalcTrigger,Trigger6M)),NA())</f>
        <v>2.350601655398538E-2</v>
      </c>
      <c r="M1220" s="178">
        <f>IFERROR(_xll.qlIndexFixing(Index1Y,$H1220,TRUE,_xll.ohTrigger(RecalcTrigger,Trigger1Y)),NA())</f>
        <v>2.404586786090343E-2</v>
      </c>
      <c r="N1220" s="177">
        <f>IFERROR(_xll.qlIndexFixing(ONIndex1M,I1220,TRUE,_xll.ohTrigger(RecalcTrigger,Trigger1M)),NA())</f>
        <v>2.2765641276240405E-2</v>
      </c>
      <c r="O1220" s="44">
        <f>IFERROR(_xll.qlIndexFixing(ONIndex3M,I1220,TRUE,_xll.ohTrigger(RecalcTrigger,Trigger3M)),NA())</f>
        <v>2.3312172107655314E-2</v>
      </c>
      <c r="P1220" s="44">
        <f>IFERROR(_xll.qlIndexFixing(ONIndex6M,I1220,TRUE,_xll.ohTrigger(RecalcTrigger,Trigger6M)),NA())</f>
        <v>2.3445229495734726E-2</v>
      </c>
      <c r="Q1220" s="178">
        <f>IFERROR(_xll.qlIndexFixing(ONIndex1Y,I1220,TRUE,_xll.ohTrigger(RecalcTrigger,Trigger1Y)),NA())</f>
        <v>2.3928161857312839E-2</v>
      </c>
    </row>
    <row r="1221" spans="2:17" x14ac:dyDescent="0.2">
      <c r="B1221" s="39" t="s">
        <v>42</v>
      </c>
      <c r="D1221" s="42">
        <f>_xll.qlCalendarAdvance(Calendar,$D1220,B1221,"f",FALSE)</f>
        <v>47942</v>
      </c>
      <c r="E1221" s="172">
        <f>_xll.qlInterestRateIndexValueDate(IndexON,D1221)</f>
        <v>47942</v>
      </c>
      <c r="F1221" s="188">
        <f>IFERROR(_xll.qlIndexFixing(IndexON,D1221,TRUE,_xll.ohTrigger(RecalcTrigger,TriggerON)),NA())</f>
        <v>2.2220360798479447E-2</v>
      </c>
      <c r="H1221" s="42">
        <f>_xll.qlCalendarAdvance(Calendar,$H1220,B1221,"f",FALSE)</f>
        <v>47942</v>
      </c>
      <c r="I1221" s="172">
        <f>_xll.qlInterestRateIndexValueDate(Index1M,$H1221)</f>
        <v>47942</v>
      </c>
      <c r="J1221" s="177">
        <f>IFERROR(_xll.qlIndexFixing(Index1M,$H1221,TRUE,_xll.ohTrigger(RecalcTrigger,Trigger1M)),NA())</f>
        <v>2.2771022332143537E-2</v>
      </c>
      <c r="K1221" s="44">
        <f>IFERROR(_xll.qlIndexFixing(Index3M,H1221,TRUE,_xll.ohTrigger(RecalcTrigger,Trigger3M)),NA())</f>
        <v>2.333216397830817E-2</v>
      </c>
      <c r="L1221" s="44">
        <f>IFERROR(_xll.qlIndexFixing(Index6M,$H1221,TRUE,_xll.ohTrigger(RecalcTrigger,Trigger6M)),NA())</f>
        <v>2.3500013054693857E-2</v>
      </c>
      <c r="M1221" s="178">
        <f>IFERROR(_xll.qlIndexFixing(Index1Y,$H1221,TRUE,_xll.ohTrigger(RecalcTrigger,Trigger1Y)),NA())</f>
        <v>2.4038813007824209E-2</v>
      </c>
      <c r="N1221" s="177">
        <f>IFERROR(_xll.qlIndexFixing(ONIndex1M,I1221,TRUE,_xll.ohTrigger(RecalcTrigger,Trigger1M)),NA())</f>
        <v>2.276072626295737E-2</v>
      </c>
      <c r="O1221" s="44">
        <f>IFERROR(_xll.qlIndexFixing(ONIndex3M,I1221,TRUE,_xll.ohTrigger(RecalcTrigger,Trigger3M)),NA())</f>
        <v>2.3306005950084845E-2</v>
      </c>
      <c r="P1221" s="44">
        <f>IFERROR(_xll.qlIndexFixing(ONIndex6M,I1221,TRUE,_xll.ohTrigger(RecalcTrigger,Trigger6M)),NA())</f>
        <v>2.3439557938842819E-2</v>
      </c>
      <c r="Q1221" s="178">
        <f>IFERROR(_xll.qlIndexFixing(ONIndex1Y,I1221,TRUE,_xll.ohTrigger(RecalcTrigger,Trigger1Y)),NA())</f>
        <v>2.3922155214005651E-2</v>
      </c>
    </row>
    <row r="1222" spans="2:17" x14ac:dyDescent="0.2">
      <c r="B1222" s="39" t="s">
        <v>42</v>
      </c>
      <c r="D1222" s="42">
        <f>_xll.qlCalendarAdvance(Calendar,$D1221,B1222,"f",FALSE)</f>
        <v>47953</v>
      </c>
      <c r="E1222" s="172">
        <f>_xll.qlInterestRateIndexValueDate(IndexON,D1222)</f>
        <v>47953</v>
      </c>
      <c r="F1222" s="188">
        <f>IFERROR(_xll.qlIndexFixing(IndexON,D1222,TRUE,_xll.ohTrigger(RecalcTrigger,TriggerON)),NA())</f>
        <v>2.221178286822445E-2</v>
      </c>
      <c r="H1222" s="42">
        <f>_xll.qlCalendarAdvance(Calendar,$H1221,B1222,"f",FALSE)</f>
        <v>47953</v>
      </c>
      <c r="I1222" s="172">
        <f>_xll.qlInterestRateIndexValueDate(Index1M,$H1222)</f>
        <v>47953</v>
      </c>
      <c r="J1222" s="177">
        <f>IFERROR(_xll.qlIndexFixing(Index1M,$H1222,TRUE,_xll.ohTrigger(RecalcTrigger,Trigger1M)),NA())</f>
        <v>2.2762460977713655E-2</v>
      </c>
      <c r="K1222" s="44">
        <f>IFERROR(_xll.qlIndexFixing(Index3M,H1222,TRUE,_xll.ohTrigger(RecalcTrigger,Trigger3M)),NA())</f>
        <v>2.3322236285587279E-2</v>
      </c>
      <c r="L1222" s="44">
        <f>IFERROR(_xll.qlIndexFixing(Index6M,$H1222,TRUE,_xll.ohTrigger(RecalcTrigger,Trigger6M)),NA())</f>
        <v>2.3489908134893305E-2</v>
      </c>
      <c r="M1222" s="178">
        <f>IFERROR(_xll.qlIndexFixing(Index1Y,$H1222,TRUE,_xll.ohTrigger(RecalcTrigger,Trigger1Y)),NA())</f>
        <v>2.4027849119842026E-2</v>
      </c>
      <c r="N1222" s="177">
        <f>IFERROR(_xll.qlIndexFixing(ONIndex1M,I1222,TRUE,_xll.ohTrigger(RecalcTrigger,Trigger1M)),NA())</f>
        <v>2.275224574220025E-2</v>
      </c>
      <c r="O1222" s="44">
        <f>IFERROR(_xll.qlIndexFixing(ONIndex3M,I1222,TRUE,_xll.ohTrigger(RecalcTrigger,Trigger3M)),NA())</f>
        <v>2.3295683799371414E-2</v>
      </c>
      <c r="P1222" s="44">
        <f>IFERROR(_xll.qlIndexFixing(ONIndex6M,I1222,TRUE,_xll.ohTrigger(RecalcTrigger,Trigger6M)),NA())</f>
        <v>2.3429916802034656E-2</v>
      </c>
      <c r="Q1222" s="178">
        <f>IFERROR(_xll.qlIndexFixing(ONIndex1Y,I1222,TRUE,_xll.ohTrigger(RecalcTrigger,Trigger1Y)),NA())</f>
        <v>2.3911967766047093E-2</v>
      </c>
    </row>
    <row r="1223" spans="2:17" x14ac:dyDescent="0.2">
      <c r="B1223" s="39" t="s">
        <v>42</v>
      </c>
      <c r="D1223" s="42">
        <f>_xll.qlCalendarAdvance(Calendar,$D1222,B1223,"f",FALSE)</f>
        <v>47960</v>
      </c>
      <c r="E1223" s="172">
        <f>_xll.qlInterestRateIndexValueDate(IndexON,D1223)</f>
        <v>47960</v>
      </c>
      <c r="F1223" s="188">
        <f>IFERROR(_xll.qlIndexFixing(IndexON,D1223,TRUE,_xll.ohTrigger(RecalcTrigger,TriggerON)),NA())</f>
        <v>2.2206702157522296E-2</v>
      </c>
      <c r="H1223" s="42">
        <f>_xll.qlCalendarAdvance(Calendar,$H1222,B1223,"f",FALSE)</f>
        <v>47960</v>
      </c>
      <c r="I1223" s="172">
        <f>_xll.qlInterestRateIndexValueDate(Index1M,$H1223)</f>
        <v>47960</v>
      </c>
      <c r="J1223" s="177">
        <f>IFERROR(_xll.qlIndexFixing(Index1M,$H1223,TRUE,_xll.ohTrigger(RecalcTrigger,Trigger1M)),NA())</f>
        <v>2.2757431295589641E-2</v>
      </c>
      <c r="K1223" s="44">
        <f>IFERROR(_xll.qlIndexFixing(Index3M,H1223,TRUE,_xll.ohTrigger(RecalcTrigger,Trigger3M)),NA())</f>
        <v>2.3315898843156064E-2</v>
      </c>
      <c r="L1223" s="44">
        <f>IFERROR(_xll.qlIndexFixing(Index6M,$H1223,TRUE,_xll.ohTrigger(RecalcTrigger,Trigger6M)),NA())</f>
        <v>2.3483855858131383E-2</v>
      </c>
      <c r="M1223" s="178">
        <f>IFERROR(_xll.qlIndexFixing(Index1Y,$H1223,TRUE,_xll.ohTrigger(RecalcTrigger,Trigger1Y)),NA())</f>
        <v>2.4021023988696193E-2</v>
      </c>
      <c r="N1223" s="177">
        <f>IFERROR(_xll.qlIndexFixing(ONIndex1M,I1223,TRUE,_xll.ohTrigger(RecalcTrigger,Trigger1M)),NA())</f>
        <v>2.2747274025778363E-2</v>
      </c>
      <c r="O1223" s="44">
        <f>IFERROR(_xll.qlIndexFixing(ONIndex3M,I1223,TRUE,_xll.ohTrigger(RecalcTrigger,Trigger3M)),NA())</f>
        <v>2.3289481182185989E-2</v>
      </c>
      <c r="P1223" s="44">
        <f>IFERROR(_xll.qlIndexFixing(ONIndex6M,I1223,TRUE,_xll.ohTrigger(RecalcTrigger,Trigger6M)),NA())</f>
        <v>2.3424196958254928E-2</v>
      </c>
      <c r="Q1223" s="178">
        <f>IFERROR(_xll.qlIndexFixing(ONIndex1Y,I1223,TRUE,_xll.ohTrigger(RecalcTrigger,Trigger1Y)),NA())</f>
        <v>2.3905905741222755E-2</v>
      </c>
    </row>
    <row r="1224" spans="2:17" x14ac:dyDescent="0.2">
      <c r="B1224" s="39" t="s">
        <v>42</v>
      </c>
      <c r="D1224" s="42">
        <f>_xll.qlCalendarAdvance(Calendar,$D1223,B1224,"f",FALSE)</f>
        <v>47967</v>
      </c>
      <c r="E1224" s="172">
        <f>_xll.qlInterestRateIndexValueDate(IndexON,D1224)</f>
        <v>47967</v>
      </c>
      <c r="F1224" s="188">
        <f>IFERROR(_xll.qlIndexFixing(IndexON,D1224,TRUE,_xll.ohTrigger(RecalcTrigger,TriggerON)),NA())</f>
        <v>2.2201602603721948E-2</v>
      </c>
      <c r="H1224" s="42">
        <f>_xll.qlCalendarAdvance(Calendar,$H1223,B1224,"f",FALSE)</f>
        <v>47967</v>
      </c>
      <c r="I1224" s="172">
        <f>_xll.qlInterestRateIndexValueDate(Index1M,$H1224)</f>
        <v>47967</v>
      </c>
      <c r="J1224" s="177">
        <f>IFERROR(_xll.qlIndexFixing(Index1M,$H1224,TRUE,_xll.ohTrigger(RecalcTrigger,Trigger1M)),NA())</f>
        <v>2.2752377972100724E-2</v>
      </c>
      <c r="K1224" s="44">
        <f>IFERROR(_xll.qlIndexFixing(Index3M,H1224,TRUE,_xll.ohTrigger(RecalcTrigger,Trigger3M)),NA())</f>
        <v>2.3309545985421211E-2</v>
      </c>
      <c r="L1224" s="44">
        <f>IFERROR(_xll.qlIndexFixing(Index6M,$H1224,TRUE,_xll.ohTrigger(RecalcTrigger,Trigger6M)),NA())</f>
        <v>2.3477783180402761E-2</v>
      </c>
      <c r="M1224" s="178">
        <f>IFERROR(_xll.qlIndexFixing(Index1Y,$H1224,TRUE,_xll.ohTrigger(RecalcTrigger,Trigger1Y)),NA())</f>
        <v>2.401417521934188E-2</v>
      </c>
      <c r="N1224" s="177">
        <f>IFERROR(_xll.qlIndexFixing(ONIndex1M,I1224,TRUE,_xll.ohTrigger(RecalcTrigger,Trigger1M)),NA())</f>
        <v>2.2742278708760555E-2</v>
      </c>
      <c r="O1224" s="44">
        <f>IFERROR(_xll.qlIndexFixing(ONIndex3M,I1224,TRUE,_xll.ohTrigger(RecalcTrigger,Trigger3M)),NA())</f>
        <v>2.3283263228045525E-2</v>
      </c>
      <c r="P1224" s="44">
        <f>IFERROR(_xll.qlIndexFixing(ONIndex6M,I1224,TRUE,_xll.ohTrigger(RecalcTrigger,Trigger6M)),NA())</f>
        <v>2.3418456931600939E-2</v>
      </c>
      <c r="Q1224" s="178">
        <f>IFERROR(_xll.qlIndexFixing(ONIndex1Y,I1224,TRUE,_xll.ohTrigger(RecalcTrigger,Trigger1Y)),NA())</f>
        <v>2.3899820588140219E-2</v>
      </c>
    </row>
    <row r="1225" spans="2:17" x14ac:dyDescent="0.2">
      <c r="B1225" s="39" t="s">
        <v>42</v>
      </c>
      <c r="D1225" s="42">
        <f>_xll.qlCalendarAdvance(Calendar,$D1224,B1225,"f",FALSE)</f>
        <v>47974</v>
      </c>
      <c r="E1225" s="172">
        <f>_xll.qlInterestRateIndexValueDate(IndexON,D1225)</f>
        <v>47974</v>
      </c>
      <c r="F1225" s="188">
        <f>IFERROR(_xll.qlIndexFixing(IndexON,D1225,TRUE,_xll.ohTrigger(RecalcTrigger,TriggerON)),NA())</f>
        <v>2.2196484206742362E-2</v>
      </c>
      <c r="H1225" s="42">
        <f>_xll.qlCalendarAdvance(Calendar,$H1224,B1225,"f",FALSE)</f>
        <v>47974</v>
      </c>
      <c r="I1225" s="172">
        <f>_xll.qlInterestRateIndexValueDate(Index1M,$H1225)</f>
        <v>47974</v>
      </c>
      <c r="J1225" s="177">
        <f>IFERROR(_xll.qlIndexFixing(Index1M,$H1225,TRUE,_xll.ohTrigger(RecalcTrigger,Trigger1M)),NA())</f>
        <v>2.2747644608062004E-2</v>
      </c>
      <c r="K1225" s="44">
        <f>IFERROR(_xll.qlIndexFixing(Index3M,H1225,TRUE,_xll.ohTrigger(RecalcTrigger,Trigger3M)),NA())</f>
        <v>2.3303462283552137E-2</v>
      </c>
      <c r="L1225" s="44">
        <f>IFERROR(_xll.qlIndexFixing(Index6M,$H1225,TRUE,_xll.ohTrigger(RecalcTrigger,Trigger6M)),NA())</f>
        <v>2.3471999459017304E-2</v>
      </c>
      <c r="M1225" s="178">
        <f>IFERROR(_xll.qlIndexFixing(Index1Y,$H1225,TRUE,_xll.ohTrigger(RecalcTrigger,Trigger1Y)),NA())</f>
        <v>2.4007302812254067E-2</v>
      </c>
      <c r="N1225" s="177">
        <f>IFERROR(_xll.qlIndexFixing(ONIndex1M,I1225,TRUE,_xll.ohTrigger(RecalcTrigger,Trigger1M)),NA())</f>
        <v>2.2737259791065778E-2</v>
      </c>
      <c r="O1225" s="44">
        <f>IFERROR(_xll.qlIndexFixing(ONIndex3M,I1225,TRUE,_xll.ohTrigger(RecalcTrigger,Trigger3M)),NA())</f>
        <v>2.3277029936868976E-2</v>
      </c>
      <c r="P1225" s="44">
        <f>IFERROR(_xll.qlIndexFixing(ONIndex6M,I1225,TRUE,_xll.ohTrigger(RecalcTrigger,Trigger6M)),NA())</f>
        <v>2.3412696722396875E-2</v>
      </c>
      <c r="Q1225" s="178">
        <f>IFERROR(_xll.qlIndexFixing(ONIndex1Y,I1225,TRUE,_xll.ohTrigger(RecalcTrigger,Trigger1Y)),NA())</f>
        <v>2.3893712306556347E-2</v>
      </c>
    </row>
    <row r="1226" spans="2:17" x14ac:dyDescent="0.2">
      <c r="B1226" s="39" t="s">
        <v>42</v>
      </c>
      <c r="D1226" s="42">
        <f>_xll.qlCalendarAdvance(Calendar,$D1225,B1226,"f",FALSE)</f>
        <v>47981</v>
      </c>
      <c r="E1226" s="172">
        <f>_xll.qlInterestRateIndexValueDate(IndexON,D1226)</f>
        <v>47981</v>
      </c>
      <c r="F1226" s="188">
        <f>IFERROR(_xll.qlIndexFixing(IndexON,D1226,TRUE,_xll.ohTrigger(RecalcTrigger,TriggerON)),NA())</f>
        <v>2.2191346966664582E-2</v>
      </c>
      <c r="H1226" s="42">
        <f>_xll.qlCalendarAdvance(Calendar,$H1225,B1226,"f",FALSE)</f>
        <v>47981</v>
      </c>
      <c r="I1226" s="172">
        <f>_xll.qlInterestRateIndexValueDate(Index1M,$H1226)</f>
        <v>47981</v>
      </c>
      <c r="J1226" s="177">
        <f>IFERROR(_xll.qlIndexFixing(Index1M,$H1226,TRUE,_xll.ohTrigger(RecalcTrigger,Trigger1M)),NA())</f>
        <v>2.2742541995619467E-2</v>
      </c>
      <c r="K1226" s="44">
        <f>IFERROR(_xll.qlIndexFixing(Index3M,H1226,TRUE,_xll.ohTrigger(RecalcTrigger,Trigger3M)),NA())</f>
        <v>2.3297077087947267E-2</v>
      </c>
      <c r="L1226" s="44">
        <f>IFERROR(_xll.qlIndexFixing(Index6M,$H1226,TRUE,_xll.ohTrigger(RecalcTrigger,Trigger6M)),NA())</f>
        <v>2.3465884131864411E-2</v>
      </c>
      <c r="M1226" s="178">
        <f>IFERROR(_xll.qlIndexFixing(Index1Y,$H1226,TRUE,_xll.ohTrigger(RecalcTrigger,Trigger1Y)),NA())</f>
        <v>2.4000406767911726E-2</v>
      </c>
      <c r="N1226" s="177">
        <f>IFERROR(_xll.qlIndexFixing(ONIndex1M,I1226,TRUE,_xll.ohTrigger(RecalcTrigger,Trigger1M)),NA())</f>
        <v>2.2732217272612987E-2</v>
      </c>
      <c r="O1226" s="44">
        <f>IFERROR(_xll.qlIndexFixing(ONIndex3M,I1226,TRUE,_xll.ohTrigger(RecalcTrigger,Trigger3M)),NA())</f>
        <v>2.3270781308737387E-2</v>
      </c>
      <c r="P1226" s="44">
        <f>IFERROR(_xll.qlIndexFixing(ONIndex6M,I1226,TRUE,_xll.ohTrigger(RecalcTrigger,Trigger6M)),NA())</f>
        <v>2.340691633031855E-2</v>
      </c>
      <c r="Q1226" s="178">
        <f>IFERROR(_xll.qlIndexFixing(ONIndex1Y,I1226,TRUE,_xll.ohTrigger(RecalcTrigger,Trigger1Y)),NA())</f>
        <v>2.3887580896795324E-2</v>
      </c>
    </row>
    <row r="1227" spans="2:17" x14ac:dyDescent="0.2">
      <c r="B1227" s="39" t="s">
        <v>42</v>
      </c>
      <c r="D1227" s="42">
        <f>_xll.qlCalendarAdvance(Calendar,$D1226,B1227,"f",FALSE)</f>
        <v>47988</v>
      </c>
      <c r="E1227" s="172">
        <f>_xll.qlInterestRateIndexValueDate(IndexON,D1227)</f>
        <v>47988</v>
      </c>
      <c r="F1227" s="188">
        <f>IFERROR(_xll.qlIndexFixing(IndexON,D1227,TRUE,_xll.ohTrigger(RecalcTrigger,TriggerON)),NA())</f>
        <v>2.2186190883569656E-2</v>
      </c>
      <c r="H1227" s="42">
        <f>_xll.qlCalendarAdvance(Calendar,$H1226,B1227,"f",FALSE)</f>
        <v>47988</v>
      </c>
      <c r="I1227" s="172">
        <f>_xll.qlInterestRateIndexValueDate(Index1M,$H1227)</f>
        <v>47988</v>
      </c>
      <c r="J1227" s="177">
        <f>IFERROR(_xll.qlIndexFixing(Index1M,$H1227,TRUE,_xll.ohTrigger(RecalcTrigger,Trigger1M)),NA())</f>
        <v>2.2737415740504911E-2</v>
      </c>
      <c r="K1227" s="44">
        <f>IFERROR(_xll.qlIndexFixing(Index3M,H1227,TRUE,_xll.ohTrigger(RecalcTrigger,Trigger3M)),NA())</f>
        <v>2.3290676476392776E-2</v>
      </c>
      <c r="L1227" s="44">
        <f>IFERROR(_xll.qlIndexFixing(Index6M,$H1227,TRUE,_xll.ohTrigger(RecalcTrigger,Trigger6M)),NA())</f>
        <v>2.3459748403111404E-2</v>
      </c>
      <c r="M1227" s="178">
        <f>IFERROR(_xll.qlIndexFixing(Index1Y,$H1227,TRUE,_xll.ohTrigger(RecalcTrigger,Trigger1Y)),NA())</f>
        <v>2.399348708679383E-2</v>
      </c>
      <c r="N1227" s="177">
        <f>IFERROR(_xll.qlIndexFixing(ONIndex1M,I1227,TRUE,_xll.ohTrigger(RecalcTrigger,Trigger1M)),NA())</f>
        <v>2.2727151153402181E-2</v>
      </c>
      <c r="O1227" s="44">
        <f>IFERROR(_xll.qlIndexFixing(ONIndex3M,I1227,TRUE,_xll.ohTrigger(RecalcTrigger,Trigger3M)),NA())</f>
        <v>2.3264517343488667E-2</v>
      </c>
      <c r="P1227" s="44">
        <f>IFERROR(_xll.qlIndexFixing(ONIndex6M,I1227,TRUE,_xll.ohTrigger(RecalcTrigger,Trigger6M)),NA())</f>
        <v>2.3401115755447011E-2</v>
      </c>
      <c r="Q1227" s="178">
        <f>IFERROR(_xll.qlIndexFixing(ONIndex1Y,I1227,TRUE,_xll.ohTrigger(RecalcTrigger,Trigger1Y)),NA())</f>
        <v>2.3881426358614011E-2</v>
      </c>
    </row>
    <row r="1228" spans="2:17" x14ac:dyDescent="0.2">
      <c r="B1228" s="39" t="s">
        <v>42</v>
      </c>
      <c r="D1228" s="42">
        <f>_xll.qlCalendarAdvance(Calendar,$D1227,B1228,"f",FALSE)</f>
        <v>47995</v>
      </c>
      <c r="E1228" s="172">
        <f>_xll.qlInterestRateIndexValueDate(IndexON,D1228)</f>
        <v>47995</v>
      </c>
      <c r="F1228" s="188">
        <f>IFERROR(_xll.qlIndexFixing(IndexON,D1228,TRUE,_xll.ohTrigger(RecalcTrigger,TriggerON)),NA())</f>
        <v>2.2181015957295491E-2</v>
      </c>
      <c r="H1228" s="42">
        <f>_xll.qlCalendarAdvance(Calendar,$H1227,B1228,"f",FALSE)</f>
        <v>47995</v>
      </c>
      <c r="I1228" s="172">
        <f>_xll.qlInterestRateIndexValueDate(Index1M,$H1228)</f>
        <v>47995</v>
      </c>
      <c r="J1228" s="177">
        <f>IFERROR(_xll.qlIndexFixing(Index1M,$H1228,TRUE,_xll.ohTrigger(RecalcTrigger,Trigger1M)),NA())</f>
        <v>2.2732265842749719E-2</v>
      </c>
      <c r="K1228" s="44">
        <f>IFERROR(_xll.qlIndexFixing(Index3M,H1228,TRUE,_xll.ohTrigger(RecalcTrigger,Trigger3M)),NA())</f>
        <v>2.3284260448960908E-2</v>
      </c>
      <c r="L1228" s="44">
        <f>IFERROR(_xll.qlIndexFixing(Index6M,$H1228,TRUE,_xll.ohTrigger(RecalcTrigger,Trigger6M)),NA())</f>
        <v>2.3453592272945047E-2</v>
      </c>
      <c r="M1228" s="178">
        <f>IFERROR(_xll.qlIndexFixing(Index1Y,$H1228,TRUE,_xll.ohTrigger(RecalcTrigger,Trigger1Y)),NA())</f>
        <v>2.3986543769381339E-2</v>
      </c>
      <c r="N1228" s="177">
        <f>IFERROR(_xll.qlIndexFixing(ONIndex1M,I1228,TRUE,_xll.ohTrigger(RecalcTrigger,Trigger1M)),NA())</f>
        <v>2.2722061433595453E-2</v>
      </c>
      <c r="O1228" s="44">
        <f>IFERROR(_xll.qlIndexFixing(ONIndex3M,I1228,TRUE,_xll.ohTrigger(RecalcTrigger,Trigger3M)),NA())</f>
        <v>2.3258238041284907E-2</v>
      </c>
      <c r="P1228" s="44">
        <f>IFERROR(_xll.qlIndexFixing(ONIndex6M,I1228,TRUE,_xll.ohTrigger(RecalcTrigger,Trigger6M)),NA())</f>
        <v>2.3395294997863303E-2</v>
      </c>
      <c r="Q1228" s="178">
        <f>IFERROR(_xll.qlIndexFixing(ONIndex1Y,I1228,TRUE,_xll.ohTrigger(RecalcTrigger,Trigger1Y)),NA())</f>
        <v>2.3875248692093454E-2</v>
      </c>
    </row>
    <row r="1229" spans="2:17" x14ac:dyDescent="0.2">
      <c r="B1229" s="39" t="s">
        <v>42</v>
      </c>
      <c r="D1229" s="42">
        <f>_xll.qlCalendarAdvance(Calendar,$D1228,B1229,"f",FALSE)</f>
        <v>48002</v>
      </c>
      <c r="E1229" s="172">
        <f>_xll.qlInterestRateIndexValueDate(IndexON,D1229)</f>
        <v>48002</v>
      </c>
      <c r="F1229" s="188">
        <f>IFERROR(_xll.qlIndexFixing(IndexON,D1229,TRUE,_xll.ohTrigger(RecalcTrigger,TriggerON)),NA())</f>
        <v>2.2175822187842087E-2</v>
      </c>
      <c r="H1229" s="42">
        <f>_xll.qlCalendarAdvance(Calendar,$H1228,B1229,"f",FALSE)</f>
        <v>48002</v>
      </c>
      <c r="I1229" s="172">
        <f>_xll.qlInterestRateIndexValueDate(Index1M,$H1229)</f>
        <v>48002</v>
      </c>
      <c r="J1229" s="177">
        <f>IFERROR(_xll.qlIndexFixing(Index1M,$H1229,TRUE,_xll.ohTrigger(RecalcTrigger,Trigger1M)),NA())</f>
        <v>2.2726756735255114E-2</v>
      </c>
      <c r="K1229" s="44">
        <f>IFERROR(_xll.qlIndexFixing(Index3M,H1229,TRUE,_xll.ohTrigger(RecalcTrigger,Trigger3M)),NA())</f>
        <v>2.3277829005728303E-2</v>
      </c>
      <c r="L1229" s="44">
        <f>IFERROR(_xll.qlIndexFixing(Index6M,$H1229,TRUE,_xll.ohTrigger(RecalcTrigger,Trigger6M)),NA())</f>
        <v>2.3447113783737504E-2</v>
      </c>
      <c r="M1229" s="178">
        <f>IFERROR(_xll.qlIndexFixing(Index1Y,$H1229,TRUE,_xll.ohTrigger(RecalcTrigger,Trigger1Y)),NA())</f>
        <v>2.3979576816156988E-2</v>
      </c>
      <c r="N1229" s="177">
        <f>IFERROR(_xll.qlIndexFixing(ONIndex1M,I1229,TRUE,_xll.ohTrigger(RecalcTrigger,Trigger1M)),NA())</f>
        <v>2.2716948112949664E-2</v>
      </c>
      <c r="O1229" s="44">
        <f>IFERROR(_xll.qlIndexFixing(ONIndex3M,I1229,TRUE,_xll.ohTrigger(RecalcTrigger,Trigger3M)),NA())</f>
        <v>2.3251943402126107E-2</v>
      </c>
      <c r="P1229" s="44">
        <f>IFERROR(_xll.qlIndexFixing(ONIndex6M,I1229,TRUE,_xll.ohTrigger(RecalcTrigger,Trigger6M)),NA())</f>
        <v>2.3389454057486381E-2</v>
      </c>
      <c r="Q1229" s="178">
        <f>IFERROR(_xll.qlIndexFixing(ONIndex1Y,I1229,TRUE,_xll.ohTrigger(RecalcTrigger,Trigger1Y)),NA())</f>
        <v>2.3869047897314699E-2</v>
      </c>
    </row>
    <row r="1230" spans="2:17" x14ac:dyDescent="0.2">
      <c r="B1230" s="39" t="s">
        <v>42</v>
      </c>
      <c r="D1230" s="42">
        <f>_xll.qlCalendarAdvance(Calendar,$D1229,B1230,"f",FALSE)</f>
        <v>48009</v>
      </c>
      <c r="E1230" s="172">
        <f>_xll.qlInterestRateIndexValueDate(IndexON,D1230)</f>
        <v>48009</v>
      </c>
      <c r="F1230" s="188">
        <f>IFERROR(_xll.qlIndexFixing(IndexON,D1230,TRUE,_xll.ohTrigger(RecalcTrigger,TriggerON)),NA())</f>
        <v>2.2170609575371536E-2</v>
      </c>
      <c r="H1230" s="42">
        <f>_xll.qlCalendarAdvance(Calendar,$H1229,B1230,"f",FALSE)</f>
        <v>48009</v>
      </c>
      <c r="I1230" s="172">
        <f>_xll.qlInterestRateIndexValueDate(Index1M,$H1230)</f>
        <v>48009</v>
      </c>
      <c r="J1230" s="177">
        <f>IFERROR(_xll.qlIndexFixing(Index1M,$H1230,TRUE,_xll.ohTrigger(RecalcTrigger,Trigger1M)),NA())</f>
        <v>2.2721561564208941E-2</v>
      </c>
      <c r="K1230" s="44">
        <f>IFERROR(_xll.qlIndexFixing(Index3M,H1230,TRUE,_xll.ohTrigger(RecalcTrigger,Trigger3M)),NA())</f>
        <v>2.3271382146768081E-2</v>
      </c>
      <c r="L1230" s="44">
        <f>IFERROR(_xll.qlIndexFixing(Index6M,$H1230,TRUE,_xll.ohTrigger(RecalcTrigger,Trigger6M)),NA())</f>
        <v>2.3440918704102875E-2</v>
      </c>
      <c r="M1230" s="178">
        <f>IFERROR(_xll.qlIndexFixing(Index1Y,$H1230,TRUE,_xll.ohTrigger(RecalcTrigger,Trigger1Y)),NA())</f>
        <v>2.3972586227605282E-2</v>
      </c>
      <c r="N1230" s="177">
        <f>IFERROR(_xll.qlIndexFixing(ONIndex1M,I1230,TRUE,_xll.ohTrigger(RecalcTrigger,Trigger1M)),NA())</f>
        <v>2.2711811191626907E-2</v>
      </c>
      <c r="O1230" s="44">
        <f>IFERROR(_xll.qlIndexFixing(ONIndex3M,I1230,TRUE,_xll.ohTrigger(RecalcTrigger,Trigger3M)),NA())</f>
        <v>2.3245633425850176E-2</v>
      </c>
      <c r="P1230" s="44">
        <f>IFERROR(_xll.qlIndexFixing(ONIndex6M,I1230,TRUE,_xll.ohTrigger(RecalcTrigger,Trigger6M)),NA())</f>
        <v>2.338359293439729E-2</v>
      </c>
      <c r="Q1230" s="178">
        <f>IFERROR(_xll.qlIndexFixing(ONIndex1Y,I1230,TRUE,_xll.ohTrigger(RecalcTrigger,Trigger1Y)),NA())</f>
        <v>2.3862823974034608E-2</v>
      </c>
    </row>
    <row r="1231" spans="2:17" x14ac:dyDescent="0.2">
      <c r="B1231" s="39" t="s">
        <v>42</v>
      </c>
      <c r="D1231" s="42">
        <f>_xll.qlCalendarAdvance(Calendar,$D1230,B1231,"f",FALSE)</f>
        <v>48016</v>
      </c>
      <c r="E1231" s="172">
        <f>_xll.qlInterestRateIndexValueDate(IndexON,D1231)</f>
        <v>48016</v>
      </c>
      <c r="F1231" s="188">
        <f>IFERROR(_xll.qlIndexFixing(IndexON,D1231,TRUE,_xll.ohTrigger(RecalcTrigger,TriggerON)),NA())</f>
        <v>2.2165378119802792E-2</v>
      </c>
      <c r="H1231" s="42">
        <f>_xll.qlCalendarAdvance(Calendar,$H1230,B1231,"f",FALSE)</f>
        <v>48016</v>
      </c>
      <c r="I1231" s="172">
        <f>_xll.qlInterestRateIndexValueDate(Index1M,$H1231)</f>
        <v>48016</v>
      </c>
      <c r="J1231" s="177">
        <f>IFERROR(_xll.qlIndexFixing(Index1M,$H1231,TRUE,_xll.ohTrigger(RecalcTrigger,Trigger1M)),NA())</f>
        <v>2.2716342752011287E-2</v>
      </c>
      <c r="K1231" s="44">
        <f>IFERROR(_xll.qlIndexFixing(Index3M,H1231,TRUE,_xll.ohTrigger(RecalcTrigger,Trigger3M)),NA())</f>
        <v>2.3264919872155114E-2</v>
      </c>
      <c r="L1231" s="44">
        <f>IFERROR(_xll.qlIndexFixing(Index6M,$H1231,TRUE,_xll.ohTrigger(RecalcTrigger,Trigger6M)),NA())</f>
        <v>2.343470322480537E-2</v>
      </c>
      <c r="M1231" s="178">
        <f>IFERROR(_xll.qlIndexFixing(Index1Y,$H1231,TRUE,_xll.ohTrigger(RecalcTrigger,Trigger1Y)),NA())</f>
        <v>2.3965572004212503E-2</v>
      </c>
      <c r="N1231" s="177">
        <f>IFERROR(_xll.qlIndexFixing(ONIndex1M,I1231,TRUE,_xll.ohTrigger(RecalcTrigger,Trigger1M)),NA())</f>
        <v>2.2706650669627182E-2</v>
      </c>
      <c r="O1231" s="44">
        <f>IFERROR(_xll.qlIndexFixing(ONIndex3M,I1231,TRUE,_xll.ohTrigger(RecalcTrigger,Trigger3M)),NA())</f>
        <v>2.3239308112700252E-2</v>
      </c>
      <c r="P1231" s="44">
        <f>IFERROR(_xll.qlIndexFixing(ONIndex6M,I1231,TRUE,_xll.ohTrigger(RecalcTrigger,Trigger6M)),NA())</f>
        <v>2.3377711628514986E-2</v>
      </c>
      <c r="Q1231" s="178">
        <f>IFERROR(_xll.qlIndexFixing(ONIndex1Y,I1231,TRUE,_xll.ohTrigger(RecalcTrigger,Trigger1Y)),NA())</f>
        <v>2.3856576922577366E-2</v>
      </c>
    </row>
    <row r="1232" spans="2:17" x14ac:dyDescent="0.2">
      <c r="B1232" s="39" t="s">
        <v>42</v>
      </c>
      <c r="D1232" s="42">
        <f>_xll.qlCalendarAdvance(Calendar,$D1231,B1232,"f",FALSE)</f>
        <v>48023</v>
      </c>
      <c r="E1232" s="172">
        <f>_xll.qlInterestRateIndexValueDate(IndexON,D1232)</f>
        <v>48023</v>
      </c>
      <c r="F1232" s="188">
        <f>IFERROR(_xll.qlIndexFixing(IndexON,D1232,TRUE,_xll.ohTrigger(RecalcTrigger,TriggerON)),NA())</f>
        <v>2.2160127821135855E-2</v>
      </c>
      <c r="H1232" s="42">
        <f>_xll.qlCalendarAdvance(Calendar,$H1231,B1232,"f",FALSE)</f>
        <v>48023</v>
      </c>
      <c r="I1232" s="172">
        <f>_xll.qlInterestRateIndexValueDate(Index1M,$H1232)</f>
        <v>48023</v>
      </c>
      <c r="J1232" s="177">
        <f>IFERROR(_xll.qlIndexFixing(Index1M,$H1232,TRUE,_xll.ohTrigger(RecalcTrigger,Trigger1M)),NA())</f>
        <v>2.2711100298686469E-2</v>
      </c>
      <c r="K1232" s="44">
        <f>IFERROR(_xll.qlIndexFixing(Index3M,H1232,TRUE,_xll.ohTrigger(RecalcTrigger,Trigger3M)),NA())</f>
        <v>2.3258442181964288E-2</v>
      </c>
      <c r="L1232" s="44">
        <f>IFERROR(_xll.qlIndexFixing(Index6M,$H1232,TRUE,_xll.ohTrigger(RecalcTrigger,Trigger6M)),NA())</f>
        <v>2.342846734603277E-2</v>
      </c>
      <c r="M1232" s="178">
        <f>IFERROR(_xll.qlIndexFixing(Index1Y,$H1232,TRUE,_xll.ohTrigger(RecalcTrigger,Trigger1Y)),NA())</f>
        <v>2.3958534146465808E-2</v>
      </c>
      <c r="N1232" s="177">
        <f>IFERROR(_xll.qlIndexFixing(ONIndex1M,I1232,TRUE,_xll.ohTrigger(RecalcTrigger,Trigger1M)),NA())</f>
        <v>2.2701466546950488E-2</v>
      </c>
      <c r="O1232" s="44">
        <f>IFERROR(_xll.qlIndexFixing(ONIndex3M,I1232,TRUE,_xll.ohTrigger(RecalcTrigger,Trigger3M)),NA())</f>
        <v>2.3232967462433196E-2</v>
      </c>
      <c r="P1232" s="44">
        <f>IFERROR(_xll.qlIndexFixing(ONIndex6M,I1232,TRUE,_xll.ohTrigger(RecalcTrigger,Trigger6M)),NA())</f>
        <v>2.3371810139920512E-2</v>
      </c>
      <c r="Q1232" s="178">
        <f>IFERROR(_xll.qlIndexFixing(ONIndex1Y,I1232,TRUE,_xll.ohTrigger(RecalcTrigger,Trigger1Y)),NA())</f>
        <v>2.3850306742861926E-2</v>
      </c>
    </row>
    <row r="1233" spans="2:17" x14ac:dyDescent="0.2">
      <c r="B1233" s="39" t="s">
        <v>42</v>
      </c>
      <c r="D1233" s="42">
        <f>_xll.qlCalendarAdvance(Calendar,$D1232,B1233,"f",FALSE)</f>
        <v>48030</v>
      </c>
      <c r="E1233" s="172">
        <f>_xll.qlInterestRateIndexValueDate(IndexON,D1233)</f>
        <v>48030</v>
      </c>
      <c r="F1233" s="188">
        <f>IFERROR(_xll.qlIndexFixing(IndexON,D1233,TRUE,_xll.ohTrigger(RecalcTrigger,TriggerON)),NA())</f>
        <v>2.215485867928968E-2</v>
      </c>
      <c r="H1233" s="42">
        <f>_xll.qlCalendarAdvance(Calendar,$H1232,B1233,"f",FALSE)</f>
        <v>48030</v>
      </c>
      <c r="I1233" s="172">
        <f>_xll.qlInterestRateIndexValueDate(Index1M,$H1233)</f>
        <v>48030</v>
      </c>
      <c r="J1233" s="177">
        <f>IFERROR(_xll.qlIndexFixing(Index1M,$H1233,TRUE,_xll.ohTrigger(RecalcTrigger,Trigger1M)),NA())</f>
        <v>2.2706161715422959E-2</v>
      </c>
      <c r="K1233" s="44">
        <f>IFERROR(_xll.qlIndexFixing(Index3M,H1233,TRUE,_xll.ohTrigger(RecalcTrigger,Trigger3M)),NA())</f>
        <v>2.3251949076272246E-2</v>
      </c>
      <c r="L1233" s="44">
        <f>IFERROR(_xll.qlIndexFixing(Index6M,$H1233,TRUE,_xll.ohTrigger(RecalcTrigger,Trigger6M)),NA())</f>
        <v>2.3422799982161787E-2</v>
      </c>
      <c r="M1233" s="178">
        <f>IFERROR(_xll.qlIndexFixing(Index1Y,$H1233,TRUE,_xll.ohTrigger(RecalcTrigger,Trigger1Y)),NA())</f>
        <v>2.3951472654855026E-2</v>
      </c>
      <c r="N1233" s="177">
        <f>IFERROR(_xll.qlIndexFixing(ONIndex1M,I1233,TRUE,_xll.ohTrigger(RecalcTrigger,Trigger1M)),NA())</f>
        <v>2.269625882351578E-2</v>
      </c>
      <c r="O1233" s="44">
        <f>IFERROR(_xll.qlIndexFixing(ONIndex3M,I1233,TRUE,_xll.ohTrigger(RecalcTrigger,Trigger3M)),NA())</f>
        <v>2.3226611475292147E-2</v>
      </c>
      <c r="P1233" s="44">
        <f>IFERROR(_xll.qlIndexFixing(ONIndex6M,I1233,TRUE,_xll.ohTrigger(RecalcTrigger,Trigger6M)),NA())</f>
        <v>2.3365888468532825E-2</v>
      </c>
      <c r="Q1233" s="178">
        <f>IFERROR(_xll.qlIndexFixing(ONIndex1Y,I1233,TRUE,_xll.ohTrigger(RecalcTrigger,Trigger1Y)),NA())</f>
        <v>2.384401343464515E-2</v>
      </c>
    </row>
    <row r="1234" spans="2:17" x14ac:dyDescent="0.2">
      <c r="B1234" s="39" t="s">
        <v>42</v>
      </c>
      <c r="D1234" s="42">
        <f>_xll.qlCalendarAdvance(Calendar,$D1233,B1234,"f",FALSE)</f>
        <v>48037</v>
      </c>
      <c r="E1234" s="172">
        <f>_xll.qlInterestRateIndexValueDate(IndexON,D1234)</f>
        <v>48037</v>
      </c>
      <c r="F1234" s="188">
        <f>IFERROR(_xll.qlIndexFixing(IndexON,D1234,TRUE,_xll.ohTrigger(RecalcTrigger,TriggerON)),NA())</f>
        <v>2.2149570694426357E-2</v>
      </c>
      <c r="H1234" s="42">
        <f>_xll.qlCalendarAdvance(Calendar,$H1233,B1234,"f",FALSE)</f>
        <v>48037</v>
      </c>
      <c r="I1234" s="172">
        <f>_xll.qlInterestRateIndexValueDate(Index1M,$H1234)</f>
        <v>48037</v>
      </c>
      <c r="J1234" s="177">
        <f>IFERROR(_xll.qlIndexFixing(Index1M,$H1234,TRUE,_xll.ohTrigger(RecalcTrigger,Trigger1M)),NA())</f>
        <v>2.2700869962472291E-2</v>
      </c>
      <c r="K1234" s="44">
        <f>IFERROR(_xll.qlIndexFixing(Index3M,H1234,TRUE,_xll.ohTrigger(RecalcTrigger,Trigger3M)),NA())</f>
        <v>2.3245440555152104E-2</v>
      </c>
      <c r="L1234" s="44">
        <f>IFERROR(_xll.qlIndexFixing(Index6M,$H1234,TRUE,_xll.ohTrigger(RecalcTrigger,Trigger6M)),NA())</f>
        <v>2.3416227072828887E-2</v>
      </c>
      <c r="M1234" s="178">
        <f>IFERROR(_xll.qlIndexFixing(Index1Y,$H1234,TRUE,_xll.ohTrigger(RecalcTrigger,Trigger1Y)),NA())</f>
        <v>2.3944387529870412E-2</v>
      </c>
      <c r="N1234" s="177">
        <f>IFERROR(_xll.qlIndexFixing(ONIndex1M,I1234,TRUE,_xll.ohTrigger(RecalcTrigger,Trigger1M)),NA())</f>
        <v>2.269102749948515E-2</v>
      </c>
      <c r="O1234" s="44">
        <f>IFERROR(_xll.qlIndexFixing(ONIndex3M,I1234,TRUE,_xll.ohTrigger(RecalcTrigger,Trigger3M)),NA())</f>
        <v>2.3220240151033966E-2</v>
      </c>
      <c r="P1234" s="44">
        <f>IFERROR(_xll.qlIndexFixing(ONIndex6M,I1234,TRUE,_xll.ohTrigger(RecalcTrigger,Trigger6M)),NA())</f>
        <v>2.3359946614270877E-2</v>
      </c>
      <c r="Q1234" s="178">
        <f>IFERROR(_xll.qlIndexFixing(ONIndex1Y,I1234,TRUE,_xll.ohTrigger(RecalcTrigger,Trigger1Y)),NA())</f>
        <v>2.3837696998170177E-2</v>
      </c>
    </row>
    <row r="1235" spans="2:17" x14ac:dyDescent="0.2">
      <c r="B1235" s="39" t="s">
        <v>42</v>
      </c>
      <c r="D1235" s="42">
        <f>_xll.qlCalendarAdvance(Calendar,$D1234,B1235,"f",FALSE)</f>
        <v>48044</v>
      </c>
      <c r="E1235" s="172">
        <f>_xll.qlInterestRateIndexValueDate(IndexON,D1235)</f>
        <v>48044</v>
      </c>
      <c r="F1235" s="188">
        <f>IFERROR(_xll.qlIndexFixing(IndexON,D1235,TRUE,_xll.ohTrigger(RecalcTrigger,TriggerON)),NA())</f>
        <v>2.2144263866383795E-2</v>
      </c>
      <c r="H1235" s="42">
        <f>_xll.qlCalendarAdvance(Calendar,$H1234,B1235,"f",FALSE)</f>
        <v>48044</v>
      </c>
      <c r="I1235" s="172">
        <f>_xll.qlInterestRateIndexValueDate(Index1M,$H1235)</f>
        <v>48044</v>
      </c>
      <c r="J1235" s="177">
        <f>IFERROR(_xll.qlIndexFixing(Index1M,$H1235,TRUE,_xll.ohTrigger(RecalcTrigger,Trigger1M)),NA())</f>
        <v>2.269555456709536E-2</v>
      </c>
      <c r="K1235" s="44">
        <f>IFERROR(_xll.qlIndexFixing(Index3M,H1235,TRUE,_xll.ohTrigger(RecalcTrigger,Trigger3M)),NA())</f>
        <v>2.3238916618680501E-2</v>
      </c>
      <c r="L1235" s="44">
        <f>IFERROR(_xll.qlIndexFixing(Index6M,$H1235,TRUE,_xll.ohTrigger(RecalcTrigger,Trigger6M)),NA())</f>
        <v>2.3409928138063484E-2</v>
      </c>
      <c r="M1235" s="178">
        <f>IFERROR(_xll.qlIndexFixing(Index1Y,$H1235,TRUE,_xll.ohTrigger(RecalcTrigger,Trigger1Y)),NA())</f>
        <v>2.3937278772005115E-2</v>
      </c>
      <c r="N1235" s="177">
        <f>IFERROR(_xll.qlIndexFixing(ONIndex1M,I1235,TRUE,_xll.ohTrigger(RecalcTrigger,Trigger1M)),NA())</f>
        <v>2.2685772574696506E-2</v>
      </c>
      <c r="O1235" s="44">
        <f>IFERROR(_xll.qlIndexFixing(ONIndex3M,I1235,TRUE,_xll.ohTrigger(RecalcTrigger,Trigger3M)),NA())</f>
        <v>2.3213853489820746E-2</v>
      </c>
      <c r="P1235" s="44">
        <f>IFERROR(_xll.qlIndexFixing(ONIndex6M,I1235,TRUE,_xll.ohTrigger(RecalcTrigger,Trigger6M)),NA())</f>
        <v>2.3353984577539899E-2</v>
      </c>
      <c r="Q1235" s="178">
        <f>IFERROR(_xll.qlIndexFixing(ONIndex1Y,I1235,TRUE,_xll.ohTrigger(RecalcTrigger,Trigger1Y)),NA())</f>
        <v>2.3831357433437006E-2</v>
      </c>
    </row>
    <row r="1236" spans="2:17" x14ac:dyDescent="0.2">
      <c r="B1236" s="39" t="s">
        <v>42</v>
      </c>
      <c r="D1236" s="42">
        <f>_xll.qlCalendarAdvance(Calendar,$D1235,B1236,"f",FALSE)</f>
        <v>48051</v>
      </c>
      <c r="E1236" s="172">
        <f>_xll.qlInterestRateIndexValueDate(IndexON,D1236)</f>
        <v>48051</v>
      </c>
      <c r="F1236" s="188">
        <f>IFERROR(_xll.qlIndexFixing(IndexON,D1236,TRUE,_xll.ohTrigger(RecalcTrigger,TriggerON)),NA())</f>
        <v>2.2138938195324087E-2</v>
      </c>
      <c r="H1236" s="42">
        <f>_xll.qlCalendarAdvance(Calendar,$H1235,B1236,"f",FALSE)</f>
        <v>48051</v>
      </c>
      <c r="I1236" s="172">
        <f>_xll.qlInterestRateIndexValueDate(Index1M,$H1236)</f>
        <v>48051</v>
      </c>
      <c r="J1236" s="177">
        <f>IFERROR(_xll.qlIndexFixing(Index1M,$H1236,TRUE,_xll.ohTrigger(RecalcTrigger,Trigger1M)),NA())</f>
        <v>2.2690215529331384E-2</v>
      </c>
      <c r="K1236" s="44">
        <f>IFERROR(_xll.qlIndexFixing(Index3M,H1236,TRUE,_xll.ohTrigger(RecalcTrigger,Trigger3M)),NA())</f>
        <v>2.32323772669332E-2</v>
      </c>
      <c r="L1236" s="44">
        <f>IFERROR(_xll.qlIndexFixing(Index6M,$H1236,TRUE,_xll.ohTrigger(RecalcTrigger,Trigger6M)),NA())</f>
        <v>2.3403608803404783E-2</v>
      </c>
      <c r="M1236" s="178">
        <f>IFERROR(_xll.qlIndexFixing(Index1Y,$H1236,TRUE,_xll.ohTrigger(RecalcTrigger,Trigger1Y)),NA())</f>
        <v>2.3930146381752938E-2</v>
      </c>
      <c r="N1236" s="177">
        <f>IFERROR(_xll.qlIndexFixing(ONIndex1M,I1236,TRUE,_xll.ohTrigger(RecalcTrigger,Trigger1M)),NA())</f>
        <v>2.2680494049230893E-2</v>
      </c>
      <c r="O1236" s="44">
        <f>IFERROR(_xll.qlIndexFixing(ONIndex3M,I1236,TRUE,_xll.ohTrigger(RecalcTrigger,Trigger3M)),NA())</f>
        <v>2.3207451491652487E-2</v>
      </c>
      <c r="P1236" s="44">
        <f>IFERROR(_xll.qlIndexFixing(ONIndex6M,I1236,TRUE,_xll.ohTrigger(RecalcTrigger,Trigger6M)),NA())</f>
        <v>2.3348002357853614E-2</v>
      </c>
      <c r="Q1236" s="178">
        <f>IFERROR(_xll.qlIndexFixing(ONIndex1Y,I1236,TRUE,_xll.ohTrigger(RecalcTrigger,Trigger1Y)),NA())</f>
        <v>2.3824994740283545E-2</v>
      </c>
    </row>
    <row r="1237" spans="2:17" x14ac:dyDescent="0.2">
      <c r="B1237" s="39" t="s">
        <v>42</v>
      </c>
      <c r="D1237" s="42">
        <f>_xll.qlCalendarAdvance(Calendar,$D1236,B1237,"f",FALSE)</f>
        <v>48058</v>
      </c>
      <c r="E1237" s="172">
        <f>_xll.qlInterestRateIndexValueDate(IndexON,D1237)</f>
        <v>48058</v>
      </c>
      <c r="F1237" s="188">
        <f>IFERROR(_xll.qlIndexFixing(IndexON,D1237,TRUE,_xll.ohTrigger(RecalcTrigger,TriggerON)),NA())</f>
        <v>2.213359368108514E-2</v>
      </c>
      <c r="H1237" s="42">
        <f>_xll.qlCalendarAdvance(Calendar,$H1236,B1237,"f",FALSE)</f>
        <v>48058</v>
      </c>
      <c r="I1237" s="172">
        <f>_xll.qlInterestRateIndexValueDate(Index1M,$H1237)</f>
        <v>48058</v>
      </c>
      <c r="J1237" s="177">
        <f>IFERROR(_xll.qlIndexFixing(Index1M,$H1237,TRUE,_xll.ohTrigger(RecalcTrigger,Trigger1M)),NA())</f>
        <v>2.2684852849209125E-2</v>
      </c>
      <c r="K1237" s="44">
        <f>IFERROR(_xll.qlIndexFixing(Index3M,H1237,TRUE,_xll.ohTrigger(RecalcTrigger,Trigger3M)),NA())</f>
        <v>2.3225822499985959E-2</v>
      </c>
      <c r="L1237" s="44">
        <f>IFERROR(_xll.qlIndexFixing(Index6M,$H1237,TRUE,_xll.ohTrigger(RecalcTrigger,Trigger6M)),NA())</f>
        <v>2.3397269069046149E-2</v>
      </c>
      <c r="M1237" s="178">
        <f>IFERROR(_xll.qlIndexFixing(Index1Y,$H1237,TRUE,_xll.ohTrigger(RecalcTrigger,Trigger1Y)),NA())</f>
        <v>2.3922990359610343E-2</v>
      </c>
      <c r="N1237" s="177">
        <f>IFERROR(_xll.qlIndexFixing(ONIndex1M,I1237,TRUE,_xll.ohTrigger(RecalcTrigger,Trigger1M)),NA())</f>
        <v>2.2675191923007265E-2</v>
      </c>
      <c r="O1237" s="44">
        <f>IFERROR(_xll.qlIndexFixing(ONIndex3M,I1237,TRUE,_xll.ohTrigger(RecalcTrigger,Trigger3M)),NA())</f>
        <v>2.3201034156448141E-2</v>
      </c>
      <c r="P1237" s="44">
        <f>IFERROR(_xll.qlIndexFixing(ONIndex6M,I1237,TRUE,_xll.ohTrigger(RecalcTrigger,Trigger6M)),NA())</f>
        <v>2.3341999955455162E-2</v>
      </c>
      <c r="Q1237" s="178">
        <f>IFERROR(_xll.qlIndexFixing(ONIndex1Y,I1237,TRUE,_xll.ohTrigger(RecalcTrigger,Trigger1Y)),NA())</f>
        <v>2.3818608918871886E-2</v>
      </c>
    </row>
    <row r="1238" spans="2:17" x14ac:dyDescent="0.2">
      <c r="B1238" s="39" t="s">
        <v>42</v>
      </c>
      <c r="D1238" s="42">
        <f>_xll.qlCalendarAdvance(Calendar,$D1237,B1238,"f",FALSE)</f>
        <v>48065</v>
      </c>
      <c r="E1238" s="172">
        <f>_xll.qlInterestRateIndexValueDate(IndexON,D1238)</f>
        <v>48065</v>
      </c>
      <c r="F1238" s="188">
        <f>IFERROR(_xll.qlIndexFixing(IndexON,D1238,TRUE,_xll.ohTrigger(RecalcTrigger,TriggerON)),NA())</f>
        <v>2.2128230323747999E-2</v>
      </c>
      <c r="H1238" s="42">
        <f>_xll.qlCalendarAdvance(Calendar,$H1237,B1238,"f",FALSE)</f>
        <v>48065</v>
      </c>
      <c r="I1238" s="172">
        <f>_xll.qlInterestRateIndexValueDate(Index1M,$H1238)</f>
        <v>48065</v>
      </c>
      <c r="J1238" s="177">
        <f>IFERROR(_xll.qlIndexFixing(Index1M,$H1238,TRUE,_xll.ohTrigger(RecalcTrigger,Trigger1M)),NA())</f>
        <v>2.2679466526757334E-2</v>
      </c>
      <c r="K1238" s="44">
        <f>IFERROR(_xll.qlIndexFixing(Index3M,H1238,TRUE,_xll.ohTrigger(RecalcTrigger,Trigger3M)),NA())</f>
        <v>2.3219252317912782E-2</v>
      </c>
      <c r="L1238" s="44">
        <f>IFERROR(_xll.qlIndexFixing(Index6M,$H1238,TRUE,_xll.ohTrigger(RecalcTrigger,Trigger6M)),NA())</f>
        <v>2.3390908935180071E-2</v>
      </c>
      <c r="M1238" s="178">
        <f>IFERROR(_xll.qlIndexFixing(Index1Y,$H1238,TRUE,_xll.ohTrigger(RecalcTrigger,Trigger1Y)),NA())</f>
        <v>2.3915810706074021E-2</v>
      </c>
      <c r="N1238" s="177">
        <f>IFERROR(_xll.qlIndexFixing(ONIndex1M,I1238,TRUE,_xll.ohTrigger(RecalcTrigger,Trigger1M)),NA())</f>
        <v>2.2669866196106669E-2</v>
      </c>
      <c r="O1238" s="44">
        <f>IFERROR(_xll.qlIndexFixing(ONIndex3M,I1238,TRUE,_xll.ohTrigger(RecalcTrigger,Trigger3M)),NA())</f>
        <v>2.3194601484207711E-2</v>
      </c>
      <c r="P1238" s="44">
        <f>IFERROR(_xll.qlIndexFixing(ONIndex6M,I1238,TRUE,_xll.ohTrigger(RecalcTrigger,Trigger6M)),NA())</f>
        <v>2.3335977370263494E-2</v>
      </c>
      <c r="Q1238" s="178">
        <f>IFERROR(_xll.qlIndexFixing(ONIndex1Y,I1238,TRUE,_xll.ohTrigger(RecalcTrigger,Trigger1Y)),NA())</f>
        <v>2.3812199969039938E-2</v>
      </c>
    </row>
    <row r="1239" spans="2:17" x14ac:dyDescent="0.2">
      <c r="B1239" s="39" t="s">
        <v>42</v>
      </c>
      <c r="D1239" s="42">
        <f>_xll.qlCalendarAdvance(Calendar,$D1238,B1239,"f",FALSE)</f>
        <v>48072</v>
      </c>
      <c r="E1239" s="172">
        <f>_xll.qlInterestRateIndexValueDate(IndexON,D1239)</f>
        <v>48072</v>
      </c>
      <c r="F1239" s="188">
        <f>IFERROR(_xll.qlIndexFixing(IndexON,D1239,TRUE,_xll.ohTrigger(RecalcTrigger,TriggerON)),NA())</f>
        <v>2.2122848123393712E-2</v>
      </c>
      <c r="H1239" s="42">
        <f>_xll.qlCalendarAdvance(Calendar,$H1238,B1239,"f",FALSE)</f>
        <v>48072</v>
      </c>
      <c r="I1239" s="172">
        <f>_xll.qlInterestRateIndexValueDate(Index1M,$H1239)</f>
        <v>48072</v>
      </c>
      <c r="J1239" s="177">
        <f>IFERROR(_xll.qlIndexFixing(Index1M,$H1239,TRUE,_xll.ohTrigger(RecalcTrigger,Trigger1M)),NA())</f>
        <v>2.2674056562012618E-2</v>
      </c>
      <c r="K1239" s="44">
        <f>IFERROR(_xll.qlIndexFixing(Index3M,H1239,TRUE,_xll.ohTrigger(RecalcTrigger,Trigger3M)),NA())</f>
        <v>2.3212666720792949E-2</v>
      </c>
      <c r="L1239" s="44">
        <f>IFERROR(_xll.qlIndexFixing(Index6M,$H1239,TRUE,_xll.ohTrigger(RecalcTrigger,Trigger6M)),NA())</f>
        <v>2.3384528402001236E-2</v>
      </c>
      <c r="M1239" s="178">
        <f>IFERROR(_xll.qlIndexFixing(Index1Y,$H1239,TRUE,_xll.ohTrigger(RecalcTrigger,Trigger1Y)),NA())</f>
        <v>2.3908607421643753E-2</v>
      </c>
      <c r="N1239" s="177">
        <f>IFERROR(_xll.qlIndexFixing(ONIndex1M,I1239,TRUE,_xll.ohTrigger(RecalcTrigger,Trigger1M)),NA())</f>
        <v>2.2664516868529105E-2</v>
      </c>
      <c r="O1239" s="44">
        <f>IFERROR(_xll.qlIndexFixing(ONIndex3M,I1239,TRUE,_xll.ohTrigger(RecalcTrigger,Trigger3M)),NA())</f>
        <v>2.3188153475012241E-2</v>
      </c>
      <c r="P1239" s="44">
        <f>IFERROR(_xll.qlIndexFixing(ONIndex6M,I1239,TRUE,_xll.ohTrigger(RecalcTrigger,Trigger6M)),NA())</f>
        <v>2.3329934602440705E-2</v>
      </c>
      <c r="Q1239" s="178">
        <f>IFERROR(_xll.qlIndexFixing(ONIndex1Y,I1239,TRUE,_xll.ohTrigger(RecalcTrigger,Trigger1Y)),NA())</f>
        <v>2.3805767891030838E-2</v>
      </c>
    </row>
    <row r="1240" spans="2:17" x14ac:dyDescent="0.2">
      <c r="B1240" s="39" t="s">
        <v>42</v>
      </c>
      <c r="D1240" s="42">
        <f>_xll.qlCalendarAdvance(Calendar,$D1239,B1240,"f",FALSE)</f>
        <v>48079</v>
      </c>
      <c r="E1240" s="172">
        <f>_xll.qlInterestRateIndexValueDate(IndexON,D1240)</f>
        <v>48079</v>
      </c>
      <c r="F1240" s="188">
        <f>IFERROR(_xll.qlIndexFixing(IndexON,D1240,TRUE,_xll.ohTrigger(RecalcTrigger,TriggerON)),NA())</f>
        <v>2.2117447079860186E-2</v>
      </c>
      <c r="H1240" s="42">
        <f>_xll.qlCalendarAdvance(Calendar,$H1239,B1240,"f",FALSE)</f>
        <v>48079</v>
      </c>
      <c r="I1240" s="172">
        <f>_xll.qlInterestRateIndexValueDate(Index1M,$H1240)</f>
        <v>48079</v>
      </c>
      <c r="J1240" s="177">
        <f>IFERROR(_xll.qlIndexFixing(Index1M,$H1240,TRUE,_xll.ohTrigger(RecalcTrigger,Trigger1M)),NA())</f>
        <v>2.266862295501158E-2</v>
      </c>
      <c r="K1240" s="44">
        <f>IFERROR(_xll.qlIndexFixing(Index3M,H1240,TRUE,_xll.ohTrigger(RecalcTrigger,Trigger3M)),NA())</f>
        <v>2.3206065708700461E-2</v>
      </c>
      <c r="L1240" s="44">
        <f>IFERROR(_xll.qlIndexFixing(Index6M,$H1240,TRUE,_xll.ohTrigger(RecalcTrigger,Trigger6M)),NA())</f>
        <v>2.3378127469703889E-2</v>
      </c>
      <c r="M1240" s="178">
        <f>IFERROR(_xll.qlIndexFixing(Index1Y,$H1240,TRUE,_xll.ohTrigger(RecalcTrigger,Trigger1Y)),NA())</f>
        <v>2.3901380506820214E-2</v>
      </c>
      <c r="N1240" s="177">
        <f>IFERROR(_xll.qlIndexFixing(ONIndex1M,I1240,TRUE,_xll.ohTrigger(RecalcTrigger,Trigger1M)),NA())</f>
        <v>2.2659143940274573E-2</v>
      </c>
      <c r="O1240" s="44">
        <f>IFERROR(_xll.qlIndexFixing(ONIndex3M,I1240,TRUE,_xll.ohTrigger(RecalcTrigger,Trigger3M)),NA())</f>
        <v>2.3181690128861732E-2</v>
      </c>
      <c r="P1240" s="44">
        <f>IFERROR(_xll.qlIndexFixing(ONIndex6M,I1240,TRUE,_xll.ohTrigger(RecalcTrigger,Trigger6M)),NA())</f>
        <v>2.3323871651824701E-2</v>
      </c>
      <c r="Q1240" s="178">
        <f>IFERROR(_xll.qlIndexFixing(ONIndex1Y,I1240,TRUE,_xll.ohTrigger(RecalcTrigger,Trigger1Y)),NA())</f>
        <v>2.3799312684601448E-2</v>
      </c>
    </row>
    <row r="1241" spans="2:17" x14ac:dyDescent="0.2">
      <c r="B1241" s="39" t="s">
        <v>42</v>
      </c>
      <c r="D1241" s="42">
        <f>_xll.qlCalendarAdvance(Calendar,$D1240,B1241,"f",FALSE)</f>
        <v>48086</v>
      </c>
      <c r="E1241" s="172">
        <f>_xll.qlInterestRateIndexValueDate(IndexON,D1241)</f>
        <v>48086</v>
      </c>
      <c r="F1241" s="188">
        <f>IFERROR(_xll.qlIndexFixing(IndexON,D1241,TRUE,_xll.ohTrigger(RecalcTrigger,TriggerON)),NA())</f>
        <v>2.2112027193228467E-2</v>
      </c>
      <c r="H1241" s="42">
        <f>_xll.qlCalendarAdvance(Calendar,$H1240,B1241,"f",FALSE)</f>
        <v>48086</v>
      </c>
      <c r="I1241" s="172">
        <f>_xll.qlInterestRateIndexValueDate(Index1M,$H1241)</f>
        <v>48086</v>
      </c>
      <c r="J1241" s="177">
        <f>IFERROR(_xll.qlIndexFixing(Index1M,$H1241,TRUE,_xll.ohTrigger(RecalcTrigger,Trigger1M)),NA())</f>
        <v>2.266316570578036E-2</v>
      </c>
      <c r="K1241" s="44">
        <f>IFERROR(_xll.qlIndexFixing(Index3M,H1241,TRUE,_xll.ohTrigger(RecalcTrigger,Trigger3M)),NA())</f>
        <v>2.3199449281713719E-2</v>
      </c>
      <c r="L1241" s="44">
        <f>IFERROR(_xll.qlIndexFixing(Index6M,$H1241,TRUE,_xll.ohTrigger(RecalcTrigger,Trigger6M)),NA())</f>
        <v>2.3371706138483599E-2</v>
      </c>
      <c r="M1241" s="178">
        <f>IFERROR(_xll.qlIndexFixing(Index1Y,$H1241,TRUE,_xll.ohTrigger(RecalcTrigger,Trigger1Y)),NA())</f>
        <v>2.3894129962105399E-2</v>
      </c>
      <c r="N1241" s="177">
        <f>IFERROR(_xll.qlIndexFixing(ONIndex1M,I1241,TRUE,_xll.ohTrigger(RecalcTrigger,Trigger1M)),NA())</f>
        <v>2.2653747411343073E-2</v>
      </c>
      <c r="O1241" s="44">
        <f>IFERROR(_xll.qlIndexFixing(ONIndex3M,I1241,TRUE,_xll.ohTrigger(RecalcTrigger,Trigger3M)),NA())</f>
        <v>2.3175211445675137E-2</v>
      </c>
      <c r="P1241" s="44">
        <f>IFERROR(_xll.qlIndexFixing(ONIndex6M,I1241,TRUE,_xll.ohTrigger(RecalcTrigger,Trigger6M)),NA())</f>
        <v>2.3317788518334437E-2</v>
      </c>
      <c r="Q1241" s="178">
        <f>IFERROR(_xll.qlIndexFixing(ONIndex1Y,I1241,TRUE,_xll.ohTrigger(RecalcTrigger,Trigger1Y)),NA())</f>
        <v>2.3792834349832814E-2</v>
      </c>
    </row>
    <row r="1242" spans="2:17" x14ac:dyDescent="0.2">
      <c r="B1242" s="39" t="s">
        <v>42</v>
      </c>
      <c r="D1242" s="42">
        <f>_xll.qlCalendarAdvance(Calendar,$D1241,B1242,"f",FALSE)</f>
        <v>48093</v>
      </c>
      <c r="E1242" s="172">
        <f>_xll.qlInterestRateIndexValueDate(IndexON,D1242)</f>
        <v>48093</v>
      </c>
      <c r="F1242" s="188">
        <f>IFERROR(_xll.qlIndexFixing(IndexON,D1242,TRUE,_xll.ohTrigger(RecalcTrigger,TriggerON)),NA())</f>
        <v>2.2106588463579602E-2</v>
      </c>
      <c r="H1242" s="42">
        <f>_xll.qlCalendarAdvance(Calendar,$H1241,B1242,"f",FALSE)</f>
        <v>48093</v>
      </c>
      <c r="I1242" s="172">
        <f>_xll.qlInterestRateIndexValueDate(Index1M,$H1242)</f>
        <v>48093</v>
      </c>
      <c r="J1242" s="177">
        <f>IFERROR(_xll.qlIndexFixing(Index1M,$H1242,TRUE,_xll.ohTrigger(RecalcTrigger,Trigger1M)),NA())</f>
        <v>2.2657375510403255E-2</v>
      </c>
      <c r="K1242" s="44">
        <f>IFERROR(_xll.qlIndexFixing(Index3M,H1242,TRUE,_xll.ohTrigger(RecalcTrigger,Trigger3M)),NA())</f>
        <v>2.3192558612954502E-2</v>
      </c>
      <c r="L1242" s="44">
        <f>IFERROR(_xll.qlIndexFixing(Index6M,$H1242,TRUE,_xll.ohTrigger(RecalcTrigger,Trigger6M)),NA())</f>
        <v>2.3364708683131785E-2</v>
      </c>
      <c r="M1242" s="178">
        <f>IFERROR(_xll.qlIndexFixing(Index1Y,$H1242,TRUE,_xll.ohTrigger(RecalcTrigger,Trigger1Y)),NA())</f>
        <v>2.3886855788003966E-2</v>
      </c>
      <c r="N1242" s="177">
        <f>IFERROR(_xll.qlIndexFixing(ONIndex1M,I1242,TRUE,_xll.ohTrigger(RecalcTrigger,Trigger1M)),NA())</f>
        <v>2.2648327281734604E-2</v>
      </c>
      <c r="O1242" s="44">
        <f>IFERROR(_xll.qlIndexFixing(ONIndex3M,I1242,TRUE,_xll.ohTrigger(RecalcTrigger,Trigger3M)),NA())</f>
        <v>2.3168717425452456E-2</v>
      </c>
      <c r="P1242" s="44">
        <f>IFERROR(_xll.qlIndexFixing(ONIndex6M,I1242,TRUE,_xll.ohTrigger(RecalcTrigger,Trigger6M)),NA())</f>
        <v>2.3311685202213051E-2</v>
      </c>
      <c r="Q1242" s="178">
        <f>IFERROR(_xll.qlIndexFixing(ONIndex1Y,I1242,TRUE,_xll.ohTrigger(RecalcTrigger,Trigger1Y)),NA())</f>
        <v>2.3786332886805983E-2</v>
      </c>
    </row>
    <row r="1243" spans="2:17" x14ac:dyDescent="0.2">
      <c r="B1243" s="39" t="s">
        <v>42</v>
      </c>
      <c r="D1243" s="42">
        <f>_xll.qlCalendarAdvance(Calendar,$D1242,B1243,"f",FALSE)</f>
        <v>48100</v>
      </c>
      <c r="E1243" s="172">
        <f>_xll.qlInterestRateIndexValueDate(IndexON,D1243)</f>
        <v>48100</v>
      </c>
      <c r="F1243" s="188">
        <f>IFERROR(_xll.qlIndexFixing(IndexON,D1243,TRUE,_xll.ohTrigger(RecalcTrigger,TriggerON)),NA())</f>
        <v>2.2101130890751497E-2</v>
      </c>
      <c r="H1243" s="42">
        <f>_xll.qlCalendarAdvance(Calendar,$H1242,B1243,"f",FALSE)</f>
        <v>48100</v>
      </c>
      <c r="I1243" s="172">
        <f>_xll.qlInterestRateIndexValueDate(Index1M,$H1243)</f>
        <v>48100</v>
      </c>
      <c r="J1243" s="177">
        <f>IFERROR(_xll.qlIndexFixing(Index1M,$H1243,TRUE,_xll.ohTrigger(RecalcTrigger,Trigger1M)),NA())</f>
        <v>2.2651873006757084E-2</v>
      </c>
      <c r="K1243" s="44">
        <f>IFERROR(_xll.qlIndexFixing(Index3M,H1243,TRUE,_xll.ohTrigger(RecalcTrigger,Trigger3M)),NA())</f>
        <v>2.3185912878467992E-2</v>
      </c>
      <c r="L1243" s="44">
        <f>IFERROR(_xll.qlIndexFixing(Index6M,$H1243,TRUE,_xll.ohTrigger(RecalcTrigger,Trigger6M)),NA())</f>
        <v>2.3358250290677354E-2</v>
      </c>
      <c r="M1243" s="178">
        <f>IFERROR(_xll.qlIndexFixing(Index1Y,$H1243,TRUE,_xll.ohTrigger(RecalcTrigger,Trigger1Y)),NA())</f>
        <v>2.3879557985021237E-2</v>
      </c>
      <c r="N1243" s="177">
        <f>IFERROR(_xll.qlIndexFixing(ONIndex1M,I1243,TRUE,_xll.ohTrigger(RecalcTrigger,Trigger1M)),NA())</f>
        <v>2.2642883551287074E-2</v>
      </c>
      <c r="O1243" s="44">
        <f>IFERROR(_xll.qlIndexFixing(ONIndex3M,I1243,TRUE,_xll.ohTrigger(RecalcTrigger,Trigger3M)),NA())</f>
        <v>2.3162208068274737E-2</v>
      </c>
      <c r="P1243" s="44">
        <f>IFERROR(_xll.qlIndexFixing(ONIndex6M,I1243,TRUE,_xll.ohTrigger(RecalcTrigger,Trigger6M)),NA())</f>
        <v>2.3305561703379496E-2</v>
      </c>
      <c r="Q1243" s="178">
        <f>IFERROR(_xll.qlIndexFixing(ONIndex1Y,I1243,TRUE,_xll.ohTrigger(RecalcTrigger,Trigger1Y)),NA())</f>
        <v>2.3779808295520954E-2</v>
      </c>
    </row>
    <row r="1244" spans="2:17" x14ac:dyDescent="0.2">
      <c r="B1244" s="39" t="s">
        <v>42</v>
      </c>
      <c r="D1244" s="42">
        <f>_xll.qlCalendarAdvance(Calendar,$D1243,B1244,"f",FALSE)</f>
        <v>48107</v>
      </c>
      <c r="E1244" s="172">
        <f>_xll.qlInterestRateIndexValueDate(IndexON,D1244)</f>
        <v>48107</v>
      </c>
      <c r="F1244" s="188">
        <f>IFERROR(_xll.qlIndexFixing(IndexON,D1244,TRUE,_xll.ohTrigger(RecalcTrigger,TriggerON)),NA())</f>
        <v>2.2095654474825199E-2</v>
      </c>
      <c r="H1244" s="42">
        <f>_xll.qlCalendarAdvance(Calendar,$H1243,B1244,"f",FALSE)</f>
        <v>48107</v>
      </c>
      <c r="I1244" s="172">
        <f>_xll.qlInterestRateIndexValueDate(Index1M,$H1244)</f>
        <v>48107</v>
      </c>
      <c r="J1244" s="177">
        <f>IFERROR(_xll.qlIndexFixing(Index1M,$H1244,TRUE,_xll.ohTrigger(RecalcTrigger,Trigger1M)),NA())</f>
        <v>2.2646346862361964E-2</v>
      </c>
      <c r="K1244" s="44">
        <f>IFERROR(_xll.qlIndexFixing(Index3M,H1244,TRUE,_xll.ohTrigger(RecalcTrigger,Trigger3M)),NA())</f>
        <v>2.3179251730169638E-2</v>
      </c>
      <c r="L1244" s="44">
        <f>IFERROR(_xll.qlIndexFixing(Index6M,$H1244,TRUE,_xll.ohTrigger(RecalcTrigger,Trigger6M)),NA())</f>
        <v>2.3351771502230789E-2</v>
      </c>
      <c r="M1244" s="178">
        <f>IFERROR(_xll.qlIndexFixing(Index1Y,$H1244,TRUE,_xll.ohTrigger(RecalcTrigger,Trigger1Y)),NA())</f>
        <v>2.3872236553664529E-2</v>
      </c>
      <c r="N1244" s="177">
        <f>IFERROR(_xll.qlIndexFixing(ONIndex1M,I1244,TRUE,_xll.ohTrigger(RecalcTrigger,Trigger1M)),NA())</f>
        <v>2.2637416220324669E-2</v>
      </c>
      <c r="O1244" s="44">
        <f>IFERROR(_xll.qlIndexFixing(ONIndex3M,I1244,TRUE,_xll.ohTrigger(RecalcTrigger,Trigger3M)),NA())</f>
        <v>2.3155683374060931E-2</v>
      </c>
      <c r="P1244" s="44">
        <f>IFERROR(_xll.qlIndexFixing(ONIndex6M,I1244,TRUE,_xll.ohTrigger(RecalcTrigger,Trigger6M)),NA())</f>
        <v>2.3299418021752727E-2</v>
      </c>
      <c r="Q1244" s="178">
        <f>IFERROR(_xll.qlIndexFixing(ONIndex1Y,I1244,TRUE,_xll.ohTrigger(RecalcTrigger,Trigger1Y)),NA())</f>
        <v>2.3773260575815636E-2</v>
      </c>
    </row>
    <row r="1245" spans="2:17" x14ac:dyDescent="0.2">
      <c r="B1245" s="39" t="s">
        <v>42</v>
      </c>
      <c r="D1245" s="42">
        <f>_xll.qlCalendarAdvance(Calendar,$D1244,B1245,"f",FALSE)</f>
        <v>48114</v>
      </c>
      <c r="E1245" s="172">
        <f>_xll.qlInterestRateIndexValueDate(IndexON,D1245)</f>
        <v>48114</v>
      </c>
      <c r="F1245" s="188">
        <f>IFERROR(_xll.qlIndexFixing(IndexON,D1245,TRUE,_xll.ohTrigger(RecalcTrigger,TriggerON)),NA())</f>
        <v>2.2090159215962801E-2</v>
      </c>
      <c r="H1245" s="42">
        <f>_xll.qlCalendarAdvance(Calendar,$H1244,B1245,"f",FALSE)</f>
        <v>48114</v>
      </c>
      <c r="I1245" s="172">
        <f>_xll.qlInterestRateIndexValueDate(Index1M,$H1245)</f>
        <v>48114</v>
      </c>
      <c r="J1245" s="177">
        <f>IFERROR(_xll.qlIndexFixing(Index1M,$H1245,TRUE,_xll.ohTrigger(RecalcTrigger,Trigger1M)),NA())</f>
        <v>2.2640797077250308E-2</v>
      </c>
      <c r="K1245" s="44">
        <f>IFERROR(_xll.qlIndexFixing(Index3M,H1245,TRUE,_xll.ohTrigger(RecalcTrigger,Trigger3M)),NA())</f>
        <v>2.3172575168130677E-2</v>
      </c>
      <c r="L1245" s="44">
        <f>IFERROR(_xll.qlIndexFixing(Index6M,$H1245,TRUE,_xll.ohTrigger(RecalcTrigger,Trigger6M)),NA())</f>
        <v>2.3345272317987133E-2</v>
      </c>
      <c r="M1245" s="178">
        <f>IFERROR(_xll.qlIndexFixing(Index1Y,$H1245,TRUE,_xll.ohTrigger(RecalcTrigger,Trigger1Y)),NA())</f>
        <v>2.3864891494443149E-2</v>
      </c>
      <c r="N1245" s="177">
        <f>IFERROR(_xll.qlIndexFixing(ONIndex1M,I1245,TRUE,_xll.ohTrigger(RecalcTrigger,Trigger1M)),NA())</f>
        <v>2.2631925288523203E-2</v>
      </c>
      <c r="O1245" s="44">
        <f>IFERROR(_xll.qlIndexFixing(ONIndex3M,I1245,TRUE,_xll.ohTrigger(RecalcTrigger,Trigger3M)),NA())</f>
        <v>2.3149143342892087E-2</v>
      </c>
      <c r="P1245" s="44">
        <f>IFERROR(_xll.qlIndexFixing(ONIndex6M,I1245,TRUE,_xll.ohTrigger(RecalcTrigger,Trigger6M)),NA())</f>
        <v>2.329325415741379E-2</v>
      </c>
      <c r="Q1245" s="178">
        <f>IFERROR(_xll.qlIndexFixing(ONIndex1Y,I1245,TRUE,_xll.ohTrigger(RecalcTrigger,Trigger1Y)),NA())</f>
        <v>2.3766689727852119E-2</v>
      </c>
    </row>
    <row r="1246" spans="2:17" x14ac:dyDescent="0.2">
      <c r="B1246" s="39" t="s">
        <v>42</v>
      </c>
      <c r="D1246" s="42">
        <f>_xll.qlCalendarAdvance(Calendar,$D1245,B1246,"f",FALSE)</f>
        <v>48121</v>
      </c>
      <c r="E1246" s="172">
        <f>_xll.qlInterestRateIndexValueDate(IndexON,D1246)</f>
        <v>48121</v>
      </c>
      <c r="F1246" s="188">
        <f>IFERROR(_xll.qlIndexFixing(IndexON,D1246,TRUE,_xll.ohTrigger(RecalcTrigger,TriggerON)),NA())</f>
        <v>2.2084645113840118E-2</v>
      </c>
      <c r="H1246" s="42">
        <f>_xll.qlCalendarAdvance(Calendar,$H1245,B1246,"f",FALSE)</f>
        <v>48121</v>
      </c>
      <c r="I1246" s="172">
        <f>_xll.qlInterestRateIndexValueDate(Index1M,$H1246)</f>
        <v>48121</v>
      </c>
      <c r="J1246" s="177">
        <f>IFERROR(_xll.qlIndexFixing(Index1M,$H1246,TRUE,_xll.ohTrigger(RecalcTrigger,Trigger1M)),NA())</f>
        <v>2.2635524827350637E-2</v>
      </c>
      <c r="K1246" s="44">
        <f>IFERROR(_xll.qlIndexFixing(Index3M,H1246,TRUE,_xll.ohTrigger(RecalcTrigger,Trigger3M)),NA())</f>
        <v>2.3166135926040755E-2</v>
      </c>
      <c r="L1246" s="44">
        <f>IFERROR(_xll.qlIndexFixing(Index6M,$H1246,TRUE,_xll.ohTrigger(RecalcTrigger,Trigger6M)),NA())</f>
        <v>2.3339023205469107E-2</v>
      </c>
      <c r="M1246" s="178">
        <f>IFERROR(_xll.qlIndexFixing(Index1Y,$H1246,TRUE,_xll.ohTrigger(RecalcTrigger,Trigger1Y)),NA())</f>
        <v>2.3857522807867505E-2</v>
      </c>
      <c r="N1246" s="177">
        <f>IFERROR(_xll.qlIndexFixing(ONIndex1M,I1246,TRUE,_xll.ohTrigger(RecalcTrigger,Trigger1M)),NA())</f>
        <v>2.2626410756206861E-2</v>
      </c>
      <c r="O1246" s="44">
        <f>IFERROR(_xll.qlIndexFixing(ONIndex3M,I1246,TRUE,_xll.ohTrigger(RecalcTrigger,Trigger3M)),NA())</f>
        <v>2.3142587974768203E-2</v>
      </c>
      <c r="P1246" s="44">
        <f>IFERROR(_xll.qlIndexFixing(ONIndex6M,I1246,TRUE,_xll.ohTrigger(RecalcTrigger,Trigger6M)),NA())</f>
        <v>2.3287070110200592E-2</v>
      </c>
      <c r="Q1246" s="178">
        <f>IFERROR(_xll.qlIndexFixing(ONIndex1Y,I1246,TRUE,_xll.ohTrigger(RecalcTrigger,Trigger1Y)),NA())</f>
        <v>2.3760095751630406E-2</v>
      </c>
    </row>
    <row r="1247" spans="2:17" x14ac:dyDescent="0.2">
      <c r="B1247" s="39" t="s">
        <v>42</v>
      </c>
      <c r="D1247" s="42">
        <f>_xll.qlCalendarAdvance(Calendar,$D1246,B1247,"f",FALSE)</f>
        <v>48128</v>
      </c>
      <c r="E1247" s="172">
        <f>_xll.qlInterestRateIndexValueDate(IndexON,D1247)</f>
        <v>48128</v>
      </c>
      <c r="F1247" s="188">
        <f>IFERROR(_xll.qlIndexFixing(IndexON,D1247,TRUE,_xll.ohTrigger(RecalcTrigger,TriggerON)),NA())</f>
        <v>2.2079112168700288E-2</v>
      </c>
      <c r="H1247" s="42">
        <f>_xll.qlCalendarAdvance(Calendar,$H1246,B1247,"f",FALSE)</f>
        <v>48128</v>
      </c>
      <c r="I1247" s="172">
        <f>_xll.qlInterestRateIndexValueDate(Index1M,$H1247)</f>
        <v>48128</v>
      </c>
      <c r="J1247" s="177">
        <f>IFERROR(_xll.qlIndexFixing(Index1M,$H1247,TRUE,_xll.ohTrigger(RecalcTrigger,Trigger1M)),NA())</f>
        <v>2.2629925725444217E-2</v>
      </c>
      <c r="K1247" s="44">
        <f>IFERROR(_xll.qlIndexFixing(Index3M,H1247,TRUE,_xll.ohTrigger(RecalcTrigger,Trigger3M)),NA())</f>
        <v>2.3159427011300616E-2</v>
      </c>
      <c r="L1247" s="44">
        <f>IFERROR(_xll.qlIndexFixing(Index6M,$H1247,TRUE,_xll.ohTrigger(RecalcTrigger,Trigger6M)),NA())</f>
        <v>2.3332481357630608E-2</v>
      </c>
      <c r="M1247" s="178">
        <f>IFERROR(_xll.qlIndexFixing(Index1Y,$H1247,TRUE,_xll.ohTrigger(RecalcTrigger,Trigger1Y)),NA())</f>
        <v>2.3850130494449569E-2</v>
      </c>
      <c r="N1247" s="177">
        <f>IFERROR(_xll.qlIndexFixing(ONIndex1M,I1247,TRUE,_xll.ohTrigger(RecalcTrigger,Trigger1M)),NA())</f>
        <v>2.2620872623132504E-2</v>
      </c>
      <c r="O1247" s="44">
        <f>IFERROR(_xll.qlIndexFixing(ONIndex3M,I1247,TRUE,_xll.ohTrigger(RecalcTrigger,Trigger3M)),NA())</f>
        <v>2.3136017269608233E-2</v>
      </c>
      <c r="P1247" s="44">
        <f>IFERROR(_xll.qlIndexFixing(ONIndex6M,I1247,TRUE,_xll.ohTrigger(RecalcTrigger,Trigger6M)),NA())</f>
        <v>2.3280865880356272E-2</v>
      </c>
      <c r="Q1247" s="178">
        <f>IFERROR(_xll.qlIndexFixing(ONIndex1Y,I1247,TRUE,_xll.ohTrigger(RecalcTrigger,Trigger1Y)),NA())</f>
        <v>2.3753478646988402E-2</v>
      </c>
    </row>
    <row r="1248" spans="2:17" x14ac:dyDescent="0.2">
      <c r="B1248" s="39" t="s">
        <v>42</v>
      </c>
      <c r="D1248" s="42">
        <f>_xll.qlCalendarAdvance(Calendar,$D1247,B1248,"f",FALSE)</f>
        <v>48135</v>
      </c>
      <c r="E1248" s="172">
        <f>_xll.qlInterestRateIndexValueDate(IndexON,D1248)</f>
        <v>48135</v>
      </c>
      <c r="F1248" s="188">
        <f>IFERROR(_xll.qlIndexFixing(IndexON,D1248,TRUE,_xll.ohTrigger(RecalcTrigger,TriggerON)),NA())</f>
        <v>2.2073560380381219E-2</v>
      </c>
      <c r="H1248" s="42">
        <f>_xll.qlCalendarAdvance(Calendar,$H1247,B1248,"f",FALSE)</f>
        <v>48135</v>
      </c>
      <c r="I1248" s="172">
        <f>_xll.qlInterestRateIndexValueDate(Index1M,$H1248)</f>
        <v>48135</v>
      </c>
      <c r="J1248" s="177">
        <f>IFERROR(_xll.qlIndexFixing(Index1M,$H1248,TRUE,_xll.ohTrigger(RecalcTrigger,Trigger1M)),NA())</f>
        <v>2.2624302981540299E-2</v>
      </c>
      <c r="K1248" s="44">
        <f>IFERROR(_xll.qlIndexFixing(Index3M,H1248,TRUE,_xll.ohTrigger(RecalcTrigger,Trigger3M)),NA())</f>
        <v>2.3152702682204478E-2</v>
      </c>
      <c r="L1248" s="44">
        <f>IFERROR(_xll.qlIndexFixing(Index6M,$H1248,TRUE,_xll.ohTrigger(RecalcTrigger,Trigger6M)),NA())</f>
        <v>2.3325919113419358E-2</v>
      </c>
      <c r="M1248" s="178">
        <f>IFERROR(_xll.qlIndexFixing(Index1Y,$H1248,TRUE,_xll.ohTrigger(RecalcTrigger,Trigger1Y)),NA())</f>
        <v>2.3842714554703957E-2</v>
      </c>
      <c r="N1248" s="177">
        <f>IFERROR(_xll.qlIndexFixing(ONIndex1M,I1248,TRUE,_xll.ohTrigger(RecalcTrigger,Trigger1M)),NA())</f>
        <v>2.2615310889300133E-2</v>
      </c>
      <c r="O1248" s="44">
        <f>IFERROR(_xll.qlIndexFixing(ONIndex3M,I1248,TRUE,_xll.ohTrigger(RecalcTrigger,Trigger3M)),NA())</f>
        <v>2.3129431227493225E-2</v>
      </c>
      <c r="P1248" s="44">
        <f>IFERROR(_xll.qlIndexFixing(ONIndex6M,I1248,TRUE,_xll.ohTrigger(RecalcTrigger,Trigger6M)),NA())</f>
        <v>2.3274641467718737E-2</v>
      </c>
      <c r="Q1248" s="178">
        <f>IFERROR(_xll.qlIndexFixing(ONIndex1Y,I1248,TRUE,_xll.ohTrigger(RecalcTrigger,Trigger1Y)),NA())</f>
        <v>2.3746838414088201E-2</v>
      </c>
    </row>
    <row r="1249" spans="2:17" x14ac:dyDescent="0.2">
      <c r="B1249" s="39" t="s">
        <v>42</v>
      </c>
      <c r="D1249" s="42">
        <f>_xll.qlCalendarAdvance(Calendar,$D1248,B1249,"f",FALSE)</f>
        <v>48142</v>
      </c>
      <c r="E1249" s="172">
        <f>_xll.qlInterestRateIndexValueDate(IndexON,D1249)</f>
        <v>48142</v>
      </c>
      <c r="F1249" s="188">
        <f>IFERROR(_xll.qlIndexFixing(IndexON,D1249,TRUE,_xll.ohTrigger(RecalcTrigger,TriggerON)),NA())</f>
        <v>2.2067989749045003E-2</v>
      </c>
      <c r="H1249" s="42">
        <f>_xll.qlCalendarAdvance(Calendar,$H1248,B1249,"f",FALSE)</f>
        <v>48142</v>
      </c>
      <c r="I1249" s="172">
        <f>_xll.qlInterestRateIndexValueDate(Index1M,$H1249)</f>
        <v>48142</v>
      </c>
      <c r="J1249" s="177">
        <f>IFERROR(_xll.qlIndexFixing(Index1M,$H1249,TRUE,_xll.ohTrigger(RecalcTrigger,Trigger1M)),NA())</f>
        <v>2.2618656595678098E-2</v>
      </c>
      <c r="K1249" s="44">
        <f>IFERROR(_xll.qlIndexFixing(Index3M,H1249,TRUE,_xll.ohTrigger(RecalcTrigger,Trigger3M)),NA())</f>
        <v>2.3145962938832507E-2</v>
      </c>
      <c r="L1249" s="44">
        <f>IFERROR(_xll.qlIndexFixing(Index6M,$H1249,TRUE,_xll.ohTrigger(RecalcTrigger,Trigger6M)),NA())</f>
        <v>2.3319336473034205E-2</v>
      </c>
      <c r="M1249" s="178">
        <f>IFERROR(_xll.qlIndexFixing(Index1Y,$H1249,TRUE,_xll.ohTrigger(RecalcTrigger,Trigger1Y)),NA())</f>
        <v>2.3835274989145519E-2</v>
      </c>
      <c r="N1249" s="177">
        <f>IFERROR(_xll.qlIndexFixing(ONIndex1M,I1249,TRUE,_xll.ohTrigger(RecalcTrigger,Trigger1M)),NA())</f>
        <v>2.2609725554952886E-2</v>
      </c>
      <c r="O1249" s="44">
        <f>IFERROR(_xll.qlIndexFixing(ONIndex3M,I1249,TRUE,_xll.ohTrigger(RecalcTrigger,Trigger3M)),NA())</f>
        <v>2.3122829848423176E-2</v>
      </c>
      <c r="P1249" s="44">
        <f>IFERROR(_xll.qlIndexFixing(ONIndex6M,I1249,TRUE,_xll.ohTrigger(RecalcTrigger,Trigger6M)),NA())</f>
        <v>2.3268396872450081E-2</v>
      </c>
      <c r="Q1249" s="178">
        <f>IFERROR(_xll.qlIndexFixing(ONIndex1Y,I1249,TRUE,_xll.ohTrigger(RecalcTrigger,Trigger1Y)),NA())</f>
        <v>2.3740175052929802E-2</v>
      </c>
    </row>
    <row r="1250" spans="2:17" x14ac:dyDescent="0.2">
      <c r="B1250" s="39" t="s">
        <v>42</v>
      </c>
      <c r="D1250" s="42">
        <f>_xll.qlCalendarAdvance(Calendar,$D1249,B1250,"f",FALSE)</f>
        <v>48149</v>
      </c>
      <c r="E1250" s="172">
        <f>_xll.qlInterestRateIndexValueDate(IndexON,D1250)</f>
        <v>48149</v>
      </c>
      <c r="F1250" s="188">
        <f>IFERROR(_xll.qlIndexFixing(IndexON,D1250,TRUE,_xll.ohTrigger(RecalcTrigger,TriggerON)),NA())</f>
        <v>2.2062400274610594E-2</v>
      </c>
      <c r="H1250" s="42">
        <f>_xll.qlCalendarAdvance(Calendar,$H1249,B1250,"f",FALSE)</f>
        <v>48149</v>
      </c>
      <c r="I1250" s="172">
        <f>_xll.qlInterestRateIndexValueDate(Index1M,$H1250)</f>
        <v>48149</v>
      </c>
      <c r="J1250" s="177">
        <f>IFERROR(_xll.qlIndexFixing(Index1M,$H1250,TRUE,_xll.ohTrigger(RecalcTrigger,Trigger1M)),NA())</f>
        <v>2.2612986567883759E-2</v>
      </c>
      <c r="K1250" s="44">
        <f>IFERROR(_xll.qlIndexFixing(Index3M,H1250,TRUE,_xll.ohTrigger(RecalcTrigger,Trigger3M)),NA())</f>
        <v>2.3139207781262223E-2</v>
      </c>
      <c r="L1250" s="44">
        <f>IFERROR(_xll.qlIndexFixing(Index6M,$H1250,TRUE,_xll.ohTrigger(RecalcTrigger,Trigger6M)),NA())</f>
        <v>2.3312733436674889E-2</v>
      </c>
      <c r="M1250" s="178">
        <f>IFERROR(_xll.qlIndexFixing(Index1Y,$H1250,TRUE,_xll.ohTrigger(RecalcTrigger,Trigger1Y)),NA())</f>
        <v>2.382781179829175E-2</v>
      </c>
      <c r="N1250" s="177">
        <f>IFERROR(_xll.qlIndexFixing(ONIndex1M,I1250,TRUE,_xll.ohTrigger(RecalcTrigger,Trigger1M)),NA())</f>
        <v>2.2604116619685533E-2</v>
      </c>
      <c r="O1250" s="44">
        <f>IFERROR(_xll.qlIndexFixing(ONIndex3M,I1250,TRUE,_xll.ohTrigger(RecalcTrigger,Trigger3M)),NA())</f>
        <v>2.3116213132317043E-2</v>
      </c>
      <c r="P1250" s="44">
        <f>IFERROR(_xll.qlIndexFixing(ONIndex6M,I1250,TRUE,_xll.ohTrigger(RecalcTrigger,Trigger6M)),NA())</f>
        <v>2.3262132094307164E-2</v>
      </c>
      <c r="Q1250" s="178">
        <f>IFERROR(_xll.qlIndexFixing(ONIndex1Y,I1250,TRUE,_xll.ohTrigger(RecalcTrigger,Trigger1Y)),NA())</f>
        <v>2.3733488563351113E-2</v>
      </c>
    </row>
    <row r="1251" spans="2:17" x14ac:dyDescent="0.2">
      <c r="B1251" s="39" t="s">
        <v>42</v>
      </c>
      <c r="D1251" s="42">
        <f>_xll.qlCalendarAdvance(Calendar,$D1250,B1251,"f",FALSE)</f>
        <v>48156</v>
      </c>
      <c r="E1251" s="172">
        <f>_xll.qlInterestRateIndexValueDate(IndexON,D1251)</f>
        <v>48156</v>
      </c>
      <c r="F1251" s="188">
        <f>IFERROR(_xll.qlIndexFixing(IndexON,D1251,TRUE,_xll.ohTrigger(RecalcTrigger,TriggerON)),NA())</f>
        <v>2.2056791957077992E-2</v>
      </c>
      <c r="H1251" s="42">
        <f>_xll.qlCalendarAdvance(Calendar,$H1250,B1251,"f",FALSE)</f>
        <v>48156</v>
      </c>
      <c r="I1251" s="172">
        <f>_xll.qlInterestRateIndexValueDate(Index1M,$H1251)</f>
        <v>48156</v>
      </c>
      <c r="J1251" s="177">
        <f>IFERROR(_xll.qlIndexFixing(Index1M,$H1251,TRUE,_xll.ohTrigger(RecalcTrigger,Trigger1M)),NA())</f>
        <v>2.260700191334053E-2</v>
      </c>
      <c r="K1251" s="44">
        <f>IFERROR(_xll.qlIndexFixing(Index3M,H1251,TRUE,_xll.ohTrigger(RecalcTrigger,Trigger3M)),NA())</f>
        <v>2.3132437209571151E-2</v>
      </c>
      <c r="L1251" s="44">
        <f>IFERROR(_xll.qlIndexFixing(Index6M,$H1251,TRUE,_xll.ohTrigger(RecalcTrigger,Trigger6M)),NA())</f>
        <v>2.3305848911808154E-2</v>
      </c>
      <c r="M1251" s="178">
        <f>IFERROR(_xll.qlIndexFixing(Index1Y,$H1251,TRUE,_xll.ohTrigger(RecalcTrigger,Trigger1Y)),NA())</f>
        <v>2.3820324982661477E-2</v>
      </c>
      <c r="N1251" s="177">
        <f>IFERROR(_xll.qlIndexFixing(ONIndex1M,I1251,TRUE,_xll.ohTrigger(RecalcTrigger,Trigger1M)),NA())</f>
        <v>2.2598484083984349E-2</v>
      </c>
      <c r="O1251" s="44">
        <f>IFERROR(_xll.qlIndexFixing(ONIndex3M,I1251,TRUE,_xll.ohTrigger(RecalcTrigger,Trigger3M)),NA())</f>
        <v>2.3109581079174824E-2</v>
      </c>
      <c r="P1251" s="44">
        <f>IFERROR(_xll.qlIndexFixing(ONIndex6M,I1251,TRUE,_xll.ohTrigger(RecalcTrigger,Trigger6M)),NA())</f>
        <v>2.3255847133533125E-2</v>
      </c>
      <c r="Q1251" s="178">
        <f>IFERROR(_xll.qlIndexFixing(ONIndex1Y,I1251,TRUE,_xll.ohTrigger(RecalcTrigger,Trigger1Y)),NA())</f>
        <v>2.3726778945514226E-2</v>
      </c>
    </row>
    <row r="1252" spans="2:17" x14ac:dyDescent="0.2">
      <c r="B1252" s="39" t="s">
        <v>42</v>
      </c>
      <c r="D1252" s="42">
        <f>_xll.qlCalendarAdvance(Calendar,$D1251,B1252,"f",FALSE)</f>
        <v>48163</v>
      </c>
      <c r="E1252" s="172">
        <f>_xll.qlInterestRateIndexValueDate(IndexON,D1252)</f>
        <v>48163</v>
      </c>
      <c r="F1252" s="188">
        <f>IFERROR(_xll.qlIndexFixing(IndexON,D1252,TRUE,_xll.ohTrigger(RecalcTrigger,TriggerON)),NA())</f>
        <v>2.2051164796447198E-2</v>
      </c>
      <c r="H1252" s="42">
        <f>_xll.qlCalendarAdvance(Calendar,$H1251,B1252,"f",FALSE)</f>
        <v>48163</v>
      </c>
      <c r="I1252" s="172">
        <f>_xll.qlInterestRateIndexValueDate(Index1M,$H1252)</f>
        <v>48163</v>
      </c>
      <c r="J1252" s="177">
        <f>IFERROR(_xll.qlIndexFixing(Index1M,$H1252,TRUE,_xll.ohTrigger(RecalcTrigger,Trigger1M)),NA())</f>
        <v>2.2601286644118167E-2</v>
      </c>
      <c r="K1252" s="44">
        <f>IFERROR(_xll.qlIndexFixing(Index3M,H1252,TRUE,_xll.ohTrigger(RecalcTrigger,Trigger3M)),NA())</f>
        <v>2.3125651223839454E-2</v>
      </c>
      <c r="L1252" s="44">
        <f>IFERROR(_xll.qlIndexFixing(Index6M,$H1252,TRUE,_xll.ohTrigger(RecalcTrigger,Trigger6M)),NA())</f>
        <v>2.3299206962509818E-2</v>
      </c>
      <c r="M1252" s="178">
        <f>IFERROR(_xll.qlIndexFixing(Index1Y,$H1252,TRUE,_xll.ohTrigger(RecalcTrigger,Trigger1Y)),NA())</f>
        <v>2.3812814542775087E-2</v>
      </c>
      <c r="N1252" s="177">
        <f>IFERROR(_xll.qlIndexFixing(ONIndex1M,I1252,TRUE,_xll.ohTrigger(RecalcTrigger,Trigger1M)),NA())</f>
        <v>2.2592827947363059E-2</v>
      </c>
      <c r="O1252" s="44">
        <f>IFERROR(_xll.qlIndexFixing(ONIndex3M,I1252,TRUE,_xll.ohTrigger(RecalcTrigger,Trigger3M)),NA())</f>
        <v>2.3102933689077565E-2</v>
      </c>
      <c r="P1252" s="44">
        <f>IFERROR(_xll.qlIndexFixing(ONIndex6M,I1252,TRUE,_xll.ohTrigger(RecalcTrigger,Trigger6M)),NA())</f>
        <v>2.3249541989965872E-2</v>
      </c>
      <c r="Q1252" s="178">
        <f>IFERROR(_xll.qlIndexFixing(ONIndex1Y,I1252,TRUE,_xll.ohTrigger(RecalcTrigger,Trigger1Y)),NA())</f>
        <v>2.3720046199338096E-2</v>
      </c>
    </row>
    <row r="1253" spans="2:17" x14ac:dyDescent="0.2">
      <c r="B1253" s="39" t="s">
        <v>42</v>
      </c>
      <c r="D1253" s="42">
        <f>_xll.qlCalendarAdvance(Calendar,$D1252,B1253,"f",FALSE)</f>
        <v>48170</v>
      </c>
      <c r="E1253" s="172">
        <f>_xll.qlInterestRateIndexValueDate(IndexON,D1253)</f>
        <v>48170</v>
      </c>
      <c r="F1253" s="188">
        <f>IFERROR(_xll.qlIndexFixing(IndexON,D1253,TRUE,_xll.ohTrigger(RecalcTrigger,TriggerON)),NA())</f>
        <v>2.2045518792718211E-2</v>
      </c>
      <c r="H1253" s="42">
        <f>_xll.qlCalendarAdvance(Calendar,$H1252,B1253,"f",FALSE)</f>
        <v>48170</v>
      </c>
      <c r="I1253" s="172">
        <f>_xll.qlInterestRateIndexValueDate(Index1M,$H1253)</f>
        <v>48170</v>
      </c>
      <c r="J1253" s="177">
        <f>IFERROR(_xll.qlIndexFixing(Index1M,$H1253,TRUE,_xll.ohTrigger(RecalcTrigger,Trigger1M)),NA())</f>
        <v>2.259554773444402E-2</v>
      </c>
      <c r="K1253" s="44">
        <f>IFERROR(_xll.qlIndexFixing(Index3M,H1253,TRUE,_xll.ohTrigger(RecalcTrigger,Trigger3M)),NA())</f>
        <v>2.3118849824143774E-2</v>
      </c>
      <c r="L1253" s="44">
        <f>IFERROR(_xll.qlIndexFixing(Index6M,$H1253,TRUE,_xll.ohTrigger(RecalcTrigger,Trigger6M)),NA())</f>
        <v>2.3292544619000582E-2</v>
      </c>
      <c r="M1253" s="178">
        <f>IFERROR(_xll.qlIndexFixing(Index1Y,$H1253,TRUE,_xll.ohTrigger(RecalcTrigger,Trigger1Y)),NA())</f>
        <v>2.3805280479154724E-2</v>
      </c>
      <c r="N1253" s="177">
        <f>IFERROR(_xll.qlIndexFixing(ONIndex1M,I1253,TRUE,_xll.ohTrigger(RecalcTrigger,Trigger1M)),NA())</f>
        <v>2.2587148210226893E-2</v>
      </c>
      <c r="O1253" s="44">
        <f>IFERROR(_xll.qlIndexFixing(ONIndex3M,I1253,TRUE,_xll.ohTrigger(RecalcTrigger,Trigger3M)),NA())</f>
        <v>2.3096270961944221E-2</v>
      </c>
      <c r="P1253" s="44">
        <f>IFERROR(_xll.qlIndexFixing(ONIndex6M,I1253,TRUE,_xll.ohTrigger(RecalcTrigger,Trigger6M)),NA())</f>
        <v>2.3243216663605404E-2</v>
      </c>
      <c r="Q1253" s="178">
        <f>IFERROR(_xll.qlIndexFixing(ONIndex1Y,I1253,TRUE,_xll.ohTrigger(RecalcTrigger,Trigger1Y)),NA())</f>
        <v>2.3713290324984815E-2</v>
      </c>
    </row>
    <row r="1254" spans="2:17" x14ac:dyDescent="0.2">
      <c r="B1254" s="39" t="s">
        <v>42</v>
      </c>
      <c r="D1254" s="42">
        <f>_xll.qlCalendarAdvance(Calendar,$D1253,B1254,"f",FALSE)</f>
        <v>48177</v>
      </c>
      <c r="E1254" s="172">
        <f>_xll.qlInterestRateIndexValueDate(IndexON,D1254)</f>
        <v>48177</v>
      </c>
      <c r="F1254" s="188">
        <f>IFERROR(_xll.qlIndexFixing(IndexON,D1254,TRUE,_xll.ohTrigger(RecalcTrigger,TriggerON)),NA())</f>
        <v>2.2039853945972077E-2</v>
      </c>
      <c r="H1254" s="42">
        <f>_xll.qlCalendarAdvance(Calendar,$H1253,B1254,"f",FALSE)</f>
        <v>48177</v>
      </c>
      <c r="I1254" s="172">
        <f>_xll.qlInterestRateIndexValueDate(Index1M,$H1254)</f>
        <v>48177</v>
      </c>
      <c r="J1254" s="177">
        <f>IFERROR(_xll.qlIndexFixing(Index1M,$H1254,TRUE,_xll.ohTrigger(RecalcTrigger,Trigger1M)),NA())</f>
        <v>2.2590923500043505E-2</v>
      </c>
      <c r="K1254" s="44">
        <f>IFERROR(_xll.qlIndexFixing(Index3M,H1254,TRUE,_xll.ohTrigger(RecalcTrigger,Trigger3M)),NA())</f>
        <v>2.311203301056516E-2</v>
      </c>
      <c r="L1254" s="44">
        <f>IFERROR(_xll.qlIndexFixing(Index6M,$H1254,TRUE,_xll.ohTrigger(RecalcTrigger,Trigger6M)),NA())</f>
        <v>2.3285861881482173E-2</v>
      </c>
      <c r="M1254" s="178">
        <f>IFERROR(_xll.qlIndexFixing(Index1Y,$H1254,TRUE,_xll.ohTrigger(RecalcTrigger,Trigger1Y)),NA())</f>
        <v>2.379772279232387E-2</v>
      </c>
      <c r="N1254" s="177">
        <f>IFERROR(_xll.qlIndexFixing(ONIndex1M,I1254,TRUE,_xll.ohTrigger(RecalcTrigger,Trigger1M)),NA())</f>
        <v>2.2581444872413758E-2</v>
      </c>
      <c r="O1254" s="44">
        <f>IFERROR(_xll.qlIndexFixing(ONIndex3M,I1254,TRUE,_xll.ohTrigger(RecalcTrigger,Trigger3M)),NA())</f>
        <v>2.3089592897936884E-2</v>
      </c>
      <c r="P1254" s="44">
        <f>IFERROR(_xll.qlIndexFixing(ONIndex6M,I1254,TRUE,_xll.ohTrigger(RecalcTrigger,Trigger6M)),NA())</f>
        <v>2.3236871154613814E-2</v>
      </c>
      <c r="Q1254" s="178">
        <f>IFERROR(_xll.qlIndexFixing(ONIndex1Y,I1254,TRUE,_xll.ohTrigger(RecalcTrigger,Trigger1Y)),NA())</f>
        <v>2.3706511322211243E-2</v>
      </c>
    </row>
    <row r="1255" spans="2:17" x14ac:dyDescent="0.2">
      <c r="B1255" s="39" t="s">
        <v>42</v>
      </c>
      <c r="D1255" s="42">
        <f>_xll.qlCalendarAdvance(Calendar,$D1254,B1255,"f",FALSE)</f>
        <v>48184</v>
      </c>
      <c r="E1255" s="172">
        <f>_xll.qlInterestRateIndexValueDate(IndexON,D1255)</f>
        <v>48184</v>
      </c>
      <c r="F1255" s="188">
        <f>IFERROR(_xll.qlIndexFixing(IndexON,D1255,TRUE,_xll.ohTrigger(RecalcTrigger,TriggerON)),NA())</f>
        <v>2.203417025612775E-2</v>
      </c>
      <c r="H1255" s="42">
        <f>_xll.qlCalendarAdvance(Calendar,$H1254,B1255,"f",FALSE)</f>
        <v>48184</v>
      </c>
      <c r="I1255" s="172">
        <f>_xll.qlInterestRateIndexValueDate(Index1M,$H1255)</f>
        <v>48184</v>
      </c>
      <c r="J1255" s="177">
        <f>IFERROR(_xll.qlIndexFixing(Index1M,$H1255,TRUE,_xll.ohTrigger(RecalcTrigger,Trigger1M)),NA())</f>
        <v>2.2584281801203171E-2</v>
      </c>
      <c r="K1255" s="44">
        <f>IFERROR(_xll.qlIndexFixing(Index3M,H1255,TRUE,_xll.ohTrigger(RecalcTrigger,Trigger3M)),NA())</f>
        <v>2.3104961809100769E-2</v>
      </c>
      <c r="L1255" s="44">
        <f>IFERROR(_xll.qlIndexFixing(Index6M,$H1255,TRUE,_xll.ohTrigger(RecalcTrigger,Trigger6M)),NA())</f>
        <v>2.3279412322307159E-2</v>
      </c>
      <c r="M1255" s="178">
        <f>IFERROR(_xll.qlIndexFixing(Index1Y,$H1255,TRUE,_xll.ohTrigger(RecalcTrigger,Trigger1Y)),NA())</f>
        <v>2.3790141482808658E-2</v>
      </c>
      <c r="N1255" s="177">
        <f>IFERROR(_xll.qlIndexFixing(ONIndex1M,I1255,TRUE,_xll.ohTrigger(RecalcTrigger,Trigger1M)),NA())</f>
        <v>2.2575717933842609E-2</v>
      </c>
      <c r="O1255" s="44">
        <f>IFERROR(_xll.qlIndexFixing(ONIndex3M,I1255,TRUE,_xll.ohTrigger(RecalcTrigger,Trigger3M)),NA())</f>
        <v>2.3082899496893461E-2</v>
      </c>
      <c r="P1255" s="44">
        <f>IFERROR(_xll.qlIndexFixing(ONIndex6M,I1255,TRUE,_xll.ohTrigger(RecalcTrigger,Trigger6M)),NA())</f>
        <v>2.323050546282901E-2</v>
      </c>
      <c r="Q1255" s="178">
        <f>IFERROR(_xll.qlIndexFixing(ONIndex1Y,I1255,TRUE,_xll.ohTrigger(RecalcTrigger,Trigger1Y)),NA())</f>
        <v>2.3699709191260521E-2</v>
      </c>
    </row>
    <row r="1256" spans="2:17" x14ac:dyDescent="0.2">
      <c r="B1256" s="39" t="s">
        <v>42</v>
      </c>
      <c r="D1256" s="42">
        <f>_xll.qlCalendarAdvance(Calendar,$D1255,B1256,"f",FALSE)</f>
        <v>48191</v>
      </c>
      <c r="E1256" s="172">
        <f>_xll.qlInterestRateIndexValueDate(IndexON,D1256)</f>
        <v>48191</v>
      </c>
      <c r="F1256" s="188">
        <f>IFERROR(_xll.qlIndexFixing(IndexON,D1256,TRUE,_xll.ohTrigger(RecalcTrigger,TriggerON)),NA())</f>
        <v>2.202846772318523E-2</v>
      </c>
      <c r="H1256" s="42">
        <f>_xll.qlCalendarAdvance(Calendar,$H1255,B1256,"f",FALSE)</f>
        <v>48191</v>
      </c>
      <c r="I1256" s="172">
        <f>_xll.qlInterestRateIndexValueDate(Index1M,$H1256)</f>
        <v>48191</v>
      </c>
      <c r="J1256" s="177">
        <f>IFERROR(_xll.qlIndexFixing(Index1M,$H1256,TRUE,_xll.ohTrigger(RecalcTrigger,Trigger1M)),NA())</f>
        <v>2.257846992256371E-2</v>
      </c>
      <c r="K1256" s="44">
        <f>IFERROR(_xll.qlIndexFixing(Index3M,H1256,TRUE,_xll.ohTrigger(RecalcTrigger,Trigger3M)),NA())</f>
        <v>2.3098115701038924E-2</v>
      </c>
      <c r="L1256" s="44">
        <f>IFERROR(_xll.qlIndexFixing(Index6M,$H1256,TRUE,_xll.ohTrigger(RecalcTrigger,Trigger6M)),NA())</f>
        <v>2.3272686914334546E-2</v>
      </c>
      <c r="M1256" s="178">
        <f>IFERROR(_xll.qlIndexFixing(Index1Y,$H1256,TRUE,_xll.ohTrigger(RecalcTrigger,Trigger1Y)),NA())</f>
        <v>2.3782536551135453E-2</v>
      </c>
      <c r="N1256" s="177">
        <f>IFERROR(_xll.qlIndexFixing(ONIndex1M,I1256,TRUE,_xll.ohTrigger(RecalcTrigger,Trigger1M)),NA())</f>
        <v>2.2569967394594492E-2</v>
      </c>
      <c r="O1256" s="44">
        <f>IFERROR(_xll.qlIndexFixing(ONIndex3M,I1256,TRUE,_xll.ohTrigger(RecalcTrigger,Trigger3M)),NA())</f>
        <v>2.3076190758894999E-2</v>
      </c>
      <c r="P1256" s="44">
        <f>IFERROR(_xll.qlIndexFixing(ONIndex6M,I1256,TRUE,_xll.ohTrigger(RecalcTrigger,Trigger6M)),NA())</f>
        <v>2.3224119588413084E-2</v>
      </c>
      <c r="Q1256" s="178">
        <f>IFERROR(_xll.qlIndexFixing(ONIndex1Y,I1256,TRUE,_xll.ohTrigger(RecalcTrigger,Trigger1Y)),NA())</f>
        <v>2.3692883931889508E-2</v>
      </c>
    </row>
    <row r="1257" spans="2:17" x14ac:dyDescent="0.2">
      <c r="B1257" s="39" t="s">
        <v>42</v>
      </c>
      <c r="D1257" s="42">
        <f>_xll.qlCalendarAdvance(Calendar,$D1256,B1257,"f",FALSE)</f>
        <v>48198</v>
      </c>
      <c r="E1257" s="172">
        <f>_xll.qlInterestRateIndexValueDate(IndexON,D1257)</f>
        <v>48198</v>
      </c>
      <c r="F1257" s="188">
        <f>IFERROR(_xll.qlIndexFixing(IndexON,D1257,TRUE,_xll.ohTrigger(RecalcTrigger,TriggerON)),NA())</f>
        <v>2.2022746347063471E-2</v>
      </c>
      <c r="H1257" s="42">
        <f>_xll.qlCalendarAdvance(Calendar,$H1256,B1257,"f",FALSE)</f>
        <v>48198</v>
      </c>
      <c r="I1257" s="172">
        <f>_xll.qlInterestRateIndexValueDate(Index1M,$H1257)</f>
        <v>48198</v>
      </c>
      <c r="J1257" s="177">
        <f>IFERROR(_xll.qlIndexFixing(Index1M,$H1257,TRUE,_xll.ohTrigger(RecalcTrigger,Trigger1M)),NA())</f>
        <v>2.2572634402240475E-2</v>
      </c>
      <c r="K1257" s="44">
        <f>IFERROR(_xll.qlIndexFixing(Index3M,H1257,TRUE,_xll.ohTrigger(RecalcTrigger,Trigger3M)),NA())</f>
        <v>2.3091254180168955E-2</v>
      </c>
      <c r="L1257" s="44">
        <f>IFERROR(_xll.qlIndexFixing(Index6M,$H1257,TRUE,_xll.ohTrigger(RecalcTrigger,Trigger6M)),NA())</f>
        <v>2.326594111180276E-2</v>
      </c>
      <c r="M1257" s="178">
        <f>IFERROR(_xll.qlIndexFixing(Index1Y,$H1257,TRUE,_xll.ohTrigger(RecalcTrigger,Trigger1Y)),NA())</f>
        <v>2.3774907997832821E-2</v>
      </c>
      <c r="N1257" s="177">
        <f>IFERROR(_xll.qlIndexFixing(ONIndex1M,I1257,TRUE,_xll.ohTrigger(RecalcTrigger,Trigger1M)),NA())</f>
        <v>2.2564193254750453E-2</v>
      </c>
      <c r="O1257" s="44">
        <f>IFERROR(_xll.qlIndexFixing(ONIndex3M,I1257,TRUE,_xll.ohTrigger(RecalcTrigger,Trigger3M)),NA())</f>
        <v>2.3069466683860451E-2</v>
      </c>
      <c r="P1257" s="44">
        <f>IFERROR(_xll.qlIndexFixing(ONIndex6M,I1257,TRUE,_xll.ohTrigger(RecalcTrigger,Trigger6M)),NA())</f>
        <v>2.3217713531122897E-2</v>
      </c>
      <c r="Q1257" s="178">
        <f>IFERROR(_xll.qlIndexFixing(ONIndex1Y,I1257,TRUE,_xll.ohTrigger(RecalcTrigger,Trigger1Y)),NA())</f>
        <v>2.3686035544260298E-2</v>
      </c>
    </row>
    <row r="1258" spans="2:17" x14ac:dyDescent="0.2">
      <c r="B1258" s="39" t="s">
        <v>42</v>
      </c>
      <c r="D1258" s="42">
        <f>_xll.qlCalendarAdvance(Calendar,$D1257,B1258,"f",FALSE)</f>
        <v>48205</v>
      </c>
      <c r="E1258" s="172">
        <f>_xll.qlInterestRateIndexValueDate(IndexON,D1258)</f>
        <v>48205</v>
      </c>
      <c r="F1258" s="188">
        <f>IFERROR(_xll.qlIndexFixing(IndexON,D1258,TRUE,_xll.ohTrigger(RecalcTrigger,TriggerON)),NA())</f>
        <v>2.2017006128005612E-2</v>
      </c>
      <c r="H1258" s="42">
        <f>_xll.qlCalendarAdvance(Calendar,$H1257,B1258,"f",FALSE)</f>
        <v>48205</v>
      </c>
      <c r="I1258" s="172">
        <f>_xll.qlInterestRateIndexValueDate(Index1M,$H1258)</f>
        <v>48205</v>
      </c>
      <c r="J1258" s="177">
        <f>IFERROR(_xll.qlIndexFixing(Index1M,$H1258,TRUE,_xll.ohTrigger(RecalcTrigger,Trigger1M)),NA())</f>
        <v>2.2566775240264843E-2</v>
      </c>
      <c r="K1258" s="44">
        <f>IFERROR(_xll.qlIndexFixing(Index3M,H1258,TRUE,_xll.ohTrigger(RecalcTrigger,Trigger3M)),NA())</f>
        <v>2.308437724657102E-2</v>
      </c>
      <c r="L1258" s="44">
        <f>IFERROR(_xll.qlIndexFixing(Index6M,$H1258,TRUE,_xll.ohTrigger(RecalcTrigger,Trigger6M)),NA())</f>
        <v>2.3259174914918621E-2</v>
      </c>
      <c r="M1258" s="178">
        <f>IFERROR(_xll.qlIndexFixing(Index1Y,$H1258,TRUE,_xll.ohTrigger(RecalcTrigger,Trigger1Y)),NA())</f>
        <v>2.3767255823431553E-2</v>
      </c>
      <c r="N1258" s="177">
        <f>IFERROR(_xll.qlIndexFixing(ONIndex1M,I1258,TRUE,_xll.ohTrigger(RecalcTrigger,Trigger1M)),NA())</f>
        <v>2.2558395514148399E-2</v>
      </c>
      <c r="O1258" s="44">
        <f>IFERROR(_xll.qlIndexFixing(ONIndex3M,I1258,TRUE,_xll.ohTrigger(RecalcTrigger,Trigger3M)),NA())</f>
        <v>2.3062727271951911E-2</v>
      </c>
      <c r="P1258" s="44">
        <f>IFERROR(_xll.qlIndexFixing(ONIndex6M,I1258,TRUE,_xll.ohTrigger(RecalcTrigger,Trigger6M)),NA())</f>
        <v>2.3211287291282634E-2</v>
      </c>
      <c r="Q1258" s="178">
        <f>IFERROR(_xll.qlIndexFixing(ONIndex1Y,I1258,TRUE,_xll.ohTrigger(RecalcTrigger,Trigger1Y)),NA())</f>
        <v>2.3679164028291844E-2</v>
      </c>
    </row>
    <row r="1259" spans="2:17" x14ac:dyDescent="0.2">
      <c r="B1259" s="39" t="s">
        <v>42</v>
      </c>
      <c r="D1259" s="42">
        <f>_xll.qlCalendarAdvance(Calendar,$D1258,B1259,"f",FALSE)</f>
        <v>48212</v>
      </c>
      <c r="E1259" s="172">
        <f>_xll.qlInterestRateIndexValueDate(IndexON,D1259)</f>
        <v>48212</v>
      </c>
      <c r="F1259" s="188">
        <f>IFERROR(_xll.qlIndexFixing(IndexON,D1259,TRUE,_xll.ohTrigger(RecalcTrigger,TriggerON)),NA())</f>
        <v>2.2011247065768513E-2</v>
      </c>
      <c r="H1259" s="42">
        <f>_xll.qlCalendarAdvance(Calendar,$H1258,B1259,"f",FALSE)</f>
        <v>48212</v>
      </c>
      <c r="I1259" s="172">
        <f>_xll.qlInterestRateIndexValueDate(Index1M,$H1259)</f>
        <v>48212</v>
      </c>
      <c r="J1259" s="177">
        <f>IFERROR(_xll.qlIndexFixing(Index1M,$H1259,TRUE,_xll.ohTrigger(RecalcTrigger,Trigger1M)),NA())</f>
        <v>2.2560892436673415E-2</v>
      </c>
      <c r="K1259" s="44">
        <f>IFERROR(_xll.qlIndexFixing(Index3M,H1259,TRUE,_xll.ohTrigger(RecalcTrigger,Trigger3M)),NA())</f>
        <v>2.3077484900322597E-2</v>
      </c>
      <c r="L1259" s="44">
        <f>IFERROR(_xll.qlIndexFixing(Index6M,$H1259,TRUE,_xll.ohTrigger(RecalcTrigger,Trigger6M)),NA())</f>
        <v>2.3252388323885414E-2</v>
      </c>
      <c r="M1259" s="178">
        <f>IFERROR(_xll.qlIndexFixing(Index1Y,$H1259,TRUE,_xll.ohTrigger(RecalcTrigger,Trigger1Y)),NA())</f>
        <v>2.3759580028463317E-2</v>
      </c>
      <c r="N1259" s="177">
        <f>IFERROR(_xll.qlIndexFixing(ONIndex1M,I1259,TRUE,_xll.ohTrigger(RecalcTrigger,Trigger1M)),NA())</f>
        <v>2.2552574172950424E-2</v>
      </c>
      <c r="O1259" s="44">
        <f>IFERROR(_xll.qlIndexFixing(ONIndex3M,I1259,TRUE,_xll.ohTrigger(RecalcTrigger,Trigger3M)),NA())</f>
        <v>2.3055972523007284E-2</v>
      </c>
      <c r="P1259" s="44">
        <f>IFERROR(_xll.qlIndexFixing(ONIndex6M,I1259,TRUE,_xll.ohTrigger(RecalcTrigger,Trigger6M)),NA())</f>
        <v>2.3204840868487064E-2</v>
      </c>
      <c r="Q1259" s="178">
        <f>IFERROR(_xll.qlIndexFixing(ONIndex1Y,I1259,TRUE,_xll.ohTrigger(RecalcTrigger,Trigger1Y)),NA())</f>
        <v>2.3672269384065192E-2</v>
      </c>
    </row>
    <row r="1260" spans="2:17" x14ac:dyDescent="0.2">
      <c r="B1260" s="39" t="s">
        <v>42</v>
      </c>
      <c r="D1260" s="42">
        <f>_xll.qlCalendarAdvance(Calendar,$D1259,B1260,"f",FALSE)</f>
        <v>48219</v>
      </c>
      <c r="E1260" s="172">
        <f>_xll.qlInterestRateIndexValueDate(IndexON,D1260)</f>
        <v>48219</v>
      </c>
      <c r="F1260" s="188">
        <f>IFERROR(_xll.qlIndexFixing(IndexON,D1260,TRUE,_xll.ohTrigger(RecalcTrigger,TriggerON)),NA())</f>
        <v>2.2005469160595315E-2</v>
      </c>
      <c r="H1260" s="42">
        <f>_xll.qlCalendarAdvance(Calendar,$H1259,B1260,"f",FALSE)</f>
        <v>48219</v>
      </c>
      <c r="I1260" s="172">
        <f>_xll.qlInterestRateIndexValueDate(Index1M,$H1260)</f>
        <v>48219</v>
      </c>
      <c r="J1260" s="177">
        <f>IFERROR(_xll.qlIndexFixing(Index1M,$H1260,TRUE,_xll.ohTrigger(RecalcTrigger,Trigger1M)),NA())</f>
        <v>2.2554985991500173E-2</v>
      </c>
      <c r="K1260" s="44">
        <f>IFERROR(_xll.qlIndexFixing(Index3M,H1260,TRUE,_xll.ohTrigger(RecalcTrigger,Trigger3M)),NA())</f>
        <v>2.3070577141502957E-2</v>
      </c>
      <c r="L1260" s="44">
        <f>IFERROR(_xll.qlIndexFixing(Index6M,$H1260,TRUE,_xll.ohTrigger(RecalcTrigger,Trigger6M)),NA())</f>
        <v>2.324533719349928E-2</v>
      </c>
      <c r="M1260" s="178">
        <f>IFERROR(_xll.qlIndexFixing(Index1Y,$H1260,TRUE,_xll.ohTrigger(RecalcTrigger,Trigger1Y)),NA())</f>
        <v>2.3751880613461559E-2</v>
      </c>
      <c r="N1260" s="177">
        <f>IFERROR(_xll.qlIndexFixing(ONIndex1M,I1260,TRUE,_xll.ohTrigger(RecalcTrigger,Trigger1M)),NA())</f>
        <v>2.254672923107548E-2</v>
      </c>
      <c r="O1260" s="44">
        <f>IFERROR(_xll.qlIndexFixing(ONIndex3M,I1260,TRUE,_xll.ohTrigger(RecalcTrigger,Trigger3M)),NA())</f>
        <v>2.3049202437026572E-2</v>
      </c>
      <c r="P1260" s="44">
        <f>IFERROR(_xll.qlIndexFixing(ONIndex6M,I1260,TRUE,_xll.ohTrigger(RecalcTrigger,Trigger6M)),NA())</f>
        <v>2.3198374263141419E-2</v>
      </c>
      <c r="Q1260" s="178">
        <f>IFERROR(_xll.qlIndexFixing(ONIndex1Y,I1260,TRUE,_xll.ohTrigger(RecalcTrigger,Trigger1Y)),NA())</f>
        <v>2.3665351611580343E-2</v>
      </c>
    </row>
    <row r="1261" spans="2:17" x14ac:dyDescent="0.2">
      <c r="B1261" s="39" t="s">
        <v>42</v>
      </c>
      <c r="D1261" s="42">
        <f>_xll.qlCalendarAdvance(Calendar,$D1260,B1261,"f",FALSE)</f>
        <v>48226</v>
      </c>
      <c r="E1261" s="172">
        <f>_xll.qlInterestRateIndexValueDate(IndexON,D1261)</f>
        <v>48226</v>
      </c>
      <c r="F1261" s="188">
        <f>IFERROR(_xll.qlIndexFixing(IndexON,D1261,TRUE,_xll.ohTrigger(RecalcTrigger,TriggerON)),NA())</f>
        <v>2.199967241216183E-2</v>
      </c>
      <c r="H1261" s="42">
        <f>_xll.qlCalendarAdvance(Calendar,$H1260,B1261,"f",FALSE)</f>
        <v>48226</v>
      </c>
      <c r="I1261" s="172">
        <f>_xll.qlInterestRateIndexValueDate(Index1M,$H1261)</f>
        <v>48226</v>
      </c>
      <c r="J1261" s="177">
        <f>IFERROR(_xll.qlIndexFixing(Index1M,$H1261,TRUE,_xll.ohTrigger(RecalcTrigger,Trigger1M)),NA())</f>
        <v>2.254905590478434E-2</v>
      </c>
      <c r="K1261" s="44">
        <f>IFERROR(_xll.qlIndexFixing(Index3M,H1261,TRUE,_xll.ohTrigger(RecalcTrigger,Trigger3M)),NA())</f>
        <v>2.3063653970191361E-2</v>
      </c>
      <c r="L1261" s="44">
        <f>IFERROR(_xll.qlIndexFixing(Index6M,$H1261,TRUE,_xll.ohTrigger(RecalcTrigger,Trigger6M)),NA())</f>
        <v>2.3238511703593014E-2</v>
      </c>
      <c r="M1261" s="178">
        <f>IFERROR(_xll.qlIndexFixing(Index1Y,$H1261,TRUE,_xll.ohTrigger(RecalcTrigger,Trigger1Y)),NA())</f>
        <v>2.3744157578961721E-2</v>
      </c>
      <c r="N1261" s="177">
        <f>IFERROR(_xll.qlIndexFixing(ONIndex1M,I1261,TRUE,_xll.ohTrigger(RecalcTrigger,Trigger1M)),NA())</f>
        <v>2.2540860688442521E-2</v>
      </c>
      <c r="O1261" s="44">
        <f>IFERROR(_xll.qlIndexFixing(ONIndex3M,I1261,TRUE,_xll.ohTrigger(RecalcTrigger,Trigger3M)),NA())</f>
        <v>2.3042417014090821E-2</v>
      </c>
      <c r="P1261" s="44">
        <f>IFERROR(_xll.qlIndexFixing(ONIndex6M,I1261,TRUE,_xll.ohTrigger(RecalcTrigger,Trigger6M)),NA())</f>
        <v>2.3191887475002559E-2</v>
      </c>
      <c r="Q1261" s="178">
        <f>IFERROR(_xll.qlIndexFixing(ONIndex1Y,I1261,TRUE,_xll.ohTrigger(RecalcTrigger,Trigger1Y)),NA())</f>
        <v>2.365841071075625E-2</v>
      </c>
    </row>
    <row r="1262" spans="2:17" x14ac:dyDescent="0.2">
      <c r="B1262" s="39" t="s">
        <v>42</v>
      </c>
      <c r="D1262" s="42">
        <f>_xll.qlCalendarAdvance(Calendar,$D1261,B1262,"f",FALSE)</f>
        <v>48233</v>
      </c>
      <c r="E1262" s="172">
        <f>_xll.qlInterestRateIndexValueDate(IndexON,D1262)</f>
        <v>48233</v>
      </c>
      <c r="F1262" s="188">
        <f>IFERROR(_xll.qlIndexFixing(IndexON,D1262,TRUE,_xll.ohTrigger(RecalcTrigger,TriggerON)),NA())</f>
        <v>2.19938568207112E-2</v>
      </c>
      <c r="H1262" s="42">
        <f>_xll.qlCalendarAdvance(Calendar,$H1261,B1262,"f",FALSE)</f>
        <v>48233</v>
      </c>
      <c r="I1262" s="172">
        <f>_xll.qlInterestRateIndexValueDate(Index1M,$H1262)</f>
        <v>48233</v>
      </c>
      <c r="J1262" s="177">
        <f>IFERROR(_xll.qlIndexFixing(Index1M,$H1262,TRUE,_xll.ohTrigger(RecalcTrigger,Trigger1M)),NA())</f>
        <v>2.2543102176554666E-2</v>
      </c>
      <c r="K1262" s="44">
        <f>IFERROR(_xll.qlIndexFixing(Index3M,H1262,TRUE,_xll.ohTrigger(RecalcTrigger,Trigger3M)),NA())</f>
        <v>2.3056715386467967E-2</v>
      </c>
      <c r="L1262" s="44">
        <f>IFERROR(_xll.qlIndexFixing(Index6M,$H1262,TRUE,_xll.ohTrigger(RecalcTrigger,Trigger6M)),NA())</f>
        <v>2.3231665821307403E-2</v>
      </c>
      <c r="M1262" s="178">
        <f>IFERROR(_xll.qlIndexFixing(Index1Y,$H1262,TRUE,_xll.ohTrigger(RecalcTrigger,Trigger1Y)),NA())</f>
        <v>2.3736410925500558E-2</v>
      </c>
      <c r="N1262" s="177">
        <f>IFERROR(_xll.qlIndexFixing(ONIndex1M,I1262,TRUE,_xll.ohTrigger(RecalcTrigger,Trigger1M)),NA())</f>
        <v>2.2534968545213641E-2</v>
      </c>
      <c r="O1262" s="44">
        <f>IFERROR(_xll.qlIndexFixing(ONIndex3M,I1262,TRUE,_xll.ohTrigger(RecalcTrigger,Trigger3M)),NA())</f>
        <v>2.3035616254200031E-2</v>
      </c>
      <c r="P1262" s="44">
        <f>IFERROR(_xll.qlIndexFixing(ONIndex6M,I1262,TRUE,_xll.ohTrigger(RecalcTrigger,Trigger6M)),NA())</f>
        <v>2.3185380504070485E-2</v>
      </c>
      <c r="Q1262" s="178">
        <f>IFERROR(_xll.qlIndexFixing(ONIndex1Y,I1262,TRUE,_xll.ohTrigger(RecalcTrigger,Trigger1Y)),NA())</f>
        <v>2.365144668167396E-2</v>
      </c>
    </row>
    <row r="1263" spans="2:17" x14ac:dyDescent="0.2">
      <c r="B1263" s="39" t="s">
        <v>42</v>
      </c>
      <c r="D1263" s="42">
        <f>_xll.qlCalendarAdvance(Calendar,$D1262,B1263,"f",FALSE)</f>
        <v>48240</v>
      </c>
      <c r="E1263" s="172">
        <f>_xll.qlInterestRateIndexValueDate(IndexON,D1263)</f>
        <v>48240</v>
      </c>
      <c r="F1263" s="188">
        <f>IFERROR(_xll.qlIndexFixing(IndexON,D1263,TRUE,_xll.ohTrigger(RecalcTrigger,TriggerON)),NA())</f>
        <v>2.1988022386162376E-2</v>
      </c>
      <c r="H1263" s="42">
        <f>_xll.qlCalendarAdvance(Calendar,$H1262,B1263,"f",FALSE)</f>
        <v>48240</v>
      </c>
      <c r="I1263" s="172">
        <f>_xll.qlInterestRateIndexValueDate(Index1M,$H1263)</f>
        <v>48240</v>
      </c>
      <c r="J1263" s="177">
        <f>IFERROR(_xll.qlIndexFixing(Index1M,$H1263,TRUE,_xll.ohTrigger(RecalcTrigger,Trigger1M)),NA())</f>
        <v>2.2537124806855605E-2</v>
      </c>
      <c r="K1263" s="44">
        <f>IFERROR(_xll.qlIndexFixing(Index3M,H1263,TRUE,_xll.ohTrigger(RecalcTrigger,Trigger3M)),NA())</f>
        <v>2.3049761390412041E-2</v>
      </c>
      <c r="L1263" s="44">
        <f>IFERROR(_xll.qlIndexFixing(Index6M,$H1263,TRUE,_xll.ohTrigger(RecalcTrigger,Trigger6M)),NA())</f>
        <v>2.3224799546849074E-2</v>
      </c>
      <c r="M1263" s="178">
        <f>IFERROR(_xll.qlIndexFixing(Index1Y,$H1263,TRUE,_xll.ohTrigger(RecalcTrigger,Trigger1Y)),NA())</f>
        <v>2.3728640653616614E-2</v>
      </c>
      <c r="N1263" s="177">
        <f>IFERROR(_xll.qlIndexFixing(ONIndex1M,I1263,TRUE,_xll.ohTrigger(RecalcTrigger,Trigger1M)),NA())</f>
        <v>2.2529052801307792E-2</v>
      </c>
      <c r="O1263" s="44">
        <f>IFERROR(_xll.qlIndexFixing(ONIndex3M,I1263,TRUE,_xll.ohTrigger(RecalcTrigger,Trigger3M)),NA())</f>
        <v>2.3028800157435247E-2</v>
      </c>
      <c r="P1263" s="44">
        <f>IFERROR(_xll.qlIndexFixing(ONIndex6M,I1263,TRUE,_xll.ohTrigger(RecalcTrigger,Trigger6M)),NA())</f>
        <v>2.3178853350507289E-2</v>
      </c>
      <c r="Q1263" s="178">
        <f>IFERROR(_xll.qlIndexFixing(ONIndex1Y,I1263,TRUE,_xll.ohTrigger(RecalcTrigger,Trigger1Y)),NA())</f>
        <v>2.3644459524252426E-2</v>
      </c>
    </row>
    <row r="1264" spans="2:17" x14ac:dyDescent="0.2">
      <c r="B1264" s="39" t="s">
        <v>42</v>
      </c>
      <c r="D1264" s="42">
        <f>_xll.qlCalendarAdvance(Calendar,$D1263,B1264,"f",FALSE)</f>
        <v>48247</v>
      </c>
      <c r="E1264" s="172">
        <f>_xll.qlInterestRateIndexValueDate(IndexON,D1264)</f>
        <v>48247</v>
      </c>
      <c r="F1264" s="188">
        <f>IFERROR(_xll.qlIndexFixing(IndexON,D1264,TRUE,_xll.ohTrigger(RecalcTrigger,TriggerON)),NA())</f>
        <v>2.1982169108515359E-2</v>
      </c>
      <c r="H1264" s="42">
        <f>_xll.qlCalendarAdvance(Calendar,$H1263,B1264,"f",FALSE)</f>
        <v>48247</v>
      </c>
      <c r="I1264" s="172">
        <f>_xll.qlInterestRateIndexValueDate(Index1M,$H1264)</f>
        <v>48247</v>
      </c>
      <c r="J1264" s="177">
        <f>IFERROR(_xll.qlIndexFixing(Index1M,$H1264,TRUE,_xll.ohTrigger(RecalcTrigger,Trigger1M)),NA())</f>
        <v>2.2530594954281769E-2</v>
      </c>
      <c r="K1264" s="44">
        <f>IFERROR(_xll.qlIndexFixing(Index3M,H1264,TRUE,_xll.ohTrigger(RecalcTrigger,Trigger3M)),NA())</f>
        <v>2.3042791982102847E-2</v>
      </c>
      <c r="L1264" s="44">
        <f>IFERROR(_xll.qlIndexFixing(Index6M,$H1264,TRUE,_xll.ohTrigger(RecalcTrigger,Trigger6M)),NA())</f>
        <v>2.3217912880425986E-2</v>
      </c>
      <c r="M1264" s="178">
        <f>IFERROR(_xll.qlIndexFixing(Index1Y,$H1264,TRUE,_xll.ohTrigger(RecalcTrigger,Trigger1Y)),NA())</f>
        <v>2.3720846763849755E-2</v>
      </c>
      <c r="N1264" s="177">
        <f>IFERROR(_xll.qlIndexFixing(ONIndex1M,I1264,TRUE,_xll.ohTrigger(RecalcTrigger,Trigger1M)),NA())</f>
        <v>2.2523113456724975E-2</v>
      </c>
      <c r="O1264" s="44">
        <f>IFERROR(_xll.qlIndexFixing(ONIndex3M,I1264,TRUE,_xll.ohTrigger(RecalcTrigger,Trigger3M)),NA())</f>
        <v>2.3021968723472286E-2</v>
      </c>
      <c r="P1264" s="44">
        <f>IFERROR(_xll.qlIndexFixing(ONIndex6M,I1264,TRUE,_xll.ohTrigger(RecalcTrigger,Trigger6M)),NA())</f>
        <v>2.3172306014231925E-2</v>
      </c>
      <c r="Q1264" s="178">
        <f>IFERROR(_xll.qlIndexFixing(ONIndex1Y,I1264,TRUE,_xll.ohTrigger(RecalcTrigger,Trigger1Y)),NA())</f>
        <v>2.363744923865374E-2</v>
      </c>
    </row>
    <row r="1265" spans="2:17" x14ac:dyDescent="0.2">
      <c r="B1265" s="39" t="s">
        <v>42</v>
      </c>
      <c r="D1265" s="42">
        <f>_xll.qlCalendarAdvance(Calendar,$D1264,B1265,"f",FALSE)</f>
        <v>48254</v>
      </c>
      <c r="E1265" s="172">
        <f>_xll.qlInterestRateIndexValueDate(IndexON,D1265)</f>
        <v>48254</v>
      </c>
      <c r="F1265" s="188">
        <f>IFERROR(_xll.qlIndexFixing(IndexON,D1265,TRUE,_xll.ohTrigger(RecalcTrigger,TriggerON)),NA())</f>
        <v>2.1976296987851196E-2</v>
      </c>
      <c r="H1265" s="42">
        <f>_xll.qlCalendarAdvance(Calendar,$H1264,B1265,"f",FALSE)</f>
        <v>48254</v>
      </c>
      <c r="I1265" s="172">
        <f>_xll.qlInterestRateIndexValueDate(Index1M,$H1265)</f>
        <v>48254</v>
      </c>
      <c r="J1265" s="177">
        <f>IFERROR(_xll.qlIndexFixing(Index1M,$H1265,TRUE,_xll.ohTrigger(RecalcTrigger,Trigger1M)),NA())</f>
        <v>2.2524574421631881E-2</v>
      </c>
      <c r="K1265" s="44">
        <f>IFERROR(_xll.qlIndexFixing(Index3M,H1265,TRUE,_xll.ohTrigger(RecalcTrigger,Trigger3M)),NA())</f>
        <v>2.3035583418085946E-2</v>
      </c>
      <c r="L1265" s="44">
        <f>IFERROR(_xll.qlIndexFixing(Index6M,$H1265,TRUE,_xll.ohTrigger(RecalcTrigger,Trigger6M)),NA())</f>
        <v>2.3211005822245209E-2</v>
      </c>
      <c r="M1265" s="178">
        <f>IFERROR(_xll.qlIndexFixing(Index1Y,$H1265,TRUE,_xll.ohTrigger(RecalcTrigger,Trigger1Y)),NA())</f>
        <v>2.3713029256742502E-2</v>
      </c>
      <c r="N1265" s="177">
        <f>IFERROR(_xll.qlIndexFixing(ONIndex1M,I1265,TRUE,_xll.ohTrigger(RecalcTrigger,Trigger1M)),NA())</f>
        <v>2.2517150511465189E-2</v>
      </c>
      <c r="O1265" s="44">
        <f>IFERROR(_xll.qlIndexFixing(ONIndex3M,I1265,TRUE,_xll.ohTrigger(RecalcTrigger,Trigger3M)),NA())</f>
        <v>2.3015121952716378E-2</v>
      </c>
      <c r="P1265" s="44">
        <f>IFERROR(_xll.qlIndexFixing(ONIndex6M,I1265,TRUE,_xll.ohTrigger(RecalcTrigger,Trigger6M)),NA())</f>
        <v>2.3165738495163346E-2</v>
      </c>
      <c r="Q1265" s="178">
        <f>IFERROR(_xll.qlIndexFixing(ONIndex1Y,I1265,TRUE,_xll.ohTrigger(RecalcTrigger,Trigger1Y)),NA())</f>
        <v>2.3630415824634765E-2</v>
      </c>
    </row>
    <row r="1266" spans="2:17" x14ac:dyDescent="0.2">
      <c r="B1266" s="39" t="s">
        <v>42</v>
      </c>
      <c r="D1266" s="42">
        <f>_xll.qlCalendarAdvance(Calendar,$D1265,B1266,"f",FALSE)</f>
        <v>48261</v>
      </c>
      <c r="E1266" s="172">
        <f>_xll.qlInterestRateIndexValueDate(IndexON,D1266)</f>
        <v>48261</v>
      </c>
      <c r="F1266" s="188">
        <f>IFERROR(_xll.qlIndexFixing(IndexON,D1266,TRUE,_xll.ohTrigger(RecalcTrigger,TriggerON)),NA())</f>
        <v>2.1970406024169886E-2</v>
      </c>
      <c r="H1266" s="42">
        <f>_xll.qlCalendarAdvance(Calendar,$H1265,B1266,"f",FALSE)</f>
        <v>48261</v>
      </c>
      <c r="I1266" s="172">
        <f>_xll.qlInterestRateIndexValueDate(Index1M,$H1266)</f>
        <v>48261</v>
      </c>
      <c r="J1266" s="177">
        <f>IFERROR(_xll.qlIndexFixing(Index1M,$H1266,TRUE,_xll.ohTrigger(RecalcTrigger,Trigger1M)),NA())</f>
        <v>2.2518530250325054E-2</v>
      </c>
      <c r="K1266" s="44">
        <f>IFERROR(_xll.qlIndexFixing(Index3M,H1266,TRUE,_xll.ohTrigger(RecalcTrigger,Trigger3M)),NA())</f>
        <v>2.3028584726761073E-2</v>
      </c>
      <c r="L1266" s="44">
        <f>IFERROR(_xll.qlIndexFixing(Index6M,$H1266,TRUE,_xll.ohTrigger(RecalcTrigger,Trigger6M)),NA())</f>
        <v>2.3204078372514703E-2</v>
      </c>
      <c r="M1266" s="178">
        <f>IFERROR(_xll.qlIndexFixing(Index1Y,$H1266,TRUE,_xll.ohTrigger(RecalcTrigger,Trigger1Y)),NA())</f>
        <v>2.3705188132837601E-2</v>
      </c>
      <c r="N1266" s="177">
        <f>IFERROR(_xll.qlIndexFixing(ONIndex1M,I1266,TRUE,_xll.ohTrigger(RecalcTrigger,Trigger1M)),NA())</f>
        <v>2.2511163965528436E-2</v>
      </c>
      <c r="O1266" s="44">
        <f>IFERROR(_xll.qlIndexFixing(ONIndex3M,I1266,TRUE,_xll.ohTrigger(RecalcTrigger,Trigger3M)),NA())</f>
        <v>2.3008259844843337E-2</v>
      </c>
      <c r="P1266" s="44">
        <f>IFERROR(_xll.qlIndexFixing(ONIndex6M,I1266,TRUE,_xll.ohTrigger(RecalcTrigger,Trigger6M)),NA())</f>
        <v>2.3159150793463645E-2</v>
      </c>
      <c r="Q1266" s="178">
        <f>IFERROR(_xll.qlIndexFixing(ONIndex1Y,I1266,TRUE,_xll.ohTrigger(RecalcTrigger,Trigger1Y)),NA())</f>
        <v>2.3623359282357592E-2</v>
      </c>
    </row>
    <row r="1267" spans="2:17" x14ac:dyDescent="0.2">
      <c r="B1267" s="39" t="s">
        <v>42</v>
      </c>
      <c r="D1267" s="42">
        <f>_xll.qlCalendarAdvance(Calendar,$D1266,B1267,"f",FALSE)</f>
        <v>48268</v>
      </c>
      <c r="E1267" s="172">
        <f>_xll.qlInterestRateIndexValueDate(IndexON,D1267)</f>
        <v>48268</v>
      </c>
      <c r="F1267" s="188">
        <f>IFERROR(_xll.qlIndexFixing(IndexON,D1267,TRUE,_xll.ohTrigger(RecalcTrigger,TriggerON)),NA())</f>
        <v>2.1964496217309337E-2</v>
      </c>
      <c r="H1267" s="42">
        <f>_xll.qlCalendarAdvance(Calendar,$H1266,B1267,"f",FALSE)</f>
        <v>48268</v>
      </c>
      <c r="I1267" s="172">
        <f>_xll.qlInterestRateIndexValueDate(Index1M,$H1267)</f>
        <v>48268</v>
      </c>
      <c r="J1267" s="177">
        <f>IFERROR(_xll.qlIndexFixing(Index1M,$H1267,TRUE,_xll.ohTrigger(RecalcTrigger,Trigger1M)),NA())</f>
        <v>2.2512462440400425E-2</v>
      </c>
      <c r="K1267" s="44">
        <f>IFERROR(_xll.qlIndexFixing(Index3M,H1267,TRUE,_xll.ohTrigger(RecalcTrigger,Trigger3M)),NA())</f>
        <v>2.3021570624253574E-2</v>
      </c>
      <c r="L1267" s="44">
        <f>IFERROR(_xll.qlIndexFixing(Index6M,$H1267,TRUE,_xll.ohTrigger(RecalcTrigger,Trigger6M)),NA())</f>
        <v>2.3197130531444201E-2</v>
      </c>
      <c r="M1267" s="178">
        <f>IFERROR(_xll.qlIndexFixing(Index1Y,$H1267,TRUE,_xll.ohTrigger(RecalcTrigger,Trigger1Y)),NA())</f>
        <v>2.3697323392680228E-2</v>
      </c>
      <c r="N1267" s="177">
        <f>IFERROR(_xll.qlIndexFixing(ONIndex1M,I1267,TRUE,_xll.ohTrigger(RecalcTrigger,Trigger1M)),NA())</f>
        <v>2.250515381899576E-2</v>
      </c>
      <c r="O1267" s="44">
        <f>IFERROR(_xll.qlIndexFixing(ONIndex3M,I1267,TRUE,_xll.ohTrigger(RecalcTrigger,Trigger3M)),NA())</f>
        <v>2.300138240017735E-2</v>
      </c>
      <c r="P1267" s="44">
        <f>IFERROR(_xll.qlIndexFixing(ONIndex6M,I1267,TRUE,_xll.ohTrigger(RecalcTrigger,Trigger6M)),NA())</f>
        <v>2.315254290897073E-2</v>
      </c>
      <c r="Q1267" s="178">
        <f>IFERROR(_xll.qlIndexFixing(ONIndex1Y,I1267,TRUE,_xll.ohTrigger(RecalcTrigger,Trigger1Y)),NA())</f>
        <v>2.3616279611903268E-2</v>
      </c>
    </row>
    <row r="1268" spans="2:17" x14ac:dyDescent="0.2">
      <c r="B1268" s="39" t="s">
        <v>42</v>
      </c>
      <c r="D1268" s="42">
        <f>_xll.qlCalendarAdvance(Calendar,$D1267,B1268,"f",FALSE)</f>
        <v>48275</v>
      </c>
      <c r="E1268" s="172">
        <f>_xll.qlInterestRateIndexValueDate(IndexON,D1268)</f>
        <v>48275</v>
      </c>
      <c r="F1268" s="188">
        <f>IFERROR(_xll.qlIndexFixing(IndexON,D1268,TRUE,_xll.ohTrigger(RecalcTrigger,TriggerON)),NA())</f>
        <v>2.1958567567431642E-2</v>
      </c>
      <c r="H1268" s="42">
        <f>_xll.qlCalendarAdvance(Calendar,$H1267,B1268,"f",FALSE)</f>
        <v>48275</v>
      </c>
      <c r="I1268" s="172">
        <f>_xll.qlInterestRateIndexValueDate(Index1M,$H1268)</f>
        <v>48275</v>
      </c>
      <c r="J1268" s="177">
        <f>IFERROR(_xll.qlIndexFixing(Index1M,$H1268,TRUE,_xll.ohTrigger(RecalcTrigger,Trigger1M)),NA())</f>
        <v>2.2506883337516811E-2</v>
      </c>
      <c r="K1268" s="44">
        <f>IFERROR(_xll.qlIndexFixing(Index3M,H1268,TRUE,_xll.ohTrigger(RecalcTrigger,Trigger3M)),NA())</f>
        <v>2.3014979207219007E-2</v>
      </c>
      <c r="L1268" s="44">
        <f>IFERROR(_xll.qlIndexFixing(Index6M,$H1268,TRUE,_xll.ohTrigger(RecalcTrigger,Trigger6M)),NA())</f>
        <v>2.319062013333107E-2</v>
      </c>
      <c r="M1268" s="178">
        <f>IFERROR(_xll.qlIndexFixing(Index1Y,$H1268,TRUE,_xll.ohTrigger(RecalcTrigger,Trigger1Y)),NA())</f>
        <v>2.36892512336071E-2</v>
      </c>
      <c r="N1268" s="177">
        <f>IFERROR(_xll.qlIndexFixing(ONIndex1M,I1268,TRUE,_xll.ohTrigger(RecalcTrigger,Trigger1M)),NA())</f>
        <v>2.2499120071786116E-2</v>
      </c>
      <c r="O1268" s="44">
        <f>IFERROR(_xll.qlIndexFixing(ONIndex3M,I1268,TRUE,_xll.ohTrigger(RecalcTrigger,Trigger3M)),NA())</f>
        <v>2.2994489618394232E-2</v>
      </c>
      <c r="P1268" s="44">
        <f>IFERROR(_xll.qlIndexFixing(ONIndex6M,I1268,TRUE,_xll.ohTrigger(RecalcTrigger,Trigger6M)),NA())</f>
        <v>2.3145914841684601E-2</v>
      </c>
      <c r="Q1268" s="178">
        <f>IFERROR(_xll.qlIndexFixing(ONIndex1Y,I1268,TRUE,_xll.ohTrigger(RecalcTrigger,Trigger1Y)),NA())</f>
        <v>2.36091768131097E-2</v>
      </c>
    </row>
    <row r="1269" spans="2:17" x14ac:dyDescent="0.2">
      <c r="B1269" s="39" t="s">
        <v>42</v>
      </c>
      <c r="D1269" s="42">
        <f>_xll.qlCalendarAdvance(Calendar,$D1268,B1269,"f",FALSE)</f>
        <v>48282</v>
      </c>
      <c r="E1269" s="172">
        <f>_xll.qlInterestRateIndexValueDate(IndexON,D1269)</f>
        <v>48282</v>
      </c>
      <c r="F1269" s="188">
        <f>IFERROR(_xll.qlIndexFixing(IndexON,D1269,TRUE,_xll.ohTrigger(RecalcTrigger,TriggerON)),NA())</f>
        <v>2.1952620074536799E-2</v>
      </c>
      <c r="H1269" s="42">
        <f>_xll.qlCalendarAdvance(Calendar,$H1268,B1269,"f",FALSE)</f>
        <v>48282</v>
      </c>
      <c r="I1269" s="172">
        <f>_xll.qlInterestRateIndexValueDate(Index1M,$H1269)</f>
        <v>48282</v>
      </c>
      <c r="J1269" s="177">
        <f>IFERROR(_xll.qlIndexFixing(Index1M,$H1269,TRUE,_xll.ohTrigger(RecalcTrigger,Trigger1M)),NA())</f>
        <v>2.2500764119736047E-2</v>
      </c>
      <c r="K1269" s="44">
        <f>IFERROR(_xll.qlIndexFixing(Index3M,H1269,TRUE,_xll.ohTrigger(RecalcTrigger,Trigger3M)),NA())</f>
        <v>2.3007931194964224E-2</v>
      </c>
      <c r="L1269" s="44">
        <f>IFERROR(_xll.qlIndexFixing(Index6M,$H1269,TRUE,_xll.ohTrigger(RecalcTrigger,Trigger6M)),NA())</f>
        <v>2.3183627714084588E-2</v>
      </c>
      <c r="M1269" s="178">
        <f>IFERROR(_xll.qlIndexFixing(Index1Y,$H1269,TRUE,_xll.ohTrigger(RecalcTrigger,Trigger1Y)),NA())</f>
        <v>2.3681341456558425E-2</v>
      </c>
      <c r="N1269" s="177">
        <f>IFERROR(_xll.qlIndexFixing(ONIndex1M,I1269,TRUE,_xll.ohTrigger(RecalcTrigger,Trigger1M)),NA())</f>
        <v>2.2493062723737411E-2</v>
      </c>
      <c r="O1269" s="44">
        <f>IFERROR(_xll.qlIndexFixing(ONIndex3M,I1269,TRUE,_xll.ohTrigger(RecalcTrigger,Trigger3M)),NA())</f>
        <v>2.298758149973712E-2</v>
      </c>
      <c r="P1269" s="44">
        <f>IFERROR(_xll.qlIndexFixing(ONIndex6M,I1269,TRUE,_xll.ohTrigger(RecalcTrigger,Trigger6M)),NA())</f>
        <v>2.3139266591848395E-2</v>
      </c>
      <c r="Q1269" s="178">
        <f>IFERROR(_xll.qlIndexFixing(ONIndex1Y,I1269,TRUE,_xll.ohTrigger(RecalcTrigger,Trigger1Y)),NA())</f>
        <v>2.3602050886057935E-2</v>
      </c>
    </row>
    <row r="1270" spans="2:17" x14ac:dyDescent="0.2">
      <c r="B1270" s="39" t="s">
        <v>42</v>
      </c>
      <c r="D1270" s="42">
        <f>_xll.qlCalendarAdvance(Calendar,$D1269,B1270,"f",FALSE)</f>
        <v>48289</v>
      </c>
      <c r="E1270" s="172">
        <f>_xll.qlInterestRateIndexValueDate(IndexON,D1270)</f>
        <v>48289</v>
      </c>
      <c r="F1270" s="188">
        <f>IFERROR(_xll.qlIndexFixing(IndexON,D1270,TRUE,_xll.ohTrigger(RecalcTrigger,TriggerON)),NA())</f>
        <v>2.1946653738462718E-2</v>
      </c>
      <c r="H1270" s="42">
        <f>_xll.qlCalendarAdvance(Calendar,$H1269,B1270,"f",FALSE)</f>
        <v>48289</v>
      </c>
      <c r="I1270" s="172">
        <f>_xll.qlInterestRateIndexValueDate(Index1M,$H1270)</f>
        <v>48289</v>
      </c>
      <c r="J1270" s="177">
        <f>IFERROR(_xll.qlIndexFixing(Index1M,$H1270,TRUE,_xll.ohTrigger(RecalcTrigger,Trigger1M)),NA())</f>
        <v>2.2494621260736869E-2</v>
      </c>
      <c r="K1270" s="44">
        <f>IFERROR(_xll.qlIndexFixing(Index3M,H1270,TRUE,_xll.ohTrigger(RecalcTrigger,Trigger3M)),NA())</f>
        <v>2.3000867770110033E-2</v>
      </c>
      <c r="L1270" s="44">
        <f>IFERROR(_xll.qlIndexFixing(Index6M,$H1270,TRUE,_xll.ohTrigger(RecalcTrigger,Trigger6M)),NA())</f>
        <v>2.31766149018496E-2</v>
      </c>
      <c r="M1270" s="178">
        <f>IFERROR(_xll.qlIndexFixing(Index1Y,$H1270,TRUE,_xll.ohTrigger(RecalcTrigger,Trigger1Y)),NA())</f>
        <v>2.3673408066209101E-2</v>
      </c>
      <c r="N1270" s="177">
        <f>IFERROR(_xll.qlIndexFixing(ONIndex1M,I1270,TRUE,_xll.ohTrigger(RecalcTrigger,Trigger1M)),NA())</f>
        <v>2.2486981775254877E-2</v>
      </c>
      <c r="O1270" s="44">
        <f>IFERROR(_xll.qlIndexFixing(ONIndex3M,I1270,TRUE,_xll.ohTrigger(RecalcTrigger,Trigger3M)),NA())</f>
        <v>2.2980658043962876E-2</v>
      </c>
      <c r="P1270" s="44">
        <f>IFERROR(_xll.qlIndexFixing(ONIndex6M,I1270,TRUE,_xll.ohTrigger(RecalcTrigger,Trigger6M)),NA())</f>
        <v>2.3132598159218976E-2</v>
      </c>
      <c r="Q1270" s="178">
        <f>IFERROR(_xll.qlIndexFixing(ONIndex1Y,I1270,TRUE,_xll.ohTrigger(RecalcTrigger,Trigger1Y)),NA())</f>
        <v>2.3594901830666926E-2</v>
      </c>
    </row>
    <row r="1271" spans="2:17" x14ac:dyDescent="0.2">
      <c r="B1271" s="39" t="s">
        <v>42</v>
      </c>
      <c r="D1271" s="42">
        <f>_xll.qlCalendarAdvance(Calendar,$D1270,B1271,"f",FALSE)</f>
        <v>48296</v>
      </c>
      <c r="E1271" s="172">
        <f>_xll.qlInterestRateIndexValueDate(IndexON,D1271)</f>
        <v>48296</v>
      </c>
      <c r="F1271" s="188">
        <f>IFERROR(_xll.qlIndexFixing(IndexON,D1271,TRUE,_xll.ohTrigger(RecalcTrigger,TriggerON)),NA())</f>
        <v>2.1940668559290444E-2</v>
      </c>
      <c r="H1271" s="42">
        <f>_xll.qlCalendarAdvance(Calendar,$H1270,B1271,"f",FALSE)</f>
        <v>48296</v>
      </c>
      <c r="I1271" s="172">
        <f>_xll.qlInterestRateIndexValueDate(Index1M,$H1271)</f>
        <v>48296</v>
      </c>
      <c r="J1271" s="177">
        <f>IFERROR(_xll.qlIndexFixing(Index1M,$H1271,TRUE,_xll.ohTrigger(RecalcTrigger,Trigger1M)),NA())</f>
        <v>2.2488454760553271E-2</v>
      </c>
      <c r="K1271" s="44">
        <f>IFERROR(_xll.qlIndexFixing(Index3M,H1271,TRUE,_xll.ohTrigger(RecalcTrigger,Trigger3M)),NA())</f>
        <v>2.2993788932741E-2</v>
      </c>
      <c r="L1271" s="44">
        <f>IFERROR(_xll.qlIndexFixing(Index6M,$H1271,TRUE,_xll.ohTrigger(RecalcTrigger,Trigger6M)),NA())</f>
        <v>2.3169581696839293E-2</v>
      </c>
      <c r="M1271" s="178">
        <f>IFERROR(_xll.qlIndexFixing(Index1Y,$H1271,TRUE,_xll.ohTrigger(RecalcTrigger,Trigger1Y)),NA())</f>
        <v>2.3665451063108467E-2</v>
      </c>
      <c r="N1271" s="177">
        <f>IFERROR(_xll.qlIndexFixing(ONIndex1M,I1271,TRUE,_xll.ohTrigger(RecalcTrigger,Trigger1M)),NA())</f>
        <v>2.2480877226014329E-2</v>
      </c>
      <c r="O1271" s="44">
        <f>IFERROR(_xll.qlIndexFixing(ONIndex3M,I1271,TRUE,_xll.ohTrigger(RecalcTrigger,Trigger3M)),NA())</f>
        <v>2.2973719251314639E-2</v>
      </c>
      <c r="P1271" s="44">
        <f>IFERROR(_xll.qlIndexFixing(ONIndex6M,I1271,TRUE,_xll.ohTrigger(RecalcTrigger,Trigger6M)),NA())</f>
        <v>2.3125909543796341E-2</v>
      </c>
      <c r="Q1271" s="178">
        <f>IFERROR(_xll.qlIndexFixing(ONIndex1Y,I1271,TRUE,_xll.ohTrigger(RecalcTrigger,Trigger1Y)),NA())</f>
        <v>2.3587729646936673E-2</v>
      </c>
    </row>
    <row r="1272" spans="2:17" x14ac:dyDescent="0.2">
      <c r="B1272" s="39" t="s">
        <v>42</v>
      </c>
      <c r="D1272" s="42">
        <f>_xll.qlCalendarAdvance(Calendar,$D1271,B1272,"f",FALSE)</f>
        <v>48303</v>
      </c>
      <c r="E1272" s="172">
        <f>_xll.qlInterestRateIndexValueDate(IndexON,D1272)</f>
        <v>48303</v>
      </c>
      <c r="F1272" s="188">
        <f>IFERROR(_xll.qlIndexFixing(IndexON,D1272,TRUE,_xll.ohTrigger(RecalcTrigger,TriggerON)),NA())</f>
        <v>2.1934664537101023E-2</v>
      </c>
      <c r="H1272" s="42">
        <f>_xll.qlCalendarAdvance(Calendar,$H1271,B1272,"f",FALSE)</f>
        <v>48303</v>
      </c>
      <c r="I1272" s="172">
        <f>_xll.qlInterestRateIndexValueDate(Index1M,$H1272)</f>
        <v>48303</v>
      </c>
      <c r="J1272" s="177">
        <f>IFERROR(_xll.qlIndexFixing(Index1M,$H1272,TRUE,_xll.ohTrigger(RecalcTrigger,Trigger1M)),NA())</f>
        <v>2.2482264619227081E-2</v>
      </c>
      <c r="K1272" s="44">
        <f>IFERROR(_xll.qlIndexFixing(Index3M,H1272,TRUE,_xll.ohTrigger(RecalcTrigger,Trigger3M)),NA())</f>
        <v>2.298669468293553E-2</v>
      </c>
      <c r="L1272" s="44">
        <f>IFERROR(_xll.qlIndexFixing(Index6M,$H1272,TRUE,_xll.ohTrigger(RecalcTrigger,Trigger6M)),NA())</f>
        <v>2.3162528099269056E-2</v>
      </c>
      <c r="M1272" s="178">
        <f>IFERROR(_xll.qlIndexFixing(Index1Y,$H1272,TRUE,_xll.ohTrigger(RecalcTrigger,Trigger1Y)),NA())</f>
        <v>2.3657470447808748E-2</v>
      </c>
      <c r="N1272" s="177">
        <f>IFERROR(_xll.qlIndexFixing(ONIndex1M,I1272,TRUE,_xll.ohTrigger(RecalcTrigger,Trigger1M)),NA())</f>
        <v>2.2474749076177858E-2</v>
      </c>
      <c r="O1272" s="44">
        <f>IFERROR(_xll.qlIndexFixing(ONIndex3M,I1272,TRUE,_xll.ohTrigger(RecalcTrigger,Trigger3M)),NA())</f>
        <v>2.2966765121711363E-2</v>
      </c>
      <c r="P1272" s="44">
        <f>IFERROR(_xll.qlIndexFixing(ONIndex6M,I1272,TRUE,_xll.ohTrigger(RecalcTrigger,Trigger6M)),NA())</f>
        <v>2.3119200745742585E-2</v>
      </c>
      <c r="Q1272" s="178">
        <f>IFERROR(_xll.qlIndexFixing(ONIndex1Y,I1272,TRUE,_xll.ohTrigger(RecalcTrigger,Trigger1Y)),NA())</f>
        <v>2.3580534335029268E-2</v>
      </c>
    </row>
    <row r="1273" spans="2:17" x14ac:dyDescent="0.2">
      <c r="B1273" s="39" t="s">
        <v>42</v>
      </c>
      <c r="D1273" s="42">
        <f>_xll.qlCalendarAdvance(Calendar,$D1272,B1273,"f",FALSE)</f>
        <v>48310</v>
      </c>
      <c r="E1273" s="172">
        <f>_xll.qlInterestRateIndexValueDate(IndexON,D1273)</f>
        <v>48310</v>
      </c>
      <c r="F1273" s="188">
        <f>IFERROR(_xll.qlIndexFixing(IndexON,D1273,TRUE,_xll.ohTrigger(RecalcTrigger,TriggerON)),NA())</f>
        <v>2.1928641671894455E-2</v>
      </c>
      <c r="H1273" s="42">
        <f>_xll.qlCalendarAdvance(Calendar,$H1272,B1273,"f",FALSE)</f>
        <v>48310</v>
      </c>
      <c r="I1273" s="172">
        <f>_xll.qlInterestRateIndexValueDate(Index1M,$H1273)</f>
        <v>48310</v>
      </c>
      <c r="J1273" s="177">
        <f>IFERROR(_xll.qlIndexFixing(Index1M,$H1273,TRUE,_xll.ohTrigger(RecalcTrigger,Trigger1M)),NA())</f>
        <v>2.2475805097913398E-2</v>
      </c>
      <c r="K1273" s="44">
        <f>IFERROR(_xll.qlIndexFixing(Index3M,H1273,TRUE,_xll.ohTrigger(RecalcTrigger,Trigger3M)),NA())</f>
        <v>2.2979373769185202E-2</v>
      </c>
      <c r="L1273" s="44">
        <f>IFERROR(_xll.qlIndexFixing(Index6M,$H1273,TRUE,_xll.ohTrigger(RecalcTrigger,Trigger6M)),NA())</f>
        <v>2.3155234780297032E-2</v>
      </c>
      <c r="M1273" s="178">
        <f>IFERROR(_xll.qlIndexFixing(Index1Y,$H1273,TRUE,_xll.ohTrigger(RecalcTrigger,Trigger1Y)),NA())</f>
        <v>2.3649466220863058E-2</v>
      </c>
      <c r="N1273" s="177">
        <f>IFERROR(_xll.qlIndexFixing(ONIndex1M,I1273,TRUE,_xll.ohTrigger(RecalcTrigger,Trigger1M)),NA())</f>
        <v>2.2468597325664419E-2</v>
      </c>
      <c r="O1273" s="44">
        <f>IFERROR(_xll.qlIndexFixing(ONIndex3M,I1273,TRUE,_xll.ohTrigger(RecalcTrigger,Trigger3M)),NA())</f>
        <v>2.2959795655153048E-2</v>
      </c>
      <c r="P1273" s="44">
        <f>IFERROR(_xll.qlIndexFixing(ONIndex6M,I1273,TRUE,_xll.ohTrigger(RecalcTrigger,Trigger6M)),NA())</f>
        <v>2.3112471764976661E-2</v>
      </c>
      <c r="Q1273" s="178">
        <f>IFERROR(_xll.qlIndexFixing(ONIndex1Y,I1273,TRUE,_xll.ohTrigger(RecalcTrigger,Trigger1Y)),NA())</f>
        <v>2.357331589478262E-2</v>
      </c>
    </row>
    <row r="1274" spans="2:17" x14ac:dyDescent="0.2">
      <c r="B1274" s="39" t="s">
        <v>42</v>
      </c>
      <c r="D1274" s="42">
        <f>_xll.qlCalendarAdvance(Calendar,$D1273,B1274,"f",FALSE)</f>
        <v>48317</v>
      </c>
      <c r="E1274" s="172">
        <f>_xll.qlInterestRateIndexValueDate(IndexON,D1274)</f>
        <v>48317</v>
      </c>
      <c r="F1274" s="188">
        <f>IFERROR(_xll.qlIndexFixing(IndexON,D1274,TRUE,_xll.ohTrigger(RecalcTrigger,TriggerON)),NA())</f>
        <v>2.1922599963508649E-2</v>
      </c>
      <c r="H1274" s="42">
        <f>_xll.qlCalendarAdvance(Calendar,$H1273,B1274,"f",FALSE)</f>
        <v>48317</v>
      </c>
      <c r="I1274" s="172">
        <f>_xll.qlInterestRateIndexValueDate(Index1M,$H1274)</f>
        <v>48317</v>
      </c>
      <c r="J1274" s="177">
        <f>IFERROR(_xll.qlIndexFixing(Index1M,$H1274,TRUE,_xll.ohTrigger(RecalcTrigger,Trigger1M)),NA())</f>
        <v>2.2469569746618734E-2</v>
      </c>
      <c r="K1274" s="44">
        <f>IFERROR(_xll.qlIndexFixing(Index3M,H1274,TRUE,_xll.ohTrigger(RecalcTrigger,Trigger3M)),NA())</f>
        <v>2.297225024277148E-2</v>
      </c>
      <c r="L1274" s="44">
        <f>IFERROR(_xll.qlIndexFixing(Index6M,$H1274,TRUE,_xll.ohTrigger(RecalcTrigger,Trigger6M)),NA())</f>
        <v>2.3148142302097625E-2</v>
      </c>
      <c r="M1274" s="178">
        <f>IFERROR(_xll.qlIndexFixing(Index1Y,$H1274,TRUE,_xll.ohTrigger(RecalcTrigger,Trigger1Y)),NA())</f>
        <v>2.3641438382825841E-2</v>
      </c>
      <c r="N1274" s="177">
        <f>IFERROR(_xll.qlIndexFixing(ONIndex1M,I1274,TRUE,_xll.ohTrigger(RecalcTrigger,Trigger1M)),NA())</f>
        <v>2.2462421974474012E-2</v>
      </c>
      <c r="O1274" s="44">
        <f>IFERROR(_xll.qlIndexFixing(ONIndex3M,I1274,TRUE,_xll.ohTrigger(RecalcTrigger,Trigger3M)),NA())</f>
        <v>2.2952810851558647E-2</v>
      </c>
      <c r="P1274" s="44">
        <f>IFERROR(_xll.qlIndexFixing(ONIndex6M,I1274,TRUE,_xll.ohTrigger(RecalcTrigger,Trigger6M)),NA())</f>
        <v>2.3105722601498568E-2</v>
      </c>
      <c r="Q1274" s="178">
        <f>IFERROR(_xll.qlIndexFixing(ONIndex1Y,I1274,TRUE,_xll.ohTrigger(RecalcTrigger,Trigger1Y)),NA())</f>
        <v>2.3566074326358821E-2</v>
      </c>
    </row>
    <row r="1275" spans="2:17" x14ac:dyDescent="0.2">
      <c r="B1275" s="39" t="s">
        <v>42</v>
      </c>
      <c r="D1275" s="42">
        <f>_xll.qlCalendarAdvance(Calendar,$D1274,B1275,"f",FALSE)</f>
        <v>48324</v>
      </c>
      <c r="E1275" s="172">
        <f>_xll.qlInterestRateIndexValueDate(IndexON,D1275)</f>
        <v>48324</v>
      </c>
      <c r="F1275" s="188">
        <f>IFERROR(_xll.qlIndexFixing(IndexON,D1275,TRUE,_xll.ohTrigger(RecalcTrigger,TriggerON)),NA())</f>
        <v>2.1916539412186742E-2</v>
      </c>
      <c r="H1275" s="42">
        <f>_xll.qlCalendarAdvance(Calendar,$H1274,B1275,"f",FALSE)</f>
        <v>48324</v>
      </c>
      <c r="I1275" s="172">
        <f>_xll.qlInterestRateIndexValueDate(Index1M,$H1275)</f>
        <v>48324</v>
      </c>
      <c r="J1275" s="177">
        <f>IFERROR(_xll.qlIndexFixing(Index1M,$H1275,TRUE,_xll.ohTrigger(RecalcTrigger,Trigger1M)),NA())</f>
        <v>2.2463310755631426E-2</v>
      </c>
      <c r="K1275" s="44">
        <f>IFERROR(_xll.qlIndexFixing(Index3M,H1275,TRUE,_xll.ohTrigger(RecalcTrigger,Trigger3M)),NA())</f>
        <v>2.2965111304994214E-2</v>
      </c>
      <c r="L1275" s="44">
        <f>IFERROR(_xll.qlIndexFixing(Index6M,$H1275,TRUE,_xll.ohTrigger(RecalcTrigger,Trigger6M)),NA())</f>
        <v>2.3141029433118545E-2</v>
      </c>
      <c r="M1275" s="178">
        <f>IFERROR(_xll.qlIndexFixing(Index1Y,$H1275,TRUE,_xll.ohTrigger(RecalcTrigger,Trigger1Y)),NA())</f>
        <v>2.3633386934253986E-2</v>
      </c>
      <c r="N1275" s="177">
        <f>IFERROR(_xll.qlIndexFixing(ONIndex1M,I1275,TRUE,_xll.ohTrigger(RecalcTrigger,Trigger1M)),NA())</f>
        <v>2.2456223022606636E-2</v>
      </c>
      <c r="O1275" s="44">
        <f>IFERROR(_xll.qlIndexFixing(ONIndex3M,I1275,TRUE,_xll.ohTrigger(RecalcTrigger,Trigger3M)),NA())</f>
        <v>2.2945810711090253E-2</v>
      </c>
      <c r="P1275" s="44">
        <f>IFERROR(_xll.qlIndexFixing(ONIndex6M,I1275,TRUE,_xll.ohTrigger(RecalcTrigger,Trigger6M)),NA())</f>
        <v>2.3098953255227261E-2</v>
      </c>
      <c r="Q1275" s="178">
        <f>IFERROR(_xll.qlIndexFixing(ONIndex1Y,I1275,TRUE,_xll.ohTrigger(RecalcTrigger,Trigger1Y)),NA())</f>
        <v>2.3558809629595778E-2</v>
      </c>
    </row>
    <row r="1276" spans="2:17" x14ac:dyDescent="0.2">
      <c r="B1276" s="39" t="s">
        <v>42</v>
      </c>
      <c r="D1276" s="42">
        <f>_xll.qlCalendarAdvance(Calendar,$D1275,B1276,"f",FALSE)</f>
        <v>48331</v>
      </c>
      <c r="E1276" s="172">
        <f>_xll.qlInterestRateIndexValueDate(IndexON,D1276)</f>
        <v>48331</v>
      </c>
      <c r="F1276" s="188">
        <f>IFERROR(_xll.qlIndexFixing(IndexON,D1276,TRUE,_xll.ohTrigger(RecalcTrigger,TriggerON)),NA())</f>
        <v>2.1910460017766642E-2</v>
      </c>
      <c r="H1276" s="42">
        <f>_xll.qlCalendarAdvance(Calendar,$H1275,B1276,"f",FALSE)</f>
        <v>48331</v>
      </c>
      <c r="I1276" s="172">
        <f>_xll.qlInterestRateIndexValueDate(Index1M,$H1276)</f>
        <v>48331</v>
      </c>
      <c r="J1276" s="177">
        <f>IFERROR(_xll.qlIndexFixing(Index1M,$H1276,TRUE,_xll.ohTrigger(RecalcTrigger,Trigger1M)),NA())</f>
        <v>2.2457028124994692E-2</v>
      </c>
      <c r="K1276" s="44">
        <f>IFERROR(_xll.qlIndexFixing(Index3M,H1276,TRUE,_xll.ohTrigger(RecalcTrigger,Trigger3M)),NA())</f>
        <v>2.2957956955933563E-2</v>
      </c>
      <c r="L1276" s="44">
        <f>IFERROR(_xll.qlIndexFixing(Index6M,$H1276,TRUE,_xll.ohTrigger(RecalcTrigger,Trigger6M)),NA())</f>
        <v>2.3133896173577247E-2</v>
      </c>
      <c r="M1276" s="178">
        <f>IFERROR(_xll.qlIndexFixing(Index1Y,$H1276,TRUE,_xll.ohTrigger(RecalcTrigger,Trigger1Y)),NA())</f>
        <v>2.3625311875705712E-2</v>
      </c>
      <c r="N1276" s="177">
        <f>IFERROR(_xll.qlIndexFixing(ONIndex1M,I1276,TRUE,_xll.ohTrigger(RecalcTrigger,Trigger1M)),NA())</f>
        <v>2.2450000470062292E-2</v>
      </c>
      <c r="O1276" s="44">
        <f>IFERROR(_xll.qlIndexFixing(ONIndex3M,I1276,TRUE,_xll.ohTrigger(RecalcTrigger,Trigger3M)),NA())</f>
        <v>2.2938795233504727E-2</v>
      </c>
      <c r="P1276" s="44">
        <f>IFERROR(_xll.qlIndexFixing(ONIndex6M,I1276,TRUE,_xll.ohTrigger(RecalcTrigger,Trigger6M)),NA())</f>
        <v>2.3092163726405879E-2</v>
      </c>
      <c r="Q1276" s="178">
        <f>IFERROR(_xll.qlIndexFixing(ONIndex1Y,I1276,TRUE,_xll.ohTrigger(RecalcTrigger,Trigger1Y)),NA())</f>
        <v>2.3551521804574538E-2</v>
      </c>
    </row>
    <row r="1277" spans="2:17" x14ac:dyDescent="0.2">
      <c r="B1277" s="39" t="s">
        <v>42</v>
      </c>
      <c r="D1277" s="42">
        <f>_xll.qlCalendarAdvance(Calendar,$D1276,B1277,"f",FALSE)</f>
        <v>48338</v>
      </c>
      <c r="E1277" s="172">
        <f>_xll.qlInterestRateIndexValueDate(IndexON,D1277)</f>
        <v>48338</v>
      </c>
      <c r="F1277" s="188">
        <f>IFERROR(_xll.qlIndexFixing(IndexON,D1277,TRUE,_xll.ohTrigger(RecalcTrigger,TriggerON)),NA())</f>
        <v>2.1904361780248349E-2</v>
      </c>
      <c r="H1277" s="42">
        <f>_xll.qlCalendarAdvance(Calendar,$H1276,B1277,"f",FALSE)</f>
        <v>48338</v>
      </c>
      <c r="I1277" s="172">
        <f>_xll.qlInterestRateIndexValueDate(Index1M,$H1277)</f>
        <v>48338</v>
      </c>
      <c r="J1277" s="177">
        <f>IFERROR(_xll.qlIndexFixing(Index1M,$H1277,TRUE,_xll.ohTrigger(RecalcTrigger,Trigger1M)),NA())</f>
        <v>2.2450959296722618E-2</v>
      </c>
      <c r="K1277" s="44">
        <f>IFERROR(_xll.qlIndexFixing(Index3M,H1277,TRUE,_xll.ohTrigger(RecalcTrigger,Trigger3M)),NA())</f>
        <v>2.2950992250289008E-2</v>
      </c>
      <c r="L1277" s="44">
        <f>IFERROR(_xll.qlIndexFixing(Index6M,$H1277,TRUE,_xll.ohTrigger(RecalcTrigger,Trigger6M)),NA())</f>
        <v>2.3126954230567688E-2</v>
      </c>
      <c r="M1277" s="178">
        <f>IFERROR(_xll.qlIndexFixing(Index1Y,$H1277,TRUE,_xll.ohTrigger(RecalcTrigger,Trigger1Y)),NA())</f>
        <v>2.3617213207740129E-2</v>
      </c>
      <c r="N1277" s="177">
        <f>IFERROR(_xll.qlIndexFixing(ONIndex1M,I1277,TRUE,_xll.ohTrigger(RecalcTrigger,Trigger1M)),NA())</f>
        <v>2.2443754316922027E-2</v>
      </c>
      <c r="O1277" s="44">
        <f>IFERROR(_xll.qlIndexFixing(ONIndex3M,I1277,TRUE,_xll.ohTrigger(RecalcTrigger,Trigger3M)),NA())</f>
        <v>2.2931764419126255E-2</v>
      </c>
      <c r="P1277" s="44">
        <f>IFERROR(_xll.qlIndexFixing(ONIndex6M,I1277,TRUE,_xll.ohTrigger(RecalcTrigger,Trigger6M)),NA())</f>
        <v>2.3085354014791282E-2</v>
      </c>
      <c r="Q1277" s="178">
        <f>IFERROR(_xll.qlIndexFixing(ONIndex1Y,I1277,TRUE,_xll.ohTrigger(RecalcTrigger,Trigger1Y)),NA())</f>
        <v>2.3544210851214054E-2</v>
      </c>
    </row>
    <row r="1278" spans="2:17" x14ac:dyDescent="0.2">
      <c r="B1278" s="39" t="s">
        <v>42</v>
      </c>
      <c r="D1278" s="42">
        <f>_xll.qlCalendarAdvance(Calendar,$D1277,B1278,"f",FALSE)</f>
        <v>48345</v>
      </c>
      <c r="E1278" s="172">
        <f>_xll.qlInterestRateIndexValueDate(IndexON,D1278)</f>
        <v>48345</v>
      </c>
      <c r="F1278" s="188">
        <f>IFERROR(_xll.qlIndexFixing(IndexON,D1278,TRUE,_xll.ohTrigger(RecalcTrigger,TriggerON)),NA())</f>
        <v>2.1898244699631864E-2</v>
      </c>
      <c r="H1278" s="42">
        <f>_xll.qlCalendarAdvance(Calendar,$H1277,B1278,"f",FALSE)</f>
        <v>48345</v>
      </c>
      <c r="I1278" s="172">
        <f>_xll.qlInterestRateIndexValueDate(Index1M,$H1278)</f>
        <v>48345</v>
      </c>
      <c r="J1278" s="177">
        <f>IFERROR(_xll.qlIndexFixing(Index1M,$H1278,TRUE,_xll.ohTrigger(RecalcTrigger,Trigger1M)),NA())</f>
        <v>2.2444627309312126E-2</v>
      </c>
      <c r="K1278" s="44">
        <f>IFERROR(_xll.qlIndexFixing(Index3M,H1278,TRUE,_xll.ohTrigger(RecalcTrigger,Trigger3M)),NA())</f>
        <v>2.2943805527614467E-2</v>
      </c>
      <c r="L1278" s="44">
        <f>IFERROR(_xll.qlIndexFixing(Index6M,$H1278,TRUE,_xll.ohTrigger(RecalcTrigger,Trigger6M)),NA())</f>
        <v>2.3119778282176907E-2</v>
      </c>
      <c r="M1278" s="178">
        <f>IFERROR(_xll.qlIndexFixing(Index1Y,$H1278,TRUE,_xll.ohTrigger(RecalcTrigger,Trigger1Y)),NA())</f>
        <v>2.360909093091923E-2</v>
      </c>
      <c r="N1278" s="177">
        <f>IFERROR(_xll.qlIndexFixing(ONIndex1M,I1278,TRUE,_xll.ohTrigger(RecalcTrigger,Trigger1M)),NA())</f>
        <v>2.2437484563185839E-2</v>
      </c>
      <c r="O1278" s="44">
        <f>IFERROR(_xll.qlIndexFixing(ONIndex3M,I1278,TRUE,_xll.ohTrigger(RecalcTrigger,Trigger3M)),NA())</f>
        <v>2.2924718267711697E-2</v>
      </c>
      <c r="P1278" s="44">
        <f>IFERROR(_xll.qlIndexFixing(ONIndex6M,I1278,TRUE,_xll.ohTrigger(RecalcTrigger,Trigger6M)),NA())</f>
        <v>2.3078524120464516E-2</v>
      </c>
      <c r="Q1278" s="178">
        <f>IFERROR(_xll.qlIndexFixing(ONIndex1Y,I1278,TRUE,_xll.ohTrigger(RecalcTrigger,Trigger1Y)),NA())</f>
        <v>2.3536876769757464E-2</v>
      </c>
    </row>
    <row r="1279" spans="2:17" x14ac:dyDescent="0.2">
      <c r="B1279" s="39" t="s">
        <v>42</v>
      </c>
      <c r="D1279" s="42">
        <f>_xll.qlCalendarAdvance(Calendar,$D1278,B1279,"f",FALSE)</f>
        <v>48352</v>
      </c>
      <c r="E1279" s="172">
        <f>_xll.qlInterestRateIndexValueDate(IndexON,D1279)</f>
        <v>48352</v>
      </c>
      <c r="F1279" s="188">
        <f>IFERROR(_xll.qlIndexFixing(IndexON,D1279,TRUE,_xll.ohTrigger(RecalcTrigger,TriggerON)),NA())</f>
        <v>2.1892108775998231E-2</v>
      </c>
      <c r="H1279" s="42">
        <f>_xll.qlCalendarAdvance(Calendar,$H1278,B1279,"f",FALSE)</f>
        <v>48352</v>
      </c>
      <c r="I1279" s="172">
        <f>_xll.qlInterestRateIndexValueDate(Index1M,$H1279)</f>
        <v>48352</v>
      </c>
      <c r="J1279" s="177">
        <f>IFERROR(_xll.qlIndexFixing(Index1M,$H1279,TRUE,_xll.ohTrigger(RecalcTrigger,Trigger1M)),NA())</f>
        <v>2.2438271681023091E-2</v>
      </c>
      <c r="K1279" s="44">
        <f>IFERROR(_xll.qlIndexFixing(Index3M,H1279,TRUE,_xll.ohTrigger(RecalcTrigger,Trigger3M)),NA())</f>
        <v>2.2936603393084912E-2</v>
      </c>
      <c r="L1279" s="44">
        <f>IFERROR(_xll.qlIndexFixing(Index6M,$H1279,TRUE,_xll.ohTrigger(RecalcTrigger,Trigger6M)),NA())</f>
        <v>2.3112581942745371E-2</v>
      </c>
      <c r="M1279" s="178">
        <f>IFERROR(_xll.qlIndexFixing(Index1Y,$H1279,TRUE,_xll.ohTrigger(RecalcTrigger,Trigger1Y)),NA())</f>
        <v>2.3600945045805899E-2</v>
      </c>
      <c r="N1279" s="177">
        <f>IFERROR(_xll.qlIndexFixing(ONIndex1M,I1279,TRUE,_xll.ohTrigger(RecalcTrigger,Trigger1M)),NA())</f>
        <v>2.2431191208691637E-2</v>
      </c>
      <c r="O1279" s="44">
        <f>IFERROR(_xll.qlIndexFixing(ONIndex3M,I1279,TRUE,_xll.ohTrigger(RecalcTrigger,Trigger3M)),NA())</f>
        <v>2.2917656779342099E-2</v>
      </c>
      <c r="P1279" s="44">
        <f>IFERROR(_xll.qlIndexFixing(ONIndex6M,I1279,TRUE,_xll.ohTrigger(RecalcTrigger,Trigger6M)),NA())</f>
        <v>2.3071674043425583E-2</v>
      </c>
      <c r="Q1279" s="178">
        <f>IFERROR(_xll.qlIndexFixing(ONIndex1Y,I1279,TRUE,_xll.ohTrigger(RecalcTrigger,Trigger1Y)),NA())</f>
        <v>2.3529519559880585E-2</v>
      </c>
    </row>
    <row r="1280" spans="2:17" x14ac:dyDescent="0.2">
      <c r="B1280" s="39" t="s">
        <v>42</v>
      </c>
      <c r="D1280" s="42">
        <f>_xll.qlCalendarAdvance(Calendar,$D1279,B1280,"f",FALSE)</f>
        <v>48359</v>
      </c>
      <c r="E1280" s="172">
        <f>_xll.qlInterestRateIndexValueDate(IndexON,D1280)</f>
        <v>48359</v>
      </c>
      <c r="F1280" s="188">
        <f>IFERROR(_xll.qlIndexFixing(IndexON,D1280,TRUE,_xll.ohTrigger(RecalcTrigger,TriggerON)),NA())</f>
        <v>2.1885954009266406E-2</v>
      </c>
      <c r="H1280" s="42">
        <f>_xll.qlCalendarAdvance(Calendar,$H1279,B1280,"f",FALSE)</f>
        <v>48359</v>
      </c>
      <c r="I1280" s="172">
        <f>_xll.qlInterestRateIndexValueDate(Index1M,$H1280)</f>
        <v>48359</v>
      </c>
      <c r="J1280" s="177">
        <f>IFERROR(_xll.qlIndexFixing(Index1M,$H1280,TRUE,_xll.ohTrigger(RecalcTrigger,Trigger1M)),NA())</f>
        <v>2.2431892411886895E-2</v>
      </c>
      <c r="K1280" s="44">
        <f>IFERROR(_xll.qlIndexFixing(Index3M,H1280,TRUE,_xll.ohTrigger(RecalcTrigger,Trigger3M)),NA())</f>
        <v>2.2929385846784025E-2</v>
      </c>
      <c r="L1280" s="44">
        <f>IFERROR(_xll.qlIndexFixing(Index6M,$H1280,TRUE,_xll.ohTrigger(RecalcTrigger,Trigger6M)),NA())</f>
        <v>2.3105365212492443E-2</v>
      </c>
      <c r="M1280" s="178">
        <f>IFERROR(_xll.qlIndexFixing(Index1Y,$H1280,TRUE,_xll.ohTrigger(RecalcTrigger,Trigger1Y)),NA())</f>
        <v>2.3592775552964795E-2</v>
      </c>
      <c r="N1280" s="177">
        <f>IFERROR(_xll.qlIndexFixing(ONIndex1M,I1280,TRUE,_xll.ohTrigger(RecalcTrigger,Trigger1M)),NA())</f>
        <v>2.2424874253682558E-2</v>
      </c>
      <c r="O1280" s="44">
        <f>IFERROR(_xll.qlIndexFixing(ONIndex3M,I1280,TRUE,_xll.ohTrigger(RecalcTrigger,Trigger3M)),NA())</f>
        <v>2.2910579954017463E-2</v>
      </c>
      <c r="P1280" s="44">
        <f>IFERROR(_xll.qlIndexFixing(ONIndex6M,I1280,TRUE,_xll.ohTrigger(RecalcTrigger,Trigger6M)),NA())</f>
        <v>2.3064803783674481E-2</v>
      </c>
      <c r="Q1280" s="178">
        <f>IFERROR(_xll.qlIndexFixing(ONIndex1Y,I1280,TRUE,_xll.ohTrigger(RecalcTrigger,Trigger1Y)),NA())</f>
        <v>2.3522139221745508E-2</v>
      </c>
    </row>
    <row r="1281" spans="2:17" x14ac:dyDescent="0.2">
      <c r="B1281" s="39" t="s">
        <v>42</v>
      </c>
      <c r="D1281" s="42">
        <f>_xll.qlCalendarAdvance(Calendar,$D1280,B1281,"f",FALSE)</f>
        <v>48366</v>
      </c>
      <c r="E1281" s="172">
        <f>_xll.qlInterestRateIndexValueDate(IndexON,D1281)</f>
        <v>48366</v>
      </c>
      <c r="F1281" s="188">
        <f>IFERROR(_xll.qlIndexFixing(IndexON,D1281,TRUE,_xll.ohTrigger(RecalcTrigger,TriggerON)),NA())</f>
        <v>2.1879780399598481E-2</v>
      </c>
      <c r="H1281" s="42">
        <f>_xll.qlCalendarAdvance(Calendar,$H1280,B1281,"f",FALSE)</f>
        <v>48366</v>
      </c>
      <c r="I1281" s="172">
        <f>_xll.qlInterestRateIndexValueDate(Index1M,$H1281)</f>
        <v>48366</v>
      </c>
      <c r="J1281" s="177">
        <f>IFERROR(_xll.qlIndexFixing(Index1M,$H1281,TRUE,_xll.ohTrigger(RecalcTrigger,Trigger1M)),NA())</f>
        <v>2.2425260378312384E-2</v>
      </c>
      <c r="K1281" s="44">
        <f>IFERROR(_xll.qlIndexFixing(Index3M,H1281,TRUE,_xll.ohTrigger(RecalcTrigger,Trigger3M)),NA())</f>
        <v>2.2922152888794619E-2</v>
      </c>
      <c r="L1281" s="44">
        <f>IFERROR(_xll.qlIndexFixing(Index6M,$H1281,TRUE,_xll.ohTrigger(RecalcTrigger,Trigger6M)),NA())</f>
        <v>2.3097924025012845E-2</v>
      </c>
      <c r="M1281" s="178">
        <f>IFERROR(_xll.qlIndexFixing(Index1Y,$H1281,TRUE,_xll.ohTrigger(RecalcTrigger,Trigger1Y)),NA())</f>
        <v>2.3584582452961911E-2</v>
      </c>
      <c r="N1281" s="177">
        <f>IFERROR(_xll.qlIndexFixing(ONIndex1M,I1281,TRUE,_xll.ohTrigger(RecalcTrigger,Trigger1M)),NA())</f>
        <v>2.241853369783442E-2</v>
      </c>
      <c r="O1281" s="44">
        <f>IFERROR(_xll.qlIndexFixing(ONIndex3M,I1281,TRUE,_xll.ohTrigger(RecalcTrigger,Trigger3M)),NA())</f>
        <v>2.290348779165674E-2</v>
      </c>
      <c r="P1281" s="44">
        <f>IFERROR(_xll.qlIndexFixing(ONIndex6M,I1281,TRUE,_xll.ohTrigger(RecalcTrigger,Trigger6M)),NA())</f>
        <v>2.3057913341211211E-2</v>
      </c>
      <c r="Q1281" s="178">
        <f>IFERROR(_xll.qlIndexFixing(ONIndex1Y,I1281,TRUE,_xll.ohTrigger(RecalcTrigger,Trigger1Y)),NA())</f>
        <v>2.351473575543328E-2</v>
      </c>
    </row>
    <row r="1282" spans="2:17" x14ac:dyDescent="0.2">
      <c r="B1282" s="39" t="s">
        <v>42</v>
      </c>
      <c r="D1282" s="42">
        <f>_xll.qlCalendarAdvance(Calendar,$D1281,B1282,"f",FALSE)</f>
        <v>48373</v>
      </c>
      <c r="E1282" s="172">
        <f>_xll.qlInterestRateIndexValueDate(IndexON,D1282)</f>
        <v>48373</v>
      </c>
      <c r="F1282" s="188">
        <f>IFERROR(_xll.qlIndexFixing(IndexON,D1282,TRUE,_xll.ohTrigger(RecalcTrigger,TriggerON)),NA())</f>
        <v>2.187358794667027E-2</v>
      </c>
      <c r="H1282" s="42">
        <f>_xll.qlCalendarAdvance(Calendar,$H1281,B1282,"f",FALSE)</f>
        <v>48373</v>
      </c>
      <c r="I1282" s="172">
        <f>_xll.qlInterestRateIndexValueDate(Index1M,$H1282)</f>
        <v>48373</v>
      </c>
      <c r="J1282" s="177">
        <f>IFERROR(_xll.qlIndexFixing(Index1M,$H1282,TRUE,_xll.ohTrigger(RecalcTrigger,Trigger1M)),NA())</f>
        <v>2.2418835910535544E-2</v>
      </c>
      <c r="K1282" s="44">
        <f>IFERROR(_xll.qlIndexFixing(Index3M,H1282,TRUE,_xll.ohTrigger(RecalcTrigger,Trigger3M)),NA())</f>
        <v>2.2914904519203028E-2</v>
      </c>
      <c r="L1282" s="44">
        <f>IFERROR(_xll.qlIndexFixing(Index6M,$H1282,TRUE,_xll.ohTrigger(RecalcTrigger,Trigger6M)),NA())</f>
        <v>2.309066842665719E-2</v>
      </c>
      <c r="M1282" s="178">
        <f>IFERROR(_xll.qlIndexFixing(Index1Y,$H1282,TRUE,_xll.ohTrigger(RecalcTrigger,Trigger1Y)),NA())</f>
        <v>2.3576365746365679E-2</v>
      </c>
      <c r="N1282" s="177">
        <f>IFERROR(_xll.qlIndexFixing(ONIndex1M,I1282,TRUE,_xll.ohTrigger(RecalcTrigger,Trigger1M)),NA())</f>
        <v>2.2412169541552451E-2</v>
      </c>
      <c r="O1282" s="44">
        <f>IFERROR(_xll.qlIndexFixing(ONIndex3M,I1282,TRUE,_xll.ohTrigger(RecalcTrigger,Trigger3M)),NA())</f>
        <v>2.2896380292422025E-2</v>
      </c>
      <c r="P1282" s="44">
        <f>IFERROR(_xll.qlIndexFixing(ONIndex6M,I1282,TRUE,_xll.ohTrigger(RecalcTrigger,Trigger6M)),NA())</f>
        <v>2.3051002716035773E-2</v>
      </c>
      <c r="Q1282" s="178">
        <f>IFERROR(_xll.qlIndexFixing(ONIndex1Y,I1282,TRUE,_xll.ohTrigger(RecalcTrigger,Trigger1Y)),NA())</f>
        <v>2.3507309160781809E-2</v>
      </c>
    </row>
    <row r="1283" spans="2:17" x14ac:dyDescent="0.2">
      <c r="B1283" s="39" t="s">
        <v>42</v>
      </c>
      <c r="D1283" s="42">
        <f>_xll.qlCalendarAdvance(Calendar,$D1282,B1283,"f",FALSE)</f>
        <v>48380</v>
      </c>
      <c r="E1283" s="172">
        <f>_xll.qlInterestRateIndexValueDate(IndexON,D1283)</f>
        <v>48380</v>
      </c>
      <c r="F1283" s="188">
        <f>IFERROR(_xll.qlIndexFixing(IndexON,D1283,TRUE,_xll.ohTrigger(RecalcTrigger,TriggerON)),NA())</f>
        <v>2.1867376650805959E-2</v>
      </c>
      <c r="H1283" s="42">
        <f>_xll.qlCalendarAdvance(Calendar,$H1282,B1283,"f",FALSE)</f>
        <v>48380</v>
      </c>
      <c r="I1283" s="172">
        <f>_xll.qlInterestRateIndexValueDate(Index1M,$H1283)</f>
        <v>48380</v>
      </c>
      <c r="J1283" s="177">
        <f>IFERROR(_xll.qlIndexFixing(Index1M,$H1283,TRUE,_xll.ohTrigger(RecalcTrigger,Trigger1M)),NA())</f>
        <v>2.2412387803368627E-2</v>
      </c>
      <c r="K1283" s="44">
        <f>IFERROR(_xll.qlIndexFixing(Index3M,H1283,TRUE,_xll.ohTrigger(RecalcTrigger,Trigger3M)),NA())</f>
        <v>2.2907640738091175E-2</v>
      </c>
      <c r="L1283" s="44">
        <f>IFERROR(_xll.qlIndexFixing(Index6M,$H1283,TRUE,_xll.ohTrigger(RecalcTrigger,Trigger6M)),NA())</f>
        <v>2.3083392439266798E-2</v>
      </c>
      <c r="M1283" s="178">
        <f>IFERROR(_xll.qlIndexFixing(Index1Y,$H1283,TRUE,_xll.ohTrigger(RecalcTrigger,Trigger1Y)),NA())</f>
        <v>2.356812543374498E-2</v>
      </c>
      <c r="N1283" s="177">
        <f>IFERROR(_xll.qlIndexFixing(ONIndex1M,I1283,TRUE,_xll.ohTrigger(RecalcTrigger,Trigger1M)),NA())</f>
        <v>2.2405781784431422E-2</v>
      </c>
      <c r="O1283" s="44">
        <f>IFERROR(_xll.qlIndexFixing(ONIndex3M,I1283,TRUE,_xll.ohTrigger(RecalcTrigger,Trigger3M)),NA())</f>
        <v>2.288925745623227E-2</v>
      </c>
      <c r="P1283" s="44">
        <f>IFERROR(_xll.qlIndexFixing(ONIndex6M,I1283,TRUE,_xll.ohTrigger(RecalcTrigger,Trigger6M)),NA())</f>
        <v>2.3044071908229213E-2</v>
      </c>
      <c r="Q1283" s="178">
        <f>IFERROR(_xll.qlIndexFixing(ONIndex1Y,I1283,TRUE,_xll.ohTrigger(RecalcTrigger,Trigger1Y)),NA())</f>
        <v>2.3499859437872139E-2</v>
      </c>
    </row>
    <row r="1284" spans="2:17" x14ac:dyDescent="0.2">
      <c r="B1284" s="39" t="s">
        <v>42</v>
      </c>
      <c r="D1284" s="42">
        <f>_xll.qlCalendarAdvance(Calendar,$D1283,B1284,"f",FALSE)</f>
        <v>48387</v>
      </c>
      <c r="E1284" s="172">
        <f>_xll.qlInterestRateIndexValueDate(IndexON,D1284)</f>
        <v>48387</v>
      </c>
      <c r="F1284" s="188">
        <f>IFERROR(_xll.qlIndexFixing(IndexON,D1284,TRUE,_xll.ohTrigger(RecalcTrigger,TriggerON)),NA())</f>
        <v>2.1861146511843454E-2</v>
      </c>
      <c r="H1284" s="42">
        <f>_xll.qlCalendarAdvance(Calendar,$H1283,B1284,"f",FALSE)</f>
        <v>48387</v>
      </c>
      <c r="I1284" s="172">
        <f>_xll.qlInterestRateIndexValueDate(Index1M,$H1284)</f>
        <v>48387</v>
      </c>
      <c r="J1284" s="177">
        <f>IFERROR(_xll.qlIndexFixing(Index1M,$H1284,TRUE,_xll.ohTrigger(RecalcTrigger,Trigger1M)),NA())</f>
        <v>2.2405916056841356E-2</v>
      </c>
      <c r="K1284" s="44">
        <f>IFERROR(_xll.qlIndexFixing(Index3M,H1284,TRUE,_xll.ohTrigger(RecalcTrigger,Trigger3M)),NA())</f>
        <v>2.2900361545544513E-2</v>
      </c>
      <c r="L1284" s="44">
        <f>IFERROR(_xll.qlIndexFixing(Index6M,$H1284,TRUE,_xll.ohTrigger(RecalcTrigger,Trigger6M)),NA())</f>
        <v>2.3076096063061328E-2</v>
      </c>
      <c r="M1284" s="178">
        <f>IFERROR(_xll.qlIndexFixing(Index1Y,$H1284,TRUE,_xll.ohTrigger(RecalcTrigger,Trigger1Y)),NA())</f>
        <v>2.3559861515671576E-2</v>
      </c>
      <c r="N1284" s="177">
        <f>IFERROR(_xll.qlIndexFixing(ONIndex1M,I1284,TRUE,_xll.ohTrigger(RecalcTrigger,Trigger1M)),NA())</f>
        <v>2.2399370426795517E-2</v>
      </c>
      <c r="O1284" s="44">
        <f>IFERROR(_xll.qlIndexFixing(ONIndex3M,I1284,TRUE,_xll.ohTrigger(RecalcTrigger,Trigger3M)),NA())</f>
        <v>2.2882119283087476E-2</v>
      </c>
      <c r="P1284" s="44">
        <f>IFERROR(_xll.qlIndexFixing(ONIndex6M,I1284,TRUE,_xll.ohTrigger(RecalcTrigger,Trigger6M)),NA())</f>
        <v>2.3037120917629439E-2</v>
      </c>
      <c r="Q1284" s="178">
        <f>IFERROR(_xll.qlIndexFixing(ONIndex1Y,I1284,TRUE,_xll.ohTrigger(RecalcTrigger,Trigger1Y)),NA())</f>
        <v>2.3492386586623226E-2</v>
      </c>
    </row>
    <row r="1285" spans="2:17" x14ac:dyDescent="0.2">
      <c r="B1285" s="39" t="s">
        <v>42</v>
      </c>
      <c r="D1285" s="42">
        <f>_xll.qlCalendarAdvance(Calendar,$D1284,B1285,"f",FALSE)</f>
        <v>48394</v>
      </c>
      <c r="E1285" s="172">
        <f>_xll.qlInterestRateIndexValueDate(IndexON,D1285)</f>
        <v>48394</v>
      </c>
      <c r="F1285" s="188">
        <f>IFERROR(_xll.qlIndexFixing(IndexON,D1285,TRUE,_xll.ohTrigger(RecalcTrigger,TriggerON)),NA())</f>
        <v>2.1854897529782757E-2</v>
      </c>
      <c r="H1285" s="42">
        <f>_xll.qlCalendarAdvance(Calendar,$H1284,B1285,"f",FALSE)</f>
        <v>48394</v>
      </c>
      <c r="I1285" s="172">
        <f>_xll.qlInterestRateIndexValueDate(Index1M,$H1285)</f>
        <v>48394</v>
      </c>
      <c r="J1285" s="177">
        <f>IFERROR(_xll.qlIndexFixing(Index1M,$H1285,TRUE,_xll.ohTrigger(RecalcTrigger,Trigger1M)),NA())</f>
        <v>2.2399420671002351E-2</v>
      </c>
      <c r="K1285" s="44">
        <f>IFERROR(_xll.qlIndexFixing(Index3M,H1285,TRUE,_xll.ohTrigger(RecalcTrigger,Trigger3M)),NA())</f>
        <v>2.2893066941646729E-2</v>
      </c>
      <c r="L1285" s="44">
        <f>IFERROR(_xll.qlIndexFixing(Index6M,$H1285,TRUE,_xll.ohTrigger(RecalcTrigger,Trigger6M)),NA())</f>
        <v>2.3068779298263106E-2</v>
      </c>
      <c r="M1285" s="178">
        <f>IFERROR(_xll.qlIndexFixing(Index1Y,$H1285,TRUE,_xll.ohTrigger(RecalcTrigger,Trigger1Y)),NA())</f>
        <v>2.3551573992718344E-2</v>
      </c>
      <c r="N1285" s="177">
        <f>IFERROR(_xll.qlIndexFixing(ONIndex1M,I1285,TRUE,_xll.ohTrigger(RecalcTrigger,Trigger1M)),NA())</f>
        <v>2.2392935468563691E-2</v>
      </c>
      <c r="O1285" s="44">
        <f>IFERROR(_xll.qlIndexFixing(ONIndex3M,I1285,TRUE,_xll.ohTrigger(RecalcTrigger,Trigger3M)),NA())</f>
        <v>2.2874965772906597E-2</v>
      </c>
      <c r="P1285" s="44">
        <f>IFERROR(_xll.qlIndexFixing(ONIndex6M,I1285,TRUE,_xll.ohTrigger(RecalcTrigger,Trigger6M)),NA())</f>
        <v>2.3030149744398543E-2</v>
      </c>
      <c r="Q1285" s="178">
        <f>IFERROR(_xll.qlIndexFixing(ONIndex1Y,I1285,TRUE,_xll.ohTrigger(RecalcTrigger,Trigger1Y)),NA())</f>
        <v>2.3484890607359254E-2</v>
      </c>
    </row>
    <row r="1286" spans="2:17" x14ac:dyDescent="0.2">
      <c r="B1286" s="39" t="s">
        <v>42</v>
      </c>
      <c r="D1286" s="42">
        <f>_xll.qlCalendarAdvance(Calendar,$D1285,B1286,"f",FALSE)</f>
        <v>48401</v>
      </c>
      <c r="E1286" s="172">
        <f>_xll.qlInterestRateIndexValueDate(IndexON,D1286)</f>
        <v>48401</v>
      </c>
      <c r="F1286" s="188">
        <f>IFERROR(_xll.qlIndexFixing(IndexON,D1286,TRUE,_xll.ohTrigger(RecalcTrigger,TriggerON)),NA())</f>
        <v>2.184862970478596E-2</v>
      </c>
      <c r="H1286" s="42">
        <f>_xll.qlCalendarAdvance(Calendar,$H1285,B1286,"f",FALSE)</f>
        <v>48401</v>
      </c>
      <c r="I1286" s="172">
        <f>_xll.qlInterestRateIndexValueDate(Index1M,$H1286)</f>
        <v>48401</v>
      </c>
      <c r="J1286" s="177">
        <f>IFERROR(_xll.qlIndexFixing(Index1M,$H1286,TRUE,_xll.ohTrigger(RecalcTrigger,Trigger1M)),NA())</f>
        <v>2.2393120341527618E-2</v>
      </c>
      <c r="K1286" s="44">
        <f>IFERROR(_xll.qlIndexFixing(Index3M,H1286,TRUE,_xll.ohTrigger(RecalcTrigger,Trigger3M)),NA())</f>
        <v>2.2885756926481517E-2</v>
      </c>
      <c r="L1286" s="44">
        <f>IFERROR(_xll.qlIndexFixing(Index6M,$H1286,TRUE,_xll.ohTrigger(RecalcTrigger,Trigger6M)),NA())</f>
        <v>2.3061636636101782E-2</v>
      </c>
      <c r="M1286" s="178">
        <f>IFERROR(_xll.qlIndexFixing(Index1Y,$H1286,TRUE,_xll.ohTrigger(RecalcTrigger,Trigger1Y)),NA())</f>
        <v>2.3543262865459269E-2</v>
      </c>
      <c r="N1286" s="177">
        <f>IFERROR(_xll.qlIndexFixing(ONIndex1M,I1286,TRUE,_xll.ohTrigger(RecalcTrigger,Trigger1M)),NA())</f>
        <v>2.2386476909492803E-2</v>
      </c>
      <c r="O1286" s="44">
        <f>IFERROR(_xll.qlIndexFixing(ONIndex3M,I1286,TRUE,_xll.ohTrigger(RecalcTrigger,Trigger3M)),NA())</f>
        <v>2.2867796925770678E-2</v>
      </c>
      <c r="P1286" s="44">
        <f>IFERROR(_xll.qlIndexFixing(ONIndex6M,I1286,TRUE,_xll.ohTrigger(RecalcTrigger,Trigger6M)),NA())</f>
        <v>2.3023158388374432E-2</v>
      </c>
      <c r="Q1286" s="178">
        <f>IFERROR(_xll.qlIndexFixing(ONIndex1Y,I1286,TRUE,_xll.ohTrigger(RecalcTrigger,Trigger1Y)),NA())</f>
        <v>2.3477371499593946E-2</v>
      </c>
    </row>
    <row r="1287" spans="2:17" x14ac:dyDescent="0.2">
      <c r="B1287" s="39" t="s">
        <v>42</v>
      </c>
      <c r="D1287" s="42">
        <f>_xll.qlCalendarAdvance(Calendar,$D1286,B1287,"f",FALSE)</f>
        <v>48408</v>
      </c>
      <c r="E1287" s="172">
        <f>_xll.qlInterestRateIndexValueDate(IndexON,D1287)</f>
        <v>48408</v>
      </c>
      <c r="F1287" s="188">
        <f>IFERROR(_xll.qlIndexFixing(IndexON,D1287,TRUE,_xll.ohTrigger(RecalcTrigger,TriggerON)),NA())</f>
        <v>2.184234303669097E-2</v>
      </c>
      <c r="H1287" s="42">
        <f>_xll.qlCalendarAdvance(Calendar,$H1286,B1287,"f",FALSE)</f>
        <v>48408</v>
      </c>
      <c r="I1287" s="172">
        <f>_xll.qlInterestRateIndexValueDate(Index1M,$H1287)</f>
        <v>48408</v>
      </c>
      <c r="J1287" s="177">
        <f>IFERROR(_xll.qlIndexFixing(Index1M,$H1287,TRUE,_xll.ohTrigger(RecalcTrigger,Trigger1M)),NA())</f>
        <v>2.2386575587572382E-2</v>
      </c>
      <c r="K1287" s="44">
        <f>IFERROR(_xll.qlIndexFixing(Index3M,H1287,TRUE,_xll.ohTrigger(RecalcTrigger,Trigger3M)),NA())</f>
        <v>2.2878431500136083E-2</v>
      </c>
      <c r="L1287" s="44">
        <f>IFERROR(_xll.qlIndexFixing(Index6M,$H1287,TRUE,_xll.ohTrigger(RecalcTrigger,Trigger6M)),NA())</f>
        <v>2.3054277176299539E-2</v>
      </c>
      <c r="M1287" s="178">
        <f>IFERROR(_xll.qlIndexFixing(Index1Y,$H1287,TRUE,_xll.ohTrigger(RecalcTrigger,Trigger1Y)),NA())</f>
        <v>2.3534928134470556E-2</v>
      </c>
      <c r="N1287" s="177">
        <f>IFERROR(_xll.qlIndexFixing(ONIndex1M,I1287,TRUE,_xll.ohTrigger(RecalcTrigger,Trigger1M)),NA())</f>
        <v>2.2379994749988086E-2</v>
      </c>
      <c r="O1287" s="44">
        <f>IFERROR(_xll.qlIndexFixing(ONIndex3M,I1287,TRUE,_xll.ohTrigger(RecalcTrigger,Trigger3M)),NA())</f>
        <v>2.2860612741760766E-2</v>
      </c>
      <c r="P1287" s="44">
        <f>IFERROR(_xll.qlIndexFixing(ONIndex6M,I1287,TRUE,_xll.ohTrigger(RecalcTrigger,Trigger6M)),NA())</f>
        <v>2.3016146849800245E-2</v>
      </c>
      <c r="Q1287" s="178">
        <f>IFERROR(_xll.qlIndexFixing(ONIndex1Y,I1287,TRUE,_xll.ohTrigger(RecalcTrigger,Trigger1Y)),NA())</f>
        <v>2.346982926381358E-2</v>
      </c>
    </row>
    <row r="1288" spans="2:17" x14ac:dyDescent="0.2">
      <c r="B1288" s="39" t="s">
        <v>42</v>
      </c>
      <c r="D1288" s="42">
        <f>_xll.qlCalendarAdvance(Calendar,$D1287,B1288,"f",FALSE)</f>
        <v>48415</v>
      </c>
      <c r="E1288" s="172">
        <f>_xll.qlInterestRateIndexValueDate(IndexON,D1288)</f>
        <v>48415</v>
      </c>
      <c r="F1288" s="188">
        <f>IFERROR(_xll.qlIndexFixing(IndexON,D1288,TRUE,_xll.ohTrigger(RecalcTrigger,TriggerON)),NA())</f>
        <v>2.1836037525497787E-2</v>
      </c>
      <c r="H1288" s="42">
        <f>_xll.qlCalendarAdvance(Calendar,$H1287,B1288,"f",FALSE)</f>
        <v>48415</v>
      </c>
      <c r="I1288" s="172">
        <f>_xll.qlInterestRateIndexValueDate(Index1M,$H1288)</f>
        <v>48415</v>
      </c>
      <c r="J1288" s="177">
        <f>IFERROR(_xll.qlIndexFixing(Index1M,$H1288,TRUE,_xll.ohTrigger(RecalcTrigger,Trigger1M)),NA())</f>
        <v>2.2380007193083709E-2</v>
      </c>
      <c r="K1288" s="44">
        <f>IFERROR(_xll.qlIndexFixing(Index3M,H1288,TRUE,_xll.ohTrigger(RecalcTrigger,Trigger3M)),NA())</f>
        <v>2.2871090662692359E-2</v>
      </c>
      <c r="L1288" s="44">
        <f>IFERROR(_xll.qlIndexFixing(Index6M,$H1288,TRUE,_xll.ohTrigger(RecalcTrigger,Trigger6M)),NA())</f>
        <v>2.3046897327454956E-2</v>
      </c>
      <c r="M1288" s="178">
        <f>IFERROR(_xll.qlIndexFixing(Index1Y,$H1288,TRUE,_xll.ohTrigger(RecalcTrigger,Trigger1Y)),NA())</f>
        <v>2.3526569800329966E-2</v>
      </c>
      <c r="N1288" s="177">
        <f>IFERROR(_xll.qlIndexFixing(ONIndex1M,I1288,TRUE,_xll.ohTrigger(RecalcTrigger,Trigger1M)),NA())</f>
        <v>2.2373488989725354E-2</v>
      </c>
      <c r="O1288" s="44">
        <f>IFERROR(_xll.qlIndexFixing(ONIndex3M,I1288,TRUE,_xll.ohTrigger(RecalcTrigger,Trigger3M)),NA())</f>
        <v>2.2853413220714769E-2</v>
      </c>
      <c r="P1288" s="44">
        <f>IFERROR(_xll.qlIndexFixing(ONIndex6M,I1288,TRUE,_xll.ohTrigger(RecalcTrigger,Trigger6M)),NA())</f>
        <v>2.3009115128432844E-2</v>
      </c>
      <c r="Q1288" s="178">
        <f>IFERROR(_xll.qlIndexFixing(ONIndex1Y,I1288,TRUE,_xll.ohTrigger(RecalcTrigger,Trigger1Y)),NA())</f>
        <v>2.3462263899612923E-2</v>
      </c>
    </row>
    <row r="1289" spans="2:17" x14ac:dyDescent="0.2">
      <c r="B1289" s="39" t="s">
        <v>42</v>
      </c>
      <c r="D1289" s="42">
        <f>_xll.qlCalendarAdvance(Calendar,$D1288,B1289,"f",FALSE)</f>
        <v>48422</v>
      </c>
      <c r="E1289" s="172">
        <f>_xll.qlInterestRateIndexValueDate(IndexON,D1289)</f>
        <v>48422</v>
      </c>
      <c r="F1289" s="188">
        <f>IFERROR(_xll.qlIndexFixing(IndexON,D1289,TRUE,_xll.ohTrigger(RecalcTrigger,TriggerON)),NA())</f>
        <v>2.1829713171368503E-2</v>
      </c>
      <c r="H1289" s="42">
        <f>_xll.qlCalendarAdvance(Calendar,$H1288,B1289,"f",FALSE)</f>
        <v>48422</v>
      </c>
      <c r="I1289" s="172">
        <f>_xll.qlInterestRateIndexValueDate(Index1M,$H1289)</f>
        <v>48422</v>
      </c>
      <c r="J1289" s="177">
        <f>IFERROR(_xll.qlIndexFixing(Index1M,$H1289,TRUE,_xll.ohTrigger(RecalcTrigger,Trigger1M)),NA())</f>
        <v>2.2373415158100814E-2</v>
      </c>
      <c r="K1289" s="44">
        <f>IFERROR(_xll.qlIndexFixing(Index3M,H1289,TRUE,_xll.ohTrigger(RecalcTrigger,Trigger3M)),NA())</f>
        <v>2.286373441423932E-2</v>
      </c>
      <c r="L1289" s="44">
        <f>IFERROR(_xll.qlIndexFixing(Index6M,$H1289,TRUE,_xll.ohTrigger(RecalcTrigger,Trigger6M)),NA())</f>
        <v>2.3039497089793106E-2</v>
      </c>
      <c r="M1289" s="178">
        <f>IFERROR(_xll.qlIndexFixing(Index1Y,$H1289,TRUE,_xll.ohTrigger(RecalcTrigger,Trigger1Y)),NA())</f>
        <v>2.3518187863617035E-2</v>
      </c>
      <c r="N1289" s="177">
        <f>IFERROR(_xll.qlIndexFixing(ONIndex1M,I1289,TRUE,_xll.ohTrigger(RecalcTrigger,Trigger1M)),NA())</f>
        <v>2.2366959628866701E-2</v>
      </c>
      <c r="O1289" s="44">
        <f>IFERROR(_xll.qlIndexFixing(ONIndex3M,I1289,TRUE,_xll.ohTrigger(RecalcTrigger,Trigger3M)),NA())</f>
        <v>2.2846198362794778E-2</v>
      </c>
      <c r="P1289" s="44">
        <f>IFERROR(_xll.qlIndexFixing(ONIndex6M,I1289,TRUE,_xll.ohTrigger(RecalcTrigger,Trigger6M)),NA())</f>
        <v>2.3002063224434321E-2</v>
      </c>
      <c r="Q1289" s="178">
        <f>IFERROR(_xll.qlIndexFixing(ONIndex1Y,I1289,TRUE,_xll.ohTrigger(RecalcTrigger,Trigger1Y)),NA())</f>
        <v>2.3454675407154069E-2</v>
      </c>
    </row>
    <row r="1290" spans="2:17" x14ac:dyDescent="0.2">
      <c r="B1290" s="39" t="s">
        <v>42</v>
      </c>
      <c r="D1290" s="42">
        <f>_xll.qlCalendarAdvance(Calendar,$D1289,B1290,"f",FALSE)</f>
        <v>48429</v>
      </c>
      <c r="E1290" s="172">
        <f>_xll.qlInterestRateIndexValueDate(IndexON,D1290)</f>
        <v>48429</v>
      </c>
      <c r="F1290" s="188">
        <f>IFERROR(_xll.qlIndexFixing(IndexON,D1290,TRUE,_xll.ohTrigger(RecalcTrigger,TriggerON)),NA())</f>
        <v>2.1823369973978934E-2</v>
      </c>
      <c r="H1290" s="42">
        <f>_xll.qlCalendarAdvance(Calendar,$H1289,B1290,"f",FALSE)</f>
        <v>48429</v>
      </c>
      <c r="I1290" s="172">
        <f>_xll.qlInterestRateIndexValueDate(Index1M,$H1290)</f>
        <v>48429</v>
      </c>
      <c r="J1290" s="177">
        <f>IFERROR(_xll.qlIndexFixing(Index1M,$H1290,TRUE,_xll.ohTrigger(RecalcTrigger,Trigger1M)),NA())</f>
        <v>2.2366799482670754E-2</v>
      </c>
      <c r="K1290" s="44">
        <f>IFERROR(_xll.qlIndexFixing(Index3M,H1290,TRUE,_xll.ohTrigger(RecalcTrigger,Trigger3M)),NA())</f>
        <v>2.285636275485713E-2</v>
      </c>
      <c r="L1290" s="44">
        <f>IFERROR(_xll.qlIndexFixing(Index6M,$H1290,TRUE,_xll.ohTrigger(RecalcTrigger,Trigger6M)),NA())</f>
        <v>2.3032076463539511E-2</v>
      </c>
      <c r="M1290" s="178">
        <f>IFERROR(_xll.qlIndexFixing(Index1Y,$H1290,TRUE,_xll.ohTrigger(RecalcTrigger,Trigger1Y)),NA())</f>
        <v>2.3509782324912631E-2</v>
      </c>
      <c r="N1290" s="177">
        <f>IFERROR(_xll.qlIndexFixing(ONIndex1M,I1290,TRUE,_xll.ohTrigger(RecalcTrigger,Trigger1M)),NA())</f>
        <v>2.2360406667331079E-2</v>
      </c>
      <c r="O1290" s="44">
        <f>IFERROR(_xll.qlIndexFixing(ONIndex3M,I1290,TRUE,_xll.ohTrigger(RecalcTrigger,Trigger3M)),NA())</f>
        <v>2.2838968167919749E-2</v>
      </c>
      <c r="P1290" s="44">
        <f>IFERROR(_xll.qlIndexFixing(ONIndex6M,I1290,TRUE,_xll.ohTrigger(RecalcTrigger,Trigger6M)),NA())</f>
        <v>2.2994991137561538E-2</v>
      </c>
      <c r="Q1290" s="178">
        <f>IFERROR(_xll.qlIndexFixing(ONIndex1Y,I1290,TRUE,_xll.ohTrigger(RecalcTrigger,Trigger1Y)),NA())</f>
        <v>2.3447063786437017E-2</v>
      </c>
    </row>
    <row r="1291" spans="2:17" x14ac:dyDescent="0.2">
      <c r="B1291" s="39" t="s">
        <v>42</v>
      </c>
      <c r="D1291" s="42">
        <f>_xll.qlCalendarAdvance(Calendar,$D1290,B1291,"f",FALSE)</f>
        <v>48436</v>
      </c>
      <c r="E1291" s="172">
        <f>_xll.qlInterestRateIndexValueDate(IndexON,D1291)</f>
        <v>48436</v>
      </c>
      <c r="F1291" s="188">
        <f>IFERROR(_xll.qlIndexFixing(IndexON,D1291,TRUE,_xll.ohTrigger(RecalcTrigger,TriggerON)),NA())</f>
        <v>2.1817007933734311E-2</v>
      </c>
      <c r="H1291" s="42">
        <f>_xll.qlCalendarAdvance(Calendar,$H1290,B1291,"f",FALSE)</f>
        <v>48436</v>
      </c>
      <c r="I1291" s="172">
        <f>_xll.qlInterestRateIndexValueDate(Index1M,$H1291)</f>
        <v>48436</v>
      </c>
      <c r="J1291" s="177">
        <f>IFERROR(_xll.qlIndexFixing(Index1M,$H1291,TRUE,_xll.ohTrigger(RecalcTrigger,Trigger1M)),NA())</f>
        <v>2.236016016681968E-2</v>
      </c>
      <c r="K1291" s="44">
        <f>IFERROR(_xll.qlIndexFixing(Index3M,H1291,TRUE,_xll.ohTrigger(RecalcTrigger,Trigger3M)),NA())</f>
        <v>2.2848975684636522E-2</v>
      </c>
      <c r="L1291" s="44">
        <f>IFERROR(_xll.qlIndexFixing(Index6M,$H1291,TRUE,_xll.ohTrigger(RecalcTrigger,Trigger6M)),NA())</f>
        <v>2.3024635448920572E-2</v>
      </c>
      <c r="M1291" s="178">
        <f>IFERROR(_xll.qlIndexFixing(Index1Y,$H1291,TRUE,_xll.ohTrigger(RecalcTrigger,Trigger1Y)),NA())</f>
        <v>2.3501353184799401E-2</v>
      </c>
      <c r="N1291" s="177">
        <f>IFERROR(_xll.qlIndexFixing(ONIndex1M,I1291,TRUE,_xll.ohTrigger(RecalcTrigger,Trigger1M)),NA())</f>
        <v>2.2353830105118488E-2</v>
      </c>
      <c r="O1291" s="44">
        <f>IFERROR(_xll.qlIndexFixing(ONIndex3M,I1291,TRUE,_xll.ohTrigger(RecalcTrigger,Trigger3M)),NA())</f>
        <v>2.283172263608968E-2</v>
      </c>
      <c r="P1291" s="44">
        <f>IFERROR(_xll.qlIndexFixing(ONIndex6M,I1291,TRUE,_xll.ohTrigger(RecalcTrigger,Trigger6M)),NA())</f>
        <v>2.2987898868138679E-2</v>
      </c>
      <c r="Q1291" s="178">
        <f>IFERROR(_xll.qlIndexFixing(ONIndex1Y,I1291,TRUE,_xll.ohTrigger(RecalcTrigger,Trigger1Y)),NA())</f>
        <v>2.3439429037542814E-2</v>
      </c>
    </row>
    <row r="1292" spans="2:17" x14ac:dyDescent="0.2">
      <c r="B1292" s="39" t="s">
        <v>42</v>
      </c>
      <c r="D1292" s="42">
        <f>_xll.qlCalendarAdvance(Calendar,$D1291,B1292,"f",FALSE)</f>
        <v>48443</v>
      </c>
      <c r="E1292" s="172">
        <f>_xll.qlInterestRateIndexValueDate(IndexON,D1292)</f>
        <v>48443</v>
      </c>
      <c r="F1292" s="188">
        <f>IFERROR(_xll.qlIndexFixing(IndexON,D1292,TRUE,_xll.ohTrigger(RecalcTrigger,TriggerON)),NA())</f>
        <v>2.1810627050310449E-2</v>
      </c>
      <c r="H1292" s="42">
        <f>_xll.qlCalendarAdvance(Calendar,$H1291,B1292,"f",FALSE)</f>
        <v>48443</v>
      </c>
      <c r="I1292" s="172">
        <f>_xll.qlInterestRateIndexValueDate(Index1M,$H1292)</f>
        <v>48443</v>
      </c>
      <c r="J1292" s="177">
        <f>IFERROR(_xll.qlIndexFixing(Index1M,$H1292,TRUE,_xll.ohTrigger(RecalcTrigger,Trigger1M)),NA())</f>
        <v>2.2353497210602487E-2</v>
      </c>
      <c r="K1292" s="44">
        <f>IFERROR(_xll.qlIndexFixing(Index3M,H1292,TRUE,_xll.ohTrigger(RecalcTrigger,Trigger3M)),NA())</f>
        <v>2.284157320365943E-2</v>
      </c>
      <c r="L1292" s="44">
        <f>IFERROR(_xll.qlIndexFixing(Index6M,$H1292,TRUE,_xll.ohTrigger(RecalcTrigger,Trigger6M)),NA())</f>
        <v>2.3017174046163574E-2</v>
      </c>
      <c r="M1292" s="178">
        <f>IFERROR(_xll.qlIndexFixing(Index1Y,$H1292,TRUE,_xll.ohTrigger(RecalcTrigger,Trigger1Y)),NA())</f>
        <v>2.349290044386132E-2</v>
      </c>
      <c r="N1292" s="177">
        <f>IFERROR(_xll.qlIndexFixing(ONIndex1M,I1292,TRUE,_xll.ohTrigger(RecalcTrigger,Trigger1M)),NA())</f>
        <v>2.2347229942472069E-2</v>
      </c>
      <c r="O1292" s="44">
        <f>IFERROR(_xll.qlIndexFixing(ONIndex3M,I1292,TRUE,_xll.ohTrigger(RecalcTrigger,Trigger3M)),NA())</f>
        <v>2.2824461767223525E-2</v>
      </c>
      <c r="P1292" s="44">
        <f>IFERROR(_xll.qlIndexFixing(ONIndex6M,I1292,TRUE,_xll.ohTrigger(RecalcTrigger,Trigger6M)),NA())</f>
        <v>2.2980786416003651E-2</v>
      </c>
      <c r="Q1292" s="178">
        <f>IFERROR(_xll.qlIndexFixing(ONIndex1Y,I1292,TRUE,_xll.ohTrigger(RecalcTrigger,Trigger1Y)),NA())</f>
        <v>2.3431771160309367E-2</v>
      </c>
    </row>
    <row r="1293" spans="2:17" x14ac:dyDescent="0.2">
      <c r="B1293" s="39" t="s">
        <v>42</v>
      </c>
      <c r="D1293" s="42">
        <f>_xll.qlCalendarAdvance(Calendar,$D1292,B1293,"f",FALSE)</f>
        <v>48450</v>
      </c>
      <c r="E1293" s="172">
        <f>_xll.qlInterestRateIndexValueDate(IndexON,D1293)</f>
        <v>48450</v>
      </c>
      <c r="F1293" s="188">
        <f>IFERROR(_xll.qlIndexFixing(IndexON,D1293,TRUE,_xll.ohTrigger(RecalcTrigger,TriggerON)),NA())</f>
        <v>2.1804227323869441E-2</v>
      </c>
      <c r="H1293" s="42">
        <f>_xll.qlCalendarAdvance(Calendar,$H1292,B1293,"f",FALSE)</f>
        <v>48450</v>
      </c>
      <c r="I1293" s="172">
        <f>_xll.qlInterestRateIndexValueDate(Index1M,$H1293)</f>
        <v>48450</v>
      </c>
      <c r="J1293" s="177">
        <f>IFERROR(_xll.qlIndexFixing(Index1M,$H1293,TRUE,_xll.ohTrigger(RecalcTrigger,Trigger1M)),NA())</f>
        <v>2.2346810614047936E-2</v>
      </c>
      <c r="K1293" s="44">
        <f>IFERROR(_xll.qlIndexFixing(Index3M,H1293,TRUE,_xll.ohTrigger(RecalcTrigger,Trigger3M)),NA())</f>
        <v>2.2834155312012182E-2</v>
      </c>
      <c r="L1293" s="44">
        <f>IFERROR(_xll.qlIndexFixing(Index6M,$H1293,TRUE,_xll.ohTrigger(RecalcTrigger,Trigger6M)),NA())</f>
        <v>2.3009692255496234E-2</v>
      </c>
      <c r="M1293" s="178">
        <f>IFERROR(_xll.qlIndexFixing(Index1Y,$H1293,TRUE,_xll.ohTrigger(RecalcTrigger,Trigger1Y)),NA())</f>
        <v>2.3484424102684809E-2</v>
      </c>
      <c r="N1293" s="177">
        <f>IFERROR(_xll.qlIndexFixing(ONIndex1M,I1293,TRUE,_xll.ohTrigger(RecalcTrigger,Trigger1M)),NA())</f>
        <v>2.2340606179067635E-2</v>
      </c>
      <c r="O1293" s="44">
        <f>IFERROR(_xll.qlIndexFixing(ONIndex3M,I1293,TRUE,_xll.ohTrigger(RecalcTrigger,Trigger3M)),NA())</f>
        <v>2.2817185561483377E-2</v>
      </c>
      <c r="P1293" s="44">
        <f>IFERROR(_xll.qlIndexFixing(ONIndex6M,I1293,TRUE,_xll.ohTrigger(RecalcTrigger,Trigger6M)),NA())</f>
        <v>2.2973653781237502E-2</v>
      </c>
      <c r="Q1293" s="178">
        <f>IFERROR(_xll.qlIndexFixing(ONIndex1Y,I1293,TRUE,_xll.ohTrigger(RecalcTrigger,Trigger1Y)),NA())</f>
        <v>2.3424090154898769E-2</v>
      </c>
    </row>
    <row r="1294" spans="2:17" x14ac:dyDescent="0.2">
      <c r="B1294" s="39" t="s">
        <v>42</v>
      </c>
      <c r="D1294" s="42">
        <f>_xll.qlCalendarAdvance(Calendar,$D1293,B1294,"f",FALSE)</f>
        <v>48457</v>
      </c>
      <c r="E1294" s="172">
        <f>_xll.qlInterestRateIndexValueDate(IndexON,D1294)</f>
        <v>48457</v>
      </c>
      <c r="F1294" s="188">
        <f>IFERROR(_xll.qlIndexFixing(IndexON,D1294,TRUE,_xll.ohTrigger(RecalcTrigger,TriggerON)),NA())</f>
        <v>2.1797808754411285E-2</v>
      </c>
      <c r="H1294" s="42">
        <f>_xll.qlCalendarAdvance(Calendar,$H1293,B1294,"f",FALSE)</f>
        <v>48457</v>
      </c>
      <c r="I1294" s="172">
        <f>_xll.qlInterestRateIndexValueDate(Index1M,$H1294)</f>
        <v>48457</v>
      </c>
      <c r="J1294" s="177">
        <f>IFERROR(_xll.qlIndexFixing(Index1M,$H1294,TRUE,_xll.ohTrigger(RecalcTrigger,Trigger1M)),NA())</f>
        <v>2.2339898435388455E-2</v>
      </c>
      <c r="K1294" s="44">
        <f>IFERROR(_xll.qlIndexFixing(Index3M,H1294,TRUE,_xll.ohTrigger(RecalcTrigger,Trigger3M)),NA())</f>
        <v>2.2826543437980053E-2</v>
      </c>
      <c r="L1294" s="44">
        <f>IFERROR(_xll.qlIndexFixing(Index6M,$H1294,TRUE,_xll.ohTrigger(RecalcTrigger,Trigger6M)),NA())</f>
        <v>2.3001652211716579E-2</v>
      </c>
      <c r="M1294" s="178">
        <f>IFERROR(_xll.qlIndexFixing(Index1Y,$H1294,TRUE,_xll.ohTrigger(RecalcTrigger,Trigger1Y)),NA())</f>
        <v>2.3475924161856732E-2</v>
      </c>
      <c r="N1294" s="177">
        <f>IFERROR(_xll.qlIndexFixing(ONIndex1M,I1294,TRUE,_xll.ohTrigger(RecalcTrigger,Trigger1M)),NA())</f>
        <v>2.2333958814986232E-2</v>
      </c>
      <c r="O1294" s="44">
        <f>IFERROR(_xll.qlIndexFixing(ONIndex3M,I1294,TRUE,_xll.ohTrigger(RecalcTrigger,Trigger3M)),NA())</f>
        <v>2.280989401878819E-2</v>
      </c>
      <c r="P1294" s="44">
        <f>IFERROR(_xll.qlIndexFixing(ONIndex6M,I1294,TRUE,_xll.ohTrigger(RecalcTrigger,Trigger6M)),NA())</f>
        <v>2.2966500963759184E-2</v>
      </c>
      <c r="Q1294" s="178">
        <f>IFERROR(_xll.qlIndexFixing(ONIndex1Y,I1294,TRUE,_xll.ohTrigger(RecalcTrigger,Trigger1Y)),NA())</f>
        <v>2.3416386021148927E-2</v>
      </c>
    </row>
    <row r="1295" spans="2:17" x14ac:dyDescent="0.2">
      <c r="B1295" s="39" t="s">
        <v>42</v>
      </c>
      <c r="D1295" s="42">
        <f>_xll.qlCalendarAdvance(Calendar,$D1294,B1295,"f",FALSE)</f>
        <v>48464</v>
      </c>
      <c r="E1295" s="172">
        <f>_xll.qlInterestRateIndexValueDate(IndexON,D1295)</f>
        <v>48464</v>
      </c>
      <c r="F1295" s="188">
        <f>IFERROR(_xll.qlIndexFixing(IndexON,D1295,TRUE,_xll.ohTrigger(RecalcTrigger,TriggerON)),NA())</f>
        <v>2.1791371341854937E-2</v>
      </c>
      <c r="H1295" s="42">
        <f>_xll.qlCalendarAdvance(Calendar,$H1294,B1295,"f",FALSE)</f>
        <v>48464</v>
      </c>
      <c r="I1295" s="172">
        <f>_xll.qlInterestRateIndexValueDate(Index1M,$H1295)</f>
        <v>48464</v>
      </c>
      <c r="J1295" s="177">
        <f>IFERROR(_xll.qlIndexFixing(Index1M,$H1295,TRUE,_xll.ohTrigger(RecalcTrigger,Trigger1M)),NA())</f>
        <v>2.2333166658466408E-2</v>
      </c>
      <c r="K1295" s="44">
        <f>IFERROR(_xll.qlIndexFixing(Index3M,H1295,TRUE,_xll.ohTrigger(RecalcTrigger,Trigger3M)),NA())</f>
        <v>2.2819096290348017E-2</v>
      </c>
      <c r="L1295" s="44">
        <f>IFERROR(_xll.qlIndexFixing(Index6M,$H1295,TRUE,_xll.ohTrigger(RecalcTrigger,Trigger6M)),NA())</f>
        <v>2.2994135427505606E-2</v>
      </c>
      <c r="M1295" s="178">
        <f>IFERROR(_xll.qlIndexFixing(Index1Y,$H1295,TRUE,_xll.ohTrigger(RecalcTrigger,Trigger1Y)),NA())</f>
        <v>2.3467400621966616E-2</v>
      </c>
      <c r="N1295" s="177">
        <f>IFERROR(_xll.qlIndexFixing(ONIndex1M,I1295,TRUE,_xll.ohTrigger(RecalcTrigger,Trigger1M)),NA())</f>
        <v>2.2327287850308908E-2</v>
      </c>
      <c r="O1295" s="44">
        <f>IFERROR(_xll.qlIndexFixing(ONIndex3M,I1295,TRUE,_xll.ohTrigger(RecalcTrigger,Trigger3M)),NA())</f>
        <v>2.2802587139137964E-2</v>
      </c>
      <c r="P1295" s="44">
        <f>IFERROR(_xll.qlIndexFixing(ONIndex6M,I1295,TRUE,_xll.ohTrigger(RecalcTrigger,Trigger6M)),NA())</f>
        <v>2.2959327963487652E-2</v>
      </c>
      <c r="Q1295" s="178">
        <f>IFERROR(_xll.qlIndexFixing(ONIndex1Y,I1295,TRUE,_xll.ohTrigger(RecalcTrigger,Trigger1Y)),NA())</f>
        <v>2.340865875930298E-2</v>
      </c>
    </row>
    <row r="1296" spans="2:17" x14ac:dyDescent="0.2">
      <c r="B1296" s="39" t="s">
        <v>42</v>
      </c>
      <c r="D1296" s="42">
        <f>_xll.qlCalendarAdvance(Calendar,$D1295,B1296,"f",FALSE)</f>
        <v>48471</v>
      </c>
      <c r="E1296" s="172">
        <f>_xll.qlInterestRateIndexValueDate(IndexON,D1296)</f>
        <v>48471</v>
      </c>
      <c r="F1296" s="188">
        <f>IFERROR(_xll.qlIndexFixing(IndexON,D1296,TRUE,_xll.ohTrigger(RecalcTrigger,TriggerON)),NA())</f>
        <v>2.1784915086362489E-2</v>
      </c>
      <c r="H1296" s="42">
        <f>_xll.qlCalendarAdvance(Calendar,$H1295,B1296,"f",FALSE)</f>
        <v>48471</v>
      </c>
      <c r="I1296" s="172">
        <f>_xll.qlInterestRateIndexValueDate(Index1M,$H1296)</f>
        <v>48471</v>
      </c>
      <c r="J1296" s="177">
        <f>IFERROR(_xll.qlIndexFixing(Index1M,$H1296,TRUE,_xll.ohTrigger(RecalcTrigger,Trigger1M)),NA())</f>
        <v>2.2326411242654075E-2</v>
      </c>
      <c r="K1296" s="44">
        <f>IFERROR(_xll.qlIndexFixing(Index3M,H1296,TRUE,_xll.ohTrigger(RecalcTrigger,Trigger3M)),NA())</f>
        <v>2.281163373310785E-2</v>
      </c>
      <c r="L1296" s="44">
        <f>IFERROR(_xll.qlIndexFixing(Index6M,$H1296,TRUE,_xll.ohTrigger(RecalcTrigger,Trigger6M)),NA())</f>
        <v>2.2986598259391561E-2</v>
      </c>
      <c r="M1296" s="178">
        <f>IFERROR(_xll.qlIndexFixing(Index1Y,$H1296,TRUE,_xll.ohTrigger(RecalcTrigger,Trigger1Y)),NA())</f>
        <v>2.3458853483605324E-2</v>
      </c>
      <c r="N1296" s="177">
        <f>IFERROR(_xll.qlIndexFixing(ONIndex1M,I1296,TRUE,_xll.ohTrigger(RecalcTrigger,Trigger1M)),NA())</f>
        <v>2.2320593285035661E-2</v>
      </c>
      <c r="O1296" s="44">
        <f>IFERROR(_xll.qlIndexFixing(ONIndex3M,I1296,TRUE,_xll.ohTrigger(RecalcTrigger,Trigger3M)),NA())</f>
        <v>2.2795264922532699E-2</v>
      </c>
      <c r="P1296" s="44">
        <f>IFERROR(_xll.qlIndexFixing(ONIndex6M,I1296,TRUE,_xll.ohTrigger(RecalcTrigger,Trigger6M)),NA())</f>
        <v>2.2952134780666045E-2</v>
      </c>
      <c r="Q1296" s="178">
        <f>IFERROR(_xll.qlIndexFixing(ONIndex1Y,I1296,TRUE,_xll.ohTrigger(RecalcTrigger,Trigger1Y)),NA())</f>
        <v>2.340090836911779E-2</v>
      </c>
    </row>
    <row r="1297" spans="2:17" x14ac:dyDescent="0.2">
      <c r="B1297" s="39" t="s">
        <v>42</v>
      </c>
      <c r="D1297" s="42">
        <f>_xll.qlCalendarAdvance(Calendar,$D1296,B1297,"f",FALSE)</f>
        <v>48478</v>
      </c>
      <c r="E1297" s="172">
        <f>_xll.qlInterestRateIndexValueDate(IndexON,D1297)</f>
        <v>48478</v>
      </c>
      <c r="F1297" s="188">
        <f>IFERROR(_xll.qlIndexFixing(IndexON,D1297,TRUE,_xll.ohTrigger(RecalcTrigger,TriggerON)),NA())</f>
        <v>2.1778439987690801E-2</v>
      </c>
      <c r="H1297" s="42">
        <f>_xll.qlCalendarAdvance(Calendar,$H1296,B1297,"f",FALSE)</f>
        <v>48478</v>
      </c>
      <c r="I1297" s="172">
        <f>_xll.qlInterestRateIndexValueDate(Index1M,$H1297)</f>
        <v>48478</v>
      </c>
      <c r="J1297" s="177">
        <f>IFERROR(_xll.qlIndexFixing(Index1M,$H1297,TRUE,_xll.ohTrigger(RecalcTrigger,Trigger1M)),NA())</f>
        <v>2.2319632187983867E-2</v>
      </c>
      <c r="K1297" s="44">
        <f>IFERROR(_xll.qlIndexFixing(Index3M,H1297,TRUE,_xll.ohTrigger(RecalcTrigger,Trigger3M)),NA())</f>
        <v>2.2804155766344161E-2</v>
      </c>
      <c r="L1297" s="44">
        <f>IFERROR(_xll.qlIndexFixing(Index6M,$H1297,TRUE,_xll.ohTrigger(RecalcTrigger,Trigger6M)),NA())</f>
        <v>2.2979040707601022E-2</v>
      </c>
      <c r="M1297" s="178">
        <f>IFERROR(_xll.qlIndexFixing(Index1Y,$H1297,TRUE,_xll.ohTrigger(RecalcTrigger,Trigger1Y)),NA())</f>
        <v>2.3450282747365048E-2</v>
      </c>
      <c r="N1297" s="177">
        <f>IFERROR(_xll.qlIndexFixing(ONIndex1M,I1297,TRUE,_xll.ohTrigger(RecalcTrigger,Trigger1M)),NA())</f>
        <v>2.2313875119085447E-2</v>
      </c>
      <c r="O1297" s="44">
        <f>IFERROR(_xll.qlIndexFixing(ONIndex3M,I1297,TRUE,_xll.ohTrigger(RecalcTrigger,Trigger3M)),NA())</f>
        <v>2.2787927368972394E-2</v>
      </c>
      <c r="P1297" s="44">
        <f>IFERROR(_xll.qlIndexFixing(ONIndex6M,I1297,TRUE,_xll.ohTrigger(RecalcTrigger,Trigger6M)),NA())</f>
        <v>2.2944921415051223E-2</v>
      </c>
      <c r="Q1297" s="178">
        <f>IFERROR(_xll.qlIndexFixing(ONIndex1Y,I1297,TRUE,_xll.ohTrigger(RecalcTrigger,Trigger1Y)),NA())</f>
        <v>2.3393134850674402E-2</v>
      </c>
    </row>
    <row r="1298" spans="2:17" x14ac:dyDescent="0.2">
      <c r="B1298" s="39" t="s">
        <v>42</v>
      </c>
      <c r="D1298" s="42">
        <f>_xll.qlCalendarAdvance(Calendar,$D1297,B1298,"f",FALSE)</f>
        <v>48485</v>
      </c>
      <c r="E1298" s="172">
        <f>_xll.qlInterestRateIndexValueDate(IndexON,D1298)</f>
        <v>48485</v>
      </c>
      <c r="F1298" s="188">
        <f>IFERROR(_xll.qlIndexFixing(IndexON,D1298,TRUE,_xll.ohTrigger(RecalcTrigger,TriggerON)),NA())</f>
        <v>2.1771946046083013E-2</v>
      </c>
      <c r="H1298" s="42">
        <f>_xll.qlCalendarAdvance(Calendar,$H1297,B1298,"f",FALSE)</f>
        <v>48485</v>
      </c>
      <c r="I1298" s="172">
        <f>_xll.qlInterestRateIndexValueDate(Index1M,$H1298)</f>
        <v>48485</v>
      </c>
      <c r="J1298" s="177">
        <f>IFERROR(_xll.qlIndexFixing(Index1M,$H1298,TRUE,_xll.ohTrigger(RecalcTrigger,Trigger1M)),NA())</f>
        <v>2.2312829494496311E-2</v>
      </c>
      <c r="K1298" s="44">
        <f>IFERROR(_xll.qlIndexFixing(Index3M,H1298,TRUE,_xll.ohTrigger(RecalcTrigger,Trigger3M)),NA())</f>
        <v>2.2796834696755794E-2</v>
      </c>
      <c r="L1298" s="44">
        <f>IFERROR(_xll.qlIndexFixing(Index6M,$H1298,TRUE,_xll.ohTrigger(RecalcTrigger,Trigger6M)),NA())</f>
        <v>2.2971462772360111E-2</v>
      </c>
      <c r="M1298" s="178">
        <f>IFERROR(_xll.qlIndexFixing(Index1Y,$H1298,TRUE,_xll.ohTrigger(RecalcTrigger,Trigger1Y)),NA())</f>
        <v>2.34416884138402E-2</v>
      </c>
      <c r="N1298" s="177">
        <f>IFERROR(_xll.qlIndexFixing(ONIndex1M,I1298,TRUE,_xll.ohTrigger(RecalcTrigger,Trigger1M)),NA())</f>
        <v>2.2307133352620356E-2</v>
      </c>
      <c r="O1298" s="44">
        <f>IFERROR(_xll.qlIndexFixing(ONIndex3M,I1298,TRUE,_xll.ohTrigger(RecalcTrigger,Trigger3M)),NA())</f>
        <v>2.2780574478538096E-2</v>
      </c>
      <c r="P1298" s="44">
        <f>IFERROR(_xll.qlIndexFixing(ONIndex6M,I1298,TRUE,_xll.ohTrigger(RecalcTrigger,Trigger6M)),NA())</f>
        <v>2.2937687866805279E-2</v>
      </c>
      <c r="Q1298" s="178">
        <f>IFERROR(_xll.qlIndexFixing(ONIndex1Y,I1298,TRUE,_xll.ohTrigger(RecalcTrigger,Trigger1Y)),NA())</f>
        <v>2.3385338204134909E-2</v>
      </c>
    </row>
    <row r="1299" spans="2:17" x14ac:dyDescent="0.2">
      <c r="B1299" s="39" t="s">
        <v>42</v>
      </c>
      <c r="D1299" s="42">
        <f>_xll.qlCalendarAdvance(Calendar,$D1298,B1299,"f",FALSE)</f>
        <v>48492</v>
      </c>
      <c r="E1299" s="172">
        <f>_xll.qlInterestRateIndexValueDate(IndexON,D1299)</f>
        <v>48492</v>
      </c>
      <c r="F1299" s="188">
        <f>IFERROR(_xll.qlIndexFixing(IndexON,D1299,TRUE,_xll.ohTrigger(RecalcTrigger,TriggerON)),NA())</f>
        <v>2.1765433261377032E-2</v>
      </c>
      <c r="H1299" s="42">
        <f>_xll.qlCalendarAdvance(Calendar,$H1298,B1299,"f",FALSE)</f>
        <v>48492</v>
      </c>
      <c r="I1299" s="172">
        <f>_xll.qlInterestRateIndexValueDate(Index1M,$H1299)</f>
        <v>48492</v>
      </c>
      <c r="J1299" s="177">
        <f>IFERROR(_xll.qlIndexFixing(Index1M,$H1299,TRUE,_xll.ohTrigger(RecalcTrigger,Trigger1M)),NA())</f>
        <v>2.2306194589978613E-2</v>
      </c>
      <c r="K1299" s="44">
        <f>IFERROR(_xll.qlIndexFixing(Index3M,H1299,TRUE,_xll.ohTrigger(RecalcTrigger,Trigger3M)),NA())</f>
        <v>2.2789324342904108E-2</v>
      </c>
      <c r="L1299" s="44">
        <f>IFERROR(_xll.qlIndexFixing(Index6M,$H1299,TRUE,_xll.ohTrigger(RecalcTrigger,Trigger6M)),NA())</f>
        <v>2.2964034272813745E-2</v>
      </c>
      <c r="M1299" s="178">
        <f>IFERROR(_xll.qlIndexFixing(Index1Y,$H1299,TRUE,_xll.ohTrigger(RecalcTrigger,Trigger1Y)),NA())</f>
        <v>2.3433070483625862E-2</v>
      </c>
      <c r="N1299" s="177">
        <f>IFERROR(_xll.qlIndexFixing(ONIndex1M,I1299,TRUE,_xll.ohTrigger(RecalcTrigger,Trigger1M)),NA())</f>
        <v>2.2300367985397251E-2</v>
      </c>
      <c r="O1299" s="44">
        <f>IFERROR(_xll.qlIndexFixing(ONIndex3M,I1299,TRUE,_xll.ohTrigger(RecalcTrigger,Trigger3M)),NA())</f>
        <v>2.2773206251067712E-2</v>
      </c>
      <c r="P1299" s="44">
        <f>IFERROR(_xll.qlIndexFixing(ONIndex6M,I1299,TRUE,_xll.ohTrigger(RecalcTrigger,Trigger6M)),NA())</f>
        <v>2.2930434135847166E-2</v>
      </c>
      <c r="Q1299" s="178">
        <f>IFERROR(_xll.qlIndexFixing(ONIndex1Y,I1299,TRUE,_xll.ohTrigger(RecalcTrigger,Trigger1Y)),NA())</f>
        <v>2.3377518429175126E-2</v>
      </c>
    </row>
    <row r="1300" spans="2:17" x14ac:dyDescent="0.2">
      <c r="B1300" s="39" t="s">
        <v>42</v>
      </c>
      <c r="D1300" s="42">
        <f>_xll.qlCalendarAdvance(Calendar,$D1299,B1300,"f",FALSE)</f>
        <v>48499</v>
      </c>
      <c r="E1300" s="172">
        <f>_xll.qlInterestRateIndexValueDate(IndexON,D1300)</f>
        <v>48499</v>
      </c>
      <c r="F1300" s="188">
        <f>IFERROR(_xll.qlIndexFixing(IndexON,D1300,TRUE,_xll.ohTrigger(RecalcTrigger,TriggerON)),NA())</f>
        <v>2.1758901633572858E-2</v>
      </c>
      <c r="H1300" s="42">
        <f>_xll.qlCalendarAdvance(Calendar,$H1299,B1300,"f",FALSE)</f>
        <v>48499</v>
      </c>
      <c r="I1300" s="172">
        <f>_xll.qlInterestRateIndexValueDate(Index1M,$H1300)</f>
        <v>48499</v>
      </c>
      <c r="J1300" s="177">
        <f>IFERROR(_xll.qlIndexFixing(Index1M,$H1300,TRUE,_xll.ohTrigger(RecalcTrigger,Trigger1M)),NA())</f>
        <v>2.2299342512220734E-2</v>
      </c>
      <c r="K1300" s="44">
        <f>IFERROR(_xll.qlIndexFixing(Index3M,H1300,TRUE,_xll.ohTrigger(RecalcTrigger,Trigger3M)),NA())</f>
        <v>2.278179857898923E-2</v>
      </c>
      <c r="L1300" s="44">
        <f>IFERROR(_xll.qlIndexFixing(Index6M,$H1300,TRUE,_xll.ohTrigger(RecalcTrigger,Trigger6M)),NA())</f>
        <v>2.2956413638824023E-2</v>
      </c>
      <c r="M1300" s="178">
        <f>IFERROR(_xll.qlIndexFixing(Index1Y,$H1300,TRUE,_xll.ohTrigger(RecalcTrigger,Trigger1Y)),NA())</f>
        <v>2.3424428957319776E-2</v>
      </c>
      <c r="N1300" s="177">
        <f>IFERROR(_xll.qlIndexFixing(ONIndex1M,I1300,TRUE,_xll.ohTrigger(RecalcTrigger,Trigger1M)),NA())</f>
        <v>2.2293579017578224E-2</v>
      </c>
      <c r="O1300" s="44">
        <f>IFERROR(_xll.qlIndexFixing(ONIndex3M,I1300,TRUE,_xll.ohTrigger(RecalcTrigger,Trigger3M)),NA())</f>
        <v>2.276582268664229E-2</v>
      </c>
      <c r="P1300" s="44">
        <f>IFERROR(_xll.qlIndexFixing(ONIndex6M,I1300,TRUE,_xll.ohTrigger(RecalcTrigger,Trigger6M)),NA())</f>
        <v>2.2923160222176886E-2</v>
      </c>
      <c r="Q1300" s="178">
        <f>IFERROR(_xll.qlIndexFixing(ONIndex1Y,I1300,TRUE,_xll.ohTrigger(RecalcTrigger,Trigger1Y)),NA())</f>
        <v>2.3369675526038192E-2</v>
      </c>
    </row>
    <row r="1301" spans="2:17" x14ac:dyDescent="0.2">
      <c r="B1301" s="39" t="s">
        <v>42</v>
      </c>
      <c r="D1301" s="42">
        <f>_xll.qlCalendarAdvance(Calendar,$D1300,B1301,"f",FALSE)</f>
        <v>48506</v>
      </c>
      <c r="E1301" s="172">
        <f>_xll.qlInterestRateIndexValueDate(IndexON,D1301)</f>
        <v>48506</v>
      </c>
      <c r="F1301" s="188">
        <f>IFERROR(_xll.qlIndexFixing(IndexON,D1301,TRUE,_xll.ohTrigger(RecalcTrigger,TriggerON)),NA())</f>
        <v>2.1752351162832584E-2</v>
      </c>
      <c r="H1301" s="42">
        <f>_xll.qlCalendarAdvance(Calendar,$H1300,B1301,"f",FALSE)</f>
        <v>48506</v>
      </c>
      <c r="I1301" s="172">
        <f>_xll.qlInterestRateIndexValueDate(Index1M,$H1301)</f>
        <v>48506</v>
      </c>
      <c r="J1301" s="177">
        <f>IFERROR(_xll.qlIndexFixing(Index1M,$H1301,TRUE,_xll.ohTrigger(RecalcTrigger,Trigger1M)),NA())</f>
        <v>2.229246679446014E-2</v>
      </c>
      <c r="K1301" s="44">
        <f>IFERROR(_xll.qlIndexFixing(Index3M,H1301,TRUE,_xll.ohTrigger(RecalcTrigger,Trigger3M)),NA())</f>
        <v>2.2774257405099259E-2</v>
      </c>
      <c r="L1301" s="44">
        <f>IFERROR(_xll.qlIndexFixing(Index6M,$H1301,TRUE,_xll.ohTrigger(RecalcTrigger,Trigger6M)),NA())</f>
        <v>2.2948772620968831E-2</v>
      </c>
      <c r="M1301" s="178">
        <f>IFERROR(_xll.qlIndexFixing(Index1Y,$H1301,TRUE,_xll.ohTrigger(RecalcTrigger,Trigger1Y)),NA())</f>
        <v>2.3415763835520575E-2</v>
      </c>
      <c r="N1301" s="177">
        <f>IFERROR(_xll.qlIndexFixing(ONIndex1M,I1301,TRUE,_xll.ohTrigger(RecalcTrigger,Trigger1M)),NA())</f>
        <v>2.2286766449244322E-2</v>
      </c>
      <c r="O1301" s="44">
        <f>IFERROR(_xll.qlIndexFixing(ONIndex3M,I1301,TRUE,_xll.ohTrigger(RecalcTrigger,Trigger3M)),NA())</f>
        <v>2.2758423785342874E-2</v>
      </c>
      <c r="P1301" s="44">
        <f>IFERROR(_xll.qlIndexFixing(ONIndex6M,I1301,TRUE,_xll.ohTrigger(RecalcTrigger,Trigger6M)),NA())</f>
        <v>2.2915866125875484E-2</v>
      </c>
      <c r="Q1301" s="178">
        <f>IFERROR(_xll.qlIndexFixing(ONIndex1Y,I1301,TRUE,_xll.ohTrigger(RecalcTrigger,Trigger1Y)),NA())</f>
        <v>2.3361809494724106E-2</v>
      </c>
    </row>
    <row r="1302" spans="2:17" x14ac:dyDescent="0.2">
      <c r="B1302" s="39" t="s">
        <v>42</v>
      </c>
      <c r="D1302" s="42">
        <f>_xll.qlCalendarAdvance(Calendar,$D1301,B1302,"f",FALSE)</f>
        <v>48513</v>
      </c>
      <c r="E1302" s="172">
        <f>_xll.qlInterestRateIndexValueDate(IndexON,D1302)</f>
        <v>48513</v>
      </c>
      <c r="F1302" s="188">
        <f>IFERROR(_xll.qlIndexFixing(IndexON,D1302,TRUE,_xll.ohTrigger(RecalcTrigger,TriggerON)),NA())</f>
        <v>2.1745781848994117E-2</v>
      </c>
      <c r="H1302" s="42">
        <f>_xll.qlCalendarAdvance(Calendar,$H1301,B1302,"f",FALSE)</f>
        <v>48513</v>
      </c>
      <c r="I1302" s="172">
        <f>_xll.qlInterestRateIndexValueDate(Index1M,$H1302)</f>
        <v>48513</v>
      </c>
      <c r="J1302" s="177">
        <f>IFERROR(_xll.qlIndexFixing(Index1M,$H1302,TRUE,_xll.ohTrigger(RecalcTrigger,Trigger1M)),NA())</f>
        <v>2.2285567436730817E-2</v>
      </c>
      <c r="K1302" s="44">
        <f>IFERROR(_xll.qlIndexFixing(Index3M,H1302,TRUE,_xll.ohTrigger(RecalcTrigger,Trigger3M)),NA())</f>
        <v>2.276670082131876E-2</v>
      </c>
      <c r="L1302" s="44">
        <f>IFERROR(_xll.qlIndexFixing(Index6M,$H1302,TRUE,_xll.ohTrigger(RecalcTrigger,Trigger6M)),NA())</f>
        <v>2.2941111219477495E-2</v>
      </c>
      <c r="M1302" s="178">
        <f>IFERROR(_xll.qlIndexFixing(Index1Y,$H1302,TRUE,_xll.ohTrigger(RecalcTrigger,Trigger1Y)),NA())</f>
        <v>2.3407075118829113E-2</v>
      </c>
      <c r="N1302" s="177">
        <f>IFERROR(_xll.qlIndexFixing(ONIndex1M,I1302,TRUE,_xll.ohTrigger(RecalcTrigger,Trigger1M)),NA())</f>
        <v>2.2279930280233451E-2</v>
      </c>
      <c r="O1302" s="44">
        <f>IFERROR(_xll.qlIndexFixing(ONIndex3M,I1302,TRUE,_xll.ohTrigger(RecalcTrigger,Trigger3M)),NA())</f>
        <v>2.2751009547088419E-2</v>
      </c>
      <c r="P1302" s="44">
        <f>IFERROR(_xll.qlIndexFixing(ONIndex6M,I1302,TRUE,_xll.ohTrigger(RecalcTrigger,Trigger6M)),NA())</f>
        <v>2.2908551846942959E-2</v>
      </c>
      <c r="Q1302" s="178">
        <f>IFERROR(_xll.qlIndexFixing(ONIndex1Y,I1302,TRUE,_xll.ohTrigger(RecalcTrigger,Trigger1Y)),NA())</f>
        <v>2.3353920335070777E-2</v>
      </c>
    </row>
    <row r="1303" spans="2:17" x14ac:dyDescent="0.2">
      <c r="B1303" s="39" t="s">
        <v>42</v>
      </c>
      <c r="D1303" s="42">
        <f>_xll.qlCalendarAdvance(Calendar,$D1302,B1303,"f",FALSE)</f>
        <v>48520</v>
      </c>
      <c r="E1303" s="172">
        <f>_xll.qlInterestRateIndexValueDate(IndexON,D1303)</f>
        <v>48520</v>
      </c>
      <c r="F1303" s="188">
        <f>IFERROR(_xll.qlIndexFixing(IndexON,D1303,TRUE,_xll.ohTrigger(RecalcTrigger,TriggerON)),NA())</f>
        <v>2.1739193692057457E-2</v>
      </c>
      <c r="H1303" s="42">
        <f>_xll.qlCalendarAdvance(Calendar,$H1302,B1303,"f",FALSE)</f>
        <v>48520</v>
      </c>
      <c r="I1303" s="172">
        <f>_xll.qlInterestRateIndexValueDate(Index1M,$H1303)</f>
        <v>48520</v>
      </c>
      <c r="J1303" s="177">
        <f>IFERROR(_xll.qlIndexFixing(Index1M,$H1303,TRUE,_xll.ohTrigger(RecalcTrigger,Trigger1M)),NA())</f>
        <v>2.2278461446216629E-2</v>
      </c>
      <c r="K1303" s="44">
        <f>IFERROR(_xll.qlIndexFixing(Index3M,H1303,TRUE,_xll.ohTrigger(RecalcTrigger,Trigger3M)),NA())</f>
        <v>2.2759128827737594E-2</v>
      </c>
      <c r="L1303" s="44">
        <f>IFERROR(_xll.qlIndexFixing(Index6M,$H1303,TRUE,_xll.ohTrigger(RecalcTrigger,Trigger6M)),NA())</f>
        <v>2.2933429434581581E-2</v>
      </c>
      <c r="M1303" s="178">
        <f>IFERROR(_xll.qlIndexFixing(Index1Y,$H1303,TRUE,_xll.ohTrigger(RecalcTrigger,Trigger1Y)),NA())</f>
        <v>2.3398362807847572E-2</v>
      </c>
      <c r="N1303" s="177">
        <f>IFERROR(_xll.qlIndexFixing(ONIndex1M,I1303,TRUE,_xll.ohTrigger(RecalcTrigger,Trigger1M)),NA())</f>
        <v>2.2273070510464565E-2</v>
      </c>
      <c r="O1303" s="44">
        <f>IFERROR(_xll.qlIndexFixing(ONIndex3M,I1303,TRUE,_xll.ohTrigger(RecalcTrigger,Trigger3M)),NA())</f>
        <v>2.2743579971878924E-2</v>
      </c>
      <c r="P1303" s="44">
        <f>IFERROR(_xll.qlIndexFixing(ONIndex6M,I1303,TRUE,_xll.ohTrigger(RecalcTrigger,Trigger6M)),NA())</f>
        <v>2.2901217385217221E-2</v>
      </c>
      <c r="Q1303" s="178">
        <f>IFERROR(_xll.qlIndexFixing(ONIndex1Y,I1303,TRUE,_xll.ohTrigger(RecalcTrigger,Trigger1Y)),NA())</f>
        <v>2.3346008047240296E-2</v>
      </c>
    </row>
    <row r="1304" spans="2:17" x14ac:dyDescent="0.2">
      <c r="B1304" s="39" t="s">
        <v>42</v>
      </c>
      <c r="D1304" s="42">
        <f>_xll.qlCalendarAdvance(Calendar,$D1303,B1304,"f",FALSE)</f>
        <v>48527</v>
      </c>
      <c r="E1304" s="172">
        <f>_xll.qlInterestRateIndexValueDate(IndexON,D1304)</f>
        <v>48527</v>
      </c>
      <c r="F1304" s="188">
        <f>IFERROR(_xll.qlIndexFixing(IndexON,D1304,TRUE,_xll.ohTrigger(RecalcTrigger,TriggerON)),NA())</f>
        <v>2.1732586692184697E-2</v>
      </c>
      <c r="H1304" s="42">
        <f>_xll.qlCalendarAdvance(Calendar,$H1303,B1304,"f",FALSE)</f>
        <v>48527</v>
      </c>
      <c r="I1304" s="172">
        <f>_xll.qlInterestRateIndexValueDate(Index1M,$H1304)</f>
        <v>48527</v>
      </c>
      <c r="J1304" s="177">
        <f>IFERROR(_xll.qlIndexFixing(Index1M,$H1304,TRUE,_xll.ohTrigger(RecalcTrigger,Trigger1M)),NA())</f>
        <v>2.2271516920670569E-2</v>
      </c>
      <c r="K1304" s="44">
        <f>IFERROR(_xll.qlIndexFixing(Index3M,H1304,TRUE,_xll.ohTrigger(RecalcTrigger,Trigger3M)),NA())</f>
        <v>2.2751541424442086E-2</v>
      </c>
      <c r="L1304" s="44">
        <f>IFERROR(_xll.qlIndexFixing(Index6M,$H1304,TRUE,_xll.ohTrigger(RecalcTrigger,Trigger6M)),NA())</f>
        <v>2.2925567121246004E-2</v>
      </c>
      <c r="M1304" s="178">
        <f>IFERROR(_xll.qlIndexFixing(Index1Y,$H1304,TRUE,_xll.ohTrigger(RecalcTrigger,Trigger1Y)),NA())</f>
        <v>2.3389626903179916E-2</v>
      </c>
      <c r="N1304" s="177">
        <f>IFERROR(_xll.qlIndexFixing(ONIndex1M,I1304,TRUE,_xll.ohTrigger(RecalcTrigger,Trigger1M)),NA())</f>
        <v>2.2266187140261851E-2</v>
      </c>
      <c r="O1304" s="44">
        <f>IFERROR(_xll.qlIndexFixing(ONIndex3M,I1304,TRUE,_xll.ohTrigger(RecalcTrigger,Trigger3M)),NA())</f>
        <v>2.2736135059714391E-2</v>
      </c>
      <c r="P1304" s="44">
        <f>IFERROR(_xll.qlIndexFixing(ONIndex6M,I1304,TRUE,_xll.ohTrigger(RecalcTrigger,Trigger6M)),NA())</f>
        <v>2.289386274086036E-2</v>
      </c>
      <c r="Q1304" s="178">
        <f>IFERROR(_xll.qlIndexFixing(ONIndex1Y,I1304,TRUE,_xll.ohTrigger(RecalcTrigger,Trigger1Y)),NA())</f>
        <v>2.3338072631232665E-2</v>
      </c>
    </row>
    <row r="1305" spans="2:17" x14ac:dyDescent="0.2">
      <c r="B1305" s="39" t="s">
        <v>42</v>
      </c>
      <c r="D1305" s="42">
        <f>_xll.qlCalendarAdvance(Calendar,$D1304,B1305,"f",FALSE)</f>
        <v>48534</v>
      </c>
      <c r="E1305" s="172">
        <f>_xll.qlInterestRateIndexValueDate(IndexON,D1305)</f>
        <v>48534</v>
      </c>
      <c r="F1305" s="188">
        <f>IFERROR(_xll.qlIndexFixing(IndexON,D1305,TRUE,_xll.ohTrigger(RecalcTrigger,TriggerON)),NA())</f>
        <v>2.172596084929479E-2</v>
      </c>
      <c r="H1305" s="42">
        <f>_xll.qlCalendarAdvance(Calendar,$H1304,B1305,"f",FALSE)</f>
        <v>48534</v>
      </c>
      <c r="I1305" s="172">
        <f>_xll.qlInterestRateIndexValueDate(Index1M,$H1305)</f>
        <v>48534</v>
      </c>
      <c r="J1305" s="177">
        <f>IFERROR(_xll.qlIndexFixing(Index1M,$H1305,TRUE,_xll.ohTrigger(RecalcTrigger,Trigger1M)),NA())</f>
        <v>2.2264548756588121E-2</v>
      </c>
      <c r="K1305" s="44">
        <f>IFERROR(_xll.qlIndexFixing(Index3M,H1305,TRUE,_xll.ohTrigger(RecalcTrigger,Trigger3M)),NA())</f>
        <v>2.2743938611522099E-2</v>
      </c>
      <c r="L1305" s="44">
        <f>IFERROR(_xll.qlIndexFixing(Index6M,$H1305,TRUE,_xll.ohTrigger(RecalcTrigger,Trigger6M)),NA())</f>
        <v>2.2917846508258274E-2</v>
      </c>
      <c r="M1305" s="178">
        <f>IFERROR(_xll.qlIndexFixing(Index1Y,$H1305,TRUE,_xll.ohTrigger(RecalcTrigger,Trigger1Y)),NA())</f>
        <v>2.3380867405430994E-2</v>
      </c>
      <c r="N1305" s="177">
        <f>IFERROR(_xll.qlIndexFixing(ONIndex1M,I1305,TRUE,_xll.ohTrigger(RecalcTrigger,Trigger1M)),NA())</f>
        <v>2.2259280169382167E-2</v>
      </c>
      <c r="O1305" s="44">
        <f>IFERROR(_xll.qlIndexFixing(ONIndex3M,I1305,TRUE,_xll.ohTrigger(RecalcTrigger,Trigger3M)),NA())</f>
        <v>2.2728674810675864E-2</v>
      </c>
      <c r="P1305" s="44">
        <f>IFERROR(_xll.qlIndexFixing(ONIndex6M,I1305,TRUE,_xll.ohTrigger(RecalcTrigger,Trigger6M)),NA())</f>
        <v>2.2886487913953424E-2</v>
      </c>
      <c r="Q1305" s="178">
        <f>IFERROR(_xll.qlIndexFixing(ONIndex1Y,I1305,TRUE,_xll.ohTrigger(RecalcTrigger,Trigger1Y)),NA())</f>
        <v>2.3330114086885789E-2</v>
      </c>
    </row>
    <row r="1306" spans="2:17" x14ac:dyDescent="0.2">
      <c r="B1306" s="39" t="s">
        <v>42</v>
      </c>
      <c r="D1306" s="42">
        <f>_xll.qlCalendarAdvance(Calendar,$D1305,B1306,"f",FALSE)</f>
        <v>48541</v>
      </c>
      <c r="E1306" s="172">
        <f>_xll.qlInterestRateIndexValueDate(IndexON,D1306)</f>
        <v>48541</v>
      </c>
      <c r="F1306" s="188">
        <f>IFERROR(_xll.qlIndexFixing(IndexON,D1306,TRUE,_xll.ohTrigger(RecalcTrigger,TriggerON)),NA())</f>
        <v>2.1719316163225644E-2</v>
      </c>
      <c r="H1306" s="42">
        <f>_xll.qlCalendarAdvance(Calendar,$H1305,B1306,"f",FALSE)</f>
        <v>48541</v>
      </c>
      <c r="I1306" s="172">
        <f>_xll.qlInterestRateIndexValueDate(Index1M,$H1306)</f>
        <v>48541</v>
      </c>
      <c r="J1306" s="177">
        <f>IFERROR(_xll.qlIndexFixing(Index1M,$H1306,TRUE,_xll.ohTrigger(RecalcTrigger,Trigger1M)),NA())</f>
        <v>2.2257556954012513E-2</v>
      </c>
      <c r="K1306" s="44">
        <f>IFERROR(_xll.qlIndexFixing(Index3M,H1306,TRUE,_xll.ohTrigger(RecalcTrigger,Trigger3M)),NA())</f>
        <v>2.2736320389063081E-2</v>
      </c>
      <c r="L1306" s="44">
        <f>IFERROR(_xll.qlIndexFixing(Index6M,$H1306,TRUE,_xll.ohTrigger(RecalcTrigger,Trigger6M)),NA())</f>
        <v>2.2910105513656475E-2</v>
      </c>
      <c r="M1306" s="178">
        <f>IFERROR(_xll.qlIndexFixing(Index1Y,$H1306,TRUE,_xll.ohTrigger(RecalcTrigger,Trigger1Y)),NA())</f>
        <v>2.3372084315208319E-2</v>
      </c>
      <c r="N1306" s="177">
        <f>IFERROR(_xll.qlIndexFixing(ONIndex1M,I1306,TRUE,_xll.ohTrigger(RecalcTrigger,Trigger1M)),NA())</f>
        <v>2.2252349597906562E-2</v>
      </c>
      <c r="O1306" s="44">
        <f>IFERROR(_xll.qlIndexFixing(ONIndex3M,I1306,TRUE,_xll.ohTrigger(RecalcTrigger,Trigger3M)),NA())</f>
        <v>2.2721199224601252E-2</v>
      </c>
      <c r="P1306" s="44">
        <f>IFERROR(_xll.qlIndexFixing(ONIndex6M,I1306,TRUE,_xll.ohTrigger(RecalcTrigger,Trigger6M)),NA())</f>
        <v>2.2879092904253273E-2</v>
      </c>
      <c r="Q1306" s="178">
        <f>IFERROR(_xll.qlIndexFixing(ONIndex1Y,I1306,TRUE,_xll.ohTrigger(RecalcTrigger,Trigger1Y)),NA())</f>
        <v>2.3322132414361763E-2</v>
      </c>
    </row>
    <row r="1307" spans="2:17" x14ac:dyDescent="0.2">
      <c r="B1307" s="39" t="s">
        <v>42</v>
      </c>
      <c r="D1307" s="42">
        <f>_xll.qlCalendarAdvance(Calendar,$D1306,B1307,"f",FALSE)</f>
        <v>48548</v>
      </c>
      <c r="E1307" s="172">
        <f>_xll.qlInterestRateIndexValueDate(IndexON,D1307)</f>
        <v>48548</v>
      </c>
      <c r="F1307" s="188">
        <f>IFERROR(_xll.qlIndexFixing(IndexON,D1307,TRUE,_xll.ohTrigger(RecalcTrigger,TriggerON)),NA())</f>
        <v>2.1712652634301444E-2</v>
      </c>
      <c r="H1307" s="42">
        <f>_xll.qlCalendarAdvance(Calendar,$H1306,B1307,"f",FALSE)</f>
        <v>48548</v>
      </c>
      <c r="I1307" s="172">
        <f>_xll.qlInterestRateIndexValueDate(Index1M,$H1307)</f>
        <v>48548</v>
      </c>
      <c r="J1307" s="177">
        <f>IFERROR(_xll.qlIndexFixing(Index1M,$H1307,TRUE,_xll.ohTrigger(RecalcTrigger,Trigger1M)),NA())</f>
        <v>2.2250716050040878E-2</v>
      </c>
      <c r="K1307" s="44">
        <f>IFERROR(_xll.qlIndexFixing(Index3M,H1307,TRUE,_xll.ohTrigger(RecalcTrigger,Trigger3M)),NA())</f>
        <v>2.2728370287078723E-2</v>
      </c>
      <c r="L1307" s="44">
        <f>IFERROR(_xll.qlIndexFixing(Index6M,$H1307,TRUE,_xll.ohTrigger(RecalcTrigger,Trigger6M)),NA())</f>
        <v>2.2902498465595812E-2</v>
      </c>
      <c r="M1307" s="178">
        <f>IFERROR(_xll.qlIndexFixing(Index1Y,$H1307,TRUE,_xll.ohTrigger(RecalcTrigger,Trigger1Y)),NA())</f>
        <v>2.336327763312096E-2</v>
      </c>
      <c r="N1307" s="177">
        <f>IFERROR(_xll.qlIndexFixing(ONIndex1M,I1307,TRUE,_xll.ohTrigger(RecalcTrigger,Trigger1M)),NA())</f>
        <v>2.2245395425835035E-2</v>
      </c>
      <c r="O1307" s="44">
        <f>IFERROR(_xll.qlIndexFixing(ONIndex3M,I1307,TRUE,_xll.ohTrigger(RecalcTrigger,Trigger3M)),NA())</f>
        <v>2.2713708301652646E-2</v>
      </c>
      <c r="P1307" s="44">
        <f>IFERROR(_xll.qlIndexFixing(ONIndex6M,I1307,TRUE,_xll.ohTrigger(RecalcTrigger,Trigger6M)),NA())</f>
        <v>2.2871677711840954E-2</v>
      </c>
      <c r="Q1307" s="178">
        <f>IFERROR(_xll.qlIndexFixing(ONIndex1Y,I1307,TRUE,_xll.ohTrigger(RecalcTrigger,Trigger1Y)),NA())</f>
        <v>2.3314127613660585E-2</v>
      </c>
    </row>
    <row r="1308" spans="2:17" x14ac:dyDescent="0.2">
      <c r="B1308" s="39" t="s">
        <v>42</v>
      </c>
      <c r="D1308" s="42">
        <f>_xll.qlCalendarAdvance(Calendar,$D1307,B1308,"f",FALSE)</f>
        <v>48555</v>
      </c>
      <c r="E1308" s="172">
        <f>_xll.qlInterestRateIndexValueDate(IndexON,D1308)</f>
        <v>48555</v>
      </c>
      <c r="F1308" s="188">
        <f>IFERROR(_xll.qlIndexFixing(IndexON,D1308,TRUE,_xll.ohTrigger(RecalcTrigger,TriggerON)),NA())</f>
        <v>2.1705970262198004E-2</v>
      </c>
      <c r="H1308" s="42">
        <f>_xll.qlCalendarAdvance(Calendar,$H1307,B1308,"f",FALSE)</f>
        <v>48555</v>
      </c>
      <c r="I1308" s="172">
        <f>_xll.qlInterestRateIndexValueDate(Index1M,$H1308)</f>
        <v>48555</v>
      </c>
      <c r="J1308" s="177">
        <f>IFERROR(_xll.qlIndexFixing(Index1M,$H1308,TRUE,_xll.ohTrigger(RecalcTrigger,Trigger1M)),NA())</f>
        <v>2.224367485338808E-2</v>
      </c>
      <c r="K1308" s="44">
        <f>IFERROR(_xll.qlIndexFixing(Index3M,H1308,TRUE,_xll.ohTrigger(RecalcTrigger,Trigger3M)),NA())</f>
        <v>2.2720724396586605E-2</v>
      </c>
      <c r="L1308" s="44">
        <f>IFERROR(_xll.qlIndexFixing(Index6M,$H1308,TRUE,_xll.ohTrigger(RecalcTrigger,Trigger6M)),NA())</f>
        <v>2.2894714767165553E-2</v>
      </c>
      <c r="M1308" s="178">
        <f>IFERROR(_xll.qlIndexFixing(Index1Y,$H1308,TRUE,_xll.ohTrigger(RecalcTrigger,Trigger1Y)),NA())</f>
        <v>2.3354447359778874E-2</v>
      </c>
      <c r="N1308" s="177">
        <f>IFERROR(_xll.qlIndexFixing(ONIndex1M,I1308,TRUE,_xll.ohTrigger(RecalcTrigger,Trigger1M)),NA())</f>
        <v>2.223841765308654E-2</v>
      </c>
      <c r="O1308" s="44">
        <f>IFERROR(_xll.qlIndexFixing(ONIndex3M,I1308,TRUE,_xll.ohTrigger(RecalcTrigger,Trigger3M)),NA())</f>
        <v>2.2706202041830048E-2</v>
      </c>
      <c r="P1308" s="44">
        <f>IFERROR(_xll.qlIndexFixing(ONIndex6M,I1308,TRUE,_xll.ohTrigger(RecalcTrigger,Trigger6M)),NA())</f>
        <v>2.2864242336797513E-2</v>
      </c>
      <c r="Q1308" s="178">
        <f>IFERROR(_xll.qlIndexFixing(ONIndex1Y,I1308,TRUE,_xll.ohTrigger(RecalcTrigger,Trigger1Y)),NA())</f>
        <v>2.3306099684701209E-2</v>
      </c>
    </row>
    <row r="1309" spans="2:17" x14ac:dyDescent="0.2">
      <c r="B1309" s="39" t="s">
        <v>42</v>
      </c>
      <c r="D1309" s="42">
        <f>_xll.qlCalendarAdvance(Calendar,$D1308,B1309,"f",FALSE)</f>
        <v>48562</v>
      </c>
      <c r="E1309" s="172">
        <f>_xll.qlInterestRateIndexValueDate(IndexON,D1309)</f>
        <v>48562</v>
      </c>
      <c r="F1309" s="188">
        <f>IFERROR(_xll.qlIndexFixing(IndexON,D1309,TRUE,_xll.ohTrigger(RecalcTrigger,TriggerON)),NA())</f>
        <v>2.1699269047077419E-2</v>
      </c>
      <c r="H1309" s="42">
        <f>_xll.qlCalendarAdvance(Calendar,$H1308,B1309,"f",FALSE)</f>
        <v>48562</v>
      </c>
      <c r="I1309" s="172">
        <f>_xll.qlInterestRateIndexValueDate(Index1M,$H1309)</f>
        <v>48562</v>
      </c>
      <c r="J1309" s="177">
        <f>IFERROR(_xll.qlIndexFixing(Index1M,$H1309,TRUE,_xll.ohTrigger(RecalcTrigger,Trigger1M)),NA())</f>
        <v>2.2236610017061984E-2</v>
      </c>
      <c r="K1309" s="44">
        <f>IFERROR(_xll.qlIndexFixing(Index3M,H1309,TRUE,_xll.ohTrigger(RecalcTrigger,Trigger3M)),NA())</f>
        <v>2.2713063098403152E-2</v>
      </c>
      <c r="L1309" s="44">
        <f>IFERROR(_xll.qlIndexFixing(Index6M,$H1309,TRUE,_xll.ohTrigger(RecalcTrigger,Trigger6M)),NA())</f>
        <v>2.2886910686730766E-2</v>
      </c>
      <c r="M1309" s="178">
        <f>IFERROR(_xll.qlIndexFixing(Index1Y,$H1309,TRUE,_xll.ohTrigger(RecalcTrigger,Trigger1Y)),NA())</f>
        <v>2.3345593495793793E-2</v>
      </c>
      <c r="N1309" s="177">
        <f>IFERROR(_xll.qlIndexFixing(ONIndex1M,I1309,TRUE,_xll.ohTrigger(RecalcTrigger,Trigger1M)),NA())</f>
        <v>2.2231416279661076E-2</v>
      </c>
      <c r="O1309" s="44">
        <f>IFERROR(_xll.qlIndexFixing(ONIndex3M,I1309,TRUE,_xll.ohTrigger(RecalcTrigger,Trigger3M)),NA())</f>
        <v>2.2698680444890318E-2</v>
      </c>
      <c r="P1309" s="44">
        <f>IFERROR(_xll.qlIndexFixing(ONIndex6M,I1309,TRUE,_xll.ohTrigger(RecalcTrigger,Trigger6M)),NA())</f>
        <v>2.2856786779122951E-2</v>
      </c>
      <c r="Q1309" s="178">
        <f>IFERROR(_xll.qlIndexFixing(ONIndex1Y,I1309,TRUE,_xll.ohTrigger(RecalcTrigger,Trigger1Y)),NA())</f>
        <v>2.329804862740259E-2</v>
      </c>
    </row>
    <row r="1310" spans="2:17" x14ac:dyDescent="0.2">
      <c r="B1310" s="39" t="s">
        <v>42</v>
      </c>
      <c r="D1310" s="42">
        <f>_xll.qlCalendarAdvance(Calendar,$D1309,B1310,"f",FALSE)</f>
        <v>48569</v>
      </c>
      <c r="E1310" s="172">
        <f>_xll.qlInterestRateIndexValueDate(IndexON,D1310)</f>
        <v>48569</v>
      </c>
      <c r="F1310" s="188">
        <f>IFERROR(_xll.qlIndexFixing(IndexON,D1310,TRUE,_xll.ohTrigger(RecalcTrigger,TriggerON)),NA())</f>
        <v>2.1692548988939686E-2</v>
      </c>
      <c r="H1310" s="42">
        <f>_xll.qlCalendarAdvance(Calendar,$H1309,B1310,"f",FALSE)</f>
        <v>48569</v>
      </c>
      <c r="I1310" s="172">
        <f>_xll.qlInterestRateIndexValueDate(Index1M,$H1310)</f>
        <v>48569</v>
      </c>
      <c r="J1310" s="177">
        <f>IFERROR(_xll.qlIndexFixing(Index1M,$H1310,TRUE,_xll.ohTrigger(RecalcTrigger,Trigger1M)),NA())</f>
        <v>2.2229521541104417E-2</v>
      </c>
      <c r="K1310" s="44">
        <f>IFERROR(_xll.qlIndexFixing(Index3M,H1310,TRUE,_xll.ohTrigger(RecalcTrigger,Trigger3M)),NA())</f>
        <v>2.2705386392615719E-2</v>
      </c>
      <c r="L1310" s="44">
        <f>IFERROR(_xll.qlIndexFixing(Index6M,$H1310,TRUE,_xll.ohTrigger(RecalcTrigger,Trigger6M)),NA())</f>
        <v>2.2879086224527018E-2</v>
      </c>
      <c r="M1310" s="178">
        <f>IFERROR(_xll.qlIndexFixing(Index1Y,$H1310,TRUE,_xll.ohTrigger(RecalcTrigger,Trigger1Y)),NA())</f>
        <v>2.3336716041779892E-2</v>
      </c>
      <c r="N1310" s="177">
        <f>IFERROR(_xll.qlIndexFixing(ONIndex1M,I1310,TRUE,_xll.ohTrigger(RecalcTrigger,Trigger1M)),NA())</f>
        <v>2.2224391305720737E-2</v>
      </c>
      <c r="O1310" s="44">
        <f>IFERROR(_xll.qlIndexFixing(ONIndex3M,I1310,TRUE,_xll.ohTrigger(RecalcTrigger,Trigger3M)),NA())</f>
        <v>2.2691143511157641E-2</v>
      </c>
      <c r="P1310" s="44">
        <f>IFERROR(_xll.qlIndexFixing(ONIndex6M,I1310,TRUE,_xll.ohTrigger(RecalcTrigger,Trigger6M)),NA())</f>
        <v>2.284931103873622E-2</v>
      </c>
      <c r="Q1310" s="178">
        <f>IFERROR(_xll.qlIndexFixing(ONIndex1Y,I1310,TRUE,_xll.ohTrigger(RecalcTrigger,Trigger1Y)),NA())</f>
        <v>2.3289974442007866E-2</v>
      </c>
    </row>
    <row r="1311" spans="2:17" x14ac:dyDescent="0.2">
      <c r="B1311" s="39" t="s">
        <v>42</v>
      </c>
      <c r="D1311" s="42">
        <f>_xll.qlCalendarAdvance(Calendar,$D1310,B1311,"f",FALSE)</f>
        <v>48577</v>
      </c>
      <c r="E1311" s="172">
        <f>_xll.qlInterestRateIndexValueDate(IndexON,D1311)</f>
        <v>48577</v>
      </c>
      <c r="F1311" s="188">
        <f>IFERROR(_xll.qlIndexFixing(IndexON,D1311,TRUE,_xll.ohTrigger(RecalcTrigger,TriggerON)),NA())</f>
        <v>2.1684845849465617E-2</v>
      </c>
      <c r="H1311" s="42">
        <f>_xll.qlCalendarAdvance(Calendar,$H1310,B1311,"f",FALSE)</f>
        <v>48577</v>
      </c>
      <c r="I1311" s="172">
        <f>_xll.qlInterestRateIndexValueDate(Index1M,$H1311)</f>
        <v>48577</v>
      </c>
      <c r="J1311" s="177">
        <f>IFERROR(_xll.qlIndexFixing(Index1M,$H1311,TRUE,_xll.ohTrigger(RecalcTrigger,Trigger1M)),NA())</f>
        <v>2.2221722407430519E-2</v>
      </c>
      <c r="K1311" s="44">
        <f>IFERROR(_xll.qlIndexFixing(Index3M,H1311,TRUE,_xll.ohTrigger(RecalcTrigger,Trigger3M)),NA())</f>
        <v>2.2696594148229641E-2</v>
      </c>
      <c r="L1311" s="44">
        <f>IFERROR(_xll.qlIndexFixing(Index6M,$H1311,TRUE,_xll.ohTrigger(RecalcTrigger,Trigger6M)),NA())</f>
        <v>2.2870119025042587E-2</v>
      </c>
      <c r="M1311" s="178">
        <f>IFERROR(_xll.qlIndexFixing(Index1Y,$H1311,TRUE,_xll.ohTrigger(RecalcTrigger,Trigger1Y)),NA())</f>
        <v>2.332654149508917E-2</v>
      </c>
      <c r="N1311" s="177">
        <f>IFERROR(_xll.qlIndexFixing(ONIndex1M,I1311,TRUE,_xll.ohTrigger(RecalcTrigger,Trigger1M)),NA())</f>
        <v>2.2216333865379134E-2</v>
      </c>
      <c r="O1311" s="44">
        <f>IFERROR(_xll.qlIndexFixing(ONIndex3M,I1311,TRUE,_xll.ohTrigger(RecalcTrigger,Trigger3M)),NA())</f>
        <v>2.2682511092677604E-2</v>
      </c>
      <c r="P1311" s="44">
        <f>IFERROR(_xll.qlIndexFixing(ONIndex6M,I1311,TRUE,_xll.ohTrigger(RecalcTrigger,Trigger6M)),NA())</f>
        <v>2.2840742621936805E-2</v>
      </c>
      <c r="Q1311" s="178">
        <f>IFERROR(_xll.qlIndexFixing(ONIndex1Y,I1311,TRUE,_xll.ohTrigger(RecalcTrigger,Trigger1Y)),NA())</f>
        <v>2.3280718481323293E-2</v>
      </c>
    </row>
    <row r="1312" spans="2:17" x14ac:dyDescent="0.2">
      <c r="B1312" s="39" t="s">
        <v>42</v>
      </c>
      <c r="D1312" s="42">
        <f>_xll.qlCalendarAdvance(Calendar,$D1311,B1312,"f",FALSE)</f>
        <v>48584</v>
      </c>
      <c r="E1312" s="172">
        <f>_xll.qlInterestRateIndexValueDate(IndexON,D1312)</f>
        <v>48584</v>
      </c>
      <c r="F1312" s="188">
        <f>IFERROR(_xll.qlIndexFixing(IndexON,D1312,TRUE,_xll.ohTrigger(RecalcTrigger,TriggerON)),NA())</f>
        <v>2.1678085413422421E-2</v>
      </c>
      <c r="H1312" s="42">
        <f>_xll.qlCalendarAdvance(Calendar,$H1311,B1312,"f",FALSE)</f>
        <v>48584</v>
      </c>
      <c r="I1312" s="172">
        <f>_xll.qlInterestRateIndexValueDate(Index1M,$H1312)</f>
        <v>48584</v>
      </c>
      <c r="J1312" s="177">
        <f>IFERROR(_xll.qlIndexFixing(Index1M,$H1312,TRUE,_xll.ohTrigger(RecalcTrigger,Trigger1M)),NA())</f>
        <v>2.2214579029464103E-2</v>
      </c>
      <c r="K1312" s="44">
        <f>IFERROR(_xll.qlIndexFixing(Index3M,H1312,TRUE,_xll.ohTrigger(RecalcTrigger,Trigger3M)),NA())</f>
        <v>2.2688884426441399E-2</v>
      </c>
      <c r="L1312" s="44">
        <f>IFERROR(_xll.qlIndexFixing(Index6M,$H1312,TRUE,_xll.ohTrigger(RecalcTrigger,Trigger6M)),NA())</f>
        <v>2.286210655591054E-2</v>
      </c>
      <c r="M1312" s="178">
        <f>IFERROR(_xll.qlIndexFixing(Index1Y,$H1312,TRUE,_xll.ohTrigger(RecalcTrigger,Trigger1Y)),NA())</f>
        <v>2.3317613493086808E-2</v>
      </c>
      <c r="N1312" s="177">
        <f>IFERROR(_xll.qlIndexFixing(ONIndex1M,I1312,TRUE,_xll.ohTrigger(RecalcTrigger,Trigger1M)),NA())</f>
        <v>2.220925831872167E-2</v>
      </c>
      <c r="O1312" s="44">
        <f>IFERROR(_xll.qlIndexFixing(ONIndex3M,I1312,TRUE,_xll.ohTrigger(RecalcTrigger,Trigger3M)),NA())</f>
        <v>2.267494129411074E-2</v>
      </c>
      <c r="P1312" s="44">
        <f>IFERROR(_xll.qlIndexFixing(ONIndex6M,I1312,TRUE,_xll.ohTrigger(RecalcTrigger,Trigger6M)),NA())</f>
        <v>2.2833223632985344E-2</v>
      </c>
      <c r="Q1312" s="178">
        <f>IFERROR(_xll.qlIndexFixing(ONIndex1Y,I1312,TRUE,_xll.ohTrigger(RecalcTrigger,Trigger1Y)),NA())</f>
        <v>2.3272594735398444E-2</v>
      </c>
    </row>
    <row r="1313" spans="2:17" x14ac:dyDescent="0.2">
      <c r="B1313" s="39" t="s">
        <v>42</v>
      </c>
      <c r="D1313" s="42">
        <f>_xll.qlCalendarAdvance(Calendar,$D1312,B1313,"f",FALSE)</f>
        <v>48591</v>
      </c>
      <c r="E1313" s="172">
        <f>_xll.qlInterestRateIndexValueDate(IndexON,D1313)</f>
        <v>48591</v>
      </c>
      <c r="F1313" s="188">
        <f>IFERROR(_xll.qlIndexFixing(IndexON,D1313,TRUE,_xll.ohTrigger(RecalcTrigger,TriggerON)),NA())</f>
        <v>2.1671306134362078E-2</v>
      </c>
      <c r="H1313" s="42">
        <f>_xll.qlCalendarAdvance(Calendar,$H1312,B1313,"f",FALSE)</f>
        <v>48591</v>
      </c>
      <c r="I1313" s="172">
        <f>_xll.qlInterestRateIndexValueDate(Index1M,$H1313)</f>
        <v>48591</v>
      </c>
      <c r="J1313" s="177">
        <f>IFERROR(_xll.qlIndexFixing(Index1M,$H1313,TRUE,_xll.ohTrigger(RecalcTrigger,Trigger1M)),NA())</f>
        <v>2.2207412009408522E-2</v>
      </c>
      <c r="K1313" s="44">
        <f>IFERROR(_xll.qlIndexFixing(Index3M,H1313,TRUE,_xll.ohTrigger(RecalcTrigger,Trigger3M)),NA())</f>
        <v>2.2681159297322926E-2</v>
      </c>
      <c r="L1313" s="44">
        <f>IFERROR(_xll.qlIndexFixing(Index6M,$H1313,TRUE,_xll.ohTrigger(RecalcTrigger,Trigger6M)),NA())</f>
        <v>2.2854219985147216E-2</v>
      </c>
      <c r="M1313" s="178">
        <f>IFERROR(_xll.qlIndexFixing(Index1Y,$H1313,TRUE,_xll.ohTrigger(RecalcTrigger,Trigger1Y)),NA())</f>
        <v>2.3308661902994743E-2</v>
      </c>
      <c r="N1313" s="177">
        <f>IFERROR(_xll.qlIndexFixing(ONIndex1M,I1313,TRUE,_xll.ohTrigger(RecalcTrigger,Trigger1M)),NA())</f>
        <v>2.2202159171468283E-2</v>
      </c>
      <c r="O1313" s="44">
        <f>IFERROR(_xll.qlIndexFixing(ONIndex3M,I1313,TRUE,_xll.ohTrigger(RecalcTrigger,Trigger3M)),NA())</f>
        <v>2.266735615850779E-2</v>
      </c>
      <c r="P1313" s="44">
        <f>IFERROR(_xll.qlIndexFixing(ONIndex6M,I1313,TRUE,_xll.ohTrigger(RecalcTrigger,Trigger6M)),NA())</f>
        <v>2.2825684461321716E-2</v>
      </c>
      <c r="Q1313" s="178">
        <f>IFERROR(_xll.qlIndexFixing(ONIndex1Y,I1313,TRUE,_xll.ohTrigger(RecalcTrigger,Trigger1Y)),NA())</f>
        <v>2.3264447861296444E-2</v>
      </c>
    </row>
    <row r="1314" spans="2:17" x14ac:dyDescent="0.2">
      <c r="B1314" s="39" t="s">
        <v>42</v>
      </c>
      <c r="D1314" s="42">
        <f>_xll.qlCalendarAdvance(Calendar,$D1313,B1314,"f",FALSE)</f>
        <v>48598</v>
      </c>
      <c r="E1314" s="172">
        <f>_xll.qlInterestRateIndexValueDate(IndexON,D1314)</f>
        <v>48598</v>
      </c>
      <c r="F1314" s="188">
        <f>IFERROR(_xll.qlIndexFixing(IndexON,D1314,TRUE,_xll.ohTrigger(RecalcTrigger,TriggerON)),NA())</f>
        <v>2.1664508012284589E-2</v>
      </c>
      <c r="H1314" s="42">
        <f>_xll.qlCalendarAdvance(Calendar,$H1313,B1314,"f",FALSE)</f>
        <v>48598</v>
      </c>
      <c r="I1314" s="172">
        <f>_xll.qlInterestRateIndexValueDate(Index1M,$H1314)</f>
        <v>48598</v>
      </c>
      <c r="J1314" s="177">
        <f>IFERROR(_xll.qlIndexFixing(Index1M,$H1314,TRUE,_xll.ohTrigger(RecalcTrigger,Trigger1M)),NA())</f>
        <v>2.2200221347315356E-2</v>
      </c>
      <c r="K1314" s="44">
        <f>IFERROR(_xll.qlIndexFixing(Index3M,H1314,TRUE,_xll.ohTrigger(RecalcTrigger,Trigger3M)),NA())</f>
        <v>2.2673418760961579E-2</v>
      </c>
      <c r="L1314" s="44">
        <f>IFERROR(_xll.qlIndexFixing(Index6M,$H1314,TRUE,_xll.ohTrigger(RecalcTrigger,Trigger6M)),NA())</f>
        <v>2.2846313034679558E-2</v>
      </c>
      <c r="M1314" s="178">
        <f>IFERROR(_xll.qlIndexFixing(Index1Y,$H1314,TRUE,_xll.ohTrigger(RecalcTrigger,Trigger1Y)),NA())</f>
        <v>2.3299686725433144E-2</v>
      </c>
      <c r="N1314" s="177">
        <f>IFERROR(_xll.qlIndexFixing(ONIndex1M,I1314,TRUE,_xll.ohTrigger(RecalcTrigger,Trigger1M)),NA())</f>
        <v>2.2195036423618975E-2</v>
      </c>
      <c r="O1314" s="44">
        <f>IFERROR(_xll.qlIndexFixing(ONIndex3M,I1314,TRUE,_xll.ohTrigger(RecalcTrigger,Trigger3M)),NA())</f>
        <v>2.2659755686030847E-2</v>
      </c>
      <c r="P1314" s="44">
        <f>IFERROR(_xll.qlIndexFixing(ONIndex6M,I1314,TRUE,_xll.ohTrigger(RecalcTrigger,Trigger6M)),NA())</f>
        <v>2.2818125107108012E-2</v>
      </c>
      <c r="Q1314" s="178">
        <f>IFERROR(_xll.qlIndexFixing(ONIndex1Y,I1314,TRUE,_xll.ohTrigger(RecalcTrigger,Trigger1Y)),NA())</f>
        <v>2.3256277859017294E-2</v>
      </c>
    </row>
    <row r="1315" spans="2:17" x14ac:dyDescent="0.2">
      <c r="B1315" s="39" t="s">
        <v>42</v>
      </c>
      <c r="D1315" s="42">
        <f>_xll.qlCalendarAdvance(Calendar,$D1314,B1315,"f",FALSE)</f>
        <v>48605</v>
      </c>
      <c r="E1315" s="172">
        <f>_xll.qlInterestRateIndexValueDate(IndexON,D1315)</f>
        <v>48605</v>
      </c>
      <c r="F1315" s="188">
        <f>IFERROR(_xll.qlIndexFixing(IndexON,D1315,TRUE,_xll.ohTrigger(RecalcTrigger,TriggerON)),NA())</f>
        <v>2.1657691047108907E-2</v>
      </c>
      <c r="H1315" s="42">
        <f>_xll.qlCalendarAdvance(Calendar,$H1314,B1315,"f",FALSE)</f>
        <v>48605</v>
      </c>
      <c r="I1315" s="172">
        <f>_xll.qlInterestRateIndexValueDate(Index1M,$H1315)</f>
        <v>48605</v>
      </c>
      <c r="J1315" s="177">
        <f>IFERROR(_xll.qlIndexFixing(Index1M,$H1315,TRUE,_xll.ohTrigger(RecalcTrigger,Trigger1M)),NA())</f>
        <v>2.2193007043226354E-2</v>
      </c>
      <c r="K1315" s="44">
        <f>IFERROR(_xll.qlIndexFixing(Index3M,H1315,TRUE,_xll.ohTrigger(RecalcTrigger,Trigger3M)),NA())</f>
        <v>2.2665662817446506E-2</v>
      </c>
      <c r="L1315" s="44">
        <f>IFERROR(_xll.qlIndexFixing(Index6M,$H1315,TRUE,_xll.ohTrigger(RecalcTrigger,Trigger6M)),NA())</f>
        <v>2.2838385704744887E-2</v>
      </c>
      <c r="M1315" s="178">
        <f>IFERROR(_xll.qlIndexFixing(Index1Y,$H1315,TRUE,_xll.ohTrigger(RecalcTrigger,Trigger1Y)),NA())</f>
        <v>2.3290687961023959E-2</v>
      </c>
      <c r="N1315" s="177">
        <f>IFERROR(_xll.qlIndexFixing(ONIndex1M,I1315,TRUE,_xll.ohTrigger(RecalcTrigger,Trigger1M)),NA())</f>
        <v>2.2187890075092698E-2</v>
      </c>
      <c r="O1315" s="44">
        <f>IFERROR(_xll.qlIndexFixing(ONIndex3M,I1315,TRUE,_xll.ohTrigger(RecalcTrigger,Trigger3M)),NA())</f>
        <v>2.2652139876598865E-2</v>
      </c>
      <c r="P1315" s="44">
        <f>IFERROR(_xll.qlIndexFixing(ONIndex6M,I1315,TRUE,_xll.ohTrigger(RecalcTrigger,Trigger6M)),NA())</f>
        <v>2.2810545570101093E-2</v>
      </c>
      <c r="Q1315" s="178">
        <f>IFERROR(_xll.qlIndexFixing(ONIndex1Y,I1315,TRUE,_xll.ohTrigger(RecalcTrigger,Trigger1Y)),NA())</f>
        <v>2.3248084728479945E-2</v>
      </c>
    </row>
    <row r="1316" spans="2:17" x14ac:dyDescent="0.2">
      <c r="B1316" s="39" t="s">
        <v>42</v>
      </c>
      <c r="D1316" s="42">
        <f>_xll.qlCalendarAdvance(Calendar,$D1315,B1316,"f",FALSE)</f>
        <v>48612</v>
      </c>
      <c r="E1316" s="172">
        <f>_xll.qlInterestRateIndexValueDate(IndexON,D1316)</f>
        <v>48612</v>
      </c>
      <c r="F1316" s="188">
        <f>IFERROR(_xll.qlIndexFixing(IndexON,D1316,TRUE,_xll.ohTrigger(RecalcTrigger,TriggerON)),NA())</f>
        <v>2.1650855238997124E-2</v>
      </c>
      <c r="H1316" s="42">
        <f>_xll.qlCalendarAdvance(Calendar,$H1315,B1316,"f",FALSE)</f>
        <v>48612</v>
      </c>
      <c r="I1316" s="172">
        <f>_xll.qlInterestRateIndexValueDate(Index1M,$H1316)</f>
        <v>48612</v>
      </c>
      <c r="J1316" s="177">
        <f>IFERROR(_xll.qlIndexFixing(Index1M,$H1316,TRUE,_xll.ohTrigger(RecalcTrigger,Trigger1M)),NA())</f>
        <v>2.2184993440068357E-2</v>
      </c>
      <c r="K1316" s="44">
        <f>IFERROR(_xll.qlIndexFixing(Index3M,H1316,TRUE,_xll.ohTrigger(RecalcTrigger,Trigger3M)),NA())</f>
        <v>2.2657891466864158E-2</v>
      </c>
      <c r="L1316" s="44">
        <f>IFERROR(_xll.qlIndexFixing(Index6M,$H1316,TRUE,_xll.ohTrigger(RecalcTrigger,Trigger6M)),NA())</f>
        <v>2.2830437995581859E-2</v>
      </c>
      <c r="M1316" s="178">
        <f>IFERROR(_xll.qlIndexFixing(Index1Y,$H1316,TRUE,_xll.ohTrigger(RecalcTrigger,Trigger1Y)),NA())</f>
        <v>2.3281665610390911E-2</v>
      </c>
      <c r="N1316" s="177">
        <f>IFERROR(_xll.qlIndexFixing(ONIndex1M,I1316,TRUE,_xll.ohTrigger(RecalcTrigger,Trigger1M)),NA())</f>
        <v>2.2180720126051545E-2</v>
      </c>
      <c r="O1316" s="44">
        <f>IFERROR(_xll.qlIndexFixing(ONIndex3M,I1316,TRUE,_xll.ohTrigger(RecalcTrigger,Trigger3M)),NA())</f>
        <v>2.2644508730211843E-2</v>
      </c>
      <c r="P1316" s="44">
        <f>IFERROR(_xll.qlIndexFixing(ONIndex6M,I1316,TRUE,_xll.ohTrigger(RecalcTrigger,Trigger6M)),NA())</f>
        <v>2.2802945850463052E-2</v>
      </c>
      <c r="Q1316" s="178">
        <f>IFERROR(_xll.qlIndexFixing(ONIndex1Y,I1316,TRUE,_xll.ohTrigger(RecalcTrigger,Trigger1Y)),NA())</f>
        <v>2.3239868469603353E-2</v>
      </c>
    </row>
    <row r="1317" spans="2:17" x14ac:dyDescent="0.2">
      <c r="B1317" s="39" t="s">
        <v>42</v>
      </c>
      <c r="D1317" s="42">
        <f>_xll.qlCalendarAdvance(Calendar,$D1316,B1317,"f",FALSE)</f>
        <v>48619</v>
      </c>
      <c r="E1317" s="172">
        <f>_xll.qlInterestRateIndexValueDate(IndexON,D1317)</f>
        <v>48619</v>
      </c>
      <c r="F1317" s="188">
        <f>IFERROR(_xll.qlIndexFixing(IndexON,D1317,TRUE,_xll.ohTrigger(RecalcTrigger,TriggerON)),NA())</f>
        <v>2.1644000587868195E-2</v>
      </c>
      <c r="H1317" s="42">
        <f>_xll.qlCalendarAdvance(Calendar,$H1316,B1317,"f",FALSE)</f>
        <v>48619</v>
      </c>
      <c r="I1317" s="172">
        <f>_xll.qlInterestRateIndexValueDate(Index1M,$H1317)</f>
        <v>48619</v>
      </c>
      <c r="J1317" s="177">
        <f>IFERROR(_xll.qlIndexFixing(Index1M,$H1317,TRUE,_xll.ohTrigger(RecalcTrigger,Trigger1M)),NA())</f>
        <v>2.2177742497354127E-2</v>
      </c>
      <c r="K1317" s="44">
        <f>IFERROR(_xll.qlIndexFixing(Index3M,H1317,TRUE,_xll.ohTrigger(RecalcTrigger,Trigger3M)),NA())</f>
        <v>2.2649962272101181E-2</v>
      </c>
      <c r="L1317" s="44">
        <f>IFERROR(_xll.qlIndexFixing(Index6M,$H1317,TRUE,_xll.ohTrigger(RecalcTrigger,Trigger6M)),NA())</f>
        <v>2.2822469907427798E-2</v>
      </c>
      <c r="M1317" s="178">
        <f>IFERROR(_xll.qlIndexFixing(Index1Y,$H1317,TRUE,_xll.ohTrigger(RecalcTrigger,Trigger1Y)),NA())</f>
        <v>2.32726196741595E-2</v>
      </c>
      <c r="N1317" s="177">
        <f>IFERROR(_xll.qlIndexFixing(ONIndex1M,I1317,TRUE,_xll.ohTrigger(RecalcTrigger,Trigger1M)),NA())</f>
        <v>2.2173526576414471E-2</v>
      </c>
      <c r="O1317" s="44">
        <f>IFERROR(_xll.qlIndexFixing(ONIndex3M,I1317,TRUE,_xll.ohTrigger(RecalcTrigger,Trigger3M)),NA())</f>
        <v>2.2636862246950828E-2</v>
      </c>
      <c r="P1317" s="44">
        <f>IFERROR(_xll.qlIndexFixing(ONIndex6M,I1317,TRUE,_xll.ohTrigger(RecalcTrigger,Trigger6M)),NA())</f>
        <v>2.279532594819389E-2</v>
      </c>
      <c r="Q1317" s="178">
        <f>IFERROR(_xll.qlIndexFixing(ONIndex1Y,I1317,TRUE,_xll.ohTrigger(RecalcTrigger,Trigger1Y)),NA())</f>
        <v>2.3231629082792749E-2</v>
      </c>
    </row>
    <row r="1318" spans="2:17" x14ac:dyDescent="0.2">
      <c r="B1318" s="39" t="s">
        <v>42</v>
      </c>
      <c r="D1318" s="42">
        <f>_xll.qlCalendarAdvance(Calendar,$D1317,B1318,"f",FALSE)</f>
        <v>48626</v>
      </c>
      <c r="E1318" s="172">
        <f>_xll.qlInterestRateIndexValueDate(IndexON,D1318)</f>
        <v>48626</v>
      </c>
      <c r="F1318" s="188">
        <f>IFERROR(_xll.qlIndexFixing(IndexON,D1318,TRUE,_xll.ohTrigger(RecalcTrigger,TriggerON)),NA())</f>
        <v>2.1637127093560027E-2</v>
      </c>
      <c r="H1318" s="42">
        <f>_xll.qlCalendarAdvance(Calendar,$H1317,B1318,"f",FALSE)</f>
        <v>48626</v>
      </c>
      <c r="I1318" s="172">
        <f>_xll.qlInterestRateIndexValueDate(Index1M,$H1318)</f>
        <v>48626</v>
      </c>
      <c r="J1318" s="177">
        <f>IFERROR(_xll.qlIndexFixing(Index1M,$H1318,TRUE,_xll.ohTrigger(RecalcTrigger,Trigger1M)),NA())</f>
        <v>2.2170467919225913E-2</v>
      </c>
      <c r="K1318" s="44">
        <f>IFERROR(_xll.qlIndexFixing(Index3M,H1318,TRUE,_xll.ohTrigger(RecalcTrigger,Trigger3M)),NA())</f>
        <v>2.2642161690797538E-2</v>
      </c>
      <c r="L1318" s="44">
        <f>IFERROR(_xll.qlIndexFixing(Index6M,$H1318,TRUE,_xll.ohTrigger(RecalcTrigger,Trigger6M)),NA())</f>
        <v>2.2814481440522255E-2</v>
      </c>
      <c r="M1318" s="178">
        <f>IFERROR(_xll.qlIndexFixing(Index1Y,$H1318,TRUE,_xll.ohTrigger(RecalcTrigger,Trigger1Y)),NA())</f>
        <v>2.3263550152956336E-2</v>
      </c>
      <c r="N1318" s="177">
        <f>IFERROR(_xll.qlIndexFixing(ONIndex1M,I1318,TRUE,_xll.ohTrigger(RecalcTrigger,Trigger1M)),NA())</f>
        <v>2.2166309426100428E-2</v>
      </c>
      <c r="O1318" s="44">
        <f>IFERROR(_xll.qlIndexFixing(ONIndex3M,I1318,TRUE,_xll.ohTrigger(RecalcTrigger,Trigger3M)),NA())</f>
        <v>2.2629200426815821E-2</v>
      </c>
      <c r="P1318" s="44">
        <f>IFERROR(_xll.qlIndexFixing(ONIndex6M,I1318,TRUE,_xll.ohTrigger(RecalcTrigger,Trigger6M)),NA())</f>
        <v>2.2787685863212559E-2</v>
      </c>
      <c r="Q1318" s="178">
        <f>IFERROR(_xll.qlIndexFixing(ONIndex1Y,I1318,TRUE,_xll.ohTrigger(RecalcTrigger,Trigger1Y)),NA())</f>
        <v>2.3223366567561854E-2</v>
      </c>
    </row>
    <row r="1319" spans="2:17" x14ac:dyDescent="0.2">
      <c r="B1319" s="39" t="s">
        <v>42</v>
      </c>
      <c r="D1319" s="42">
        <f>_xll.qlCalendarAdvance(Calendar,$D1318,B1319,"f",FALSE)</f>
        <v>48633</v>
      </c>
      <c r="E1319" s="172">
        <f>_xll.qlInterestRateIndexValueDate(IndexON,D1319)</f>
        <v>48633</v>
      </c>
      <c r="F1319" s="188">
        <f>IFERROR(_xll.qlIndexFixing(IndexON,D1319,TRUE,_xll.ohTrigger(RecalcTrigger,TriggerON)),NA())</f>
        <v>2.1630234756396804E-2</v>
      </c>
      <c r="H1319" s="42">
        <f>_xll.qlCalendarAdvance(Calendar,$H1318,B1319,"f",FALSE)</f>
        <v>48633</v>
      </c>
      <c r="I1319" s="172">
        <f>_xll.qlInterestRateIndexValueDate(Index1M,$H1319)</f>
        <v>48633</v>
      </c>
      <c r="J1319" s="177">
        <f>IFERROR(_xll.qlIndexFixing(Index1M,$H1319,TRUE,_xll.ohTrigger(RecalcTrigger,Trigger1M)),NA())</f>
        <v>2.2163169705715555E-2</v>
      </c>
      <c r="K1319" s="44">
        <f>IFERROR(_xll.qlIndexFixing(Index3M,H1319,TRUE,_xll.ohTrigger(RecalcTrigger,Trigger3M)),NA())</f>
        <v>2.2634345703473766E-2</v>
      </c>
      <c r="L1319" s="44">
        <f>IFERROR(_xll.qlIndexFixing(Index6M,$H1319,TRUE,_xll.ohTrigger(RecalcTrigger,Trigger6M)),NA())</f>
        <v>2.2806472595105685E-2</v>
      </c>
      <c r="M1319" s="178">
        <f>IFERROR(_xll.qlIndexFixing(Index1Y,$H1319,TRUE,_xll.ohTrigger(RecalcTrigger,Trigger1Y)),NA())</f>
        <v>2.3254457047409804E-2</v>
      </c>
      <c r="N1319" s="177">
        <f>IFERROR(_xll.qlIndexFixing(ONIndex1M,I1319,TRUE,_xll.ohTrigger(RecalcTrigger,Trigger1M)),NA())</f>
        <v>2.2159068675190463E-2</v>
      </c>
      <c r="O1319" s="44">
        <f>IFERROR(_xll.qlIndexFixing(ONIndex3M,I1319,TRUE,_xll.ohTrigger(RecalcTrigger,Trigger3M)),NA())</f>
        <v>2.2621523269725774E-2</v>
      </c>
      <c r="P1319" s="44">
        <f>IFERROR(_xll.qlIndexFixing(ONIndex6M,I1319,TRUE,_xll.ohTrigger(RecalcTrigger,Trigger6M)),NA())</f>
        <v>2.2780025595681153E-2</v>
      </c>
      <c r="Q1319" s="178">
        <f>IFERROR(_xll.qlIndexFixing(ONIndex1Y,I1319,TRUE,_xll.ohTrigger(RecalcTrigger,Trigger1Y)),NA())</f>
        <v>2.3215080924234854E-2</v>
      </c>
    </row>
    <row r="1320" spans="2:17" x14ac:dyDescent="0.2">
      <c r="B1320" s="39" t="s">
        <v>42</v>
      </c>
      <c r="D1320" s="42">
        <f>_xll.qlCalendarAdvance(Calendar,$D1319,B1320,"f",FALSE)</f>
        <v>48640</v>
      </c>
      <c r="E1320" s="172">
        <f>_xll.qlInterestRateIndexValueDate(IndexON,D1320)</f>
        <v>48640</v>
      </c>
      <c r="F1320" s="188">
        <f>IFERROR(_xll.qlIndexFixing(IndexON,D1320,TRUE,_xll.ohTrigger(RecalcTrigger,TriggerON)),NA())</f>
        <v>2.1623323576135389E-2</v>
      </c>
      <c r="H1320" s="42">
        <f>_xll.qlCalendarAdvance(Calendar,$H1319,B1320,"f",FALSE)</f>
        <v>48640</v>
      </c>
      <c r="I1320" s="172">
        <f>_xll.qlInterestRateIndexValueDate(Index1M,$H1320)</f>
        <v>48640</v>
      </c>
      <c r="J1320" s="177">
        <f>IFERROR(_xll.qlIndexFixing(Index1M,$H1320,TRUE,_xll.ohTrigger(RecalcTrigger,Trigger1M)),NA())</f>
        <v>2.2156580894523673E-2</v>
      </c>
      <c r="K1320" s="44">
        <f>IFERROR(_xll.qlIndexFixing(Index3M,H1320,TRUE,_xll.ohTrigger(RecalcTrigger,Trigger3M)),NA())</f>
        <v>2.2626926929940661E-2</v>
      </c>
      <c r="L1320" s="44">
        <f>IFERROR(_xll.qlIndexFixing(Index6M,$H1320,TRUE,_xll.ohTrigger(RecalcTrigger,Trigger6M)),NA())</f>
        <v>2.2798829008563223E-2</v>
      </c>
      <c r="M1320" s="178">
        <f>IFERROR(_xll.qlIndexFixing(Index1Y,$H1320,TRUE,_xll.ohTrigger(RecalcTrigger,Trigger1Y)),NA())</f>
        <v>2.3245340358150512E-2</v>
      </c>
      <c r="N1320" s="177">
        <f>IFERROR(_xll.qlIndexFixing(ONIndex1M,I1320,TRUE,_xll.ohTrigger(RecalcTrigger,Trigger1M)),NA())</f>
        <v>2.2151804323765623E-2</v>
      </c>
      <c r="O1320" s="44">
        <f>IFERROR(_xll.qlIndexFixing(ONIndex3M,I1320,TRUE,_xll.ohTrigger(RecalcTrigger,Trigger3M)),NA())</f>
        <v>2.2613830775680688E-2</v>
      </c>
      <c r="P1320" s="44">
        <f>IFERROR(_xll.qlIndexFixing(ONIndex6M,I1320,TRUE,_xll.ohTrigger(RecalcTrigger,Trigger6M)),NA())</f>
        <v>2.2772345145437578E-2</v>
      </c>
      <c r="Q1320" s="178">
        <f>IFERROR(_xll.qlIndexFixing(ONIndex1Y,I1320,TRUE,_xll.ohTrigger(RecalcTrigger,Trigger1Y)),NA())</f>
        <v>2.3206772152568611E-2</v>
      </c>
    </row>
    <row r="1321" spans="2:17" x14ac:dyDescent="0.2">
      <c r="B1321" s="39" t="s">
        <v>42</v>
      </c>
      <c r="D1321" s="42">
        <f>_xll.qlCalendarAdvance(Calendar,$D1320,B1321,"f",FALSE)</f>
        <v>48647</v>
      </c>
      <c r="E1321" s="172">
        <f>_xll.qlInterestRateIndexValueDate(IndexON,D1321)</f>
        <v>48647</v>
      </c>
      <c r="F1321" s="188">
        <f>IFERROR(_xll.qlIndexFixing(IndexON,D1321,TRUE,_xll.ohTrigger(RecalcTrigger,TriggerON)),NA())</f>
        <v>2.1616393552937874E-2</v>
      </c>
      <c r="H1321" s="42">
        <f>_xll.qlCalendarAdvance(Calendar,$H1320,B1321,"f",FALSE)</f>
        <v>48647</v>
      </c>
      <c r="I1321" s="172">
        <f>_xll.qlInterestRateIndexValueDate(Index1M,$H1321)</f>
        <v>48647</v>
      </c>
      <c r="J1321" s="177">
        <f>IFERROR(_xll.qlIndexFixing(Index1M,$H1321,TRUE,_xll.ohTrigger(RecalcTrigger,Trigger1M)),NA())</f>
        <v>2.2149224739454312E-2</v>
      </c>
      <c r="K1321" s="44">
        <f>IFERROR(_xll.qlIndexFixing(Index3M,H1321,TRUE,_xll.ohTrigger(RecalcTrigger,Trigger3M)),NA())</f>
        <v>2.2619075373954821E-2</v>
      </c>
      <c r="L1321" s="44">
        <f>IFERROR(_xll.qlIndexFixing(Index6M,$H1321,TRUE,_xll.ohTrigger(RecalcTrigger,Trigger6M)),NA())</f>
        <v>2.2790773539746401E-2</v>
      </c>
      <c r="M1321" s="178">
        <f>IFERROR(_xll.qlIndexFixing(Index1Y,$H1321,TRUE,_xll.ohTrigger(RecalcTrigger,Trigger1Y)),NA())</f>
        <v>2.3236200085810177E-2</v>
      </c>
      <c r="N1321" s="177">
        <f>IFERROR(_xll.qlIndexFixing(ONIndex1M,I1321,TRUE,_xll.ohTrigger(RecalcTrigger,Trigger1M)),NA())</f>
        <v>2.2144516371663814E-2</v>
      </c>
      <c r="O1321" s="44">
        <f>IFERROR(_xll.qlIndexFixing(ONIndex3M,I1321,TRUE,_xll.ohTrigger(RecalcTrigger,Trigger3M)),NA())</f>
        <v>2.2606122944761609E-2</v>
      </c>
      <c r="P1321" s="44">
        <f>IFERROR(_xll.qlIndexFixing(ONIndex6M,I1321,TRUE,_xll.ohTrigger(RecalcTrigger,Trigger6M)),NA())</f>
        <v>2.2764644512481835E-2</v>
      </c>
      <c r="Q1321" s="178">
        <f>IFERROR(_xll.qlIndexFixing(ONIndex1Y,I1321,TRUE,_xll.ohTrigger(RecalcTrigger,Trigger1Y)),NA())</f>
        <v>2.3198440252887309E-2</v>
      </c>
    </row>
    <row r="1322" spans="2:17" x14ac:dyDescent="0.2">
      <c r="B1322" s="39" t="s">
        <v>42</v>
      </c>
      <c r="D1322" s="42">
        <f>_xll.qlCalendarAdvance(Calendar,$D1321,B1322,"f",FALSE)</f>
        <v>48654</v>
      </c>
      <c r="E1322" s="172">
        <f>_xll.qlInterestRateIndexValueDate(IndexON,D1322)</f>
        <v>48654</v>
      </c>
      <c r="F1322" s="188">
        <f>IFERROR(_xll.qlIndexFixing(IndexON,D1322,TRUE,_xll.ohTrigger(RecalcTrigger,TriggerON)),NA())</f>
        <v>2.1609444686642165E-2</v>
      </c>
      <c r="H1322" s="42">
        <f>_xll.qlCalendarAdvance(Calendar,$H1321,B1322,"f",FALSE)</f>
        <v>48654</v>
      </c>
      <c r="I1322" s="172">
        <f>_xll.qlInterestRateIndexValueDate(Index1M,$H1322)</f>
        <v>48654</v>
      </c>
      <c r="J1322" s="177">
        <f>IFERROR(_xll.qlIndexFixing(Index1M,$H1322,TRUE,_xll.ohTrigger(RecalcTrigger,Trigger1M)),NA())</f>
        <v>2.2141986687111589E-2</v>
      </c>
      <c r="K1322" s="44">
        <f>IFERROR(_xll.qlIndexFixing(Index3M,H1322,TRUE,_xll.ohTrigger(RecalcTrigger,Trigger3M)),NA())</f>
        <v>2.2611208409877327E-2</v>
      </c>
      <c r="L1322" s="44">
        <f>IFERROR(_xll.qlIndexFixing(Index6M,$H1322,TRUE,_xll.ohTrigger(RecalcTrigger,Trigger6M)),NA())</f>
        <v>2.2782697689925791E-2</v>
      </c>
      <c r="M1322" s="178">
        <f>IFERROR(_xll.qlIndexFixing(Index1Y,$H1322,TRUE,_xll.ohTrigger(RecalcTrigger,Trigger1Y)),NA())</f>
        <v>2.3227036231021847E-2</v>
      </c>
      <c r="N1322" s="177">
        <f>IFERROR(_xll.qlIndexFixing(ONIndex1M,I1322,TRUE,_xll.ohTrigger(RecalcTrigger,Trigger1M)),NA())</f>
        <v>2.2137204818966083E-2</v>
      </c>
      <c r="O1322" s="44">
        <f>IFERROR(_xll.qlIndexFixing(ONIndex3M,I1322,TRUE,_xll.ohTrigger(RecalcTrigger,Trigger3M)),NA())</f>
        <v>2.2598399776806444E-2</v>
      </c>
      <c r="P1322" s="44">
        <f>IFERROR(_xll.qlIndexFixing(ONIndex6M,I1322,TRUE,_xll.ohTrigger(RecalcTrigger,Trigger6M)),NA())</f>
        <v>2.2756923696894971E-2</v>
      </c>
      <c r="Q1322" s="178">
        <f>IFERROR(_xll.qlIndexFixing(ONIndex1Y,I1322,TRUE,_xll.ohTrigger(RecalcTrigger,Trigger1Y)),NA())</f>
        <v>2.3190085224785717E-2</v>
      </c>
    </row>
    <row r="1323" spans="2:17" x14ac:dyDescent="0.2">
      <c r="B1323" s="39" t="s">
        <v>42</v>
      </c>
      <c r="D1323" s="42">
        <f>_xll.qlCalendarAdvance(Calendar,$D1322,B1323,"f",FALSE)</f>
        <v>48661</v>
      </c>
      <c r="E1323" s="172">
        <f>_xll.qlInterestRateIndexValueDate(IndexON,D1323)</f>
        <v>48661</v>
      </c>
      <c r="F1323" s="188">
        <f>IFERROR(_xll.qlIndexFixing(IndexON,D1323,TRUE,_xll.ohTrigger(RecalcTrigger,TriggerON)),NA())</f>
        <v>2.160247697732931E-2</v>
      </c>
      <c r="H1323" s="42">
        <f>_xll.qlCalendarAdvance(Calendar,$H1322,B1323,"f",FALSE)</f>
        <v>48661</v>
      </c>
      <c r="I1323" s="172">
        <f>_xll.qlInterestRateIndexValueDate(Index1M,$H1323)</f>
        <v>48661</v>
      </c>
      <c r="J1323" s="177">
        <f>IFERROR(_xll.qlIndexFixing(Index1M,$H1323,TRUE,_xll.ohTrigger(RecalcTrigger,Trigger1M)),NA())</f>
        <v>2.2134441504359587E-2</v>
      </c>
      <c r="K1323" s="44">
        <f>IFERROR(_xll.qlIndexFixing(Index3M,H1323,TRUE,_xll.ohTrigger(RecalcTrigger,Trigger3M)),NA())</f>
        <v>2.2603326037802445E-2</v>
      </c>
      <c r="L1323" s="44">
        <f>IFERROR(_xll.qlIndexFixing(Index6M,$H1323,TRUE,_xll.ohTrigger(RecalcTrigger,Trigger6M)),NA())</f>
        <v>2.2774601459348055E-2</v>
      </c>
      <c r="M1323" s="178">
        <f>IFERROR(_xll.qlIndexFixing(Index1Y,$H1323,TRUE,_xll.ohTrigger(RecalcTrigger,Trigger1Y)),NA())</f>
        <v>2.3217848794421014E-2</v>
      </c>
      <c r="N1323" s="177">
        <f>IFERROR(_xll.qlIndexFixing(ONIndex1M,I1323,TRUE,_xll.ohTrigger(RecalcTrigger,Trigger1M)),NA())</f>
        <v>2.2129869665753477E-2</v>
      </c>
      <c r="O1323" s="44">
        <f>IFERROR(_xll.qlIndexFixing(ONIndex3M,I1323,TRUE,_xll.ohTrigger(RecalcTrigger,Trigger3M)),NA())</f>
        <v>2.2590661272058332E-2</v>
      </c>
      <c r="P1323" s="44">
        <f>IFERROR(_xll.qlIndexFixing(ONIndex6M,I1323,TRUE,_xll.ohTrigger(RecalcTrigger,Trigger6M)),NA())</f>
        <v>2.2749182698676984E-2</v>
      </c>
      <c r="Q1323" s="178">
        <f>IFERROR(_xll.qlIndexFixing(ONIndex1Y,I1323,TRUE,_xll.ohTrigger(RecalcTrigger,Trigger1Y)),NA())</f>
        <v>2.318170706858802E-2</v>
      </c>
    </row>
    <row r="1324" spans="2:17" x14ac:dyDescent="0.2">
      <c r="B1324" s="39" t="s">
        <v>42</v>
      </c>
      <c r="D1324" s="42">
        <f>_xll.qlCalendarAdvance(Calendar,$D1323,B1324,"f",FALSE)</f>
        <v>48668</v>
      </c>
      <c r="E1324" s="172">
        <f>_xll.qlInterestRateIndexValueDate(IndexON,D1324)</f>
        <v>48668</v>
      </c>
      <c r="F1324" s="188">
        <f>IFERROR(_xll.qlIndexFixing(IndexON,D1324,TRUE,_xll.ohTrigger(RecalcTrigger,TriggerON)),NA())</f>
        <v>2.1595490424999308E-2</v>
      </c>
      <c r="H1324" s="42">
        <f>_xll.qlCalendarAdvance(Calendar,$H1323,B1324,"f",FALSE)</f>
        <v>48668</v>
      </c>
      <c r="I1324" s="172">
        <f>_xll.qlInterestRateIndexValueDate(Index1M,$H1324)</f>
        <v>48668</v>
      </c>
      <c r="J1324" s="177">
        <f>IFERROR(_xll.qlIndexFixing(Index1M,$H1324,TRUE,_xll.ohTrigger(RecalcTrigger,Trigger1M)),NA())</f>
        <v>2.2126600829730135E-2</v>
      </c>
      <c r="K1324" s="44">
        <f>IFERROR(_xll.qlIndexFixing(Index3M,H1324,TRUE,_xll.ohTrigger(RecalcTrigger,Trigger3M)),NA())</f>
        <v>2.2595428257819145E-2</v>
      </c>
      <c r="L1324" s="44">
        <f>IFERROR(_xll.qlIndexFixing(Index6M,$H1324,TRUE,_xll.ohTrigger(RecalcTrigger,Trigger6M)),NA())</f>
        <v>2.2766484848259421E-2</v>
      </c>
      <c r="M1324" s="178">
        <f>IFERROR(_xll.qlIndexFixing(Index1Y,$H1324,TRUE,_xll.ohTrigger(RecalcTrigger,Trigger1Y)),NA())</f>
        <v>2.3208637776644281E-2</v>
      </c>
      <c r="N1324" s="177">
        <f>IFERROR(_xll.qlIndexFixing(ONIndex1M,I1324,TRUE,_xll.ohTrigger(RecalcTrigger,Trigger1M)),NA())</f>
        <v>2.2122510911863902E-2</v>
      </c>
      <c r="O1324" s="44">
        <f>IFERROR(_xll.qlIndexFixing(ONIndex3M,I1324,TRUE,_xll.ohTrigger(RecalcTrigger,Trigger3M)),NA())</f>
        <v>2.2582907430355181E-2</v>
      </c>
      <c r="P1324" s="44">
        <f>IFERROR(_xll.qlIndexFixing(ONIndex6M,I1324,TRUE,_xll.ohTrigger(RecalcTrigger,Trigger6M)),NA())</f>
        <v>2.2741421517746829E-2</v>
      </c>
      <c r="Q1324" s="178">
        <f>IFERROR(_xll.qlIndexFixing(ONIndex1Y,I1324,TRUE,_xll.ohTrigger(RecalcTrigger,Trigger1Y)),NA())</f>
        <v>2.3173305784213172E-2</v>
      </c>
    </row>
    <row r="1325" spans="2:17" x14ac:dyDescent="0.2">
      <c r="B1325" s="39" t="s">
        <v>42</v>
      </c>
      <c r="D1325" s="42">
        <f>_xll.qlCalendarAdvance(Calendar,$D1324,B1325,"f",FALSE)</f>
        <v>48675</v>
      </c>
      <c r="E1325" s="172">
        <f>_xll.qlInterestRateIndexValueDate(IndexON,D1325)</f>
        <v>48675</v>
      </c>
      <c r="F1325" s="188">
        <f>IFERROR(_xll.qlIndexFixing(IndexON,D1325,TRUE,_xll.ohTrigger(RecalcTrigger,TriggerON)),NA())</f>
        <v>2.158848502965216E-2</v>
      </c>
      <c r="H1325" s="42">
        <f>_xll.qlCalendarAdvance(Calendar,$H1324,B1325,"f",FALSE)</f>
        <v>48675</v>
      </c>
      <c r="I1325" s="172">
        <f>_xll.qlInterestRateIndexValueDate(Index1M,$H1325)</f>
        <v>48675</v>
      </c>
      <c r="J1325" s="177">
        <f>IFERROR(_xll.qlIndexFixing(Index1M,$H1325,TRUE,_xll.ohTrigger(RecalcTrigger,Trigger1M)),NA())</f>
        <v>2.2119156526817507E-2</v>
      </c>
      <c r="K1325" s="44">
        <f>IFERROR(_xll.qlIndexFixing(Index3M,H1325,TRUE,_xll.ohTrigger(RecalcTrigger,Trigger3M)),NA())</f>
        <v>2.2587385612241252E-2</v>
      </c>
      <c r="L1325" s="44">
        <f>IFERROR(_xll.qlIndexFixing(Index6M,$H1325,TRUE,_xll.ohTrigger(RecalcTrigger,Trigger6M)),NA())</f>
        <v>2.2758229282754016E-2</v>
      </c>
      <c r="M1325" s="178">
        <f>IFERROR(_xll.qlIndexFixing(Index1Y,$H1325,TRUE,_xll.ohTrigger(RecalcTrigger,Trigger1Y)),NA())</f>
        <v>2.3199403178329581E-2</v>
      </c>
      <c r="N1325" s="177">
        <f>IFERROR(_xll.qlIndexFixing(ONIndex1M,I1325,TRUE,_xll.ohTrigger(RecalcTrigger,Trigger1M)),NA())</f>
        <v>2.2115128557459451E-2</v>
      </c>
      <c r="O1325" s="44">
        <f>IFERROR(_xll.qlIndexFixing(ONIndex3M,I1325,TRUE,_xll.ohTrigger(RecalcTrigger,Trigger3M)),NA())</f>
        <v>2.2575138251615945E-2</v>
      </c>
      <c r="P1325" s="44">
        <f>IFERROR(_xll.qlIndexFixing(ONIndex6M,I1325,TRUE,_xll.ohTrigger(RecalcTrigger,Trigger6M)),NA())</f>
        <v>2.2733640154266599E-2</v>
      </c>
      <c r="Q1325" s="178">
        <f>IFERROR(_xll.qlIndexFixing(ONIndex1Y,I1325,TRUE,_xll.ohTrigger(RecalcTrigger,Trigger1Y)),NA())</f>
        <v>2.3164881371580126E-2</v>
      </c>
    </row>
    <row r="1326" spans="2:17" x14ac:dyDescent="0.2">
      <c r="B1326" s="39" t="s">
        <v>42</v>
      </c>
      <c r="D1326" s="42">
        <f>_xll.qlCalendarAdvance(Calendar,$D1325,B1326,"f",FALSE)</f>
        <v>48682</v>
      </c>
      <c r="E1326" s="172">
        <f>_xll.qlInterestRateIndexValueDate(IndexON,D1326)</f>
        <v>48682</v>
      </c>
      <c r="F1326" s="188">
        <f>IFERROR(_xll.qlIndexFixing(IndexON,D1326,TRUE,_xll.ohTrigger(RecalcTrigger,TriggerON)),NA())</f>
        <v>2.1581460791287865E-2</v>
      </c>
      <c r="H1326" s="42">
        <f>_xll.qlCalendarAdvance(Calendar,$H1325,B1326,"f",FALSE)</f>
        <v>48682</v>
      </c>
      <c r="I1326" s="172">
        <f>_xll.qlInterestRateIndexValueDate(Index1M,$H1326)</f>
        <v>48682</v>
      </c>
      <c r="J1326" s="177">
        <f>IFERROR(_xll.qlIndexFixing(Index1M,$H1326,TRUE,_xll.ohTrigger(RecalcTrigger,Trigger1M)),NA())</f>
        <v>2.2111688586257304E-2</v>
      </c>
      <c r="K1326" s="44">
        <f>IFERROR(_xll.qlIndexFixing(Index3M,H1326,TRUE,_xll.ohTrigger(RecalcTrigger,Trigger3M)),NA())</f>
        <v>2.2579458606365212E-2</v>
      </c>
      <c r="L1326" s="44">
        <f>IFERROR(_xll.qlIndexFixing(Index6M,$H1326,TRUE,_xll.ohTrigger(RecalcTrigger,Trigger6M)),NA())</f>
        <v>2.2750073872615469E-2</v>
      </c>
      <c r="M1326" s="178">
        <f>IFERROR(_xll.qlIndexFixing(Index1Y,$H1326,TRUE,_xll.ohTrigger(RecalcTrigger,Trigger1Y)),NA())</f>
        <v>2.3190145000117512E-2</v>
      </c>
      <c r="N1326" s="177">
        <f>IFERROR(_xll.qlIndexFixing(ONIndex1M,I1326,TRUE,_xll.ohTrigger(RecalcTrigger,Trigger1M)),NA())</f>
        <v>2.2107722602540125E-2</v>
      </c>
      <c r="O1326" s="44">
        <f>IFERROR(_xll.qlIndexFixing(ONIndex3M,I1326,TRUE,_xll.ohTrigger(RecalcTrigger,Trigger3M)),NA())</f>
        <v>2.2567353736083762E-2</v>
      </c>
      <c r="P1326" s="44">
        <f>IFERROR(_xll.qlIndexFixing(ONIndex6M,I1326,TRUE,_xll.ohTrigger(RecalcTrigger,Trigger6M)),NA())</f>
        <v>2.27258386080742E-2</v>
      </c>
      <c r="Q1326" s="178">
        <f>IFERROR(_xll.qlIndexFixing(ONIndex1Y,I1326,TRUE,_xll.ohTrigger(RecalcTrigger,Trigger1Y)),NA())</f>
        <v>2.3156433830850975E-2</v>
      </c>
    </row>
    <row r="1327" spans="2:17" x14ac:dyDescent="0.2">
      <c r="B1327" s="39" t="s">
        <v>42</v>
      </c>
      <c r="D1327" s="42">
        <f>_xll.qlCalendarAdvance(Calendar,$D1326,B1327,"f",FALSE)</f>
        <v>48689</v>
      </c>
      <c r="E1327" s="172">
        <f>_xll.qlInterestRateIndexValueDate(IndexON,D1327)</f>
        <v>48689</v>
      </c>
      <c r="F1327" s="188">
        <f>IFERROR(_xll.qlIndexFixing(IndexON,D1327,TRUE,_xll.ohTrigger(RecalcTrigger,TriggerON)),NA())</f>
        <v>2.157441770998747E-2</v>
      </c>
      <c r="H1327" s="42">
        <f>_xll.qlCalendarAdvance(Calendar,$H1326,B1327,"f",FALSE)</f>
        <v>48689</v>
      </c>
      <c r="I1327" s="172">
        <f>_xll.qlInterestRateIndexValueDate(Index1M,$H1327)</f>
        <v>48689</v>
      </c>
      <c r="J1327" s="177">
        <f>IFERROR(_xll.qlIndexFixing(Index1M,$H1327,TRUE,_xll.ohTrigger(RecalcTrigger,Trigger1M)),NA())</f>
        <v>2.2104197008087339E-2</v>
      </c>
      <c r="K1327" s="44">
        <f>IFERROR(_xll.qlIndexFixing(Index3M,H1327,TRUE,_xll.ohTrigger(RecalcTrigger,Trigger3M)),NA())</f>
        <v>2.2571516193628596E-2</v>
      </c>
      <c r="L1327" s="44">
        <f>IFERROR(_xll.qlIndexFixing(Index6M,$H1327,TRUE,_xll.ohTrigger(RecalcTrigger,Trigger6M)),NA())</f>
        <v>2.2741898083775362E-2</v>
      </c>
      <c r="M1327" s="178">
        <f>IFERROR(_xll.qlIndexFixing(Index1Y,$H1327,TRUE,_xll.ohTrigger(RecalcTrigger,Trigger1Y)),NA())</f>
        <v>2.3180863242649341E-2</v>
      </c>
      <c r="N1327" s="177">
        <f>IFERROR(_xll.qlIndexFixing(ONIndex1M,I1327,TRUE,_xll.ohTrigger(RecalcTrigger,Trigger1M)),NA())</f>
        <v>2.2100293046862785E-2</v>
      </c>
      <c r="O1327" s="44">
        <f>IFERROR(_xll.qlIndexFixing(ONIndex3M,I1327,TRUE,_xll.ohTrigger(RecalcTrigger,Trigger3M)),NA())</f>
        <v>2.2559553883596539E-2</v>
      </c>
      <c r="P1327" s="44">
        <f>IFERROR(_xll.qlIndexFixing(ONIndex6M,I1327,TRUE,_xll.ohTrigger(RecalcTrigger,Trigger6M)),NA())</f>
        <v>2.271801687925068E-2</v>
      </c>
      <c r="Q1327" s="178">
        <f>IFERROR(_xll.qlIndexFixing(ONIndex1Y,I1327,TRUE,_xll.ohTrigger(RecalcTrigger,Trigger1Y)),NA())</f>
        <v>2.3147963161863627E-2</v>
      </c>
    </row>
    <row r="1328" spans="2:17" x14ac:dyDescent="0.2">
      <c r="B1328" s="39" t="s">
        <v>42</v>
      </c>
      <c r="D1328" s="42">
        <f>_xll.qlCalendarAdvance(Calendar,$D1327,B1328,"f",FALSE)</f>
        <v>48696</v>
      </c>
      <c r="E1328" s="172">
        <f>_xll.qlInterestRateIndexValueDate(IndexON,D1328)</f>
        <v>48696</v>
      </c>
      <c r="F1328" s="188">
        <f>IFERROR(_xll.qlIndexFixing(IndexON,D1328,TRUE,_xll.ohTrigger(RecalcTrigger,TriggerON)),NA())</f>
        <v>2.1567355785588882E-2</v>
      </c>
      <c r="H1328" s="42">
        <f>_xll.qlCalendarAdvance(Calendar,$H1327,B1328,"f",FALSE)</f>
        <v>48696</v>
      </c>
      <c r="I1328" s="172">
        <f>_xll.qlInterestRateIndexValueDate(Index1M,$H1328)</f>
        <v>48696</v>
      </c>
      <c r="J1328" s="177">
        <f>IFERROR(_xll.qlIndexFixing(Index1M,$H1328,TRUE,_xll.ohTrigger(RecalcTrigger,Trigger1M)),NA())</f>
        <v>2.2096681792358946E-2</v>
      </c>
      <c r="K1328" s="44">
        <f>IFERROR(_xll.qlIndexFixing(Index3M,H1328,TRUE,_xll.ohTrigger(RecalcTrigger,Trigger3M)),NA())</f>
        <v>2.256355837412314E-2</v>
      </c>
      <c r="L1328" s="44">
        <f>IFERROR(_xll.qlIndexFixing(Index6M,$H1328,TRUE,_xll.ohTrigger(RecalcTrigger,Trigger6M)),NA())</f>
        <v>2.2733701916482586E-2</v>
      </c>
      <c r="M1328" s="178">
        <f>IFERROR(_xll.qlIndexFixing(Index1Y,$H1328,TRUE,_xll.ohTrigger(RecalcTrigger,Trigger1Y)),NA())</f>
        <v>2.3171557906567886E-2</v>
      </c>
      <c r="N1328" s="177">
        <f>IFERROR(_xll.qlIndexFixing(ONIndex1M,I1328,TRUE,_xll.ohTrigger(RecalcTrigger,Trigger1M)),NA())</f>
        <v>2.2092839890670568E-2</v>
      </c>
      <c r="O1328" s="44">
        <f>IFERROR(_xll.qlIndexFixing(ONIndex3M,I1328,TRUE,_xll.ohTrigger(RecalcTrigger,Trigger3M)),NA())</f>
        <v>2.2551738694235324E-2</v>
      </c>
      <c r="P1328" s="44">
        <f>IFERROR(_xll.qlIndexFixing(ONIndex6M,I1328,TRUE,_xll.ohTrigger(RecalcTrigger,Trigger6M)),NA())</f>
        <v>2.2710174967796037E-2</v>
      </c>
      <c r="Q1328" s="178">
        <f>IFERROR(_xll.qlIndexFixing(ONIndex1Y,I1328,TRUE,_xll.ohTrigger(RecalcTrigger,Trigger1Y)),NA())</f>
        <v>2.3139469364618082E-2</v>
      </c>
    </row>
    <row r="1329" spans="2:17" x14ac:dyDescent="0.2">
      <c r="B1329" s="39" t="s">
        <v>42</v>
      </c>
      <c r="D1329" s="42">
        <f>_xll.qlCalendarAdvance(Calendar,$D1328,B1329,"f",FALSE)</f>
        <v>48703</v>
      </c>
      <c r="E1329" s="172">
        <f>_xll.qlInterestRateIndexValueDate(IndexON,D1329)</f>
        <v>48703</v>
      </c>
      <c r="F1329" s="188">
        <f>IFERROR(_xll.qlIndexFixing(IndexON,D1329,TRUE,_xll.ohTrigger(RecalcTrigger,TriggerON)),NA())</f>
        <v>2.1560275018173147E-2</v>
      </c>
      <c r="H1329" s="42">
        <f>_xll.qlCalendarAdvance(Calendar,$H1328,B1329,"f",FALSE)</f>
        <v>48703</v>
      </c>
      <c r="I1329" s="172">
        <f>_xll.qlInterestRateIndexValueDate(Index1M,$H1329)</f>
        <v>48703</v>
      </c>
      <c r="J1329" s="177">
        <f>IFERROR(_xll.qlIndexFixing(Index1M,$H1329,TRUE,_xll.ohTrigger(RecalcTrigger,Trigger1M)),NA())</f>
        <v>2.2089524402882851E-2</v>
      </c>
      <c r="K1329" s="44">
        <f>IFERROR(_xll.qlIndexFixing(Index3M,H1329,TRUE,_xll.ohTrigger(RecalcTrigger,Trigger3M)),NA())</f>
        <v>2.2555708242504181E-2</v>
      </c>
      <c r="L1329" s="44">
        <f>IFERROR(_xll.qlIndexFixing(Index6M,$H1329,TRUE,_xll.ohTrigger(RecalcTrigger,Trigger6M)),NA())</f>
        <v>2.2725596093844041E-2</v>
      </c>
      <c r="M1329" s="178">
        <f>IFERROR(_xll.qlIndexFixing(Index1Y,$H1329,TRUE,_xll.ohTrigger(RecalcTrigger,Trigger1Y)),NA())</f>
        <v>2.316222899251863E-2</v>
      </c>
      <c r="N1329" s="177">
        <f>IFERROR(_xll.qlIndexFixing(ONIndex1M,I1329,TRUE,_xll.ohTrigger(RecalcTrigger,Trigger1M)),NA())</f>
        <v>2.2085363133963476E-2</v>
      </c>
      <c r="O1329" s="44">
        <f>IFERROR(_xll.qlIndexFixing(ONIndex3M,I1329,TRUE,_xll.ohTrigger(RecalcTrigger,Trigger3M)),NA())</f>
        <v>2.2543908167838023E-2</v>
      </c>
      <c r="P1329" s="44">
        <f>IFERROR(_xll.qlIndexFixing(ONIndex6M,I1329,TRUE,_xll.ohTrigger(RecalcTrigger,Trigger6M)),NA())</f>
        <v>2.2702312873629227E-2</v>
      </c>
      <c r="Q1329" s="178">
        <f>IFERROR(_xll.qlIndexFixing(ONIndex1Y,I1329,TRUE,_xll.ohTrigger(RecalcTrigger,Trigger1Y)),NA())</f>
        <v>2.3130952439276431E-2</v>
      </c>
    </row>
    <row r="1330" spans="2:17" x14ac:dyDescent="0.2">
      <c r="B1330" s="39" t="s">
        <v>42</v>
      </c>
      <c r="D1330" s="42">
        <f>_xll.qlCalendarAdvance(Calendar,$D1329,B1330,"f",FALSE)</f>
        <v>48710</v>
      </c>
      <c r="E1330" s="172">
        <f>_xll.qlInterestRateIndexValueDate(IndexON,D1330)</f>
        <v>48710</v>
      </c>
      <c r="F1330" s="188">
        <f>IFERROR(_xll.qlIndexFixing(IndexON,D1330,TRUE,_xll.ohTrigger(RecalcTrigger,TriggerON)),NA())</f>
        <v>2.1553175407821312E-2</v>
      </c>
      <c r="H1330" s="42">
        <f>_xll.qlCalendarAdvance(Calendar,$H1329,B1330,"f",FALSE)</f>
        <v>48710</v>
      </c>
      <c r="I1330" s="172">
        <f>_xll.qlInterestRateIndexValueDate(Index1M,$H1330)</f>
        <v>48710</v>
      </c>
      <c r="J1330" s="177">
        <f>IFERROR(_xll.qlIndexFixing(Index1M,$H1330,TRUE,_xll.ohTrigger(RecalcTrigger,Trigger1M)),NA())</f>
        <v>2.2081955474529551E-2</v>
      </c>
      <c r="K1330" s="44">
        <f>IFERROR(_xll.qlIndexFixing(Index3M,H1330,TRUE,_xll.ohTrigger(RecalcTrigger,Trigger3M)),NA())</f>
        <v>2.2547718017005811E-2</v>
      </c>
      <c r="L1330" s="44">
        <f>IFERROR(_xll.qlIndexFixing(Index6M,$H1330,TRUE,_xll.ohTrigger(RecalcTrigger,Trigger6M)),NA())</f>
        <v>2.2717357204912629E-2</v>
      </c>
      <c r="M1330" s="178">
        <f>IFERROR(_xll.qlIndexFixing(Index1Y,$H1330,TRUE,_xll.ohTrigger(RecalcTrigger,Trigger1Y)),NA())</f>
        <v>2.3152876501147945E-2</v>
      </c>
      <c r="N1330" s="177">
        <f>IFERROR(_xll.qlIndexFixing(ONIndex1M,I1330,TRUE,_xll.ohTrigger(RecalcTrigger,Trigger1M)),NA())</f>
        <v>2.2077862776579416E-2</v>
      </c>
      <c r="O1330" s="44">
        <f>IFERROR(_xll.qlIndexFixing(ONIndex3M,I1330,TRUE,_xll.ohTrigger(RecalcTrigger,Trigger3M)),NA())</f>
        <v>2.2536062304647775E-2</v>
      </c>
      <c r="P1330" s="44">
        <f>IFERROR(_xll.qlIndexFixing(ONIndex6M,I1330,TRUE,_xll.ohTrigger(RecalcTrigger,Trigger6M)),NA())</f>
        <v>2.2694430596912341E-2</v>
      </c>
      <c r="Q1330" s="178">
        <f>IFERROR(_xll.qlIndexFixing(ONIndex1Y,I1330,TRUE,_xll.ohTrigger(RecalcTrigger,Trigger1Y)),NA())</f>
        <v>2.3122412385757629E-2</v>
      </c>
    </row>
    <row r="1331" spans="2:17" x14ac:dyDescent="0.2">
      <c r="B1331" s="39" t="s">
        <v>42</v>
      </c>
      <c r="D1331" s="42">
        <f>_xll.qlCalendarAdvance(Calendar,$D1330,B1331,"f",FALSE)</f>
        <v>48717</v>
      </c>
      <c r="E1331" s="172">
        <f>_xll.qlInterestRateIndexValueDate(IndexON,D1331)</f>
        <v>48717</v>
      </c>
      <c r="F1331" s="188">
        <f>IFERROR(_xll.qlIndexFixing(IndexON,D1331,TRUE,_xll.ohTrigger(RecalcTrigger,TriggerON)),NA())</f>
        <v>2.1546056954371284E-2</v>
      </c>
      <c r="H1331" s="42">
        <f>_xll.qlCalendarAdvance(Calendar,$H1330,B1331,"f",FALSE)</f>
        <v>48717</v>
      </c>
      <c r="I1331" s="172">
        <f>_xll.qlInterestRateIndexValueDate(Index1M,$H1331)</f>
        <v>48717</v>
      </c>
      <c r="J1331" s="177">
        <f>IFERROR(_xll.qlIndexFixing(Index1M,$H1331,TRUE,_xll.ohTrigger(RecalcTrigger,Trigger1M)),NA())</f>
        <v>2.2074362904934391E-2</v>
      </c>
      <c r="K1331" s="44">
        <f>IFERROR(_xll.qlIndexFixing(Index3M,H1331,TRUE,_xll.ohTrigger(RecalcTrigger,Trigger3M)),NA())</f>
        <v>2.2539712384245632E-2</v>
      </c>
      <c r="L1331" s="44">
        <f>IFERROR(_xll.qlIndexFixing(Index6M,$H1331,TRUE,_xll.ohTrigger(RecalcTrigger,Trigger6M)),NA())</f>
        <v>2.2709097937217218E-2</v>
      </c>
      <c r="M1331" s="178">
        <f>IFERROR(_xll.qlIndexFixing(Index1Y,$H1331,TRUE,_xll.ohTrigger(RecalcTrigger,Trigger1Y)),NA())</f>
        <v>2.3143500433103537E-2</v>
      </c>
      <c r="N1331" s="177">
        <f>IFERROR(_xll.qlIndexFixing(ONIndex1M,I1331,TRUE,_xll.ohTrigger(RecalcTrigger,Trigger1M)),NA())</f>
        <v>2.2070338818599433E-2</v>
      </c>
      <c r="O1331" s="44">
        <f>IFERROR(_xll.qlIndexFixing(ONIndex3M,I1331,TRUE,_xll.ohTrigger(RecalcTrigger,Trigger3M)),NA())</f>
        <v>2.2528201104502488E-2</v>
      </c>
      <c r="P1331" s="44">
        <f>IFERROR(_xll.qlIndexFixing(ONIndex6M,I1331,TRUE,_xll.ohTrigger(RecalcTrigger,Trigger6M)),NA())</f>
        <v>2.2686528137483286E-2</v>
      </c>
      <c r="Q1331" s="178">
        <f>IFERROR(_xll.qlIndexFixing(ONIndex1Y,I1331,TRUE,_xll.ohTrigger(RecalcTrigger,Trigger1Y)),NA())</f>
        <v>2.311384920398063E-2</v>
      </c>
    </row>
    <row r="1332" spans="2:17" x14ac:dyDescent="0.2">
      <c r="B1332" s="39" t="s">
        <v>42</v>
      </c>
      <c r="D1332" s="42">
        <f>_xll.qlCalendarAdvance(Calendar,$D1331,B1332,"f",FALSE)</f>
        <v>48724</v>
      </c>
      <c r="E1332" s="172">
        <f>_xll.qlInterestRateIndexValueDate(IndexON,D1332)</f>
        <v>48724</v>
      </c>
      <c r="F1332" s="188">
        <f>IFERROR(_xll.qlIndexFixing(IndexON,D1332,TRUE,_xll.ohTrigger(RecalcTrigger,TriggerON)),NA())</f>
        <v>2.1538919657985156E-2</v>
      </c>
      <c r="H1332" s="42">
        <f>_xll.qlCalendarAdvance(Calendar,$H1331,B1332,"f",FALSE)</f>
        <v>48724</v>
      </c>
      <c r="I1332" s="172">
        <f>_xll.qlInterestRateIndexValueDate(Index1M,$H1332)</f>
        <v>48724</v>
      </c>
      <c r="J1332" s="177">
        <f>IFERROR(_xll.qlIndexFixing(Index1M,$H1332,TRUE,_xll.ohTrigger(RecalcTrigger,Trigger1M)),NA())</f>
        <v>2.2066746694153861E-2</v>
      </c>
      <c r="K1332" s="44">
        <f>IFERROR(_xll.qlIndexFixing(Index3M,H1332,TRUE,_xll.ohTrigger(RecalcTrigger,Trigger3M)),NA())</f>
        <v>2.2531691344313504E-2</v>
      </c>
      <c r="L1332" s="44">
        <f>IFERROR(_xll.qlIndexFixing(Index6M,$H1332,TRUE,_xll.ohTrigger(RecalcTrigger,Trigger6M)),NA())</f>
        <v>2.2700818291008874E-2</v>
      </c>
      <c r="M1332" s="178">
        <f>IFERROR(_xll.qlIndexFixing(Index1Y,$H1332,TRUE,_xll.ohTrigger(RecalcTrigger,Trigger1Y)),NA())</f>
        <v>2.3134100789035328E-2</v>
      </c>
      <c r="N1332" s="177">
        <f>IFERROR(_xll.qlIndexFixing(ONIndex1M,I1332,TRUE,_xll.ohTrigger(RecalcTrigger,Trigger1M)),NA())</f>
        <v>2.2062791260185621E-2</v>
      </c>
      <c r="O1332" s="44">
        <f>IFERROR(_xll.qlIndexFixing(ONIndex3M,I1332,TRUE,_xll.ohTrigger(RecalcTrigger,Trigger3M)),NA())</f>
        <v>2.2520324567483208E-2</v>
      </c>
      <c r="P1332" s="44">
        <f>IFERROR(_xll.qlIndexFixing(ONIndex6M,I1332,TRUE,_xll.ohTrigger(RecalcTrigger,Trigger6M)),NA())</f>
        <v>2.267860549542311E-2</v>
      </c>
      <c r="Q1332" s="178">
        <f>IFERROR(_xll.qlIndexFixing(ONIndex1Y,I1332,TRUE,_xll.ohTrigger(RecalcTrigger,Trigger1Y)),NA())</f>
        <v>2.3105262894026479E-2</v>
      </c>
    </row>
    <row r="1333" spans="2:17" x14ac:dyDescent="0.2">
      <c r="B1333" s="39" t="s">
        <v>42</v>
      </c>
      <c r="D1333" s="42">
        <f>_xll.qlCalendarAdvance(Calendar,$D1332,B1333,"f",FALSE)</f>
        <v>48731</v>
      </c>
      <c r="E1333" s="172">
        <f>_xll.qlInterestRateIndexValueDate(IndexON,D1333)</f>
        <v>48731</v>
      </c>
      <c r="F1333" s="188">
        <f>IFERROR(_xll.qlIndexFixing(IndexON,D1333,TRUE,_xll.ohTrigger(RecalcTrigger,TriggerON)),NA())</f>
        <v>2.1531763518419789E-2</v>
      </c>
      <c r="H1333" s="42">
        <f>_xll.qlCalendarAdvance(Calendar,$H1332,B1333,"f",FALSE)</f>
        <v>48731</v>
      </c>
      <c r="I1333" s="172">
        <f>_xll.qlInterestRateIndexValueDate(Index1M,$H1333)</f>
        <v>48731</v>
      </c>
      <c r="J1333" s="177">
        <f>IFERROR(_xll.qlIndexFixing(Index1M,$H1333,TRUE,_xll.ohTrigger(RecalcTrigger,Trigger1M)),NA())</f>
        <v>2.2058751151810184E-2</v>
      </c>
      <c r="K1333" s="44">
        <f>IFERROR(_xll.qlIndexFixing(Index3M,H1333,TRUE,_xll.ohTrigger(RecalcTrigger,Trigger3M)),NA())</f>
        <v>2.2523654897304568E-2</v>
      </c>
      <c r="L1333" s="44">
        <f>IFERROR(_xll.qlIndexFixing(Index6M,$H1333,TRUE,_xll.ohTrigger(RecalcTrigger,Trigger6M)),NA())</f>
        <v>2.2692415411940108E-2</v>
      </c>
      <c r="M1333" s="178">
        <f>IFERROR(_xll.qlIndexFixing(Index1Y,$H1333,TRUE,_xll.ohTrigger(RecalcTrigger,Trigger1Y)),NA())</f>
        <v>2.3124677569594798E-2</v>
      </c>
      <c r="N1333" s="177">
        <f>IFERROR(_xll.qlIndexFixing(ONIndex1M,I1333,TRUE,_xll.ohTrigger(RecalcTrigger,Trigger1M)),NA())</f>
        <v>2.2055220101094841E-2</v>
      </c>
      <c r="O1333" s="44">
        <f>IFERROR(_xll.qlIndexFixing(ONIndex3M,I1333,TRUE,_xll.ohTrigger(RecalcTrigger,Trigger3M)),NA())</f>
        <v>2.2512432693508888E-2</v>
      </c>
      <c r="P1333" s="44">
        <f>IFERROR(_xll.qlIndexFixing(ONIndex6M,I1333,TRUE,_xll.ohTrigger(RecalcTrigger,Trigger6M)),NA())</f>
        <v>2.2670662670731812E-2</v>
      </c>
      <c r="Q1333" s="178">
        <f>IFERROR(_xll.qlIndexFixing(ONIndex1Y,I1333,TRUE,_xll.ohTrigger(RecalcTrigger,Trigger1Y)),NA())</f>
        <v>2.3096653455976224E-2</v>
      </c>
    </row>
    <row r="1334" spans="2:17" x14ac:dyDescent="0.2">
      <c r="B1334" s="39" t="s">
        <v>42</v>
      </c>
      <c r="D1334" s="42">
        <f>_xll.qlCalendarAdvance(Calendar,$D1333,B1334,"f",FALSE)</f>
        <v>48738</v>
      </c>
      <c r="E1334" s="172">
        <f>_xll.qlInterestRateIndexValueDate(IndexON,D1334)</f>
        <v>48738</v>
      </c>
      <c r="F1334" s="188">
        <f>IFERROR(_xll.qlIndexFixing(IndexON,D1334,TRUE,_xll.ohTrigger(RecalcTrigger,TriggerON)),NA())</f>
        <v>2.1524588536080413E-2</v>
      </c>
      <c r="H1334" s="42">
        <f>_xll.qlCalendarAdvance(Calendar,$H1333,B1334,"f",FALSE)</f>
        <v>48738</v>
      </c>
      <c r="I1334" s="172">
        <f>_xll.qlInterestRateIndexValueDate(Index1M,$H1334)</f>
        <v>48738</v>
      </c>
      <c r="J1334" s="177">
        <f>IFERROR(_xll.qlIndexFixing(Index1M,$H1334,TRUE,_xll.ohTrigger(RecalcTrigger,Trigger1M)),NA())</f>
        <v>2.2051094111628127E-2</v>
      </c>
      <c r="K1334" s="44">
        <f>IFERROR(_xll.qlIndexFixing(Index3M,H1334,TRUE,_xll.ohTrigger(RecalcTrigger,Trigger3M)),NA())</f>
        <v>2.2515603043313077E-2</v>
      </c>
      <c r="L1334" s="44">
        <f>IFERROR(_xll.qlIndexFixing(Index6M,$H1334,TRUE,_xll.ohTrigger(RecalcTrigger,Trigger6M)),NA())</f>
        <v>2.2684096979169677E-2</v>
      </c>
      <c r="M1334" s="178">
        <f>IFERROR(_xll.qlIndexFixing(Index1Y,$H1334,TRUE,_xll.ohTrigger(RecalcTrigger,Trigger1Y)),NA())</f>
        <v>2.3115230775434759E-2</v>
      </c>
      <c r="N1334" s="177">
        <f>IFERROR(_xll.qlIndexFixing(ONIndex1M,I1334,TRUE,_xll.ohTrigger(RecalcTrigger,Trigger1M)),NA())</f>
        <v>2.2047625341408139E-2</v>
      </c>
      <c r="O1334" s="44">
        <f>IFERROR(_xll.qlIndexFixing(ONIndex3M,I1334,TRUE,_xll.ohTrigger(RecalcTrigger,Trigger3M)),NA())</f>
        <v>2.2504525482660576E-2</v>
      </c>
      <c r="P1334" s="44">
        <f>IFERROR(_xll.qlIndexFixing(ONIndex6M,I1334,TRUE,_xll.ohTrigger(RecalcTrigger,Trigger6M)),NA())</f>
        <v>2.2662699663409391E-2</v>
      </c>
      <c r="Q1334" s="178">
        <f>IFERROR(_xll.qlIndexFixing(ONIndex1Y,I1334,TRUE,_xll.ohTrigger(RecalcTrigger,Trigger1Y)),NA())</f>
        <v>2.3088020889586724E-2</v>
      </c>
    </row>
    <row r="1335" spans="2:17" x14ac:dyDescent="0.2">
      <c r="B1335" s="39" t="s">
        <v>42</v>
      </c>
      <c r="D1335" s="42">
        <f>_xll.qlCalendarAdvance(Calendar,$D1334,B1335,"f",FALSE)</f>
        <v>48745</v>
      </c>
      <c r="E1335" s="172">
        <f>_xll.qlInterestRateIndexValueDate(IndexON,D1335)</f>
        <v>48745</v>
      </c>
      <c r="F1335" s="188">
        <f>IFERROR(_xll.qlIndexFixing(IndexON,D1335,TRUE,_xll.ohTrigger(RecalcTrigger,TriggerON)),NA())</f>
        <v>2.1517394710642845E-2</v>
      </c>
      <c r="H1335" s="42">
        <f>_xll.qlCalendarAdvance(Calendar,$H1334,B1335,"f",FALSE)</f>
        <v>48745</v>
      </c>
      <c r="I1335" s="172">
        <f>_xll.qlInterestRateIndexValueDate(Index1M,$H1335)</f>
        <v>48745</v>
      </c>
      <c r="J1335" s="177">
        <f>IFERROR(_xll.qlIndexFixing(Index1M,$H1335,TRUE,_xll.ohTrigger(RecalcTrigger,Trigger1M)),NA())</f>
        <v>2.2043413434195618E-2</v>
      </c>
      <c r="K1335" s="44">
        <f>IFERROR(_xll.qlIndexFixing(Index3M,H1335,TRUE,_xll.ohTrigger(RecalcTrigger,Trigger3M)),NA())</f>
        <v>2.2507535782430657E-2</v>
      </c>
      <c r="L1335" s="44">
        <f>IFERROR(_xll.qlIndexFixing(Index6M,$H1335,TRUE,_xll.ohTrigger(RecalcTrigger,Trigger6M)),NA())</f>
        <v>2.2675758169699925E-2</v>
      </c>
      <c r="M1335" s="178">
        <f>IFERROR(_xll.qlIndexFixing(Index1Y,$H1335,TRUE,_xll.ohTrigger(RecalcTrigger,Trigger1Y)),NA())</f>
        <v>2.3105760407210241E-2</v>
      </c>
      <c r="N1335" s="177">
        <f>IFERROR(_xll.qlIndexFixing(ONIndex1M,I1335,TRUE,_xll.ohTrigger(RecalcTrigger,Trigger1M)),NA())</f>
        <v>2.2040006981206561E-2</v>
      </c>
      <c r="O1335" s="44">
        <f>IFERROR(_xll.qlIndexFixing(ONIndex3M,I1335,TRUE,_xll.ohTrigger(RecalcTrigger,Trigger3M)),NA())</f>
        <v>2.2496602934776178E-2</v>
      </c>
      <c r="P1335" s="44">
        <f>IFERROR(_xll.qlIndexFixing(ONIndex6M,I1335,TRUE,_xll.ohTrigger(RecalcTrigger,Trigger6M)),NA())</f>
        <v>2.2654716473374803E-2</v>
      </c>
      <c r="Q1335" s="178">
        <f>IFERROR(_xll.qlIndexFixing(ONIndex1Y,I1335,TRUE,_xll.ohTrigger(RecalcTrigger,Trigger1Y)),NA())</f>
        <v>2.307936519510112E-2</v>
      </c>
    </row>
    <row r="1336" spans="2:17" x14ac:dyDescent="0.2">
      <c r="B1336" s="39" t="s">
        <v>42</v>
      </c>
      <c r="D1336" s="42">
        <f>_xll.qlCalendarAdvance(Calendar,$D1335,B1336,"f",FALSE)</f>
        <v>48752</v>
      </c>
      <c r="E1336" s="172">
        <f>_xll.qlInterestRateIndexValueDate(IndexON,D1336)</f>
        <v>48752</v>
      </c>
      <c r="F1336" s="188">
        <f>IFERROR(_xll.qlIndexFixing(IndexON,D1336,TRUE,_xll.ohTrigger(RecalcTrigger,TriggerON)),NA())</f>
        <v>2.1510182042188131E-2</v>
      </c>
      <c r="H1336" s="42">
        <f>_xll.qlCalendarAdvance(Calendar,$H1335,B1336,"f",FALSE)</f>
        <v>48752</v>
      </c>
      <c r="I1336" s="172">
        <f>_xll.qlInterestRateIndexValueDate(Index1M,$H1336)</f>
        <v>48752</v>
      </c>
      <c r="J1336" s="177">
        <f>IFERROR(_xll.qlIndexFixing(Index1M,$H1336,TRUE,_xll.ohTrigger(RecalcTrigger,Trigger1M)),NA())</f>
        <v>2.2035709119547775E-2</v>
      </c>
      <c r="K1336" s="44">
        <f>IFERROR(_xll.qlIndexFixing(Index3M,H1336,TRUE,_xll.ohTrigger(RecalcTrigger,Trigger3M)),NA())</f>
        <v>2.2499453114749806E-2</v>
      </c>
      <c r="L1336" s="44">
        <f>IFERROR(_xll.qlIndexFixing(Index6M,$H1336,TRUE,_xll.ohTrigger(RecalcTrigger,Trigger6M)),NA())</f>
        <v>2.2667398983782849E-2</v>
      </c>
      <c r="M1336" s="178">
        <f>IFERROR(_xll.qlIndexFixing(Index1Y,$H1336,TRUE,_xll.ohTrigger(RecalcTrigger,Trigger1Y)),NA())</f>
        <v>2.3096266465576942E-2</v>
      </c>
      <c r="N1336" s="177">
        <f>IFERROR(_xll.qlIndexFixing(ONIndex1M,I1336,TRUE,_xll.ohTrigger(RecalcTrigger,Trigger1M)),NA())</f>
        <v>2.2032365020328015E-2</v>
      </c>
      <c r="O1336" s="44">
        <f>IFERROR(_xll.qlIndexFixing(ONIndex3M,I1336,TRUE,_xll.ohTrigger(RecalcTrigger,Trigger3M)),NA())</f>
        <v>2.2488665050098833E-2</v>
      </c>
      <c r="P1336" s="44">
        <f>IFERROR(_xll.qlIndexFixing(ONIndex6M,I1336,TRUE,_xll.ohTrigger(RecalcTrigger,Trigger6M)),NA())</f>
        <v>2.2646713100790139E-2</v>
      </c>
      <c r="Q1336" s="178">
        <f>IFERROR(_xll.qlIndexFixing(ONIndex1Y,I1336,TRUE,_xll.ohTrigger(RecalcTrigger,Trigger1Y)),NA())</f>
        <v>2.3070686372438365E-2</v>
      </c>
    </row>
    <row r="1337" spans="2:17" x14ac:dyDescent="0.2">
      <c r="B1337" s="39" t="s">
        <v>42</v>
      </c>
      <c r="D1337" s="42">
        <f>_xll.qlCalendarAdvance(Calendar,$D1336,B1337,"f",FALSE)</f>
        <v>48759</v>
      </c>
      <c r="E1337" s="172">
        <f>_xll.qlInterestRateIndexValueDate(IndexON,D1337)</f>
        <v>48759</v>
      </c>
      <c r="F1337" s="188">
        <f>IFERROR(_xll.qlIndexFixing(IndexON,D1337,TRUE,_xll.ohTrigger(RecalcTrigger,TriggerON)),NA())</f>
        <v>2.1502950530797316E-2</v>
      </c>
      <c r="H1337" s="42">
        <f>_xll.qlCalendarAdvance(Calendar,$H1336,B1337,"f",FALSE)</f>
        <v>48759</v>
      </c>
      <c r="I1337" s="172">
        <f>_xll.qlInterestRateIndexValueDate(Index1M,$H1337)</f>
        <v>48759</v>
      </c>
      <c r="J1337" s="177">
        <f>IFERROR(_xll.qlIndexFixing(Index1M,$H1337,TRUE,_xll.ohTrigger(RecalcTrigger,Trigger1M)),NA())</f>
        <v>2.2027981167744036E-2</v>
      </c>
      <c r="K1337" s="44">
        <f>IFERROR(_xll.qlIndexFixing(Index3M,H1337,TRUE,_xll.ohTrigger(RecalcTrigger,Trigger3M)),NA())</f>
        <v>2.24913550403683E-2</v>
      </c>
      <c r="L1337" s="44">
        <f>IFERROR(_xll.qlIndexFixing(Index6M,$H1337,TRUE,_xll.ohTrigger(RecalcTrigger,Trigger6M)),NA())</f>
        <v>2.2659019421673105E-2</v>
      </c>
      <c r="M1337" s="178">
        <f>IFERROR(_xll.qlIndexFixing(Index1Y,$H1337,TRUE,_xll.ohTrigger(RecalcTrigger,Trigger1Y)),NA())</f>
        <v>2.3086748951193004E-2</v>
      </c>
      <c r="N1337" s="177">
        <f>IFERROR(_xll.qlIndexFixing(ONIndex1M,I1337,TRUE,_xll.ohTrigger(RecalcTrigger,Trigger1M)),NA())</f>
        <v>2.202469945901564E-2</v>
      </c>
      <c r="O1337" s="44">
        <f>IFERROR(_xll.qlIndexFixing(ONIndex3M,I1337,TRUE,_xll.ohTrigger(RecalcTrigger,Trigger3M)),NA())</f>
        <v>2.2480711828466449E-2</v>
      </c>
      <c r="P1337" s="44">
        <f>IFERROR(_xll.qlIndexFixing(ONIndex6M,I1337,TRUE,_xll.ohTrigger(RecalcTrigger,Trigger6M)),NA())</f>
        <v>2.2638689545574353E-2</v>
      </c>
      <c r="Q1337" s="178">
        <f>IFERROR(_xll.qlIndexFixing(ONIndex1Y,I1337,TRUE,_xll.ohTrigger(RecalcTrigger,Trigger1Y)),NA())</f>
        <v>2.3061984421598458E-2</v>
      </c>
    </row>
    <row r="1338" spans="2:17" x14ac:dyDescent="0.2">
      <c r="B1338" s="39" t="s">
        <v>42</v>
      </c>
      <c r="D1338" s="42">
        <f>_xll.qlCalendarAdvance(Calendar,$D1337,B1338,"f",FALSE)</f>
        <v>48766</v>
      </c>
      <c r="E1338" s="172">
        <f>_xll.qlInterestRateIndexValueDate(IndexON,D1338)</f>
        <v>48766</v>
      </c>
      <c r="F1338" s="188">
        <f>IFERROR(_xll.qlIndexFixing(IndexON,D1338,TRUE,_xll.ohTrigger(RecalcTrigger,TriggerON)),NA())</f>
        <v>2.1495700176308308E-2</v>
      </c>
      <c r="H1338" s="42">
        <f>_xll.qlCalendarAdvance(Calendar,$H1337,B1338,"f",FALSE)</f>
        <v>48766</v>
      </c>
      <c r="I1338" s="172">
        <f>_xll.qlInterestRateIndexValueDate(Index1M,$H1338)</f>
        <v>48766</v>
      </c>
      <c r="J1338" s="177">
        <f>IFERROR(_xll.qlIndexFixing(Index1M,$H1338,TRUE,_xll.ohTrigger(RecalcTrigger,Trigger1M)),NA())</f>
        <v>2.2020552967279373E-2</v>
      </c>
      <c r="K1338" s="44">
        <f>IFERROR(_xll.qlIndexFixing(Index3M,H1338,TRUE,_xll.ohTrigger(RecalcTrigger,Trigger3M)),NA())</f>
        <v>2.2483241559375124E-2</v>
      </c>
      <c r="L1338" s="44">
        <f>IFERROR(_xll.qlIndexFixing(Index6M,$H1338,TRUE,_xll.ohTrigger(RecalcTrigger,Trigger6M)),NA())</f>
        <v>2.2650712479184352E-2</v>
      </c>
      <c r="M1338" s="178">
        <f>IFERROR(_xll.qlIndexFixing(Index1Y,$H1338,TRUE,_xll.ohTrigger(RecalcTrigger,Trigger1Y)),NA())</f>
        <v>2.3077207864717897E-2</v>
      </c>
      <c r="N1338" s="177">
        <f>IFERROR(_xll.qlIndexFixing(ONIndex1M,I1338,TRUE,_xll.ohTrigger(RecalcTrigger,Trigger1M)),NA())</f>
        <v>2.2017010297026296E-2</v>
      </c>
      <c r="O1338" s="44">
        <f>IFERROR(_xll.qlIndexFixing(ONIndex3M,I1338,TRUE,_xll.ohTrigger(RecalcTrigger,Trigger3M)),NA())</f>
        <v>2.2472743270041118E-2</v>
      </c>
      <c r="P1338" s="44">
        <f>IFERROR(_xll.qlIndexFixing(ONIndex6M,I1338,TRUE,_xll.ohTrigger(RecalcTrigger,Trigger6M)),NA())</f>
        <v>2.2630645807727445E-2</v>
      </c>
      <c r="Q1338" s="178">
        <f>IFERROR(_xll.qlIndexFixing(ONIndex1Y,I1338,TRUE,_xll.ohTrigger(RecalcTrigger,Trigger1Y)),NA())</f>
        <v>2.30532593425814E-2</v>
      </c>
    </row>
    <row r="1339" spans="2:17" x14ac:dyDescent="0.2">
      <c r="B1339" s="39" t="s">
        <v>42</v>
      </c>
      <c r="D1339" s="42">
        <f>_xll.qlCalendarAdvance(Calendar,$D1338,B1339,"f",FALSE)</f>
        <v>48773</v>
      </c>
      <c r="E1339" s="172">
        <f>_xll.qlInterestRateIndexValueDate(IndexON,D1339)</f>
        <v>48773</v>
      </c>
      <c r="F1339" s="188">
        <f>IFERROR(_xll.qlIndexFixing(IndexON,D1339,TRUE,_xll.ohTrigger(RecalcTrigger,TriggerON)),NA())</f>
        <v>2.14884309788832E-2</v>
      </c>
      <c r="H1339" s="42">
        <f>_xll.qlCalendarAdvance(Calendar,$H1338,B1339,"f",FALSE)</f>
        <v>48773</v>
      </c>
      <c r="I1339" s="172">
        <f>_xll.qlInterestRateIndexValueDate(Index1M,$H1339)</f>
        <v>48773</v>
      </c>
      <c r="J1339" s="177">
        <f>IFERROR(_xll.qlIndexFixing(Index1M,$H1339,TRUE,_xll.ohTrigger(RecalcTrigger,Trigger1M)),NA())</f>
        <v>2.2012771269561828E-2</v>
      </c>
      <c r="K1339" s="44">
        <f>IFERROR(_xll.qlIndexFixing(Index3M,H1339,TRUE,_xll.ohTrigger(RecalcTrigger,Trigger3M)),NA())</f>
        <v>2.2475112671868056E-2</v>
      </c>
      <c r="L1339" s="44">
        <f>IFERROR(_xll.qlIndexFixing(Index6M,$H1339,TRUE,_xll.ohTrigger(RecalcTrigger,Trigger6M)),NA())</f>
        <v>2.2642290190495507E-2</v>
      </c>
      <c r="M1339" s="178">
        <f>IFERROR(_xll.qlIndexFixing(Index1Y,$H1339,TRUE,_xll.ohTrigger(RecalcTrigger,Trigger1Y)),NA())</f>
        <v>2.3067643206812649E-2</v>
      </c>
      <c r="N1339" s="177">
        <f>IFERROR(_xll.qlIndexFixing(ONIndex1M,I1339,TRUE,_xll.ohTrigger(RecalcTrigger,Trigger1M)),NA())</f>
        <v>2.2009297534603123E-2</v>
      </c>
      <c r="O1339" s="44">
        <f>IFERROR(_xll.qlIndexFixing(ONIndex3M,I1339,TRUE,_xll.ohTrigger(RecalcTrigger,Trigger3M)),NA())</f>
        <v>2.2464759374579701E-2</v>
      </c>
      <c r="P1339" s="44">
        <f>IFERROR(_xll.qlIndexFixing(ONIndex6M,I1339,TRUE,_xll.ohTrigger(RecalcTrigger,Trigger6M)),NA())</f>
        <v>2.2622581887249416E-2</v>
      </c>
      <c r="Q1339" s="178">
        <f>IFERROR(_xll.qlIndexFixing(ONIndex1Y,I1339,TRUE,_xll.ohTrigger(RecalcTrigger,Trigger1Y)),NA())</f>
        <v>2.3044511135387191E-2</v>
      </c>
    </row>
    <row r="1340" spans="2:17" x14ac:dyDescent="0.2">
      <c r="B1340" s="39" t="s">
        <v>42</v>
      </c>
      <c r="D1340" s="42">
        <f>_xll.qlCalendarAdvance(Calendar,$D1339,B1340,"f",FALSE)</f>
        <v>48780</v>
      </c>
      <c r="E1340" s="172">
        <f>_xll.qlInterestRateIndexValueDate(IndexON,D1340)</f>
        <v>48780</v>
      </c>
      <c r="F1340" s="188">
        <f>IFERROR(_xll.qlIndexFixing(IndexON,D1340,TRUE,_xll.ohTrigger(RecalcTrigger,TriggerON)),NA())</f>
        <v>2.1481142938440945E-2</v>
      </c>
      <c r="H1340" s="42">
        <f>_xll.qlCalendarAdvance(Calendar,$H1339,B1340,"f",FALSE)</f>
        <v>48780</v>
      </c>
      <c r="I1340" s="172">
        <f>_xll.qlInterestRateIndexValueDate(Index1M,$H1340)</f>
        <v>48780</v>
      </c>
      <c r="J1340" s="177">
        <f>IFERROR(_xll.qlIndexFixing(Index1M,$H1340,TRUE,_xll.ohTrigger(RecalcTrigger,Trigger1M)),NA())</f>
        <v>2.2004965931049402E-2</v>
      </c>
      <c r="K1340" s="44">
        <f>IFERROR(_xll.qlIndexFixing(Index3M,H1340,TRUE,_xll.ohTrigger(RecalcTrigger,Trigger3M)),NA())</f>
        <v>2.2466968377938712E-2</v>
      </c>
      <c r="L1340" s="44">
        <f>IFERROR(_xll.qlIndexFixing(Index6M,$H1340,TRUE,_xll.ohTrigger(RecalcTrigger,Trigger6M)),NA())</f>
        <v>2.2633847525332221E-2</v>
      </c>
      <c r="M1340" s="178">
        <f>IFERROR(_xll.qlIndexFixing(Index1Y,$H1340,TRUE,_xll.ohTrigger(RecalcTrigger,Trigger1Y)),NA())</f>
        <v>2.3058054978140285E-2</v>
      </c>
      <c r="N1340" s="177">
        <f>IFERROR(_xll.qlIndexFixing(ONIndex1M,I1340,TRUE,_xll.ohTrigger(RecalcTrigger,Trigger1M)),NA())</f>
        <v>2.2001561171502981E-2</v>
      </c>
      <c r="O1340" s="44">
        <f>IFERROR(_xll.qlIndexFixing(ONIndex3M,I1340,TRUE,_xll.ohTrigger(RecalcTrigger,Trigger3M)),NA())</f>
        <v>2.2456760142244292E-2</v>
      </c>
      <c r="P1340" s="44">
        <f>IFERROR(_xll.qlIndexFixing(ONIndex6M,I1340,TRUE,_xll.ohTrigger(RecalcTrigger,Trigger6M)),NA())</f>
        <v>2.2614497784059218E-2</v>
      </c>
      <c r="Q1340" s="178">
        <f>IFERROR(_xll.qlIndexFixing(ONIndex1Y,I1340,TRUE,_xll.ohTrigger(RecalcTrigger,Trigger1Y)),NA())</f>
        <v>2.3035739800015831E-2</v>
      </c>
    </row>
    <row r="1341" spans="2:17" x14ac:dyDescent="0.2">
      <c r="B1341" s="39" t="s">
        <v>42</v>
      </c>
      <c r="D1341" s="42">
        <f>_xll.qlCalendarAdvance(Calendar,$D1340,B1341,"f",FALSE)</f>
        <v>48787</v>
      </c>
      <c r="E1341" s="172">
        <f>_xll.qlInterestRateIndexValueDate(IndexON,D1341)</f>
        <v>48787</v>
      </c>
      <c r="F1341" s="188">
        <f>IFERROR(_xll.qlIndexFixing(IndexON,D1341,TRUE,_xll.ohTrigger(RecalcTrigger,TriggerON)),NA())</f>
        <v>2.1473836054981543E-2</v>
      </c>
      <c r="H1341" s="42">
        <f>_xll.qlCalendarAdvance(Calendar,$H1340,B1341,"f",FALSE)</f>
        <v>48787</v>
      </c>
      <c r="I1341" s="172">
        <f>_xll.qlInterestRateIndexValueDate(Index1M,$H1341)</f>
        <v>48787</v>
      </c>
      <c r="J1341" s="177">
        <f>IFERROR(_xll.qlIndexFixing(Index1M,$H1341,TRUE,_xll.ohTrigger(RecalcTrigger,Trigger1M)),NA())</f>
        <v>2.1997237868835024E-2</v>
      </c>
      <c r="K1341" s="44">
        <f>IFERROR(_xll.qlIndexFixing(Index3M,H1341,TRUE,_xll.ohTrigger(RecalcTrigger,Trigger3M)),NA())</f>
        <v>2.2458808677683999E-2</v>
      </c>
      <c r="L1341" s="44">
        <f>IFERROR(_xll.qlIndexFixing(Index6M,$H1341,TRUE,_xll.ohTrigger(RecalcTrigger,Trigger6M)),NA())</f>
        <v>2.262538448395084E-2</v>
      </c>
      <c r="M1341" s="178">
        <f>IFERROR(_xll.qlIndexFixing(Index1Y,$H1341,TRUE,_xll.ohTrigger(RecalcTrigger,Trigger1Y)),NA())</f>
        <v>2.3048443179365163E-2</v>
      </c>
      <c r="N1341" s="177">
        <f>IFERROR(_xll.qlIndexFixing(ONIndex1M,I1341,TRUE,_xll.ohTrigger(RecalcTrigger,Trigger1M)),NA())</f>
        <v>2.1993801207887964E-2</v>
      </c>
      <c r="O1341" s="44">
        <f>IFERROR(_xll.qlIndexFixing(ONIndex3M,I1341,TRUE,_xll.ohTrigger(RecalcTrigger,Trigger3M)),NA())</f>
        <v>2.2448745573034889E-2</v>
      </c>
      <c r="P1341" s="44">
        <f>IFERROR(_xll.qlIndexFixing(ONIndex6M,I1341,TRUE,_xll.ohTrigger(RecalcTrigger,Trigger6M)),NA())</f>
        <v>2.2606393498318944E-2</v>
      </c>
      <c r="Q1341" s="178">
        <f>IFERROR(_xll.qlIndexFixing(ONIndex1Y,I1341,TRUE,_xll.ohTrigger(RecalcTrigger,Trigger1Y)),NA())</f>
        <v>2.3026945336467319E-2</v>
      </c>
    </row>
    <row r="1342" spans="2:17" x14ac:dyDescent="0.2">
      <c r="B1342" s="39" t="s">
        <v>42</v>
      </c>
      <c r="D1342" s="42">
        <f>_xll.qlCalendarAdvance(Calendar,$D1341,B1342,"f",FALSE)</f>
        <v>48794</v>
      </c>
      <c r="E1342" s="172">
        <f>_xll.qlInterestRateIndexValueDate(IndexON,D1342)</f>
        <v>48794</v>
      </c>
      <c r="F1342" s="188">
        <f>IFERROR(_xll.qlIndexFixing(IndexON,D1342,TRUE,_xll.ohTrigger(RecalcTrigger,TriggerON)),NA())</f>
        <v>2.1466510328504995E-2</v>
      </c>
      <c r="H1342" s="42">
        <f>_xll.qlCalendarAdvance(Calendar,$H1341,B1342,"f",FALSE)</f>
        <v>48794</v>
      </c>
      <c r="I1342" s="172">
        <f>_xll.qlInterestRateIndexValueDate(Index1M,$H1342)</f>
        <v>48794</v>
      </c>
      <c r="J1342" s="177">
        <f>IFERROR(_xll.qlIndexFixing(Index1M,$H1342,TRUE,_xll.ohTrigger(RecalcTrigger,Trigger1M)),NA())</f>
        <v>2.1989284331846218E-2</v>
      </c>
      <c r="K1342" s="44">
        <f>IFERROR(_xll.qlIndexFixing(Index3M,H1342,TRUE,_xll.ohTrigger(RecalcTrigger,Trigger3M)),NA())</f>
        <v>2.2450633571195536E-2</v>
      </c>
      <c r="L1342" s="44">
        <f>IFERROR(_xll.qlIndexFixing(Index6M,$H1342,TRUE,_xll.ohTrigger(RecalcTrigger,Trigger6M)),NA())</f>
        <v>2.2616901066611246E-2</v>
      </c>
      <c r="M1342" s="178">
        <f>IFERROR(_xll.qlIndexFixing(Index1Y,$H1342,TRUE,_xll.ohTrigger(RecalcTrigger,Trigger1Y)),NA())</f>
        <v>2.3038807811152973E-2</v>
      </c>
      <c r="N1342" s="177">
        <f>IFERROR(_xll.qlIndexFixing(ONIndex1M,I1342,TRUE,_xll.ohTrigger(RecalcTrigger,Trigger1M)),NA())</f>
        <v>2.1986017643595979E-2</v>
      </c>
      <c r="O1342" s="44">
        <f>IFERROR(_xll.qlIndexFixing(ONIndex3M,I1342,TRUE,_xll.ohTrigger(RecalcTrigger,Trigger3M)),NA())</f>
        <v>2.2440715666951494E-2</v>
      </c>
      <c r="P1342" s="44">
        <f>IFERROR(_xll.qlIndexFixing(ONIndex6M,I1342,TRUE,_xll.ohTrigger(RecalcTrigger,Trigger6M)),NA())</f>
        <v>2.2598269029866502E-2</v>
      </c>
      <c r="Q1342" s="178">
        <f>IFERROR(_xll.qlIndexFixing(ONIndex1Y,I1342,TRUE,_xll.ohTrigger(RecalcTrigger,Trigger1Y)),NA())</f>
        <v>2.301812774466061E-2</v>
      </c>
    </row>
    <row r="1343" spans="2:17" x14ac:dyDescent="0.2">
      <c r="B1343" s="39" t="s">
        <v>42</v>
      </c>
      <c r="D1343" s="42">
        <f>_xll.qlCalendarAdvance(Calendar,$D1342,B1343,"f",FALSE)</f>
        <v>48801</v>
      </c>
      <c r="E1343" s="172">
        <f>_xll.qlInterestRateIndexValueDate(IndexON,D1343)</f>
        <v>48801</v>
      </c>
      <c r="F1343" s="188">
        <f>IFERROR(_xll.qlIndexFixing(IndexON,D1343,TRUE,_xll.ohTrigger(RecalcTrigger,TriggerON)),NA())</f>
        <v>2.1459165759011301E-2</v>
      </c>
      <c r="H1343" s="42">
        <f>_xll.qlCalendarAdvance(Calendar,$H1342,B1343,"f",FALSE)</f>
        <v>48801</v>
      </c>
      <c r="I1343" s="172">
        <f>_xll.qlInterestRateIndexValueDate(Index1M,$H1343)</f>
        <v>48801</v>
      </c>
      <c r="J1343" s="177">
        <f>IFERROR(_xll.qlIndexFixing(Index1M,$H1343,TRUE,_xll.ohTrigger(RecalcTrigger,Trigger1M)),NA())</f>
        <v>2.1981408071253698E-2</v>
      </c>
      <c r="K1343" s="44">
        <f>IFERROR(_xll.qlIndexFixing(Index3M,H1343,TRUE,_xll.ohTrigger(RecalcTrigger,Trigger3M)),NA())</f>
        <v>2.2442443058570221E-2</v>
      </c>
      <c r="L1343" s="44">
        <f>IFERROR(_xll.qlIndexFixing(Index6M,$H1343,TRUE,_xll.ohTrigger(RecalcTrigger,Trigger6M)),NA())</f>
        <v>2.260839727357155E-2</v>
      </c>
      <c r="M1343" s="178">
        <f>IFERROR(_xll.qlIndexFixing(Index1Y,$H1343,TRUE,_xll.ohTrigger(RecalcTrigger,Trigger1Y)),NA())</f>
        <v>2.3029148874171845E-2</v>
      </c>
      <c r="N1343" s="177">
        <f>IFERROR(_xll.qlIndexFixing(ONIndex1M,I1343,TRUE,_xll.ohTrigger(RecalcTrigger,Trigger1M)),NA())</f>
        <v>2.1978210478870164E-2</v>
      </c>
      <c r="O1343" s="44">
        <f>IFERROR(_xll.qlIndexFixing(ONIndex3M,I1343,TRUE,_xll.ohTrigger(RecalcTrigger,Trigger3M)),NA())</f>
        <v>2.2432670423913059E-2</v>
      </c>
      <c r="P1343" s="44">
        <f>IFERROR(_xll.qlIndexFixing(ONIndex6M,I1343,TRUE,_xll.ohTrigger(RecalcTrigger,Trigger6M)),NA())</f>
        <v>2.2590124378863985E-2</v>
      </c>
      <c r="Q1343" s="178">
        <f>IFERROR(_xll.qlIndexFixing(ONIndex1Y,I1343,TRUE,_xll.ohTrigger(RecalcTrigger,Trigger1Y)),NA())</f>
        <v>2.3009287024838843E-2</v>
      </c>
    </row>
    <row r="1344" spans="2:17" x14ac:dyDescent="0.2">
      <c r="B1344" s="39" t="s">
        <v>42</v>
      </c>
      <c r="D1344" s="42">
        <f>_xll.qlCalendarAdvance(Calendar,$D1343,B1344,"f",FALSE)</f>
        <v>48808</v>
      </c>
      <c r="E1344" s="172">
        <f>_xll.qlInterestRateIndexValueDate(IndexON,D1344)</f>
        <v>48808</v>
      </c>
      <c r="F1344" s="188">
        <f>IFERROR(_xll.qlIndexFixing(IndexON,D1344,TRUE,_xll.ohTrigger(RecalcTrigger,TriggerON)),NA())</f>
        <v>2.1451802346662552E-2</v>
      </c>
      <c r="H1344" s="42">
        <f>_xll.qlCalendarAdvance(Calendar,$H1343,B1344,"f",FALSE)</f>
        <v>48808</v>
      </c>
      <c r="I1344" s="172">
        <f>_xll.qlInterestRateIndexValueDate(Index1M,$H1344)</f>
        <v>48808</v>
      </c>
      <c r="J1344" s="177">
        <f>IFERROR(_xll.qlIndexFixing(Index1M,$H1344,TRUE,_xll.ohTrigger(RecalcTrigger,Trigger1M)),NA())</f>
        <v>2.1973508170070145E-2</v>
      </c>
      <c r="K1344" s="44">
        <f>IFERROR(_xll.qlIndexFixing(Index3M,H1344,TRUE,_xll.ohTrigger(RecalcTrigger,Trigger3M)),NA())</f>
        <v>2.2434237139904081E-2</v>
      </c>
      <c r="L1344" s="44">
        <f>IFERROR(_xll.qlIndexFixing(Index6M,$H1344,TRUE,_xll.ohTrigger(RecalcTrigger,Trigger6M)),NA())</f>
        <v>2.2599873105091189E-2</v>
      </c>
      <c r="M1344" s="178">
        <f>IFERROR(_xll.qlIndexFixing(Index1Y,$H1344,TRUE,_xll.ohTrigger(RecalcTrigger,Trigger1Y)),NA())</f>
        <v>2.3019466369091024E-2</v>
      </c>
      <c r="N1344" s="177">
        <f>IFERROR(_xll.qlIndexFixing(ONIndex1M,I1344,TRUE,_xll.ohTrigger(RecalcTrigger,Trigger1M)),NA())</f>
        <v>2.1970379713548427E-2</v>
      </c>
      <c r="O1344" s="44">
        <f>IFERROR(_xll.qlIndexFixing(ONIndex3M,I1344,TRUE,_xll.ohTrigger(RecalcTrigger,Trigger3M)),NA())</f>
        <v>2.2424609844000631E-2</v>
      </c>
      <c r="P1344" s="44">
        <f>IFERROR(_xll.qlIndexFixing(ONIndex6M,I1344,TRUE,_xll.ohTrigger(RecalcTrigger,Trigger6M)),NA())</f>
        <v>2.2581959545230346E-2</v>
      </c>
      <c r="Q1344" s="178">
        <f>IFERROR(_xll.qlIndexFixing(ONIndex1Y,I1344,TRUE,_xll.ohTrigger(RecalcTrigger,Trigger1Y)),NA())</f>
        <v>2.3000423176758877E-2</v>
      </c>
    </row>
    <row r="1345" spans="2:17" x14ac:dyDescent="0.2">
      <c r="B1345" s="39" t="s">
        <v>42</v>
      </c>
      <c r="D1345" s="42">
        <f>_xll.qlCalendarAdvance(Calendar,$D1344,B1345,"f",FALSE)</f>
        <v>48815</v>
      </c>
      <c r="E1345" s="172">
        <f>_xll.qlInterestRateIndexValueDate(IndexON,D1345)</f>
        <v>48815</v>
      </c>
      <c r="F1345" s="188">
        <f>IFERROR(_xll.qlIndexFixing(IndexON,D1345,TRUE,_xll.ohTrigger(RecalcTrigger,TriggerON)),NA())</f>
        <v>2.144442009121561E-2</v>
      </c>
      <c r="H1345" s="42">
        <f>_xll.qlCalendarAdvance(Calendar,$H1344,B1345,"f",FALSE)</f>
        <v>48815</v>
      </c>
      <c r="I1345" s="172">
        <f>_xll.qlInterestRateIndexValueDate(Index1M,$H1345)</f>
        <v>48815</v>
      </c>
      <c r="J1345" s="177">
        <f>IFERROR(_xll.qlIndexFixing(Index1M,$H1345,TRUE,_xll.ohTrigger(RecalcTrigger,Trigger1M)),NA())</f>
        <v>2.1965584628344675E-2</v>
      </c>
      <c r="K1345" s="44">
        <f>IFERROR(_xll.qlIndexFixing(Index3M,H1345,TRUE,_xll.ohTrigger(RecalcTrigger,Trigger3M)),NA())</f>
        <v>2.2426015815288729E-2</v>
      </c>
      <c r="L1345" s="44">
        <f>IFERROR(_xll.qlIndexFixing(Index6M,$H1345,TRUE,_xll.ohTrigger(RecalcTrigger,Trigger6M)),NA())</f>
        <v>2.2591328561429602E-2</v>
      </c>
      <c r="M1345" s="178">
        <f>IFERROR(_xll.qlIndexFixing(Index1Y,$H1345,TRUE,_xll.ohTrigger(RecalcTrigger,Trigger1Y)),NA())</f>
        <v>2.3009760296580861E-2</v>
      </c>
      <c r="N1345" s="177">
        <f>IFERROR(_xll.qlIndexFixing(ONIndex1M,I1345,TRUE,_xll.ohTrigger(RecalcTrigger,Trigger1M)),NA())</f>
        <v>2.1962525347711814E-2</v>
      </c>
      <c r="O1345" s="44">
        <f>IFERROR(_xll.qlIndexFixing(ONIndex3M,I1345,TRUE,_xll.ohTrigger(RecalcTrigger,Trigger3M)),NA())</f>
        <v>2.2416533927133164E-2</v>
      </c>
      <c r="P1345" s="44">
        <f>IFERROR(_xll.qlIndexFixing(ONIndex6M,I1345,TRUE,_xll.ohTrigger(RecalcTrigger,Trigger6M)),NA())</f>
        <v>2.2573774528884538E-2</v>
      </c>
      <c r="Q1345" s="178">
        <f>IFERROR(_xll.qlIndexFixing(ONIndex1Y,I1345,TRUE,_xll.ohTrigger(RecalcTrigger,Trigger1Y)),NA())</f>
        <v>2.2991536200501761E-2</v>
      </c>
    </row>
    <row r="1346" spans="2:17" x14ac:dyDescent="0.2">
      <c r="B1346" s="39" t="s">
        <v>42</v>
      </c>
      <c r="D1346" s="42">
        <f>_xll.qlCalendarAdvance(Calendar,$D1345,B1346,"f",FALSE)</f>
        <v>48822</v>
      </c>
      <c r="E1346" s="172">
        <f>_xll.qlInterestRateIndexValueDate(IndexON,D1346)</f>
        <v>48822</v>
      </c>
      <c r="F1346" s="188">
        <f>IFERROR(_xll.qlIndexFixing(IndexON,D1346,TRUE,_xll.ohTrigger(RecalcTrigger,TriggerON)),NA())</f>
        <v>2.1437018992751522E-2</v>
      </c>
      <c r="H1346" s="42">
        <f>_xll.qlCalendarAdvance(Calendar,$H1345,B1346,"f",FALSE)</f>
        <v>48822</v>
      </c>
      <c r="I1346" s="172">
        <f>_xll.qlInterestRateIndexValueDate(Index1M,$H1346)</f>
        <v>48822</v>
      </c>
      <c r="J1346" s="177">
        <f>IFERROR(_xll.qlIndexFixing(Index1M,$H1346,TRUE,_xll.ohTrigger(RecalcTrigger,Trigger1M)),NA())</f>
        <v>2.1957365936578342E-2</v>
      </c>
      <c r="K1346" s="44">
        <f>IFERROR(_xll.qlIndexFixing(Index3M,H1346,TRUE,_xll.ohTrigger(RecalcTrigger,Trigger3M)),NA())</f>
        <v>2.2417683170436995E-2</v>
      </c>
      <c r="L1346" s="44">
        <f>IFERROR(_xll.qlIndexFixing(Index6M,$H1346,TRUE,_xll.ohTrigger(RecalcTrigger,Trigger6M)),NA())</f>
        <v>2.2582531584109434E-2</v>
      </c>
      <c r="M1346" s="178">
        <f>IFERROR(_xll.qlIndexFixing(Index1Y,$H1346,TRUE,_xll.ohTrigger(RecalcTrigger,Trigger1Y)),NA())</f>
        <v>2.3000030657314374E-2</v>
      </c>
      <c r="N1346" s="177">
        <f>IFERROR(_xll.qlIndexFixing(ONIndex1M,I1346,TRUE,_xll.ohTrigger(RecalcTrigger,Trigger1M)),NA())</f>
        <v>2.195464738127928E-2</v>
      </c>
      <c r="O1346" s="44">
        <f>IFERROR(_xll.qlIndexFixing(ONIndex3M,I1346,TRUE,_xll.ohTrigger(RecalcTrigger,Trigger3M)),NA())</f>
        <v>2.2408442673391704E-2</v>
      </c>
      <c r="P1346" s="44">
        <f>IFERROR(_xll.qlIndexFixing(ONIndex6M,I1346,TRUE,_xll.ohTrigger(RecalcTrigger,Trigger6M)),NA())</f>
        <v>2.2565569329988655E-2</v>
      </c>
      <c r="Q1346" s="178">
        <f>IFERROR(_xll.qlIndexFixing(ONIndex1Y,I1346,TRUE,_xll.ohTrigger(RecalcTrigger,Trigger1Y)),NA())</f>
        <v>2.298262609614854E-2</v>
      </c>
    </row>
    <row r="1347" spans="2:17" x14ac:dyDescent="0.2">
      <c r="B1347" s="39" t="s">
        <v>42</v>
      </c>
      <c r="D1347" s="42">
        <f>_xll.qlCalendarAdvance(Calendar,$D1346,B1347,"f",FALSE)</f>
        <v>48829</v>
      </c>
      <c r="E1347" s="172">
        <f>_xll.qlInterestRateIndexValueDate(IndexON,D1347)</f>
        <v>48829</v>
      </c>
      <c r="F1347" s="188">
        <f>IFERROR(_xll.qlIndexFixing(IndexON,D1347,TRUE,_xll.ohTrigger(RecalcTrigger,TriggerON)),NA())</f>
        <v>2.142959905143238E-2</v>
      </c>
      <c r="H1347" s="42">
        <f>_xll.qlCalendarAdvance(Calendar,$H1346,B1347,"f",FALSE)</f>
        <v>48829</v>
      </c>
      <c r="I1347" s="172">
        <f>_xll.qlInterestRateIndexValueDate(Index1M,$H1347)</f>
        <v>48829</v>
      </c>
      <c r="J1347" s="177">
        <f>IFERROR(_xll.qlIndexFixing(Index1M,$H1347,TRUE,_xll.ohTrigger(RecalcTrigger,Trigger1M)),NA())</f>
        <v>2.1949401615628084E-2</v>
      </c>
      <c r="K1347" s="44">
        <f>IFERROR(_xll.qlIndexFixing(Index3M,H1347,TRUE,_xll.ohTrigger(RecalcTrigger,Trigger3M)),NA())</f>
        <v>2.2409432639861639E-2</v>
      </c>
      <c r="L1347" s="44">
        <f>IFERROR(_xll.qlIndexFixing(Index6M,$H1347,TRUE,_xll.ohTrigger(RecalcTrigger,Trigger6M)),NA())</f>
        <v>2.2573952240171776E-2</v>
      </c>
      <c r="M1347" s="178">
        <f>IFERROR(_xll.qlIndexFixing(Index1Y,$H1347,TRUE,_xll.ohTrigger(RecalcTrigger,Trigger1Y)),NA())</f>
        <v>2.2990277451965468E-2</v>
      </c>
      <c r="N1347" s="177">
        <f>IFERROR(_xll.qlIndexFixing(ONIndex1M,I1347,TRUE,_xll.ohTrigger(RecalcTrigger,Trigger1M)),NA())</f>
        <v>2.1946745814250823E-2</v>
      </c>
      <c r="O1347" s="44">
        <f>IFERROR(_xll.qlIndexFixing(ONIndex3M,I1347,TRUE,_xll.ohTrigger(RecalcTrigger,Trigger3M)),NA())</f>
        <v>2.2400336082857297E-2</v>
      </c>
      <c r="P1347" s="44">
        <f>IFERROR(_xll.qlIndexFixing(ONIndex6M,I1347,TRUE,_xll.ohTrigger(RecalcTrigger,Trigger6M)),NA())</f>
        <v>2.255734394846165E-2</v>
      </c>
      <c r="Q1347" s="178">
        <f>IFERROR(_xll.qlIndexFixing(ONIndex1Y,I1347,TRUE,_xll.ohTrigger(RecalcTrigger,Trigger1Y)),NA())</f>
        <v>2.2973692863618167E-2</v>
      </c>
    </row>
    <row r="1348" spans="2:17" x14ac:dyDescent="0.2">
      <c r="B1348" s="39" t="s">
        <v>42</v>
      </c>
      <c r="D1348" s="42">
        <f>_xll.qlCalendarAdvance(Calendar,$D1347,B1348,"f",FALSE)</f>
        <v>48836</v>
      </c>
      <c r="E1348" s="172">
        <f>_xll.qlInterestRateIndexValueDate(IndexON,D1348)</f>
        <v>48836</v>
      </c>
      <c r="F1348" s="188">
        <f>IFERROR(_xll.qlIndexFixing(IndexON,D1348,TRUE,_xll.ohTrigger(RecalcTrigger,TriggerON)),NA())</f>
        <v>2.1422160266933998E-2</v>
      </c>
      <c r="H1348" s="42">
        <f>_xll.qlCalendarAdvance(Calendar,$H1347,B1348,"f",FALSE)</f>
        <v>48836</v>
      </c>
      <c r="I1348" s="172">
        <f>_xll.qlInterestRateIndexValueDate(Index1M,$H1348)</f>
        <v>48836</v>
      </c>
      <c r="J1348" s="177">
        <f>IFERROR(_xll.qlIndexFixing(Index1M,$H1348,TRUE,_xll.ohTrigger(RecalcTrigger,Trigger1M)),NA())</f>
        <v>2.1941413658019014E-2</v>
      </c>
      <c r="K1348" s="44">
        <f>IFERROR(_xll.qlIndexFixing(Index3M,H1348,TRUE,_xll.ohTrigger(RecalcTrigger,Trigger3M)),NA())</f>
        <v>2.2401166704377945E-2</v>
      </c>
      <c r="L1348" s="44">
        <f>IFERROR(_xll.qlIndexFixing(Index6M,$H1348,TRUE,_xll.ohTrigger(RecalcTrigger,Trigger6M)),NA())</f>
        <v>2.2565352524940241E-2</v>
      </c>
      <c r="M1348" s="178">
        <f>IFERROR(_xll.qlIndexFixing(Index1Y,$H1348,TRUE,_xll.ohTrigger(RecalcTrigger,Trigger1Y)),NA())</f>
        <v>2.298050068121027E-2</v>
      </c>
      <c r="N1348" s="177">
        <f>IFERROR(_xll.qlIndexFixing(ONIndex1M,I1348,TRUE,_xll.ohTrigger(RecalcTrigger,Trigger1M)),NA())</f>
        <v>2.1938820646707491E-2</v>
      </c>
      <c r="O1348" s="44">
        <f>IFERROR(_xll.qlIndexFixing(ONIndex3M,I1348,TRUE,_xll.ohTrigger(RecalcTrigger,Trigger3M)),NA())</f>
        <v>2.2392214155367851E-2</v>
      </c>
      <c r="P1348" s="44">
        <f>IFERROR(_xll.qlIndexFixing(ONIndex6M,I1348,TRUE,_xll.ohTrigger(RecalcTrigger,Trigger6M)),NA())</f>
        <v>2.2549098384384569E-2</v>
      </c>
      <c r="Q1348" s="178">
        <f>IFERROR(_xll.qlIndexFixing(ONIndex1Y,I1348,TRUE,_xll.ohTrigger(RecalcTrigger,Trigger1Y)),NA())</f>
        <v>2.2964736502910643E-2</v>
      </c>
    </row>
    <row r="1349" spans="2:17" x14ac:dyDescent="0.2">
      <c r="B1349" s="39" t="s">
        <v>42</v>
      </c>
      <c r="D1349" s="42">
        <f>_xll.qlCalendarAdvance(Calendar,$D1348,B1349,"f",FALSE)</f>
        <v>48843</v>
      </c>
      <c r="E1349" s="172">
        <f>_xll.qlInterestRateIndexValueDate(IndexON,D1349)</f>
        <v>48843</v>
      </c>
      <c r="F1349" s="188">
        <f>IFERROR(_xll.qlIndexFixing(IndexON,D1349,TRUE,_xll.ohTrigger(RecalcTrigger,TriggerON)),NA())</f>
        <v>2.1414702639661609E-2</v>
      </c>
      <c r="H1349" s="42">
        <f>_xll.qlCalendarAdvance(Calendar,$H1348,B1349,"f",FALSE)</f>
        <v>48843</v>
      </c>
      <c r="I1349" s="172">
        <f>_xll.qlInterestRateIndexValueDate(Index1M,$H1349)</f>
        <v>48843</v>
      </c>
      <c r="J1349" s="177">
        <f>IFERROR(_xll.qlIndexFixing(Index1M,$H1349,TRUE,_xll.ohTrigger(RecalcTrigger,Trigger1M)),NA())</f>
        <v>2.193340206379165E-2</v>
      </c>
      <c r="K1349" s="44">
        <f>IFERROR(_xll.qlIndexFixing(Index3M,H1349,TRUE,_xll.ohTrigger(RecalcTrigger,Trigger3M)),NA())</f>
        <v>2.2392885364076756E-2</v>
      </c>
      <c r="L1349" s="44">
        <f>IFERROR(_xll.qlIndexFixing(Index6M,$H1349,TRUE,_xll.ohTrigger(RecalcTrigger,Trigger6M)),NA())</f>
        <v>2.2556732438672292E-2</v>
      </c>
      <c r="M1349" s="178">
        <f>IFERROR(_xll.qlIndexFixing(Index1Y,$H1349,TRUE,_xll.ohTrigger(RecalcTrigger,Trigger1Y)),NA())</f>
        <v>2.2970700345726014E-2</v>
      </c>
      <c r="N1349" s="177">
        <f>IFERROR(_xll.qlIndexFixing(ONIndex1M,I1349,TRUE,_xll.ohTrigger(RecalcTrigger,Trigger1M)),NA())</f>
        <v>2.1930871878568237E-2</v>
      </c>
      <c r="O1349" s="44">
        <f>IFERROR(_xll.qlIndexFixing(ONIndex3M,I1349,TRUE,_xll.ohTrigger(RecalcTrigger,Trigger3M)),NA())</f>
        <v>2.2384076890842319E-2</v>
      </c>
      <c r="P1349" s="44">
        <f>IFERROR(_xll.qlIndexFixing(ONIndex6M,I1349,TRUE,_xll.ohTrigger(RecalcTrigger,Trigger6M)),NA())</f>
        <v>2.2540832637595321E-2</v>
      </c>
      <c r="Q1349" s="178">
        <f>IFERROR(_xll.qlIndexFixing(ONIndex1Y,I1349,TRUE,_xll.ohTrigger(RecalcTrigger,Trigger1Y)),NA())</f>
        <v>2.2955757014025968E-2</v>
      </c>
    </row>
    <row r="1350" spans="2:17" x14ac:dyDescent="0.2">
      <c r="B1350" s="39" t="s">
        <v>42</v>
      </c>
      <c r="D1350" s="42">
        <f>_xll.qlCalendarAdvance(Calendar,$D1349,B1350,"f",FALSE)</f>
        <v>48850</v>
      </c>
      <c r="E1350" s="172">
        <f>_xll.qlInterestRateIndexValueDate(IndexON,D1350)</f>
        <v>48850</v>
      </c>
      <c r="F1350" s="188">
        <f>IFERROR(_xll.qlIndexFixing(IndexON,D1350,TRUE,_xll.ohTrigger(RecalcTrigger,TriggerON)),NA())</f>
        <v>2.1407226169209981E-2</v>
      </c>
      <c r="H1350" s="42">
        <f>_xll.qlCalendarAdvance(Calendar,$H1349,B1350,"f",FALSE)</f>
        <v>48850</v>
      </c>
      <c r="I1350" s="172">
        <f>_xll.qlInterestRateIndexValueDate(Index1M,$H1350)</f>
        <v>48850</v>
      </c>
      <c r="J1350" s="177">
        <f>IFERROR(_xll.qlIndexFixing(Index1M,$H1350,TRUE,_xll.ohTrigger(RecalcTrigger,Trigger1M)),NA())</f>
        <v>2.1925366832997322E-2</v>
      </c>
      <c r="K1350" s="44">
        <f>IFERROR(_xll.qlIndexFixing(Index3M,H1350,TRUE,_xll.ohTrigger(RecalcTrigger,Trigger3M)),NA())</f>
        <v>2.2384588619056043E-2</v>
      </c>
      <c r="L1350" s="44">
        <f>IFERROR(_xll.qlIndexFixing(Index6M,$H1350,TRUE,_xll.ohTrigger(RecalcTrigger,Trigger6M)),NA())</f>
        <v>2.2548091981626748E-2</v>
      </c>
      <c r="M1350" s="178">
        <f>IFERROR(_xll.qlIndexFixing(Index1Y,$H1350,TRUE,_xll.ohTrigger(RecalcTrigger,Trigger1Y)),NA())</f>
        <v>2.2960876446191936E-2</v>
      </c>
      <c r="N1350" s="177">
        <f>IFERROR(_xll.qlIndexFixing(ONIndex1M,I1350,TRUE,_xll.ohTrigger(RecalcTrigger,Trigger1M)),NA())</f>
        <v>2.1922899509914107E-2</v>
      </c>
      <c r="O1350" s="44">
        <f>IFERROR(_xll.qlIndexFixing(ONIndex3M,I1350,TRUE,_xll.ohTrigger(RecalcTrigger,Trigger3M)),NA())</f>
        <v>2.2375924289604887E-2</v>
      </c>
      <c r="P1350" s="44">
        <f>IFERROR(_xll.qlIndexFixing(ONIndex6M,I1350,TRUE,_xll.ohTrigger(RecalcTrigger,Trigger6M)),NA())</f>
        <v>2.253254670817495E-2</v>
      </c>
      <c r="Q1350" s="178">
        <f>IFERROR(_xll.qlIndexFixing(ONIndex1Y,I1350,TRUE,_xll.ohTrigger(RecalcTrigger,Trigger1Y)),NA())</f>
        <v>2.2946754396964142E-2</v>
      </c>
    </row>
    <row r="1351" spans="2:17" x14ac:dyDescent="0.2">
      <c r="B1351" s="39" t="s">
        <v>42</v>
      </c>
      <c r="D1351" s="42">
        <f>_xll.qlCalendarAdvance(Calendar,$D1350,B1351,"f",FALSE)</f>
        <v>48857</v>
      </c>
      <c r="E1351" s="172">
        <f>_xll.qlInterestRateIndexValueDate(IndexON,D1351)</f>
        <v>48857</v>
      </c>
      <c r="F1351" s="188">
        <f>IFERROR(_xll.qlIndexFixing(IndexON,D1351,TRUE,_xll.ohTrigger(RecalcTrigger,TriggerON)),NA())</f>
        <v>2.1399730855822252E-2</v>
      </c>
      <c r="H1351" s="42">
        <f>_xll.qlCalendarAdvance(Calendar,$H1350,B1351,"f",FALSE)</f>
        <v>48857</v>
      </c>
      <c r="I1351" s="172">
        <f>_xll.qlInterestRateIndexValueDate(Index1M,$H1351)</f>
        <v>48857</v>
      </c>
      <c r="J1351" s="177">
        <f>IFERROR(_xll.qlIndexFixing(Index1M,$H1351,TRUE,_xll.ohTrigger(RecalcTrigger,Trigger1M)),NA())</f>
        <v>2.1917546929458104E-2</v>
      </c>
      <c r="K1351" s="44">
        <f>IFERROR(_xll.qlIndexFixing(Index3M,H1351,TRUE,_xll.ohTrigger(RecalcTrigger,Trigger3M)),NA())</f>
        <v>2.2376364348058089E-2</v>
      </c>
      <c r="L1351" s="44">
        <f>IFERROR(_xll.qlIndexFixing(Index6M,$H1351,TRUE,_xll.ohTrigger(RecalcTrigger,Trigger6M)),NA())</f>
        <v>2.253949876824185E-2</v>
      </c>
      <c r="M1351" s="178">
        <f>IFERROR(_xll.qlIndexFixing(Index1Y,$H1351,TRUE,_xll.ohTrigger(RecalcTrigger,Trigger1Y)),NA())</f>
        <v>2.2951028983288602E-2</v>
      </c>
      <c r="N1351" s="177">
        <f>IFERROR(_xll.qlIndexFixing(ONIndex1M,I1351,TRUE,_xll.ohTrigger(RecalcTrigger,Trigger1M)),NA())</f>
        <v>2.1914903540664055E-2</v>
      </c>
      <c r="O1351" s="44">
        <f>IFERROR(_xll.qlIndexFixing(ONIndex3M,I1351,TRUE,_xll.ohTrigger(RecalcTrigger,Trigger3M)),NA())</f>
        <v>2.2367756351331369E-2</v>
      </c>
      <c r="P1351" s="44">
        <f>IFERROR(_xll.qlIndexFixing(ONIndex6M,I1351,TRUE,_xll.ohTrigger(RecalcTrigger,Trigger6M)),NA())</f>
        <v>2.2524240596204503E-2</v>
      </c>
      <c r="Q1351" s="178">
        <f>IFERROR(_xll.qlIndexFixing(ONIndex1Y,I1351,TRUE,_xll.ohTrigger(RecalcTrigger,Trigger1Y)),NA())</f>
        <v>2.2937728651806211E-2</v>
      </c>
    </row>
    <row r="1352" spans="2:17" x14ac:dyDescent="0.2">
      <c r="B1352" s="39" t="s">
        <v>42</v>
      </c>
      <c r="D1352" s="42">
        <f>_xll.qlCalendarAdvance(Calendar,$D1351,B1352,"f",FALSE)</f>
        <v>48864</v>
      </c>
      <c r="E1352" s="172">
        <f>_xll.qlInterestRateIndexValueDate(IndexON,D1352)</f>
        <v>48864</v>
      </c>
      <c r="F1352" s="188">
        <f>IFERROR(_xll.qlIndexFixing(IndexON,D1352,TRUE,_xll.ohTrigger(RecalcTrigger,TriggerON)),NA())</f>
        <v>2.1392216699498423E-2</v>
      </c>
      <c r="H1352" s="42">
        <f>_xll.qlCalendarAdvance(Calendar,$H1351,B1352,"f",FALSE)</f>
        <v>48864</v>
      </c>
      <c r="I1352" s="172">
        <f>_xll.qlInterestRateIndexValueDate(Index1M,$H1352)</f>
        <v>48864</v>
      </c>
      <c r="J1352" s="177">
        <f>IFERROR(_xll.qlIndexFixing(Index1M,$H1352,TRUE,_xll.ohTrigger(RecalcTrigger,Trigger1M)),NA())</f>
        <v>2.1909457905368596E-2</v>
      </c>
      <c r="K1352" s="44">
        <f>IFERROR(_xll.qlIndexFixing(Index3M,H1352,TRUE,_xll.ohTrigger(RecalcTrigger,Trigger3M)),NA())</f>
        <v>2.2368035184490417E-2</v>
      </c>
      <c r="L1352" s="44">
        <f>IFERROR(_xll.qlIndexFixing(Index6M,$H1352,TRUE,_xll.ohTrigger(RecalcTrigger,Trigger6M)),NA())</f>
        <v>2.2530815582343024E-2</v>
      </c>
      <c r="M1352" s="178">
        <f>IFERROR(_xll.qlIndexFixing(Index1Y,$H1352,TRUE,_xll.ohTrigger(RecalcTrigger,Trigger1Y)),NA())</f>
        <v>2.2941157957697911E-2</v>
      </c>
      <c r="N1352" s="177">
        <f>IFERROR(_xll.qlIndexFixing(ONIndex1M,I1352,TRUE,_xll.ohTrigger(RecalcTrigger,Trigger1M)),NA())</f>
        <v>2.1906883970980173E-2</v>
      </c>
      <c r="O1352" s="44">
        <f>IFERROR(_xll.qlIndexFixing(ONIndex3M,I1352,TRUE,_xll.ohTrigger(RecalcTrigger,Trigger3M)),NA())</f>
        <v>2.2359573076264905E-2</v>
      </c>
      <c r="P1352" s="44">
        <f>IFERROR(_xll.qlIndexFixing(ONIndex6M,I1352,TRUE,_xll.ohTrigger(RecalcTrigger,Trigger6M)),NA())</f>
        <v>2.2515914301602935E-2</v>
      </c>
      <c r="Q1352" s="178">
        <f>IFERROR(_xll.qlIndexFixing(ONIndex1Y,I1352,TRUE,_xll.ohTrigger(RecalcTrigger,Trigger1Y)),NA())</f>
        <v>2.2928679778471128E-2</v>
      </c>
    </row>
    <row r="1353" spans="2:17" x14ac:dyDescent="0.2">
      <c r="B1353" s="39" t="s">
        <v>42</v>
      </c>
      <c r="D1353" s="42">
        <f>_xll.qlCalendarAdvance(Calendar,$D1352,B1353,"f",FALSE)</f>
        <v>48871</v>
      </c>
      <c r="E1353" s="172">
        <f>_xll.qlInterestRateIndexValueDate(IndexON,D1353)</f>
        <v>48871</v>
      </c>
      <c r="F1353" s="188">
        <f>IFERROR(_xll.qlIndexFixing(IndexON,D1353,TRUE,_xll.ohTrigger(RecalcTrigger,TriggerON)),NA())</f>
        <v>2.1384683700157447E-2</v>
      </c>
      <c r="H1353" s="42">
        <f>_xll.qlCalendarAdvance(Calendar,$H1352,B1353,"f",FALSE)</f>
        <v>48871</v>
      </c>
      <c r="I1353" s="172">
        <f>_xll.qlInterestRateIndexValueDate(Index1M,$H1353)</f>
        <v>48871</v>
      </c>
      <c r="J1353" s="177">
        <f>IFERROR(_xll.qlIndexFixing(Index1M,$H1353,TRUE,_xll.ohTrigger(RecalcTrigger,Trigger1M)),NA())</f>
        <v>2.190134524114486E-2</v>
      </c>
      <c r="K1353" s="44">
        <f>IFERROR(_xll.qlIndexFixing(Index3M,H1353,TRUE,_xll.ohTrigger(RecalcTrigger,Trigger3M)),NA())</f>
        <v>2.2359690615744356E-2</v>
      </c>
      <c r="L1353" s="44">
        <f>IFERROR(_xll.qlIndexFixing(Index6M,$H1353,TRUE,_xll.ohTrigger(RecalcTrigger,Trigger6M)),NA())</f>
        <v>2.2522112025419212E-2</v>
      </c>
      <c r="M1353" s="178">
        <f>IFERROR(_xll.qlIndexFixing(Index1Y,$H1353,TRUE,_xll.ohTrigger(RecalcTrigger,Trigger1Y)),NA())</f>
        <v>2.2931263370104427E-2</v>
      </c>
      <c r="N1353" s="177">
        <f>IFERROR(_xll.qlIndexFixing(ONIndex1M,I1353,TRUE,_xll.ohTrigger(RecalcTrigger,Trigger1M)),NA())</f>
        <v>2.189884080070037E-2</v>
      </c>
      <c r="O1353" s="44">
        <f>IFERROR(_xll.qlIndexFixing(ONIndex3M,I1353,TRUE,_xll.ohTrigger(RecalcTrigger,Trigger3M)),NA())</f>
        <v>2.2351374464243401E-2</v>
      </c>
      <c r="P1353" s="44">
        <f>IFERROR(_xll.qlIndexFixing(ONIndex6M,I1353,TRUE,_xll.ohTrigger(RecalcTrigger,Trigger6M)),NA())</f>
        <v>2.2507567824289199E-2</v>
      </c>
      <c r="Q1353" s="178">
        <f>IFERROR(_xll.qlIndexFixing(ONIndex1Y,I1353,TRUE,_xll.ohTrigger(RecalcTrigger,Trigger1Y)),NA())</f>
        <v>2.2919607777039941E-2</v>
      </c>
    </row>
    <row r="1354" spans="2:17" x14ac:dyDescent="0.2">
      <c r="B1354" s="39" t="s">
        <v>42</v>
      </c>
      <c r="D1354" s="42">
        <f>_xll.qlCalendarAdvance(Calendar,$D1353,B1354,"f",FALSE)</f>
        <v>48878</v>
      </c>
      <c r="E1354" s="172">
        <f>_xll.qlInterestRateIndexValueDate(IndexON,D1354)</f>
        <v>48878</v>
      </c>
      <c r="F1354" s="188">
        <f>IFERROR(_xll.qlIndexFixing(IndexON,D1354,TRUE,_xll.ohTrigger(RecalcTrigger,TriggerON)),NA())</f>
        <v>2.1377131857799325E-2</v>
      </c>
      <c r="H1354" s="42">
        <f>_xll.qlCalendarAdvance(Calendar,$H1353,B1354,"f",FALSE)</f>
        <v>48878</v>
      </c>
      <c r="I1354" s="172">
        <f>_xll.qlInterestRateIndexValueDate(Index1M,$H1354)</f>
        <v>48878</v>
      </c>
      <c r="J1354" s="177">
        <f>IFERROR(_xll.qlIndexFixing(Index1M,$H1354,TRUE,_xll.ohTrigger(RecalcTrigger,Trigger1M)),NA())</f>
        <v>2.1893208936840925E-2</v>
      </c>
      <c r="K1354" s="44">
        <f>IFERROR(_xll.qlIndexFixing(Index3M,H1354,TRUE,_xll.ohTrigger(RecalcTrigger,Trigger3M)),NA())</f>
        <v>2.2351330641914167E-2</v>
      </c>
      <c r="L1354" s="44">
        <f>IFERROR(_xll.qlIndexFixing(Index6M,$H1354,TRUE,_xll.ohTrigger(RecalcTrigger,Trigger6M)),NA())</f>
        <v>2.2513388097733598E-2</v>
      </c>
      <c r="M1354" s="178">
        <f>IFERROR(_xll.qlIndexFixing(Index1Y,$H1354,TRUE,_xll.ohTrigger(RecalcTrigger,Trigger1Y)),NA())</f>
        <v>2.2921345221193379E-2</v>
      </c>
      <c r="N1354" s="177">
        <f>IFERROR(_xll.qlIndexFixing(ONIndex1M,I1354,TRUE,_xll.ohTrigger(RecalcTrigger,Trigger1M)),NA())</f>
        <v>2.1890774029824644E-2</v>
      </c>
      <c r="O1354" s="44">
        <f>IFERROR(_xll.qlIndexFixing(ONIndex3M,I1354,TRUE,_xll.ohTrigger(RecalcTrigger,Trigger3M)),NA())</f>
        <v>2.234316051542895E-2</v>
      </c>
      <c r="P1354" s="44">
        <f>IFERROR(_xll.qlIndexFixing(ONIndex6M,I1354,TRUE,_xll.ohTrigger(RecalcTrigger,Trigger6M)),NA())</f>
        <v>2.2499201164506433E-2</v>
      </c>
      <c r="Q1354" s="178">
        <f>IFERROR(_xll.qlIndexFixing(ONIndex1Y,I1354,TRUE,_xll.ohTrigger(RecalcTrigger,Trigger1Y)),NA())</f>
        <v>2.2910512647350556E-2</v>
      </c>
    </row>
    <row r="1355" spans="2:17" x14ac:dyDescent="0.2">
      <c r="B1355" s="39" t="s">
        <v>42</v>
      </c>
      <c r="D1355" s="42">
        <f>_xll.qlCalendarAdvance(Calendar,$D1354,B1355,"f",FALSE)</f>
        <v>48885</v>
      </c>
      <c r="E1355" s="172">
        <f>_xll.qlInterestRateIndexValueDate(IndexON,D1355)</f>
        <v>48885</v>
      </c>
      <c r="F1355" s="188">
        <f>IFERROR(_xll.qlIndexFixing(IndexON,D1355,TRUE,_xll.ohTrigger(RecalcTrigger,TriggerON)),NA())</f>
        <v>2.1369561172424056E-2</v>
      </c>
      <c r="H1355" s="42">
        <f>_xll.qlCalendarAdvance(Calendar,$H1354,B1355,"f",FALSE)</f>
        <v>48885</v>
      </c>
      <c r="I1355" s="172">
        <f>_xll.qlInterestRateIndexValueDate(Index1M,$H1355)</f>
        <v>48885</v>
      </c>
      <c r="J1355" s="177">
        <f>IFERROR(_xll.qlIndexFixing(Index1M,$H1355,TRUE,_xll.ohTrigger(RecalcTrigger,Trigger1M)),NA())</f>
        <v>2.1884836132139467E-2</v>
      </c>
      <c r="K1355" s="44">
        <f>IFERROR(_xll.qlIndexFixing(Index3M,H1355,TRUE,_xll.ohTrigger(RecalcTrigger,Trigger3M)),NA())</f>
        <v>2.2342955263097635E-2</v>
      </c>
      <c r="L1355" s="44">
        <f>IFERROR(_xll.qlIndexFixing(Index6M,$H1355,TRUE,_xll.ohTrigger(RecalcTrigger,Trigger6M)),NA())</f>
        <v>2.2504584143833689E-2</v>
      </c>
      <c r="M1355" s="178">
        <f>IFERROR(_xll.qlIndexFixing(Index1Y,$H1355,TRUE,_xll.ohTrigger(RecalcTrigger,Trigger1Y)),NA())</f>
        <v>2.2911403511652217E-2</v>
      </c>
      <c r="N1355" s="177">
        <f>IFERROR(_xll.qlIndexFixing(ONIndex1M,I1355,TRUE,_xll.ohTrigger(RecalcTrigger,Trigger1M)),NA())</f>
        <v>2.188268365851509E-2</v>
      </c>
      <c r="O1355" s="44">
        <f>IFERROR(_xll.qlIndexFixing(ONIndex3M,I1355,TRUE,_xll.ohTrigger(RecalcTrigger,Trigger3M)),NA())</f>
        <v>2.2334931229578414E-2</v>
      </c>
      <c r="P1355" s="44">
        <f>IFERROR(_xll.qlIndexFixing(ONIndex6M,I1355,TRUE,_xll.ohTrigger(RecalcTrigger,Trigger6M)),NA())</f>
        <v>2.2490814322011499E-2</v>
      </c>
      <c r="Q1355" s="178">
        <f>IFERROR(_xll.qlIndexFixing(ONIndex1Y,I1355,TRUE,_xll.ohTrigger(RecalcTrigger,Trigger1Y)),NA())</f>
        <v>2.2901394389565066E-2</v>
      </c>
    </row>
    <row r="1356" spans="2:17" x14ac:dyDescent="0.2">
      <c r="B1356" s="39" t="s">
        <v>42</v>
      </c>
      <c r="D1356" s="42">
        <f>_xll.qlCalendarAdvance(Calendar,$D1355,B1356,"f",FALSE)</f>
        <v>48892</v>
      </c>
      <c r="E1356" s="172">
        <f>_xll.qlInterestRateIndexValueDate(IndexON,D1356)</f>
        <v>48892</v>
      </c>
      <c r="F1356" s="188">
        <f>IFERROR(_xll.qlIndexFixing(IndexON,D1356,TRUE,_xll.ohTrigger(RecalcTrigger,TriggerON)),NA())</f>
        <v>2.1361971644193734E-2</v>
      </c>
      <c r="H1356" s="42">
        <f>_xll.qlCalendarAdvance(Calendar,$H1355,B1356,"f",FALSE)</f>
        <v>48892</v>
      </c>
      <c r="I1356" s="172">
        <f>_xll.qlInterestRateIndexValueDate(Index1M,$H1356)</f>
        <v>48892</v>
      </c>
      <c r="J1356" s="177">
        <f>IFERROR(_xll.qlIndexFixing(Index1M,$H1356,TRUE,_xll.ohTrigger(RecalcTrigger,Trigger1M)),NA())</f>
        <v>2.1876659082921322E-2</v>
      </c>
      <c r="K1356" s="44">
        <f>IFERROR(_xll.qlIndexFixing(Index3M,H1356,TRUE,_xll.ohTrigger(RecalcTrigger,Trigger3M)),NA())</f>
        <v>2.2334564479392541E-2</v>
      </c>
      <c r="L1356" s="44">
        <f>IFERROR(_xll.qlIndexFixing(Index6M,$H1356,TRUE,_xll.ohTrigger(RecalcTrigger,Trigger6M)),NA())</f>
        <v>2.2495821467589359E-2</v>
      </c>
      <c r="M1356" s="178">
        <f>IFERROR(_xll.qlIndexFixing(Index1Y,$H1356,TRUE,_xll.ohTrigger(RecalcTrigger,Trigger1Y)),NA())</f>
        <v>2.2901438242169281E-2</v>
      </c>
      <c r="N1356" s="177">
        <f>IFERROR(_xll.qlIndexFixing(ONIndex1M,I1356,TRUE,_xll.ohTrigger(RecalcTrigger,Trigger1M)),NA())</f>
        <v>2.1874569686528567E-2</v>
      </c>
      <c r="O1356" s="44">
        <f>IFERROR(_xll.qlIndexFixing(ONIndex3M,I1356,TRUE,_xll.ohTrigger(RecalcTrigger,Trigger3M)),NA())</f>
        <v>2.2326686606934931E-2</v>
      </c>
      <c r="P1356" s="44">
        <f>IFERROR(_xll.qlIndexFixing(ONIndex6M,I1356,TRUE,_xll.ohTrigger(RecalcTrigger,Trigger6M)),NA())</f>
        <v>2.2482407297047535E-2</v>
      </c>
      <c r="Q1356" s="178">
        <f>IFERROR(_xll.qlIndexFixing(ONIndex1Y,I1356,TRUE,_xll.ohTrigger(RecalcTrigger,Trigger1Y)),NA())</f>
        <v>2.2892253003602425E-2</v>
      </c>
    </row>
    <row r="1357" spans="2:17" x14ac:dyDescent="0.2">
      <c r="B1357" s="39" t="s">
        <v>42</v>
      </c>
      <c r="D1357" s="42">
        <f>_xll.qlCalendarAdvance(Calendar,$D1356,B1357,"f",FALSE)</f>
        <v>48899</v>
      </c>
      <c r="E1357" s="172">
        <f>_xll.qlInterestRateIndexValueDate(IndexON,D1357)</f>
        <v>48899</v>
      </c>
      <c r="F1357" s="188">
        <f>IFERROR(_xll.qlIndexFixing(IndexON,D1357,TRUE,_xll.ohTrigger(RecalcTrigger,TriggerON)),NA())</f>
        <v>2.135436327302731E-2</v>
      </c>
      <c r="H1357" s="42">
        <f>_xll.qlCalendarAdvance(Calendar,$H1356,B1357,"f",FALSE)</f>
        <v>48899</v>
      </c>
      <c r="I1357" s="172">
        <f>_xll.qlInterestRateIndexValueDate(Index1M,$H1357)</f>
        <v>48899</v>
      </c>
      <c r="J1357" s="177">
        <f>IFERROR(_xll.qlIndexFixing(Index1M,$H1357,TRUE,_xll.ohTrigger(RecalcTrigger,Trigger1M)),NA())</f>
        <v>2.18684583974658E-2</v>
      </c>
      <c r="K1357" s="44">
        <f>IFERROR(_xll.qlIndexFixing(Index3M,H1357,TRUE,_xll.ohTrigger(RecalcTrigger,Trigger3M)),NA())</f>
        <v>2.2326158290895789E-2</v>
      </c>
      <c r="L1357" s="44">
        <f>IFERROR(_xll.qlIndexFixing(Index6M,$H1357,TRUE,_xll.ohTrigger(RecalcTrigger,Trigger6M)),NA())</f>
        <v>2.2487038422395671E-2</v>
      </c>
      <c r="M1357" s="178">
        <f>IFERROR(_xll.qlIndexFixing(Index1Y,$H1357,TRUE,_xll.ohTrigger(RecalcTrigger,Trigger1Y)),NA())</f>
        <v>2.2891449413435572E-2</v>
      </c>
      <c r="N1357" s="177">
        <f>IFERROR(_xll.qlIndexFixing(ONIndex1M,I1357,TRUE,_xll.ohTrigger(RecalcTrigger,Trigger1M)),NA())</f>
        <v>2.1866432114108214E-2</v>
      </c>
      <c r="O1357" s="44">
        <f>IFERROR(_xll.qlIndexFixing(ONIndex3M,I1357,TRUE,_xll.ohTrigger(RecalcTrigger,Trigger3M)),NA())</f>
        <v>2.2318426647498502E-2</v>
      </c>
      <c r="P1357" s="44">
        <f>IFERROR(_xll.qlIndexFixing(ONIndex6M,I1357,TRUE,_xll.ohTrigger(RecalcTrigger,Trigger6M)),NA())</f>
        <v>2.2473980089371404E-2</v>
      </c>
      <c r="Q1357" s="178">
        <f>IFERROR(_xll.qlIndexFixing(ONIndex1Y,I1357,TRUE,_xll.ohTrigger(RecalcTrigger,Trigger1Y)),NA())</f>
        <v>2.2883088489543679E-2</v>
      </c>
    </row>
    <row r="1358" spans="2:17" x14ac:dyDescent="0.2">
      <c r="B1358" s="39" t="s">
        <v>42</v>
      </c>
      <c r="D1358" s="42">
        <f>_xll.qlCalendarAdvance(Calendar,$D1357,B1358,"f",FALSE)</f>
        <v>48906</v>
      </c>
      <c r="E1358" s="172">
        <f>_xll.qlInterestRateIndexValueDate(IndexON,D1358)</f>
        <v>48906</v>
      </c>
      <c r="F1358" s="188">
        <f>IFERROR(_xll.qlIndexFixing(IndexON,D1358,TRUE,_xll.ohTrigger(RecalcTrigger,TriggerON)),NA())</f>
        <v>2.1346736058681648E-2</v>
      </c>
      <c r="H1358" s="42">
        <f>_xll.qlCalendarAdvance(Calendar,$H1357,B1358,"f",FALSE)</f>
        <v>48906</v>
      </c>
      <c r="I1358" s="172">
        <f>_xll.qlInterestRateIndexValueDate(Index1M,$H1358)</f>
        <v>48906</v>
      </c>
      <c r="J1358" s="177">
        <f>IFERROR(_xll.qlIndexFixing(Index1M,$H1358,TRUE,_xll.ohTrigger(RecalcTrigger,Trigger1M)),NA())</f>
        <v>2.186023407581613E-2</v>
      </c>
      <c r="K1358" s="44">
        <f>IFERROR(_xll.qlIndexFixing(Index3M,H1358,TRUE,_xll.ohTrigger(RecalcTrigger,Trigger3M)),NA())</f>
        <v>2.2317736697705162E-2</v>
      </c>
      <c r="L1358" s="44">
        <f>IFERROR(_xll.qlIndexFixing(Index6M,$H1358,TRUE,_xll.ohTrigger(RecalcTrigger,Trigger6M)),NA())</f>
        <v>2.2478235008515469E-2</v>
      </c>
      <c r="M1358" s="178">
        <f>IFERROR(_xll.qlIndexFixing(Index1Y,$H1358,TRUE,_xll.ohTrigger(RecalcTrigger,Trigger1Y)),NA())</f>
        <v>2.2881437026142981E-2</v>
      </c>
      <c r="N1358" s="177">
        <f>IFERROR(_xll.qlIndexFixing(ONIndex1M,I1358,TRUE,_xll.ohTrigger(RecalcTrigger,Trigger1M)),NA())</f>
        <v>2.185827094109194E-2</v>
      </c>
      <c r="O1358" s="44">
        <f>IFERROR(_xll.qlIndexFixing(ONIndex3M,I1358,TRUE,_xll.ohTrigger(RecalcTrigger,Trigger3M)),NA())</f>
        <v>2.2310151351025986E-2</v>
      </c>
      <c r="P1358" s="44">
        <f>IFERROR(_xll.qlIndexFixing(ONIndex6M,I1358,TRUE,_xll.ohTrigger(RecalcTrigger,Trigger6M)),NA())</f>
        <v>2.246553269906415E-2</v>
      </c>
      <c r="Q1358" s="178">
        <f>IFERROR(_xll.qlIndexFixing(ONIndex1Y,I1358,TRUE,_xll.ohTrigger(RecalcTrigger,Trigger1Y)),NA())</f>
        <v>2.2873900847307782E-2</v>
      </c>
    </row>
    <row r="1359" spans="2:17" x14ac:dyDescent="0.2">
      <c r="B1359" s="39" t="s">
        <v>42</v>
      </c>
      <c r="D1359" s="42">
        <f>_xll.qlCalendarAdvance(Calendar,$D1358,B1359,"f",FALSE)</f>
        <v>48913</v>
      </c>
      <c r="E1359" s="172">
        <f>_xll.qlInterestRateIndexValueDate(IndexON,D1359)</f>
        <v>48913</v>
      </c>
      <c r="F1359" s="188">
        <f>IFERROR(_xll.qlIndexFixing(IndexON,D1359,TRUE,_xll.ohTrigger(RecalcTrigger,TriggerON)),NA())</f>
        <v>2.1339090001480931E-2</v>
      </c>
      <c r="H1359" s="42">
        <f>_xll.qlCalendarAdvance(Calendar,$H1358,B1359,"f",FALSE)</f>
        <v>48913</v>
      </c>
      <c r="I1359" s="172">
        <f>_xll.qlInterestRateIndexValueDate(Index1M,$H1359)</f>
        <v>48913</v>
      </c>
      <c r="J1359" s="177">
        <f>IFERROR(_xll.qlIndexFixing(Index1M,$H1359,TRUE,_xll.ohTrigger(RecalcTrigger,Trigger1M)),NA())</f>
        <v>2.1851986118023636E-2</v>
      </c>
      <c r="K1359" s="44">
        <f>IFERROR(_xll.qlIndexFixing(Index3M,H1359,TRUE,_xll.ohTrigger(RecalcTrigger,Trigger3M)),NA())</f>
        <v>2.230914958352137E-2</v>
      </c>
      <c r="L1359" s="44">
        <f>IFERROR(_xll.qlIndexFixing(Index6M,$H1359,TRUE,_xll.ohTrigger(RecalcTrigger,Trigger6M)),NA())</f>
        <v>2.2469462907105244E-2</v>
      </c>
      <c r="M1359" s="178">
        <f>IFERROR(_xll.qlIndexFixing(Index1Y,$H1359,TRUE,_xll.ohTrigger(RecalcTrigger,Trigger1Y)),NA())</f>
        <v>2.2871401080984954E-2</v>
      </c>
      <c r="N1359" s="177">
        <f>IFERROR(_xll.qlIndexFixing(ONIndex1M,I1359,TRUE,_xll.ohTrigger(RecalcTrigger,Trigger1M)),NA())</f>
        <v>2.1850086167560789E-2</v>
      </c>
      <c r="O1359" s="44">
        <f>IFERROR(_xll.qlIndexFixing(ONIndex3M,I1359,TRUE,_xll.ohTrigger(RecalcTrigger,Trigger3M)),NA())</f>
        <v>2.2301860717679478E-2</v>
      </c>
      <c r="P1359" s="44">
        <f>IFERROR(_xll.qlIndexFixing(ONIndex6M,I1359,TRUE,_xll.ohTrigger(RecalcTrigger,Trigger6M)),NA())</f>
        <v>2.2457065126206821E-2</v>
      </c>
      <c r="Q1359" s="178">
        <f>IFERROR(_xll.qlIndexFixing(ONIndex1Y,I1359,TRUE,_xll.ohTrigger(RecalcTrigger,Trigger1Y)),NA())</f>
        <v>2.286469007697578E-2</v>
      </c>
    </row>
    <row r="1360" spans="2:17" x14ac:dyDescent="0.2">
      <c r="B1360" s="39" t="s">
        <v>42</v>
      </c>
      <c r="D1360" s="42">
        <f>_xll.qlCalendarAdvance(Calendar,$D1359,B1360,"f",FALSE)</f>
        <v>48920</v>
      </c>
      <c r="E1360" s="172">
        <f>_xll.qlInterestRateIndexValueDate(IndexON,D1360)</f>
        <v>48920</v>
      </c>
      <c r="F1360" s="188">
        <f>IFERROR(_xll.qlIndexFixing(IndexON,D1360,TRUE,_xll.ohTrigger(RecalcTrigger,TriggerON)),NA())</f>
        <v>2.1331425101263068E-2</v>
      </c>
      <c r="H1360" s="42">
        <f>_xll.qlCalendarAdvance(Calendar,$H1359,B1360,"f",FALSE)</f>
        <v>48920</v>
      </c>
      <c r="I1360" s="172">
        <f>_xll.qlInterestRateIndexValueDate(Index1M,$H1360)</f>
        <v>48920</v>
      </c>
      <c r="J1360" s="177">
        <f>IFERROR(_xll.qlIndexFixing(Index1M,$H1360,TRUE,_xll.ohTrigger(RecalcTrigger,Trigger1M)),NA())</f>
        <v>2.1843894672268063E-2</v>
      </c>
      <c r="K1360" s="44">
        <f>IFERROR(_xll.qlIndexFixing(Index3M,H1360,TRUE,_xll.ohTrigger(RecalcTrigger,Trigger3M)),NA())</f>
        <v>2.2300700411741224E-2</v>
      </c>
      <c r="L1360" s="44">
        <f>IFERROR(_xll.qlIndexFixing(Index6M,$H1360,TRUE,_xll.ohTrigger(RecalcTrigger,Trigger6M)),NA())</f>
        <v>2.2460616760395572E-2</v>
      </c>
      <c r="M1360" s="178">
        <f>IFERROR(_xll.qlIndexFixing(Index1Y,$H1360,TRUE,_xll.ohTrigger(RecalcTrigger,Trigger1Y)),NA())</f>
        <v>2.2861341578656935E-2</v>
      </c>
      <c r="N1360" s="177">
        <f>IFERROR(_xll.qlIndexFixing(ONIndex1M,I1360,TRUE,_xll.ohTrigger(RecalcTrigger,Trigger1M)),NA())</f>
        <v>2.1841877793433717E-2</v>
      </c>
      <c r="O1360" s="44">
        <f>IFERROR(_xll.qlIndexFixing(ONIndex3M,I1360,TRUE,_xll.ohTrigger(RecalcTrigger,Trigger3M)),NA())</f>
        <v>2.2293554747458977E-2</v>
      </c>
      <c r="P1360" s="44">
        <f>IFERROR(_xll.qlIndexFixing(ONIndex6M,I1360,TRUE,_xll.ohTrigger(RecalcTrigger,Trigger6M)),NA())</f>
        <v>2.244857737071837E-2</v>
      </c>
      <c r="Q1360" s="178">
        <f>IFERROR(_xll.qlIndexFixing(ONIndex1Y,I1360,TRUE,_xll.ohTrigger(RecalcTrigger,Trigger1Y)),NA())</f>
        <v>2.285545617838558E-2</v>
      </c>
    </row>
    <row r="1361" spans="2:17" x14ac:dyDescent="0.2">
      <c r="B1361" s="39" t="s">
        <v>42</v>
      </c>
      <c r="D1361" s="42">
        <f>_xll.qlCalendarAdvance(Calendar,$D1360,B1361,"f",FALSE)</f>
        <v>48927</v>
      </c>
      <c r="E1361" s="172">
        <f>_xll.qlInterestRateIndexValueDate(IndexON,D1361)</f>
        <v>48927</v>
      </c>
      <c r="F1361" s="188">
        <f>IFERROR(_xll.qlIndexFixing(IndexON,D1361,TRUE,_xll.ohTrigger(RecalcTrigger,TriggerON)),NA())</f>
        <v>2.1323741358109105E-2</v>
      </c>
      <c r="H1361" s="42">
        <f>_xll.qlCalendarAdvance(Calendar,$H1360,B1361,"f",FALSE)</f>
        <v>48927</v>
      </c>
      <c r="I1361" s="172">
        <f>_xll.qlInterestRateIndexValueDate(Index1M,$H1361)</f>
        <v>48927</v>
      </c>
      <c r="J1361" s="177">
        <f>IFERROR(_xll.qlIndexFixing(Index1M,$H1361,TRUE,_xll.ohTrigger(RecalcTrigger,Trigger1M)),NA())</f>
        <v>2.1835592888871411E-2</v>
      </c>
      <c r="K1361" s="44">
        <f>IFERROR(_xll.qlIndexFixing(Index3M,H1361,TRUE,_xll.ohTrigger(RecalcTrigger,Trigger3M)),NA())</f>
        <v>2.229223583703346E-2</v>
      </c>
      <c r="L1361" s="44">
        <f>IFERROR(_xll.qlIndexFixing(Index6M,$H1361,TRUE,_xll.ohTrigger(RecalcTrigger,Trigger6M)),NA())</f>
        <v>2.2451750244778357E-2</v>
      </c>
      <c r="M1361" s="178">
        <f>IFERROR(_xll.qlIndexFixing(Index1Y,$H1361,TRUE,_xll.ohTrigger(RecalcTrigger,Trigger1Y)),NA())</f>
        <v>2.2851258519856588E-2</v>
      </c>
      <c r="N1361" s="177">
        <f>IFERROR(_xll.qlIndexFixing(ONIndex1M,I1361,TRUE,_xll.ohTrigger(RecalcTrigger,Trigger1M)),NA())</f>
        <v>2.1833645818872816E-2</v>
      </c>
      <c r="O1361" s="44">
        <f>IFERROR(_xll.qlIndexFixing(ONIndex3M,I1361,TRUE,_xll.ohTrigger(RecalcTrigger,Trigger3M)),NA())</f>
        <v>2.2285233440364483E-2</v>
      </c>
      <c r="P1361" s="44">
        <f>IFERROR(_xll.qlIndexFixing(ONIndex6M,I1361,TRUE,_xll.ohTrigger(RecalcTrigger,Trigger6M)),NA())</f>
        <v>2.2440069432517751E-2</v>
      </c>
      <c r="Q1361" s="178">
        <f>IFERROR(_xll.qlIndexFixing(ONIndex1Y,I1361,TRUE,_xll.ohTrigger(RecalcTrigger,Trigger1Y)),NA())</f>
        <v>2.2846199151861368E-2</v>
      </c>
    </row>
    <row r="1362" spans="2:17" x14ac:dyDescent="0.2">
      <c r="B1362" s="39" t="s">
        <v>42</v>
      </c>
      <c r="D1362" s="42">
        <f>_xll.qlCalendarAdvance(Calendar,$D1361,B1362,"f",FALSE)</f>
        <v>48934</v>
      </c>
      <c r="E1362" s="172">
        <f>_xll.qlInterestRateIndexValueDate(IndexON,D1362)</f>
        <v>48934</v>
      </c>
      <c r="F1362" s="188">
        <f>IFERROR(_xll.qlIndexFixing(IndexON,D1362,TRUE,_xll.ohTrigger(RecalcTrigger,TriggerON)),NA())</f>
        <v>2.1316038771937995E-2</v>
      </c>
      <c r="H1362" s="42">
        <f>_xll.qlCalendarAdvance(Calendar,$H1361,B1362,"f",FALSE)</f>
        <v>48934</v>
      </c>
      <c r="I1362" s="172">
        <f>_xll.qlInterestRateIndexValueDate(Index1M,$H1362)</f>
        <v>48934</v>
      </c>
      <c r="J1362" s="177">
        <f>IFERROR(_xll.qlIndexFixing(Index1M,$H1362,TRUE,_xll.ohTrigger(RecalcTrigger,Trigger1M)),NA())</f>
        <v>2.182726746581699E-2</v>
      </c>
      <c r="K1362" s="44">
        <f>IFERROR(_xll.qlIndexFixing(Index3M,H1362,TRUE,_xll.ohTrigger(RecalcTrigger,Trigger3M)),NA())</f>
        <v>2.2283755859494443E-2</v>
      </c>
      <c r="L1362" s="44">
        <f>IFERROR(_xll.qlIndexFixing(Index6M,$H1362,TRUE,_xll.ohTrigger(RecalcTrigger,Trigger6M)),NA())</f>
        <v>2.2442863360521686E-2</v>
      </c>
      <c r="M1362" s="178">
        <f>IFERROR(_xll.qlIndexFixing(Index1Y,$H1362,TRUE,_xll.ohTrigger(RecalcTrigger,Trigger1Y)),NA())</f>
        <v>2.2841151905281354E-2</v>
      </c>
      <c r="N1362" s="177">
        <f>IFERROR(_xll.qlIndexFixing(ONIndex1M,I1362,TRUE,_xll.ohTrigger(RecalcTrigger,Trigger1M)),NA())</f>
        <v>2.1825390243797038E-2</v>
      </c>
      <c r="O1362" s="44">
        <f>IFERROR(_xll.qlIndexFixing(ONIndex3M,I1362,TRUE,_xll.ohTrigger(RecalcTrigger,Trigger3M)),NA())</f>
        <v>2.2276896796477041E-2</v>
      </c>
      <c r="P1362" s="44">
        <f>IFERROR(_xll.qlIndexFixing(ONIndex6M,I1362,TRUE,_xll.ohTrigger(RecalcTrigger,Trigger6M)),NA())</f>
        <v>2.2431541311929148E-2</v>
      </c>
      <c r="Q1362" s="178">
        <f>IFERROR(_xll.qlIndexFixing(ONIndex1Y,I1362,TRUE,_xll.ohTrigger(RecalcTrigger,Trigger1Y)),NA())</f>
        <v>2.2836918996997913E-2</v>
      </c>
    </row>
    <row r="1363" spans="2:17" x14ac:dyDescent="0.2">
      <c r="B1363" s="39" t="s">
        <v>42</v>
      </c>
      <c r="D1363" s="42">
        <f>_xll.qlCalendarAdvance(Calendar,$D1362,B1363,"f",FALSE)</f>
        <v>48941</v>
      </c>
      <c r="E1363" s="172">
        <f>_xll.qlInterestRateIndexValueDate(IndexON,D1363)</f>
        <v>48941</v>
      </c>
      <c r="F1363" s="188">
        <f>IFERROR(_xll.qlIndexFixing(IndexON,D1363,TRUE,_xll.ohTrigger(RecalcTrigger,TriggerON)),NA())</f>
        <v>2.1308317342830785E-2</v>
      </c>
      <c r="H1363" s="42">
        <f>_xll.qlCalendarAdvance(Calendar,$H1362,B1363,"f",FALSE)</f>
        <v>48941</v>
      </c>
      <c r="I1363" s="172">
        <f>_xll.qlInterestRateIndexValueDate(Index1M,$H1363)</f>
        <v>48941</v>
      </c>
      <c r="J1363" s="177">
        <f>IFERROR(_xll.qlIndexFixing(Index1M,$H1363,TRUE,_xll.ohTrigger(RecalcTrigger,Trigger1M)),NA())</f>
        <v>2.1818918403151453E-2</v>
      </c>
      <c r="K1363" s="44">
        <f>IFERROR(_xll.qlIndexFixing(Index3M,H1363,TRUE,_xll.ohTrigger(RecalcTrigger,Trigger3M)),NA())</f>
        <v>2.2275260479219624E-2</v>
      </c>
      <c r="L1363" s="44">
        <f>IFERROR(_xll.qlIndexFixing(Index6M,$H1363,TRUE,_xll.ohTrigger(RecalcTrigger,Trigger6M)),NA())</f>
        <v>2.243395610789407E-2</v>
      </c>
      <c r="M1363" s="178">
        <f>IFERROR(_xll.qlIndexFixing(Index1Y,$H1363,TRUE,_xll.ohTrigger(RecalcTrigger,Trigger1Y)),NA())</f>
        <v>2.2831021735632229E-2</v>
      </c>
      <c r="N1363" s="177">
        <f>IFERROR(_xll.qlIndexFixing(ONIndex1M,I1363,TRUE,_xll.ohTrigger(RecalcTrigger,Trigger1M)),NA())</f>
        <v>2.1817111068044293E-2</v>
      </c>
      <c r="O1363" s="44">
        <f>IFERROR(_xll.qlIndexFixing(ONIndex3M,I1363,TRUE,_xll.ohTrigger(RecalcTrigger,Trigger3M)),NA())</f>
        <v>2.2268544815634561E-2</v>
      </c>
      <c r="P1363" s="44">
        <f>IFERROR(_xll.qlIndexFixing(ONIndex6M,I1363,TRUE,_xll.ohTrigger(RecalcTrigger,Trigger6M)),NA())</f>
        <v>2.2422993008547332E-2</v>
      </c>
      <c r="Q1363" s="178">
        <f>IFERROR(_xll.qlIndexFixing(ONIndex1Y,I1363,TRUE,_xll.ohTrigger(RecalcTrigger,Trigger1Y)),NA())</f>
        <v>2.2827615714119398E-2</v>
      </c>
    </row>
    <row r="1364" spans="2:17" x14ac:dyDescent="0.2">
      <c r="B1364" s="39" t="s">
        <v>42</v>
      </c>
      <c r="D1364" s="42">
        <f>_xll.qlCalendarAdvance(Calendar,$D1363,B1364,"f",FALSE)</f>
        <v>48948</v>
      </c>
      <c r="E1364" s="172">
        <f>_xll.qlInterestRateIndexValueDate(IndexON,D1364)</f>
        <v>48948</v>
      </c>
      <c r="F1364" s="188">
        <f>IFERROR(_xll.qlIndexFixing(IndexON,D1364,TRUE,_xll.ohTrigger(RecalcTrigger,TriggerON)),NA())</f>
        <v>2.1300577070706428E-2</v>
      </c>
      <c r="H1364" s="42">
        <f>_xll.qlCalendarAdvance(Calendar,$H1363,B1364,"f",FALSE)</f>
        <v>48948</v>
      </c>
      <c r="I1364" s="172">
        <f>_xll.qlInterestRateIndexValueDate(Index1M,$H1364)</f>
        <v>48948</v>
      </c>
      <c r="J1364" s="177">
        <f>IFERROR(_xll.qlIndexFixing(Index1M,$H1364,TRUE,_xll.ohTrigger(RecalcTrigger,Trigger1M)),NA())</f>
        <v>2.1810545700938665E-2</v>
      </c>
      <c r="K1364" s="44">
        <f>IFERROR(_xll.qlIndexFixing(Index3M,H1364,TRUE,_xll.ohTrigger(RecalcTrigger,Trigger3M)),NA())</f>
        <v>2.2266749696306255E-2</v>
      </c>
      <c r="L1364" s="44">
        <f>IFERROR(_xll.qlIndexFixing(Index6M,$H1364,TRUE,_xll.ohTrigger(RecalcTrigger,Trigger6M)),NA())</f>
        <v>2.2424986797658281E-2</v>
      </c>
      <c r="M1364" s="178">
        <f>IFERROR(_xll.qlIndexFixing(Index1Y,$H1364,TRUE,_xll.ohTrigger(RecalcTrigger,Trigger1Y)),NA())</f>
        <v>2.2820868011610873E-2</v>
      </c>
      <c r="N1364" s="177">
        <f>IFERROR(_xll.qlIndexFixing(ONIndex1M,I1364,TRUE,_xll.ohTrigger(RecalcTrigger,Trigger1M)),NA())</f>
        <v>2.1808808291776671E-2</v>
      </c>
      <c r="O1364" s="44">
        <f>IFERROR(_xll.qlIndexFixing(ONIndex3M,I1364,TRUE,_xll.ohTrigger(RecalcTrigger,Trigger3M)),NA())</f>
        <v>2.2260177497837041E-2</v>
      </c>
      <c r="P1364" s="44">
        <f>IFERROR(_xll.qlIndexFixing(ONIndex6M,I1364,TRUE,_xll.ohTrigger(RecalcTrigger,Trigger6M)),NA())</f>
        <v>2.2414424522696486E-2</v>
      </c>
      <c r="Q1364" s="178">
        <f>IFERROR(_xll.qlIndexFixing(ONIndex1Y,I1364,TRUE,_xll.ohTrigger(RecalcTrigger,Trigger1Y)),NA())</f>
        <v>2.2818289303063732E-2</v>
      </c>
    </row>
    <row r="1365" spans="2:17" x14ac:dyDescent="0.2">
      <c r="B1365" s="39" t="s">
        <v>42</v>
      </c>
      <c r="D1365" s="42">
        <f>_xll.qlCalendarAdvance(Calendar,$D1364,B1365,"f",FALSE)</f>
        <v>48955</v>
      </c>
      <c r="E1365" s="172">
        <f>_xll.qlInterestRateIndexValueDate(IndexON,D1365)</f>
        <v>48955</v>
      </c>
      <c r="F1365" s="188">
        <f>IFERROR(_xll.qlIndexFixing(IndexON,D1365,TRUE,_xll.ohTrigger(RecalcTrigger,TriggerON)),NA())</f>
        <v>2.1292817955645971E-2</v>
      </c>
      <c r="H1365" s="42">
        <f>_xll.qlCalendarAdvance(Calendar,$H1364,B1365,"f",FALSE)</f>
        <v>48955</v>
      </c>
      <c r="I1365" s="172">
        <f>_xll.qlInterestRateIndexValueDate(Index1M,$H1365)</f>
        <v>48955</v>
      </c>
      <c r="J1365" s="177">
        <f>IFERROR(_xll.qlIndexFixing(Index1M,$H1365,TRUE,_xll.ohTrigger(RecalcTrigger,Trigger1M)),NA())</f>
        <v>2.1802149359225281E-2</v>
      </c>
      <c r="K1365" s="44">
        <f>IFERROR(_xll.qlIndexFixing(Index3M,H1365,TRUE,_xll.ohTrigger(RecalcTrigger,Trigger3M)),NA())</f>
        <v>2.2258223510849794E-2</v>
      </c>
      <c r="L1365" s="44">
        <f>IFERROR(_xll.qlIndexFixing(Index6M,$H1365,TRUE,_xll.ohTrigger(RecalcTrigger,Trigger6M)),NA())</f>
        <v>2.2416040810404988E-2</v>
      </c>
      <c r="M1365" s="178">
        <f>IFERROR(_xll.qlIndexFixing(Index1Y,$H1365,TRUE,_xll.ohTrigger(RecalcTrigger,Trigger1Y)),NA())</f>
        <v>2.2810690733920724E-2</v>
      </c>
      <c r="N1365" s="177">
        <f>IFERROR(_xll.qlIndexFixing(ONIndex1M,I1365,TRUE,_xll.ohTrigger(RecalcTrigger,Trigger1M)),NA())</f>
        <v>2.1800481915156267E-2</v>
      </c>
      <c r="O1365" s="44">
        <f>IFERROR(_xll.qlIndexFixing(ONIndex3M,I1365,TRUE,_xll.ohTrigger(RecalcTrigger,Trigger3M)),NA())</f>
        <v>2.2251794843246575E-2</v>
      </c>
      <c r="P1365" s="44">
        <f>IFERROR(_xll.qlIndexFixing(ONIndex6M,I1365,TRUE,_xll.ohTrigger(RecalcTrigger,Trigger6M)),NA())</f>
        <v>2.2405835854214518E-2</v>
      </c>
      <c r="Q1365" s="178">
        <f>IFERROR(_xll.qlIndexFixing(ONIndex1Y,I1365,TRUE,_xll.ohTrigger(RecalcTrigger,Trigger1Y)),NA())</f>
        <v>2.2808939763911962E-2</v>
      </c>
    </row>
    <row r="1366" spans="2:17" x14ac:dyDescent="0.2">
      <c r="B1366" s="39" t="s">
        <v>42</v>
      </c>
      <c r="D1366" s="42">
        <f>_xll.qlCalendarAdvance(Calendar,$D1365,B1366,"f",FALSE)</f>
        <v>48962</v>
      </c>
      <c r="E1366" s="172">
        <f>_xll.qlInterestRateIndexValueDate(IndexON,D1366)</f>
        <v>48962</v>
      </c>
      <c r="F1366" s="188">
        <f>IFERROR(_xll.qlIndexFixing(IndexON,D1366,TRUE,_xll.ohTrigger(RecalcTrigger,TriggerON)),NA())</f>
        <v>2.1285039997649413E-2</v>
      </c>
      <c r="H1366" s="42">
        <f>_xll.qlCalendarAdvance(Calendar,$H1365,B1366,"f",FALSE)</f>
        <v>48962</v>
      </c>
      <c r="I1366" s="172">
        <f>_xll.qlInterestRateIndexValueDate(Index1M,$H1366)</f>
        <v>48962</v>
      </c>
      <c r="J1366" s="177">
        <f>IFERROR(_xll.qlIndexFixing(Index1M,$H1366,TRUE,_xll.ohTrigger(RecalcTrigger,Trigger1M)),NA())</f>
        <v>2.1793729378065337E-2</v>
      </c>
      <c r="K1366" s="44">
        <f>IFERROR(_xll.qlIndexFixing(Index3M,H1366,TRUE,_xll.ohTrigger(RecalcTrigger,Trigger3M)),NA())</f>
        <v>2.2249681922947493E-2</v>
      </c>
      <c r="L1366" s="44">
        <f>IFERROR(_xll.qlIndexFixing(Index6M,$H1366,TRUE,_xll.ohTrigger(RecalcTrigger,Trigger6M)),NA())</f>
        <v>2.2407074456595219E-2</v>
      </c>
      <c r="M1366" s="178">
        <f>IFERROR(_xll.qlIndexFixing(Index1Y,$H1366,TRUE,_xll.ohTrigger(RecalcTrigger,Trigger1Y)),NA())</f>
        <v>2.2800489903266774E-2</v>
      </c>
      <c r="N1366" s="177">
        <f>IFERROR(_xll.qlIndexFixing(ONIndex1M,I1366,TRUE,_xll.ohTrigger(RecalcTrigger,Trigger1M)),NA())</f>
        <v>2.1792131937858894E-2</v>
      </c>
      <c r="O1366" s="44">
        <f>IFERROR(_xll.qlIndexFixing(ONIndex3M,I1366,TRUE,_xll.ohTrigger(RecalcTrigger,Trigger3M)),NA())</f>
        <v>2.2243396851863162E-2</v>
      </c>
      <c r="P1366" s="44">
        <f>IFERROR(_xll.qlIndexFixing(ONIndex6M,I1366,TRUE,_xll.ohTrigger(RecalcTrigger,Trigger6M)),NA())</f>
        <v>2.2397227003101428E-2</v>
      </c>
      <c r="Q1366" s="178">
        <f>IFERROR(_xll.qlIndexFixing(ONIndex1Y,I1366,TRUE,_xll.ohTrigger(RecalcTrigger,Trigger1Y)),NA())</f>
        <v>2.279956709658304E-2</v>
      </c>
    </row>
    <row r="1367" spans="2:17" x14ac:dyDescent="0.2">
      <c r="B1367" s="39" t="s">
        <v>42</v>
      </c>
      <c r="D1367" s="42">
        <f>_xll.qlCalendarAdvance(Calendar,$D1366,B1367,"f",FALSE)</f>
        <v>48969</v>
      </c>
      <c r="E1367" s="172">
        <f>_xll.qlInterestRateIndexValueDate(IndexON,D1367)</f>
        <v>48969</v>
      </c>
      <c r="F1367" s="188">
        <f>IFERROR(_xll.qlIndexFixing(IndexON,D1367,TRUE,_xll.ohTrigger(RecalcTrigger,TriggerON)),NA())</f>
        <v>2.1277243196554663E-2</v>
      </c>
      <c r="H1367" s="42">
        <f>_xll.qlCalendarAdvance(Calendar,$H1366,B1367,"f",FALSE)</f>
        <v>48969</v>
      </c>
      <c r="I1367" s="172">
        <f>_xll.qlInterestRateIndexValueDate(Index1M,$H1367)</f>
        <v>48969</v>
      </c>
      <c r="J1367" s="177">
        <f>IFERROR(_xll.qlIndexFixing(Index1M,$H1367,TRUE,_xll.ohTrigger(RecalcTrigger,Trigger1M)),NA())</f>
        <v>2.1785285757515316E-2</v>
      </c>
      <c r="K1367" s="44">
        <f>IFERROR(_xll.qlIndexFixing(Index3M,H1367,TRUE,_xll.ohTrigger(RecalcTrigger,Trigger3M)),NA())</f>
        <v>2.2241124932695713E-2</v>
      </c>
      <c r="L1367" s="44">
        <f>IFERROR(_xll.qlIndexFixing(Index6M,$H1367,TRUE,_xll.ohTrigger(RecalcTrigger,Trigger6M)),NA())</f>
        <v>2.239808773649898E-2</v>
      </c>
      <c r="M1367" s="178">
        <f>IFERROR(_xll.qlIndexFixing(Index1Y,$H1367,TRUE,_xll.ohTrigger(RecalcTrigger,Trigger1Y)),NA())</f>
        <v>2.2790265520356012E-2</v>
      </c>
      <c r="N1367" s="177">
        <f>IFERROR(_xll.qlIndexFixing(ONIndex1M,I1367,TRUE,_xll.ohTrigger(RecalcTrigger,Trigger1M)),NA())</f>
        <v>2.1783758360046646E-2</v>
      </c>
      <c r="O1367" s="44">
        <f>IFERROR(_xll.qlIndexFixing(ONIndex3M,I1367,TRUE,_xll.ohTrigger(RecalcTrigger,Trigger3M)),NA())</f>
        <v>2.2234983523443663E-2</v>
      </c>
      <c r="P1367" s="44">
        <f>IFERROR(_xll.qlIndexFixing(ONIndex6M,I1367,TRUE,_xll.ohTrigger(RecalcTrigger,Trigger6M)),NA())</f>
        <v>2.2388597969438262E-2</v>
      </c>
      <c r="Q1367" s="178">
        <f>IFERROR(_xll.qlIndexFixing(ONIndex1Y,I1367,TRUE,_xll.ohTrigger(RecalcTrigger,Trigger1Y)),NA())</f>
        <v>2.2790171301158013E-2</v>
      </c>
    </row>
    <row r="1368" spans="2:17" x14ac:dyDescent="0.2">
      <c r="B1368" s="39" t="s">
        <v>42</v>
      </c>
      <c r="D1368" s="42">
        <f>_xll.qlCalendarAdvance(Calendar,$D1367,B1368,"f",FALSE)</f>
        <v>48976</v>
      </c>
      <c r="E1368" s="172">
        <f>_xll.qlInterestRateIndexValueDate(IndexON,D1368)</f>
        <v>48976</v>
      </c>
      <c r="F1368" s="188">
        <f>IFERROR(_xll.qlIndexFixing(IndexON,D1368,TRUE,_xll.ohTrigger(RecalcTrigger,TriggerON)),NA())</f>
        <v>2.1269427552604858E-2</v>
      </c>
      <c r="H1368" s="42">
        <f>_xll.qlCalendarAdvance(Calendar,$H1367,B1368,"f",FALSE)</f>
        <v>48976</v>
      </c>
      <c r="I1368" s="172">
        <f>_xll.qlInterestRateIndexValueDate(Index1M,$H1368)</f>
        <v>48976</v>
      </c>
      <c r="J1368" s="177">
        <f>IFERROR(_xll.qlIndexFixing(Index1M,$H1368,TRUE,_xll.ohTrigger(RecalcTrigger,Trigger1M)),NA())</f>
        <v>2.1776604764185373E-2</v>
      </c>
      <c r="K1368" s="44">
        <f>IFERROR(_xll.qlIndexFixing(Index3M,H1368,TRUE,_xll.ohTrigger(RecalcTrigger,Trigger3M)),NA())</f>
        <v>2.2232552540192605E-2</v>
      </c>
      <c r="L1368" s="44">
        <f>IFERROR(_xll.qlIndexFixing(Index6M,$H1368,TRUE,_xll.ohTrigger(RecalcTrigger,Trigger6M)),NA())</f>
        <v>2.2389080650384929E-2</v>
      </c>
      <c r="M1368" s="178">
        <f>IFERROR(_xll.qlIndexFixing(Index1Y,$H1368,TRUE,_xll.ohTrigger(RecalcTrigger,Trigger1Y)),NA())</f>
        <v>2.2780017585896317E-2</v>
      </c>
      <c r="N1368" s="177">
        <f>IFERROR(_xll.qlIndexFixing(ONIndex1M,I1368,TRUE,_xll.ohTrigger(RecalcTrigger,Trigger1M)),NA())</f>
        <v>2.1775361181881614E-2</v>
      </c>
      <c r="O1368" s="44">
        <f>IFERROR(_xll.qlIndexFixing(ONIndex3M,I1368,TRUE,_xll.ohTrigger(RecalcTrigger,Trigger3M)),NA())</f>
        <v>2.2226554858231218E-2</v>
      </c>
      <c r="P1368" s="44">
        <f>IFERROR(_xll.qlIndexFixing(ONIndex6M,I1368,TRUE,_xll.ohTrigger(RecalcTrigger,Trigger6M)),NA())</f>
        <v>2.2379948753225021E-2</v>
      </c>
      <c r="Q1368" s="178">
        <f>IFERROR(_xll.qlIndexFixing(ONIndex1Y,I1368,TRUE,_xll.ohTrigger(RecalcTrigger,Trigger1Y)),NA())</f>
        <v>2.2780752377555835E-2</v>
      </c>
    </row>
    <row r="1369" spans="2:17" x14ac:dyDescent="0.2">
      <c r="B1369" s="39" t="s">
        <v>42</v>
      </c>
      <c r="D1369" s="42">
        <f>_xll.qlCalendarAdvance(Calendar,$D1368,B1369,"f",FALSE)</f>
        <v>48983</v>
      </c>
      <c r="E1369" s="172">
        <f>_xll.qlInterestRateIndexValueDate(IndexON,D1369)</f>
        <v>48983</v>
      </c>
      <c r="F1369" s="188">
        <f>IFERROR(_xll.qlIndexFixing(IndexON,D1369,TRUE,_xll.ohTrigger(RecalcTrigger,TriggerON)),NA())</f>
        <v>2.1261593065718953E-2</v>
      </c>
      <c r="H1369" s="42">
        <f>_xll.qlCalendarAdvance(Calendar,$H1368,B1369,"f",FALSE)</f>
        <v>48983</v>
      </c>
      <c r="I1369" s="172">
        <f>_xll.qlInterestRateIndexValueDate(Index1M,$H1369)</f>
        <v>48983</v>
      </c>
      <c r="J1369" s="177">
        <f>IFERROR(_xll.qlIndexFixing(Index1M,$H1369,TRUE,_xll.ohTrigger(RecalcTrigger,Trigger1M)),NA())</f>
        <v>2.1768124835023651E-2</v>
      </c>
      <c r="K1369" s="44">
        <f>IFERROR(_xll.qlIndexFixing(Index3M,H1369,TRUE,_xll.ohTrigger(RecalcTrigger,Trigger3M)),NA())</f>
        <v>2.222390564442752E-2</v>
      </c>
      <c r="L1369" s="44">
        <f>IFERROR(_xll.qlIndexFixing(Index6M,$H1369,TRUE,_xll.ohTrigger(RecalcTrigger,Trigger6M)),NA())</f>
        <v>2.2380053198523969E-2</v>
      </c>
      <c r="M1369" s="178">
        <f>IFERROR(_xll.qlIndexFixing(Index1Y,$H1369,TRUE,_xll.ohTrigger(RecalcTrigger,Trigger1Y)),NA())</f>
        <v>2.2769746100598232E-2</v>
      </c>
      <c r="N1369" s="177">
        <f>IFERROR(_xll.qlIndexFixing(ONIndex1M,I1369,TRUE,_xll.ohTrigger(RecalcTrigger,Trigger1M)),NA())</f>
        <v>2.1766940402958568E-2</v>
      </c>
      <c r="O1369" s="44">
        <f>IFERROR(_xll.qlIndexFixing(ONIndex3M,I1369,TRUE,_xll.ohTrigger(RecalcTrigger,Trigger3M)),NA())</f>
        <v>2.2218110856144779E-2</v>
      </c>
      <c r="P1369" s="44">
        <f>IFERROR(_xll.qlIndexFixing(ONIndex6M,I1369,TRUE,_xll.ohTrigger(RecalcTrigger,Trigger6M)),NA())</f>
        <v>2.2371279354299611E-2</v>
      </c>
      <c r="Q1369" s="178">
        <f>IFERROR(_xll.qlIndexFixing(ONIndex1Y,I1369,TRUE,_xll.ohTrigger(RecalcTrigger,Trigger1Y)),NA())</f>
        <v>2.2771310325857552E-2</v>
      </c>
    </row>
    <row r="1370" spans="2:17" x14ac:dyDescent="0.2">
      <c r="B1370" s="39" t="s">
        <v>42</v>
      </c>
      <c r="D1370" s="42">
        <f>_xll.qlCalendarAdvance(Calendar,$D1369,B1370,"f",FALSE)</f>
        <v>48990</v>
      </c>
      <c r="E1370" s="172">
        <f>_xll.qlInterestRateIndexValueDate(IndexON,D1370)</f>
        <v>48990</v>
      </c>
      <c r="F1370" s="188">
        <f>IFERROR(_xll.qlIndexFixing(IndexON,D1370,TRUE,_xll.ohTrigger(RecalcTrigger,TriggerON)),NA())</f>
        <v>2.1253739735815902E-2</v>
      </c>
      <c r="H1370" s="42">
        <f>_xll.qlCalendarAdvance(Calendar,$H1369,B1370,"f",FALSE)</f>
        <v>48990</v>
      </c>
      <c r="I1370" s="172">
        <f>_xll.qlInterestRateIndexValueDate(Index1M,$H1370)</f>
        <v>48990</v>
      </c>
      <c r="J1370" s="177">
        <f>IFERROR(_xll.qlIndexFixing(Index1M,$H1370,TRUE,_xll.ohTrigger(RecalcTrigger,Trigger1M)),NA())</f>
        <v>2.1759621272668037E-2</v>
      </c>
      <c r="K1370" s="44">
        <f>IFERROR(_xll.qlIndexFixing(Index3M,H1370,TRUE,_xll.ohTrigger(RecalcTrigger,Trigger3M)),NA())</f>
        <v>2.221530407007934E-2</v>
      </c>
      <c r="L1370" s="44">
        <f>IFERROR(_xll.qlIndexFixing(Index6M,$H1370,TRUE,_xll.ohTrigger(RecalcTrigger,Trigger6M)),NA())</f>
        <v>2.2371005381186998E-2</v>
      </c>
      <c r="M1370" s="178">
        <f>IFERROR(_xll.qlIndexFixing(Index1Y,$H1370,TRUE,_xll.ohTrigger(RecalcTrigger,Trigger1Y)),NA())</f>
        <v>2.2759451065173186E-2</v>
      </c>
      <c r="N1370" s="177">
        <f>IFERROR(_xll.qlIndexFixing(ONIndex1M,I1370,TRUE,_xll.ohTrigger(RecalcTrigger,Trigger1M)),NA())</f>
        <v>2.1758496023601692E-2</v>
      </c>
      <c r="O1370" s="44">
        <f>IFERROR(_xll.qlIndexFixing(ONIndex3M,I1370,TRUE,_xll.ohTrigger(RecalcTrigger,Trigger3M)),NA())</f>
        <v>2.2209651517184348E-2</v>
      </c>
      <c r="P1370" s="44">
        <f>IFERROR(_xll.qlIndexFixing(ONIndex6M,I1370,TRUE,_xll.ohTrigger(RecalcTrigger,Trigger6M)),NA())</f>
        <v>2.2362589772824126E-2</v>
      </c>
      <c r="Q1370" s="178">
        <f>IFERROR(_xll.qlIndexFixing(ONIndex1Y,I1370,TRUE,_xll.ohTrigger(RecalcTrigger,Trigger1Y)),NA())</f>
        <v>2.2761845146144211E-2</v>
      </c>
    </row>
    <row r="1371" spans="2:17" x14ac:dyDescent="0.2">
      <c r="B1371" s="39" t="s">
        <v>42</v>
      </c>
      <c r="D1371" s="42">
        <f>_xll.qlCalendarAdvance(Calendar,$D1370,B1371,"f",FALSE)</f>
        <v>48997</v>
      </c>
      <c r="E1371" s="172">
        <f>_xll.qlInterestRateIndexValueDate(IndexON,D1371)</f>
        <v>48997</v>
      </c>
      <c r="F1371" s="188">
        <f>IFERROR(_xll.qlIndexFixing(IndexON,D1371,TRUE,_xll.ohTrigger(RecalcTrigger,TriggerON)),NA())</f>
        <v>2.1245867562895704E-2</v>
      </c>
      <c r="H1371" s="42">
        <f>_xll.qlCalendarAdvance(Calendar,$H1370,B1371,"f",FALSE)</f>
        <v>48997</v>
      </c>
      <c r="I1371" s="172">
        <f>_xll.qlInterestRateIndexValueDate(Index1M,$H1371)</f>
        <v>48997</v>
      </c>
      <c r="J1371" s="177">
        <f>IFERROR(_xll.qlIndexFixing(Index1M,$H1371,TRUE,_xll.ohTrigger(RecalcTrigger,Trigger1M)),NA())</f>
        <v>2.175109407717063E-2</v>
      </c>
      <c r="K1371" s="44">
        <f>IFERROR(_xll.qlIndexFixing(Index3M,H1371,TRUE,_xll.ohTrigger(RecalcTrigger,Trigger3M)),NA())</f>
        <v>2.2206687094495491E-2</v>
      </c>
      <c r="L1371" s="44">
        <f>IFERROR(_xll.qlIndexFixing(Index6M,$H1371,TRUE,_xll.ohTrigger(RecalcTrigger,Trigger6M)),NA())</f>
        <v>2.2361937198644918E-2</v>
      </c>
      <c r="M1371" s="178">
        <f>IFERROR(_xll.qlIndexFixing(Index1Y,$H1371,TRUE,_xll.ohTrigger(RecalcTrigger,Trigger1Y)),NA())</f>
        <v>2.2749132480334167E-2</v>
      </c>
      <c r="N1371" s="177">
        <f>IFERROR(_xll.qlIndexFixing(ONIndex1M,I1371,TRUE,_xll.ohTrigger(RecalcTrigger,Trigger1M)),NA())</f>
        <v>2.1750028043810987E-2</v>
      </c>
      <c r="O1371" s="44">
        <f>IFERROR(_xll.qlIndexFixing(ONIndex3M,I1371,TRUE,_xll.ohTrigger(RecalcTrigger,Trigger3M)),NA())</f>
        <v>2.2201176841268877E-2</v>
      </c>
      <c r="P1371" s="44">
        <f>IFERROR(_xll.qlIndexFixing(ONIndex6M,I1371,TRUE,_xll.ohTrigger(RecalcTrigger,Trigger6M)),NA())</f>
        <v>2.2353880008717519E-2</v>
      </c>
      <c r="Q1371" s="178">
        <f>IFERROR(_xll.qlIndexFixing(ONIndex1Y,I1371,TRUE,_xll.ohTrigger(RecalcTrigger,Trigger1Y)),NA())</f>
        <v>2.2752356838091625E-2</v>
      </c>
    </row>
    <row r="1372" spans="2:17" x14ac:dyDescent="0.2">
      <c r="B1372" s="39" t="s">
        <v>42</v>
      </c>
      <c r="D1372" s="42">
        <f>_xll.qlCalendarAdvance(Calendar,$D1371,B1372,"f",FALSE)</f>
        <v>49004</v>
      </c>
      <c r="E1372" s="172">
        <f>_xll.qlInterestRateIndexValueDate(IndexON,D1372)</f>
        <v>49004</v>
      </c>
      <c r="F1372" s="188">
        <f>IFERROR(_xll.qlIndexFixing(IndexON,D1372,TRUE,_xll.ohTrigger(RecalcTrigger,TriggerON)),NA())</f>
        <v>2.1237976547120452E-2</v>
      </c>
      <c r="H1372" s="42">
        <f>_xll.qlCalendarAdvance(Calendar,$H1371,B1372,"f",FALSE)</f>
        <v>49004</v>
      </c>
      <c r="I1372" s="172">
        <f>_xll.qlInterestRateIndexValueDate(Index1M,$H1372)</f>
        <v>49004</v>
      </c>
      <c r="J1372" s="177">
        <f>IFERROR(_xll.qlIndexFixing(Index1M,$H1372,TRUE,_xll.ohTrigger(RecalcTrigger,Trigger1M)),NA())</f>
        <v>2.1742713065790436E-2</v>
      </c>
      <c r="K1372" s="44">
        <f>IFERROR(_xll.qlIndexFixing(Index3M,H1372,TRUE,_xll.ohTrigger(RecalcTrigger,Trigger3M)),NA())</f>
        <v>2.2198216955107972E-2</v>
      </c>
      <c r="L1372" s="44">
        <f>IFERROR(_xll.qlIndexFixing(Index6M,$H1372,TRUE,_xll.ohTrigger(RecalcTrigger,Trigger6M)),NA())</f>
        <v>2.2352925031355539E-2</v>
      </c>
      <c r="M1372" s="178">
        <f>IFERROR(_xll.qlIndexFixing(Index1Y,$H1372,TRUE,_xll.ohTrigger(RecalcTrigger,Trigger1Y)),NA())</f>
        <v>2.2738790346796378E-2</v>
      </c>
      <c r="N1372" s="177">
        <f>IFERROR(_xll.qlIndexFixing(ONIndex1M,I1372,TRUE,_xll.ohTrigger(RecalcTrigger,Trigger1M)),NA())</f>
        <v>2.1741536463343314E-2</v>
      </c>
      <c r="O1372" s="44">
        <f>IFERROR(_xll.qlIndexFixing(ONIndex3M,I1372,TRUE,_xll.ohTrigger(RecalcTrigger,Trigger3M)),NA())</f>
        <v>2.2192686828560459E-2</v>
      </c>
      <c r="P1372" s="44">
        <f>IFERROR(_xll.qlIndexFixing(ONIndex6M,I1372,TRUE,_xll.ohTrigger(RecalcTrigger,Trigger6M)),NA())</f>
        <v>2.2345150062141883E-2</v>
      </c>
      <c r="Q1372" s="178">
        <f>IFERROR(_xll.qlIndexFixing(ONIndex1Y,I1372,TRUE,_xll.ohTrigger(RecalcTrigger,Trigger1Y)),NA())</f>
        <v>2.2742845402105027E-2</v>
      </c>
    </row>
    <row r="1373" spans="2:17" x14ac:dyDescent="0.2">
      <c r="B1373" s="39" t="s">
        <v>42</v>
      </c>
      <c r="D1373" s="42">
        <f>_xll.qlCalendarAdvance(Calendar,$D1372,B1373,"f",FALSE)</f>
        <v>49011</v>
      </c>
      <c r="E1373" s="172">
        <f>_xll.qlInterestRateIndexValueDate(IndexON,D1373)</f>
        <v>49011</v>
      </c>
      <c r="F1373" s="188">
        <f>IFERROR(_xll.qlIndexFixing(IndexON,D1373,TRUE,_xll.ohTrigger(RecalcTrigger,TriggerON)),NA())</f>
        <v>2.1230066688328053E-2</v>
      </c>
      <c r="H1373" s="42">
        <f>_xll.qlCalendarAdvance(Calendar,$H1372,B1373,"f",FALSE)</f>
        <v>49011</v>
      </c>
      <c r="I1373" s="172">
        <f>_xll.qlInterestRateIndexValueDate(Index1M,$H1373)</f>
        <v>49011</v>
      </c>
      <c r="J1373" s="177">
        <f>IFERROR(_xll.qlIndexFixing(Index1M,$H1373,TRUE,_xll.ohTrigger(RecalcTrigger,Trigger1M)),NA())</f>
        <v>2.1734158749608379E-2</v>
      </c>
      <c r="K1373" s="44">
        <f>IFERROR(_xll.qlIndexFixing(Index3M,H1373,TRUE,_xll.ohTrigger(RecalcTrigger,Trigger3M)),NA())</f>
        <v>2.2189564303316461E-2</v>
      </c>
      <c r="L1373" s="44">
        <f>IFERROR(_xll.qlIndexFixing(Index6M,$H1373,TRUE,_xll.ohTrigger(RecalcTrigger,Trigger6M)),NA())</f>
        <v>2.2343810090719004E-2</v>
      </c>
      <c r="M1373" s="178">
        <f>IFERROR(_xll.qlIndexFixing(Index1Y,$H1373,TRUE,_xll.ohTrigger(RecalcTrigger,Trigger1Y)),NA())</f>
        <v>2.2728424665276137E-2</v>
      </c>
      <c r="N1373" s="177">
        <f>IFERROR(_xll.qlIndexFixing(ONIndex1M,I1373,TRUE,_xll.ohTrigger(RecalcTrigger,Trigger1M)),NA())</f>
        <v>2.1733021282441811E-2</v>
      </c>
      <c r="O1373" s="44">
        <f>IFERROR(_xll.qlIndexFixing(ONIndex3M,I1373,TRUE,_xll.ohTrigger(RecalcTrigger,Trigger3M)),NA())</f>
        <v>2.2184181478978049E-2</v>
      </c>
      <c r="P1373" s="44">
        <f>IFERROR(_xll.qlIndexFixing(ONIndex6M,I1373,TRUE,_xll.ohTrigger(RecalcTrigger,Trigger6M)),NA())</f>
        <v>2.2336399933016171E-2</v>
      </c>
      <c r="Q1373" s="178">
        <f>IFERROR(_xll.qlIndexFixing(ONIndex1Y,I1373,TRUE,_xll.ohTrigger(RecalcTrigger,Trigger1Y)),NA())</f>
        <v>2.2733310837941278E-2</v>
      </c>
    </row>
    <row r="1374" spans="2:17" x14ac:dyDescent="0.2">
      <c r="B1374" s="39" t="s">
        <v>42</v>
      </c>
      <c r="D1374" s="42">
        <f>_xll.qlCalendarAdvance(Calendar,$D1373,B1374,"f",FALSE)</f>
        <v>49018</v>
      </c>
      <c r="E1374" s="172">
        <f>_xll.qlInterestRateIndexValueDate(IndexON,D1374)</f>
        <v>49018</v>
      </c>
      <c r="F1374" s="188">
        <f>IFERROR(_xll.qlIndexFixing(IndexON,D1374,TRUE,_xll.ohTrigger(RecalcTrigger,TriggerON)),NA())</f>
        <v>2.1222137986599554E-2</v>
      </c>
      <c r="H1374" s="42">
        <f>_xll.qlCalendarAdvance(Calendar,$H1373,B1374,"f",FALSE)</f>
        <v>49018</v>
      </c>
      <c r="I1374" s="172">
        <f>_xll.qlInterestRateIndexValueDate(Index1M,$H1374)</f>
        <v>49018</v>
      </c>
      <c r="J1374" s="177">
        <f>IFERROR(_xll.qlIndexFixing(Index1M,$H1374,TRUE,_xll.ohTrigger(RecalcTrigger,Trigger1M)),NA())</f>
        <v>2.1725518515264476E-2</v>
      </c>
      <c r="K1374" s="44">
        <f>IFERROR(_xll.qlIndexFixing(Index3M,H1374,TRUE,_xll.ohTrigger(RecalcTrigger,Trigger3M)),NA())</f>
        <v>2.2180896248412359E-2</v>
      </c>
      <c r="L1374" s="44">
        <f>IFERROR(_xll.qlIndexFixing(Index6M,$H1374,TRUE,_xll.ohTrigger(RecalcTrigger,Trigger6M)),NA())</f>
        <v>2.2334674782712075E-2</v>
      </c>
      <c r="M1374" s="178">
        <f>IFERROR(_xll.qlIndexFixing(Index1Y,$H1374,TRUE,_xll.ohTrigger(RecalcTrigger,Trigger1Y)),NA())</f>
        <v>2.2718035436491535E-2</v>
      </c>
      <c r="N1374" s="177">
        <f>IFERROR(_xll.qlIndexFixing(ONIndex1M,I1374,TRUE,_xll.ohTrigger(RecalcTrigger,Trigger1M)),NA())</f>
        <v>2.1724482501106479E-2</v>
      </c>
      <c r="O1374" s="44">
        <f>IFERROR(_xll.qlIndexFixing(ONIndex3M,I1374,TRUE,_xll.ohTrigger(RecalcTrigger,Trigger3M)),NA())</f>
        <v>2.2175660792521645E-2</v>
      </c>
      <c r="P1374" s="44">
        <f>IFERROR(_xll.qlIndexFixing(ONIndex6M,I1374,TRUE,_xll.ohTrigger(RecalcTrigger,Trigger6M)),NA())</f>
        <v>2.2327629621178291E-2</v>
      </c>
      <c r="Q1374" s="178">
        <f>IFERROR(_xll.qlIndexFixing(ONIndex1Y,I1374,TRUE,_xll.ohTrigger(RecalcTrigger,Trigger1Y)),NA())</f>
        <v>2.2723753145681425E-2</v>
      </c>
    </row>
    <row r="1375" spans="2:17" x14ac:dyDescent="0.2">
      <c r="B1375" s="39" t="s">
        <v>42</v>
      </c>
      <c r="D1375" s="42">
        <f>_xll.qlCalendarAdvance(Calendar,$D1374,B1375,"f",FALSE)</f>
        <v>49025</v>
      </c>
      <c r="E1375" s="172">
        <f>_xll.qlInterestRateIndexValueDate(IndexON,D1375)</f>
        <v>49025</v>
      </c>
      <c r="F1375" s="188">
        <f>IFERROR(_xll.qlIndexFixing(IndexON,D1375,TRUE,_xll.ohTrigger(RecalcTrigger,TriggerON)),NA())</f>
        <v>2.1214190441934955E-2</v>
      </c>
      <c r="H1375" s="42">
        <f>_xll.qlCalendarAdvance(Calendar,$H1374,B1375,"f",FALSE)</f>
        <v>49025</v>
      </c>
      <c r="I1375" s="172">
        <f>_xll.qlInterestRateIndexValueDate(Index1M,$H1375)</f>
        <v>49025</v>
      </c>
      <c r="J1375" s="177">
        <f>IFERROR(_xll.qlIndexFixing(Index1M,$H1375,TRUE,_xll.ohTrigger(RecalcTrigger,Trigger1M)),NA())</f>
        <v>2.1716885781541424E-2</v>
      </c>
      <c r="K1375" s="44">
        <f>IFERROR(_xll.qlIndexFixing(Index3M,H1375,TRUE,_xll.ohTrigger(RecalcTrigger,Trigger3M)),NA())</f>
        <v>2.2172212790498736E-2</v>
      </c>
      <c r="L1375" s="44">
        <f>IFERROR(_xll.qlIndexFixing(Index6M,$H1375,TRUE,_xll.ohTrigger(RecalcTrigger,Trigger6M)),NA())</f>
        <v>2.2325519107613566E-2</v>
      </c>
      <c r="M1375" s="178">
        <f>IFERROR(_xll.qlIndexFixing(Index1Y,$H1375,TRUE,_xll.ohTrigger(RecalcTrigger,Trigger1Y)),NA())</f>
        <v>2.2707622661162219E-2</v>
      </c>
      <c r="N1375" s="177">
        <f>IFERROR(_xll.qlIndexFixing(ONIndex1M,I1375,TRUE,_xll.ohTrigger(RecalcTrigger,Trigger1M)),NA())</f>
        <v>2.1715920119175225E-2</v>
      </c>
      <c r="O1375" s="44">
        <f>IFERROR(_xll.qlIndexFixing(ONIndex3M,I1375,TRUE,_xll.ohTrigger(RecalcTrigger,Trigger3M)),NA())</f>
        <v>2.2167124769191249E-2</v>
      </c>
      <c r="P1375" s="44">
        <f>IFERROR(_xll.qlIndexFixing(ONIndex6M,I1375,TRUE,_xll.ohTrigger(RecalcTrigger,Trigger6M)),NA())</f>
        <v>2.2318839126790335E-2</v>
      </c>
      <c r="Q1375" s="178">
        <f>IFERROR(_xll.qlIndexFixing(ONIndex1Y,I1375,TRUE,_xll.ohTrigger(RecalcTrigger,Trigger1Y)),NA())</f>
        <v>2.2714172325244419E-2</v>
      </c>
    </row>
    <row r="1376" spans="2:17" x14ac:dyDescent="0.2">
      <c r="B1376" s="39" t="s">
        <v>42</v>
      </c>
      <c r="D1376" s="42">
        <f>_xll.qlCalendarAdvance(Calendar,$D1375,B1376,"f",FALSE)</f>
        <v>49032</v>
      </c>
      <c r="E1376" s="172">
        <f>_xll.qlInterestRateIndexValueDate(IndexON,D1376)</f>
        <v>49032</v>
      </c>
      <c r="F1376" s="188">
        <f>IFERROR(_xll.qlIndexFixing(IndexON,D1376,TRUE,_xll.ohTrigger(RecalcTrigger,TriggerON)),NA())</f>
        <v>2.1206224054253209E-2</v>
      </c>
      <c r="H1376" s="42">
        <f>_xll.qlCalendarAdvance(Calendar,$H1375,B1376,"f",FALSE)</f>
        <v>49032</v>
      </c>
      <c r="I1376" s="172">
        <f>_xll.qlInterestRateIndexValueDate(Index1M,$H1376)</f>
        <v>49032</v>
      </c>
      <c r="J1376" s="177">
        <f>IFERROR(_xll.qlIndexFixing(Index1M,$H1376,TRUE,_xll.ohTrigger(RecalcTrigger,Trigger1M)),NA())</f>
        <v>2.1708154552771385E-2</v>
      </c>
      <c r="K1376" s="44">
        <f>IFERROR(_xll.qlIndexFixing(Index3M,H1376,TRUE,_xll.ohTrigger(RecalcTrigger,Trigger3M)),NA())</f>
        <v>2.2163513929675138E-2</v>
      </c>
      <c r="L1376" s="44">
        <f>IFERROR(_xll.qlIndexFixing(Index6M,$H1376,TRUE,_xll.ohTrigger(RecalcTrigger,Trigger6M)),NA())</f>
        <v>2.2316343065702304E-2</v>
      </c>
      <c r="M1376" s="178">
        <f>IFERROR(_xll.qlIndexFixing(Index1Y,$H1376,TRUE,_xll.ohTrigger(RecalcTrigger,Trigger1Y)),NA())</f>
        <v>2.2697186340010056E-2</v>
      </c>
      <c r="N1376" s="177">
        <f>IFERROR(_xll.qlIndexFixing(ONIndex1M,I1376,TRUE,_xll.ohTrigger(RecalcTrigger,Trigger1M)),NA())</f>
        <v>2.1707334136729095E-2</v>
      </c>
      <c r="O1376" s="44">
        <f>IFERROR(_xll.qlIndexFixing(ONIndex3M,I1376,TRUE,_xll.ohTrigger(RecalcTrigger,Trigger3M)),NA())</f>
        <v>2.2158573408986859E-2</v>
      </c>
      <c r="P1376" s="44">
        <f>IFERROR(_xll.qlIndexFixing(ONIndex6M,I1376,TRUE,_xll.ohTrigger(RecalcTrigger,Trigger6M)),NA())</f>
        <v>2.2310028449771258E-2</v>
      </c>
      <c r="Q1376" s="178">
        <f>IFERROR(_xll.qlIndexFixing(ONIndex1Y,I1376,TRUE,_xll.ohTrigger(RecalcTrigger,Trigger1Y)),NA())</f>
        <v>2.2704568376792356E-2</v>
      </c>
    </row>
    <row r="1377" spans="2:17" x14ac:dyDescent="0.2">
      <c r="B1377" s="39" t="s">
        <v>42</v>
      </c>
      <c r="D1377" s="42">
        <f>_xll.qlCalendarAdvance(Calendar,$D1376,B1377,"f",FALSE)</f>
        <v>49039</v>
      </c>
      <c r="E1377" s="172">
        <f>_xll.qlInterestRateIndexValueDate(IndexON,D1377)</f>
        <v>49039</v>
      </c>
      <c r="F1377" s="188">
        <f>IFERROR(_xll.qlIndexFixing(IndexON,D1377,TRUE,_xll.ohTrigger(RecalcTrigger,TriggerON)),NA())</f>
        <v>2.1198238823635362E-2</v>
      </c>
      <c r="H1377" s="42">
        <f>_xll.qlCalendarAdvance(Calendar,$H1376,B1377,"f",FALSE)</f>
        <v>49039</v>
      </c>
      <c r="I1377" s="172">
        <f>_xll.qlInterestRateIndexValueDate(Index1M,$H1377)</f>
        <v>49039</v>
      </c>
      <c r="J1377" s="177">
        <f>IFERROR(_xll.qlIndexFixing(Index1M,$H1377,TRUE,_xll.ohTrigger(RecalcTrigger,Trigger1M)),NA())</f>
        <v>2.1699481152750482E-2</v>
      </c>
      <c r="K1377" s="44">
        <f>IFERROR(_xll.qlIndexFixing(Index3M,H1377,TRUE,_xll.ohTrigger(RecalcTrigger,Trigger3M)),NA())</f>
        <v>2.2154753870932253E-2</v>
      </c>
      <c r="L1377" s="44">
        <f>IFERROR(_xll.qlIndexFixing(Index6M,$H1377,TRUE,_xll.ohTrigger(RecalcTrigger,Trigger6M)),NA())</f>
        <v>2.230713144637507E-2</v>
      </c>
      <c r="M1377" s="178">
        <f>IFERROR(_xll.qlIndexFixing(Index1Y,$H1377,TRUE,_xll.ohTrigger(RecalcTrigger,Trigger1Y)),NA())</f>
        <v>2.2686726473757357E-2</v>
      </c>
      <c r="N1377" s="177">
        <f>IFERROR(_xll.qlIndexFixing(ONIndex1M,I1377,TRUE,_xll.ohTrigger(RecalcTrigger,Trigger1M)),NA())</f>
        <v>2.1698724553849136E-2</v>
      </c>
      <c r="O1377" s="44">
        <f>IFERROR(_xll.qlIndexFixing(ONIndex3M,I1377,TRUE,_xll.ohTrigger(RecalcTrigger,Trigger3M)),NA())</f>
        <v>2.2150006711989523E-2</v>
      </c>
      <c r="P1377" s="44">
        <f>IFERROR(_xll.qlIndexFixing(ONIndex6M,I1377,TRUE,_xll.ohTrigger(RecalcTrigger,Trigger6M)),NA())</f>
        <v>2.2301197590364197E-2</v>
      </c>
      <c r="Q1377" s="178">
        <f>IFERROR(_xll.qlIndexFixing(ONIndex1Y,I1377,TRUE,_xll.ohTrigger(RecalcTrigger,Trigger1Y)),NA())</f>
        <v>2.2694941300163141E-2</v>
      </c>
    </row>
    <row r="1378" spans="2:17" x14ac:dyDescent="0.2">
      <c r="B1378" s="39" t="s">
        <v>42</v>
      </c>
      <c r="D1378" s="42">
        <f>_xll.qlCalendarAdvance(Calendar,$D1377,B1378,"f",FALSE)</f>
        <v>49046</v>
      </c>
      <c r="E1378" s="172">
        <f>_xll.qlInterestRateIndexValueDate(IndexON,D1378)</f>
        <v>49046</v>
      </c>
      <c r="F1378" s="188">
        <f>IFERROR(_xll.qlIndexFixing(IndexON,D1378,TRUE,_xll.ohTrigger(RecalcTrigger,TriggerON)),NA())</f>
        <v>2.1190234750081416E-2</v>
      </c>
      <c r="H1378" s="42">
        <f>_xll.qlCalendarAdvance(Calendar,$H1377,B1378,"f",FALSE)</f>
        <v>49046</v>
      </c>
      <c r="I1378" s="172">
        <f>_xll.qlInterestRateIndexValueDate(Index1M,$H1378)</f>
        <v>49046</v>
      </c>
      <c r="J1378" s="177">
        <f>IFERROR(_xll.qlIndexFixing(Index1M,$H1378,TRUE,_xll.ohTrigger(RecalcTrigger,Trigger1M)),NA())</f>
        <v>2.1690784117524196E-2</v>
      </c>
      <c r="K1378" s="44">
        <f>IFERROR(_xll.qlIndexFixing(Index3M,H1378,TRUE,_xll.ohTrigger(RecalcTrigger,Trigger3M)),NA())</f>
        <v>2.2146025833004544E-2</v>
      </c>
      <c r="L1378" s="44">
        <f>IFERROR(_xll.qlIndexFixing(Index6M,$H1378,TRUE,_xll.ohTrigger(RecalcTrigger,Trigger6M)),NA())</f>
        <v>2.2297916686312258E-2</v>
      </c>
      <c r="M1378" s="178">
        <f>IFERROR(_xll.qlIndexFixing(Index1Y,$H1378,TRUE,_xll.ohTrigger(RecalcTrigger,Trigger1Y)),NA())</f>
        <v>2.2676243063129098E-2</v>
      </c>
      <c r="N1378" s="177">
        <f>IFERROR(_xll.qlIndexFixing(ONIndex1M,I1378,TRUE,_xll.ohTrigger(RecalcTrigger,Trigger1M)),NA())</f>
        <v>2.1690091370454301E-2</v>
      </c>
      <c r="O1378" s="44">
        <f>IFERROR(_xll.qlIndexFixing(ONIndex3M,I1378,TRUE,_xll.ohTrigger(RecalcTrigger,Trigger3M)),NA())</f>
        <v>2.2141424677956101E-2</v>
      </c>
      <c r="P1378" s="44">
        <f>IFERROR(_xll.qlIndexFixing(ONIndex6M,I1378,TRUE,_xll.ohTrigger(RecalcTrigger,Trigger6M)),NA())</f>
        <v>2.2292346548163922E-2</v>
      </c>
      <c r="Q1378" s="178">
        <f>IFERROR(_xll.qlIndexFixing(ONIndex1Y,I1378,TRUE,_xll.ohTrigger(RecalcTrigger,Trigger1Y)),NA())</f>
        <v>2.2685291095437821E-2</v>
      </c>
    </row>
    <row r="1379" spans="2:17" x14ac:dyDescent="0.2">
      <c r="B1379" s="39" t="s">
        <v>42</v>
      </c>
      <c r="D1379" s="42">
        <f>_xll.qlCalendarAdvance(Calendar,$D1378,B1379,"f",FALSE)</f>
        <v>49053</v>
      </c>
      <c r="E1379" s="172">
        <f>_xll.qlInterestRateIndexValueDate(IndexON,D1379)</f>
        <v>49053</v>
      </c>
      <c r="F1379" s="188">
        <f>IFERROR(_xll.qlIndexFixing(IndexON,D1379,TRUE,_xll.ohTrigger(RecalcTrigger,TriggerON)),NA())</f>
        <v>2.1182211833510323E-2</v>
      </c>
      <c r="H1379" s="42">
        <f>_xll.qlCalendarAdvance(Calendar,$H1378,B1379,"f",FALSE)</f>
        <v>49053</v>
      </c>
      <c r="I1379" s="172">
        <f>_xll.qlInterestRateIndexValueDate(Index1M,$H1379)</f>
        <v>49053</v>
      </c>
      <c r="J1379" s="177">
        <f>IFERROR(_xll.qlIndexFixing(Index1M,$H1379,TRUE,_xll.ohTrigger(RecalcTrigger,Trigger1M)),NA())</f>
        <v>2.1682063447135747E-2</v>
      </c>
      <c r="K1379" s="44">
        <f>IFERROR(_xll.qlIndexFixing(Index3M,H1379,TRUE,_xll.ohTrigger(RecalcTrigger,Trigger3M)),NA())</f>
        <v>2.2137282393187695E-2</v>
      </c>
      <c r="L1379" s="44">
        <f>IFERROR(_xll.qlIndexFixing(Index6M,$H1379,TRUE,_xll.ohTrigger(RecalcTrigger,Trigger6M)),NA())</f>
        <v>2.2288681561265965E-2</v>
      </c>
      <c r="M1379" s="178">
        <f>IFERROR(_xll.qlIndexFixing(Index1Y,$H1379,TRUE,_xll.ohTrigger(RecalcTrigger,Trigger1Y)),NA())</f>
        <v>2.2665736108851364E-2</v>
      </c>
      <c r="N1379" s="177">
        <f>IFERROR(_xll.qlIndexFixing(ONIndex1M,I1379,TRUE,_xll.ohTrigger(RecalcTrigger,Trigger1M)),NA())</f>
        <v>2.1681434586463544E-2</v>
      </c>
      <c r="O1379" s="44">
        <f>IFERROR(_xll.qlIndexFixing(ONIndex3M,I1379,TRUE,_xll.ohTrigger(RecalcTrigger,Trigger3M)),NA())</f>
        <v>2.2132827307210778E-2</v>
      </c>
      <c r="P1379" s="44">
        <f>IFERROR(_xll.qlIndexFixing(ONIndex6M,I1379,TRUE,_xll.ohTrigger(RecalcTrigger,Trigger6M)),NA())</f>
        <v>2.2283475323494617E-2</v>
      </c>
      <c r="Q1379" s="178">
        <f>IFERROR(_xll.qlIndexFixing(ONIndex1Y,I1379,TRUE,_xll.ohTrigger(RecalcTrigger,Trigger1Y)),NA())</f>
        <v>2.2675617762616396E-2</v>
      </c>
    </row>
    <row r="1380" spans="2:17" x14ac:dyDescent="0.2">
      <c r="B1380" s="39" t="s">
        <v>42</v>
      </c>
      <c r="D1380" s="42">
        <f>_xll.qlCalendarAdvance(Calendar,$D1379,B1380,"f",FALSE)</f>
        <v>49060</v>
      </c>
      <c r="E1380" s="172">
        <f>_xll.qlInterestRateIndexValueDate(IndexON,D1380)</f>
        <v>49060</v>
      </c>
      <c r="F1380" s="188">
        <f>IFERROR(_xll.qlIndexFixing(IndexON,D1380,TRUE,_xll.ohTrigger(RecalcTrigger,TriggerON)),NA())</f>
        <v>2.1174170074003129E-2</v>
      </c>
      <c r="H1380" s="42">
        <f>_xll.qlCalendarAdvance(Calendar,$H1379,B1380,"f",FALSE)</f>
        <v>49060</v>
      </c>
      <c r="I1380" s="172">
        <f>_xll.qlInterestRateIndexValueDate(Index1M,$H1380)</f>
        <v>49060</v>
      </c>
      <c r="J1380" s="177">
        <f>IFERROR(_xll.qlIndexFixing(Index1M,$H1380,TRUE,_xll.ohTrigger(RecalcTrigger,Trigger1M)),NA())</f>
        <v>2.1673319141644574E-2</v>
      </c>
      <c r="K1380" s="44">
        <f>IFERROR(_xll.qlIndexFixing(Index3M,H1380,TRUE,_xll.ohTrigger(RecalcTrigger,Trigger3M)),NA())</f>
        <v>2.2128523551580563E-2</v>
      </c>
      <c r="L1380" s="44">
        <f>IFERROR(_xll.qlIndexFixing(Index6M,$H1380,TRUE,_xll.ohTrigger(RecalcTrigger,Trigger6M)),NA())</f>
        <v>2.2279426071514754E-2</v>
      </c>
      <c r="M1380" s="178">
        <f>IFERROR(_xll.qlIndexFixing(Index1Y,$H1380,TRUE,_xll.ohTrigger(RecalcTrigger,Trigger1Y)),NA())</f>
        <v>2.2655205611652462E-2</v>
      </c>
      <c r="N1380" s="177">
        <f>IFERROR(_xll.qlIndexFixing(ONIndex1M,I1380,TRUE,_xll.ohTrigger(RecalcTrigger,Trigger1M)),NA())</f>
        <v>2.1672754202038957E-2</v>
      </c>
      <c r="O1380" s="44">
        <f>IFERROR(_xll.qlIndexFixing(ONIndex3M,I1380,TRUE,_xll.ohTrigger(RecalcTrigger,Trigger3M)),NA())</f>
        <v>2.2124214599591463E-2</v>
      </c>
      <c r="P1380" s="44">
        <f>IFERROR(_xll.qlIndexFixing(ONIndex6M,I1380,TRUE,_xll.ohTrigger(RecalcTrigger,Trigger6M)),NA())</f>
        <v>2.2274583916113144E-2</v>
      </c>
      <c r="Q1380" s="178">
        <f>IFERROR(_xll.qlIndexFixing(ONIndex1Y,I1380,TRUE,_xll.ohTrigger(RecalcTrigger,Trigger1Y)),NA())</f>
        <v>2.2665921301698866E-2</v>
      </c>
    </row>
    <row r="1381" spans="2:17" x14ac:dyDescent="0.2">
      <c r="B1381" s="39" t="s">
        <v>42</v>
      </c>
      <c r="D1381" s="42">
        <f>_xll.qlCalendarAdvance(Calendar,$D1380,B1381,"f",FALSE)</f>
        <v>49067</v>
      </c>
      <c r="E1381" s="172">
        <f>_xll.qlInterestRateIndexValueDate(IndexON,D1381)</f>
        <v>49067</v>
      </c>
      <c r="F1381" s="188">
        <f>IFERROR(_xll.qlIndexFixing(IndexON,D1381,TRUE,_xll.ohTrigger(RecalcTrigger,TriggerON)),NA())</f>
        <v>2.1166109471559835E-2</v>
      </c>
      <c r="H1381" s="42">
        <f>_xll.qlCalendarAdvance(Calendar,$H1380,B1381,"f",FALSE)</f>
        <v>49067</v>
      </c>
      <c r="I1381" s="172">
        <f>_xll.qlInterestRateIndexValueDate(Index1M,$H1381)</f>
        <v>49067</v>
      </c>
      <c r="J1381" s="177">
        <f>IFERROR(_xll.qlIndexFixing(Index1M,$H1381,TRUE,_xll.ohTrigger(RecalcTrigger,Trigger1M)),NA())</f>
        <v>2.1664592964261792E-2</v>
      </c>
      <c r="K1381" s="44">
        <f>IFERROR(_xll.qlIndexFixing(Index3M,H1381,TRUE,_xll.ohTrigger(RecalcTrigger,Trigger3M)),NA())</f>
        <v>2.2119788585444514E-2</v>
      </c>
      <c r="L1381" s="44">
        <f>IFERROR(_xll.qlIndexFixing(Index6M,$H1381,TRUE,_xll.ohTrigger(RecalcTrigger,Trigger6M)),NA())</f>
        <v>2.2270157363777045E-2</v>
      </c>
      <c r="M1381" s="178">
        <f>IFERROR(_xll.qlIndexFixing(Index1Y,$H1381,TRUE,_xll.ohTrigger(RecalcTrigger,Trigger1Y)),NA())</f>
        <v>2.2644651572261365E-2</v>
      </c>
      <c r="N1381" s="177">
        <f>IFERROR(_xll.qlIndexFixing(ONIndex1M,I1381,TRUE,_xll.ohTrigger(RecalcTrigger,Trigger1M)),NA())</f>
        <v>2.1664050217099495E-2</v>
      </c>
      <c r="O1381" s="44">
        <f>IFERROR(_xll.qlIndexFixing(ONIndex3M,I1381,TRUE,_xll.ohTrigger(RecalcTrigger,Trigger3M)),NA())</f>
        <v>2.2115586555017108E-2</v>
      </c>
      <c r="P1381" s="44">
        <f>IFERROR(_xll.qlIndexFixing(ONIndex6M,I1381,TRUE,_xll.ohTrigger(RecalcTrigger,Trigger6M)),NA())</f>
        <v>2.2265672326343688E-2</v>
      </c>
      <c r="Q1381" s="178">
        <f>IFERROR(_xll.qlIndexFixing(ONIndex1Y,I1381,TRUE,_xll.ohTrigger(RecalcTrigger,Trigger1Y)),NA())</f>
        <v>2.2656201712685231E-2</v>
      </c>
    </row>
    <row r="1382" spans="2:17" x14ac:dyDescent="0.2">
      <c r="B1382" s="39" t="s">
        <v>42</v>
      </c>
      <c r="D1382" s="42">
        <f>_xll.qlCalendarAdvance(Calendar,$D1381,B1382,"f",FALSE)</f>
        <v>49074</v>
      </c>
      <c r="E1382" s="172">
        <f>_xll.qlInterestRateIndexValueDate(IndexON,D1382)</f>
        <v>49074</v>
      </c>
      <c r="F1382" s="188">
        <f>IFERROR(_xll.qlIndexFixing(IndexON,D1382,TRUE,_xll.ohTrigger(RecalcTrigger,TriggerON)),NA())</f>
        <v>2.1158030026180441E-2</v>
      </c>
      <c r="H1382" s="42">
        <f>_xll.qlCalendarAdvance(Calendar,$H1381,B1382,"f",FALSE)</f>
        <v>49074</v>
      </c>
      <c r="I1382" s="172">
        <f>_xll.qlInterestRateIndexValueDate(Index1M,$H1382)</f>
        <v>49074</v>
      </c>
      <c r="J1382" s="177">
        <f>IFERROR(_xll.qlIndexFixing(Index1M,$H1382,TRUE,_xll.ohTrigger(RecalcTrigger,Trigger1M)),NA())</f>
        <v>2.1655794759410658E-2</v>
      </c>
      <c r="K1382" s="44">
        <f>IFERROR(_xll.qlIndexFixing(Index3M,H1382,TRUE,_xll.ohTrigger(RecalcTrigger,Trigger3M)),NA())</f>
        <v>2.2110997309285896E-2</v>
      </c>
      <c r="L1382" s="44">
        <f>IFERROR(_xll.qlIndexFixing(Index6M,$H1382,TRUE,_xll.ohTrigger(RecalcTrigger,Trigger6M)),NA())</f>
        <v>2.2260859126890187E-2</v>
      </c>
      <c r="M1382" s="178">
        <f>IFERROR(_xll.qlIndexFixing(Index1Y,$H1382,TRUE,_xll.ohTrigger(RecalcTrigger,Trigger1Y)),NA())</f>
        <v>2.2634073991409487E-2</v>
      </c>
      <c r="N1382" s="177">
        <f>IFERROR(_xll.qlIndexFixing(ONIndex1M,I1382,TRUE,_xll.ohTrigger(RecalcTrigger,Trigger1M)),NA())</f>
        <v>2.1655322631645157E-2</v>
      </c>
      <c r="O1382" s="44">
        <f>IFERROR(_xll.qlIndexFixing(ONIndex3M,I1382,TRUE,_xll.ohTrigger(RecalcTrigger,Trigger3M)),NA())</f>
        <v>2.2106943173649807E-2</v>
      </c>
      <c r="P1382" s="44">
        <f>IFERROR(_xll.qlIndexFixing(ONIndex6M,I1382,TRUE,_xll.ohTrigger(RecalcTrigger,Trigger6M)),NA())</f>
        <v>2.2256740553943111E-2</v>
      </c>
      <c r="Q1382" s="178">
        <f>IFERROR(_xll.qlIndexFixing(ONIndex1Y,I1382,TRUE,_xll.ohTrigger(RecalcTrigger,Trigger1Y)),NA())</f>
        <v>2.2646458995494445E-2</v>
      </c>
    </row>
    <row r="1383" spans="2:17" x14ac:dyDescent="0.2">
      <c r="B1383" s="39" t="s">
        <v>42</v>
      </c>
      <c r="D1383" s="42">
        <f>_xll.qlCalendarAdvance(Calendar,$D1382,B1383,"f",FALSE)</f>
        <v>49081</v>
      </c>
      <c r="E1383" s="172">
        <f>_xll.qlInterestRateIndexValueDate(IndexON,D1383)</f>
        <v>49081</v>
      </c>
      <c r="F1383" s="188">
        <f>IFERROR(_xll.qlIndexFixing(IndexON,D1383,TRUE,_xll.ohTrigger(RecalcTrigger,TriggerON)),NA())</f>
        <v>2.1149931737864947E-2</v>
      </c>
      <c r="H1383" s="42">
        <f>_xll.qlCalendarAdvance(Calendar,$H1382,B1383,"f",FALSE)</f>
        <v>49081</v>
      </c>
      <c r="I1383" s="172">
        <f>_xll.qlInterestRateIndexValueDate(Index1M,$H1383)</f>
        <v>49081</v>
      </c>
      <c r="J1383" s="177">
        <f>IFERROR(_xll.qlIndexFixing(Index1M,$H1383,TRUE,_xll.ohTrigger(RecalcTrigger,Trigger1M)),NA())</f>
        <v>2.1646972916051138E-2</v>
      </c>
      <c r="K1383" s="44">
        <f>IFERROR(_xll.qlIndexFixing(Index3M,H1383,TRUE,_xll.ohTrigger(RecalcTrigger,Trigger3M)),NA())</f>
        <v>2.2102190630925576E-2</v>
      </c>
      <c r="L1383" s="44">
        <f>IFERROR(_xll.qlIndexFixing(Index6M,$H1383,TRUE,_xll.ohTrigger(RecalcTrigger,Trigger6M)),NA())</f>
        <v>2.2251540525162549E-2</v>
      </c>
      <c r="M1383" s="178">
        <f>IFERROR(_xll.qlIndexFixing(Index1Y,$H1383,TRUE,_xll.ohTrigger(RecalcTrigger,Trigger1Y)),NA())</f>
        <v>2.2623472869829353E-2</v>
      </c>
      <c r="N1383" s="177">
        <f>IFERROR(_xll.qlIndexFixing(ONIndex1M,I1383,TRUE,_xll.ohTrigger(RecalcTrigger,Trigger1M)),NA())</f>
        <v>2.1646571445675944E-2</v>
      </c>
      <c r="O1383" s="44">
        <f>IFERROR(_xll.qlIndexFixing(ONIndex3M,I1383,TRUE,_xll.ohTrigger(RecalcTrigger,Trigger3M)),NA())</f>
        <v>2.2098284455408512E-2</v>
      </c>
      <c r="P1383" s="44">
        <f>IFERROR(_xll.qlIndexFixing(ONIndex6M,I1383,TRUE,_xll.ohTrigger(RecalcTrigger,Trigger6M)),NA())</f>
        <v>2.2247788598911411E-2</v>
      </c>
      <c r="Q1383" s="178">
        <f>IFERROR(_xll.qlIndexFixing(ONIndex1Y,I1383,TRUE,_xll.ohTrigger(RecalcTrigger,Trigger1Y)),NA())</f>
        <v>2.26366931502886E-2</v>
      </c>
    </row>
    <row r="1384" spans="2:17" x14ac:dyDescent="0.2">
      <c r="B1384" s="39" t="s">
        <v>42</v>
      </c>
      <c r="D1384" s="42">
        <f>_xll.qlCalendarAdvance(Calendar,$D1383,B1384,"f",FALSE)</f>
        <v>49088</v>
      </c>
      <c r="E1384" s="172">
        <f>_xll.qlInterestRateIndexValueDate(IndexON,D1384)</f>
        <v>49088</v>
      </c>
      <c r="F1384" s="188">
        <f>IFERROR(_xll.qlIndexFixing(IndexON,D1384,TRUE,_xll.ohTrigger(RecalcTrigger,TriggerON)),NA())</f>
        <v>2.1141814606613352E-2</v>
      </c>
      <c r="H1384" s="42">
        <f>_xll.qlCalendarAdvance(Calendar,$H1383,B1384,"f",FALSE)</f>
        <v>49088</v>
      </c>
      <c r="I1384" s="172">
        <f>_xll.qlInterestRateIndexValueDate(Index1M,$H1384)</f>
        <v>49088</v>
      </c>
      <c r="J1384" s="177">
        <f>IFERROR(_xll.qlIndexFixing(Index1M,$H1384,TRUE,_xll.ohTrigger(RecalcTrigger,Trigger1M)),NA())</f>
        <v>2.1638127434242167E-2</v>
      </c>
      <c r="K1384" s="44">
        <f>IFERROR(_xll.qlIndexFixing(Index3M,H1384,TRUE,_xll.ohTrigger(RecalcTrigger,Trigger3M)),NA())</f>
        <v>2.209336855046927E-2</v>
      </c>
      <c r="L1384" s="44">
        <f>IFERROR(_xll.qlIndexFixing(Index6M,$H1384,TRUE,_xll.ohTrigger(RecalcTrigger,Trigger6M)),NA())</f>
        <v>2.2242201558879113E-2</v>
      </c>
      <c r="M1384" s="178">
        <f>IFERROR(_xll.qlIndexFixing(Index1Y,$H1384,TRUE,_xll.ohTrigger(RecalcTrigger,Trigger1Y)),NA())</f>
        <v>2.2612848208255487E-2</v>
      </c>
      <c r="N1384" s="177">
        <f>IFERROR(_xll.qlIndexFixing(ONIndex1M,I1384,TRUE,_xll.ohTrigger(RecalcTrigger,Trigger1M)),NA())</f>
        <v>2.1637796659272901E-2</v>
      </c>
      <c r="O1384" s="44">
        <f>IFERROR(_xll.qlIndexFixing(ONIndex3M,I1384,TRUE,_xll.ohTrigger(RecalcTrigger,Trigger3M)),NA())</f>
        <v>2.2089610400374271E-2</v>
      </c>
      <c r="P1384" s="44">
        <f>IFERROR(_xll.qlIndexFixing(ONIndex6M,I1384,TRUE,_xll.ohTrigger(RecalcTrigger,Trigger6M)),NA())</f>
        <v>2.2238816461329636E-2</v>
      </c>
      <c r="Q1384" s="178">
        <f>IFERROR(_xll.qlIndexFixing(ONIndex1Y,I1384,TRUE,_xll.ohTrigger(RecalcTrigger,Trigger1Y)),NA())</f>
        <v>2.2626904176905605E-2</v>
      </c>
    </row>
    <row r="1385" spans="2:17" x14ac:dyDescent="0.2">
      <c r="B1385" s="39" t="s">
        <v>42</v>
      </c>
      <c r="D1385" s="42">
        <f>_xll.qlCalendarAdvance(Calendar,$D1384,B1385,"f",FALSE)</f>
        <v>49095</v>
      </c>
      <c r="E1385" s="172">
        <f>_xll.qlInterestRateIndexValueDate(IndexON,D1385)</f>
        <v>49095</v>
      </c>
      <c r="F1385" s="188">
        <f>IFERROR(_xll.qlIndexFixing(IndexON,D1385,TRUE,_xll.ohTrigger(RecalcTrigger,TriggerON)),NA())</f>
        <v>2.113367863234461E-2</v>
      </c>
      <c r="H1385" s="42">
        <f>_xll.qlCalendarAdvance(Calendar,$H1384,B1385,"f",FALSE)</f>
        <v>49095</v>
      </c>
      <c r="I1385" s="172">
        <f>_xll.qlInterestRateIndexValueDate(Index1M,$H1385)</f>
        <v>49095</v>
      </c>
      <c r="J1385" s="177">
        <f>IFERROR(_xll.qlIndexFixing(Index1M,$H1385,TRUE,_xll.ohTrigger(RecalcTrigger,Trigger1M)),NA())</f>
        <v>2.1629243089379489E-2</v>
      </c>
      <c r="K1385" s="44">
        <f>IFERROR(_xll.qlIndexFixing(Index3M,H1385,TRUE,_xll.ohTrigger(RecalcTrigger,Trigger3M)),NA())</f>
        <v>2.2084531068015643E-2</v>
      </c>
      <c r="L1385" s="44">
        <f>IFERROR(_xll.qlIndexFixing(Index6M,$H1385,TRUE,_xll.ohTrigger(RecalcTrigger,Trigger6M)),NA())</f>
        <v>2.2232843162042104E-2</v>
      </c>
      <c r="M1385" s="178">
        <f>IFERROR(_xll.qlIndexFixing(Index1Y,$H1385,TRUE,_xll.ohTrigger(RecalcTrigger,Trigger1Y)),NA())</f>
        <v>2.2602200007423967E-2</v>
      </c>
      <c r="N1385" s="177">
        <f>IFERROR(_xll.qlIndexFixing(ONIndex1M,I1385,TRUE,_xll.ohTrigger(RecalcTrigger,Trigger1M)),NA())</f>
        <v>2.1628998272273936E-2</v>
      </c>
      <c r="O1385" s="44">
        <f>IFERROR(_xll.qlIndexFixing(ONIndex3M,I1385,TRUE,_xll.ohTrigger(RecalcTrigger,Trigger3M)),NA())</f>
        <v>2.2080921008384991E-2</v>
      </c>
      <c r="P1385" s="44">
        <f>IFERROR(_xll.qlIndexFixing(ONIndex6M,I1385,TRUE,_xll.ohTrigger(RecalcTrigger,Trigger6M)),NA())</f>
        <v>2.2229824141197785E-2</v>
      </c>
      <c r="Q1385" s="178">
        <f>IFERROR(_xll.qlIndexFixing(ONIndex1Y,I1385,TRUE,_xll.ohTrigger(RecalcTrigger,Trigger1Y)),NA())</f>
        <v>2.261709207550755E-2</v>
      </c>
    </row>
    <row r="1386" spans="2:17" x14ac:dyDescent="0.2">
      <c r="B1386" s="39" t="s">
        <v>42</v>
      </c>
      <c r="D1386" s="42">
        <f>_xll.qlCalendarAdvance(Calendar,$D1385,B1386,"f",FALSE)</f>
        <v>49102</v>
      </c>
      <c r="E1386" s="172">
        <f>_xll.qlInterestRateIndexValueDate(IndexON,D1386)</f>
        <v>49102</v>
      </c>
      <c r="F1386" s="188">
        <f>IFERROR(_xll.qlIndexFixing(IndexON,D1386,TRUE,_xll.ohTrigger(RecalcTrigger,TriggerON)),NA())</f>
        <v>2.1125523815220815E-2</v>
      </c>
      <c r="H1386" s="42">
        <f>_xll.qlCalendarAdvance(Calendar,$H1385,B1386,"f",FALSE)</f>
        <v>49102</v>
      </c>
      <c r="I1386" s="172">
        <f>_xll.qlInterestRateIndexValueDate(Index1M,$H1386)</f>
        <v>49102</v>
      </c>
      <c r="J1386" s="177">
        <f>IFERROR(_xll.qlIndexFixing(Index1M,$H1386,TRUE,_xll.ohTrigger(RecalcTrigger,Trigger1M)),NA())</f>
        <v>2.1620356974322852E-2</v>
      </c>
      <c r="K1386" s="44">
        <f>IFERROR(_xll.qlIndexFixing(Index3M,H1386,TRUE,_xll.ohTrigger(RecalcTrigger,Trigger3M)),NA())</f>
        <v>2.2075678183669522E-2</v>
      </c>
      <c r="L1386" s="44">
        <f>IFERROR(_xll.qlIndexFixing(Index6M,$H1386,TRUE,_xll.ohTrigger(RecalcTrigger,Trigger6M)),NA())</f>
        <v>2.2223465489982223E-2</v>
      </c>
      <c r="M1386" s="178">
        <f>IFERROR(_xll.qlIndexFixing(Index1Y,$H1386,TRUE,_xll.ohTrigger(RecalcTrigger,Trigger1Y)),NA())</f>
        <v>2.2591528268072425E-2</v>
      </c>
      <c r="N1386" s="177">
        <f>IFERROR(_xll.qlIndexFixing(ONIndex1M,I1386,TRUE,_xll.ohTrigger(RecalcTrigger,Trigger1M)),NA())</f>
        <v>2.1620176284922188E-2</v>
      </c>
      <c r="O1386" s="44">
        <f>IFERROR(_xll.qlIndexFixing(ONIndex3M,I1386,TRUE,_xll.ohTrigger(RecalcTrigger,Trigger3M)),NA())</f>
        <v>2.2072216279521717E-2</v>
      </c>
      <c r="P1386" s="44">
        <f>IFERROR(_xll.qlIndexFixing(ONIndex6M,I1386,TRUE,_xll.ohTrigger(RecalcTrigger,Trigger6M)),NA())</f>
        <v>2.2220811638596905E-2</v>
      </c>
      <c r="Q1386" s="178">
        <f>IFERROR(_xll.qlIndexFixing(ONIndex1Y,I1386,TRUE,_xll.ohTrigger(RecalcTrigger,Trigger1Y)),NA())</f>
        <v>2.260725684601339E-2</v>
      </c>
    </row>
    <row r="1387" spans="2:17" x14ac:dyDescent="0.2">
      <c r="B1387" s="39" t="s">
        <v>42</v>
      </c>
      <c r="D1387" s="42">
        <f>_xll.qlCalendarAdvance(Calendar,$D1386,B1387,"f",FALSE)</f>
        <v>49109</v>
      </c>
      <c r="E1387" s="172">
        <f>_xll.qlInterestRateIndexValueDate(IndexON,D1387)</f>
        <v>49109</v>
      </c>
      <c r="F1387" s="188">
        <f>IFERROR(_xll.qlIndexFixing(IndexON,D1387,TRUE,_xll.ohTrigger(RecalcTrigger,TriggerON)),NA())</f>
        <v>2.1117350155079873E-2</v>
      </c>
      <c r="H1387" s="42">
        <f>_xll.qlCalendarAdvance(Calendar,$H1386,B1387,"f",FALSE)</f>
        <v>49109</v>
      </c>
      <c r="I1387" s="172">
        <f>_xll.qlInterestRateIndexValueDate(Index1M,$H1387)</f>
        <v>49109</v>
      </c>
      <c r="J1387" s="177">
        <f>IFERROR(_xll.qlIndexFixing(Index1M,$H1387,TRUE,_xll.ohTrigger(RecalcTrigger,Trigger1M)),NA())</f>
        <v>2.1611447224520096E-2</v>
      </c>
      <c r="K1387" s="44">
        <f>IFERROR(_xll.qlIndexFixing(Index3M,H1387,TRUE,_xll.ohTrigger(RecalcTrigger,Trigger3M)),NA())</f>
        <v>2.2066809897531337E-2</v>
      </c>
      <c r="L1387" s="44">
        <f>IFERROR(_xll.qlIndexFixing(Index6M,$H1387,TRUE,_xll.ohTrigger(RecalcTrigger,Trigger6M)),NA())</f>
        <v>2.2214067455196641E-2</v>
      </c>
      <c r="M1387" s="178">
        <f>IFERROR(_xll.qlIndexFixing(Index1Y,$H1387,TRUE,_xll.ohTrigger(RecalcTrigger,Trigger1Y)),NA())</f>
        <v>2.2580832990939825E-2</v>
      </c>
      <c r="N1387" s="177">
        <f>IFERROR(_xll.qlIndexFixing(ONIndex1M,I1387,TRUE,_xll.ohTrigger(RecalcTrigger,Trigger1M)),NA())</f>
        <v>2.1611330696974518E-2</v>
      </c>
      <c r="O1387" s="44">
        <f>IFERROR(_xll.qlIndexFixing(ONIndex3M,I1387,TRUE,_xll.ohTrigger(RecalcTrigger,Trigger3M)),NA())</f>
        <v>2.2063496213865497E-2</v>
      </c>
      <c r="P1387" s="44">
        <f>IFERROR(_xll.qlIndexFixing(ONIndex6M,I1387,TRUE,_xll.ohTrigger(RecalcTrigger,Trigger6M)),NA())</f>
        <v>2.2211778953283856E-2</v>
      </c>
      <c r="Q1387" s="178">
        <f>IFERROR(_xll.qlIndexFixing(ONIndex1Y,I1387,TRUE,_xll.ohTrigger(RecalcTrigger,Trigger1Y)),NA())</f>
        <v>2.2597398488423126E-2</v>
      </c>
    </row>
    <row r="1388" spans="2:17" x14ac:dyDescent="0.2">
      <c r="B1388" s="39" t="s">
        <v>42</v>
      </c>
      <c r="D1388" s="42">
        <f>_xll.qlCalendarAdvance(Calendar,$D1387,B1388,"f",FALSE)</f>
        <v>49116</v>
      </c>
      <c r="E1388" s="172">
        <f>_xll.qlInterestRateIndexValueDate(IndexON,D1388)</f>
        <v>49116</v>
      </c>
      <c r="F1388" s="188">
        <f>IFERROR(_xll.qlIndexFixing(IndexON,D1388,TRUE,_xll.ohTrigger(RecalcTrigger,TriggerON)),NA())</f>
        <v>2.110915765200283E-2</v>
      </c>
      <c r="H1388" s="42">
        <f>_xll.qlCalendarAdvance(Calendar,$H1387,B1388,"f",FALSE)</f>
        <v>49116</v>
      </c>
      <c r="I1388" s="172">
        <f>_xll.qlInterestRateIndexValueDate(Index1M,$H1388)</f>
        <v>49116</v>
      </c>
      <c r="J1388" s="177">
        <f>IFERROR(_xll.qlIndexFixing(Index1M,$H1388,TRUE,_xll.ohTrigger(RecalcTrigger,Trigger1M)),NA())</f>
        <v>2.1602513840025244E-2</v>
      </c>
      <c r="K1388" s="44">
        <f>IFERROR(_xll.qlIndexFixing(Index3M,H1388,TRUE,_xll.ohTrigger(RecalcTrigger,Trigger3M)),NA())</f>
        <v>2.2057926209706803E-2</v>
      </c>
      <c r="L1388" s="44">
        <f>IFERROR(_xll.qlIndexFixing(Index6M,$H1388,TRUE,_xll.ohTrigger(RecalcTrigger,Trigger6M)),NA())</f>
        <v>2.2204649057969685E-2</v>
      </c>
      <c r="M1388" s="178">
        <f>IFERROR(_xll.qlIndexFixing(Index1Y,$H1388,TRUE,_xll.ohTrigger(RecalcTrigger,Trigger1Y)),NA())</f>
        <v>2.2570114176767353E-2</v>
      </c>
      <c r="N1388" s="177">
        <f>IFERROR(_xll.qlIndexFixing(ONIndex1M,I1388,TRUE,_xll.ohTrigger(RecalcTrigger,Trigger1M)),NA())</f>
        <v>2.1602461508593018E-2</v>
      </c>
      <c r="O1388" s="44">
        <f>IFERROR(_xll.qlIndexFixing(ONIndex3M,I1388,TRUE,_xll.ohTrigger(RecalcTrigger,Trigger3M)),NA())</f>
        <v>2.205476081141633E-2</v>
      </c>
      <c r="P1388" s="44">
        <f>IFERROR(_xll.qlIndexFixing(ONIndex6M,I1388,TRUE,_xll.ohTrigger(RecalcTrigger,Trigger6M)),NA())</f>
        <v>2.2202726085501778E-2</v>
      </c>
      <c r="Q1388" s="178">
        <f>IFERROR(_xll.qlIndexFixing(ONIndex1Y,I1388,TRUE,_xll.ohTrigger(RecalcTrigger,Trigger1Y)),NA())</f>
        <v>2.2587517002736757E-2</v>
      </c>
    </row>
    <row r="1389" spans="2:17" x14ac:dyDescent="0.2">
      <c r="B1389" s="39" t="s">
        <v>42</v>
      </c>
      <c r="D1389" s="42">
        <f>_xll.qlCalendarAdvance(Calendar,$D1388,B1389,"f",FALSE)</f>
        <v>49123</v>
      </c>
      <c r="E1389" s="172">
        <f>_xll.qlInterestRateIndexValueDate(IndexON,D1389)</f>
        <v>49123</v>
      </c>
      <c r="F1389" s="188">
        <f>IFERROR(_xll.qlIndexFixing(IndexON,D1389,TRUE,_xll.ohTrigger(RecalcTrigger,TriggerON)),NA())</f>
        <v>2.1100946306070734E-2</v>
      </c>
      <c r="H1389" s="42">
        <f>_xll.qlCalendarAdvance(Calendar,$H1388,B1389,"f",FALSE)</f>
        <v>49123</v>
      </c>
      <c r="I1389" s="172">
        <f>_xll.qlInterestRateIndexValueDate(Index1M,$H1389)</f>
        <v>49123</v>
      </c>
      <c r="J1389" s="177">
        <f>IFERROR(_xll.qlIndexFixing(Index1M,$H1389,TRUE,_xll.ohTrigger(RecalcTrigger,Trigger1M)),NA())</f>
        <v>2.1593556820881526E-2</v>
      </c>
      <c r="K1389" s="44">
        <f>IFERROR(_xll.qlIndexFixing(Index3M,H1389,TRUE,_xll.ohTrigger(RecalcTrigger,Trigger3M)),NA())</f>
        <v>2.2049027120294582E-2</v>
      </c>
      <c r="L1389" s="44">
        <f>IFERROR(_xll.qlIndexFixing(Index6M,$H1389,TRUE,_xll.ohTrigger(RecalcTrigger,Trigger6M)),NA())</f>
        <v>2.219521029858745E-2</v>
      </c>
      <c r="M1389" s="178">
        <f>IFERROR(_xll.qlIndexFixing(Index1Y,$H1389,TRUE,_xll.ohTrigger(RecalcTrigger,Trigger1Y)),NA())</f>
        <v>2.2559371826297303E-2</v>
      </c>
      <c r="N1389" s="177">
        <f>IFERROR(_xll.qlIndexFixing(ONIndex1M,I1389,TRUE,_xll.ohTrigger(RecalcTrigger,Trigger1M)),NA())</f>
        <v>2.1593568719696643E-2</v>
      </c>
      <c r="O1389" s="44">
        <f>IFERROR(_xll.qlIndexFixing(ONIndex3M,I1389,TRUE,_xll.ohTrigger(RecalcTrigger,Trigger3M)),NA())</f>
        <v>2.2046010072012123E-2</v>
      </c>
      <c r="P1389" s="44">
        <f>IFERROR(_xll.qlIndexFixing(ONIndex6M,I1389,TRUE,_xll.ohTrigger(RecalcTrigger,Trigger6M)),NA())</f>
        <v>2.2193653035088579E-2</v>
      </c>
      <c r="Q1389" s="178">
        <f>IFERROR(_xll.qlIndexFixing(ONIndex1Y,I1389,TRUE,_xll.ohTrigger(RecalcTrigger,Trigger1Y)),NA())</f>
        <v>2.2577612388873236E-2</v>
      </c>
    </row>
    <row r="1390" spans="2:17" x14ac:dyDescent="0.2">
      <c r="B1390" s="39" t="s">
        <v>42</v>
      </c>
      <c r="D1390" s="42">
        <f>_xll.qlCalendarAdvance(Calendar,$D1389,B1390,"f",FALSE)</f>
        <v>49130</v>
      </c>
      <c r="E1390" s="172">
        <f>_xll.qlInterestRateIndexValueDate(IndexON,D1390)</f>
        <v>49130</v>
      </c>
      <c r="F1390" s="188">
        <f>IFERROR(_xll.qlIndexFixing(IndexON,D1390,TRUE,_xll.ohTrigger(RecalcTrigger,TriggerON)),NA())</f>
        <v>2.1092716117040444E-2</v>
      </c>
      <c r="H1390" s="42">
        <f>_xll.qlCalendarAdvance(Calendar,$H1389,B1390,"f",FALSE)</f>
        <v>49130</v>
      </c>
      <c r="I1390" s="172">
        <f>_xll.qlInterestRateIndexValueDate(Index1M,$H1390)</f>
        <v>49130</v>
      </c>
      <c r="J1390" s="177">
        <f>IFERROR(_xll.qlIndexFixing(Index1M,$H1390,TRUE,_xll.ohTrigger(RecalcTrigger,Trigger1M)),NA())</f>
        <v>2.1584558139064104E-2</v>
      </c>
      <c r="K1390" s="44">
        <f>IFERROR(_xll.qlIndexFixing(Index3M,H1390,TRUE,_xll.ohTrigger(RecalcTrigger,Trigger3M)),NA())</f>
        <v>2.2040112629402149E-2</v>
      </c>
      <c r="L1390" s="44">
        <f>IFERROR(_xll.qlIndexFixing(Index6M,$H1390,TRUE,_xll.ohTrigger(RecalcTrigger,Trigger6M)),NA())</f>
        <v>2.2185740121492714E-2</v>
      </c>
      <c r="M1390" s="178">
        <f>IFERROR(_xll.qlIndexFixing(Index1Y,$H1390,TRUE,_xll.ohTrigger(RecalcTrigger,Trigger1Y)),NA())</f>
        <v>2.2548605940273969E-2</v>
      </c>
      <c r="N1390" s="177">
        <f>IFERROR(_xll.qlIndexFixing(ONIndex1M,I1390,TRUE,_xll.ohTrigger(RecalcTrigger,Trigger1M)),NA())</f>
        <v>2.1584652330366438E-2</v>
      </c>
      <c r="O1390" s="44">
        <f>IFERROR(_xll.qlIndexFixing(ONIndex3M,I1390,TRUE,_xll.ohTrigger(RecalcTrigger,Trigger3M)),NA())</f>
        <v>2.203724399581497E-2</v>
      </c>
      <c r="P1390" s="44">
        <f>IFERROR(_xll.qlIndexFixing(ONIndex6M,I1390,TRUE,_xll.ohTrigger(RecalcTrigger,Trigger6M)),NA())</f>
        <v>2.2184559802044257E-2</v>
      </c>
      <c r="Q1390" s="178">
        <f>IFERROR(_xll.qlIndexFixing(ONIndex1Y,I1390,TRUE,_xll.ohTrigger(RecalcTrigger,Trigger1Y)),NA())</f>
        <v>2.2567684647075703E-2</v>
      </c>
    </row>
    <row r="1391" spans="2:17" x14ac:dyDescent="0.2">
      <c r="B1391" s="39" t="s">
        <v>42</v>
      </c>
      <c r="D1391" s="42">
        <f>_xll.qlCalendarAdvance(Calendar,$D1390,B1391,"f",FALSE)</f>
        <v>49137</v>
      </c>
      <c r="E1391" s="172">
        <f>_xll.qlInterestRateIndexValueDate(IndexON,D1391)</f>
        <v>49137</v>
      </c>
      <c r="F1391" s="188">
        <f>IFERROR(_xll.qlIndexFixing(IndexON,D1391,TRUE,_xll.ohTrigger(RecalcTrigger,TriggerON)),NA())</f>
        <v>2.1084467085155101E-2</v>
      </c>
      <c r="H1391" s="42">
        <f>_xll.qlCalendarAdvance(Calendar,$H1390,B1391,"f",FALSE)</f>
        <v>49137</v>
      </c>
      <c r="I1391" s="172">
        <f>_xll.qlInterestRateIndexValueDate(Index1M,$H1391)</f>
        <v>49137</v>
      </c>
      <c r="J1391" s="177">
        <f>IFERROR(_xll.qlIndexFixing(Index1M,$H1391,TRUE,_xll.ohTrigger(RecalcTrigger,Trigger1M)),NA())</f>
        <v>2.1575547189685722E-2</v>
      </c>
      <c r="K1391" s="44">
        <f>IFERROR(_xll.qlIndexFixing(Index3M,H1391,TRUE,_xll.ohTrigger(RecalcTrigger,Trigger3M)),NA())</f>
        <v>2.2031182737131692E-2</v>
      </c>
      <c r="L1391" s="44">
        <f>IFERROR(_xll.qlIndexFixing(Index6M,$H1391,TRUE,_xll.ohTrigger(RecalcTrigger,Trigger6M)),NA())</f>
        <v>2.2176258611326868E-2</v>
      </c>
      <c r="M1391" s="178">
        <f>IFERROR(_xll.qlIndexFixing(Index1Y,$H1391,TRUE,_xll.ohTrigger(RecalcTrigger,Trigger1Y)),NA())</f>
        <v>2.2537816519442755E-2</v>
      </c>
      <c r="N1391" s="177">
        <f>IFERROR(_xll.qlIndexFixing(ONIndex1M,I1391,TRUE,_xll.ohTrigger(RecalcTrigger,Trigger1M)),NA())</f>
        <v>2.1575712340521358E-2</v>
      </c>
      <c r="O1391" s="44">
        <f>IFERROR(_xll.qlIndexFixing(ONIndex3M,I1391,TRUE,_xll.ohTrigger(RecalcTrigger,Trigger3M)),NA())</f>
        <v>2.2028462582743824E-2</v>
      </c>
      <c r="P1391" s="44">
        <f>IFERROR(_xll.qlIndexFixing(ONIndex6M,I1391,TRUE,_xll.ohTrigger(RecalcTrigger,Trigger6M)),NA())</f>
        <v>2.2175446386611952E-2</v>
      </c>
      <c r="Q1391" s="178">
        <f>IFERROR(_xll.qlIndexFixing(ONIndex1Y,I1391,TRUE,_xll.ohTrigger(RecalcTrigger,Trigger1Y)),NA())</f>
        <v>2.2557733777101019E-2</v>
      </c>
    </row>
    <row r="1392" spans="2:17" x14ac:dyDescent="0.2">
      <c r="B1392" s="39" t="s">
        <v>42</v>
      </c>
      <c r="D1392" s="42">
        <f>_xll.qlCalendarAdvance(Calendar,$D1391,B1392,"f",FALSE)</f>
        <v>49144</v>
      </c>
      <c r="E1392" s="172">
        <f>_xll.qlInterestRateIndexValueDate(IndexON,D1392)</f>
        <v>49144</v>
      </c>
      <c r="F1392" s="188">
        <f>IFERROR(_xll.qlIndexFixing(IndexON,D1392,TRUE,_xll.ohTrigger(RecalcTrigger,TriggerON)),NA())</f>
        <v>2.1076199210414703E-2</v>
      </c>
      <c r="H1392" s="42">
        <f>_xll.qlCalendarAdvance(Calendar,$H1391,B1392,"f",FALSE)</f>
        <v>49144</v>
      </c>
      <c r="I1392" s="172">
        <f>_xll.qlInterestRateIndexValueDate(Index1M,$H1392)</f>
        <v>49144</v>
      </c>
      <c r="J1392" s="177">
        <f>IFERROR(_xll.qlIndexFixing(Index1M,$H1392,TRUE,_xll.ohTrigger(RecalcTrigger,Trigger1M)),NA())</f>
        <v>2.1566512602307335E-2</v>
      </c>
      <c r="K1392" s="44">
        <f>IFERROR(_xll.qlIndexFixing(Index3M,H1392,TRUE,_xll.ohTrigger(RecalcTrigger,Trigger3M)),NA())</f>
        <v>2.2022237443585405E-2</v>
      </c>
      <c r="L1392" s="44">
        <f>IFERROR(_xll.qlIndexFixing(Index6M,$H1392,TRUE,_xll.ohTrigger(RecalcTrigger,Trigger6M)),NA())</f>
        <v>2.2166756738900072E-2</v>
      </c>
      <c r="M1392" s="178">
        <f>IFERROR(_xll.qlIndexFixing(Index1Y,$H1392,TRUE,_xll.ohTrigger(RecalcTrigger,Trigger1Y)),NA())</f>
        <v>2.2527003564551951E-2</v>
      </c>
      <c r="N1392" s="177">
        <f>IFERROR(_xll.qlIndexFixing(ONIndex1M,I1392,TRUE,_xll.ohTrigger(RecalcTrigger,Trigger1M)),NA())</f>
        <v>2.1566748750161402E-2</v>
      </c>
      <c r="O1392" s="44">
        <f>IFERROR(_xll.qlIndexFixing(ONIndex3M,I1392,TRUE,_xll.ohTrigger(RecalcTrigger,Trigger3M)),NA())</f>
        <v>2.2019665832798685E-2</v>
      </c>
      <c r="P1392" s="44">
        <f>IFERROR(_xll.qlIndexFixing(ONIndex6M,I1392,TRUE,_xll.ohTrigger(RecalcTrigger,Trigger6M)),NA())</f>
        <v>2.2166312788548526E-2</v>
      </c>
      <c r="Q1392" s="178">
        <f>IFERROR(_xll.qlIndexFixing(ONIndex1Y,I1392,TRUE,_xll.ohTrigger(RecalcTrigger,Trigger1Y)),NA())</f>
        <v>2.254775977903023E-2</v>
      </c>
    </row>
    <row r="1393" spans="2:17" x14ac:dyDescent="0.2">
      <c r="B1393" s="39" t="s">
        <v>42</v>
      </c>
      <c r="D1393" s="42">
        <f>_xll.qlCalendarAdvance(Calendar,$D1392,B1393,"f",FALSE)</f>
        <v>49151</v>
      </c>
      <c r="E1393" s="172">
        <f>_xll.qlInterestRateIndexValueDate(IndexON,D1393)</f>
        <v>49151</v>
      </c>
      <c r="F1393" s="188">
        <f>IFERROR(_xll.qlIndexFixing(IndexON,D1393,TRUE,_xll.ohTrigger(RecalcTrigger,TriggerON)),NA())</f>
        <v>2.1067912492657159E-2</v>
      </c>
      <c r="H1393" s="42">
        <f>_xll.qlCalendarAdvance(Calendar,$H1392,B1393,"f",FALSE)</f>
        <v>49151</v>
      </c>
      <c r="I1393" s="172">
        <f>_xll.qlInterestRateIndexValueDate(Index1M,$H1393)</f>
        <v>49151</v>
      </c>
      <c r="J1393" s="177">
        <f>IFERROR(_xll.qlIndexFixing(Index1M,$H1393,TRUE,_xll.ohTrigger(RecalcTrigger,Trigger1M)),NA())</f>
        <v>2.155744127826999E-2</v>
      </c>
      <c r="K1393" s="44">
        <f>IFERROR(_xll.qlIndexFixing(Index3M,H1393,TRUE,_xll.ohTrigger(RecalcTrigger,Trigger3M)),NA())</f>
        <v>2.2013276748868993E-2</v>
      </c>
      <c r="L1393" s="44">
        <f>IFERROR(_xll.qlIndexFixing(Index6M,$H1393,TRUE,_xll.ohTrigger(RecalcTrigger,Trigger6M)),NA())</f>
        <v>2.2157234504503028E-2</v>
      </c>
      <c r="M1393" s="178">
        <f>IFERROR(_xll.qlIndexFixing(Index1Y,$H1393,TRUE,_xll.ohTrigger(RecalcTrigger,Trigger1Y)),NA())</f>
        <v>2.2516167076349403E-2</v>
      </c>
      <c r="N1393" s="177">
        <f>IFERROR(_xll.qlIndexFixing(ONIndex1M,I1393,TRUE,_xll.ohTrigger(RecalcTrigger,Trigger1M)),NA())</f>
        <v>2.1557761559367616E-2</v>
      </c>
      <c r="O1393" s="44">
        <f>IFERROR(_xll.qlIndexFixing(ONIndex3M,I1393,TRUE,_xll.ohTrigger(RecalcTrigger,Trigger3M)),NA())</f>
        <v>2.2010853746060599E-2</v>
      </c>
      <c r="P1393" s="44">
        <f>IFERROR(_xll.qlIndexFixing(ONIndex6M,I1393,TRUE,_xll.ohTrigger(RecalcTrigger,Trigger6M)),NA())</f>
        <v>2.2157159007935023E-2</v>
      </c>
      <c r="Q1393" s="178">
        <f>IFERROR(_xll.qlIndexFixing(ONIndex1Y,I1393,TRUE,_xll.ohTrigger(RecalcTrigger,Trigger1Y)),NA())</f>
        <v>2.2537762652944382E-2</v>
      </c>
    </row>
    <row r="1394" spans="2:17" x14ac:dyDescent="0.2">
      <c r="B1394" s="39" t="s">
        <v>42</v>
      </c>
      <c r="D1394" s="42">
        <f>_xll.qlCalendarAdvance(Calendar,$D1393,B1394,"f",FALSE)</f>
        <v>49158</v>
      </c>
      <c r="E1394" s="172">
        <f>_xll.qlInterestRateIndexValueDate(IndexON,D1394)</f>
        <v>49158</v>
      </c>
      <c r="F1394" s="188">
        <f>IFERROR(_xll.qlIndexFixing(IndexON,D1394,TRUE,_xll.ohTrigger(RecalcTrigger,TriggerON)),NA())</f>
        <v>2.1059606931963515E-2</v>
      </c>
      <c r="H1394" s="42">
        <f>_xll.qlCalendarAdvance(Calendar,$H1393,B1394,"f",FALSE)</f>
        <v>49158</v>
      </c>
      <c r="I1394" s="172">
        <f>_xll.qlInterestRateIndexValueDate(Index1M,$H1394)</f>
        <v>49158</v>
      </c>
      <c r="J1394" s="177">
        <f>IFERROR(_xll.qlIndexFixing(Index1M,$H1394,TRUE,_xll.ohTrigger(RecalcTrigger,Trigger1M)),NA())</f>
        <v>2.1548372513803496E-2</v>
      </c>
      <c r="K1394" s="44">
        <f>IFERROR(_xll.qlIndexFixing(Index3M,H1394,TRUE,_xll.ohTrigger(RecalcTrigger,Trigger3M)),NA())</f>
        <v>2.2004300653082884E-2</v>
      </c>
      <c r="L1394" s="44">
        <f>IFERROR(_xll.qlIndexFixing(Index6M,$H1394,TRUE,_xll.ohTrigger(RecalcTrigger,Trigger6M)),NA())</f>
        <v>2.2147691908426453E-2</v>
      </c>
      <c r="M1394" s="178">
        <f>IFERROR(_xll.qlIndexFixing(Index1Y,$H1394,TRUE,_xll.ohTrigger(RecalcTrigger,Trigger1Y)),NA())</f>
        <v>2.2505307055586288E-2</v>
      </c>
      <c r="N1394" s="177">
        <f>IFERROR(_xll.qlIndexFixing(ONIndex1M,I1394,TRUE,_xll.ohTrigger(RecalcTrigger,Trigger1M)),NA())</f>
        <v>2.1548750768058955E-2</v>
      </c>
      <c r="O1394" s="44">
        <f>IFERROR(_xll.qlIndexFixing(ONIndex3M,I1394,TRUE,_xll.ohTrigger(RecalcTrigger,Trigger3M)),NA())</f>
        <v>2.200202632244852E-2</v>
      </c>
      <c r="P1394" s="44">
        <f>IFERROR(_xll.qlIndexFixing(ONIndex6M,I1394,TRUE,_xll.ohTrigger(RecalcTrigger,Trigger6M)),NA())</f>
        <v>2.2147985044771445E-2</v>
      </c>
      <c r="Q1394" s="178">
        <f>IFERROR(_xll.qlIndexFixing(ONIndex1Y,I1394,TRUE,_xll.ohTrigger(RecalcTrigger,Trigger1Y)),NA())</f>
        <v>2.2527742398762429E-2</v>
      </c>
    </row>
    <row r="1395" spans="2:17" x14ac:dyDescent="0.2">
      <c r="B1395" s="39" t="s">
        <v>42</v>
      </c>
      <c r="D1395" s="42">
        <f>_xll.qlCalendarAdvance(Calendar,$D1394,B1395,"f",FALSE)</f>
        <v>49165</v>
      </c>
      <c r="E1395" s="172">
        <f>_xll.qlInterestRateIndexValueDate(IndexON,D1395)</f>
        <v>49165</v>
      </c>
      <c r="F1395" s="188">
        <f>IFERROR(_xll.qlIndexFixing(IndexON,D1395,TRUE,_xll.ohTrigger(RecalcTrigger,TriggerON)),NA())</f>
        <v>2.1051282528414816E-2</v>
      </c>
      <c r="H1395" s="42">
        <f>_xll.qlCalendarAdvance(Calendar,$H1394,B1395,"f",FALSE)</f>
        <v>49165</v>
      </c>
      <c r="I1395" s="172">
        <f>_xll.qlInterestRateIndexValueDate(Index1M,$H1395)</f>
        <v>49165</v>
      </c>
      <c r="J1395" s="177">
        <f>IFERROR(_xll.qlIndexFixing(Index1M,$H1395,TRUE,_xll.ohTrigger(RecalcTrigger,Trigger1M)),NA())</f>
        <v>2.1539267012788559E-2</v>
      </c>
      <c r="K1395" s="44">
        <f>IFERROR(_xll.qlIndexFixing(Index3M,H1395,TRUE,_xll.ohTrigger(RecalcTrigger,Trigger3M)),NA())</f>
        <v>2.1995309156334557E-2</v>
      </c>
      <c r="L1395" s="44">
        <f>IFERROR(_xll.qlIndexFixing(Index6M,$H1395,TRUE,_xll.ohTrigger(RecalcTrigger,Trigger6M)),NA())</f>
        <v>2.2138128950961049E-2</v>
      </c>
      <c r="M1395" s="178">
        <f>IFERROR(_xll.qlIndexFixing(Index1Y,$H1395,TRUE,_xll.ohTrigger(RecalcTrigger,Trigger1Y)),NA())</f>
        <v>2.2494423503014893E-2</v>
      </c>
      <c r="N1395" s="177">
        <f>IFERROR(_xll.qlIndexFixing(ONIndex1M,I1395,TRUE,_xll.ohTrigger(RecalcTrigger,Trigger1M)),NA())</f>
        <v>2.1539716376235418E-2</v>
      </c>
      <c r="O1395" s="44">
        <f>IFERROR(_xll.qlIndexFixing(ONIndex3M,I1395,TRUE,_xll.ohTrigger(RecalcTrigger,Trigger3M)),NA())</f>
        <v>2.1993183561962448E-2</v>
      </c>
      <c r="P1395" s="44">
        <f>IFERROR(_xll.qlIndexFixing(ONIndex6M,I1395,TRUE,_xll.ohTrigger(RecalcTrigger,Trigger6M)),NA())</f>
        <v>2.2138790899057792E-2</v>
      </c>
      <c r="Q1395" s="178">
        <f>IFERROR(_xll.qlIndexFixing(ONIndex1Y,I1395,TRUE,_xll.ohTrigger(RecalcTrigger,Trigger1Y)),NA())</f>
        <v>2.2517699016565418E-2</v>
      </c>
    </row>
    <row r="1396" spans="2:17" x14ac:dyDescent="0.2">
      <c r="B1396" s="39" t="s">
        <v>42</v>
      </c>
      <c r="D1396" s="42">
        <f>_xll.qlCalendarAdvance(Calendar,$D1395,B1396,"f",FALSE)</f>
        <v>49172</v>
      </c>
      <c r="E1396" s="172">
        <f>_xll.qlInterestRateIndexValueDate(IndexON,D1396)</f>
        <v>49172</v>
      </c>
      <c r="F1396" s="188">
        <f>IFERROR(_xll.qlIndexFixing(IndexON,D1396,TRUE,_xll.ohTrigger(RecalcTrigger,TriggerON)),NA())</f>
        <v>2.1042939281848971E-2</v>
      </c>
      <c r="H1396" s="42">
        <f>_xll.qlCalendarAdvance(Calendar,$H1395,B1396,"f",FALSE)</f>
        <v>49172</v>
      </c>
      <c r="I1396" s="172">
        <f>_xll.qlInterestRateIndexValueDate(Index1M,$H1396)</f>
        <v>49172</v>
      </c>
      <c r="J1396" s="177">
        <f>IFERROR(_xll.qlIndexFixing(Index1M,$H1396,TRUE,_xll.ohTrigger(RecalcTrigger,Trigger1M)),NA())</f>
        <v>2.15301378740143E-2</v>
      </c>
      <c r="K1396" s="44">
        <f>IFERROR(_xll.qlIndexFixing(Index3M,H1396,TRUE,_xll.ohTrigger(RecalcTrigger,Trigger3M)),NA())</f>
        <v>2.1986302258727077E-2</v>
      </c>
      <c r="L1396" s="44">
        <f>IFERROR(_xll.qlIndexFixing(Index6M,$H1396,TRUE,_xll.ohTrigger(RecalcTrigger,Trigger6M)),NA())</f>
        <v>2.2128545632397974E-2</v>
      </c>
      <c r="M1396" s="178">
        <f>IFERROR(_xll.qlIndexFixing(Index1Y,$H1396,TRUE,_xll.ohTrigger(RecalcTrigger,Trigger1Y)),NA())</f>
        <v>2.248351641938906E-2</v>
      </c>
      <c r="N1396" s="177">
        <f>IFERROR(_xll.qlIndexFixing(ONIndex1M,I1396,TRUE,_xll.ohTrigger(RecalcTrigger,Trigger1M)),NA())</f>
        <v>2.1530658383978052E-2</v>
      </c>
      <c r="O1396" s="44">
        <f>IFERROR(_xll.qlIndexFixing(ONIndex3M,I1396,TRUE,_xll.ohTrigger(RecalcTrigger,Trigger3M)),NA())</f>
        <v>2.198432546468343E-2</v>
      </c>
      <c r="P1396" s="44">
        <f>IFERROR(_xll.qlIndexFixing(ONIndex6M,I1396,TRUE,_xll.ohTrigger(RecalcTrigger,Trigger6M)),NA())</f>
        <v>2.2129576570794063E-2</v>
      </c>
      <c r="Q1396" s="178">
        <f>IFERROR(_xll.qlIndexFixing(ONIndex1Y,I1396,TRUE,_xll.ohTrigger(RecalcTrigger,Trigger1Y)),NA())</f>
        <v>2.2507632506191255E-2</v>
      </c>
    </row>
    <row r="1397" spans="2:17" x14ac:dyDescent="0.2">
      <c r="B1397" s="39" t="s">
        <v>42</v>
      </c>
      <c r="D1397" s="42">
        <f>_xll.qlCalendarAdvance(Calendar,$D1396,B1397,"f",FALSE)</f>
        <v>49179</v>
      </c>
      <c r="E1397" s="172">
        <f>_xll.qlInterestRateIndexValueDate(IndexON,D1397)</f>
        <v>49179</v>
      </c>
      <c r="F1397" s="188">
        <f>IFERROR(_xll.qlIndexFixing(IndexON,D1397,TRUE,_xll.ohTrigger(RecalcTrigger,TriggerON)),NA())</f>
        <v>2.1034577192428072E-2</v>
      </c>
      <c r="H1397" s="42">
        <f>_xll.qlCalendarAdvance(Calendar,$H1396,B1397,"f",FALSE)</f>
        <v>49179</v>
      </c>
      <c r="I1397" s="172">
        <f>_xll.qlInterestRateIndexValueDate(Index1M,$H1397)</f>
        <v>49179</v>
      </c>
      <c r="J1397" s="177">
        <f>IFERROR(_xll.qlIndexFixing(Index1M,$H1397,TRUE,_xll.ohTrigger(RecalcTrigger,Trigger1M)),NA())</f>
        <v>2.1520985097534747E-2</v>
      </c>
      <c r="K1397" s="44">
        <f>IFERROR(_xll.qlIndexFixing(Index3M,H1397,TRUE,_xll.ohTrigger(RecalcTrigger,Trigger3M)),NA())</f>
        <v>2.1977279960364398E-2</v>
      </c>
      <c r="L1397" s="44">
        <f>IFERROR(_xll.qlIndexFixing(Index6M,$H1397,TRUE,_xll.ohTrigger(RecalcTrigger,Trigger6M)),NA())</f>
        <v>2.2118941953030574E-2</v>
      </c>
      <c r="M1397" s="178">
        <f>IFERROR(_xll.qlIndexFixing(Index1Y,$H1397,TRUE,_xll.ohTrigger(RecalcTrigger,Trigger1Y)),NA())</f>
        <v>2.2472585805464185E-2</v>
      </c>
      <c r="N1397" s="177">
        <f>IFERROR(_xll.qlIndexFixing(ONIndex1M,I1397,TRUE,_xll.ohTrigger(RecalcTrigger,Trigger1M)),NA())</f>
        <v>2.1521576791286856E-2</v>
      </c>
      <c r="O1397" s="44">
        <f>IFERROR(_xll.qlIndexFixing(ONIndex3M,I1397,TRUE,_xll.ohTrigger(RecalcTrigger,Trigger3M)),NA())</f>
        <v>2.1975452030449372E-2</v>
      </c>
      <c r="P1397" s="44">
        <f>IFERROR(_xll.qlIndexFixing(ONIndex6M,I1397,TRUE,_xll.ohTrigger(RecalcTrigger,Trigger6M)),NA())</f>
        <v>2.2120342060061304E-2</v>
      </c>
      <c r="Q1397" s="178">
        <f>IFERROR(_xll.qlIndexFixing(ONIndex1Y,I1397,TRUE,_xll.ohTrigger(RecalcTrigger,Trigger1Y)),NA())</f>
        <v>2.2497542867802034E-2</v>
      </c>
    </row>
    <row r="1398" spans="2:17" x14ac:dyDescent="0.2">
      <c r="B1398" s="39" t="s">
        <v>42</v>
      </c>
      <c r="D1398" s="42">
        <f>_xll.qlCalendarAdvance(Calendar,$D1397,B1398,"f",FALSE)</f>
        <v>49186</v>
      </c>
      <c r="E1398" s="172">
        <f>_xll.qlInterestRateIndexValueDate(IndexON,D1398)</f>
        <v>49186</v>
      </c>
      <c r="F1398" s="188">
        <f>IFERROR(_xll.qlIndexFixing(IndexON,D1398,TRUE,_xll.ohTrigger(RecalcTrigger,TriggerON)),NA())</f>
        <v>2.102619625990898E-2</v>
      </c>
      <c r="H1398" s="42">
        <f>_xll.qlCalendarAdvance(Calendar,$H1397,B1398,"f",FALSE)</f>
        <v>49186</v>
      </c>
      <c r="I1398" s="172">
        <f>_xll.qlInterestRateIndexValueDate(Index1M,$H1398)</f>
        <v>49186</v>
      </c>
      <c r="J1398" s="177">
        <f>IFERROR(_xll.qlIndexFixing(Index1M,$H1398,TRUE,_xll.ohTrigger(RecalcTrigger,Trigger1M)),NA())</f>
        <v>2.1511880098314916E-2</v>
      </c>
      <c r="K1398" s="44">
        <f>IFERROR(_xll.qlIndexFixing(Index3M,H1398,TRUE,_xll.ohTrigger(RecalcTrigger,Trigger3M)),NA())</f>
        <v>2.1968242261351353E-2</v>
      </c>
      <c r="L1398" s="44">
        <f>IFERROR(_xll.qlIndexFixing(Index6M,$H1398,TRUE,_xll.ohTrigger(RecalcTrigger,Trigger6M)),NA())</f>
        <v>2.2109372320637755E-2</v>
      </c>
      <c r="M1398" s="178">
        <f>IFERROR(_xll.qlIndexFixing(Index1Y,$H1398,TRUE,_xll.ohTrigger(RecalcTrigger,Trigger1Y)),NA())</f>
        <v>2.2461631661997439E-2</v>
      </c>
      <c r="N1398" s="177">
        <f>IFERROR(_xll.qlIndexFixing(ONIndex1M,I1398,TRUE,_xll.ohTrigger(RecalcTrigger,Trigger1M)),NA())</f>
        <v>2.1512471598080785E-2</v>
      </c>
      <c r="O1398" s="44">
        <f>IFERROR(_xll.qlIndexFixing(ONIndex3M,I1398,TRUE,_xll.ohTrigger(RecalcTrigger,Trigger3M)),NA())</f>
        <v>2.1966563259503413E-2</v>
      </c>
      <c r="P1398" s="44">
        <f>IFERROR(_xll.qlIndexFixing(ONIndex6M,I1398,TRUE,_xll.ohTrigger(RecalcTrigger,Trigger6M)),NA())</f>
        <v>2.2111087366535331E-2</v>
      </c>
      <c r="Q1398" s="178">
        <f>IFERROR(_xll.qlIndexFixing(ONIndex1Y,I1398,TRUE,_xll.ohTrigger(RecalcTrigger,Trigger1Y)),NA())</f>
        <v>2.2487430101235661E-2</v>
      </c>
    </row>
    <row r="1399" spans="2:17" x14ac:dyDescent="0.2">
      <c r="B1399" s="39" t="s">
        <v>42</v>
      </c>
      <c r="D1399" s="42">
        <f>_xll.qlCalendarAdvance(Calendar,$D1398,B1399,"f",FALSE)</f>
        <v>49193</v>
      </c>
      <c r="E1399" s="172">
        <f>_xll.qlInterestRateIndexValueDate(IndexON,D1399)</f>
        <v>49193</v>
      </c>
      <c r="F1399" s="188">
        <f>IFERROR(_xll.qlIndexFixing(IndexON,D1399,TRUE,_xll.ohTrigger(RecalcTrigger,TriggerON)),NA())</f>
        <v>2.101779648461588E-2</v>
      </c>
      <c r="H1399" s="42">
        <f>_xll.qlCalendarAdvance(Calendar,$H1398,B1399,"f",FALSE)</f>
        <v>49193</v>
      </c>
      <c r="I1399" s="172">
        <f>_xll.qlInterestRateIndexValueDate(Index1M,$H1399)</f>
        <v>49193</v>
      </c>
      <c r="J1399" s="177">
        <f>IFERROR(_xll.qlIndexFixing(Index1M,$H1399,TRUE,_xll.ohTrigger(RecalcTrigger,Trigger1M)),NA())</f>
        <v>2.1502686735629904E-2</v>
      </c>
      <c r="K1399" s="44">
        <f>IFERROR(_xll.qlIndexFixing(Index3M,H1399,TRUE,_xll.ohTrigger(RecalcTrigger,Trigger3M)),NA())</f>
        <v>2.1959179355610745E-2</v>
      </c>
      <c r="L1399" s="44">
        <f>IFERROR(_xll.qlIndexFixing(Index6M,$H1399,TRUE,_xll.ohTrigger(RecalcTrigger,Trigger6M)),NA())</f>
        <v>2.2099760935710651E-2</v>
      </c>
      <c r="M1399" s="178">
        <f>IFERROR(_xll.qlIndexFixing(Index1Y,$H1399,TRUE,_xll.ohTrigger(RecalcTrigger,Trigger1Y)),NA())</f>
        <v>2.2450653989747771E-2</v>
      </c>
      <c r="N1399" s="177">
        <f>IFERROR(_xll.qlIndexFixing(ONIndex1M,I1399,TRUE,_xll.ohTrigger(RecalcTrigger,Trigger1M)),NA())</f>
        <v>2.1503342804440884E-2</v>
      </c>
      <c r="O1399" s="44">
        <f>IFERROR(_xll.qlIndexFixing(ONIndex3M,I1399,TRUE,_xll.ohTrigger(RecalcTrigger,Trigger3M)),NA())</f>
        <v>2.1957659151683462E-2</v>
      </c>
      <c r="P1399" s="44">
        <f>IFERROR(_xll.qlIndexFixing(ONIndex6M,I1399,TRUE,_xll.ohTrigger(RecalcTrigger,Trigger6M)),NA())</f>
        <v>2.2101812490621375E-2</v>
      </c>
      <c r="Q1399" s="178">
        <f>IFERROR(_xll.qlIndexFixing(ONIndex1Y,I1399,TRUE,_xll.ohTrigger(RecalcTrigger,Trigger1Y)),NA())</f>
        <v>2.247729420665423E-2</v>
      </c>
    </row>
    <row r="1400" spans="2:17" x14ac:dyDescent="0.2">
      <c r="B1400" s="39" t="s">
        <v>42</v>
      </c>
      <c r="D1400" s="42">
        <f>_xll.qlCalendarAdvance(Calendar,$D1399,B1400,"f",FALSE)</f>
        <v>49200</v>
      </c>
      <c r="E1400" s="172">
        <f>_xll.qlInterestRateIndexValueDate(IndexON,D1400)</f>
        <v>49200</v>
      </c>
      <c r="F1400" s="188">
        <f>IFERROR(_xll.qlIndexFixing(IndexON,D1400,TRUE,_xll.ohTrigger(RecalcTrigger,TriggerON)),NA())</f>
        <v>2.100937786638668E-2</v>
      </c>
      <c r="H1400" s="42">
        <f>_xll.qlCalendarAdvance(Calendar,$H1399,B1400,"f",FALSE)</f>
        <v>49200</v>
      </c>
      <c r="I1400" s="172">
        <f>_xll.qlInterestRateIndexValueDate(Index1M,$H1400)</f>
        <v>49200</v>
      </c>
      <c r="J1400" s="177">
        <f>IFERROR(_xll.qlIndexFixing(Index1M,$H1400,TRUE,_xll.ohTrigger(RecalcTrigger,Trigger1M)),NA())</f>
        <v>2.1493469738884961E-2</v>
      </c>
      <c r="K1400" s="44">
        <f>IFERROR(_xll.qlIndexFixing(Index3M,H1400,TRUE,_xll.ohTrigger(RecalcTrigger,Trigger3M)),NA())</f>
        <v>2.1950112499532725E-2</v>
      </c>
      <c r="L1400" s="44">
        <f>IFERROR(_xll.qlIndexFixing(Index6M,$H1400,TRUE,_xll.ohTrigger(RecalcTrigger,Trigger6M)),NA())</f>
        <v>2.2090102283063118E-2</v>
      </c>
      <c r="M1400" s="178">
        <f>IFERROR(_xll.qlIndexFixing(Index1Y,$H1400,TRUE,_xll.ohTrigger(RecalcTrigger,Trigger1Y)),NA())</f>
        <v>2.243965278947524E-2</v>
      </c>
      <c r="N1400" s="177">
        <f>IFERROR(_xll.qlIndexFixing(ONIndex1M,I1400,TRUE,_xll.ohTrigger(RecalcTrigger,Trigger1M)),NA())</f>
        <v>2.1494190410286107E-2</v>
      </c>
      <c r="O1400" s="44">
        <f>IFERROR(_xll.qlIndexFixing(ONIndex3M,I1400,TRUE,_xll.ohTrigger(RecalcTrigger,Trigger3M)),NA())</f>
        <v>2.1948739706989517E-2</v>
      </c>
      <c r="P1400" s="44">
        <f>IFERROR(_xll.qlIndexFixing(ONIndex6M,I1400,TRUE,_xll.ohTrigger(RecalcTrigger,Trigger6M)),NA())</f>
        <v>2.209251743223839E-2</v>
      </c>
      <c r="Q1400" s="178">
        <f>IFERROR(_xll.qlIndexFixing(ONIndex1Y,I1400,TRUE,_xll.ohTrigger(RecalcTrigger,Trigger1Y)),NA())</f>
        <v>2.246713518405774E-2</v>
      </c>
    </row>
    <row r="1401" spans="2:17" x14ac:dyDescent="0.2">
      <c r="B1401" s="39" t="s">
        <v>42</v>
      </c>
      <c r="D1401" s="42">
        <f>_xll.qlCalendarAdvance(Calendar,$D1400,B1401,"f",FALSE)</f>
        <v>49207</v>
      </c>
      <c r="E1401" s="172">
        <f>_xll.qlInterestRateIndexValueDate(IndexON,D1401)</f>
        <v>49207</v>
      </c>
      <c r="F1401" s="188">
        <f>IFERROR(_xll.qlIndexFixing(IndexON,D1401,TRUE,_xll.ohTrigger(RecalcTrigger,TriggerON)),NA())</f>
        <v>2.1000940405140334E-2</v>
      </c>
      <c r="H1401" s="42">
        <f>_xll.qlCalendarAdvance(Calendar,$H1400,B1401,"f",FALSE)</f>
        <v>49207</v>
      </c>
      <c r="I1401" s="172">
        <f>_xll.qlInterestRateIndexValueDate(Index1M,$H1401)</f>
        <v>49207</v>
      </c>
      <c r="J1401" s="177">
        <f>IFERROR(_xll.qlIndexFixing(Index1M,$H1401,TRUE,_xll.ohTrigger(RecalcTrigger,Trigger1M)),NA())</f>
        <v>2.1484229108128715E-2</v>
      </c>
      <c r="K1401" s="44">
        <f>IFERROR(_xll.qlIndexFixing(Index3M,H1401,TRUE,_xll.ohTrigger(RecalcTrigger,Trigger3M)),NA())</f>
        <v>2.1941030243810812E-2</v>
      </c>
      <c r="L1401" s="44">
        <f>IFERROR(_xll.qlIndexFixing(Index6M,$H1401,TRUE,_xll.ohTrigger(RecalcTrigger,Trigger6M)),NA())</f>
        <v>2.2080423273638392E-2</v>
      </c>
      <c r="M1401" s="178">
        <f>IFERROR(_xll.qlIndexFixing(Index1Y,$H1401,TRUE,_xll.ohTrigger(RecalcTrigger,Trigger1Y)),NA())</f>
        <v>2.2428628061941902E-2</v>
      </c>
      <c r="N1401" s="177">
        <f>IFERROR(_xll.qlIndexFixing(ONIndex1M,I1401,TRUE,_xll.ohTrigger(RecalcTrigger,Trigger1M)),NA())</f>
        <v>2.1485014415697501E-2</v>
      </c>
      <c r="O1401" s="44">
        <f>IFERROR(_xll.qlIndexFixing(ONIndex3M,I1401,TRUE,_xll.ohTrigger(RecalcTrigger,Trigger3M)),NA())</f>
        <v>2.1939804925502626E-2</v>
      </c>
      <c r="P1401" s="44">
        <f>IFERROR(_xll.qlIndexFixing(ONIndex6M,I1401,TRUE,_xll.ohTrigger(RecalcTrigger,Trigger6M)),NA())</f>
        <v>2.2083202191143236E-2</v>
      </c>
      <c r="Q1401" s="178">
        <f>IFERROR(_xll.qlIndexFixing(ONIndex1Y,I1401,TRUE,_xll.ohTrigger(RecalcTrigger,Trigger1Y)),NA())</f>
        <v>2.2456953033365146E-2</v>
      </c>
    </row>
    <row r="1402" spans="2:17" x14ac:dyDescent="0.2">
      <c r="B1402" s="39" t="s">
        <v>42</v>
      </c>
      <c r="D1402" s="42">
        <f>_xll.qlCalendarAdvance(Calendar,$D1401,B1402,"f",FALSE)</f>
        <v>49214</v>
      </c>
      <c r="E1402" s="172">
        <f>_xll.qlInterestRateIndexValueDate(IndexON,D1402)</f>
        <v>49214</v>
      </c>
      <c r="F1402" s="188">
        <f>IFERROR(_xll.qlIndexFixing(IndexON,D1402,TRUE,_xll.ohTrigger(RecalcTrigger,TriggerON)),NA())</f>
        <v>2.0992484101038933E-2</v>
      </c>
      <c r="H1402" s="42">
        <f>_xll.qlCalendarAdvance(Calendar,$H1401,B1402,"f",FALSE)</f>
        <v>49214</v>
      </c>
      <c r="I1402" s="172">
        <f>_xll.qlInterestRateIndexValueDate(Index1M,$H1402)</f>
        <v>49214</v>
      </c>
      <c r="J1402" s="177">
        <f>IFERROR(_xll.qlIndexFixing(Index1M,$H1402,TRUE,_xll.ohTrigger(RecalcTrigger,Trigger1M)),NA())</f>
        <v>2.1474964843420596E-2</v>
      </c>
      <c r="K1402" s="44">
        <f>IFERROR(_xll.qlIndexFixing(Index3M,H1402,TRUE,_xll.ohTrigger(RecalcTrigger,Trigger3M)),NA())</f>
        <v>2.1931932588548319E-2</v>
      </c>
      <c r="L1402" s="44">
        <f>IFERROR(_xll.qlIndexFixing(Index6M,$H1402,TRUE,_xll.ohTrigger(RecalcTrigger,Trigger6M)),NA())</f>
        <v>2.2070723907727078E-2</v>
      </c>
      <c r="M1402" s="178">
        <f>IFERROR(_xll.qlIndexFixing(Index1Y,$H1402,TRUE,_xll.ohTrigger(RecalcTrigger,Trigger1Y)),NA())</f>
        <v>2.2417579807911814E-2</v>
      </c>
      <c r="N1402" s="177">
        <f>IFERROR(_xll.qlIndexFixing(ONIndex1M,I1402,TRUE,_xll.ohTrigger(RecalcTrigger,Trigger1M)),NA())</f>
        <v>2.1475814820675065E-2</v>
      </c>
      <c r="O1402" s="44">
        <f>IFERROR(_xll.qlIndexFixing(ONIndex3M,I1402,TRUE,_xll.ohTrigger(RecalcTrigger,Trigger3M)),NA())</f>
        <v>2.1930854807060696E-2</v>
      </c>
      <c r="P1402" s="44">
        <f>IFERROR(_xll.qlIndexFixing(ONIndex6M,I1402,TRUE,_xll.ohTrigger(RecalcTrigger,Trigger6M)),NA())</f>
        <v>2.2073866767579053E-2</v>
      </c>
      <c r="Q1402" s="178">
        <f>IFERROR(_xll.qlIndexFixing(ONIndex1Y,I1402,TRUE,_xll.ohTrigger(RecalcTrigger,Trigger1Y)),NA())</f>
        <v>2.2446747754657492E-2</v>
      </c>
    </row>
    <row r="1403" spans="2:17" x14ac:dyDescent="0.2">
      <c r="B1403" s="39" t="s">
        <v>42</v>
      </c>
      <c r="D1403" s="42">
        <f>_xll.qlCalendarAdvance(Calendar,$D1402,B1403,"f",FALSE)</f>
        <v>49221</v>
      </c>
      <c r="E1403" s="172">
        <f>_xll.qlInterestRateIndexValueDate(IndexON,D1403)</f>
        <v>49221</v>
      </c>
      <c r="F1403" s="188">
        <f>IFERROR(_xll.qlIndexFixing(IndexON,D1403,TRUE,_xll.ohTrigger(RecalcTrigger,TriggerON)),NA())</f>
        <v>2.0984008954001432E-2</v>
      </c>
      <c r="H1403" s="42">
        <f>_xll.qlCalendarAdvance(Calendar,$H1402,B1403,"f",FALSE)</f>
        <v>49221</v>
      </c>
      <c r="I1403" s="172">
        <f>_xll.qlInterestRateIndexValueDate(Index1M,$H1403)</f>
        <v>49221</v>
      </c>
      <c r="J1403" s="177">
        <f>IFERROR(_xll.qlIndexFixing(Index1M,$H1403,TRUE,_xll.ohTrigger(RecalcTrigger,Trigger1M)),NA())</f>
        <v>2.146557205015439E-2</v>
      </c>
      <c r="K1403" s="44">
        <f>IFERROR(_xll.qlIndexFixing(Index3M,H1403,TRUE,_xll.ohTrigger(RecalcTrigger,Trigger3M)),NA())</f>
        <v>2.1922822760206743E-2</v>
      </c>
      <c r="L1403" s="44">
        <f>IFERROR(_xll.qlIndexFixing(Index6M,$H1403,TRUE,_xll.ohTrigger(RecalcTrigger,Trigger6M)),NA())</f>
        <v>2.2060967092120753E-2</v>
      </c>
      <c r="M1403" s="178">
        <f>IFERROR(_xll.qlIndexFixing(Index1Y,$H1403,TRUE,_xll.ohTrigger(RecalcTrigger,Trigger1Y)),NA())</f>
        <v>2.2406508045396789E-2</v>
      </c>
      <c r="N1403" s="177">
        <f>IFERROR(_xll.qlIndexFixing(ONIndex1M,I1403,TRUE,_xll.ohTrigger(RecalcTrigger,Trigger1M)),NA())</f>
        <v>2.1466591625137754E-2</v>
      </c>
      <c r="O1403" s="44">
        <f>IFERROR(_xll.qlIndexFixing(ONIndex3M,I1403,TRUE,_xll.ohTrigger(RecalcTrigger,Trigger3M)),NA())</f>
        <v>2.1921889351906865E-2</v>
      </c>
      <c r="P1403" s="44">
        <f>IFERROR(_xll.qlIndexFixing(ONIndex6M,I1403,TRUE,_xll.ohTrigger(RecalcTrigger,Trigger6M)),NA())</f>
        <v>2.2064511161545841E-2</v>
      </c>
      <c r="Q1403" s="178">
        <f>IFERROR(_xll.qlIndexFixing(ONIndex1Y,I1403,TRUE,_xll.ohTrigger(RecalcTrigger,Trigger1Y)),NA())</f>
        <v>2.2436519347853734E-2</v>
      </c>
    </row>
    <row r="1404" spans="2:17" x14ac:dyDescent="0.2">
      <c r="B1404" s="39" t="s">
        <v>42</v>
      </c>
      <c r="D1404" s="42">
        <f>_xll.qlCalendarAdvance(Calendar,$D1403,B1404,"f",FALSE)</f>
        <v>49228</v>
      </c>
      <c r="E1404" s="172">
        <f>_xll.qlInterestRateIndexValueDate(IndexON,D1404)</f>
        <v>49228</v>
      </c>
      <c r="F1404" s="188">
        <f>IFERROR(_xll.qlIndexFixing(IndexON,D1404,TRUE,_xll.ohTrigger(RecalcTrigger,TriggerON)),NA())</f>
        <v>2.0975514964108877E-2</v>
      </c>
      <c r="H1404" s="42">
        <f>_xll.qlCalendarAdvance(Calendar,$H1403,B1404,"f",FALSE)</f>
        <v>49228</v>
      </c>
      <c r="I1404" s="172">
        <f>_xll.qlInterestRateIndexValueDate(Index1M,$H1404)</f>
        <v>49228</v>
      </c>
      <c r="J1404" s="177">
        <f>IFERROR(_xll.qlIndexFixing(Index1M,$H1404,TRUE,_xll.ohTrigger(RecalcTrigger,Trigger1M)),NA())</f>
        <v>2.1456253811390626E-2</v>
      </c>
      <c r="K1404" s="44">
        <f>IFERROR(_xll.qlIndexFixing(Index3M,H1404,TRUE,_xll.ohTrigger(RecalcTrigger,Trigger3M)),NA())</f>
        <v>2.1913692659499995E-2</v>
      </c>
      <c r="L1404" s="44">
        <f>IFERROR(_xll.qlIndexFixing(Index6M,$H1404,TRUE,_xll.ohTrigger(RecalcTrigger,Trigger6M)),NA())</f>
        <v>2.2051224974696047E-2</v>
      </c>
      <c r="M1404" s="178">
        <f>IFERROR(_xll.qlIndexFixing(Index1Y,$H1404,TRUE,_xll.ohTrigger(RecalcTrigger,Trigger1Y)),NA())</f>
        <v>2.2395413362201078E-2</v>
      </c>
      <c r="N1404" s="177">
        <f>IFERROR(_xll.qlIndexFixing(ONIndex1M,I1404,TRUE,_xll.ohTrigger(RecalcTrigger,Trigger1M)),NA())</f>
        <v>2.1457344829166614E-2</v>
      </c>
      <c r="O1404" s="44">
        <f>IFERROR(_xll.qlIndexFixing(ONIndex3M,I1404,TRUE,_xll.ohTrigger(RecalcTrigger,Trigger3M)),NA())</f>
        <v>2.1912908559960087E-2</v>
      </c>
      <c r="P1404" s="44">
        <f>IFERROR(_xll.qlIndexFixing(ONIndex6M,I1404,TRUE,_xll.ohTrigger(RecalcTrigger,Trigger6M)),NA())</f>
        <v>2.2055135372881507E-2</v>
      </c>
      <c r="Q1404" s="178">
        <f>IFERROR(_xll.qlIndexFixing(ONIndex1Y,I1404,TRUE,_xll.ohTrigger(RecalcTrigger,Trigger1Y)),NA())</f>
        <v>2.2426267813034917E-2</v>
      </c>
    </row>
    <row r="1405" spans="2:17" x14ac:dyDescent="0.2">
      <c r="B1405" s="39" t="s">
        <v>42</v>
      </c>
      <c r="D1405" s="42">
        <f>_xll.qlCalendarAdvance(Calendar,$D1404,B1405,"f",FALSE)</f>
        <v>49235</v>
      </c>
      <c r="E1405" s="172">
        <f>_xll.qlInterestRateIndexValueDate(IndexON,D1405)</f>
        <v>49235</v>
      </c>
      <c r="F1405" s="188">
        <f>IFERROR(_xll.qlIndexFixing(IndexON,D1405,TRUE,_xll.ohTrigger(RecalcTrigger,TriggerON)),NA())</f>
        <v>2.0967002131199175E-2</v>
      </c>
      <c r="H1405" s="42">
        <f>_xll.qlCalendarAdvance(Calendar,$H1404,B1405,"f",FALSE)</f>
        <v>49235</v>
      </c>
      <c r="I1405" s="172">
        <f>_xll.qlInterestRateIndexValueDate(Index1M,$H1405)</f>
        <v>49235</v>
      </c>
      <c r="J1405" s="177">
        <f>IFERROR(_xll.qlIndexFixing(Index1M,$H1405,TRUE,_xll.ohTrigger(RecalcTrigger,Trigger1M)),NA())</f>
        <v>2.1446911935400475E-2</v>
      </c>
      <c r="K1405" s="44">
        <f>IFERROR(_xll.qlIndexFixing(Index3M,H1405,TRUE,_xll.ohTrigger(RecalcTrigger,Trigger3M)),NA())</f>
        <v>2.1904547158877581E-2</v>
      </c>
      <c r="L1405" s="44">
        <f>IFERROR(_xll.qlIndexFixing(Index6M,$H1405,TRUE,_xll.ohTrigger(RecalcTrigger,Trigger6M)),NA())</f>
        <v>2.2041462500714454E-2</v>
      </c>
      <c r="M1405" s="178">
        <f>IFERROR(_xll.qlIndexFixing(Index1Y,$H1405,TRUE,_xll.ohTrigger(RecalcTrigger,Trigger1Y)),NA())</f>
        <v>2.238429703278455E-2</v>
      </c>
      <c r="N1405" s="177">
        <f>IFERROR(_xll.qlIndexFixing(ONIndex1M,I1405,TRUE,_xll.ohTrigger(RecalcTrigger,Trigger1M)),NA())</f>
        <v>2.1448074432680597E-2</v>
      </c>
      <c r="O1405" s="44">
        <f>IFERROR(_xll.qlIndexFixing(ONIndex3M,I1405,TRUE,_xll.ohTrigger(RecalcTrigger,Trigger3M)),NA())</f>
        <v>2.190391243105827E-2</v>
      </c>
      <c r="P1405" s="44">
        <f>IFERROR(_xll.qlIndexFixing(ONIndex6M,I1405,TRUE,_xll.ohTrigger(RecalcTrigger,Trigger6M)),NA())</f>
        <v>2.2045739401748143E-2</v>
      </c>
      <c r="Q1405" s="178">
        <f>IFERROR(_xll.qlIndexFixing(ONIndex1Y,I1405,TRUE,_xll.ohTrigger(RecalcTrigger,Trigger1Y)),NA())</f>
        <v>2.2415993150038949E-2</v>
      </c>
    </row>
    <row r="1406" spans="2:17" x14ac:dyDescent="0.2">
      <c r="B1406" s="39" t="s">
        <v>42</v>
      </c>
      <c r="D1406" s="42">
        <f>_xll.qlCalendarAdvance(Calendar,$D1405,B1406,"f",FALSE)</f>
        <v>49242</v>
      </c>
      <c r="E1406" s="172">
        <f>_xll.qlInterestRateIndexValueDate(IndexON,D1406)</f>
        <v>49242</v>
      </c>
      <c r="F1406" s="188">
        <f>IFERROR(_xll.qlIndexFixing(IndexON,D1406,TRUE,_xll.ohTrigger(RecalcTrigger,TriggerON)),NA())</f>
        <v>2.0958470455434419E-2</v>
      </c>
      <c r="H1406" s="42">
        <f>_xll.qlCalendarAdvance(Calendar,$H1405,B1406,"f",FALSE)</f>
        <v>49242</v>
      </c>
      <c r="I1406" s="172">
        <f>_xll.qlInterestRateIndexValueDate(Index1M,$H1406)</f>
        <v>49242</v>
      </c>
      <c r="J1406" s="177">
        <f>IFERROR(_xll.qlIndexFixing(Index1M,$H1406,TRUE,_xll.ohTrigger(RecalcTrigger,Trigger1M)),NA())</f>
        <v>2.1437546422235516E-2</v>
      </c>
      <c r="K1406" s="44">
        <f>IFERROR(_xll.qlIndexFixing(Index3M,H1406,TRUE,_xll.ohTrigger(RecalcTrigger,Trigger3M)),NA())</f>
        <v>2.1895386258449619E-2</v>
      </c>
      <c r="L1406" s="44">
        <f>IFERROR(_xll.qlIndexFixing(Index6M,$H1406,TRUE,_xll.ohTrigger(RecalcTrigger,Trigger6M)),NA())</f>
        <v>2.2031679670472107E-2</v>
      </c>
      <c r="M1406" s="178">
        <f>IFERROR(_xll.qlIndexFixing(Index1Y,$H1406,TRUE,_xll.ohTrigger(RecalcTrigger,Trigger1Y)),NA())</f>
        <v>2.2373160372433976E-2</v>
      </c>
      <c r="N1406" s="177">
        <f>IFERROR(_xll.qlIndexFixing(ONIndex1M,I1406,TRUE,_xll.ohTrigger(RecalcTrigger,Trigger1M)),NA())</f>
        <v>2.1438780435841798E-2</v>
      </c>
      <c r="O1406" s="44">
        <f>IFERROR(_xll.qlIndexFixing(ONIndex3M,I1406,TRUE,_xll.ohTrigger(RecalcTrigger,Trigger3M)),NA())</f>
        <v>2.1894900965363506E-2</v>
      </c>
      <c r="P1406" s="44">
        <f>IFERROR(_xll.qlIndexFixing(ONIndex6M,I1406,TRUE,_xll.ohTrigger(RecalcTrigger,Trigger6M)),NA())</f>
        <v>2.2036323248064704E-2</v>
      </c>
      <c r="Q1406" s="178">
        <f>IFERROR(_xll.qlIndexFixing(ONIndex1Y,I1406,TRUE,_xll.ohTrigger(RecalcTrigger,Trigger1Y)),NA())</f>
        <v>2.2405695359108968E-2</v>
      </c>
    </row>
    <row r="1407" spans="2:17" x14ac:dyDescent="0.2">
      <c r="B1407" s="39" t="s">
        <v>42</v>
      </c>
      <c r="D1407" s="42">
        <f>_xll.qlCalendarAdvance(Calendar,$D1406,B1407,"f",FALSE)</f>
        <v>49249</v>
      </c>
      <c r="E1407" s="172">
        <f>_xll.qlInterestRateIndexValueDate(IndexON,D1407)</f>
        <v>49249</v>
      </c>
      <c r="F1407" s="188">
        <f>IFERROR(_xll.qlIndexFixing(IndexON,D1407,TRUE,_xll.ohTrigger(RecalcTrigger,TriggerON)),NA())</f>
        <v>2.0949919936652517E-2</v>
      </c>
      <c r="H1407" s="42">
        <f>_xll.qlCalendarAdvance(Calendar,$H1406,B1407,"f",FALSE)</f>
        <v>49249</v>
      </c>
      <c r="I1407" s="172">
        <f>_xll.qlInterestRateIndexValueDate(Index1M,$H1407)</f>
        <v>49249</v>
      </c>
      <c r="J1407" s="177">
        <f>IFERROR(_xll.qlIndexFixing(Index1M,$H1407,TRUE,_xll.ohTrigger(RecalcTrigger,Trigger1M)),NA())</f>
        <v>2.1428289012436319E-2</v>
      </c>
      <c r="K1407" s="44">
        <f>IFERROR(_xll.qlIndexFixing(Index3M,H1407,TRUE,_xll.ohTrigger(RecalcTrigger,Trigger3M)),NA())</f>
        <v>2.1886209958320059E-2</v>
      </c>
      <c r="L1407" s="44">
        <f>IFERROR(_xll.qlIndexFixing(Index6M,$H1407,TRUE,_xll.ohTrigger(RecalcTrigger,Trigger6M)),NA())</f>
        <v>2.2021921741077692E-2</v>
      </c>
      <c r="M1407" s="178">
        <f>IFERROR(_xll.qlIndexFixing(Index1Y,$H1407,TRUE,_xll.ohTrigger(RecalcTrigger,Trigger1Y)),NA())</f>
        <v>2.2362004696379945E-2</v>
      </c>
      <c r="N1407" s="177">
        <f>IFERROR(_xll.qlIndexFixing(ONIndex1M,I1407,TRUE,_xll.ohTrigger(RecalcTrigger,Trigger1M)),NA())</f>
        <v>2.1429462838407076E-2</v>
      </c>
      <c r="O1407" s="44">
        <f>IFERROR(_xll.qlIndexFixing(ONIndex3M,I1407,TRUE,_xll.ohTrigger(RecalcTrigger,Trigger3M)),NA())</f>
        <v>2.188587416279475E-2</v>
      </c>
      <c r="P1407" s="44">
        <f>IFERROR(_xll.qlIndexFixing(ONIndex6M,I1407,TRUE,_xll.ohTrigger(RecalcTrigger,Trigger6M)),NA())</f>
        <v>2.2026886911750143E-2</v>
      </c>
      <c r="Q1407" s="178">
        <f>IFERROR(_xll.qlIndexFixing(ONIndex1Y,I1407,TRUE,_xll.ohTrigger(RecalcTrigger,Trigger1Y)),NA())</f>
        <v>2.2395374440082882E-2</v>
      </c>
    </row>
    <row r="1408" spans="2:17" x14ac:dyDescent="0.2">
      <c r="B1408" s="39" t="s">
        <v>42</v>
      </c>
      <c r="D1408" s="42">
        <f>_xll.qlCalendarAdvance(Calendar,$D1407,B1408,"f",FALSE)</f>
        <v>49256</v>
      </c>
      <c r="E1408" s="172">
        <f>_xll.qlInterestRateIndexValueDate(IndexON,D1408)</f>
        <v>49256</v>
      </c>
      <c r="F1408" s="188">
        <f>IFERROR(_xll.qlIndexFixing(IndexON,D1408,TRUE,_xll.ohTrigger(RecalcTrigger,TriggerON)),NA())</f>
        <v>2.094135057501556E-2</v>
      </c>
      <c r="H1408" s="42">
        <f>_xll.qlCalendarAdvance(Calendar,$H1407,B1408,"f",FALSE)</f>
        <v>49256</v>
      </c>
      <c r="I1408" s="172">
        <f>_xll.qlInterestRateIndexValueDate(Index1M,$H1408)</f>
        <v>49256</v>
      </c>
      <c r="J1408" s="177">
        <f>IFERROR(_xll.qlIndexFixing(Index1M,$H1408,TRUE,_xll.ohTrigger(RecalcTrigger,Trigger1M)),NA())</f>
        <v>2.1418882945130023E-2</v>
      </c>
      <c r="K1408" s="44">
        <f>IFERROR(_xll.qlIndexFixing(Index3M,H1408,TRUE,_xll.ohTrigger(RecalcTrigger,Trigger3M)),NA())</f>
        <v>2.1877018258596375E-2</v>
      </c>
      <c r="L1408" s="44">
        <f>IFERROR(_xll.qlIndexFixing(Index6M,$H1408,TRUE,_xll.ohTrigger(RecalcTrigger,Trigger6M)),NA())</f>
        <v>2.2012100242378603E-2</v>
      </c>
      <c r="M1408" s="178">
        <f>IFERROR(_xll.qlIndexFixing(Index1Y,$H1408,TRUE,_xll.ohTrigger(RecalcTrigger,Trigger1Y)),NA())</f>
        <v>2.2350831319797093E-2</v>
      </c>
      <c r="N1408" s="177">
        <f>IFERROR(_xll.qlIndexFixing(ONIndex1M,I1408,TRUE,_xll.ohTrigger(RecalcTrigger,Trigger1M)),NA())</f>
        <v>2.1420121640619572E-2</v>
      </c>
      <c r="O1408" s="44">
        <f>IFERROR(_xll.qlIndexFixing(ONIndex3M,I1408,TRUE,_xll.ohTrigger(RecalcTrigger,Trigger3M)),NA())</f>
        <v>2.1876832023433046E-2</v>
      </c>
      <c r="P1408" s="44">
        <f>IFERROR(_xll.qlIndexFixing(ONIndex6M,I1408,TRUE,_xll.ohTrigger(RecalcTrigger,Trigger6M)),NA())</f>
        <v>2.2017430392966553E-2</v>
      </c>
      <c r="Q1408" s="178">
        <f>IFERROR(_xll.qlIndexFixing(ONIndex1Y,I1408,TRUE,_xll.ohTrigger(RecalcTrigger,Trigger1Y)),NA())</f>
        <v>2.2385030393041738E-2</v>
      </c>
    </row>
    <row r="1409" spans="2:17" x14ac:dyDescent="0.2">
      <c r="B1409" s="39" t="s">
        <v>42</v>
      </c>
      <c r="D1409" s="42">
        <f>_xll.qlCalendarAdvance(Calendar,$D1408,B1409,"f",FALSE)</f>
        <v>49263</v>
      </c>
      <c r="E1409" s="172">
        <f>_xll.qlInterestRateIndexValueDate(IndexON,D1409)</f>
        <v>49263</v>
      </c>
      <c r="F1409" s="188">
        <f>IFERROR(_xll.qlIndexFixing(IndexON,D1409,TRUE,_xll.ohTrigger(RecalcTrigger,TriggerON)),NA())</f>
        <v>2.093276237052355E-2</v>
      </c>
      <c r="H1409" s="42">
        <f>_xll.qlCalendarAdvance(Calendar,$H1408,B1409,"f",FALSE)</f>
        <v>49263</v>
      </c>
      <c r="I1409" s="172">
        <f>_xll.qlInterestRateIndexValueDate(Index1M,$H1409)</f>
        <v>49263</v>
      </c>
      <c r="J1409" s="177">
        <f>IFERROR(_xll.qlIndexFixing(Index1M,$H1409,TRUE,_xll.ohTrigger(RecalcTrigger,Trigger1M)),NA())</f>
        <v>2.1409453244252773E-2</v>
      </c>
      <c r="K1409" s="44">
        <f>IFERROR(_xll.qlIndexFixing(Index3M,H1409,TRUE,_xll.ohTrigger(RecalcTrigger,Trigger3M)),NA())</f>
        <v>2.1867811159384277E-2</v>
      </c>
      <c r="L1409" s="44">
        <f>IFERROR(_xll.qlIndexFixing(Index6M,$H1409,TRUE,_xll.ohTrigger(RecalcTrigger,Trigger6M)),NA())</f>
        <v>2.2002258389243263E-2</v>
      </c>
      <c r="M1409" s="178">
        <f>IFERROR(_xll.qlIndexFixing(Index1Y,$H1409,TRUE,_xll.ohTrigger(RecalcTrigger,Trigger1Y)),NA())</f>
        <v>2.2339641557803436E-2</v>
      </c>
      <c r="N1409" s="177">
        <f>IFERROR(_xll.qlIndexFixing(ONIndex1M,I1409,TRUE,_xll.ohTrigger(RecalcTrigger,Trigger1M)),NA())</f>
        <v>2.1410756842317191E-2</v>
      </c>
      <c r="O1409" s="44">
        <f>IFERROR(_xll.qlIndexFixing(ONIndex3M,I1409,TRUE,_xll.ohTrigger(RecalcTrigger,Trigger3M)),NA())</f>
        <v>2.1867774547278396E-2</v>
      </c>
      <c r="P1409" s="44">
        <f>IFERROR(_xll.qlIndexFixing(ONIndex6M,I1409,TRUE,_xll.ohTrigger(RecalcTrigger,Trigger6M)),NA())</f>
        <v>2.2007953691713933E-2</v>
      </c>
      <c r="Q1409" s="178">
        <f>IFERROR(_xll.qlIndexFixing(ONIndex1Y,I1409,TRUE,_xll.ohTrigger(RecalcTrigger,Trigger1Y)),NA())</f>
        <v>2.2374663217904489E-2</v>
      </c>
    </row>
    <row r="1410" spans="2:17" x14ac:dyDescent="0.2">
      <c r="B1410" s="39" t="s">
        <v>42</v>
      </c>
      <c r="D1410" s="42">
        <f>_xll.qlCalendarAdvance(Calendar,$D1409,B1410,"f",FALSE)</f>
        <v>49270</v>
      </c>
      <c r="E1410" s="172">
        <f>_xll.qlInterestRateIndexValueDate(IndexON,D1410)</f>
        <v>49270</v>
      </c>
      <c r="F1410" s="188">
        <f>IFERROR(_xll.qlIndexFixing(IndexON,D1410,TRUE,_xll.ohTrigger(RecalcTrigger,TriggerON)),NA())</f>
        <v>2.0924155323095439E-2</v>
      </c>
      <c r="H1410" s="42">
        <f>_xll.qlCalendarAdvance(Calendar,$H1409,B1410,"f",FALSE)</f>
        <v>49270</v>
      </c>
      <c r="I1410" s="172">
        <f>_xll.qlInterestRateIndexValueDate(Index1M,$H1410)</f>
        <v>49270</v>
      </c>
      <c r="J1410" s="177">
        <f>IFERROR(_xll.qlIndexFixing(Index1M,$H1410,TRUE,_xll.ohTrigger(RecalcTrigger,Trigger1M)),NA())</f>
        <v>2.1399999909853196E-2</v>
      </c>
      <c r="K1410" s="44">
        <f>IFERROR(_xll.qlIndexFixing(Index3M,H1410,TRUE,_xll.ohTrigger(RecalcTrigger,Trigger3M)),NA())</f>
        <v>2.1858588660791243E-2</v>
      </c>
      <c r="L1410" s="44">
        <f>IFERROR(_xll.qlIndexFixing(Index6M,$H1410,TRUE,_xll.ohTrigger(RecalcTrigger,Trigger6M)),NA())</f>
        <v>2.1992396181965856E-2</v>
      </c>
      <c r="M1410" s="178">
        <f>IFERROR(_xll.qlIndexFixing(Index1Y,$H1410,TRUE,_xll.ohTrigger(RecalcTrigger,Trigger1Y)),NA())</f>
        <v>2.2328436725459921E-2</v>
      </c>
      <c r="N1410" s="177">
        <f>IFERROR(_xll.qlIndexFixing(ONIndex1M,I1410,TRUE,_xll.ohTrigger(RecalcTrigger,Trigger1M)),NA())</f>
        <v>2.1401368443580981E-2</v>
      </c>
      <c r="O1410" s="44">
        <f>IFERROR(_xll.qlIndexFixing(ONIndex3M,I1410,TRUE,_xll.ohTrigger(RecalcTrigger,Trigger3M)),NA())</f>
        <v>2.1858701734249752E-2</v>
      </c>
      <c r="P1410" s="44">
        <f>IFERROR(_xll.qlIndexFixing(ONIndex6M,I1410,TRUE,_xll.ohTrigger(RecalcTrigger,Trigger6M)),NA())</f>
        <v>2.1998456807911237E-2</v>
      </c>
      <c r="Q1410" s="178">
        <f>IFERROR(_xll.qlIndexFixing(ONIndex1Y,I1410,TRUE,_xll.ohTrigger(RecalcTrigger,Trigger1Y)),NA())</f>
        <v>2.2364272914752181E-2</v>
      </c>
    </row>
    <row r="1411" spans="2:17" x14ac:dyDescent="0.2">
      <c r="B1411" s="39" t="s">
        <v>42</v>
      </c>
      <c r="D1411" s="42">
        <f>_xll.qlCalendarAdvance(Calendar,$D1410,B1411,"f",FALSE)</f>
        <v>49277</v>
      </c>
      <c r="E1411" s="172">
        <f>_xll.qlInterestRateIndexValueDate(IndexON,D1411)</f>
        <v>49277</v>
      </c>
      <c r="F1411" s="188">
        <f>IFERROR(_xll.qlIndexFixing(IndexON,D1411,TRUE,_xll.ohTrigger(RecalcTrigger,TriggerON)),NA())</f>
        <v>2.0915529432731228E-2</v>
      </c>
      <c r="H1411" s="42">
        <f>_xll.qlCalendarAdvance(Calendar,$H1410,B1411,"f",FALSE)</f>
        <v>49277</v>
      </c>
      <c r="I1411" s="172">
        <f>_xll.qlInterestRateIndexValueDate(Index1M,$H1411)</f>
        <v>49277</v>
      </c>
      <c r="J1411" s="177">
        <f>IFERROR(_xll.qlIndexFixing(Index1M,$H1411,TRUE,_xll.ohTrigger(RecalcTrigger,Trigger1M)),NA())</f>
        <v>2.1390522941990731E-2</v>
      </c>
      <c r="K1411" s="44">
        <f>IFERROR(_xll.qlIndexFixing(Index3M,H1411,TRUE,_xll.ohTrigger(RecalcTrigger,Trigger3M)),NA())</f>
        <v>2.1849360729181398E-2</v>
      </c>
      <c r="L1411" s="44">
        <f>IFERROR(_xll.qlIndexFixing(Index6M,$H1411,TRUE,_xll.ohTrigger(RecalcTrigger,Trigger6M)),NA())</f>
        <v>2.1982513620842803E-2</v>
      </c>
      <c r="M1411" s="178">
        <f>IFERROR(_xll.qlIndexFixing(Index1Y,$H1411,TRUE,_xll.ohTrigger(RecalcTrigger,Trigger1Y)),NA())</f>
        <v>2.2317218137770878E-2</v>
      </c>
      <c r="N1411" s="177">
        <f>IFERROR(_xll.qlIndexFixing(ONIndex1M,I1411,TRUE,_xll.ohTrigger(RecalcTrigger,Trigger1M)),NA())</f>
        <v>2.1391956444491989E-2</v>
      </c>
      <c r="O1411" s="44">
        <f>IFERROR(_xll.qlIndexFixing(ONIndex3M,I1411,TRUE,_xll.ohTrigger(RecalcTrigger,Trigger3M)),NA())</f>
        <v>2.1849613584347116E-2</v>
      </c>
      <c r="P1411" s="44">
        <f>IFERROR(_xll.qlIndexFixing(ONIndex6M,I1411,TRUE,_xll.ohTrigger(RecalcTrigger,Trigger6M)),NA())</f>
        <v>2.198893974147742E-2</v>
      </c>
      <c r="Q1411" s="178">
        <f>IFERROR(_xll.qlIndexFixing(ONIndex1Y,I1411,TRUE,_xll.ohTrigger(RecalcTrigger,Trigger1Y)),NA())</f>
        <v>2.2353859483422722E-2</v>
      </c>
    </row>
    <row r="1412" spans="2:17" x14ac:dyDescent="0.2">
      <c r="B1412" s="39" t="s">
        <v>42</v>
      </c>
      <c r="D1412" s="42">
        <f>_xll.qlCalendarAdvance(Calendar,$D1411,B1412,"f",FALSE)</f>
        <v>49284</v>
      </c>
      <c r="E1412" s="172">
        <f>_xll.qlInterestRateIndexValueDate(IndexON,D1412)</f>
        <v>49284</v>
      </c>
      <c r="F1412" s="188">
        <f>IFERROR(_xll.qlIndexFixing(IndexON,D1412,TRUE,_xll.ohTrigger(RecalcTrigger,TriggerON)),NA())</f>
        <v>2.0906884699430917E-2</v>
      </c>
      <c r="H1412" s="42">
        <f>_xll.qlCalendarAdvance(Calendar,$H1411,B1412,"f",FALSE)</f>
        <v>49284</v>
      </c>
      <c r="I1412" s="172">
        <f>_xll.qlInterestRateIndexValueDate(Index1M,$H1412)</f>
        <v>49284</v>
      </c>
      <c r="J1412" s="177">
        <f>IFERROR(_xll.qlIndexFixing(Index1M,$H1412,TRUE,_xll.ohTrigger(RecalcTrigger,Trigger1M)),NA())</f>
        <v>2.1380856966013068E-2</v>
      </c>
      <c r="K1412" s="44">
        <f>IFERROR(_xll.qlIndexFixing(Index3M,H1412,TRUE,_xll.ohTrigger(RecalcTrigger,Trigger3M)),NA())</f>
        <v>2.1840120544644261E-2</v>
      </c>
      <c r="L1412" s="44">
        <f>IFERROR(_xll.qlIndexFixing(Index6M,$H1412,TRUE,_xll.ohTrigger(RecalcTrigger,Trigger6M)),NA())</f>
        <v>2.1972555224088516E-2</v>
      </c>
      <c r="M1412" s="178">
        <f>IFERROR(_xll.qlIndexFixing(Index1Y,$H1412,TRUE,_xll.ohTrigger(RecalcTrigger,Trigger1Y)),NA())</f>
        <v>2.2305987109684233E-2</v>
      </c>
      <c r="N1412" s="177">
        <f>IFERROR(_xll.qlIndexFixing(ONIndex1M,I1412,TRUE,_xll.ohTrigger(RecalcTrigger,Trigger1M)),NA())</f>
        <v>2.1382520844807074E-2</v>
      </c>
      <c r="O1412" s="44">
        <f>IFERROR(_xll.qlIndexFixing(ONIndex3M,I1412,TRUE,_xll.ohTrigger(RecalcTrigger,Trigger3M)),NA())</f>
        <v>2.1840510097732579E-2</v>
      </c>
      <c r="P1412" s="44">
        <f>IFERROR(_xll.qlIndexFixing(ONIndex6M,I1412,TRUE,_xll.ohTrigger(RecalcTrigger,Trigger6M)),NA())</f>
        <v>2.1979402492574573E-2</v>
      </c>
      <c r="Q1412" s="178">
        <f>IFERROR(_xll.qlIndexFixing(ONIndex1Y,I1412,TRUE,_xll.ohTrigger(RecalcTrigger,Trigger1Y)),NA())</f>
        <v>2.2343422924159251E-2</v>
      </c>
    </row>
    <row r="1413" spans="2:17" x14ac:dyDescent="0.2">
      <c r="B1413" s="39" t="s">
        <v>42</v>
      </c>
      <c r="D1413" s="42">
        <f>_xll.qlCalendarAdvance(Calendar,$D1412,B1413,"f",FALSE)</f>
        <v>49291</v>
      </c>
      <c r="E1413" s="172">
        <f>_xll.qlInterestRateIndexValueDate(IndexON,D1413)</f>
        <v>49291</v>
      </c>
      <c r="F1413" s="188">
        <f>IFERROR(_xll.qlIndexFixing(IndexON,D1413,TRUE,_xll.ohTrigger(RecalcTrigger,TriggerON)),NA())</f>
        <v>2.0898221123275551E-2</v>
      </c>
      <c r="H1413" s="42">
        <f>_xll.qlCalendarAdvance(Calendar,$H1412,B1413,"f",FALSE)</f>
        <v>49291</v>
      </c>
      <c r="I1413" s="172">
        <f>_xll.qlInterestRateIndexValueDate(Index1M,$H1413)</f>
        <v>49291</v>
      </c>
      <c r="J1413" s="177">
        <f>IFERROR(_xll.qlIndexFixing(Index1M,$H1413,TRUE,_xll.ohTrigger(RecalcTrigger,Trigger1M)),NA())</f>
        <v>2.1371325994336235E-2</v>
      </c>
      <c r="K1413" s="44">
        <f>IFERROR(_xll.qlIndexFixing(Index3M,H1413,TRUE,_xll.ohTrigger(RecalcTrigger,Trigger3M)),NA())</f>
        <v>2.1830855154061024E-2</v>
      </c>
      <c r="L1413" s="44">
        <f>IFERROR(_xll.qlIndexFixing(Index6M,$H1413,TRUE,_xll.ohTrigger(RecalcTrigger,Trigger6M)),NA())</f>
        <v>2.1962629908311205E-2</v>
      </c>
      <c r="M1413" s="178">
        <f>IFERROR(_xll.qlIndexFixing(Index1Y,$H1413,TRUE,_xll.ohTrigger(RecalcTrigger,Trigger1Y)),NA())</f>
        <v>2.2294744956089296E-2</v>
      </c>
      <c r="N1413" s="177">
        <f>IFERROR(_xll.qlIndexFixing(ONIndex1M,I1413,TRUE,_xll.ohTrigger(RecalcTrigger,Trigger1M)),NA())</f>
        <v>2.1373061644769376E-2</v>
      </c>
      <c r="O1413" s="44">
        <f>IFERROR(_xll.qlIndexFixing(ONIndex3M,I1413,TRUE,_xll.ohTrigger(RecalcTrigger,Trigger3M)),NA())</f>
        <v>2.183139127424405E-2</v>
      </c>
      <c r="P1413" s="44">
        <f>IFERROR(_xll.qlIndexFixing(ONIndex6M,I1413,TRUE,_xll.ohTrigger(RecalcTrigger,Trigger6M)),NA())</f>
        <v>2.1969845061202697E-2</v>
      </c>
      <c r="Q1413" s="178">
        <f>IFERROR(_xll.qlIndexFixing(ONIndex1Y,I1413,TRUE,_xll.ohTrigger(RecalcTrigger,Trigger1Y)),NA())</f>
        <v>2.2332963236961767E-2</v>
      </c>
    </row>
    <row r="1414" spans="2:17" x14ac:dyDescent="0.2">
      <c r="B1414" s="39" t="s">
        <v>42</v>
      </c>
      <c r="D1414" s="42">
        <f>_xll.qlCalendarAdvance(Calendar,$D1413,B1414,"f",FALSE)</f>
        <v>49298</v>
      </c>
      <c r="E1414" s="172">
        <f>_xll.qlInterestRateIndexValueDate(IndexON,D1414)</f>
        <v>49298</v>
      </c>
      <c r="F1414" s="188">
        <f>IFERROR(_xll.qlIndexFixing(IndexON,D1414,TRUE,_xll.ohTrigger(RecalcTrigger,TriggerON)),NA())</f>
        <v>2.0889538704103039E-2</v>
      </c>
      <c r="H1414" s="42">
        <f>_xll.qlCalendarAdvance(Calendar,$H1413,B1414,"f",FALSE)</f>
        <v>49298</v>
      </c>
      <c r="I1414" s="172">
        <f>_xll.qlInterestRateIndexValueDate(Index1M,$H1414)</f>
        <v>49298</v>
      </c>
      <c r="J1414" s="177">
        <f>IFERROR(_xll.qlIndexFixing(Index1M,$H1414,TRUE,_xll.ohTrigger(RecalcTrigger,Trigger1M)),NA())</f>
        <v>2.1361771385970868E-2</v>
      </c>
      <c r="K1414" s="44">
        <f>IFERROR(_xll.qlIndexFixing(Index3M,H1414,TRUE,_xll.ohTrigger(RecalcTrigger,Trigger3M)),NA())</f>
        <v>2.1821574365877616E-2</v>
      </c>
      <c r="L1414" s="44">
        <f>IFERROR(_xll.qlIndexFixing(Index6M,$H1414,TRUE,_xll.ohTrigger(RecalcTrigger,Trigger6M)),NA())</f>
        <v>2.1952684238649753E-2</v>
      </c>
      <c r="M1414" s="178">
        <f>IFERROR(_xll.qlIndexFixing(Index1Y,$H1414,TRUE,_xll.ohTrigger(RecalcTrigger,Trigger1Y)),NA())</f>
        <v>2.2283492991818532E-2</v>
      </c>
      <c r="N1414" s="177">
        <f>IFERROR(_xll.qlIndexFixing(ONIndex1M,I1414,TRUE,_xll.ohTrigger(RecalcTrigger,Trigger1M)),NA())</f>
        <v>2.1363578844297848E-2</v>
      </c>
      <c r="O1414" s="44">
        <f>IFERROR(_xll.qlIndexFixing(ONIndex3M,I1414,TRUE,_xll.ohTrigger(RecalcTrigger,Trigger3M)),NA())</f>
        <v>2.1822257113881527E-2</v>
      </c>
      <c r="P1414" s="44">
        <f>IFERROR(_xll.qlIndexFixing(ONIndex6M,I1414,TRUE,_xll.ohTrigger(RecalcTrigger,Trigger6M)),NA())</f>
        <v>2.1960267447199699E-2</v>
      </c>
      <c r="Q1414" s="178">
        <f>IFERROR(_xll.qlIndexFixing(ONIndex1Y,I1414,TRUE,_xll.ohTrigger(RecalcTrigger,Trigger1Y)),NA())</f>
        <v>2.2322480421506086E-2</v>
      </c>
    </row>
    <row r="1415" spans="2:17" x14ac:dyDescent="0.2">
      <c r="B1415" s="39" t="s">
        <v>42</v>
      </c>
      <c r="D1415" s="42">
        <f>_xll.qlCalendarAdvance(Calendar,$D1414,B1415,"f",FALSE)</f>
        <v>49305</v>
      </c>
      <c r="E1415" s="172">
        <f>_xll.qlInterestRateIndexValueDate(IndexON,D1415)</f>
        <v>49305</v>
      </c>
      <c r="F1415" s="188">
        <f>IFERROR(_xll.qlIndexFixing(IndexON,D1415,TRUE,_xll.ohTrigger(RecalcTrigger,TriggerON)),NA())</f>
        <v>2.0880837442156519E-2</v>
      </c>
      <c r="H1415" s="42">
        <f>_xll.qlCalendarAdvance(Calendar,$H1414,B1415,"f",FALSE)</f>
        <v>49305</v>
      </c>
      <c r="I1415" s="172">
        <f>_xll.qlInterestRateIndexValueDate(Index1M,$H1415)</f>
        <v>49305</v>
      </c>
      <c r="J1415" s="177">
        <f>IFERROR(_xll.qlIndexFixing(Index1M,$H1415,TRUE,_xll.ohTrigger(RecalcTrigger,Trigger1M)),NA())</f>
        <v>2.1352193140978366E-2</v>
      </c>
      <c r="K1415" s="44">
        <f>IFERROR(_xll.qlIndexFixing(Index3M,H1415,TRUE,_xll.ohTrigger(RecalcTrigger,Trigger3M)),NA())</f>
        <v>2.18122781802003E-2</v>
      </c>
      <c r="L1415" s="44">
        <f>IFERROR(_xll.qlIndexFixing(Index6M,$H1415,TRUE,_xll.ohTrigger(RecalcTrigger,Trigger6M)),NA())</f>
        <v>2.1942718215405638E-2</v>
      </c>
      <c r="M1415" s="178">
        <f>IFERROR(_xll.qlIndexFixing(Index1Y,$H1415,TRUE,_xll.ohTrigger(RecalcTrigger,Trigger1Y)),NA())</f>
        <v>2.2272232531647562E-2</v>
      </c>
      <c r="N1415" s="177">
        <f>IFERROR(_xll.qlIndexFixing(ONIndex1M,I1415,TRUE,_xll.ohTrigger(RecalcTrigger,Trigger1M)),NA())</f>
        <v>2.1354072443392491E-2</v>
      </c>
      <c r="O1415" s="44">
        <f>IFERROR(_xll.qlIndexFixing(ONIndex3M,I1415,TRUE,_xll.ohTrigger(RecalcTrigger,Trigger3M)),NA())</f>
        <v>2.1813107616726057E-2</v>
      </c>
      <c r="P1415" s="44">
        <f>IFERROR(_xll.qlIndexFixing(ONIndex6M,I1415,TRUE,_xll.ohTrigger(RecalcTrigger,Trigger6M)),NA())</f>
        <v>2.1950669650808718E-2</v>
      </c>
      <c r="Q1415" s="178">
        <f>IFERROR(_xll.qlIndexFixing(ONIndex1Y,I1415,TRUE,_xll.ohTrigger(RecalcTrigger,Trigger1Y)),NA())</f>
        <v>2.2311974478197438E-2</v>
      </c>
    </row>
    <row r="1416" spans="2:17" x14ac:dyDescent="0.2">
      <c r="B1416" s="39" t="s">
        <v>42</v>
      </c>
      <c r="D1416" s="42">
        <f>_xll.qlCalendarAdvance(Calendar,$D1415,B1416,"f",FALSE)</f>
        <v>49312</v>
      </c>
      <c r="E1416" s="172">
        <f>_xll.qlInterestRateIndexValueDate(IndexON,D1416)</f>
        <v>49312</v>
      </c>
      <c r="F1416" s="188">
        <f>IFERROR(_xll.qlIndexFixing(IndexON,D1416,TRUE,_xll.ohTrigger(RecalcTrigger,TriggerON)),NA())</f>
        <v>2.0872117337192853E-2</v>
      </c>
      <c r="H1416" s="42">
        <f>_xll.qlCalendarAdvance(Calendar,$H1415,B1416,"f",FALSE)</f>
        <v>49312</v>
      </c>
      <c r="I1416" s="172">
        <f>_xll.qlInterestRateIndexValueDate(Index1M,$H1416)</f>
        <v>49312</v>
      </c>
      <c r="J1416" s="177">
        <f>IFERROR(_xll.qlIndexFixing(Index1M,$H1416,TRUE,_xll.ohTrigger(RecalcTrigger,Trigger1M)),NA())</f>
        <v>2.1342591259420129E-2</v>
      </c>
      <c r="K1416" s="44">
        <f>IFERROR(_xll.qlIndexFixing(Index3M,H1416,TRUE,_xll.ohTrigger(RecalcTrigger,Trigger3M)),NA())</f>
        <v>2.1802966597133534E-2</v>
      </c>
      <c r="L1416" s="44">
        <f>IFERROR(_xll.qlIndexFixing(Index6M,$H1416,TRUE,_xll.ohTrigger(RecalcTrigger,Trigger6M)),NA())</f>
        <v>2.1932795517940092E-2</v>
      </c>
      <c r="M1416" s="178">
        <f>IFERROR(_xll.qlIndexFixing(Index1Y,$H1416,TRUE,_xll.ohTrigger(RecalcTrigger,Trigger1Y)),NA())</f>
        <v>2.2260964890293167E-2</v>
      </c>
      <c r="N1416" s="177">
        <f>IFERROR(_xll.qlIndexFixing(ONIndex1M,I1416,TRUE,_xll.ohTrigger(RecalcTrigger,Trigger1M)),NA())</f>
        <v>2.1344542442053305E-2</v>
      </c>
      <c r="O1416" s="44">
        <f>IFERROR(_xll.qlIndexFixing(ONIndex3M,I1416,TRUE,_xll.ohTrigger(RecalcTrigger,Trigger3M)),NA())</f>
        <v>2.1803942782696595E-2</v>
      </c>
      <c r="P1416" s="44">
        <f>IFERROR(_xll.qlIndexFixing(ONIndex6M,I1416,TRUE,_xll.ohTrigger(RecalcTrigger,Trigger6M)),NA())</f>
        <v>2.1941051671786616E-2</v>
      </c>
      <c r="Q1416" s="178">
        <f>IFERROR(_xll.qlIndexFixing(ONIndex1Y,I1416,TRUE,_xll.ohTrigger(RecalcTrigger,Trigger1Y)),NA())</f>
        <v>2.2301445406792686E-2</v>
      </c>
    </row>
    <row r="1417" spans="2:17" x14ac:dyDescent="0.2">
      <c r="B1417" s="39" t="s">
        <v>42</v>
      </c>
      <c r="D1417" s="42">
        <f>_xll.qlCalendarAdvance(Calendar,$D1416,B1417,"f",FALSE)</f>
        <v>49319</v>
      </c>
      <c r="E1417" s="172">
        <f>_xll.qlInterestRateIndexValueDate(IndexON,D1417)</f>
        <v>49319</v>
      </c>
      <c r="F1417" s="188">
        <f>IFERROR(_xll.qlIndexFixing(IndexON,D1417,TRUE,_xll.ohTrigger(RecalcTrigger,TriggerON)),NA())</f>
        <v>2.0863378389455178E-2</v>
      </c>
      <c r="H1417" s="42">
        <f>_xll.qlCalendarAdvance(Calendar,$H1416,B1417,"f",FALSE)</f>
        <v>49319</v>
      </c>
      <c r="I1417" s="172">
        <f>_xll.qlInterestRateIndexValueDate(Index1M,$H1417)</f>
        <v>49319</v>
      </c>
      <c r="J1417" s="177">
        <f>IFERROR(_xll.qlIndexFixing(Index1M,$H1417,TRUE,_xll.ohTrigger(RecalcTrigger,Trigger1M)),NA())</f>
        <v>2.1332965741355101E-2</v>
      </c>
      <c r="K1417" s="44">
        <f>IFERROR(_xll.qlIndexFixing(Index3M,H1417,TRUE,_xll.ohTrigger(RecalcTrigger,Trigger3M)),NA())</f>
        <v>2.1793639616784478E-2</v>
      </c>
      <c r="L1417" s="44">
        <f>IFERROR(_xll.qlIndexFixing(Index6M,$H1417,TRUE,_xll.ohTrigger(RecalcTrigger,Trigger6M)),NA())</f>
        <v>2.1922790839990457E-2</v>
      </c>
      <c r="M1417" s="178">
        <f>IFERROR(_xll.qlIndexFixing(Index1Y,$H1417,TRUE,_xll.ohTrigger(RecalcTrigger,Trigger1Y)),NA())</f>
        <v>2.2249691382414838E-2</v>
      </c>
      <c r="N1417" s="177">
        <f>IFERROR(_xll.qlIndexFixing(ONIndex1M,I1417,TRUE,_xll.ohTrigger(RecalcTrigger,Trigger1M)),NA())</f>
        <v>2.1334988840199243E-2</v>
      </c>
      <c r="O1417" s="44">
        <f>IFERROR(_xll.qlIndexFixing(ONIndex3M,I1417,TRUE,_xll.ohTrigger(RecalcTrigger,Trigger3M)),NA())</f>
        <v>2.1794762611955232E-2</v>
      </c>
      <c r="P1417" s="44">
        <f>IFERROR(_xll.qlIndexFixing(ONIndex6M,I1417,TRUE,_xll.ohTrigger(RecalcTrigger,Trigger6M)),NA())</f>
        <v>2.193141351037653E-2</v>
      </c>
      <c r="Q1417" s="178">
        <f>IFERROR(_xll.qlIndexFixing(ONIndex1Y,I1417,TRUE,_xll.ohTrigger(RecalcTrigger,Trigger1Y)),NA())</f>
        <v>2.2290893207291829E-2</v>
      </c>
    </row>
    <row r="1418" spans="2:17" x14ac:dyDescent="0.2">
      <c r="B1418" s="39" t="s">
        <v>42</v>
      </c>
      <c r="D1418" s="42">
        <f>_xll.qlCalendarAdvance(Calendar,$D1417,B1418,"f",FALSE)</f>
        <v>49326</v>
      </c>
      <c r="E1418" s="172">
        <f>_xll.qlInterestRateIndexValueDate(IndexON,D1418)</f>
        <v>49326</v>
      </c>
      <c r="F1418" s="188">
        <f>IFERROR(_xll.qlIndexFixing(IndexON,D1418,TRUE,_xll.ohTrigger(RecalcTrigger,TriggerON)),NA())</f>
        <v>2.0854620598619311E-2</v>
      </c>
      <c r="H1418" s="42">
        <f>_xll.qlCalendarAdvance(Calendar,$H1417,B1418,"f",FALSE)</f>
        <v>49326</v>
      </c>
      <c r="I1418" s="172">
        <f>_xll.qlInterestRateIndexValueDate(Index1M,$H1418)</f>
        <v>49326</v>
      </c>
      <c r="J1418" s="177">
        <f>IFERROR(_xll.qlIndexFixing(Index1M,$H1418,TRUE,_xll.ohTrigger(RecalcTrigger,Trigger1M)),NA())</f>
        <v>2.1323316586852048E-2</v>
      </c>
      <c r="K1418" s="44">
        <f>IFERROR(_xll.qlIndexFixing(Index3M,H1418,TRUE,_xll.ohTrigger(RecalcTrigger,Trigger3M)),NA())</f>
        <v>2.1784297239256692E-2</v>
      </c>
      <c r="L1418" s="44">
        <f>IFERROR(_xll.qlIndexFixing(Index6M,$H1418,TRUE,_xll.ohTrigger(RecalcTrigger,Trigger6M)),NA())</f>
        <v>2.1912765810282678E-2</v>
      </c>
      <c r="M1418" s="178">
        <f>IFERROR(_xll.qlIndexFixing(Index1Y,$H1418,TRUE,_xll.ohTrigger(RecalcTrigger,Trigger1Y)),NA())</f>
        <v>2.2238413322614337E-2</v>
      </c>
      <c r="N1418" s="177">
        <f>IFERROR(_xll.qlIndexFixing(ONIndex1M,I1418,TRUE,_xll.ohTrigger(RecalcTrigger,Trigger1M)),NA())</f>
        <v>2.1325411637911351E-2</v>
      </c>
      <c r="O1418" s="44">
        <f>IFERROR(_xll.qlIndexFixing(ONIndex3M,I1418,TRUE,_xll.ohTrigger(RecalcTrigger,Trigger3M)),NA())</f>
        <v>2.1785567104258829E-2</v>
      </c>
      <c r="P1418" s="44">
        <f>IFERROR(_xll.qlIndexFixing(ONIndex6M,I1418,TRUE,_xll.ohTrigger(RecalcTrigger,Trigger6M)),NA())</f>
        <v>2.1921755166254275E-2</v>
      </c>
      <c r="Q1418" s="178">
        <f>IFERROR(_xll.qlIndexFixing(ONIndex1Y,I1418,TRUE,_xll.ohTrigger(RecalcTrigger,Trigger1Y)),NA())</f>
        <v>2.2280317879775913E-2</v>
      </c>
    </row>
    <row r="1419" spans="2:17" x14ac:dyDescent="0.2">
      <c r="B1419" s="39" t="s">
        <v>42</v>
      </c>
      <c r="D1419" s="42">
        <f>_xll.qlCalendarAdvance(Calendar,$D1418,B1419,"f",FALSE)</f>
        <v>49333</v>
      </c>
      <c r="E1419" s="172">
        <f>_xll.qlInterestRateIndexValueDate(IndexON,D1419)</f>
        <v>49333</v>
      </c>
      <c r="F1419" s="188">
        <f>IFERROR(_xll.qlIndexFixing(IndexON,D1419,TRUE,_xll.ohTrigger(RecalcTrigger,TriggerON)),NA())</f>
        <v>2.0845843965009436E-2</v>
      </c>
      <c r="H1419" s="42">
        <f>_xll.qlCalendarAdvance(Calendar,$H1418,B1419,"f",FALSE)</f>
        <v>49333</v>
      </c>
      <c r="I1419" s="172">
        <f>_xll.qlInterestRateIndexValueDate(Index1M,$H1419)</f>
        <v>49333</v>
      </c>
      <c r="J1419" s="177">
        <f>IFERROR(_xll.qlIndexFixing(Index1M,$H1419,TRUE,_xll.ohTrigger(RecalcTrigger,Trigger1M)),NA())</f>
        <v>2.1313643795967455E-2</v>
      </c>
      <c r="K1419" s="44">
        <f>IFERROR(_xll.qlIndexFixing(Index3M,H1419,TRUE,_xll.ohTrigger(RecalcTrigger,Trigger3M)),NA())</f>
        <v>2.1774939464657337E-2</v>
      </c>
      <c r="L1419" s="44">
        <f>IFERROR(_xll.qlIndexFixing(Index6M,$H1419,TRUE,_xll.ohTrigger(RecalcTrigger,Trigger6M)),NA())</f>
        <v>2.1902720429118106E-2</v>
      </c>
      <c r="M1419" s="178">
        <f>IFERROR(_xll.qlIndexFixing(Index1Y,$H1419,TRUE,_xll.ohTrigger(RecalcTrigger,Trigger1Y)),NA())</f>
        <v>2.2227132025435248E-2</v>
      </c>
      <c r="N1419" s="177">
        <f>IFERROR(_xll.qlIndexFixing(ONIndex1M,I1419,TRUE,_xll.ohTrigger(RecalcTrigger,Trigger1M)),NA())</f>
        <v>2.1315810835270677E-2</v>
      </c>
      <c r="O1419" s="44">
        <f>IFERROR(_xll.qlIndexFixing(ONIndex3M,I1419,TRUE,_xll.ohTrigger(RecalcTrigger,Trigger3M)),NA())</f>
        <v>2.1776356259931573E-2</v>
      </c>
      <c r="P1419" s="44">
        <f>IFERROR(_xll.qlIndexFixing(ONIndex6M,I1419,TRUE,_xll.ohTrigger(RecalcTrigger,Trigger6M)),NA())</f>
        <v>2.1912076639744038E-2</v>
      </c>
      <c r="Q1419" s="178">
        <f>IFERROR(_xll.qlIndexFixing(ONIndex1Y,I1419,TRUE,_xll.ohTrigger(RecalcTrigger,Trigger1Y)),NA())</f>
        <v>2.2269719424325984E-2</v>
      </c>
    </row>
    <row r="1420" spans="2:17" x14ac:dyDescent="0.2">
      <c r="B1420" s="39" t="s">
        <v>42</v>
      </c>
      <c r="D1420" s="42">
        <f>_xll.qlCalendarAdvance(Calendar,$D1419,B1420,"f",FALSE)</f>
        <v>49340</v>
      </c>
      <c r="E1420" s="172">
        <f>_xll.qlInterestRateIndexValueDate(IndexON,D1420)</f>
        <v>49340</v>
      </c>
      <c r="F1420" s="188">
        <f>IFERROR(_xll.qlIndexFixing(IndexON,D1420,TRUE,_xll.ohTrigger(RecalcTrigger,TriggerON)),NA())</f>
        <v>2.0837048488544507E-2</v>
      </c>
      <c r="H1420" s="42">
        <f>_xll.qlCalendarAdvance(Calendar,$H1419,B1420,"f",FALSE)</f>
        <v>49340</v>
      </c>
      <c r="I1420" s="172">
        <f>_xll.qlInterestRateIndexValueDate(Index1M,$H1420)</f>
        <v>49340</v>
      </c>
      <c r="J1420" s="177">
        <f>IFERROR(_xll.qlIndexFixing(Index1M,$H1420,TRUE,_xll.ohTrigger(RecalcTrigger,Trigger1M)),NA())</f>
        <v>2.1304311890259893E-2</v>
      </c>
      <c r="K1420" s="44">
        <f>IFERROR(_xll.qlIndexFixing(Index3M,H1420,TRUE,_xll.ohTrigger(RecalcTrigger,Trigger3M)),NA())</f>
        <v>2.1765590834789815E-2</v>
      </c>
      <c r="L1420" s="44">
        <f>IFERROR(_xll.qlIndexFixing(Index6M,$H1420,TRUE,_xll.ohTrigger(RecalcTrigger,Trigger6M)),NA())</f>
        <v>2.1892654696798092E-2</v>
      </c>
      <c r="M1420" s="178">
        <f>IFERROR(_xll.qlIndexFixing(Index1Y,$H1420,TRUE,_xll.ohTrigger(RecalcTrigger,Trigger1Y)),NA())</f>
        <v>2.2215848805363647E-2</v>
      </c>
      <c r="N1420" s="177">
        <f>IFERROR(_xll.qlIndexFixing(ONIndex1M,I1420,TRUE,_xll.ohTrigger(RecalcTrigger,Trigger1M)),NA())</f>
        <v>2.1306186432115126E-2</v>
      </c>
      <c r="O1420" s="44">
        <f>IFERROR(_xll.qlIndexFixing(ONIndex3M,I1420,TRUE,_xll.ohTrigger(RecalcTrigger,Trigger3M)),NA())</f>
        <v>2.1767130078730323E-2</v>
      </c>
      <c r="P1420" s="44">
        <f>IFERROR(_xll.qlIndexFixing(ONIndex6M,I1420,TRUE,_xll.ohTrigger(RecalcTrigger,Trigger6M)),NA())</f>
        <v>2.1902377930764771E-2</v>
      </c>
      <c r="Q1420" s="178">
        <f>IFERROR(_xll.qlIndexFixing(ONIndex1Y,I1420,TRUE,_xll.ohTrigger(RecalcTrigger,Trigger1Y)),NA())</f>
        <v>2.2259097840779951E-2</v>
      </c>
    </row>
    <row r="1421" spans="2:17" x14ac:dyDescent="0.2">
      <c r="B1421" s="39" t="s">
        <v>42</v>
      </c>
      <c r="D1421" s="42">
        <f>_xll.qlCalendarAdvance(Calendar,$D1420,B1421,"f",FALSE)</f>
        <v>49347</v>
      </c>
      <c r="E1421" s="172">
        <f>_xll.qlInterestRateIndexValueDate(IndexON,D1421)</f>
        <v>49347</v>
      </c>
      <c r="F1421" s="188">
        <f>IFERROR(_xll.qlIndexFixing(IndexON,D1421,TRUE,_xll.ohTrigger(RecalcTrigger,TriggerON)),NA())</f>
        <v>2.0828234169143478E-2</v>
      </c>
      <c r="H1421" s="42">
        <f>_xll.qlCalendarAdvance(Calendar,$H1420,B1421,"f",FALSE)</f>
        <v>49347</v>
      </c>
      <c r="I1421" s="172">
        <f>_xll.qlInterestRateIndexValueDate(Index1M,$H1421)</f>
        <v>49347</v>
      </c>
      <c r="J1421" s="177">
        <f>IFERROR(_xll.qlIndexFixing(Index1M,$H1421,TRUE,_xll.ohTrigger(RecalcTrigger,Trigger1M)),NA())</f>
        <v>2.1294603099175396E-2</v>
      </c>
      <c r="K1421" s="44">
        <f>IFERROR(_xll.qlIndexFixing(Index3M,H1421,TRUE,_xll.ohTrigger(RecalcTrigger,Trigger3M)),NA())</f>
        <v>2.1756177724668067E-2</v>
      </c>
      <c r="L1421" s="44">
        <f>IFERROR(_xll.qlIndexFixing(Index6M,$H1421,TRUE,_xll.ohTrigger(RecalcTrigger,Trigger6M)),NA())</f>
        <v>2.1882568613624427E-2</v>
      </c>
      <c r="M1421" s="178">
        <f>IFERROR(_xll.qlIndexFixing(Index1Y,$H1421,TRUE,_xll.ohTrigger(RecalcTrigger,Trigger1Y)),NA())</f>
        <v>2.2204564976826768E-2</v>
      </c>
      <c r="N1421" s="177">
        <f>IFERROR(_xll.qlIndexFixing(ONIndex1M,I1421,TRUE,_xll.ohTrigger(RecalcTrigger,Trigger1M)),NA())</f>
        <v>2.1296538428525746E-2</v>
      </c>
      <c r="O1421" s="44">
        <f>IFERROR(_xll.qlIndexFixing(ONIndex3M,I1421,TRUE,_xll.ohTrigger(RecalcTrigger,Trigger3M)),NA())</f>
        <v>2.1757888560574035E-2</v>
      </c>
      <c r="P1421" s="44">
        <f>IFERROR(_xll.qlIndexFixing(ONIndex6M,I1421,TRUE,_xll.ohTrigger(RecalcTrigger,Trigger6M)),NA())</f>
        <v>2.1892659039154383E-2</v>
      </c>
      <c r="Q1421" s="178">
        <f>IFERROR(_xll.qlIndexFixing(ONIndex1Y,I1421,TRUE,_xll.ohTrigger(RecalcTrigger,Trigger1Y)),NA())</f>
        <v>2.2248453129218859E-2</v>
      </c>
    </row>
    <row r="1422" spans="2:17" x14ac:dyDescent="0.2">
      <c r="B1422" s="39" t="s">
        <v>42</v>
      </c>
      <c r="D1422" s="42">
        <f>_xll.qlCalendarAdvance(Calendar,$D1421,B1422,"f",FALSE)</f>
        <v>49354</v>
      </c>
      <c r="E1422" s="172">
        <f>_xll.qlInterestRateIndexValueDate(IndexON,D1422)</f>
        <v>49354</v>
      </c>
      <c r="F1422" s="188">
        <f>IFERROR(_xll.qlIndexFixing(IndexON,D1422,TRUE,_xll.ohTrigger(RecalcTrigger,TriggerON)),NA())</f>
        <v>2.0819401006806348E-2</v>
      </c>
      <c r="H1422" s="42">
        <f>_xll.qlCalendarAdvance(Calendar,$H1421,B1422,"f",FALSE)</f>
        <v>49354</v>
      </c>
      <c r="I1422" s="172">
        <f>_xll.qlInterestRateIndexValueDate(Index1M,$H1422)</f>
        <v>49354</v>
      </c>
      <c r="J1422" s="177">
        <f>IFERROR(_xll.qlIndexFixing(Index1M,$H1422,TRUE,_xll.ohTrigger(RecalcTrigger,Trigger1M)),NA())</f>
        <v>2.1284870677470227E-2</v>
      </c>
      <c r="K1422" s="44">
        <f>IFERROR(_xll.qlIndexFixing(Index3M,H1422,TRUE,_xll.ohTrigger(RecalcTrigger,Trigger3M)),NA())</f>
        <v>2.1746801617737063E-2</v>
      </c>
      <c r="L1422" s="44">
        <f>IFERROR(_xll.qlIndexFixing(Index6M,$H1422,TRUE,_xll.ohTrigger(RecalcTrigger,Trigger6M)),NA())</f>
        <v>2.1872462179899809E-2</v>
      </c>
      <c r="M1422" s="178">
        <f>IFERROR(_xll.qlIndexFixing(Index1Y,$H1422,TRUE,_xll.ohTrigger(RecalcTrigger,Trigger1Y)),NA())</f>
        <v>2.219328185419478E-2</v>
      </c>
      <c r="N1422" s="177">
        <f>IFERROR(_xll.qlIndexFixing(ONIndex1M,I1422,TRUE,_xll.ohTrigger(RecalcTrigger,Trigger1M)),NA())</f>
        <v>2.128686682466463E-2</v>
      </c>
      <c r="O1422" s="44">
        <f>IFERROR(_xll.qlIndexFixing(ONIndex3M,I1422,TRUE,_xll.ohTrigger(RecalcTrigger,Trigger3M)),NA())</f>
        <v>2.1748631705705845E-2</v>
      </c>
      <c r="P1422" s="44">
        <f>IFERROR(_xll.qlIndexFixing(ONIndex6M,I1422,TRUE,_xll.ohTrigger(RecalcTrigger,Trigger6M)),NA())</f>
        <v>2.1882919965156011E-2</v>
      </c>
      <c r="Q1422" s="178">
        <f>IFERROR(_xll.qlIndexFixing(ONIndex1Y,I1422,TRUE,_xll.ohTrigger(RecalcTrigger,Trigger1Y)),NA())</f>
        <v>2.2237785289723755E-2</v>
      </c>
    </row>
    <row r="1423" spans="2:17" x14ac:dyDescent="0.2">
      <c r="B1423" s="39" t="s">
        <v>42</v>
      </c>
      <c r="D1423" s="42">
        <f>_xll.qlCalendarAdvance(Calendar,$D1422,B1423,"f",FALSE)</f>
        <v>49361</v>
      </c>
      <c r="E1423" s="172">
        <f>_xll.qlInterestRateIndexValueDate(IndexON,D1423)</f>
        <v>49361</v>
      </c>
      <c r="F1423" s="188">
        <f>IFERROR(_xll.qlIndexFixing(IndexON,D1423,TRUE,_xll.ohTrigger(RecalcTrigger,TriggerON)),NA())</f>
        <v>2.0810549001614165E-2</v>
      </c>
      <c r="H1423" s="42">
        <f>_xll.qlCalendarAdvance(Calendar,$H1422,B1423,"f",FALSE)</f>
        <v>49361</v>
      </c>
      <c r="I1423" s="172">
        <f>_xll.qlInterestRateIndexValueDate(Index1M,$H1423)</f>
        <v>49361</v>
      </c>
      <c r="J1423" s="177">
        <f>IFERROR(_xll.qlIndexFixing(Index1M,$H1423,TRUE,_xll.ohTrigger(RecalcTrigger,Trigger1M)),NA())</f>
        <v>2.1275114625196479E-2</v>
      </c>
      <c r="K1423" s="44">
        <f>IFERROR(_xll.qlIndexFixing(Index3M,H1423,TRUE,_xll.ohTrigger(RecalcTrigger,Trigger3M)),NA())</f>
        <v>2.1737383915187258E-2</v>
      </c>
      <c r="L1423" s="44">
        <f>IFERROR(_xll.qlIndexFixing(Index6M,$H1423,TRUE,_xll.ohTrigger(RecalcTrigger,Trigger6M)),NA())</f>
        <v>2.1862335395927818E-2</v>
      </c>
      <c r="M1423" s="178">
        <f>IFERROR(_xll.qlIndexFixing(Index1Y,$H1423,TRUE,_xll.ohTrigger(RecalcTrigger,Trigger1Y)),NA())</f>
        <v>2.2182000751779007E-2</v>
      </c>
      <c r="N1423" s="177">
        <f>IFERROR(_xll.qlIndexFixing(ONIndex1M,I1423,TRUE,_xll.ohTrigger(RecalcTrigger,Trigger1M)),NA())</f>
        <v>2.1277171620207591E-2</v>
      </c>
      <c r="O1423" s="44">
        <f>IFERROR(_xll.qlIndexFixing(ONIndex3M,I1423,TRUE,_xll.ohTrigger(RecalcTrigger,Trigger3M)),NA())</f>
        <v>2.1739359513963663E-2</v>
      </c>
      <c r="P1423" s="44">
        <f>IFERROR(_xll.qlIndexFixing(ONIndex6M,I1423,TRUE,_xll.ohTrigger(RecalcTrigger,Trigger6M)),NA())</f>
        <v>2.1873160708526518E-2</v>
      </c>
      <c r="Q1423" s="178">
        <f>IFERROR(_xll.qlIndexFixing(ONIndex1Y,I1423,TRUE,_xll.ohTrigger(RecalcTrigger,Trigger1Y)),NA())</f>
        <v>2.2227094322132546E-2</v>
      </c>
    </row>
    <row r="1424" spans="2:17" x14ac:dyDescent="0.2">
      <c r="B1424" s="39" t="s">
        <v>42</v>
      </c>
      <c r="D1424" s="42">
        <f>_xll.qlCalendarAdvance(Calendar,$D1423,B1424,"f",FALSE)</f>
        <v>49368</v>
      </c>
      <c r="E1424" s="172">
        <f>_xll.qlInterestRateIndexValueDate(IndexON,D1424)</f>
        <v>49368</v>
      </c>
      <c r="F1424" s="188">
        <f>IFERROR(_xll.qlIndexFixing(IndexON,D1424,TRUE,_xll.ohTrigger(RecalcTrigger,TriggerON)),NA())</f>
        <v>2.0801678153485881E-2</v>
      </c>
      <c r="H1424" s="42">
        <f>_xll.qlCalendarAdvance(Calendar,$H1423,B1424,"f",FALSE)</f>
        <v>49368</v>
      </c>
      <c r="I1424" s="172">
        <f>_xll.qlInterestRateIndexValueDate(Index1M,$H1424)</f>
        <v>49368</v>
      </c>
      <c r="J1424" s="177">
        <f>IFERROR(_xll.qlIndexFixing(Index1M,$H1424,TRUE,_xll.ohTrigger(RecalcTrigger,Trigger1M)),NA())</f>
        <v>2.1265171739734079E-2</v>
      </c>
      <c r="K1424" s="44">
        <f>IFERROR(_xll.qlIndexFixing(Index3M,H1424,TRUE,_xll.ohTrigger(RecalcTrigger,Trigger3M)),NA())</f>
        <v>2.1727856805632887E-2</v>
      </c>
      <c r="L1424" s="44">
        <f>IFERROR(_xll.qlIndexFixing(Index6M,$H1424,TRUE,_xll.ohTrigger(RecalcTrigger,Trigger6M)),NA())</f>
        <v>2.1851947310797558E-2</v>
      </c>
      <c r="M1424" s="178">
        <f>IFERROR(_xll.qlIndexFixing(Index1Y,$H1424,TRUE,_xll.ohTrigger(RecalcTrigger,Trigger1Y)),NA())</f>
        <v>2.2170587046537609E-2</v>
      </c>
      <c r="N1424" s="177">
        <f>IFERROR(_xll.qlIndexFixing(ONIndex1M,I1424,TRUE,_xll.ohTrigger(RecalcTrigger,Trigger1M)),NA())</f>
        <v>2.1267452815397769E-2</v>
      </c>
      <c r="O1424" s="44">
        <f>IFERROR(_xll.qlIndexFixing(ONIndex3M,I1424,TRUE,_xll.ohTrigger(RecalcTrigger,Trigger3M)),NA())</f>
        <v>2.173007198550958E-2</v>
      </c>
      <c r="P1424" s="44">
        <f>IFERROR(_xll.qlIndexFixing(ONIndex6M,I1424,TRUE,_xll.ohTrigger(RecalcTrigger,Trigger6M)),NA())</f>
        <v>2.1863381269509041E-2</v>
      </c>
      <c r="Q1424" s="178">
        <f>IFERROR(_xll.qlIndexFixing(ONIndex1Y,I1424,TRUE,_xll.ohTrigger(RecalcTrigger,Trigger1Y)),NA())</f>
        <v>2.2216380226445231E-2</v>
      </c>
    </row>
    <row r="1425" spans="2:17" x14ac:dyDescent="0.2">
      <c r="B1425" s="39" t="s">
        <v>42</v>
      </c>
      <c r="D1425" s="42">
        <f>_xll.qlCalendarAdvance(Calendar,$D1424,B1425,"f",FALSE)</f>
        <v>49375</v>
      </c>
      <c r="E1425" s="172">
        <f>_xll.qlInterestRateIndexValueDate(IndexON,D1425)</f>
        <v>49375</v>
      </c>
      <c r="F1425" s="188">
        <f>IFERROR(_xll.qlIndexFixing(IndexON,D1425,TRUE,_xll.ohTrigger(RecalcTrigger,TriggerON)),NA())</f>
        <v>2.0792788462502543E-2</v>
      </c>
      <c r="H1425" s="42">
        <f>_xll.qlCalendarAdvance(Calendar,$H1424,B1425,"f",FALSE)</f>
        <v>49375</v>
      </c>
      <c r="I1425" s="172">
        <f>_xll.qlInterestRateIndexValueDate(Index1M,$H1425)</f>
        <v>49375</v>
      </c>
      <c r="J1425" s="177">
        <f>IFERROR(_xll.qlIndexFixing(Index1M,$H1425,TRUE,_xll.ohTrigger(RecalcTrigger,Trigger1M)),NA())</f>
        <v>2.1255110690142395E-2</v>
      </c>
      <c r="K1425" s="44">
        <f>IFERROR(_xll.qlIndexFixing(Index3M,H1425,TRUE,_xll.ohTrigger(RecalcTrigger,Trigger3M)),NA())</f>
        <v>2.1718403329246513E-2</v>
      </c>
      <c r="L1425" s="44">
        <f>IFERROR(_xll.qlIndexFixing(Index6M,$H1425,TRUE,_xll.ohTrigger(RecalcTrigger,Trigger6M)),NA())</f>
        <v>2.1841773650072432E-2</v>
      </c>
      <c r="M1425" s="178">
        <f>IFERROR(_xll.qlIndexFixing(Index1Y,$H1425,TRUE,_xll.ohTrigger(RecalcTrigger,Trigger1Y)),NA())</f>
        <v>2.2159314826444058E-2</v>
      </c>
      <c r="N1425" s="177">
        <f>IFERROR(_xll.qlIndexFixing(ONIndex1M,I1425,TRUE,_xll.ohTrigger(RecalcTrigger,Trigger1M)),NA())</f>
        <v>2.1257710410154118E-2</v>
      </c>
      <c r="O1425" s="44">
        <f>IFERROR(_xll.qlIndexFixing(ONIndex3M,I1425,TRUE,_xll.ohTrigger(RecalcTrigger,Trigger3M)),NA())</f>
        <v>2.1720769120181505E-2</v>
      </c>
      <c r="P1425" s="44">
        <f>IFERROR(_xll.qlIndexFixing(ONIndex6M,I1425,TRUE,_xll.ohTrigger(RecalcTrigger,Trigger6M)),NA())</f>
        <v>2.1853581647860443E-2</v>
      </c>
      <c r="Q1425" s="178">
        <f>IFERROR(_xll.qlIndexFixing(ONIndex1Y,I1425,TRUE,_xll.ohTrigger(RecalcTrigger,Trigger1Y)),NA())</f>
        <v>2.2205643002823905E-2</v>
      </c>
    </row>
    <row r="1426" spans="2:17" x14ac:dyDescent="0.2">
      <c r="B1426" s="39" t="s">
        <v>42</v>
      </c>
      <c r="D1426" s="42">
        <f>_xll.qlCalendarAdvance(Calendar,$D1425,B1426,"f",FALSE)</f>
        <v>49382</v>
      </c>
      <c r="E1426" s="172">
        <f>_xll.qlInterestRateIndexValueDate(IndexON,D1426)</f>
        <v>49382</v>
      </c>
      <c r="F1426" s="188">
        <f>IFERROR(_xll.qlIndexFixing(IndexON,D1426,TRUE,_xll.ohTrigger(RecalcTrigger,TriggerON)),NA())</f>
        <v>2.0783879928583104E-2</v>
      </c>
      <c r="H1426" s="42">
        <f>_xll.qlCalendarAdvance(Calendar,$H1425,B1426,"f",FALSE)</f>
        <v>49382</v>
      </c>
      <c r="I1426" s="172">
        <f>_xll.qlInterestRateIndexValueDate(Index1M,$H1426)</f>
        <v>49382</v>
      </c>
      <c r="J1426" s="177">
        <f>IFERROR(_xll.qlIndexFixing(Index1M,$H1426,TRUE,_xll.ohTrigger(RecalcTrigger,Trigger1M)),NA())</f>
        <v>2.1245272446335665E-2</v>
      </c>
      <c r="K1426" s="44">
        <f>IFERROR(_xll.qlIndexFixing(Index3M,H1426,TRUE,_xll.ohTrigger(RecalcTrigger,Trigger3M)),NA())</f>
        <v>2.1708934455211125E-2</v>
      </c>
      <c r="L1426" s="44">
        <f>IFERROR(_xll.qlIndexFixing(Index6M,$H1426,TRUE,_xll.ohTrigger(RecalcTrigger,Trigger6M)),NA())</f>
        <v>2.1831579637287612E-2</v>
      </c>
      <c r="M1426" s="178">
        <f>IFERROR(_xll.qlIndexFixing(Index1Y,$H1426,TRUE,_xll.ohTrigger(RecalcTrigger,Trigger1Y)),NA())</f>
        <v>2.2148048676522075E-2</v>
      </c>
      <c r="N1426" s="177">
        <f>IFERROR(_xll.qlIndexFixing(ONIndex1M,I1426,TRUE,_xll.ohTrigger(RecalcTrigger,Trigger1M)),NA())</f>
        <v>2.1247944404557684E-2</v>
      </c>
      <c r="O1426" s="44">
        <f>IFERROR(_xll.qlIndexFixing(ONIndex3M,I1426,TRUE,_xll.ohTrigger(RecalcTrigger,Trigger3M)),NA())</f>
        <v>2.1711450918060482E-2</v>
      </c>
      <c r="P1426" s="44">
        <f>IFERROR(_xll.qlIndexFixing(ONIndex6M,I1426,TRUE,_xll.ohTrigger(RecalcTrigger,Trigger6M)),NA())</f>
        <v>2.1843761843823861E-2</v>
      </c>
      <c r="Q1426" s="178">
        <f>IFERROR(_xll.qlIndexFixing(ONIndex1Y,I1426,TRUE,_xll.ohTrigger(RecalcTrigger,Trigger1Y)),NA())</f>
        <v>2.2194882651106473E-2</v>
      </c>
    </row>
    <row r="1427" spans="2:17" x14ac:dyDescent="0.2">
      <c r="B1427" s="39" t="s">
        <v>42</v>
      </c>
      <c r="D1427" s="42">
        <f>_xll.qlCalendarAdvance(Calendar,$D1426,B1427,"f",FALSE)</f>
        <v>49389</v>
      </c>
      <c r="E1427" s="172">
        <f>_xll.qlInterestRateIndexValueDate(IndexON,D1427)</f>
        <v>49389</v>
      </c>
      <c r="F1427" s="188">
        <f>IFERROR(_xll.qlIndexFixing(IndexON,D1427,TRUE,_xll.ohTrigger(RecalcTrigger,TriggerON)),NA())</f>
        <v>2.0774952551808612E-2</v>
      </c>
      <c r="H1427" s="42">
        <f>_xll.qlCalendarAdvance(Calendar,$H1426,B1427,"f",FALSE)</f>
        <v>49389</v>
      </c>
      <c r="I1427" s="172">
        <f>_xll.qlInterestRateIndexValueDate(Index1M,$H1427)</f>
        <v>49389</v>
      </c>
      <c r="J1427" s="177">
        <f>IFERROR(_xll.qlIndexFixing(Index1M,$H1427,TRUE,_xll.ohTrigger(RecalcTrigger,Trigger1M)),NA())</f>
        <v>2.1235410566645952E-2</v>
      </c>
      <c r="K1427" s="44">
        <f>IFERROR(_xll.qlIndexFixing(Index3M,H1427,TRUE,_xll.ohTrigger(RecalcTrigger,Trigger3M)),NA())</f>
        <v>2.169945018363684E-2</v>
      </c>
      <c r="L1427" s="44">
        <f>IFERROR(_xll.qlIndexFixing(Index6M,$H1427,TRUE,_xll.ohTrigger(RecalcTrigger,Trigger6M)),NA())</f>
        <v>2.1821365272754509E-2</v>
      </c>
      <c r="M1427" s="178">
        <f>IFERROR(_xll.qlIndexFixing(Index1Y,$H1427,TRUE,_xll.ohTrigger(RecalcTrigger,Trigger1Y)),NA())</f>
        <v>2.2136789907333639E-2</v>
      </c>
      <c r="N1427" s="177">
        <f>IFERROR(_xll.qlIndexFixing(ONIndex1M,I1427,TRUE,_xll.ohTrigger(RecalcTrigger,Trigger1M)),NA())</f>
        <v>2.1238154798446374E-2</v>
      </c>
      <c r="O1427" s="44">
        <f>IFERROR(_xll.qlIndexFixing(ONIndex3M,I1427,TRUE,_xll.ohTrigger(RecalcTrigger,Trigger3M)),NA())</f>
        <v>2.1702117379065466E-2</v>
      </c>
      <c r="P1427" s="44">
        <f>IFERROR(_xll.qlIndexFixing(ONIndex6M,I1427,TRUE,_xll.ohTrigger(RecalcTrigger,Trigger6M)),NA())</f>
        <v>2.1833921857156158E-2</v>
      </c>
      <c r="Q1427" s="178">
        <f>IFERROR(_xll.qlIndexFixing(ONIndex1Y,I1427,TRUE,_xll.ohTrigger(RecalcTrigger,Trigger1Y)),NA())</f>
        <v>2.218409917145503E-2</v>
      </c>
    </row>
    <row r="1428" spans="2:17" x14ac:dyDescent="0.2">
      <c r="B1428" s="39" t="s">
        <v>42</v>
      </c>
      <c r="D1428" s="42">
        <f>_xll.qlCalendarAdvance(Calendar,$D1427,B1428,"f",FALSE)</f>
        <v>49396</v>
      </c>
      <c r="E1428" s="172">
        <f>_xll.qlInterestRateIndexValueDate(IndexON,D1428)</f>
        <v>49396</v>
      </c>
      <c r="F1428" s="188">
        <f>IFERROR(_xll.qlIndexFixing(IndexON,D1428,TRUE,_xll.ohTrigger(RecalcTrigger,TriggerON)),NA())</f>
        <v>2.0766006332179066E-2</v>
      </c>
      <c r="H1428" s="42">
        <f>_xll.qlCalendarAdvance(Calendar,$H1427,B1428,"f",FALSE)</f>
        <v>49396</v>
      </c>
      <c r="I1428" s="172">
        <f>_xll.qlInterestRateIndexValueDate(Index1M,$H1428)</f>
        <v>49396</v>
      </c>
      <c r="J1428" s="177">
        <f>IFERROR(_xll.qlIndexFixing(Index1M,$H1428,TRUE,_xll.ohTrigger(RecalcTrigger,Trigger1M)),NA())</f>
        <v>2.122552505113957E-2</v>
      </c>
      <c r="K1428" s="44">
        <f>IFERROR(_xll.qlIndexFixing(Index3M,H1428,TRUE,_xll.ohTrigger(RecalcTrigger,Trigger3M)),NA())</f>
        <v>2.1689950514632895E-2</v>
      </c>
      <c r="L1428" s="44">
        <f>IFERROR(_xll.qlIndexFixing(Index6M,$H1428,TRUE,_xll.ohTrigger(RecalcTrigger,Trigger6M)),NA())</f>
        <v>2.1811130556784533E-2</v>
      </c>
      <c r="M1428" s="178">
        <f>IFERROR(_xll.qlIndexFixing(Index1Y,$H1428,TRUE,_xll.ohTrigger(RecalcTrigger,Trigger1Y)),NA())</f>
        <v>2.2125539829384273E-2</v>
      </c>
      <c r="N1428" s="177">
        <f>IFERROR(_xll.qlIndexFixing(ONIndex1M,I1428,TRUE,_xll.ohTrigger(RecalcTrigger,Trigger1M)),NA())</f>
        <v>2.1228341591901234E-2</v>
      </c>
      <c r="O1428" s="44">
        <f>IFERROR(_xll.qlIndexFixing(ONIndex3M,I1428,TRUE,_xll.ohTrigger(RecalcTrigger,Trigger3M)),NA())</f>
        <v>2.169276850335855E-2</v>
      </c>
      <c r="P1428" s="44">
        <f>IFERROR(_xll.qlIndexFixing(ONIndex6M,I1428,TRUE,_xll.ohTrigger(RecalcTrigger,Trigger6M)),NA())</f>
        <v>2.1824061688100471E-2</v>
      </c>
      <c r="Q1428" s="178">
        <f>IFERROR(_xll.qlIndexFixing(ONIndex1Y,I1428,TRUE,_xll.ohTrigger(RecalcTrigger,Trigger1Y)),NA())</f>
        <v>2.2173292563788527E-2</v>
      </c>
    </row>
    <row r="1429" spans="2:17" x14ac:dyDescent="0.2">
      <c r="B1429" s="39" t="s">
        <v>42</v>
      </c>
      <c r="D1429" s="42">
        <f>_xll.qlCalendarAdvance(Calendar,$D1428,B1429,"f",FALSE)</f>
        <v>49403</v>
      </c>
      <c r="E1429" s="172">
        <f>_xll.qlInterestRateIndexValueDate(IndexON,D1429)</f>
        <v>49403</v>
      </c>
      <c r="F1429" s="188">
        <f>IFERROR(_xll.qlIndexFixing(IndexON,D1429,TRUE,_xll.ohTrigger(RecalcTrigger,TriggerON)),NA())</f>
        <v>2.0757041269532372E-2</v>
      </c>
      <c r="H1429" s="42">
        <f>_xll.qlCalendarAdvance(Calendar,$H1428,B1429,"f",FALSE)</f>
        <v>49403</v>
      </c>
      <c r="I1429" s="172">
        <f>_xll.qlInterestRateIndexValueDate(Index1M,$H1429)</f>
        <v>49403</v>
      </c>
      <c r="J1429" s="177">
        <f>IFERROR(_xll.qlIndexFixing(Index1M,$H1429,TRUE,_xll.ohTrigger(RecalcTrigger,Trigger1M)),NA())</f>
        <v>2.121589626147417E-2</v>
      </c>
      <c r="K1429" s="44">
        <f>IFERROR(_xll.qlIndexFixing(Index3M,H1429,TRUE,_xll.ohTrigger(RecalcTrigger,Trigger3M)),NA())</f>
        <v>2.168047525584578E-2</v>
      </c>
      <c r="L1429" s="44">
        <f>IFERROR(_xll.qlIndexFixing(Index6M,$H1429,TRUE,_xll.ohTrigger(RecalcTrigger,Trigger6M)),NA())</f>
        <v>2.1800966341777656E-2</v>
      </c>
      <c r="M1429" s="178">
        <f>IFERROR(_xll.qlIndexFixing(Index1Y,$H1429,TRUE,_xll.ohTrigger(RecalcTrigger,Trigger1Y)),NA())</f>
        <v>2.2114299753120591E-2</v>
      </c>
      <c r="N1429" s="177">
        <f>IFERROR(_xll.qlIndexFixing(ONIndex1M,I1429,TRUE,_xll.ohTrigger(RecalcTrigger,Trigger1M)),NA())</f>
        <v>2.1218504785003311E-2</v>
      </c>
      <c r="O1429" s="44">
        <f>IFERROR(_xll.qlIndexFixing(ONIndex3M,I1429,TRUE,_xll.ohTrigger(RecalcTrigger,Trigger3M)),NA())</f>
        <v>2.1683404290858688E-2</v>
      </c>
      <c r="P1429" s="44">
        <f>IFERROR(_xll.qlIndexFixing(ONIndex6M,I1429,TRUE,_xll.ohTrigger(RecalcTrigger,Trigger6M)),NA())</f>
        <v>2.1814181336494709E-2</v>
      </c>
      <c r="Q1429" s="178">
        <f>IFERROR(_xll.qlIndexFixing(ONIndex1Y,I1429,TRUE,_xll.ohTrigger(RecalcTrigger,Trigger1Y)),NA())</f>
        <v>2.2162462828106966E-2</v>
      </c>
    </row>
    <row r="1430" spans="2:17" x14ac:dyDescent="0.2">
      <c r="B1430" s="39" t="s">
        <v>42</v>
      </c>
      <c r="D1430" s="42">
        <f>_xll.qlCalendarAdvance(Calendar,$D1429,B1430,"f",FALSE)</f>
        <v>49410</v>
      </c>
      <c r="E1430" s="172">
        <f>_xll.qlInterestRateIndexValueDate(IndexON,D1430)</f>
        <v>49410</v>
      </c>
      <c r="F1430" s="188">
        <f>IFERROR(_xll.qlIndexFixing(IndexON,D1430,TRUE,_xll.ohTrigger(RecalcTrigger,TriggerON)),NA())</f>
        <v>2.0748057364111672E-2</v>
      </c>
      <c r="H1430" s="42">
        <f>_xll.qlCalendarAdvance(Calendar,$H1429,B1430,"f",FALSE)</f>
        <v>49410</v>
      </c>
      <c r="I1430" s="172">
        <f>_xll.qlInterestRateIndexValueDate(Index1M,$H1430)</f>
        <v>49410</v>
      </c>
      <c r="J1430" s="177">
        <f>IFERROR(_xll.qlIndexFixing(Index1M,$H1430,TRUE,_xll.ohTrigger(RecalcTrigger,Trigger1M)),NA())</f>
        <v>2.1205970268409535E-2</v>
      </c>
      <c r="K1430" s="44">
        <f>IFERROR(_xll.qlIndexFixing(Index3M,H1430,TRUE,_xll.ohTrigger(RecalcTrigger,Trigger3M)),NA())</f>
        <v>2.1670946456468356E-2</v>
      </c>
      <c r="L1430" s="44">
        <f>IFERROR(_xll.qlIndexFixing(Index6M,$H1430,TRUE,_xll.ohTrigger(RecalcTrigger,Trigger6M)),NA())</f>
        <v>2.1790694069498164E-2</v>
      </c>
      <c r="M1430" s="178">
        <f>IFERROR(_xll.qlIndexFixing(Index1Y,$H1430,TRUE,_xll.ohTrigger(RecalcTrigger,Trigger1Y)),NA())</f>
        <v>2.2102556868589668E-2</v>
      </c>
      <c r="N1430" s="177">
        <f>IFERROR(_xll.qlIndexFixing(ONIndex1M,I1430,TRUE,_xll.ohTrigger(RecalcTrigger,Trigger1M)),NA())</f>
        <v>2.1208644377671559E-2</v>
      </c>
      <c r="O1430" s="44">
        <f>IFERROR(_xll.qlIndexFixing(ONIndex3M,I1430,TRUE,_xll.ohTrigger(RecalcTrigger,Trigger3M)),NA())</f>
        <v>2.1674024741403786E-2</v>
      </c>
      <c r="P1430" s="44">
        <f>IFERROR(_xll.qlIndexFixing(ONIndex6M,I1430,TRUE,_xll.ohTrigger(RecalcTrigger,Trigger6M)),NA())</f>
        <v>2.1804280802338871E-2</v>
      </c>
      <c r="Q1430" s="178">
        <f>IFERROR(_xll.qlIndexFixing(ONIndex1Y,I1430,TRUE,_xll.ohTrigger(RecalcTrigger,Trigger1Y)),NA())</f>
        <v>2.2151609964410346E-2</v>
      </c>
    </row>
    <row r="1431" spans="2:17" x14ac:dyDescent="0.2">
      <c r="B1431" s="39" t="s">
        <v>42</v>
      </c>
      <c r="D1431" s="42">
        <f>_xll.qlCalendarAdvance(Calendar,$D1430,B1431,"f",FALSE)</f>
        <v>49417</v>
      </c>
      <c r="E1431" s="172">
        <f>_xll.qlInterestRateIndexValueDate(IndexON,D1431)</f>
        <v>49417</v>
      </c>
      <c r="F1431" s="188">
        <f>IFERROR(_xll.qlIndexFixing(IndexON,D1431,TRUE,_xll.ohTrigger(RecalcTrigger,TriggerON)),NA())</f>
        <v>2.0739054615754871E-2</v>
      </c>
      <c r="H1431" s="42">
        <f>_xll.qlCalendarAdvance(Calendar,$H1430,B1431,"f",FALSE)</f>
        <v>49417</v>
      </c>
      <c r="I1431" s="172">
        <f>_xll.qlInterestRateIndexValueDate(Index1M,$H1431)</f>
        <v>49417</v>
      </c>
      <c r="J1431" s="177">
        <f>IFERROR(_xll.qlIndexFixing(Index1M,$H1431,TRUE,_xll.ohTrigger(RecalcTrigger,Trigger1M)),NA())</f>
        <v>2.1196020643008556E-2</v>
      </c>
      <c r="K1431" s="44">
        <f>IFERROR(_xll.qlIndexFixing(Index3M,H1431,TRUE,_xll.ohTrigger(RecalcTrigger,Trigger3M)),NA())</f>
        <v>2.166140226064971E-2</v>
      </c>
      <c r="L1431" s="44">
        <f>IFERROR(_xll.qlIndexFixing(Index6M,$H1431,TRUE,_xll.ohTrigger(RecalcTrigger,Trigger6M)),NA())</f>
        <v>2.1780404716585232E-2</v>
      </c>
      <c r="M1431" s="178">
        <f>IFERROR(_xll.qlIndexFixing(Index1Y,$H1431,TRUE,_xll.ohTrigger(RecalcTrigger,Trigger1Y)),NA())</f>
        <v>2.2091854847151291E-2</v>
      </c>
      <c r="N1431" s="177">
        <f>IFERROR(_xll.qlIndexFixing(ONIndex1M,I1431,TRUE,_xll.ohTrigger(RecalcTrigger,Trigger1M)),NA())</f>
        <v>2.1198760369905978E-2</v>
      </c>
      <c r="O1431" s="44">
        <f>IFERROR(_xll.qlIndexFixing(ONIndex3M,I1431,TRUE,_xll.ohTrigger(RecalcTrigger,Trigger3M)),NA())</f>
        <v>2.1664629855318029E-2</v>
      </c>
      <c r="P1431" s="44">
        <f>IFERROR(_xll.qlIndexFixing(ONIndex6M,I1431,TRUE,_xll.ohTrigger(RecalcTrigger,Trigger6M)),NA())</f>
        <v>2.179436008579505E-2</v>
      </c>
      <c r="Q1431" s="178">
        <f>IFERROR(_xll.qlIndexFixing(ONIndex1Y,I1431,TRUE,_xll.ohTrigger(RecalcTrigger,Trigger1Y)),NA())</f>
        <v>2.2140733972779714E-2</v>
      </c>
    </row>
    <row r="1432" spans="2:17" x14ac:dyDescent="0.2">
      <c r="B1432" s="39" t="s">
        <v>42</v>
      </c>
      <c r="D1432" s="42">
        <f>_xll.qlCalendarAdvance(Calendar,$D1431,B1432,"f",FALSE)</f>
        <v>49424</v>
      </c>
      <c r="E1432" s="172">
        <f>_xll.qlInterestRateIndexValueDate(IndexON,D1432)</f>
        <v>49424</v>
      </c>
      <c r="F1432" s="188">
        <f>IFERROR(_xll.qlIndexFixing(IndexON,D1432,TRUE,_xll.ohTrigger(RecalcTrigger,TriggerON)),NA())</f>
        <v>2.0730033024543015E-2</v>
      </c>
      <c r="H1432" s="42">
        <f>_xll.qlCalendarAdvance(Calendar,$H1431,B1432,"f",FALSE)</f>
        <v>49424</v>
      </c>
      <c r="I1432" s="172">
        <f>_xll.qlInterestRateIndexValueDate(Index1M,$H1432)</f>
        <v>49424</v>
      </c>
      <c r="J1432" s="177">
        <f>IFERROR(_xll.qlIndexFixing(Index1M,$H1432,TRUE,_xll.ohTrigger(RecalcTrigger,Trigger1M)),NA())</f>
        <v>2.1186047385330663E-2</v>
      </c>
      <c r="K1432" s="44">
        <f>IFERROR(_xll.qlIndexFixing(Index3M,H1432,TRUE,_xll.ohTrigger(RecalcTrigger,Trigger3M)),NA())</f>
        <v>2.1651842668495815E-2</v>
      </c>
      <c r="L1432" s="44">
        <f>IFERROR(_xll.qlIndexFixing(Index6M,$H1432,TRUE,_xll.ohTrigger(RecalcTrigger,Trigger6M)),NA())</f>
        <v>2.1770100571573251E-2</v>
      </c>
      <c r="M1432" s="178">
        <f>IFERROR(_xll.qlIndexFixing(Index1Y,$H1432,TRUE,_xll.ohTrigger(RecalcTrigger,Trigger1Y)),NA())</f>
        <v>2.2080652638052586E-2</v>
      </c>
      <c r="N1432" s="177">
        <f>IFERROR(_xll.qlIndexFixing(ONIndex1M,I1432,TRUE,_xll.ohTrigger(RecalcTrigger,Trigger1M)),NA())</f>
        <v>2.1188852761787613E-2</v>
      </c>
      <c r="O1432" s="44">
        <f>IFERROR(_xll.qlIndexFixing(ONIndex3M,I1432,TRUE,_xll.ohTrigger(RecalcTrigger,Trigger3M)),NA())</f>
        <v>2.1655219632277234E-2</v>
      </c>
      <c r="P1432" s="44">
        <f>IFERROR(_xll.qlIndexFixing(ONIndex6M,I1432,TRUE,_xll.ohTrigger(RecalcTrigger,Trigger6M)),NA())</f>
        <v>2.1784419186701154E-2</v>
      </c>
      <c r="Q1432" s="178">
        <f>IFERROR(_xll.qlIndexFixing(ONIndex1Y,I1432,TRUE,_xll.ohTrigger(RecalcTrigger,Trigger1Y)),NA())</f>
        <v>2.2129834853134023E-2</v>
      </c>
    </row>
    <row r="1433" spans="2:17" x14ac:dyDescent="0.2">
      <c r="B1433" s="39" t="s">
        <v>42</v>
      </c>
      <c r="D1433" s="42">
        <f>_xll.qlCalendarAdvance(Calendar,$D1432,B1433,"f",FALSE)</f>
        <v>49431</v>
      </c>
      <c r="E1433" s="172">
        <f>_xll.qlInterestRateIndexValueDate(IndexON,D1433)</f>
        <v>49431</v>
      </c>
      <c r="F1433" s="188">
        <f>IFERROR(_xll.qlIndexFixing(IndexON,D1433,TRUE,_xll.ohTrigger(RecalcTrigger,TriggerON)),NA())</f>
        <v>2.0720992590557152E-2</v>
      </c>
      <c r="H1433" s="42">
        <f>_xll.qlCalendarAdvance(Calendar,$H1432,B1433,"f",FALSE)</f>
        <v>49431</v>
      </c>
      <c r="I1433" s="172">
        <f>_xll.qlInterestRateIndexValueDate(Index1M,$H1433)</f>
        <v>49431</v>
      </c>
      <c r="J1433" s="177">
        <f>IFERROR(_xll.qlIndexFixing(Index1M,$H1433,TRUE,_xll.ohTrigger(RecalcTrigger,Trigger1M)),NA())</f>
        <v>2.1175742938560581E-2</v>
      </c>
      <c r="K1433" s="44">
        <f>IFERROR(_xll.qlIndexFixing(Index3M,H1433,TRUE,_xll.ohTrigger(RecalcTrigger,Trigger3M)),NA())</f>
        <v>2.1642221212022382E-2</v>
      </c>
      <c r="L1433" s="44">
        <f>IFERROR(_xll.qlIndexFixing(Index6M,$H1433,TRUE,_xll.ohTrigger(RecalcTrigger,Trigger6M)),NA())</f>
        <v>2.1759687954718179E-2</v>
      </c>
      <c r="M1433" s="178">
        <f>IFERROR(_xll.qlIndexFixing(Index1Y,$H1433,TRUE,_xll.ohTrigger(RecalcTrigger,Trigger1Y)),NA())</f>
        <v>2.2069465671853826E-2</v>
      </c>
      <c r="N1433" s="177">
        <f>IFERROR(_xll.qlIndexFixing(ONIndex1M,I1433,TRUE,_xll.ohTrigger(RecalcTrigger,Trigger1M)),NA())</f>
        <v>2.1178921553316465E-2</v>
      </c>
      <c r="O1433" s="44">
        <f>IFERROR(_xll.qlIndexFixing(ONIndex3M,I1433,TRUE,_xll.ohTrigger(RecalcTrigger,Trigger3M)),NA())</f>
        <v>2.1645794072605584E-2</v>
      </c>
      <c r="P1433" s="44">
        <f>IFERROR(_xll.qlIndexFixing(ONIndex6M,I1433,TRUE,_xll.ohTrigger(RecalcTrigger,Trigger6M)),NA())</f>
        <v>2.1774458105138228E-2</v>
      </c>
      <c r="Q1433" s="178">
        <f>IFERROR(_xll.qlIndexFixing(ONIndex1Y,I1433,TRUE,_xll.ohTrigger(RecalcTrigger,Trigger1Y)),NA())</f>
        <v>2.2118912605392227E-2</v>
      </c>
    </row>
    <row r="1434" spans="2:17" x14ac:dyDescent="0.2">
      <c r="B1434" s="39" t="s">
        <v>42</v>
      </c>
      <c r="D1434" s="42">
        <f>_xll.qlCalendarAdvance(Calendar,$D1433,B1434,"f",FALSE)</f>
        <v>49438</v>
      </c>
      <c r="E1434" s="172">
        <f>_xll.qlInterestRateIndexValueDate(IndexON,D1434)</f>
        <v>49438</v>
      </c>
      <c r="F1434" s="188">
        <f>IFERROR(_xll.qlIndexFixing(IndexON,D1434,TRUE,_xll.ohTrigger(RecalcTrigger,TriggerON)),NA())</f>
        <v>2.0711933313473097E-2</v>
      </c>
      <c r="H1434" s="42">
        <f>_xll.qlCalendarAdvance(Calendar,$H1433,B1434,"f",FALSE)</f>
        <v>49438</v>
      </c>
      <c r="I1434" s="172">
        <f>_xll.qlInterestRateIndexValueDate(Index1M,$H1434)</f>
        <v>49438</v>
      </c>
      <c r="J1434" s="177">
        <f>IFERROR(_xll.qlIndexFixing(Index1M,$H1434,TRUE,_xll.ohTrigger(RecalcTrigger,Trigger1M)),NA())</f>
        <v>2.1165715609480384E-2</v>
      </c>
      <c r="K1434" s="44">
        <f>IFERROR(_xll.qlIndexFixing(Index3M,H1434,TRUE,_xll.ohTrigger(RecalcTrigger,Trigger3M)),NA())</f>
        <v>2.1632629160756468E-2</v>
      </c>
      <c r="L1434" s="44">
        <f>IFERROR(_xll.qlIndexFixing(Index6M,$H1434,TRUE,_xll.ohTrigger(RecalcTrigger,Trigger6M)),NA())</f>
        <v>2.1749360499326725E-2</v>
      </c>
      <c r="M1434" s="178">
        <f>IFERROR(_xll.qlIndexFixing(Index1Y,$H1434,TRUE,_xll.ohTrigger(RecalcTrigger,Trigger1Y)),NA())</f>
        <v>2.2058295258716415E-2</v>
      </c>
      <c r="N1434" s="177">
        <f>IFERROR(_xll.qlIndexFixing(ONIndex1M,I1434,TRUE,_xll.ohTrigger(RecalcTrigger,Trigger1M)),NA())</f>
        <v>2.1168966744249396E-2</v>
      </c>
      <c r="O1434" s="44">
        <f>IFERROR(_xll.qlIndexFixing(ONIndex3M,I1434,TRUE,_xll.ohTrigger(RecalcTrigger,Trigger3M)),NA())</f>
        <v>2.1636353175897849E-2</v>
      </c>
      <c r="P1434" s="44">
        <f>IFERROR(_xll.qlIndexFixing(ONIndex6M,I1434,TRUE,_xll.ohTrigger(RecalcTrigger,Trigger6M)),NA())</f>
        <v>2.1764476841025227E-2</v>
      </c>
      <c r="Q1434" s="178">
        <f>IFERROR(_xll.qlIndexFixing(ONIndex1Y,I1434,TRUE,_xll.ohTrigger(RecalcTrigger,Trigger1Y)),NA())</f>
        <v>2.2107967229716419E-2</v>
      </c>
    </row>
    <row r="1435" spans="2:17" x14ac:dyDescent="0.2">
      <c r="B1435" s="39" t="s">
        <v>42</v>
      </c>
      <c r="D1435" s="42">
        <f>_xll.qlCalendarAdvance(Calendar,$D1434,B1435,"f",FALSE)</f>
        <v>49445</v>
      </c>
      <c r="E1435" s="172">
        <f>_xll.qlInterestRateIndexValueDate(IndexON,D1435)</f>
        <v>49445</v>
      </c>
      <c r="F1435" s="188">
        <f>IFERROR(_xll.qlIndexFixing(IndexON,D1435,TRUE,_xll.ohTrigger(RecalcTrigger,TriggerON)),NA())</f>
        <v>2.0702855193615033E-2</v>
      </c>
      <c r="H1435" s="42">
        <f>_xll.qlCalendarAdvance(Calendar,$H1434,B1435,"f",FALSE)</f>
        <v>49445</v>
      </c>
      <c r="I1435" s="172">
        <f>_xll.qlInterestRateIndexValueDate(Index1M,$H1435)</f>
        <v>49445</v>
      </c>
      <c r="J1435" s="177">
        <f>IFERROR(_xll.qlIndexFixing(Index1M,$H1435,TRUE,_xll.ohTrigger(RecalcTrigger,Trigger1M)),NA())</f>
        <v>2.1155664645030502E-2</v>
      </c>
      <c r="K1435" s="44">
        <f>IFERROR(_xll.qlIndexFixing(Index3M,H1435,TRUE,_xll.ohTrigger(RecalcTrigger,Trigger3M)),NA())</f>
        <v>2.1623021712836116E-2</v>
      </c>
      <c r="L1435" s="44">
        <f>IFERROR(_xll.qlIndexFixing(Index6M,$H1435,TRUE,_xll.ohTrigger(RecalcTrigger,Trigger6M)),NA())</f>
        <v>2.1739025374602362E-2</v>
      </c>
      <c r="M1435" s="178">
        <f>IFERROR(_xll.qlIndexFixing(Index1Y,$H1435,TRUE,_xll.ohTrigger(RecalcTrigger,Trigger1Y)),NA())</f>
        <v>2.204714270874418E-2</v>
      </c>
      <c r="N1435" s="177">
        <f>IFERROR(_xll.qlIndexFixing(ONIndex1M,I1435,TRUE,_xll.ohTrigger(RecalcTrigger,Trigger1M)),NA())</f>
        <v>2.1158988334991635E-2</v>
      </c>
      <c r="O1435" s="44">
        <f>IFERROR(_xll.qlIndexFixing(ONIndex3M,I1435,TRUE,_xll.ohTrigger(RecalcTrigger,Trigger3M)),NA())</f>
        <v>2.1626896942559259E-2</v>
      </c>
      <c r="P1435" s="44">
        <f>IFERROR(_xll.qlIndexFixing(ONIndex6M,I1435,TRUE,_xll.ohTrigger(RecalcTrigger,Trigger6M)),NA())</f>
        <v>2.1754475394524242E-2</v>
      </c>
      <c r="Q1435" s="178">
        <f>IFERROR(_xll.qlIndexFixing(ONIndex1Y,I1435,TRUE,_xll.ohTrigger(RecalcTrigger,Trigger1Y)),NA())</f>
        <v>2.2096998725944506E-2</v>
      </c>
    </row>
    <row r="1436" spans="2:17" x14ac:dyDescent="0.2">
      <c r="B1436" s="39" t="s">
        <v>42</v>
      </c>
      <c r="D1436" s="42">
        <f>_xll.qlCalendarAdvance(Calendar,$D1435,B1436,"f",FALSE)</f>
        <v>49452</v>
      </c>
      <c r="E1436" s="172">
        <f>_xll.qlInterestRateIndexValueDate(IndexON,D1436)</f>
        <v>49452</v>
      </c>
      <c r="F1436" s="188">
        <f>IFERROR(_xll.qlIndexFixing(IndexON,D1436,TRUE,_xll.ohTrigger(RecalcTrigger,TriggerON)),NA())</f>
        <v>2.0693758230901915E-2</v>
      </c>
      <c r="H1436" s="42">
        <f>_xll.qlCalendarAdvance(Calendar,$H1435,B1436,"f",FALSE)</f>
        <v>49452</v>
      </c>
      <c r="I1436" s="172">
        <f>_xll.qlInterestRateIndexValueDate(Index1M,$H1436)</f>
        <v>49452</v>
      </c>
      <c r="J1436" s="177">
        <f>IFERROR(_xll.qlIndexFixing(Index1M,$H1436,TRUE,_xll.ohTrigger(RecalcTrigger,Trigger1M)),NA())</f>
        <v>2.114559004526987E-2</v>
      </c>
      <c r="K1436" s="44">
        <f>IFERROR(_xll.qlIndexFixing(Index3M,H1436,TRUE,_xll.ohTrigger(RecalcTrigger,Trigger3M)),NA())</f>
        <v>2.1613398868370565E-2</v>
      </c>
      <c r="L1436" s="44">
        <f>IFERROR(_xll.qlIndexFixing(Index6M,$H1436,TRUE,_xll.ohTrigger(RecalcTrigger,Trigger6M)),NA())</f>
        <v>2.1728684856588052E-2</v>
      </c>
      <c r="M1436" s="178">
        <f>IFERROR(_xll.qlIndexFixing(Index1Y,$H1436,TRUE,_xll.ohTrigger(RecalcTrigger,Trigger1Y)),NA())</f>
        <v>2.2036009331984924E-2</v>
      </c>
      <c r="N1436" s="177">
        <f>IFERROR(_xll.qlIndexFixing(ONIndex1M,I1436,TRUE,_xll.ohTrigger(RecalcTrigger,Trigger1M)),NA())</f>
        <v>2.1148986325137953E-2</v>
      </c>
      <c r="O1436" s="44">
        <f>IFERROR(_xll.qlIndexFixing(ONIndex3M,I1436,TRUE,_xll.ohTrigger(RecalcTrigger,Trigger3M)),NA())</f>
        <v>2.1617425372346677E-2</v>
      </c>
      <c r="P1436" s="44">
        <f>IFERROR(_xll.qlIndexFixing(ONIndex6M,I1436,TRUE,_xll.ohTrigger(RecalcTrigger,Trigger6M)),NA())</f>
        <v>2.1744453765473182E-2</v>
      </c>
      <c r="Q1436" s="178">
        <f>IFERROR(_xll.qlIndexFixing(ONIndex1Y,I1436,TRUE,_xll.ohTrigger(RecalcTrigger,Trigger1Y)),NA())</f>
        <v>2.2086007094319626E-2</v>
      </c>
    </row>
    <row r="1437" spans="2:17" x14ac:dyDescent="0.2">
      <c r="B1437" s="39" t="s">
        <v>42</v>
      </c>
      <c r="D1437" s="42">
        <f>_xll.qlCalendarAdvance(Calendar,$D1436,B1437,"f",FALSE)</f>
        <v>49459</v>
      </c>
      <c r="E1437" s="172">
        <f>_xll.qlInterestRateIndexValueDate(IndexON,D1437)</f>
        <v>49459</v>
      </c>
      <c r="F1437" s="188">
        <f>IFERROR(_xll.qlIndexFixing(IndexON,D1437,TRUE,_xll.ohTrigger(RecalcTrigger,TriggerON)),NA())</f>
        <v>2.0684642425333744E-2</v>
      </c>
      <c r="H1437" s="42">
        <f>_xll.qlCalendarAdvance(Calendar,$H1436,B1437,"f",FALSE)</f>
        <v>49459</v>
      </c>
      <c r="I1437" s="172">
        <f>_xll.qlInterestRateIndexValueDate(Index1M,$H1437)</f>
        <v>49459</v>
      </c>
      <c r="J1437" s="177">
        <f>IFERROR(_xll.qlIndexFixing(Index1M,$H1437,TRUE,_xll.ohTrigger(RecalcTrigger,Trigger1M)),NA())</f>
        <v>2.1135826614805547E-2</v>
      </c>
      <c r="K1437" s="44">
        <f>IFERROR(_xll.qlIndexFixing(Index3M,H1437,TRUE,_xll.ohTrigger(RecalcTrigger,Trigger3M)),NA())</f>
        <v>2.1603760627475221E-2</v>
      </c>
      <c r="L1437" s="44">
        <f>IFERROR(_xll.qlIndexFixing(Index6M,$H1437,TRUE,_xll.ohTrigger(RecalcTrigger,Trigger6M)),NA())</f>
        <v>2.1718341221278751E-2</v>
      </c>
      <c r="M1437" s="178">
        <f>IFERROR(_xll.qlIndexFixing(Index1Y,$H1437,TRUE,_xll.ohTrigger(RecalcTrigger,Trigger1Y)),NA())</f>
        <v>2.202489643843043E-2</v>
      </c>
      <c r="N1437" s="177">
        <f>IFERROR(_xll.qlIndexFixing(ONIndex1M,I1437,TRUE,_xll.ohTrigger(RecalcTrigger,Trigger1M)),NA())</f>
        <v>2.1138960715012534E-2</v>
      </c>
      <c r="O1437" s="44">
        <f>IFERROR(_xll.qlIndexFixing(ONIndex3M,I1437,TRUE,_xll.ohTrigger(RecalcTrigger,Trigger3M)),NA())</f>
        <v>2.1607938465422194E-2</v>
      </c>
      <c r="P1437" s="44">
        <f>IFERROR(_xll.qlIndexFixing(ONIndex6M,I1437,TRUE,_xll.ohTrigger(RecalcTrigger,Trigger6M)),NA())</f>
        <v>2.1734411953953092E-2</v>
      </c>
      <c r="Q1437" s="178">
        <f>IFERROR(_xll.qlIndexFixing(ONIndex1Y,I1437,TRUE,_xll.ohTrigger(RecalcTrigger,Trigger1Y)),NA())</f>
        <v>2.2074992334598642E-2</v>
      </c>
    </row>
    <row r="1438" spans="2:17" x14ac:dyDescent="0.2">
      <c r="B1438" s="39" t="s">
        <v>42</v>
      </c>
      <c r="D1438" s="42">
        <f>_xll.qlCalendarAdvance(Calendar,$D1437,B1438,"f",FALSE)</f>
        <v>49466</v>
      </c>
      <c r="E1438" s="172">
        <f>_xll.qlInterestRateIndexValueDate(IndexON,D1438)</f>
        <v>49466</v>
      </c>
      <c r="F1438" s="188">
        <f>IFERROR(_xll.qlIndexFixing(IndexON,D1438,TRUE,_xll.ohTrigger(RecalcTrigger,TriggerON)),NA())</f>
        <v>2.0675507776829471E-2</v>
      </c>
      <c r="H1438" s="42">
        <f>_xll.qlCalendarAdvance(Calendar,$H1437,B1438,"f",FALSE)</f>
        <v>49466</v>
      </c>
      <c r="I1438" s="172">
        <f>_xll.qlInterestRateIndexValueDate(Index1M,$H1438)</f>
        <v>49466</v>
      </c>
      <c r="J1438" s="177">
        <f>IFERROR(_xll.qlIndexFixing(Index1M,$H1438,TRUE,_xll.ohTrigger(RecalcTrigger,Trigger1M)),NA())</f>
        <v>2.1125711564684568E-2</v>
      </c>
      <c r="K1438" s="44">
        <f>IFERROR(_xll.qlIndexFixing(Index3M,H1438,TRUE,_xll.ohTrigger(RecalcTrigger,Trigger3M)),NA())</f>
        <v>2.1594106990256674E-2</v>
      </c>
      <c r="L1438" s="44">
        <f>IFERROR(_xll.qlIndexFixing(Index6M,$H1438,TRUE,_xll.ohTrigger(RecalcTrigger,Trigger6M)),NA())</f>
        <v>2.1708093219491811E-2</v>
      </c>
      <c r="M1438" s="178">
        <f>IFERROR(_xll.qlIndexFixing(Index1Y,$H1438,TRUE,_xll.ohTrigger(RecalcTrigger,Trigger1Y)),NA())</f>
        <v>2.2013805338016012E-2</v>
      </c>
      <c r="N1438" s="177">
        <f>IFERROR(_xll.qlIndexFixing(ONIndex1M,I1438,TRUE,_xll.ohTrigger(RecalcTrigger,Trigger1M)),NA())</f>
        <v>2.1128911504453285E-2</v>
      </c>
      <c r="O1438" s="44">
        <f>IFERROR(_xll.qlIndexFixing(ONIndex3M,I1438,TRUE,_xll.ohTrigger(RecalcTrigger,Trigger3M)),NA())</f>
        <v>2.1598436221623718E-2</v>
      </c>
      <c r="P1438" s="44">
        <f>IFERROR(_xll.qlIndexFixing(ONIndex6M,I1438,TRUE,_xll.ohTrigger(RecalcTrigger,Trigger6M)),NA())</f>
        <v>2.1724349959882927E-2</v>
      </c>
      <c r="Q1438" s="178">
        <f>IFERROR(_xll.qlIndexFixing(ONIndex1Y,I1438,TRUE,_xll.ohTrigger(RecalcTrigger,Trigger1Y)),NA())</f>
        <v>2.2063954446943645E-2</v>
      </c>
    </row>
    <row r="1439" spans="2:17" x14ac:dyDescent="0.2">
      <c r="B1439" s="39" t="s">
        <v>42</v>
      </c>
      <c r="D1439" s="42">
        <f>_xll.qlCalendarAdvance(Calendar,$D1438,B1439,"f",FALSE)</f>
        <v>49473</v>
      </c>
      <c r="E1439" s="172">
        <f>_xll.qlInterestRateIndexValueDate(IndexON,D1439)</f>
        <v>49473</v>
      </c>
      <c r="F1439" s="188">
        <f>IFERROR(_xll.qlIndexFixing(IndexON,D1439,TRUE,_xll.ohTrigger(RecalcTrigger,TriggerON)),NA())</f>
        <v>2.0666354285470145E-2</v>
      </c>
      <c r="H1439" s="42">
        <f>_xll.qlCalendarAdvance(Calendar,$H1438,B1439,"f",FALSE)</f>
        <v>49473</v>
      </c>
      <c r="I1439" s="172">
        <f>_xll.qlInterestRateIndexValueDate(Index1M,$H1439)</f>
        <v>49473</v>
      </c>
      <c r="J1439" s="177">
        <f>IFERROR(_xll.qlIndexFixing(Index1M,$H1439,TRUE,_xll.ohTrigger(RecalcTrigger,Trigger1M)),NA())</f>
        <v>2.1115572882691912E-2</v>
      </c>
      <c r="K1439" s="44">
        <f>IFERROR(_xll.qlIndexFixing(Index3M,H1439,TRUE,_xll.ohTrigger(RecalcTrigger,Trigger3M)),NA())</f>
        <v>2.1584437956830328E-2</v>
      </c>
      <c r="L1439" s="44">
        <f>IFERROR(_xll.qlIndexFixing(Index6M,$H1439,TRUE,_xll.ohTrigger(RecalcTrigger,Trigger6M)),NA())</f>
        <v>2.1697749604838331E-2</v>
      </c>
      <c r="M1439" s="178">
        <f>IFERROR(_xll.qlIndexFixing(Index1Y,$H1439,TRUE,_xll.ohTrigger(RecalcTrigger,Trigger1Y)),NA())</f>
        <v>2.2002737340621404E-2</v>
      </c>
      <c r="N1439" s="177">
        <f>IFERROR(_xll.qlIndexFixing(ONIndex1M,I1439,TRUE,_xll.ohTrigger(RecalcTrigger,Trigger1M)),NA())</f>
        <v>2.1118838693460207E-2</v>
      </c>
      <c r="O1439" s="44">
        <f>IFERROR(_xll.qlIndexFixing(ONIndex3M,I1439,TRUE,_xll.ohTrigger(RecalcTrigger,Trigger3M)),NA())</f>
        <v>2.1588918641032295E-2</v>
      </c>
      <c r="P1439" s="44">
        <f>IFERROR(_xll.qlIndexFixing(ONIndex6M,I1439,TRUE,_xll.ohTrigger(RecalcTrigger,Trigger6M)),NA())</f>
        <v>2.1714267783424779E-2</v>
      </c>
      <c r="Q1439" s="178">
        <f>IFERROR(_xll.qlIndexFixing(ONIndex1Y,I1439,TRUE,_xll.ohTrigger(RecalcTrigger,Trigger1Y)),NA())</f>
        <v>2.205289343127359E-2</v>
      </c>
    </row>
    <row r="1440" spans="2:17" x14ac:dyDescent="0.2">
      <c r="B1440" s="39" t="s">
        <v>42</v>
      </c>
      <c r="D1440" s="42">
        <f>_xll.qlCalendarAdvance(Calendar,$D1439,B1440,"f",FALSE)</f>
        <v>49480</v>
      </c>
      <c r="E1440" s="172">
        <f>_xll.qlInterestRateIndexValueDate(IndexON,D1440)</f>
        <v>49480</v>
      </c>
      <c r="F1440" s="188">
        <f>IFERROR(_xll.qlIndexFixing(IndexON,D1440,TRUE,_xll.ohTrigger(RecalcTrigger,TriggerON)),NA())</f>
        <v>2.0657181951174719E-2</v>
      </c>
      <c r="H1440" s="42">
        <f>_xll.qlCalendarAdvance(Calendar,$H1439,B1440,"f",FALSE)</f>
        <v>49480</v>
      </c>
      <c r="I1440" s="172">
        <f>_xll.qlInterestRateIndexValueDate(Index1M,$H1440)</f>
        <v>49480</v>
      </c>
      <c r="J1440" s="177">
        <f>IFERROR(_xll.qlIndexFixing(Index1M,$H1440,TRUE,_xll.ohTrigger(RecalcTrigger,Trigger1M)),NA())</f>
        <v>2.1105410568892407E-2</v>
      </c>
      <c r="K1440" s="44">
        <f>IFERROR(_xll.qlIndexFixing(Index3M,H1440,TRUE,_xll.ohTrigger(RecalcTrigger,Trigger3M)),NA())</f>
        <v>2.1574753527307183E-2</v>
      </c>
      <c r="L1440" s="44">
        <f>IFERROR(_xll.qlIndexFixing(Index6M,$H1440,TRUE,_xll.ohTrigger(RecalcTrigger,Trigger6M)),NA())</f>
        <v>2.168740950468109E-2</v>
      </c>
      <c r="M1440" s="178">
        <f>IFERROR(_xll.qlIndexFixing(Index1Y,$H1440,TRUE,_xll.ohTrigger(RecalcTrigger,Trigger1Y)),NA())</f>
        <v>2.1991693756071424E-2</v>
      </c>
      <c r="N1440" s="177">
        <f>IFERROR(_xll.qlIndexFixing(ONIndex1M,I1440,TRUE,_xll.ohTrigger(RecalcTrigger,Trigger1M)),NA())</f>
        <v>2.1108742282195392E-2</v>
      </c>
      <c r="O1440" s="44">
        <f>IFERROR(_xll.qlIndexFixing(ONIndex3M,I1440,TRUE,_xll.ohTrigger(RecalcTrigger,Trigger3M)),NA())</f>
        <v>2.1579385723647926E-2</v>
      </c>
      <c r="P1440" s="44">
        <f>IFERROR(_xll.qlIndexFixing(ONIndex6M,I1440,TRUE,_xll.ohTrigger(RecalcTrigger,Trigger6M)),NA())</f>
        <v>2.1704165424497601E-2</v>
      </c>
      <c r="Q1440" s="178">
        <f>IFERROR(_xll.qlIndexFixing(ONIndex1Y,I1440,TRUE,_xll.ohTrigger(RecalcTrigger,Trigger1Y)),NA())</f>
        <v>2.2041809287669523E-2</v>
      </c>
    </row>
    <row r="1441" spans="2:17" x14ac:dyDescent="0.2">
      <c r="B1441" s="39" t="s">
        <v>42</v>
      </c>
      <c r="D1441" s="42">
        <f>_xll.qlCalendarAdvance(Calendar,$D1440,B1441,"f",FALSE)</f>
        <v>49487</v>
      </c>
      <c r="E1441" s="172">
        <f>_xll.qlInterestRateIndexValueDate(IndexON,D1441)</f>
        <v>49487</v>
      </c>
      <c r="F1441" s="188">
        <f>IFERROR(_xll.qlIndexFixing(IndexON,D1441,TRUE,_xll.ohTrigger(RecalcTrigger,TriggerON)),NA())</f>
        <v>2.0647990774105285E-2</v>
      </c>
      <c r="H1441" s="42">
        <f>_xll.qlCalendarAdvance(Calendar,$H1440,B1441,"f",FALSE)</f>
        <v>49487</v>
      </c>
      <c r="I1441" s="172">
        <f>_xll.qlInterestRateIndexValueDate(Index1M,$H1441)</f>
        <v>49487</v>
      </c>
      <c r="J1441" s="177">
        <f>IFERROR(_xll.qlIndexFixing(Index1M,$H1441,TRUE,_xll.ohTrigger(RecalcTrigger,Trigger1M)),NA())</f>
        <v>2.1095224623337388E-2</v>
      </c>
      <c r="K1441" s="44">
        <f>IFERROR(_xll.qlIndexFixing(Index3M,H1441,TRUE,_xll.ohTrigger(RecalcTrigger,Trigger3M)),NA())</f>
        <v>2.1565053701799113E-2</v>
      </c>
      <c r="L1441" s="44">
        <f>IFERROR(_xll.qlIndexFixing(Index6M,$H1441,TRUE,_xll.ohTrigger(RecalcTrigger,Trigger6M)),NA())</f>
        <v>2.1677075207132853E-2</v>
      </c>
      <c r="M1441" s="178">
        <f>IFERROR(_xll.qlIndexFixing(Index1Y,$H1441,TRUE,_xll.ohTrigger(RecalcTrigger,Trigger1Y)),NA())</f>
        <v>2.1980675894135309E-2</v>
      </c>
      <c r="N1441" s="177">
        <f>IFERROR(_xll.qlIndexFixing(ONIndex1M,I1441,TRUE,_xll.ohTrigger(RecalcTrigger,Trigger1M)),NA())</f>
        <v>2.1098622270415701E-2</v>
      </c>
      <c r="O1441" s="44">
        <f>IFERROR(_xll.qlIndexFixing(ONIndex3M,I1441,TRUE,_xll.ohTrigger(RecalcTrigger,Trigger3M)),NA())</f>
        <v>2.1569837469551656E-2</v>
      </c>
      <c r="P1441" s="44">
        <f>IFERROR(_xll.qlIndexFixing(ONIndex6M,I1441,TRUE,_xll.ohTrigger(RecalcTrigger,Trigger6M)),NA())</f>
        <v>2.1694042882939302E-2</v>
      </c>
      <c r="Q1441" s="178">
        <f>IFERROR(_xll.qlIndexFixing(ONIndex1Y,I1441,TRUE,_xll.ohTrigger(RecalcTrigger,Trigger1Y)),NA())</f>
        <v>2.2030702016050396E-2</v>
      </c>
    </row>
    <row r="1442" spans="2:17" x14ac:dyDescent="0.2">
      <c r="B1442" s="39" t="s">
        <v>42</v>
      </c>
      <c r="D1442" s="42">
        <f>_xll.qlCalendarAdvance(Calendar,$D1441,B1442,"f",FALSE)</f>
        <v>49494</v>
      </c>
      <c r="E1442" s="172">
        <f>_xll.qlInterestRateIndexValueDate(IndexON,D1442)</f>
        <v>49494</v>
      </c>
      <c r="F1442" s="188">
        <f>IFERROR(_xll.qlIndexFixing(IndexON,D1442,TRUE,_xll.ohTrigger(RecalcTrigger,TriggerON)),NA())</f>
        <v>2.063878075409975E-2</v>
      </c>
      <c r="H1442" s="42">
        <f>_xll.qlCalendarAdvance(Calendar,$H1441,B1442,"f",FALSE)</f>
        <v>49494</v>
      </c>
      <c r="I1442" s="172">
        <f>_xll.qlInterestRateIndexValueDate(Index1M,$H1442)</f>
        <v>49494</v>
      </c>
      <c r="J1442" s="177">
        <f>IFERROR(_xll.qlIndexFixing(Index1M,$H1442,TRUE,_xll.ohTrigger(RecalcTrigger,Trigger1M)),NA())</f>
        <v>2.1084646108876639E-2</v>
      </c>
      <c r="K1442" s="44">
        <f>IFERROR(_xll.qlIndexFixing(Index3M,H1442,TRUE,_xll.ohTrigger(RecalcTrigger,Trigger3M)),NA())</f>
        <v>2.1555338530745101E-2</v>
      </c>
      <c r="L1442" s="44">
        <f>IFERROR(_xll.qlIndexFixing(Index6M,$H1442,TRUE,_xll.ohTrigger(RecalcTrigger,Trigger6M)),NA())</f>
        <v>2.166665594187836E-2</v>
      </c>
      <c r="M1442" s="178">
        <f>IFERROR(_xll.qlIndexFixing(Index1Y,$H1442,TRUE,_xll.ohTrigger(RecalcTrigger,Trigger1Y)),NA())</f>
        <v>2.1969685064527594E-2</v>
      </c>
      <c r="N1442" s="177">
        <f>IFERROR(_xll.qlIndexFixing(ONIndex1M,I1442,TRUE,_xll.ohTrigger(RecalcTrigger,Trigger1M)),NA())</f>
        <v>2.1088478658283227E-2</v>
      </c>
      <c r="O1442" s="44">
        <f>IFERROR(_xll.qlIndexFixing(ONIndex3M,I1442,TRUE,_xll.ohTrigger(RecalcTrigger,Trigger3M)),NA())</f>
        <v>2.1560273878662439E-2</v>
      </c>
      <c r="P1442" s="44">
        <f>IFERROR(_xll.qlIndexFixing(ONIndex6M,I1442,TRUE,_xll.ohTrigger(RecalcTrigger,Trigger6M)),NA())</f>
        <v>2.1683900159074065E-2</v>
      </c>
      <c r="Q1442" s="178">
        <f>IFERROR(_xll.qlIndexFixing(ONIndex1Y,I1442,TRUE,_xll.ohTrigger(RecalcTrigger,Trigger1Y)),NA())</f>
        <v>2.2019571616497258E-2</v>
      </c>
    </row>
    <row r="1443" spans="2:17" x14ac:dyDescent="0.2">
      <c r="B1443" s="39" t="s">
        <v>42</v>
      </c>
      <c r="D1443" s="42">
        <f>_xll.qlCalendarAdvance(Calendar,$D1442,B1443,"f",FALSE)</f>
        <v>49501</v>
      </c>
      <c r="E1443" s="172">
        <f>_xll.qlInterestRateIndexValueDate(IndexON,D1443)</f>
        <v>49501</v>
      </c>
      <c r="F1443" s="188">
        <f>IFERROR(_xll.qlIndexFixing(IndexON,D1443,TRUE,_xll.ohTrigger(RecalcTrigger,TriggerON)),NA())</f>
        <v>2.0629551891320208E-2</v>
      </c>
      <c r="H1443" s="42">
        <f>_xll.qlCalendarAdvance(Calendar,$H1442,B1443,"f",FALSE)</f>
        <v>49501</v>
      </c>
      <c r="I1443" s="172">
        <f>_xll.qlInterestRateIndexValueDate(Index1M,$H1443)</f>
        <v>49501</v>
      </c>
      <c r="J1443" s="177">
        <f>IFERROR(_xll.qlIndexFixing(Index1M,$H1443,TRUE,_xll.ohTrigger(RecalcTrigger,Trigger1M)),NA())</f>
        <v>2.1074406063777838E-2</v>
      </c>
      <c r="K1443" s="44">
        <f>IFERROR(_xll.qlIndexFixing(Index3M,H1443,TRUE,_xll.ohTrigger(RecalcTrigger,Trigger3M)),NA())</f>
        <v>2.1545609727164881E-2</v>
      </c>
      <c r="L1443" s="44">
        <f>IFERROR(_xll.qlIndexFixing(Index6M,$H1443,TRUE,_xll.ohTrigger(RecalcTrigger,Trigger6M)),NA())</f>
        <v>2.1656341396082929E-2</v>
      </c>
      <c r="M1443" s="178">
        <f>IFERROR(_xll.qlIndexFixing(Index1Y,$H1443,TRUE,_xll.ohTrigger(RecalcTrigger,Trigger1Y)),NA())</f>
        <v>2.1958722576908129E-2</v>
      </c>
      <c r="N1443" s="177">
        <f>IFERROR(_xll.qlIndexFixing(ONIndex1M,I1443,TRUE,_xll.ohTrigger(RecalcTrigger,Trigger1M)),NA())</f>
        <v>2.107831144579797E-2</v>
      </c>
      <c r="O1443" s="44">
        <f>IFERROR(_xll.qlIndexFixing(ONIndex3M,I1443,TRUE,_xll.ohTrigger(RecalcTrigger,Trigger3M)),NA())</f>
        <v>2.155069495089923E-2</v>
      </c>
      <c r="P1443" s="44">
        <f>IFERROR(_xll.qlIndexFixing(ONIndex6M,I1443,TRUE,_xll.ohTrigger(RecalcTrigger,Trigger6M)),NA())</f>
        <v>2.1673737252577707E-2</v>
      </c>
      <c r="Q1443" s="178">
        <f>IFERROR(_xll.qlIndexFixing(ONIndex1Y,I1443,TRUE,_xll.ohTrigger(RecalcTrigger,Trigger1Y)),NA())</f>
        <v>2.2008418088766968E-2</v>
      </c>
    </row>
    <row r="1444" spans="2:17" x14ac:dyDescent="0.2">
      <c r="B1444" s="39" t="s">
        <v>42</v>
      </c>
      <c r="D1444" s="42">
        <f>_xll.qlCalendarAdvance(Calendar,$D1443,B1444,"f",FALSE)</f>
        <v>49508</v>
      </c>
      <c r="E1444" s="172">
        <f>_xll.qlInterestRateIndexValueDate(IndexON,D1444)</f>
        <v>49508</v>
      </c>
      <c r="F1444" s="188">
        <f>IFERROR(_xll.qlIndexFixing(IndexON,D1444,TRUE,_xll.ohTrigger(RecalcTrigger,TriggerON)),NA())</f>
        <v>2.0620304185604565E-2</v>
      </c>
      <c r="H1444" s="42">
        <f>_xll.qlCalendarAdvance(Calendar,$H1443,B1444,"f",FALSE)</f>
        <v>49508</v>
      </c>
      <c r="I1444" s="172">
        <f>_xll.qlInterestRateIndexValueDate(Index1M,$H1444)</f>
        <v>49508</v>
      </c>
      <c r="J1444" s="177">
        <f>IFERROR(_xll.qlIndexFixing(Index1M,$H1444,TRUE,_xll.ohTrigger(RecalcTrigger,Trigger1M)),NA())</f>
        <v>2.1064142383893866E-2</v>
      </c>
      <c r="K1444" s="44">
        <f>IFERROR(_xll.qlIndexFixing(Index3M,H1444,TRUE,_xll.ohTrigger(RecalcTrigger,Trigger3M)),NA())</f>
        <v>2.1535871007736938E-2</v>
      </c>
      <c r="L1444" s="44">
        <f>IFERROR(_xll.qlIndexFixing(Index6M,$H1444,TRUE,_xll.ohTrigger(RecalcTrigger,Trigger6M)),NA())</f>
        <v>2.1646039663648996E-2</v>
      </c>
      <c r="M1444" s="178">
        <f>IFERROR(_xll.qlIndexFixing(Index1Y,$H1444,TRUE,_xll.ohTrigger(RecalcTrigger,Trigger1Y)),NA())</f>
        <v>2.1947789740883395E-2</v>
      </c>
      <c r="N1444" s="177">
        <f>IFERROR(_xll.qlIndexFixing(ONIndex1M,I1444,TRUE,_xll.ohTrigger(RecalcTrigger,Trigger1M)),NA())</f>
        <v>2.1068120632878884E-2</v>
      </c>
      <c r="O1444" s="44">
        <f>IFERROR(_xll.qlIndexFixing(ONIndex3M,I1444,TRUE,_xll.ohTrigger(RecalcTrigger,Trigger3M)),NA())</f>
        <v>2.1541100686343073E-2</v>
      </c>
      <c r="P1444" s="44">
        <f>IFERROR(_xll.qlIndexFixing(ONIndex6M,I1444,TRUE,_xll.ohTrigger(RecalcTrigger,Trigger6M)),NA())</f>
        <v>2.1663554163693366E-2</v>
      </c>
      <c r="Q1444" s="178">
        <f>IFERROR(_xll.qlIndexFixing(ONIndex1Y,I1444,TRUE,_xll.ohTrigger(RecalcTrigger,Trigger1Y)),NA())</f>
        <v>2.1997241433345804E-2</v>
      </c>
    </row>
    <row r="1445" spans="2:17" x14ac:dyDescent="0.2">
      <c r="B1445" s="39" t="s">
        <v>42</v>
      </c>
      <c r="D1445" s="42">
        <f>_xll.qlCalendarAdvance(Calendar,$D1444,B1445,"f",FALSE)</f>
        <v>49515</v>
      </c>
      <c r="E1445" s="172">
        <f>_xll.qlInterestRateIndexValueDate(IndexON,D1445)</f>
        <v>49515</v>
      </c>
      <c r="F1445" s="188">
        <f>IFERROR(_xll.qlIndexFixing(IndexON,D1445,TRUE,_xll.ohTrigger(RecalcTrigger,TriggerON)),NA())</f>
        <v>2.0611037637033869E-2</v>
      </c>
      <c r="H1445" s="42">
        <f>_xll.qlCalendarAdvance(Calendar,$H1444,B1445,"f",FALSE)</f>
        <v>49515</v>
      </c>
      <c r="I1445" s="172">
        <f>_xll.qlInterestRateIndexValueDate(Index1M,$H1445)</f>
        <v>49515</v>
      </c>
      <c r="J1445" s="177">
        <f>IFERROR(_xll.qlIndexFixing(Index1M,$H1445,TRUE,_xll.ohTrigger(RecalcTrigger,Trigger1M)),NA())</f>
        <v>2.1053724805978662E-2</v>
      </c>
      <c r="K1445" s="44">
        <f>IFERROR(_xll.qlIndexFixing(Index3M,H1445,TRUE,_xll.ohTrigger(RecalcTrigger,Trigger3M)),NA())</f>
        <v>2.1526126208388795E-2</v>
      </c>
      <c r="L1445" s="44">
        <f>IFERROR(_xll.qlIndexFixing(Index6M,$H1445,TRUE,_xll.ohTrigger(RecalcTrigger,Trigger6M)),NA())</f>
        <v>2.1635753020197993E-2</v>
      </c>
      <c r="M1445" s="178">
        <f>IFERROR(_xll.qlIndexFixing(Index1Y,$H1445,TRUE,_xll.ohTrigger(RecalcTrigger,Trigger1Y)),NA())</f>
        <v>2.1936887866005391E-2</v>
      </c>
      <c r="N1445" s="177">
        <f>IFERROR(_xll.qlIndexFixing(ONIndex1M,I1445,TRUE,_xll.ohTrigger(RecalcTrigger,Trigger1M)),NA())</f>
        <v>2.1057906219607014E-2</v>
      </c>
      <c r="O1445" s="44">
        <f>IFERROR(_xll.qlIndexFixing(ONIndex3M,I1445,TRUE,_xll.ohTrigger(RecalcTrigger,Trigger3M)),NA())</f>
        <v>2.153149108499397E-2</v>
      </c>
      <c r="P1445" s="44">
        <f>IFERROR(_xll.qlIndexFixing(ONIndex6M,I1445,TRUE,_xll.ohTrigger(RecalcTrigger,Trigger6M)),NA())</f>
        <v>2.1653350892421042E-2</v>
      </c>
      <c r="Q1445" s="178">
        <f>IFERROR(_xll.qlIndexFixing(ONIndex1Y,I1445,TRUE,_xll.ohTrigger(RecalcTrigger,Trigger1Y)),NA())</f>
        <v>2.1986041649828536E-2</v>
      </c>
    </row>
    <row r="1446" spans="2:17" x14ac:dyDescent="0.2">
      <c r="B1446" s="39" t="s">
        <v>42</v>
      </c>
      <c r="D1446" s="42">
        <f>_xll.qlCalendarAdvance(Calendar,$D1445,B1446,"f",FALSE)</f>
        <v>49522</v>
      </c>
      <c r="E1446" s="172">
        <f>_xll.qlInterestRateIndexValueDate(IndexON,D1446)</f>
        <v>49522</v>
      </c>
      <c r="F1446" s="188">
        <f>IFERROR(_xll.qlIndexFixing(IndexON,D1446,TRUE,_xll.ohTrigger(RecalcTrigger,TriggerON)),NA())</f>
        <v>2.0601752245527072E-2</v>
      </c>
      <c r="H1446" s="42">
        <f>_xll.qlCalendarAdvance(Calendar,$H1445,B1446,"f",FALSE)</f>
        <v>49522</v>
      </c>
      <c r="I1446" s="172">
        <f>_xll.qlInterestRateIndexValueDate(Index1M,$H1446)</f>
        <v>49522</v>
      </c>
      <c r="J1446" s="177">
        <f>IFERROR(_xll.qlIndexFixing(Index1M,$H1446,TRUE,_xll.ohTrigger(RecalcTrigger,Trigger1M)),NA())</f>
        <v>2.1043544120018451E-2</v>
      </c>
      <c r="K1446" s="44">
        <f>IFERROR(_xll.qlIndexFixing(Index3M,H1446,TRUE,_xll.ohTrigger(RecalcTrigger,Trigger3M)),NA())</f>
        <v>2.1516379165012731E-2</v>
      </c>
      <c r="L1446" s="44">
        <f>IFERROR(_xll.qlIndexFixing(Index6M,$H1446,TRUE,_xll.ohTrigger(RecalcTrigger,Trigger6M)),NA())</f>
        <v>2.1625483741304671E-2</v>
      </c>
      <c r="M1446" s="178">
        <f>IFERROR(_xll.qlIndexFixing(Index1Y,$H1446,TRUE,_xll.ohTrigger(RecalcTrigger,Trigger1Y)),NA())</f>
        <v>2.1926018261773206E-2</v>
      </c>
      <c r="N1446" s="177">
        <f>IFERROR(_xll.qlIndexFixing(ONIndex1M,I1446,TRUE,_xll.ohTrigger(RecalcTrigger,Trigger1M)),NA())</f>
        <v>2.1047668205901315E-2</v>
      </c>
      <c r="O1446" s="44">
        <f>IFERROR(_xll.qlIndexFixing(ONIndex3M,I1446,TRUE,_xll.ohTrigger(RecalcTrigger,Trigger3M)),NA())</f>
        <v>2.1521866146932966E-2</v>
      </c>
      <c r="P1446" s="44">
        <f>IFERROR(_xll.qlIndexFixing(ONIndex6M,I1446,TRUE,_xll.ohTrigger(RecalcTrigger,Trigger6M)),NA())</f>
        <v>2.1643127438598642E-2</v>
      </c>
      <c r="Q1446" s="178">
        <f>IFERROR(_xll.qlIndexFixing(ONIndex1Y,I1446,TRUE,_xll.ohTrigger(RecalcTrigger,Trigger1Y)),NA())</f>
        <v>2.1974818738296209E-2</v>
      </c>
    </row>
    <row r="1447" spans="2:17" x14ac:dyDescent="0.2">
      <c r="B1447" s="39" t="s">
        <v>42</v>
      </c>
      <c r="D1447" s="42">
        <f>_xll.qlCalendarAdvance(Calendar,$D1446,B1447,"f",FALSE)</f>
        <v>49529</v>
      </c>
      <c r="E1447" s="172">
        <f>_xll.qlInterestRateIndexValueDate(IndexON,D1447)</f>
        <v>49529</v>
      </c>
      <c r="F1447" s="188">
        <f>IFERROR(_xll.qlIndexFixing(IndexON,D1447,TRUE,_xll.ohTrigger(RecalcTrigger,TriggerON)),NA())</f>
        <v>2.0592448011246267E-2</v>
      </c>
      <c r="H1447" s="42">
        <f>_xll.qlCalendarAdvance(Calendar,$H1446,B1447,"f",FALSE)</f>
        <v>49529</v>
      </c>
      <c r="I1447" s="172">
        <f>_xll.qlInterestRateIndexValueDate(Index1M,$H1447)</f>
        <v>49529</v>
      </c>
      <c r="J1447" s="177">
        <f>IFERROR(_xll.qlIndexFixing(Index1M,$H1447,TRUE,_xll.ohTrigger(RecalcTrigger,Trigger1M)),NA())</f>
        <v>2.1033209536167E-2</v>
      </c>
      <c r="K1447" s="44">
        <f>IFERROR(_xll.qlIndexFixing(Index3M,H1447,TRUE,_xll.ohTrigger(RecalcTrigger,Trigger3M)),NA())</f>
        <v>2.1506633713462262E-2</v>
      </c>
      <c r="L1447" s="44">
        <f>IFERROR(_xll.qlIndexFixing(Index6M,$H1447,TRUE,_xll.ohTrigger(RecalcTrigger,Trigger6M)),NA())</f>
        <v>2.161523410249664E-2</v>
      </c>
      <c r="M1447" s="178">
        <f>IFERROR(_xll.qlIndexFixing(Index1Y,$H1447,TRUE,_xll.ohTrigger(RecalcTrigger,Trigger1Y)),NA())</f>
        <v>2.1915182237632769E-2</v>
      </c>
      <c r="N1447" s="177">
        <f>IFERROR(_xll.qlIndexFixing(ONIndex1M,I1447,TRUE,_xll.ohTrigger(RecalcTrigger,Trigger1M)),NA())</f>
        <v>2.1037406591842833E-2</v>
      </c>
      <c r="O1447" s="44">
        <f>IFERROR(_xll.qlIndexFixing(ONIndex3M,I1447,TRUE,_xll.ohTrigger(RecalcTrigger,Trigger3M)),NA())</f>
        <v>2.1512225872079016E-2</v>
      </c>
      <c r="P1447" s="44">
        <f>IFERROR(_xll.qlIndexFixing(ONIndex6M,I1447,TRUE,_xll.ohTrigger(RecalcTrigger,Trigger6M)),NA())</f>
        <v>2.1632883802307212E-2</v>
      </c>
      <c r="Q1447" s="178">
        <f>IFERROR(_xll.qlIndexFixing(ONIndex1Y,I1447,TRUE,_xll.ohTrigger(RecalcTrigger,Trigger1Y)),NA())</f>
        <v>2.1963572698748823E-2</v>
      </c>
    </row>
    <row r="1448" spans="2:17" x14ac:dyDescent="0.2">
      <c r="B1448" s="39" t="s">
        <v>42</v>
      </c>
      <c r="D1448" s="42">
        <f>_xll.qlCalendarAdvance(Calendar,$D1447,B1448,"f",FALSE)</f>
        <v>49536</v>
      </c>
      <c r="E1448" s="172">
        <f>_xll.qlInterestRateIndexValueDate(IndexON,D1448)</f>
        <v>49536</v>
      </c>
      <c r="F1448" s="188">
        <f>IFERROR(_xll.qlIndexFixing(IndexON,D1448,TRUE,_xll.ohTrigger(RecalcTrigger,TriggerON)),NA())</f>
        <v>2.0583124934110408E-2</v>
      </c>
      <c r="H1448" s="42">
        <f>_xll.qlCalendarAdvance(Calendar,$H1447,B1448,"f",FALSE)</f>
        <v>49536</v>
      </c>
      <c r="I1448" s="172">
        <f>_xll.qlInterestRateIndexValueDate(Index1M,$H1448)</f>
        <v>49536</v>
      </c>
      <c r="J1448" s="177">
        <f>IFERROR(_xll.qlIndexFixing(Index1M,$H1448,TRUE,_xll.ohTrigger(RecalcTrigger,Trigger1M)),NA())</f>
        <v>2.1022851317790709E-2</v>
      </c>
      <c r="K1448" s="44">
        <f>IFERROR(_xll.qlIndexFixing(Index3M,H1448,TRUE,_xll.ohTrigger(RecalcTrigger,Trigger3M)),NA())</f>
        <v>2.1496893689552144E-2</v>
      </c>
      <c r="L1448" s="44">
        <f>IFERROR(_xll.qlIndexFixing(Index6M,$H1448,TRUE,_xll.ohTrigger(RecalcTrigger,Trigger6M)),NA())</f>
        <v>2.1605006379257035E-2</v>
      </c>
      <c r="M1448" s="178">
        <f>IFERROR(_xll.qlIndexFixing(Index1Y,$H1448,TRUE,_xll.ohTrigger(RecalcTrigger,Trigger1Y)),NA())</f>
        <v>2.1904381102977766E-2</v>
      </c>
      <c r="N1448" s="177">
        <f>IFERROR(_xll.qlIndexFixing(ONIndex1M,I1448,TRUE,_xll.ohTrigger(RecalcTrigger,Trigger1M)),NA())</f>
        <v>2.1027121377431568E-2</v>
      </c>
      <c r="O1448" s="44">
        <f>IFERROR(_xll.qlIndexFixing(ONIndex3M,I1448,TRUE,_xll.ohTrigger(RecalcTrigger,Trigger3M)),NA())</f>
        <v>2.1502570260432119E-2</v>
      </c>
      <c r="P1448" s="44">
        <f>IFERROR(_xll.qlIndexFixing(ONIndex6M,I1448,TRUE,_xll.ohTrigger(RecalcTrigger,Trigger6M)),NA())</f>
        <v>2.1622619983546754E-2</v>
      </c>
      <c r="Q1448" s="178">
        <f>IFERROR(_xll.qlIndexFixing(ONIndex1Y,I1448,TRUE,_xll.ohTrigger(RecalcTrigger,Trigger1Y)),NA())</f>
        <v>2.1952303531348472E-2</v>
      </c>
    </row>
    <row r="1449" spans="2:17" x14ac:dyDescent="0.2">
      <c r="B1449" s="39" t="s">
        <v>42</v>
      </c>
      <c r="D1449" s="42">
        <f>_xll.qlCalendarAdvance(Calendar,$D1448,B1449,"f",FALSE)</f>
        <v>49543</v>
      </c>
      <c r="E1449" s="172">
        <f>_xll.qlInterestRateIndexValueDate(IndexON,D1449)</f>
        <v>49543</v>
      </c>
      <c r="F1449" s="188">
        <f>IFERROR(_xll.qlIndexFixing(IndexON,D1449,TRUE,_xll.ohTrigger(RecalcTrigger,TriggerON)),NA())</f>
        <v>2.0573783014119496E-2</v>
      </c>
      <c r="H1449" s="42">
        <f>_xll.qlCalendarAdvance(Calendar,$H1448,B1449,"f",FALSE)</f>
        <v>49543</v>
      </c>
      <c r="I1449" s="172">
        <f>_xll.qlInterestRateIndexValueDate(Index1M,$H1449)</f>
        <v>49543</v>
      </c>
      <c r="J1449" s="177">
        <f>IFERROR(_xll.qlIndexFixing(Index1M,$H1449,TRUE,_xll.ohTrigger(RecalcTrigger,Trigger1M)),NA())</f>
        <v>2.1012469464955882E-2</v>
      </c>
      <c r="K1449" s="44">
        <f>IFERROR(_xll.qlIndexFixing(Index3M,H1449,TRUE,_xll.ohTrigger(RecalcTrigger,Trigger3M)),NA())</f>
        <v>2.1487162929061904E-2</v>
      </c>
      <c r="L1449" s="44">
        <f>IFERROR(_xll.qlIndexFixing(Index6M,$H1449,TRUE,_xll.ohTrigger(RecalcTrigger,Trigger6M)),NA())</f>
        <v>2.1594802847022296E-2</v>
      </c>
      <c r="M1449" s="178">
        <f>IFERROR(_xll.qlIndexFixing(Index1Y,$H1449,TRUE,_xll.ohTrigger(RecalcTrigger,Trigger1Y)),NA())</f>
        <v>2.189361616714983E-2</v>
      </c>
      <c r="N1449" s="177">
        <f>IFERROR(_xll.qlIndexFixing(ONIndex1M,I1449,TRUE,_xll.ohTrigger(RecalcTrigger,Trigger1M)),NA())</f>
        <v>2.1016812562586473E-2</v>
      </c>
      <c r="O1449" s="44">
        <f>IFERROR(_xll.qlIndexFixing(ONIndex3M,I1449,TRUE,_xll.ohTrigger(RecalcTrigger,Trigger3M)),NA())</f>
        <v>2.1492899311911229E-2</v>
      </c>
      <c r="P1449" s="44">
        <f>IFERROR(_xll.qlIndexFixing(ONIndex6M,I1449,TRUE,_xll.ohTrigger(RecalcTrigger,Trigger6M)),NA())</f>
        <v>2.1612335982317266E-2</v>
      </c>
      <c r="Q1449" s="178">
        <f>IFERROR(_xll.qlIndexFixing(ONIndex1Y,I1449,TRUE,_xll.ohTrigger(RecalcTrigger,Trigger1Y)),NA())</f>
        <v>2.1941011235852015E-2</v>
      </c>
    </row>
    <row r="1450" spans="2:17" x14ac:dyDescent="0.2">
      <c r="B1450" s="39" t="s">
        <v>42</v>
      </c>
      <c r="D1450" s="42">
        <f>_xll.qlCalendarAdvance(Calendar,$D1449,B1450,"f",FALSE)</f>
        <v>49550</v>
      </c>
      <c r="E1450" s="172">
        <f>_xll.qlInterestRateIndexValueDate(IndexON,D1450)</f>
        <v>49550</v>
      </c>
      <c r="F1450" s="188">
        <f>IFERROR(_xll.qlIndexFixing(IndexON,D1450,TRUE,_xll.ohTrigger(RecalcTrigger,TriggerON)),NA())</f>
        <v>2.0564422251192482E-2</v>
      </c>
      <c r="H1450" s="42">
        <f>_xll.qlCalendarAdvance(Calendar,$H1449,B1450,"f",FALSE)</f>
        <v>49550</v>
      </c>
      <c r="I1450" s="172">
        <f>_xll.qlInterestRateIndexValueDate(Index1M,$H1450)</f>
        <v>49550</v>
      </c>
      <c r="J1450" s="177">
        <f>IFERROR(_xll.qlIndexFixing(Index1M,$H1450,TRUE,_xll.ohTrigger(RecalcTrigger,Trigger1M)),NA())</f>
        <v>2.1002487694393761E-2</v>
      </c>
      <c r="K1450" s="44">
        <f>IFERROR(_xll.qlIndexFixing(Index3M,H1450,TRUE,_xll.ohTrigger(RecalcTrigger,Trigger3M)),NA())</f>
        <v>2.1477445267732296E-2</v>
      </c>
      <c r="L1450" s="44">
        <f>IFERROR(_xll.qlIndexFixing(Index6M,$H1450,TRUE,_xll.ohTrigger(RecalcTrigger,Trigger6M)),NA())</f>
        <v>2.158462578118393E-2</v>
      </c>
      <c r="M1450" s="178">
        <f>IFERROR(_xll.qlIndexFixing(Index1Y,$H1450,TRUE,_xll.ohTrigger(RecalcTrigger,Trigger1Y)),NA())</f>
        <v>2.1882888739438784E-2</v>
      </c>
      <c r="N1450" s="177">
        <f>IFERROR(_xll.qlIndexFixing(ONIndex1M,I1450,TRUE,_xll.ohTrigger(RecalcTrigger,Trigger1M)),NA())</f>
        <v>2.1006480147469642E-2</v>
      </c>
      <c r="O1450" s="44">
        <f>IFERROR(_xll.qlIndexFixing(ONIndex3M,I1450,TRUE,_xll.ohTrigger(RecalcTrigger,Trigger3M)),NA())</f>
        <v>2.1483213026759485E-2</v>
      </c>
      <c r="P1450" s="44">
        <f>IFERROR(_xll.qlIndexFixing(ONIndex6M,I1450,TRUE,_xll.ohTrigger(RecalcTrigger,Trigger6M)),NA())</f>
        <v>2.1602031798537702E-2</v>
      </c>
      <c r="Q1450" s="178">
        <f>IFERROR(_xll.qlIndexFixing(ONIndex1Y,I1450,TRUE,_xll.ohTrigger(RecalcTrigger,Trigger1Y)),NA())</f>
        <v>2.1929695812502592E-2</v>
      </c>
    </row>
    <row r="1451" spans="2:17" x14ac:dyDescent="0.2">
      <c r="B1451" s="39" t="s">
        <v>42</v>
      </c>
      <c r="D1451" s="42">
        <f>_xll.qlCalendarAdvance(Calendar,$D1450,B1451,"f",FALSE)</f>
        <v>49557</v>
      </c>
      <c r="E1451" s="172">
        <f>_xll.qlInterestRateIndexValueDate(IndexON,D1451)</f>
        <v>49557</v>
      </c>
      <c r="F1451" s="188">
        <f>IFERROR(_xll.qlIndexFixing(IndexON,D1451,TRUE,_xll.ohTrigger(RecalcTrigger,TriggerON)),NA())</f>
        <v>2.0555042645491461E-2</v>
      </c>
      <c r="H1451" s="42">
        <f>_xll.qlCalendarAdvance(Calendar,$H1450,B1451,"f",FALSE)</f>
        <v>49557</v>
      </c>
      <c r="I1451" s="172">
        <f>_xll.qlInterestRateIndexValueDate(Index1M,$H1451)</f>
        <v>49557</v>
      </c>
      <c r="J1451" s="177">
        <f>IFERROR(_xll.qlIndexFixing(Index1M,$H1451,TRUE,_xll.ohTrigger(RecalcTrigger,Trigger1M)),NA())</f>
        <v>2.0992065905836577E-2</v>
      </c>
      <c r="K1451" s="44">
        <f>IFERROR(_xll.qlIndexFixing(Index3M,H1451,TRUE,_xll.ohTrigger(RecalcTrigger,Trigger3M)),NA())</f>
        <v>2.1467802714866476E-2</v>
      </c>
      <c r="L1451" s="44">
        <f>IFERROR(_xll.qlIndexFixing(Index6M,$H1451,TRUE,_xll.ohTrigger(RecalcTrigger,Trigger6M)),NA())</f>
        <v>2.1574632204731901E-2</v>
      </c>
      <c r="M1451" s="178">
        <f>IFERROR(_xll.qlIndexFixing(Index1Y,$H1451,TRUE,_xll.ohTrigger(RecalcTrigger,Trigger1Y)),NA())</f>
        <v>2.1872200129083082E-2</v>
      </c>
      <c r="N1451" s="177">
        <f>IFERROR(_xll.qlIndexFixing(ONIndex1M,I1451,TRUE,_xll.ohTrigger(RecalcTrigger,Trigger1M)),NA())</f>
        <v>2.0996124131918981E-2</v>
      </c>
      <c r="O1451" s="44">
        <f>IFERROR(_xll.qlIndexFixing(ONIndex3M,I1451,TRUE,_xll.ohTrigger(RecalcTrigger,Trigger3M)),NA())</f>
        <v>2.1473511404733747E-2</v>
      </c>
      <c r="P1451" s="44">
        <f>IFERROR(_xll.qlIndexFixing(ONIndex6M,I1451,TRUE,_xll.ohTrigger(RecalcTrigger,Trigger6M)),NA())</f>
        <v>2.1591707432370155E-2</v>
      </c>
      <c r="Q1451" s="178">
        <f>IFERROR(_xll.qlIndexFixing(ONIndex1Y,I1451,TRUE,_xll.ohTrigger(RecalcTrigger,Trigger1Y)),NA())</f>
        <v>2.1918357261138111E-2</v>
      </c>
    </row>
    <row r="1452" spans="2:17" x14ac:dyDescent="0.2">
      <c r="B1452" s="39" t="s">
        <v>42</v>
      </c>
      <c r="D1452" s="42">
        <f>_xll.qlCalendarAdvance(Calendar,$D1451,B1452,"f",FALSE)</f>
        <v>49564</v>
      </c>
      <c r="E1452" s="172">
        <f>_xll.qlInterestRateIndexValueDate(IndexON,D1452)</f>
        <v>49564</v>
      </c>
      <c r="F1452" s="188">
        <f>IFERROR(_xll.qlIndexFixing(IndexON,D1452,TRUE,_xll.ohTrigger(RecalcTrigger,TriggerON)),NA())</f>
        <v>2.054564419685434E-2</v>
      </c>
      <c r="H1452" s="42">
        <f>_xll.qlCalendarAdvance(Calendar,$H1451,B1452,"f",FALSE)</f>
        <v>49564</v>
      </c>
      <c r="I1452" s="172">
        <f>_xll.qlInterestRateIndexValueDate(Index1M,$H1452)</f>
        <v>49564</v>
      </c>
      <c r="J1452" s="177">
        <f>IFERROR(_xll.qlIndexFixing(Index1M,$H1452,TRUE,_xll.ohTrigger(RecalcTrigger,Trigger1M)),NA())</f>
        <v>2.098162934365274E-2</v>
      </c>
      <c r="K1452" s="44">
        <f>IFERROR(_xll.qlIndexFixing(Index3M,H1452,TRUE,_xll.ohTrigger(RecalcTrigger,Trigger3M)),NA())</f>
        <v>2.1458121044990487E-2</v>
      </c>
      <c r="L1452" s="44">
        <f>IFERROR(_xll.qlIndexFixing(Index6M,$H1452,TRUE,_xll.ohTrigger(RecalcTrigger,Trigger6M)),NA())</f>
        <v>2.1564510579461033E-2</v>
      </c>
      <c r="M1452" s="178">
        <f>IFERROR(_xll.qlIndexFixing(Index1Y,$H1452,TRUE,_xll.ohTrigger(RecalcTrigger,Trigger1Y)),NA())</f>
        <v>2.1861551645271343E-2</v>
      </c>
      <c r="N1452" s="177">
        <f>IFERROR(_xll.qlIndexFixing(ONIndex1M,I1452,TRUE,_xll.ohTrigger(RecalcTrigger,Trigger1M)),NA())</f>
        <v>2.0985744516015536E-2</v>
      </c>
      <c r="O1452" s="44">
        <f>IFERROR(_xll.qlIndexFixing(ONIndex3M,I1452,TRUE,_xll.ohTrigger(RecalcTrigger,Trigger3M)),NA())</f>
        <v>2.1463794445915063E-2</v>
      </c>
      <c r="P1452" s="44">
        <f>IFERROR(_xll.qlIndexFixing(ONIndex6M,I1452,TRUE,_xll.ohTrigger(RecalcTrigger,Trigger6M)),NA())</f>
        <v>2.1581362883814625E-2</v>
      </c>
      <c r="Q1452" s="178">
        <f>IFERROR(_xll.qlIndexFixing(ONIndex1Y,I1452,TRUE,_xll.ohTrigger(RecalcTrigger,Trigger1Y)),NA())</f>
        <v>2.1906995581920663E-2</v>
      </c>
    </row>
    <row r="1453" spans="2:17" x14ac:dyDescent="0.2">
      <c r="B1453" s="39" t="s">
        <v>42</v>
      </c>
      <c r="D1453" s="42">
        <f>_xll.qlCalendarAdvance(Calendar,$D1452,B1453,"f",FALSE)</f>
        <v>49571</v>
      </c>
      <c r="E1453" s="172">
        <f>_xll.qlInterestRateIndexValueDate(IndexON,D1453)</f>
        <v>49571</v>
      </c>
      <c r="F1453" s="188">
        <f>IFERROR(_xll.qlIndexFixing(IndexON,D1453,TRUE,_xll.ohTrigger(RecalcTrigger,TriggerON)),NA())</f>
        <v>2.0536226905443211E-2</v>
      </c>
      <c r="H1453" s="42">
        <f>_xll.qlCalendarAdvance(Calendar,$H1452,B1453,"f",FALSE)</f>
        <v>49571</v>
      </c>
      <c r="I1453" s="172">
        <f>_xll.qlInterestRateIndexValueDate(Index1M,$H1453)</f>
        <v>49571</v>
      </c>
      <c r="J1453" s="177">
        <f>IFERROR(_xll.qlIndexFixing(Index1M,$H1453,TRUE,_xll.ohTrigger(RecalcTrigger,Trigger1M)),NA())</f>
        <v>2.0971192961745544E-2</v>
      </c>
      <c r="K1453" s="44">
        <f>IFERROR(_xll.qlIndexFixing(Index3M,H1453,TRUE,_xll.ohTrigger(RecalcTrigger,Trigger3M)),NA())</f>
        <v>2.1448463865189792E-2</v>
      </c>
      <c r="L1453" s="44">
        <f>IFERROR(_xll.qlIndexFixing(Index6M,$H1453,TRUE,_xll.ohTrigger(RecalcTrigger,Trigger6M)),NA())</f>
        <v>2.1554422174231053E-2</v>
      </c>
      <c r="M1453" s="178">
        <f>IFERROR(_xll.qlIndexFixing(Index1Y,$H1453,TRUE,_xll.ohTrigger(RecalcTrigger,Trigger1Y)),NA())</f>
        <v>2.1850944597141271E-2</v>
      </c>
      <c r="N1453" s="177">
        <f>IFERROR(_xll.qlIndexFixing(ONIndex1M,I1453,TRUE,_xll.ohTrigger(RecalcTrigger,Trigger1M)),NA())</f>
        <v>2.0975341299759309E-2</v>
      </c>
      <c r="O1453" s="44">
        <f>IFERROR(_xll.qlIndexFixing(ONIndex3M,I1453,TRUE,_xll.ohTrigger(RecalcTrigger,Trigger3M)),NA())</f>
        <v>2.1454062150384479E-2</v>
      </c>
      <c r="P1453" s="44">
        <f>IFERROR(_xll.qlIndexFixing(ONIndex6M,I1453,TRUE,_xll.ohTrigger(RecalcTrigger,Trigger6M)),NA())</f>
        <v>2.157099815270902E-2</v>
      </c>
      <c r="Q1453" s="178">
        <f>IFERROR(_xll.qlIndexFixing(ONIndex1Y,I1453,TRUE,_xll.ohTrigger(RecalcTrigger,Trigger1Y)),NA())</f>
        <v>2.189561077460711E-2</v>
      </c>
    </row>
    <row r="1454" spans="2:17" x14ac:dyDescent="0.2">
      <c r="B1454" s="39" t="s">
        <v>42</v>
      </c>
      <c r="D1454" s="42">
        <f>_xll.qlCalendarAdvance(Calendar,$D1453,B1454,"f",FALSE)</f>
        <v>49578</v>
      </c>
      <c r="E1454" s="172">
        <f>_xll.qlInterestRateIndexValueDate(IndexON,D1454)</f>
        <v>49578</v>
      </c>
      <c r="F1454" s="188">
        <f>IFERROR(_xll.qlIndexFixing(IndexON,D1454,TRUE,_xll.ohTrigger(RecalcTrigger,TriggerON)),NA())</f>
        <v>2.0526790771177028E-2</v>
      </c>
      <c r="H1454" s="42">
        <f>_xll.qlCalendarAdvance(Calendar,$H1453,B1454,"f",FALSE)</f>
        <v>49578</v>
      </c>
      <c r="I1454" s="172">
        <f>_xll.qlInterestRateIndexValueDate(Index1M,$H1454)</f>
        <v>49578</v>
      </c>
      <c r="J1454" s="177">
        <f>IFERROR(_xll.qlIndexFixing(Index1M,$H1454,TRUE,_xll.ohTrigger(RecalcTrigger,Trigger1M)),NA())</f>
        <v>2.0960771912765391E-2</v>
      </c>
      <c r="K1454" s="44">
        <f>IFERROR(_xll.qlIndexFixing(Index3M,H1454,TRUE,_xll.ohTrigger(RecalcTrigger,Trigger3M)),NA())</f>
        <v>2.1438782327552728E-2</v>
      </c>
      <c r="L1454" s="44">
        <f>IFERROR(_xll.qlIndexFixing(Index6M,$H1454,TRUE,_xll.ohTrigger(RecalcTrigger,Trigger6M)),NA())</f>
        <v>2.1544369289001369E-2</v>
      </c>
      <c r="M1454" s="178">
        <f>IFERROR(_xll.qlIndexFixing(Index1Y,$H1454,TRUE,_xll.ohTrigger(RecalcTrigger,Trigger1Y)),NA())</f>
        <v>2.1840380293781391E-2</v>
      </c>
      <c r="N1454" s="177">
        <f>IFERROR(_xll.qlIndexFixing(ONIndex1M,I1454,TRUE,_xll.ohTrigger(RecalcTrigger,Trigger1M)),NA())</f>
        <v>2.0964914483069252E-2</v>
      </c>
      <c r="O1454" s="44">
        <f>IFERROR(_xll.qlIndexFixing(ONIndex3M,I1454,TRUE,_xll.ohTrigger(RecalcTrigger,Trigger3M)),NA())</f>
        <v>2.1444314517979901E-2</v>
      </c>
      <c r="P1454" s="44">
        <f>IFERROR(_xll.qlIndexFixing(ONIndex6M,I1454,TRUE,_xll.ohTrigger(RecalcTrigger,Trigger6M)),NA())</f>
        <v>2.1560613239134385E-2</v>
      </c>
      <c r="Q1454" s="178">
        <f>IFERROR(_xll.qlIndexFixing(ONIndex1Y,I1454,TRUE,_xll.ohTrigger(RecalcTrigger,Trigger1Y)),NA())</f>
        <v>2.1884202839359546E-2</v>
      </c>
    </row>
    <row r="1455" spans="2:17" x14ac:dyDescent="0.2">
      <c r="B1455" s="39" t="s">
        <v>42</v>
      </c>
      <c r="D1455" s="42">
        <f>_xll.qlCalendarAdvance(Calendar,$D1454,B1455,"f",FALSE)</f>
        <v>49585</v>
      </c>
      <c r="E1455" s="172">
        <f>_xll.qlInterestRateIndexValueDate(IndexON,D1455)</f>
        <v>49585</v>
      </c>
      <c r="F1455" s="188">
        <f>IFERROR(_xll.qlIndexFixing(IndexON,D1455,TRUE,_xll.ohTrigger(RecalcTrigger,TriggerON)),NA())</f>
        <v>2.0517339239657373E-2</v>
      </c>
      <c r="H1455" s="42">
        <f>_xll.qlCalendarAdvance(Calendar,$H1454,B1455,"f",FALSE)</f>
        <v>49585</v>
      </c>
      <c r="I1455" s="172">
        <f>_xll.qlInterestRateIndexValueDate(Index1M,$H1455)</f>
        <v>49585</v>
      </c>
      <c r="J1455" s="177">
        <f>IFERROR(_xll.qlIndexFixing(Index1M,$H1455,TRUE,_xll.ohTrigger(RecalcTrigger,Trigger1M)),NA())</f>
        <v>2.0949969005558358E-2</v>
      </c>
      <c r="K1455" s="44">
        <f>IFERROR(_xll.qlIndexFixing(Index3M,H1455,TRUE,_xll.ohTrigger(RecalcTrigger,Trigger3M)),NA())</f>
        <v>2.1429187681938099E-2</v>
      </c>
      <c r="L1455" s="44">
        <f>IFERROR(_xll.qlIndexFixing(Index6M,$H1455,TRUE,_xll.ohTrigger(RecalcTrigger,Trigger6M)),NA())</f>
        <v>2.1534285539274622E-2</v>
      </c>
      <c r="M1455" s="178">
        <f>IFERROR(_xll.qlIndexFixing(Index1Y,$H1455,TRUE,_xll.ohTrigger(RecalcTrigger,Trigger1Y)),NA())</f>
        <v>2.1829860039137131E-2</v>
      </c>
      <c r="N1455" s="177">
        <f>IFERROR(_xll.qlIndexFixing(ONIndex1M,I1455,TRUE,_xll.ohTrigger(RecalcTrigger,Trigger1M)),NA())</f>
        <v>2.0954468255794945E-2</v>
      </c>
      <c r="O1455" s="44">
        <f>IFERROR(_xll.qlIndexFixing(ONIndex3M,I1455,TRUE,_xll.ohTrigger(RecalcTrigger,Trigger3M)),NA())</f>
        <v>2.1434554789498961E-2</v>
      </c>
      <c r="P1455" s="44">
        <f>IFERROR(_xll.qlIndexFixing(ONIndex6M,I1455,TRUE,_xll.ohTrigger(RecalcTrigger,Trigger6M)),NA())</f>
        <v>2.1550211967745758E-2</v>
      </c>
      <c r="Q1455" s="178">
        <f>IFERROR(_xll.qlIndexFixing(ONIndex1Y,I1455,TRUE,_xll.ohTrigger(RecalcTrigger,Trigger1Y)),NA())</f>
        <v>2.1872776109317371E-2</v>
      </c>
    </row>
    <row r="1456" spans="2:17" x14ac:dyDescent="0.2">
      <c r="B1456" s="39" t="s">
        <v>42</v>
      </c>
      <c r="D1456" s="42">
        <f>_xll.qlCalendarAdvance(Calendar,$D1455,B1456,"f",FALSE)</f>
        <v>49592</v>
      </c>
      <c r="E1456" s="172">
        <f>_xll.qlInterestRateIndexValueDate(IndexON,D1456)</f>
        <v>49592</v>
      </c>
      <c r="F1456" s="188">
        <f>IFERROR(_xll.qlIndexFixing(IndexON,D1456,TRUE,_xll.ohTrigger(RecalcTrigger,TriggerON)),NA())</f>
        <v>2.0507911119733713E-2</v>
      </c>
      <c r="H1456" s="42">
        <f>_xll.qlCalendarAdvance(Calendar,$H1455,B1456,"f",FALSE)</f>
        <v>49592</v>
      </c>
      <c r="I1456" s="172">
        <f>_xll.qlInterestRateIndexValueDate(Index1M,$H1456)</f>
        <v>49592</v>
      </c>
      <c r="J1456" s="177">
        <f>IFERROR(_xll.qlIndexFixing(Index1M,$H1456,TRUE,_xll.ohTrigger(RecalcTrigger,Trigger1M)),NA())</f>
        <v>2.0939625844723909E-2</v>
      </c>
      <c r="K1456" s="44">
        <f>IFERROR(_xll.qlIndexFixing(Index3M,H1456,TRUE,_xll.ohTrigger(RecalcTrigger,Trigger3M)),NA())</f>
        <v>2.1419627820250784E-2</v>
      </c>
      <c r="L1456" s="44">
        <f>IFERROR(_xll.qlIndexFixing(Index6M,$H1456,TRUE,_xll.ohTrigger(RecalcTrigger,Trigger6M)),NA())</f>
        <v>2.1524312021366728E-2</v>
      </c>
      <c r="M1456" s="178">
        <f>IFERROR(_xll.qlIndexFixing(Index1Y,$H1456,TRUE,_xll.ohTrigger(RecalcTrigger,Trigger1Y)),NA())</f>
        <v>2.1819384693318119E-2</v>
      </c>
      <c r="N1456" s="177">
        <f>IFERROR(_xll.qlIndexFixing(ONIndex1M,I1456,TRUE,_xll.ohTrigger(RecalcTrigger,Trigger1M)),NA())</f>
        <v>2.0944049808754306E-2</v>
      </c>
      <c r="O1456" s="44">
        <f>IFERROR(_xll.qlIndexFixing(ONIndex3M,I1456,TRUE,_xll.ohTrigger(RecalcTrigger,Trigger3M)),NA())</f>
        <v>2.1424819465025724E-2</v>
      </c>
      <c r="P1456" s="44">
        <f>IFERROR(_xll.qlIndexFixing(ONIndex6M,I1456,TRUE,_xll.ohTrigger(RecalcTrigger,Trigger6M)),NA())</f>
        <v>2.1539837414641383E-2</v>
      </c>
      <c r="Q1456" s="178">
        <f>IFERROR(_xll.qlIndexFixing(ONIndex1Y,I1456,TRUE,_xll.ohTrigger(RecalcTrigger,Trigger1Y)),NA())</f>
        <v>2.1861379389578328E-2</v>
      </c>
    </row>
    <row r="1457" spans="2:17" x14ac:dyDescent="0.2">
      <c r="B1457" s="39" t="s">
        <v>42</v>
      </c>
      <c r="D1457" s="42">
        <f>_xll.qlCalendarAdvance(Calendar,$D1456,B1457,"f",FALSE)</f>
        <v>49599</v>
      </c>
      <c r="E1457" s="172">
        <f>_xll.qlInterestRateIndexValueDate(IndexON,D1457)</f>
        <v>49599</v>
      </c>
      <c r="F1457" s="188">
        <f>IFERROR(_xll.qlIndexFixing(IndexON,D1457,TRUE,_xll.ohTrigger(RecalcTrigger,TriggerON)),NA())</f>
        <v>2.0498517473737099E-2</v>
      </c>
      <c r="H1457" s="42">
        <f>_xll.qlCalendarAdvance(Calendar,$H1456,B1457,"f",FALSE)</f>
        <v>49599</v>
      </c>
      <c r="I1457" s="172">
        <f>_xll.qlInterestRateIndexValueDate(Index1M,$H1457)</f>
        <v>49599</v>
      </c>
      <c r="J1457" s="177">
        <f>IFERROR(_xll.qlIndexFixing(Index1M,$H1457,TRUE,_xll.ohTrigger(RecalcTrigger,Trigger1M)),NA())</f>
        <v>2.0929324000487685E-2</v>
      </c>
      <c r="K1457" s="44">
        <f>IFERROR(_xll.qlIndexFixing(Index3M,H1457,TRUE,_xll.ohTrigger(RecalcTrigger,Trigger3M)),NA())</f>
        <v>2.1410102975213407E-2</v>
      </c>
      <c r="L1457" s="44">
        <f>IFERROR(_xll.qlIndexFixing(Index6M,$H1457,TRUE,_xll.ohTrigger(RecalcTrigger,Trigger6M)),NA())</f>
        <v>2.1514377967938172E-2</v>
      </c>
      <c r="M1457" s="178">
        <f>IFERROR(_xll.qlIndexFixing(Index1Y,$H1457,TRUE,_xll.ohTrigger(RecalcTrigger,Trigger1Y)),NA())</f>
        <v>2.1808954334529146E-2</v>
      </c>
      <c r="N1457" s="177">
        <f>IFERROR(_xll.qlIndexFixing(ONIndex1M,I1457,TRUE,_xll.ohTrigger(RecalcTrigger,Trigger1M)),NA())</f>
        <v>2.093367259319856E-2</v>
      </c>
      <c r="O1457" s="44">
        <f>IFERROR(_xll.qlIndexFixing(ONIndex3M,I1457,TRUE,_xll.ohTrigger(RecalcTrigger,Trigger3M)),NA())</f>
        <v>2.1415118948714396E-2</v>
      </c>
      <c r="P1457" s="44">
        <f>IFERROR(_xll.qlIndexFixing(ONIndex6M,I1457,TRUE,_xll.ohTrigger(RecalcTrigger,Trigger6M)),NA())</f>
        <v>2.1529501858656985E-2</v>
      </c>
      <c r="Q1457" s="178">
        <f>IFERROR(_xll.qlIndexFixing(ONIndex1Y,I1457,TRUE,_xll.ohTrigger(RecalcTrigger,Trigger1Y)),NA())</f>
        <v>2.1850026591574423E-2</v>
      </c>
    </row>
    <row r="1458" spans="2:17" x14ac:dyDescent="0.2">
      <c r="B1458" s="39" t="s">
        <v>42</v>
      </c>
      <c r="D1458" s="42">
        <f>_xll.qlCalendarAdvance(Calendar,$D1457,B1458,"f",FALSE)</f>
        <v>49606</v>
      </c>
      <c r="E1458" s="172">
        <f>_xll.qlInterestRateIndexValueDate(IndexON,D1458)</f>
        <v>49606</v>
      </c>
      <c r="F1458" s="188">
        <f>IFERROR(_xll.qlIndexFixing(IndexON,D1458,TRUE,_xll.ohTrigger(RecalcTrigger,TriggerON)),NA())</f>
        <v>2.0489158301667532E-2</v>
      </c>
      <c r="H1458" s="42">
        <f>_xll.qlCalendarAdvance(Calendar,$H1457,B1458,"f",FALSE)</f>
        <v>49606</v>
      </c>
      <c r="I1458" s="172">
        <f>_xll.qlInterestRateIndexValueDate(Index1M,$H1458)</f>
        <v>49606</v>
      </c>
      <c r="J1458" s="177">
        <f>IFERROR(_xll.qlIndexFixing(Index1M,$H1458,TRUE,_xll.ohTrigger(RecalcTrigger,Trigger1M)),NA())</f>
        <v>2.09190634727318E-2</v>
      </c>
      <c r="K1458" s="44">
        <f>IFERROR(_xll.qlIndexFixing(Index3M,H1458,TRUE,_xll.ohTrigger(RecalcTrigger,Trigger3M)),NA())</f>
        <v>2.140061314657931E-2</v>
      </c>
      <c r="L1458" s="44">
        <f>IFERROR(_xll.qlIndexFixing(Index6M,$H1458,TRUE,_xll.ohTrigger(RecalcTrigger,Trigger6M)),NA())</f>
        <v>2.1504483378407012E-2</v>
      </c>
      <c r="M1458" s="178">
        <f>IFERROR(_xll.qlIndexFixing(Index1Y,$H1458,TRUE,_xll.ohTrigger(RecalcTrigger,Trigger1Y)),NA())</f>
        <v>2.1798568961391762E-2</v>
      </c>
      <c r="N1458" s="177">
        <f>IFERROR(_xll.qlIndexFixing(ONIndex1M,I1458,TRUE,_xll.ohTrigger(RecalcTrigger,Trigger1M)),NA())</f>
        <v>2.0923336609208754E-2</v>
      </c>
      <c r="O1458" s="44">
        <f>IFERROR(_xll.qlIndexFixing(ONIndex3M,I1458,TRUE,_xll.ohTrigger(RecalcTrigger,Trigger3M)),NA())</f>
        <v>2.1405453240646022E-2</v>
      </c>
      <c r="P1458" s="44">
        <f>IFERROR(_xll.qlIndexFixing(ONIndex6M,I1458,TRUE,_xll.ohTrigger(RecalcTrigger,Trigger6M)),NA())</f>
        <v>2.1519205299792565E-2</v>
      </c>
      <c r="Q1458" s="178">
        <f>IFERROR(_xll.qlIndexFixing(ONIndex1Y,I1458,TRUE,_xll.ohTrigger(RecalcTrigger,Trigger1Y)),NA())</f>
        <v>2.1838717715548794E-2</v>
      </c>
    </row>
    <row r="1459" spans="2:17" x14ac:dyDescent="0.2">
      <c r="B1459" s="39" t="s">
        <v>42</v>
      </c>
      <c r="D1459" s="42">
        <f>_xll.qlCalendarAdvance(Calendar,$D1458,B1459,"f",FALSE)</f>
        <v>49613</v>
      </c>
      <c r="E1459" s="172">
        <f>_xll.qlInterestRateIndexValueDate(IndexON,D1459)</f>
        <v>49613</v>
      </c>
      <c r="F1459" s="188">
        <f>IFERROR(_xll.qlIndexFixing(IndexON,D1459,TRUE,_xll.ohTrigger(RecalcTrigger,TriggerON)),NA())</f>
        <v>2.0479833603606057E-2</v>
      </c>
      <c r="H1459" s="42">
        <f>_xll.qlCalendarAdvance(Calendar,$H1458,B1459,"f",FALSE)</f>
        <v>49613</v>
      </c>
      <c r="I1459" s="172">
        <f>_xll.qlInterestRateIndexValueDate(Index1M,$H1459)</f>
        <v>49613</v>
      </c>
      <c r="J1459" s="177">
        <f>IFERROR(_xll.qlIndexFixing(Index1M,$H1459,TRUE,_xll.ohTrigger(RecalcTrigger,Trigger1M)),NA())</f>
        <v>2.0909228205992947E-2</v>
      </c>
      <c r="K1459" s="44">
        <f>IFERROR(_xll.qlIndexFixing(Index3M,H1459,TRUE,_xll.ohTrigger(RecalcTrigger,Trigger3M)),NA())</f>
        <v>2.1391158334096546E-2</v>
      </c>
      <c r="L1459" s="44">
        <f>IFERROR(_xll.qlIndexFixing(Index6M,$H1459,TRUE,_xll.ohTrigger(RecalcTrigger,Trigger6M)),NA())</f>
        <v>2.1494687978193396E-2</v>
      </c>
      <c r="M1459" s="178">
        <f>IFERROR(_xll.qlIndexFixing(Index1Y,$H1459,TRUE,_xll.ohTrigger(RecalcTrigger,Trigger1Y)),NA())</f>
        <v>2.178822857253283E-2</v>
      </c>
      <c r="N1459" s="177">
        <f>IFERROR(_xll.qlIndexFixing(ONIndex1M,I1459,TRUE,_xll.ohTrigger(RecalcTrigger,Trigger1M)),NA())</f>
        <v>2.0913041856865933E-2</v>
      </c>
      <c r="O1459" s="44">
        <f>IFERROR(_xll.qlIndexFixing(ONIndex3M,I1459,TRUE,_xll.ohTrigger(RecalcTrigger,Trigger3M)),NA())</f>
        <v>2.1395822340820603E-2</v>
      </c>
      <c r="P1459" s="44">
        <f>IFERROR(_xll.qlIndexFixing(ONIndex6M,I1459,TRUE,_xll.ohTrigger(RecalcTrigger,Trigger6M)),NA())</f>
        <v>2.1508947737967077E-2</v>
      </c>
      <c r="Q1459" s="178">
        <f>IFERROR(_xll.qlIndexFixing(ONIndex1Y,I1459,TRUE,_xll.ohTrigger(RecalcTrigger,Trigger1Y)),NA())</f>
        <v>2.1827452761420396E-2</v>
      </c>
    </row>
    <row r="1460" spans="2:17" x14ac:dyDescent="0.2">
      <c r="B1460" s="39" t="s">
        <v>42</v>
      </c>
      <c r="D1460" s="42">
        <f>_xll.qlCalendarAdvance(Calendar,$D1459,B1460,"f",FALSE)</f>
        <v>49620</v>
      </c>
      <c r="E1460" s="172">
        <f>_xll.qlInterestRateIndexValueDate(IndexON,D1460)</f>
        <v>49620</v>
      </c>
      <c r="F1460" s="188">
        <f>IFERROR(_xll.qlIndexFixing(IndexON,D1460,TRUE,_xll.ohTrigger(RecalcTrigger,TriggerON)),NA())</f>
        <v>2.0470543379552675E-2</v>
      </c>
      <c r="H1460" s="42">
        <f>_xll.qlCalendarAdvance(Calendar,$H1459,B1460,"f",FALSE)</f>
        <v>49620</v>
      </c>
      <c r="I1460" s="172">
        <f>_xll.qlInterestRateIndexValueDate(Index1M,$H1460)</f>
        <v>49620</v>
      </c>
      <c r="J1460" s="177">
        <f>IFERROR(_xll.qlIndexFixing(Index1M,$H1460,TRUE,_xll.ohTrigger(RecalcTrigger,Trigger1M)),NA())</f>
        <v>2.089904320597517E-2</v>
      </c>
      <c r="K1460" s="44">
        <f>IFERROR(_xll.qlIndexFixing(Index3M,H1460,TRUE,_xll.ohTrigger(RecalcTrigger,Trigger3M)),NA())</f>
        <v>2.1381738537517569E-2</v>
      </c>
      <c r="L1460" s="44">
        <f>IFERROR(_xll.qlIndexFixing(Index6M,$H1460,TRUE,_xll.ohTrigger(RecalcTrigger,Trigger6M)),NA())</f>
        <v>2.1484870071010284E-2</v>
      </c>
      <c r="M1460" s="178">
        <f>IFERROR(_xll.qlIndexFixing(Index1Y,$H1460,TRUE,_xll.ohTrigger(RecalcTrigger,Trigger1Y)),NA())</f>
        <v>2.177793316658453E-2</v>
      </c>
      <c r="N1460" s="177">
        <f>IFERROR(_xll.qlIndexFixing(ONIndex1M,I1460,TRUE,_xll.ohTrigger(RecalcTrigger,Trigger1M)),NA())</f>
        <v>2.0902788336170097E-2</v>
      </c>
      <c r="O1460" s="44">
        <f>IFERROR(_xll.qlIndexFixing(ONIndex3M,I1460,TRUE,_xll.ohTrigger(RecalcTrigger,Trigger3M)),NA())</f>
        <v>2.1386226249238138E-2</v>
      </c>
      <c r="P1460" s="44">
        <f>IFERROR(_xll.qlIndexFixing(ONIndex6M,I1460,TRUE,_xll.ohTrigger(RecalcTrigger,Trigger6M)),NA())</f>
        <v>2.1498729173423659E-2</v>
      </c>
      <c r="Q1460" s="178">
        <f>IFERROR(_xll.qlIndexFixing(ONIndex1Y,I1460,TRUE,_xll.ohTrigger(RecalcTrigger,Trigger1Y)),NA())</f>
        <v>2.1816231729108182E-2</v>
      </c>
    </row>
    <row r="1461" spans="2:17" x14ac:dyDescent="0.2">
      <c r="B1461" s="39" t="s">
        <v>42</v>
      </c>
      <c r="D1461" s="42">
        <f>_xll.qlCalendarAdvance(Calendar,$D1460,B1461,"f",FALSE)</f>
        <v>49627</v>
      </c>
      <c r="E1461" s="172">
        <f>_xll.qlInterestRateIndexValueDate(IndexON,D1461)</f>
        <v>49627</v>
      </c>
      <c r="F1461" s="188">
        <f>IFERROR(_xll.qlIndexFixing(IndexON,D1461,TRUE,_xll.ohTrigger(RecalcTrigger,TriggerON)),NA())</f>
        <v>2.0461287629264246E-2</v>
      </c>
      <c r="H1461" s="42">
        <f>_xll.qlCalendarAdvance(Calendar,$H1460,B1461,"f",FALSE)</f>
        <v>49627</v>
      </c>
      <c r="I1461" s="172">
        <f>_xll.qlInterestRateIndexValueDate(Index1M,$H1461)</f>
        <v>49627</v>
      </c>
      <c r="J1461" s="177">
        <f>IFERROR(_xll.qlIndexFixing(Index1M,$H1461,TRUE,_xll.ohTrigger(RecalcTrigger,Trigger1M)),NA())</f>
        <v>2.0888899514179604E-2</v>
      </c>
      <c r="K1461" s="44">
        <f>IFERROR(_xll.qlIndexFixing(Index3M,H1461,TRUE,_xll.ohTrigger(RecalcTrigger,Trigger3M)),NA())</f>
        <v>2.1372353756592192E-2</v>
      </c>
      <c r="L1461" s="44">
        <f>IFERROR(_xll.qlIndexFixing(Index6M,$H1461,TRUE,_xll.ohTrigger(RecalcTrigger,Trigger6M)),NA())</f>
        <v>2.1475091623458679E-2</v>
      </c>
      <c r="M1461" s="178">
        <f>IFERROR(_xll.qlIndexFixing(Index1Y,$H1461,TRUE,_xll.ohTrigger(RecalcTrigger,Trigger1Y)),NA())</f>
        <v>2.1767682742185896E-2</v>
      </c>
      <c r="N1461" s="177">
        <f>IFERROR(_xll.qlIndexFixing(ONIndex1M,I1461,TRUE,_xll.ohTrigger(RecalcTrigger,Trigger1M)),NA())</f>
        <v>2.0892576046878109E-2</v>
      </c>
      <c r="O1461" s="44">
        <f>IFERROR(_xll.qlIndexFixing(ONIndex3M,I1461,TRUE,_xll.ohTrigger(RecalcTrigger,Trigger3M)),NA())</f>
        <v>2.1376664965736536E-2</v>
      </c>
      <c r="P1461" s="44">
        <f>IFERROR(_xll.qlIndexFixing(ONIndex6M,I1461,TRUE,_xll.ohTrigger(RecalcTrigger,Trigger6M)),NA())</f>
        <v>2.1488549605838125E-2</v>
      </c>
      <c r="Q1461" s="178">
        <f>IFERROR(_xll.qlIndexFixing(ONIndex1Y,I1461,TRUE,_xll.ohTrigger(RecalcTrigger,Trigger1Y)),NA())</f>
        <v>2.1805054618693198E-2</v>
      </c>
    </row>
    <row r="1462" spans="2:17" x14ac:dyDescent="0.2">
      <c r="B1462" s="39" t="s">
        <v>42</v>
      </c>
      <c r="D1462" s="42">
        <f>_xll.qlCalendarAdvance(Calendar,$D1461,B1462,"f",FALSE)</f>
        <v>49634</v>
      </c>
      <c r="E1462" s="172">
        <f>_xll.qlInterestRateIndexValueDate(IndexON,D1462)</f>
        <v>49634</v>
      </c>
      <c r="F1462" s="188">
        <f>IFERROR(_xll.qlIndexFixing(IndexON,D1462,TRUE,_xll.ohTrigger(RecalcTrigger,TriggerON)),NA())</f>
        <v>2.0452066352902865E-2</v>
      </c>
      <c r="H1462" s="42">
        <f>_xll.qlCalendarAdvance(Calendar,$H1461,B1462,"f",FALSE)</f>
        <v>49634</v>
      </c>
      <c r="I1462" s="172">
        <f>_xll.qlInterestRateIndexValueDate(Index1M,$H1462)</f>
        <v>49634</v>
      </c>
      <c r="J1462" s="177">
        <f>IFERROR(_xll.qlIndexFixing(Index1M,$H1462,TRUE,_xll.ohTrigger(RecalcTrigger,Trigger1M)),NA())</f>
        <v>2.08787971305117E-2</v>
      </c>
      <c r="K1462" s="44">
        <f>IFERROR(_xll.qlIndexFixing(Index3M,H1462,TRUE,_xll.ohTrigger(RecalcTrigger,Trigger3M)),NA())</f>
        <v>2.1363003991076396E-2</v>
      </c>
      <c r="L1462" s="44">
        <f>IFERROR(_xll.qlIndexFixing(Index6M,$H1462,TRUE,_xll.ohTrigger(RecalcTrigger,Trigger6M)),NA())</f>
        <v>2.1465352634969476E-2</v>
      </c>
      <c r="M1462" s="178">
        <f>IFERROR(_xll.qlIndexFixing(Index1Y,$H1462,TRUE,_xll.ohTrigger(RecalcTrigger,Trigger1Y)),NA())</f>
        <v>2.1757477297981737E-2</v>
      </c>
      <c r="N1462" s="177">
        <f>IFERROR(_xll.qlIndexFixing(ONIndex1M,I1462,TRUE,_xll.ohTrigger(RecalcTrigger,Trigger1M)),NA())</f>
        <v>2.0882404989314152E-2</v>
      </c>
      <c r="O1462" s="44">
        <f>IFERROR(_xll.qlIndexFixing(ONIndex3M,I1462,TRUE,_xll.ohTrigger(RecalcTrigger,Trigger3M)),NA())</f>
        <v>2.1367138490558935E-2</v>
      </c>
      <c r="P1462" s="44">
        <f>IFERROR(_xll.qlIndexFixing(ONIndex6M,I1462,TRUE,_xll.ohTrigger(RecalcTrigger,Trigger6M)),NA())</f>
        <v>2.147840903537257E-2</v>
      </c>
      <c r="Q1462" s="178">
        <f>IFERROR(_xll.qlIndexFixing(ONIndex1Y,I1462,TRUE,_xll.ohTrigger(RecalcTrigger,Trigger1Y)),NA())</f>
        <v>2.1793921430175445E-2</v>
      </c>
    </row>
    <row r="1463" spans="2:17" x14ac:dyDescent="0.2">
      <c r="B1463" s="39" t="s">
        <v>42</v>
      </c>
      <c r="D1463" s="42">
        <f>_xll.qlCalendarAdvance(Calendar,$D1462,B1463,"f",FALSE)</f>
        <v>49641</v>
      </c>
      <c r="E1463" s="172">
        <f>_xll.qlInterestRateIndexValueDate(IndexON,D1463)</f>
        <v>49641</v>
      </c>
      <c r="F1463" s="188">
        <f>IFERROR(_xll.qlIndexFixing(IndexON,D1463,TRUE,_xll.ohTrigger(RecalcTrigger,TriggerON)),NA())</f>
        <v>2.0442879550468529E-2</v>
      </c>
      <c r="H1463" s="42">
        <f>_xll.qlCalendarAdvance(Calendar,$H1462,B1463,"f",FALSE)</f>
        <v>49641</v>
      </c>
      <c r="I1463" s="172">
        <f>_xll.qlInterestRateIndexValueDate(Index1M,$H1463)</f>
        <v>49641</v>
      </c>
      <c r="J1463" s="177">
        <f>IFERROR(_xll.qlIndexFixing(Index1M,$H1463,TRUE,_xll.ohTrigger(RecalcTrigger,Trigger1M)),NA())</f>
        <v>2.0868736054860691E-2</v>
      </c>
      <c r="K1463" s="44">
        <f>IFERROR(_xll.qlIndexFixing(Index3M,H1463,TRUE,_xll.ohTrigger(RecalcTrigger,Trigger3M)),NA())</f>
        <v>2.1353689240721761E-2</v>
      </c>
      <c r="L1463" s="44">
        <f>IFERROR(_xll.qlIndexFixing(Index6M,$H1463,TRUE,_xll.ohTrigger(RecalcTrigger,Trigger6M)),NA())</f>
        <v>2.1455653104973129E-2</v>
      </c>
      <c r="M1463" s="178">
        <f>IFERROR(_xll.qlIndexFixing(Index1Y,$H1463,TRUE,_xll.ohTrigger(RecalcTrigger,Trigger1Y)),NA())</f>
        <v>2.1747316832622609E-2</v>
      </c>
      <c r="N1463" s="177">
        <f>IFERROR(_xll.qlIndexFixing(ONIndex1M,I1463,TRUE,_xll.ohTrigger(RecalcTrigger,Trigger1M)),NA())</f>
        <v>2.0872275163235088E-2</v>
      </c>
      <c r="O1463" s="44">
        <f>IFERROR(_xll.qlIndexFixing(ONIndex3M,I1463,TRUE,_xll.ohTrigger(RecalcTrigger,Trigger3M)),NA())</f>
        <v>2.1357646823462195E-2</v>
      </c>
      <c r="P1463" s="44">
        <f>IFERROR(_xll.qlIndexFixing(ONIndex6M,I1463,TRUE,_xll.ohTrigger(RecalcTrigger,Trigger6M)),NA())</f>
        <v>2.1468307461945946E-2</v>
      </c>
      <c r="Q1463" s="178">
        <f>IFERROR(_xll.qlIndexFixing(ONIndex1Y,I1463,TRUE,_xll.ohTrigger(RecalcTrigger,Trigger1Y)),NA())</f>
        <v>2.1782832163473875E-2</v>
      </c>
    </row>
    <row r="1464" spans="2:17" x14ac:dyDescent="0.2">
      <c r="B1464" s="39" t="s">
        <v>42</v>
      </c>
      <c r="D1464" s="42">
        <f>_xll.qlCalendarAdvance(Calendar,$D1463,B1464,"f",FALSE)</f>
        <v>49648</v>
      </c>
      <c r="E1464" s="172">
        <f>_xll.qlInterestRateIndexValueDate(IndexON,D1464)</f>
        <v>49648</v>
      </c>
      <c r="F1464" s="188">
        <f>IFERROR(_xll.qlIndexFixing(IndexON,D1464,TRUE,_xll.ohTrigger(RecalcTrigger,TriggerON)),NA())</f>
        <v>2.043372722196124E-2</v>
      </c>
      <c r="H1464" s="42">
        <f>_xll.qlCalendarAdvance(Calendar,$H1463,B1464,"f",FALSE)</f>
        <v>49648</v>
      </c>
      <c r="I1464" s="172">
        <f>_xll.qlInterestRateIndexValueDate(Index1M,$H1464)</f>
        <v>49648</v>
      </c>
      <c r="J1464" s="177">
        <f>IFERROR(_xll.qlIndexFixing(Index1M,$H1464,TRUE,_xll.ohTrigger(RecalcTrigger,Trigger1M)),NA())</f>
        <v>2.0858367945939874E-2</v>
      </c>
      <c r="K1464" s="44">
        <f>IFERROR(_xll.qlIndexFixing(Index3M,H1464,TRUE,_xll.ohTrigger(RecalcTrigger,Trigger3M)),NA())</f>
        <v>2.1344442739570601E-2</v>
      </c>
      <c r="L1464" s="44">
        <f>IFERROR(_xll.qlIndexFixing(Index6M,$H1464,TRUE,_xll.ohTrigger(RecalcTrigger,Trigger6M)),NA())</f>
        <v>2.1445944550703092E-2</v>
      </c>
      <c r="M1464" s="178">
        <f>IFERROR(_xll.qlIndexFixing(Index1Y,$H1464,TRUE,_xll.ohTrigger(RecalcTrigger,Trigger1Y)),NA())</f>
        <v>2.1737201344765044E-2</v>
      </c>
      <c r="N1464" s="177">
        <f>IFERROR(_xll.qlIndexFixing(ONIndex1M,I1464,TRUE,_xll.ohTrigger(RecalcTrigger,Trigger1M)),NA())</f>
        <v>2.0862186568721963E-2</v>
      </c>
      <c r="O1464" s="44">
        <f>IFERROR(_xll.qlIndexFixing(ONIndex3M,I1464,TRUE,_xll.ohTrigger(RecalcTrigger,Trigger3M)),NA())</f>
        <v>2.1348189964527364E-2</v>
      </c>
      <c r="P1464" s="44">
        <f>IFERROR(_xll.qlIndexFixing(ONIndex6M,I1464,TRUE,_xll.ohTrigger(RecalcTrigger,Trigger6M)),NA())</f>
        <v>2.1458244885639299E-2</v>
      </c>
      <c r="Q1464" s="178">
        <f>IFERROR(_xll.qlIndexFixing(ONIndex1Y,I1464,TRUE,_xll.ohTrigger(RecalcTrigger,Trigger1Y)),NA())</f>
        <v>2.177178681858849E-2</v>
      </c>
    </row>
    <row r="1465" spans="2:17" x14ac:dyDescent="0.2">
      <c r="B1465" s="39" t="s">
        <v>42</v>
      </c>
      <c r="D1465" s="42">
        <f>_xll.qlCalendarAdvance(Calendar,$D1464,B1465,"f",FALSE)</f>
        <v>49655</v>
      </c>
      <c r="E1465" s="172">
        <f>_xll.qlInterestRateIndexValueDate(IndexON,D1465)</f>
        <v>49655</v>
      </c>
      <c r="F1465" s="188">
        <f>IFERROR(_xll.qlIndexFixing(IndexON,D1465,TRUE,_xll.ohTrigger(RecalcTrigger,TriggerON)),NA())</f>
        <v>2.0424609367380997E-2</v>
      </c>
      <c r="H1465" s="42">
        <f>_xll.qlCalendarAdvance(Calendar,$H1464,B1465,"f",FALSE)</f>
        <v>49655</v>
      </c>
      <c r="I1465" s="172">
        <f>_xll.qlInterestRateIndexValueDate(Index1M,$H1465)</f>
        <v>49655</v>
      </c>
      <c r="J1465" s="177">
        <f>IFERROR(_xll.qlIndexFixing(Index1M,$H1465,TRUE,_xll.ohTrigger(RecalcTrigger,Trigger1M)),NA())</f>
        <v>2.0848396630373269E-2</v>
      </c>
      <c r="K1465" s="44">
        <f>IFERROR(_xll.qlIndexFixing(Index3M,H1465,TRUE,_xll.ohTrigger(RecalcTrigger,Trigger3M)),NA())</f>
        <v>2.1335196056969846E-2</v>
      </c>
      <c r="L1465" s="44">
        <f>IFERROR(_xll.qlIndexFixing(Index6M,$H1465,TRUE,_xll.ohTrigger(RecalcTrigger,Trigger6M)),NA())</f>
        <v>2.1436326192323281E-2</v>
      </c>
      <c r="M1465" s="178">
        <f>IFERROR(_xll.qlIndexFixing(Index1Y,$H1465,TRUE,_xll.ohTrigger(RecalcTrigger,Trigger1Y)),NA())</f>
        <v>2.1727130833071782E-2</v>
      </c>
      <c r="N1465" s="177">
        <f>IFERROR(_xll.qlIndexFixing(ONIndex1M,I1465,TRUE,_xll.ohTrigger(RecalcTrigger,Trigger1M)),NA())</f>
        <v>2.0852139205774778E-2</v>
      </c>
      <c r="O1465" s="44">
        <f>IFERROR(_xll.qlIndexFixing(ONIndex3M,I1465,TRUE,_xll.ohTrigger(RecalcTrigger,Trigger3M)),NA())</f>
        <v>2.1338767913835488E-2</v>
      </c>
      <c r="P1465" s="44">
        <f>IFERROR(_xll.qlIndexFixing(ONIndex6M,I1465,TRUE,_xll.ohTrigger(RecalcTrigger,Trigger6M)),NA())</f>
        <v>2.1448221306533677E-2</v>
      </c>
      <c r="Q1465" s="178">
        <f>IFERROR(_xll.qlIndexFixing(ONIndex1Y,I1465,TRUE,_xll.ohTrigger(RecalcTrigger,Trigger1Y)),NA())</f>
        <v>2.1760785395762428E-2</v>
      </c>
    </row>
    <row r="1466" spans="2:17" x14ac:dyDescent="0.2">
      <c r="B1466" s="39" t="s">
        <v>42</v>
      </c>
      <c r="D1466" s="42">
        <f>_xll.qlCalendarAdvance(Calendar,$D1465,B1466,"f",FALSE)</f>
        <v>49662</v>
      </c>
      <c r="E1466" s="172">
        <f>_xll.qlInterestRateIndexValueDate(IndexON,D1466)</f>
        <v>49662</v>
      </c>
      <c r="F1466" s="188">
        <f>IFERROR(_xll.qlIndexFixing(IndexON,D1466,TRUE,_xll.ohTrigger(RecalcTrigger,TriggerON)),NA())</f>
        <v>2.0415525986727801E-2</v>
      </c>
      <c r="H1466" s="42">
        <f>_xll.qlCalendarAdvance(Calendar,$H1465,B1466,"f",FALSE)</f>
        <v>49662</v>
      </c>
      <c r="I1466" s="172">
        <f>_xll.qlInterestRateIndexValueDate(Index1M,$H1466)</f>
        <v>49662</v>
      </c>
      <c r="J1466" s="177">
        <f>IFERROR(_xll.qlIndexFixing(Index1M,$H1466,TRUE,_xll.ohTrigger(RecalcTrigger,Trigger1M)),NA())</f>
        <v>2.0838466630388127E-2</v>
      </c>
      <c r="K1466" s="44">
        <f>IFERROR(_xll.qlIndexFixing(Index3M,H1466,TRUE,_xll.ohTrigger(RecalcTrigger,Trigger3M)),NA())</f>
        <v>2.1325984386542304E-2</v>
      </c>
      <c r="L1466" s="44">
        <f>IFERROR(_xll.qlIndexFixing(Index6M,$H1466,TRUE,_xll.ohTrigger(RecalcTrigger,Trigger6M)),NA())</f>
        <v>2.1426747293261526E-2</v>
      </c>
      <c r="M1466" s="178">
        <f>IFERROR(_xll.qlIndexFixing(Index1Y,$H1466,TRUE,_xll.ohTrigger(RecalcTrigger,Trigger1Y)),NA())</f>
        <v>2.1717105296211316E-2</v>
      </c>
      <c r="N1466" s="177">
        <f>IFERROR(_xll.qlIndexFixing(ONIndex1M,I1466,TRUE,_xll.ohTrigger(RecalcTrigger,Trigger1M)),NA())</f>
        <v>2.0842133074393532E-2</v>
      </c>
      <c r="O1466" s="44">
        <f>IFERROR(_xll.qlIndexFixing(ONIndex3M,I1466,TRUE,_xll.ohTrigger(RecalcTrigger,Trigger3M)),NA())</f>
        <v>2.1329380671386566E-2</v>
      </c>
      <c r="P1466" s="44">
        <f>IFERROR(_xll.qlIndexFixing(ONIndex6M,I1466,TRUE,_xll.ohTrigger(RecalcTrigger,Trigger6M)),NA())</f>
        <v>2.1438236724466986E-2</v>
      </c>
      <c r="Q1466" s="178">
        <f>IFERROR(_xll.qlIndexFixing(ONIndex1Y,I1466,TRUE,_xll.ohTrigger(RecalcTrigger,Trigger1Y)),NA())</f>
        <v>2.1749827894590457E-2</v>
      </c>
    </row>
    <row r="1467" spans="2:17" x14ac:dyDescent="0.2">
      <c r="B1467" s="39" t="s">
        <v>42</v>
      </c>
      <c r="D1467" s="42">
        <f>_xll.qlCalendarAdvance(Calendar,$D1466,B1467,"f",FALSE)</f>
        <v>49670</v>
      </c>
      <c r="E1467" s="172">
        <f>_xll.qlInterestRateIndexValueDate(IndexON,D1467)</f>
        <v>49670</v>
      </c>
      <c r="F1467" s="188">
        <f>IFERROR(_xll.qlIndexFixing(IndexON,D1467,TRUE,_xll.ohTrigger(RecalcTrigger,TriggerON)),NA())</f>
        <v>2.0405187193187624E-2</v>
      </c>
      <c r="H1467" s="42">
        <f>_xll.qlCalendarAdvance(Calendar,$H1466,B1467,"f",FALSE)</f>
        <v>49670</v>
      </c>
      <c r="I1467" s="172">
        <f>_xll.qlInterestRateIndexValueDate(Index1M,$H1467)</f>
        <v>49670</v>
      </c>
      <c r="J1467" s="177">
        <f>IFERROR(_xll.qlIndexFixing(Index1M,$H1467,TRUE,_xll.ohTrigger(RecalcTrigger,Trigger1M)),NA())</f>
        <v>2.0827277046183736E-2</v>
      </c>
      <c r="K1467" s="44">
        <f>IFERROR(_xll.qlIndexFixing(Index3M,H1467,TRUE,_xll.ohTrigger(RecalcTrigger,Trigger3M)),NA())</f>
        <v>2.1315499634937285E-2</v>
      </c>
      <c r="L1467" s="44">
        <f>IFERROR(_xll.qlIndexFixing(Index6M,$H1467,TRUE,_xll.ohTrigger(RecalcTrigger,Trigger6M)),NA())</f>
        <v>2.1415848296857554E-2</v>
      </c>
      <c r="M1467" s="178">
        <f>IFERROR(_xll.qlIndexFixing(Index1Y,$H1467,TRUE,_xll.ohTrigger(RecalcTrigger,Trigger1Y)),NA())</f>
        <v>2.1705618834024262E-2</v>
      </c>
      <c r="N1467" s="177">
        <f>IFERROR(_xll.qlIndexFixing(ONIndex1M,I1467,TRUE,_xll.ohTrigger(RecalcTrigger,Trigger1M)),NA())</f>
        <v>2.083074798333695E-2</v>
      </c>
      <c r="O1467" s="44">
        <f>IFERROR(_xll.qlIndexFixing(ONIndex3M,I1467,TRUE,_xll.ohTrigger(RecalcTrigger,Trigger3M)),NA())</f>
        <v>2.1318695016541156E-2</v>
      </c>
      <c r="P1467" s="44">
        <f>IFERROR(_xll.qlIndexFixing(ONIndex6M,I1467,TRUE,_xll.ohTrigger(RecalcTrigger,Trigger6M)),NA())</f>
        <v>2.1426873525064449E-2</v>
      </c>
      <c r="Q1467" s="178">
        <f>IFERROR(_xll.qlIndexFixing(ONIndex1Y,I1467,TRUE,_xll.ohTrigger(RecalcTrigger,Trigger1Y)),NA())</f>
        <v>2.1737358818038066E-2</v>
      </c>
    </row>
    <row r="1468" spans="2:17" x14ac:dyDescent="0.2">
      <c r="B1468" s="39" t="s">
        <v>42</v>
      </c>
      <c r="D1468" s="42">
        <f>_xll.qlCalendarAdvance(Calendar,$D1467,B1468,"f",FALSE)</f>
        <v>49677</v>
      </c>
      <c r="E1468" s="172">
        <f>_xll.qlInterestRateIndexValueDate(IndexON,D1468)</f>
        <v>49677</v>
      </c>
      <c r="F1468" s="188">
        <f>IFERROR(_xll.qlIndexFixing(IndexON,D1468,TRUE,_xll.ohTrigger(RecalcTrigger,TriggerON)),NA())</f>
        <v>2.0396177685165773E-2</v>
      </c>
      <c r="H1468" s="42">
        <f>_xll.qlCalendarAdvance(Calendar,$H1467,B1468,"f",FALSE)</f>
        <v>49677</v>
      </c>
      <c r="I1468" s="172">
        <f>_xll.qlInterestRateIndexValueDate(Index1M,$H1468)</f>
        <v>49677</v>
      </c>
      <c r="J1468" s="177">
        <f>IFERROR(_xll.qlIndexFixing(Index1M,$H1468,TRUE,_xll.ohTrigger(RecalcTrigger,Trigger1M)),NA())</f>
        <v>2.081743318918635E-2</v>
      </c>
      <c r="K1468" s="44">
        <f>IFERROR(_xll.qlIndexFixing(Index3M,H1468,TRUE,_xll.ohTrigger(RecalcTrigger,Trigger3M)),NA())</f>
        <v>2.1306362989789308E-2</v>
      </c>
      <c r="L1468" s="44">
        <f>IFERROR(_xll.qlIndexFixing(Index6M,$H1468,TRUE,_xll.ohTrigger(RecalcTrigger,Trigger6M)),NA())</f>
        <v>2.1406393069792813E-2</v>
      </c>
      <c r="M1468" s="178">
        <f>IFERROR(_xll.qlIndexFixing(Index1Y,$H1468,TRUE,_xll.ohTrigger(RecalcTrigger,Trigger1Y)),NA())</f>
        <v>2.1695694924031016E-2</v>
      </c>
      <c r="N1468" s="177">
        <f>IFERROR(_xll.qlIndexFixing(ONIndex1M,I1468,TRUE,_xll.ohTrigger(RecalcTrigger,Trigger1M)),NA())</f>
        <v>2.0820830205288132E-2</v>
      </c>
      <c r="O1468" s="44">
        <f>IFERROR(_xll.qlIndexFixing(ONIndex3M,I1468,TRUE,_xll.ohTrigger(RecalcTrigger,Trigger3M)),NA())</f>
        <v>2.1309382363010609E-2</v>
      </c>
      <c r="P1468" s="44">
        <f>IFERROR(_xll.qlIndexFixing(ONIndex6M,I1468,TRUE,_xll.ohTrigger(RecalcTrigger,Trigger6M)),NA())</f>
        <v>2.1416972508115917E-2</v>
      </c>
      <c r="Q1468" s="178">
        <f>IFERROR(_xll.qlIndexFixing(ONIndex1Y,I1468,TRUE,_xll.ohTrigger(RecalcTrigger,Trigger1Y)),NA())</f>
        <v>2.1726495435182569E-2</v>
      </c>
    </row>
    <row r="1469" spans="2:17" x14ac:dyDescent="0.2">
      <c r="B1469" s="39" t="s">
        <v>42</v>
      </c>
      <c r="D1469" s="42">
        <f>_xll.qlCalendarAdvance(Calendar,$D1468,B1469,"f",FALSE)</f>
        <v>49684</v>
      </c>
      <c r="E1469" s="172">
        <f>_xll.qlInterestRateIndexValueDate(IndexON,D1469)</f>
        <v>49684</v>
      </c>
      <c r="F1469" s="188">
        <f>IFERROR(_xll.qlIndexFixing(IndexON,D1469,TRUE,_xll.ohTrigger(RecalcTrigger,TriggerON)),NA())</f>
        <v>2.0387202651070968E-2</v>
      </c>
      <c r="H1469" s="42">
        <f>_xll.qlCalendarAdvance(Calendar,$H1468,B1469,"f",FALSE)</f>
        <v>49684</v>
      </c>
      <c r="I1469" s="172">
        <f>_xll.qlInterestRateIndexValueDate(Index1M,$H1469)</f>
        <v>49684</v>
      </c>
      <c r="J1469" s="177">
        <f>IFERROR(_xll.qlIndexFixing(Index1M,$H1469,TRUE,_xll.ohTrigger(RecalcTrigger,Trigger1M)),NA())</f>
        <v>2.0807630644808783E-2</v>
      </c>
      <c r="K1469" s="44">
        <f>IFERROR(_xll.qlIndexFixing(Index3M,H1469,TRUE,_xll.ohTrigger(RecalcTrigger,Trigger3M)),NA())</f>
        <v>2.1297261356061969E-2</v>
      </c>
      <c r="L1469" s="44">
        <f>IFERROR(_xll.qlIndexFixing(Index6M,$H1469,TRUE,_xll.ohTrigger(RecalcTrigger,Trigger6M)),NA())</f>
        <v>2.1396935915353889E-2</v>
      </c>
      <c r="M1469" s="178">
        <f>IFERROR(_xll.qlIndexFixing(Index1Y,$H1469,TRUE,_xll.ohTrigger(RecalcTrigger,Trigger1Y)),NA())</f>
        <v>2.1685815990354605E-2</v>
      </c>
      <c r="N1469" s="177">
        <f>IFERROR(_xll.qlIndexFixing(ONIndex1M,I1469,TRUE,_xll.ohTrigger(RecalcTrigger,Trigger1M)),NA())</f>
        <v>2.0810953658805253E-2</v>
      </c>
      <c r="O1469" s="44">
        <f>IFERROR(_xll.qlIndexFixing(ONIndex3M,I1469,TRUE,_xll.ohTrigger(RecalcTrigger,Trigger3M)),NA())</f>
        <v>2.1300104517641971E-2</v>
      </c>
      <c r="P1469" s="44">
        <f>IFERROR(_xll.qlIndexFixing(ONIndex6M,I1469,TRUE,_xll.ohTrigger(RecalcTrigger,Trigger6M)),NA())</f>
        <v>2.1407110488287362E-2</v>
      </c>
      <c r="Q1469" s="178">
        <f>IFERROR(_xll.qlIndexFixing(ONIndex1Y,I1469,TRUE,_xll.ohTrigger(RecalcTrigger,Trigger1Y)),NA())</f>
        <v>2.1715675974143256E-2</v>
      </c>
    </row>
    <row r="1470" spans="2:17" x14ac:dyDescent="0.2">
      <c r="B1470" s="39" t="s">
        <v>42</v>
      </c>
      <c r="D1470" s="42">
        <f>_xll.qlCalendarAdvance(Calendar,$D1469,B1470,"f",FALSE)</f>
        <v>49691</v>
      </c>
      <c r="E1470" s="172">
        <f>_xll.qlInterestRateIndexValueDate(IndexON,D1470)</f>
        <v>49691</v>
      </c>
      <c r="F1470" s="188">
        <f>IFERROR(_xll.qlIndexFixing(IndexON,D1470,TRUE,_xll.ohTrigger(RecalcTrigger,TriggerON)),NA())</f>
        <v>2.0378262090822163E-2</v>
      </c>
      <c r="H1470" s="42">
        <f>_xll.qlCalendarAdvance(Calendar,$H1469,B1470,"f",FALSE)</f>
        <v>49691</v>
      </c>
      <c r="I1470" s="172">
        <f>_xll.qlInterestRateIndexValueDate(Index1M,$H1470)</f>
        <v>49691</v>
      </c>
      <c r="J1470" s="177">
        <f>IFERROR(_xll.qlIndexFixing(Index1M,$H1470,TRUE,_xll.ohTrigger(RecalcTrigger,Trigger1M)),NA())</f>
        <v>2.0797869412942128E-2</v>
      </c>
      <c r="K1470" s="44">
        <f>IFERROR(_xll.qlIndexFixing(Index3M,H1470,TRUE,_xll.ohTrigger(RecalcTrigger,Trigger3M)),NA())</f>
        <v>2.128819473352014E-2</v>
      </c>
      <c r="L1470" s="44">
        <f>IFERROR(_xll.qlIndexFixing(Index6M,$H1470,TRUE,_xll.ohTrigger(RecalcTrigger,Trigger6M)),NA())</f>
        <v>2.1387518215415624E-2</v>
      </c>
      <c r="M1470" s="178">
        <f>IFERROR(_xll.qlIndexFixing(Index1Y,$H1470,TRUE,_xll.ohTrigger(RecalcTrigger,Trigger1Y)),NA())</f>
        <v>2.1675982031681983E-2</v>
      </c>
      <c r="N1470" s="177">
        <f>IFERROR(_xll.qlIndexFixing(ONIndex1M,I1470,TRUE,_xll.ohTrigger(RecalcTrigger,Trigger1M)),NA())</f>
        <v>2.0801118343807268E-2</v>
      </c>
      <c r="O1470" s="44">
        <f>IFERROR(_xll.qlIndexFixing(ONIndex3M,I1470,TRUE,_xll.ohTrigger(RecalcTrigger,Trigger3M)),NA())</f>
        <v>2.1290861480435241E-2</v>
      </c>
      <c r="P1470" s="44">
        <f>IFERROR(_xll.qlIndexFixing(ONIndex6M,I1470,TRUE,_xll.ohTrigger(RecalcTrigger,Trigger6M)),NA())</f>
        <v>2.1397287465497739E-2</v>
      </c>
      <c r="Q1470" s="178">
        <f>IFERROR(_xll.qlIndexFixing(ONIndex1Y,I1470,TRUE,_xll.ohTrigger(RecalcTrigger,Trigger1Y)),NA())</f>
        <v>2.1704900435001173E-2</v>
      </c>
    </row>
    <row r="1471" spans="2:17" x14ac:dyDescent="0.2">
      <c r="B1471" s="39" t="s">
        <v>42</v>
      </c>
      <c r="D1471" s="42">
        <f>_xll.qlCalendarAdvance(Calendar,$D1470,B1471,"f",FALSE)</f>
        <v>49698</v>
      </c>
      <c r="E1471" s="172">
        <f>_xll.qlInterestRateIndexValueDate(IndexON,D1471)</f>
        <v>49698</v>
      </c>
      <c r="F1471" s="188">
        <f>IFERROR(_xll.qlIndexFixing(IndexON,D1471,TRUE,_xll.ohTrigger(RecalcTrigger,TriggerON)),NA())</f>
        <v>2.0369356004500405E-2</v>
      </c>
      <c r="H1471" s="42">
        <f>_xll.qlCalendarAdvance(Calendar,$H1470,B1471,"f",FALSE)</f>
        <v>49698</v>
      </c>
      <c r="I1471" s="172">
        <f>_xll.qlInterestRateIndexValueDate(Index1M,$H1471)</f>
        <v>49698</v>
      </c>
      <c r="J1471" s="177">
        <f>IFERROR(_xll.qlIndexFixing(Index1M,$H1471,TRUE,_xll.ohTrigger(RecalcTrigger,Trigger1M)),NA())</f>
        <v>2.0788149493482545E-2</v>
      </c>
      <c r="K1471" s="44">
        <f>IFERROR(_xll.qlIndexFixing(Index3M,H1471,TRUE,_xll.ohTrigger(RecalcTrigger,Trigger3M)),NA())</f>
        <v>2.1279163121927815E-2</v>
      </c>
      <c r="L1471" s="44">
        <f>IFERROR(_xll.qlIndexFixing(Index6M,$H1471,TRUE,_xll.ohTrigger(RecalcTrigger,Trigger6M)),NA())</f>
        <v>2.13781399694285E-2</v>
      </c>
      <c r="M1471" s="178">
        <f>IFERROR(_xll.qlIndexFixing(Index1Y,$H1471,TRUE,_xll.ohTrigger(RecalcTrigger,Trigger1Y)),NA())</f>
        <v>2.1666193046705404E-2</v>
      </c>
      <c r="N1471" s="177">
        <f>IFERROR(_xll.qlIndexFixing(ONIndex1M,I1471,TRUE,_xll.ohTrigger(RecalcTrigger,Trigger1M)),NA())</f>
        <v>2.0791324260375221E-2</v>
      </c>
      <c r="O1471" s="44">
        <f>IFERROR(_xll.qlIndexFixing(ONIndex3M,I1471,TRUE,_xll.ohTrigger(RecalcTrigger,Trigger3M)),NA())</f>
        <v>2.1281653251552513E-2</v>
      </c>
      <c r="P1471" s="44">
        <f>IFERROR(_xll.qlIndexFixing(ONIndex6M,I1471,TRUE,_xll.ohTrigger(RecalcTrigger,Trigger6M)),NA())</f>
        <v>2.1387503439747046E-2</v>
      </c>
      <c r="Q1471" s="178">
        <f>IFERROR(_xll.qlIndexFixing(ONIndex1Y,I1471,TRUE,_xll.ohTrigger(RecalcTrigger,Trigger1Y)),NA())</f>
        <v>2.1694168817675274E-2</v>
      </c>
    </row>
    <row r="1472" spans="2:17" x14ac:dyDescent="0.2">
      <c r="B1472" s="39" t="s">
        <v>42</v>
      </c>
      <c r="D1472" s="42">
        <f>_xll.qlCalendarAdvance(Calendar,$D1471,B1472,"f",FALSE)</f>
        <v>49705</v>
      </c>
      <c r="E1472" s="172">
        <f>_xll.qlInterestRateIndexValueDate(IndexON,D1472)</f>
        <v>49705</v>
      </c>
      <c r="F1472" s="188">
        <f>IFERROR(_xll.qlIndexFixing(IndexON,D1472,TRUE,_xll.ohTrigger(RecalcTrigger,TriggerON)),NA())</f>
        <v>2.0360484392105693E-2</v>
      </c>
      <c r="H1472" s="42">
        <f>_xll.qlCalendarAdvance(Calendar,$H1471,B1472,"f",FALSE)</f>
        <v>49705</v>
      </c>
      <c r="I1472" s="172">
        <f>_xll.qlInterestRateIndexValueDate(Index1M,$H1472)</f>
        <v>49705</v>
      </c>
      <c r="J1472" s="177">
        <f>IFERROR(_xll.qlIndexFixing(Index1M,$H1472,TRUE,_xll.ohTrigger(RecalcTrigger,Trigger1M)),NA())</f>
        <v>2.0778761499537137E-2</v>
      </c>
      <c r="K1472" s="44">
        <f>IFERROR(_xll.qlIndexFixing(Index3M,H1472,TRUE,_xll.ohTrigger(RecalcTrigger,Trigger3M)),NA())</f>
        <v>2.127018390312907E-2</v>
      </c>
      <c r="L1472" s="44">
        <f>IFERROR(_xll.qlIndexFixing(Index6M,$H1472,TRUE,_xll.ohTrigger(RecalcTrigger,Trigger6M)),NA())</f>
        <v>2.1368801176846128E-2</v>
      </c>
      <c r="M1472" s="178">
        <f>IFERROR(_xll.qlIndexFixing(Index1Y,$H1472,TRUE,_xll.ohTrigger(RecalcTrigger,Trigger1Y)),NA())</f>
        <v>2.1656535566254353E-2</v>
      </c>
      <c r="N1472" s="177">
        <f>IFERROR(_xll.qlIndexFixing(ONIndex1M,I1472,TRUE,_xll.ohTrigger(RecalcTrigger,Trigger1M)),NA())</f>
        <v>2.0781571408509114E-2</v>
      </c>
      <c r="O1472" s="44">
        <f>IFERROR(_xll.qlIndexFixing(ONIndex3M,I1472,TRUE,_xll.ohTrigger(RecalcTrigger,Trigger3M)),NA())</f>
        <v>2.1272479830750646E-2</v>
      </c>
      <c r="P1472" s="44">
        <f>IFERROR(_xll.qlIndexFixing(ONIndex6M,I1472,TRUE,_xll.ohTrigger(RecalcTrigger,Trigger6M)),NA())</f>
        <v>2.1377758411197378E-2</v>
      </c>
      <c r="Q1472" s="178">
        <f>IFERROR(_xll.qlIndexFixing(ONIndex1Y,I1472,TRUE,_xll.ohTrigger(RecalcTrigger,Trigger1Y)),NA())</f>
        <v>2.1683481122084514E-2</v>
      </c>
    </row>
    <row r="1473" spans="2:17" x14ac:dyDescent="0.2">
      <c r="B1473" s="39" t="s">
        <v>42</v>
      </c>
      <c r="D1473" s="42">
        <f>_xll.qlCalendarAdvance(Calendar,$D1472,B1473,"f",FALSE)</f>
        <v>49712</v>
      </c>
      <c r="E1473" s="172">
        <f>_xll.qlInterestRateIndexValueDate(IndexON,D1473)</f>
        <v>49712</v>
      </c>
      <c r="F1473" s="188">
        <f>IFERROR(_xll.qlIndexFixing(IndexON,D1473,TRUE,_xll.ohTrigger(RecalcTrigger,TriggerON)),NA())</f>
        <v>2.0351647253638028E-2</v>
      </c>
      <c r="H1473" s="42">
        <f>_xll.qlCalendarAdvance(Calendar,$H1472,B1473,"f",FALSE)</f>
        <v>49712</v>
      </c>
      <c r="I1473" s="172">
        <f>_xll.qlInterestRateIndexValueDate(Index1M,$H1473)</f>
        <v>49712</v>
      </c>
      <c r="J1473" s="177">
        <f>IFERROR(_xll.qlIndexFixing(Index1M,$H1473,TRUE,_xll.ohTrigger(RecalcTrigger,Trigger1M)),NA())</f>
        <v>2.0769116997510398E-2</v>
      </c>
      <c r="K1473" s="44">
        <f>IFERROR(_xll.qlIndexFixing(Index3M,H1473,TRUE,_xll.ohTrigger(RecalcTrigger,Trigger3M)),NA())</f>
        <v>2.1261220332889304E-2</v>
      </c>
      <c r="L1473" s="44">
        <f>IFERROR(_xll.qlIndexFixing(Index6M,$H1473,TRUE,_xll.ohTrigger(RecalcTrigger,Trigger6M)),NA())</f>
        <v>2.1359501837122555E-2</v>
      </c>
      <c r="M1473" s="178">
        <f>IFERROR(_xll.qlIndexFixing(Index1Y,$H1473,TRUE,_xll.ohTrigger(RecalcTrigger,Trigger1Y)),NA())</f>
        <v>2.1646749992641958E-2</v>
      </c>
      <c r="N1473" s="177">
        <f>IFERROR(_xll.qlIndexFixing(ONIndex1M,I1473,TRUE,_xll.ohTrigger(RecalcTrigger,Trigger1M)),NA())</f>
        <v>2.07718597881279E-2</v>
      </c>
      <c r="O1473" s="44">
        <f>IFERROR(_xll.qlIndexFixing(ONIndex3M,I1473,TRUE,_xll.ohTrigger(RecalcTrigger,Trigger3M)),NA())</f>
        <v>2.1263341218029641E-2</v>
      </c>
      <c r="P1473" s="44">
        <f>IFERROR(_xll.qlIndexFixing(ONIndex6M,I1473,TRUE,_xll.ohTrigger(RecalcTrigger,Trigger6M)),NA())</f>
        <v>2.1368052379605595E-2</v>
      </c>
      <c r="Q1473" s="178">
        <f>IFERROR(_xll.qlIndexFixing(ONIndex1Y,I1473,TRUE,_xll.ohTrigger(RecalcTrigger,Trigger1Y)),NA())</f>
        <v>2.1672837348390983E-2</v>
      </c>
    </row>
    <row r="1474" spans="2:17" x14ac:dyDescent="0.2">
      <c r="B1474" s="39" t="s">
        <v>42</v>
      </c>
      <c r="D1474" s="42">
        <f>_xll.qlCalendarAdvance(Calendar,$D1473,B1474,"f",FALSE)</f>
        <v>49719</v>
      </c>
      <c r="E1474" s="172">
        <f>_xll.qlInterestRateIndexValueDate(IndexON,D1474)</f>
        <v>49719</v>
      </c>
      <c r="F1474" s="188">
        <f>IFERROR(_xll.qlIndexFixing(IndexON,D1474,TRUE,_xll.ohTrigger(RecalcTrigger,TriggerON)),NA())</f>
        <v>2.0342844589016362E-2</v>
      </c>
      <c r="H1474" s="42">
        <f>_xll.qlCalendarAdvance(Calendar,$H1473,B1474,"f",FALSE)</f>
        <v>49719</v>
      </c>
      <c r="I1474" s="172">
        <f>_xll.qlInterestRateIndexValueDate(Index1M,$H1474)</f>
        <v>49719</v>
      </c>
      <c r="J1474" s="177">
        <f>IFERROR(_xll.qlIndexFixing(Index1M,$H1474,TRUE,_xll.ohTrigger(RecalcTrigger,Trigger1M)),NA())</f>
        <v>2.0759513799795622E-2</v>
      </c>
      <c r="K1474" s="44">
        <f>IFERROR(_xll.qlIndexFixing(Index3M,H1474,TRUE,_xll.ohTrigger(RecalcTrigger,Trigger3M)),NA())</f>
        <v>2.1252291770660767E-2</v>
      </c>
      <c r="L1474" s="44">
        <f>IFERROR(_xll.qlIndexFixing(Index6M,$H1474,TRUE,_xll.ohTrigger(RecalcTrigger,Trigger6M)),NA())</f>
        <v>2.1350241949715396E-2</v>
      </c>
      <c r="M1474" s="178">
        <f>IFERROR(_xll.qlIndexFixing(Index1Y,$H1474,TRUE,_xll.ohTrigger(RecalcTrigger,Trigger1Y)),NA())</f>
        <v>2.163709592097042E-2</v>
      </c>
      <c r="N1474" s="177">
        <f>IFERROR(_xll.qlIndexFixing(ONIndex1M,I1474,TRUE,_xll.ohTrigger(RecalcTrigger,Trigger1M)),NA())</f>
        <v>2.0762189399474718E-2</v>
      </c>
      <c r="O1474" s="44">
        <f>IFERROR(_xll.qlIndexFixing(ONIndex3M,I1474,TRUE,_xll.ohTrigger(RecalcTrigger,Trigger3M)),NA())</f>
        <v>2.1254237413551591E-2</v>
      </c>
      <c r="P1474" s="44">
        <f>IFERROR(_xll.qlIndexFixing(ONIndex6M,I1474,TRUE,_xll.ohTrigger(RecalcTrigger,Trigger6M)),NA())</f>
        <v>2.1358385345052744E-2</v>
      </c>
      <c r="Q1474" s="178">
        <f>IFERROR(_xll.qlIndexFixing(ONIndex1Y,I1474,TRUE,_xll.ohTrigger(RecalcTrigger,Trigger1Y)),NA())</f>
        <v>2.1662237496594683E-2</v>
      </c>
    </row>
    <row r="1475" spans="2:17" x14ac:dyDescent="0.2">
      <c r="B1475" s="39" t="s">
        <v>42</v>
      </c>
      <c r="D1475" s="42">
        <f>_xll.qlCalendarAdvance(Calendar,$D1474,B1475,"f",FALSE)</f>
        <v>49726</v>
      </c>
      <c r="E1475" s="172">
        <f>_xll.qlInterestRateIndexValueDate(IndexON,D1475)</f>
        <v>49726</v>
      </c>
      <c r="F1475" s="188">
        <f>IFERROR(_xll.qlIndexFixing(IndexON,D1475,TRUE,_xll.ohTrigger(RecalcTrigger,TriggerON)),NA())</f>
        <v>2.0334076398159651E-2</v>
      </c>
      <c r="H1475" s="42">
        <f>_xll.qlCalendarAdvance(Calendar,$H1474,B1475,"f",FALSE)</f>
        <v>49726</v>
      </c>
      <c r="I1475" s="172">
        <f>_xll.qlInterestRateIndexValueDate(Index1M,$H1475)</f>
        <v>49726</v>
      </c>
      <c r="J1475" s="177">
        <f>IFERROR(_xll.qlIndexFixing(Index1M,$H1475,TRUE,_xll.ohTrigger(RecalcTrigger,Trigger1M)),NA())</f>
        <v>2.0749951906289407E-2</v>
      </c>
      <c r="K1475" s="44">
        <f>IFERROR(_xll.qlIndexFixing(Index3M,H1475,TRUE,_xll.ohTrigger(RecalcTrigger,Trigger3M)),NA())</f>
        <v>2.1243398216213832E-2</v>
      </c>
      <c r="L1475" s="44">
        <f>IFERROR(_xll.qlIndexFixing(Index6M,$H1475,TRUE,_xll.ohTrigger(RecalcTrigger,Trigger6M)),NA())</f>
        <v>2.1341021514084936E-2</v>
      </c>
      <c r="M1475" s="178">
        <f>IFERROR(_xll.qlIndexFixing(Index1Y,$H1475,TRUE,_xll.ohTrigger(RecalcTrigger,Trigger1Y)),NA())</f>
        <v>2.1627486817826239E-2</v>
      </c>
      <c r="N1475" s="177">
        <f>IFERROR(_xll.qlIndexFixing(ONIndex1M,I1475,TRUE,_xll.ohTrigger(RecalcTrigger,Trigger1M)),NA())</f>
        <v>2.0752560242144336E-2</v>
      </c>
      <c r="O1475" s="44">
        <f>IFERROR(_xll.qlIndexFixing(ONIndex3M,I1475,TRUE,_xll.ohTrigger(RecalcTrigger,Trigger3M)),NA())</f>
        <v>2.1245168417235449E-2</v>
      </c>
      <c r="P1475" s="44">
        <f>IFERROR(_xll.qlIndexFixing(ONIndex6M,I1475,TRUE,_xll.ohTrigger(RecalcTrigger,Trigger6M)),NA())</f>
        <v>2.134875730761987E-2</v>
      </c>
      <c r="Q1475" s="178">
        <f>IFERROR(_xll.qlIndexFixing(ONIndex1Y,I1475,TRUE,_xll.ohTrigger(RecalcTrigger,Trigger1Y)),NA())</f>
        <v>2.165168156653352E-2</v>
      </c>
    </row>
    <row r="1476" spans="2:17" x14ac:dyDescent="0.2">
      <c r="B1476" s="39" t="s">
        <v>42</v>
      </c>
      <c r="D1476" s="42">
        <f>_xll.qlCalendarAdvance(Calendar,$D1475,B1476,"f",FALSE)</f>
        <v>49733</v>
      </c>
      <c r="E1476" s="172">
        <f>_xll.qlInterestRateIndexValueDate(IndexON,D1476)</f>
        <v>49733</v>
      </c>
      <c r="F1476" s="188">
        <f>IFERROR(_xll.qlIndexFixing(IndexON,D1476,TRUE,_xll.ohTrigger(RecalcTrigger,TriggerON)),NA())</f>
        <v>2.0325342681311032E-2</v>
      </c>
      <c r="H1476" s="42">
        <f>_xll.qlCalendarAdvance(Calendar,$H1475,B1476,"f",FALSE)</f>
        <v>49733</v>
      </c>
      <c r="I1476" s="172">
        <f>_xll.qlInterestRateIndexValueDate(Index1M,$H1476)</f>
        <v>49733</v>
      </c>
      <c r="J1476" s="177">
        <f>IFERROR(_xll.qlIndexFixing(Index1M,$H1476,TRUE,_xll.ohTrigger(RecalcTrigger,Trigger1M)),NA())</f>
        <v>2.0740431316907906E-2</v>
      </c>
      <c r="K1476" s="44">
        <f>IFERROR(_xll.qlIndexFixing(Index3M,H1476,TRUE,_xll.ohTrigger(RecalcTrigger,Trigger3M)),NA())</f>
        <v>2.1234539669317962E-2</v>
      </c>
      <c r="L1476" s="44">
        <f>IFERROR(_xll.qlIndexFixing(Index6M,$H1476,TRUE,_xll.ohTrigger(RecalcTrigger,Trigger6M)),NA())</f>
        <v>2.1331840529692794E-2</v>
      </c>
      <c r="M1476" s="178">
        <f>IFERROR(_xll.qlIndexFixing(Index1Y,$H1476,TRUE,_xll.ohTrigger(RecalcTrigger,Trigger1Y)),NA())</f>
        <v>2.1617977457339288E-2</v>
      </c>
      <c r="N1476" s="177">
        <f>IFERROR(_xll.qlIndexFixing(ONIndex1M,I1476,TRUE,_xll.ohTrigger(RecalcTrigger,Trigger1M)),NA())</f>
        <v>2.0742972316460939E-2</v>
      </c>
      <c r="O1476" s="44">
        <f>IFERROR(_xll.qlIndexFixing(ONIndex3M,I1476,TRUE,_xll.ohTrigger(RecalcTrigger,Trigger3M)),NA())</f>
        <v>2.123613422900017E-2</v>
      </c>
      <c r="P1476" s="44">
        <f>IFERROR(_xll.qlIndexFixing(ONIndex6M,I1476,TRUE,_xll.ohTrigger(RecalcTrigger,Trigger6M)),NA())</f>
        <v>2.1339168267225928E-2</v>
      </c>
      <c r="Q1476" s="178">
        <f>IFERROR(_xll.qlIndexFixing(ONIndex1Y,I1476,TRUE,_xll.ohTrigger(RecalcTrigger,Trigger1Y)),NA())</f>
        <v>2.1641169558369588E-2</v>
      </c>
    </row>
    <row r="1477" spans="2:17" x14ac:dyDescent="0.2">
      <c r="B1477" s="39" t="s">
        <v>42</v>
      </c>
      <c r="D1477" s="42">
        <f>_xll.qlCalendarAdvance(Calendar,$D1476,B1477,"f",FALSE)</f>
        <v>49740</v>
      </c>
      <c r="E1477" s="172">
        <f>_xll.qlInterestRateIndexValueDate(IndexON,D1477)</f>
        <v>49740</v>
      </c>
      <c r="F1477" s="188">
        <f>IFERROR(_xll.qlIndexFixing(IndexON,D1477,TRUE,_xll.ohTrigger(RecalcTrigger,TriggerON)),NA())</f>
        <v>2.0316643438308413E-2</v>
      </c>
      <c r="H1477" s="42">
        <f>_xll.qlCalendarAdvance(Calendar,$H1476,B1477,"f",FALSE)</f>
        <v>49740</v>
      </c>
      <c r="I1477" s="172">
        <f>_xll.qlInterestRateIndexValueDate(Index1M,$H1477)</f>
        <v>49740</v>
      </c>
      <c r="J1477" s="177">
        <f>IFERROR(_xll.qlIndexFixing(Index1M,$H1477,TRUE,_xll.ohTrigger(RecalcTrigger,Trigger1M)),NA())</f>
        <v>2.0730697531428088E-2</v>
      </c>
      <c r="K1477" s="44">
        <f>IFERROR(_xll.qlIndexFixing(Index3M,H1477,TRUE,_xll.ohTrigger(RecalcTrigger,Trigger3M)),NA())</f>
        <v>2.1225701398292867E-2</v>
      </c>
      <c r="L1477" s="44">
        <f>IFERROR(_xll.qlIndexFixing(Index6M,$H1477,TRUE,_xll.ohTrigger(RecalcTrigger,Trigger6M)),NA())</f>
        <v>2.1322625793478569E-2</v>
      </c>
      <c r="M1477" s="178">
        <f>IFERROR(_xll.qlIndexFixing(Index1Y,$H1477,TRUE,_xll.ohTrigger(RecalcTrigger,Trigger1Y)),NA())</f>
        <v>2.1608450327295747E-2</v>
      </c>
      <c r="N1477" s="177">
        <f>IFERROR(_xll.qlIndexFixing(ONIndex1M,I1477,TRUE,_xll.ohTrigger(RecalcTrigger,Trigger1M)),NA())</f>
        <v>2.073342562218139E-2</v>
      </c>
      <c r="O1477" s="44">
        <f>IFERROR(_xll.qlIndexFixing(ONIndex3M,I1477,TRUE,_xll.ohTrigger(RecalcTrigger,Trigger3M)),NA())</f>
        <v>2.1227134849007845E-2</v>
      </c>
      <c r="P1477" s="44">
        <f>IFERROR(_xll.qlIndexFixing(ONIndex6M,I1477,TRUE,_xll.ohTrigger(RecalcTrigger,Trigger6M)),NA())</f>
        <v>2.1329618223870916E-2</v>
      </c>
      <c r="Q1477" s="178">
        <f>IFERROR(_xll.qlIndexFixing(ONIndex1Y,I1477,TRUE,_xll.ohTrigger(RecalcTrigger,Trigger1Y)),NA())</f>
        <v>2.1630701471859748E-2</v>
      </c>
    </row>
    <row r="1478" spans="2:17" x14ac:dyDescent="0.2">
      <c r="B1478" s="39" t="s">
        <v>42</v>
      </c>
      <c r="D1478" s="42">
        <f>_xll.qlCalendarAdvance(Calendar,$D1477,B1478,"f",FALSE)</f>
        <v>49747</v>
      </c>
      <c r="E1478" s="172">
        <f>_xll.qlInterestRateIndexValueDate(IndexON,D1478)</f>
        <v>49747</v>
      </c>
      <c r="F1478" s="188">
        <f>IFERROR(_xll.qlIndexFixing(IndexON,D1478,TRUE,_xll.ohTrigger(RecalcTrigger,TriggerON)),NA())</f>
        <v>2.0307978669313886E-2</v>
      </c>
      <c r="H1478" s="42">
        <f>_xll.qlCalendarAdvance(Calendar,$H1477,B1478,"f",FALSE)</f>
        <v>49747</v>
      </c>
      <c r="I1478" s="172">
        <f>_xll.qlInterestRateIndexValueDate(Index1M,$H1478)</f>
        <v>49747</v>
      </c>
      <c r="J1478" s="177">
        <f>IFERROR(_xll.qlIndexFixing(Index1M,$H1478,TRUE,_xll.ohTrigger(RecalcTrigger,Trigger1M)),NA())</f>
        <v>2.0721184832271349E-2</v>
      </c>
      <c r="K1478" s="44">
        <f>IFERROR(_xll.qlIndexFixing(Index3M,H1478,TRUE,_xll.ohTrigger(RecalcTrigger,Trigger3M)),NA())</f>
        <v>2.1216916848093736E-2</v>
      </c>
      <c r="L1478" s="44">
        <f>IFERROR(_xll.qlIndexFixing(Index6M,$H1478,TRUE,_xll.ohTrigger(RecalcTrigger,Trigger6M)),NA())</f>
        <v>2.1313532868502492E-2</v>
      </c>
      <c r="M1478" s="178">
        <f>IFERROR(_xll.qlIndexFixing(Index1Y,$H1478,TRUE,_xll.ohTrigger(RecalcTrigger,Trigger1Y)),NA())</f>
        <v>2.1598968153605069E-2</v>
      </c>
      <c r="N1478" s="177">
        <f>IFERROR(_xll.qlIndexFixing(ONIndex1M,I1478,TRUE,_xll.ohTrigger(RecalcTrigger,Trigger1M)),NA())</f>
        <v>2.0723920159467779E-2</v>
      </c>
      <c r="O1478" s="44">
        <f>IFERROR(_xll.qlIndexFixing(ONIndex3M,I1478,TRUE,_xll.ohTrigger(RecalcTrigger,Trigger3M)),NA())</f>
        <v>2.1218170277177428E-2</v>
      </c>
      <c r="P1478" s="44">
        <f>IFERROR(_xll.qlIndexFixing(ONIndex6M,I1478,TRUE,_xll.ohTrigger(RecalcTrigger,Trigger6M)),NA())</f>
        <v>2.1320107177554837E-2</v>
      </c>
      <c r="Q1478" s="178">
        <f>IFERROR(_xll.qlIndexFixing(ONIndex1Y,I1478,TRUE,_xll.ohTrigger(RecalcTrigger,Trigger1Y)),NA())</f>
        <v>2.1620277307328184E-2</v>
      </c>
    </row>
    <row r="1479" spans="2:17" x14ac:dyDescent="0.2">
      <c r="B1479" s="39" t="s">
        <v>42</v>
      </c>
      <c r="D1479" s="42">
        <f>_xll.qlCalendarAdvance(Calendar,$D1478,B1479,"f",FALSE)</f>
        <v>49754</v>
      </c>
      <c r="E1479" s="172">
        <f>_xll.qlInterestRateIndexValueDate(IndexON,D1479)</f>
        <v>49754</v>
      </c>
      <c r="F1479" s="188">
        <f>IFERROR(_xll.qlIndexFixing(IndexON,D1479,TRUE,_xll.ohTrigger(RecalcTrigger,TriggerON)),NA())</f>
        <v>2.0299348374084314E-2</v>
      </c>
      <c r="H1479" s="42">
        <f>_xll.qlCalendarAdvance(Calendar,$H1478,B1479,"f",FALSE)</f>
        <v>49754</v>
      </c>
      <c r="I1479" s="172">
        <f>_xll.qlInterestRateIndexValueDate(Index1M,$H1479)</f>
        <v>49754</v>
      </c>
      <c r="J1479" s="177">
        <f>IFERROR(_xll.qlIndexFixing(Index1M,$H1479,TRUE,_xll.ohTrigger(RecalcTrigger,Trigger1M)),NA())</f>
        <v>2.0711877371943875E-2</v>
      </c>
      <c r="K1479" s="44">
        <f>IFERROR(_xll.qlIndexFixing(Index3M,H1479,TRUE,_xll.ohTrigger(RecalcTrigger,Trigger3M)),NA())</f>
        <v>2.1208167309211351E-2</v>
      </c>
      <c r="L1479" s="44">
        <f>IFERROR(_xll.qlIndexFixing(Index6M,$H1479,TRUE,_xll.ohTrigger(RecalcTrigger,Trigger6M)),NA())</f>
        <v>2.1304479403072504E-2</v>
      </c>
      <c r="M1479" s="178">
        <f>IFERROR(_xll.qlIndexFixing(Index1Y,$H1479,TRUE,_xll.ohTrigger(RecalcTrigger,Trigger1Y)),NA())</f>
        <v>2.1589530935016921E-2</v>
      </c>
      <c r="N1479" s="177">
        <f>IFERROR(_xll.qlIndexFixing(ONIndex1M,I1479,TRUE,_xll.ohTrigger(RecalcTrigger,Trigger1M)),NA())</f>
        <v>2.0714455928239062E-2</v>
      </c>
      <c r="O1479" s="44">
        <f>IFERROR(_xll.qlIndexFixing(ONIndex3M,I1479,TRUE,_xll.ohTrigger(RecalcTrigger,Trigger3M)),NA())</f>
        <v>2.120924051350892E-2</v>
      </c>
      <c r="P1479" s="44">
        <f>IFERROR(_xll.qlIndexFixing(ONIndex6M,I1479,TRUE,_xll.ohTrigger(RecalcTrigger,Trigger6M)),NA())</f>
        <v>2.1310635128358735E-2</v>
      </c>
      <c r="Q1479" s="178">
        <f>IFERROR(_xll.qlIndexFixing(ONIndex1Y,I1479,TRUE,_xll.ohTrigger(RecalcTrigger,Trigger1Y)),NA())</f>
        <v>2.1609897064450712E-2</v>
      </c>
    </row>
    <row r="1480" spans="2:17" x14ac:dyDescent="0.2">
      <c r="B1480" s="39" t="s">
        <v>42</v>
      </c>
      <c r="D1480" s="42">
        <f>_xll.qlCalendarAdvance(Calendar,$D1479,B1480,"f",FALSE)</f>
        <v>49761</v>
      </c>
      <c r="E1480" s="172">
        <f>_xll.qlInterestRateIndexValueDate(IndexON,D1480)</f>
        <v>49761</v>
      </c>
      <c r="F1480" s="188">
        <f>IFERROR(_xll.qlIndexFixing(IndexON,D1480,TRUE,_xll.ohTrigger(RecalcTrigger,TriggerON)),NA())</f>
        <v>2.0290752552700742E-2</v>
      </c>
      <c r="H1480" s="42">
        <f>_xll.qlCalendarAdvance(Calendar,$H1479,B1480,"f",FALSE)</f>
        <v>49761</v>
      </c>
      <c r="I1480" s="172">
        <f>_xll.qlInterestRateIndexValueDate(Index1M,$H1480)</f>
        <v>49761</v>
      </c>
      <c r="J1480" s="177">
        <f>IFERROR(_xll.qlIndexFixing(Index1M,$H1480,TRUE,_xll.ohTrigger(RecalcTrigger,Trigger1M)),NA())</f>
        <v>2.0702529259467514E-2</v>
      </c>
      <c r="K1480" s="44">
        <f>IFERROR(_xll.qlIndexFixing(Index3M,H1480,TRUE,_xll.ohTrigger(RecalcTrigger,Trigger3M)),NA())</f>
        <v>2.1199452781414021E-2</v>
      </c>
      <c r="L1480" s="44">
        <f>IFERROR(_xll.qlIndexFixing(Index6M,$H1480,TRUE,_xll.ohTrigger(RecalcTrigger,Trigger6M)),NA())</f>
        <v>2.129546539664786E-2</v>
      </c>
      <c r="M1480" s="178">
        <f>IFERROR(_xll.qlIndexFixing(Index1Y,$H1480,TRUE,_xll.ohTrigger(RecalcTrigger,Trigger1Y)),NA())</f>
        <v>2.158013867028763E-2</v>
      </c>
      <c r="N1480" s="177">
        <f>IFERROR(_xll.qlIndexFixing(ONIndex1M,I1480,TRUE,_xll.ohTrigger(RecalcTrigger,Trigger1M)),NA())</f>
        <v>2.0705032928576284E-2</v>
      </c>
      <c r="O1480" s="44">
        <f>IFERROR(_xll.qlIndexFixing(ONIndex3M,I1480,TRUE,_xll.ohTrigger(RecalcTrigger,Trigger3M)),NA())</f>
        <v>2.120034555800232E-2</v>
      </c>
      <c r="P1480" s="44">
        <f>IFERROR(_xll.qlIndexFixing(ONIndex6M,I1480,TRUE,_xll.ohTrigger(RecalcTrigger,Trigger6M)),NA())</f>
        <v>2.1301202076120518E-2</v>
      </c>
      <c r="Q1480" s="178">
        <f>IFERROR(_xll.qlIndexFixing(ONIndex1Y,I1480,TRUE,_xll.ohTrigger(RecalcTrigger,Trigger1Y)),NA())</f>
        <v>2.1599560743389423E-2</v>
      </c>
    </row>
    <row r="1481" spans="2:17" x14ac:dyDescent="0.2">
      <c r="B1481" s="39" t="s">
        <v>42</v>
      </c>
      <c r="D1481" s="42">
        <f>_xll.qlCalendarAdvance(Calendar,$D1480,B1481,"f",FALSE)</f>
        <v>49768</v>
      </c>
      <c r="E1481" s="172">
        <f>_xll.qlInterestRateIndexValueDate(IndexON,D1481)</f>
        <v>49768</v>
      </c>
      <c r="F1481" s="188">
        <f>IFERROR(_xll.qlIndexFixing(IndexON,D1481,TRUE,_xll.ohTrigger(RecalcTrigger,TriggerON)),NA())</f>
        <v>2.0282191205244215E-2</v>
      </c>
      <c r="H1481" s="42">
        <f>_xll.qlCalendarAdvance(Calendar,$H1480,B1481,"f",FALSE)</f>
        <v>49768</v>
      </c>
      <c r="I1481" s="172">
        <f>_xll.qlInterestRateIndexValueDate(Index1M,$H1481)</f>
        <v>49768</v>
      </c>
      <c r="J1481" s="177">
        <f>IFERROR(_xll.qlIndexFixing(Index1M,$H1481,TRUE,_xll.ohTrigger(RecalcTrigger,Trigger1M)),NA())</f>
        <v>2.0693147758110101E-2</v>
      </c>
      <c r="K1481" s="44">
        <f>IFERROR(_xll.qlIndexFixing(Index3M,H1481,TRUE,_xll.ohTrigger(RecalcTrigger,Trigger3M)),NA())</f>
        <v>2.1190772556923844E-2</v>
      </c>
      <c r="L1481" s="44">
        <f>IFERROR(_xll.qlIndexFixing(Index6M,$H1481,TRUE,_xll.ohTrigger(RecalcTrigger,Trigger6M)),NA())</f>
        <v>2.1286517901265657E-2</v>
      </c>
      <c r="M1481" s="178">
        <f>IFERROR(_xll.qlIndexFixing(Index1Y,$H1481,TRUE,_xll.ohTrigger(RecalcTrigger,Trigger1Y)),NA())</f>
        <v>2.1570772014784835E-2</v>
      </c>
      <c r="N1481" s="177">
        <f>IFERROR(_xll.qlIndexFixing(ONIndex1M,I1481,TRUE,_xll.ohTrigger(RecalcTrigger,Trigger1M)),NA())</f>
        <v>2.0695651160398398E-2</v>
      </c>
      <c r="O1481" s="44">
        <f>IFERROR(_xll.qlIndexFixing(ONIndex3M,I1481,TRUE,_xll.ohTrigger(RecalcTrigger,Trigger3M)),NA())</f>
        <v>2.1191485410495536E-2</v>
      </c>
      <c r="P1481" s="44">
        <f>IFERROR(_xll.qlIndexFixing(ONIndex6M,I1481,TRUE,_xll.ohTrigger(RecalcTrigger,Trigger6M)),NA())</f>
        <v>2.1291808021002279E-2</v>
      </c>
      <c r="Q1481" s="178">
        <f>IFERROR(_xll.qlIndexFixing(ONIndex1Y,I1481,TRUE,_xll.ohTrigger(RecalcTrigger,Trigger1Y)),NA())</f>
        <v>2.1589268344225365E-2</v>
      </c>
    </row>
    <row r="1482" spans="2:17" x14ac:dyDescent="0.2">
      <c r="B1482" s="39" t="s">
        <v>42</v>
      </c>
      <c r="D1482" s="42">
        <f>_xll.qlCalendarAdvance(Calendar,$D1481,B1482,"f",FALSE)</f>
        <v>49775</v>
      </c>
      <c r="E1482" s="172">
        <f>_xll.qlInterestRateIndexValueDate(IndexON,D1482)</f>
        <v>49775</v>
      </c>
      <c r="F1482" s="188">
        <f>IFERROR(_xll.qlIndexFixing(IndexON,D1482,TRUE,_xll.ohTrigger(RecalcTrigger,TriggerON)),NA())</f>
        <v>2.0273486875274527E-2</v>
      </c>
      <c r="H1482" s="42">
        <f>_xll.qlCalendarAdvance(Calendar,$H1481,B1482,"f",FALSE)</f>
        <v>49775</v>
      </c>
      <c r="I1482" s="172">
        <f>_xll.qlInterestRateIndexValueDate(Index1M,$H1482)</f>
        <v>49775</v>
      </c>
      <c r="J1482" s="177">
        <f>IFERROR(_xll.qlIndexFixing(Index1M,$H1482,TRUE,_xll.ohTrigger(RecalcTrigger,Trigger1M)),NA())</f>
        <v>2.0683956968532147E-2</v>
      </c>
      <c r="K1482" s="44">
        <f>IFERROR(_xll.qlIndexFixing(Index3M,H1482,TRUE,_xll.ohTrigger(RecalcTrigger,Trigger3M)),NA())</f>
        <v>2.1182126050452926E-2</v>
      </c>
      <c r="L1482" s="44">
        <f>IFERROR(_xll.qlIndexFixing(Index6M,$H1482,TRUE,_xll.ohTrigger(RecalcTrigger,Trigger6M)),NA())</f>
        <v>2.127757591217402E-2</v>
      </c>
      <c r="M1482" s="178">
        <f>IFERROR(_xll.qlIndexFixing(Index1Y,$H1482,TRUE,_xll.ohTrigger(RecalcTrigger,Trigger1Y)),NA())</f>
        <v>2.1561488997457801E-2</v>
      </c>
      <c r="N1482" s="177">
        <f>IFERROR(_xll.qlIndexFixing(ONIndex1M,I1482,TRUE,_xll.ohTrigger(RecalcTrigger,Trigger1M)),NA())</f>
        <v>2.0685994629427329E-2</v>
      </c>
      <c r="O1482" s="44">
        <f>IFERROR(_xll.qlIndexFixing(ONIndex3M,I1482,TRUE,_xll.ohTrigger(RecalcTrigger,Trigger3M)),NA())</f>
        <v>2.1182603866462646E-2</v>
      </c>
      <c r="P1482" s="44">
        <f>IFERROR(_xll.qlIndexFixing(ONIndex6M,I1482,TRUE,_xll.ohTrigger(RecalcTrigger,Trigger6M)),NA())</f>
        <v>2.1282269449180991E-2</v>
      </c>
      <c r="Q1482" s="178">
        <f>IFERROR(_xll.qlIndexFixing(ONIndex1Y,I1482,TRUE,_xll.ohTrigger(RecalcTrigger,Trigger1Y)),NA())</f>
        <v>2.1578651683803241E-2</v>
      </c>
    </row>
    <row r="1483" spans="2:17" x14ac:dyDescent="0.2">
      <c r="B1483" s="39" t="s">
        <v>42</v>
      </c>
      <c r="D1483" s="42">
        <f>_xll.qlCalendarAdvance(Calendar,$D1482,B1483,"f",FALSE)</f>
        <v>49782</v>
      </c>
      <c r="E1483" s="172">
        <f>_xll.qlInterestRateIndexValueDate(IndexON,D1483)</f>
        <v>49782</v>
      </c>
      <c r="F1483" s="188">
        <f>IFERROR(_xll.qlIndexFixing(IndexON,D1483,TRUE,_xll.ohTrigger(RecalcTrigger,TriggerON)),NA())</f>
        <v>2.0265171931869164E-2</v>
      </c>
      <c r="H1483" s="42">
        <f>_xll.qlCalendarAdvance(Calendar,$H1482,B1483,"f",FALSE)</f>
        <v>49782</v>
      </c>
      <c r="I1483" s="172">
        <f>_xll.qlInterestRateIndexValueDate(Index1M,$H1483)</f>
        <v>49782</v>
      </c>
      <c r="J1483" s="177">
        <f>IFERROR(_xll.qlIndexFixing(Index1M,$H1483,TRUE,_xll.ohTrigger(RecalcTrigger,Trigger1M)),NA())</f>
        <v>2.0674732789873057E-2</v>
      </c>
      <c r="K1483" s="44">
        <f>IFERROR(_xll.qlIndexFixing(Index3M,H1483,TRUE,_xll.ohTrigger(RecalcTrigger,Trigger3M)),NA())</f>
        <v>2.1173514552167916E-2</v>
      </c>
      <c r="L1483" s="44">
        <f>IFERROR(_xll.qlIndexFixing(Index6M,$H1483,TRUE,_xll.ohTrigger(RecalcTrigger,Trigger6M)),NA())</f>
        <v>2.1268673373085439E-2</v>
      </c>
      <c r="M1483" s="178">
        <f>IFERROR(_xll.qlIndexFixing(Index1Y,$H1483,TRUE,_xll.ohTrigger(RecalcTrigger,Trigger1Y)),NA())</f>
        <v>2.1552231586898118E-2</v>
      </c>
      <c r="N1483" s="177">
        <f>IFERROR(_xll.qlIndexFixing(ONIndex1M,I1483,TRUE,_xll.ohTrigger(RecalcTrigger,Trigger1M)),NA())</f>
        <v>2.06770113186594E-2</v>
      </c>
      <c r="O1483" s="44">
        <f>IFERROR(_xll.qlIndexFixing(ONIndex3M,I1483,TRUE,_xll.ohTrigger(RecalcTrigger,Trigger3M)),NA())</f>
        <v>2.1173869540210832E-2</v>
      </c>
      <c r="P1483" s="44">
        <f>IFERROR(_xll.qlIndexFixing(ONIndex6M,I1483,TRUE,_xll.ohTrigger(RecalcTrigger,Trigger6M)),NA())</f>
        <v>2.1273136901720502E-2</v>
      </c>
      <c r="Q1483" s="178">
        <f>IFERROR(_xll.qlIndexFixing(ONIndex1Y,I1483,TRUE,_xll.ohTrigger(RecalcTrigger,Trigger1Y)),NA())</f>
        <v>2.1568815311183709E-2</v>
      </c>
    </row>
    <row r="1484" spans="2:17" x14ac:dyDescent="0.2">
      <c r="B1484" s="39" t="s">
        <v>42</v>
      </c>
      <c r="D1484" s="42">
        <f>_xll.qlCalendarAdvance(Calendar,$D1483,B1484,"f",FALSE)</f>
        <v>49789</v>
      </c>
      <c r="E1484" s="172">
        <f>_xll.qlInterestRateIndexValueDate(IndexON,D1484)</f>
        <v>49789</v>
      </c>
      <c r="F1484" s="188">
        <f>IFERROR(_xll.qlIndexFixing(IndexON,D1484,TRUE,_xll.ohTrigger(RecalcTrigger,TriggerON)),NA())</f>
        <v>2.0256714006031684E-2</v>
      </c>
      <c r="H1484" s="42">
        <f>_xll.qlCalendarAdvance(Calendar,$H1483,B1484,"f",FALSE)</f>
        <v>49789</v>
      </c>
      <c r="I1484" s="172">
        <f>_xll.qlInterestRateIndexValueDate(Index1M,$H1484)</f>
        <v>49789</v>
      </c>
      <c r="J1484" s="177">
        <f>IFERROR(_xll.qlIndexFixing(Index1M,$H1484,TRUE,_xll.ohTrigger(RecalcTrigger,Trigger1M)),NA())</f>
        <v>2.0665482508525335E-2</v>
      </c>
      <c r="K1484" s="44">
        <f>IFERROR(_xll.qlIndexFixing(Index3M,H1484,TRUE,_xll.ohTrigger(RecalcTrigger,Trigger3M)),NA())</f>
        <v>2.1164938061847053E-2</v>
      </c>
      <c r="L1484" s="44">
        <f>IFERROR(_xll.qlIndexFixing(Index6M,$H1484,TRUE,_xll.ohTrigger(RecalcTrigger,Trigger6M)),NA())</f>
        <v>2.1259810283476871E-2</v>
      </c>
      <c r="M1484" s="178">
        <f>IFERROR(_xll.qlIndexFixing(Index1Y,$H1484,TRUE,_xll.ohTrigger(RecalcTrigger,Trigger1Y)),NA())</f>
        <v>2.1543019125279672E-2</v>
      </c>
      <c r="N1484" s="177">
        <f>IFERROR(_xll.qlIndexFixing(ONIndex1M,I1484,TRUE,_xll.ohTrigger(RecalcTrigger,Trigger1M)),NA())</f>
        <v>2.0667753244936193E-2</v>
      </c>
      <c r="O1484" s="44">
        <f>IFERROR(_xll.qlIndexFixing(ONIndex3M,I1484,TRUE,_xll.ohTrigger(RecalcTrigger,Trigger3M)),NA())</f>
        <v>2.1165113817189773E-2</v>
      </c>
      <c r="P1484" s="44">
        <f>IFERROR(_xll.qlIndexFixing(ONIndex6M,I1484,TRUE,_xll.ohTrigger(RecalcTrigger,Trigger6M)),NA())</f>
        <v>2.1263859837638011E-2</v>
      </c>
      <c r="Q1484" s="178">
        <f>IFERROR(_xll.qlIndexFixing(ONIndex1Y,I1484,TRUE,_xll.ohTrigger(RecalcTrigger,Trigger1Y)),NA())</f>
        <v>2.1558654677306111E-2</v>
      </c>
    </row>
    <row r="1485" spans="2:17" x14ac:dyDescent="0.2">
      <c r="B1485" s="39" t="s">
        <v>42</v>
      </c>
      <c r="D1485" s="42">
        <f>_xll.qlCalendarAdvance(Calendar,$D1484,B1485,"f",FALSE)</f>
        <v>49796</v>
      </c>
      <c r="E1485" s="172">
        <f>_xll.qlInterestRateIndexValueDate(IndexON,D1485)</f>
        <v>49796</v>
      </c>
      <c r="F1485" s="188">
        <f>IFERROR(_xll.qlIndexFixing(IndexON,D1485,TRUE,_xll.ohTrigger(RecalcTrigger,TriggerON)),NA())</f>
        <v>2.0248290554040205E-2</v>
      </c>
      <c r="H1485" s="42">
        <f>_xll.qlCalendarAdvance(Calendar,$H1484,B1485,"f",FALSE)</f>
        <v>49796</v>
      </c>
      <c r="I1485" s="172">
        <f>_xll.qlInterestRateIndexValueDate(Index1M,$H1485)</f>
        <v>49796</v>
      </c>
      <c r="J1485" s="177">
        <f>IFERROR(_xll.qlIndexFixing(Index1M,$H1485,TRUE,_xll.ohTrigger(RecalcTrigger,Trigger1M)),NA())</f>
        <v>2.0656408365670592E-2</v>
      </c>
      <c r="K1485" s="44">
        <f>IFERROR(_xll.qlIndexFixing(Index3M,H1485,TRUE,_xll.ohTrigger(RecalcTrigger,Trigger3M)),NA())</f>
        <v>2.1156405300720181E-2</v>
      </c>
      <c r="L1485" s="44">
        <f>IFERROR(_xll.qlIndexFixing(Index6M,$H1485,TRUE,_xll.ohTrigger(RecalcTrigger,Trigger6M)),NA())</f>
        <v>2.1250987230882281E-2</v>
      </c>
      <c r="M1485" s="178">
        <f>IFERROR(_xll.qlIndexFixing(Index1Y,$H1485,TRUE,_xll.ohTrigger(RecalcTrigger,Trigger1Y)),NA())</f>
        <v>2.1533851611387655E-2</v>
      </c>
      <c r="N1485" s="177">
        <f>IFERROR(_xll.qlIndexFixing(ONIndex1M,I1485,TRUE,_xll.ohTrigger(RecalcTrigger,Trigger1M)),NA())</f>
        <v>2.0658536402859973E-2</v>
      </c>
      <c r="O1485" s="44">
        <f>IFERROR(_xll.qlIndexFixing(ONIndex3M,I1485,TRUE,_xll.ohTrigger(RecalcTrigger,Trigger3M)),NA())</f>
        <v>2.1156392902330623E-2</v>
      </c>
      <c r="P1485" s="44">
        <f>IFERROR(_xll.qlIndexFixing(ONIndex6M,I1485,TRUE,_xll.ohTrigger(RecalcTrigger,Trigger6M)),NA())</f>
        <v>2.1254621770594451E-2</v>
      </c>
      <c r="Q1485" s="178">
        <f>IFERROR(_xll.qlIndexFixing(ONIndex1Y,I1485,TRUE,_xll.ohTrigger(RecalcTrigger,Trigger1Y)),NA())</f>
        <v>2.1548537965244696E-2</v>
      </c>
    </row>
    <row r="1486" spans="2:17" x14ac:dyDescent="0.2">
      <c r="B1486" s="39" t="s">
        <v>42</v>
      </c>
      <c r="D1486" s="42">
        <f>_xll.qlCalendarAdvance(Calendar,$D1485,B1486,"f",FALSE)</f>
        <v>49803</v>
      </c>
      <c r="E1486" s="172">
        <f>_xll.qlInterestRateIndexValueDate(IndexON,D1486)</f>
        <v>49803</v>
      </c>
      <c r="F1486" s="188">
        <f>IFERROR(_xll.qlIndexFixing(IndexON,D1486,TRUE,_xll.ohTrigger(RecalcTrigger,TriggerON)),NA())</f>
        <v>2.0239901575813679E-2</v>
      </c>
      <c r="H1486" s="42">
        <f>_xll.qlCalendarAdvance(Calendar,$H1485,B1486,"f",FALSE)</f>
        <v>49803</v>
      </c>
      <c r="I1486" s="172">
        <f>_xll.qlInterestRateIndexValueDate(Index1M,$H1486)</f>
        <v>49803</v>
      </c>
      <c r="J1486" s="177">
        <f>IFERROR(_xll.qlIndexFixing(Index1M,$H1486,TRUE,_xll.ohTrigger(RecalcTrigger,Trigger1M)),NA())</f>
        <v>2.0647308119929667E-2</v>
      </c>
      <c r="K1486" s="44">
        <f>IFERROR(_xll.qlIndexFixing(Index3M,H1486,TRUE,_xll.ohTrigger(RecalcTrigger,Trigger3M)),NA())</f>
        <v>2.1147900834653233E-2</v>
      </c>
      <c r="L1486" s="44">
        <f>IFERROR(_xll.qlIndexFixing(Index6M,$H1486,TRUE,_xll.ohTrigger(RecalcTrigger,Trigger6M)),NA())</f>
        <v>2.124220996728703E-2</v>
      </c>
      <c r="M1486" s="178">
        <f>IFERROR(_xll.qlIndexFixing(Index1Y,$H1486,TRUE,_xll.ohTrigger(RecalcTrigger,Trigger1Y)),NA())</f>
        <v>2.152472904401348E-2</v>
      </c>
      <c r="N1486" s="177">
        <f>IFERROR(_xll.qlIndexFixing(ONIndex1M,I1486,TRUE,_xll.ohTrigger(RecalcTrigger,Trigger1M)),NA())</f>
        <v>2.0649360792106553E-2</v>
      </c>
      <c r="O1486" s="44">
        <f>IFERROR(_xll.qlIndexFixing(ONIndex3M,I1486,TRUE,_xll.ohTrigger(RecalcTrigger,Trigger3M)),NA())</f>
        <v>2.1147706795633381E-2</v>
      </c>
      <c r="P1486" s="44">
        <f>IFERROR(_xll.qlIndexFixing(ONIndex6M,I1486,TRUE,_xll.ohTrigger(RecalcTrigger,Trigger6M)),NA())</f>
        <v>2.1245422700589822E-2</v>
      </c>
      <c r="Q1486" s="178">
        <f>IFERROR(_xll.qlIndexFixing(ONIndex1Y,I1486,TRUE,_xll.ohTrigger(RecalcTrigger,Trigger1Y)),NA())</f>
        <v>2.153846517491842E-2</v>
      </c>
    </row>
    <row r="1487" spans="2:17" x14ac:dyDescent="0.2">
      <c r="B1487" s="39" t="s">
        <v>42</v>
      </c>
      <c r="D1487" s="42">
        <f>_xll.qlCalendarAdvance(Calendar,$D1486,B1487,"f",FALSE)</f>
        <v>49810</v>
      </c>
      <c r="E1487" s="172">
        <f>_xll.qlInterestRateIndexValueDate(IndexON,D1487)</f>
        <v>49810</v>
      </c>
      <c r="F1487" s="188">
        <f>IFERROR(_xll.qlIndexFixing(IndexON,D1487,TRUE,_xll.ohTrigger(RecalcTrigger,TriggerON)),NA())</f>
        <v>2.0231547071595246E-2</v>
      </c>
      <c r="H1487" s="42">
        <f>_xll.qlCalendarAdvance(Calendar,$H1486,B1487,"f",FALSE)</f>
        <v>49810</v>
      </c>
      <c r="I1487" s="172">
        <f>_xll.qlInterestRateIndexValueDate(Index1M,$H1487)</f>
        <v>49810</v>
      </c>
      <c r="J1487" s="177">
        <f>IFERROR(_xll.qlIndexFixing(Index1M,$H1487,TRUE,_xll.ohTrigger(RecalcTrigger,Trigger1M)),NA())</f>
        <v>2.0638249184967289E-2</v>
      </c>
      <c r="K1487" s="44">
        <f>IFERROR(_xll.qlIndexFixing(Index3M,H1487,TRUE,_xll.ohTrigger(RecalcTrigger,Trigger3M)),NA())</f>
        <v>2.1139431378086531E-2</v>
      </c>
      <c r="L1487" s="44">
        <f>IFERROR(_xll.qlIndexFixing(Index6M,$H1487,TRUE,_xll.ohTrigger(RecalcTrigger,Trigger6M)),NA())</f>
        <v>2.1233472158984683E-2</v>
      </c>
      <c r="M1487" s="178">
        <f>IFERROR(_xll.qlIndexFixing(Index1Y,$H1487,TRUE,_xll.ohTrigger(RecalcTrigger,Trigger1Y)),NA())</f>
        <v>2.1515651421954551E-2</v>
      </c>
      <c r="N1487" s="177">
        <f>IFERROR(_xll.qlIndexFixing(ONIndex1M,I1487,TRUE,_xll.ohTrigger(RecalcTrigger,Trigger1M)),NA())</f>
        <v>2.0640226413000118E-2</v>
      </c>
      <c r="O1487" s="44">
        <f>IFERROR(_xll.qlIndexFixing(ONIndex3M,I1487,TRUE,_xll.ohTrigger(RecalcTrigger,Trigger3M)),NA())</f>
        <v>2.1139055497098047E-2</v>
      </c>
      <c r="P1487" s="44">
        <f>IFERROR(_xll.qlIndexFixing(ONIndex6M,I1487,TRUE,_xll.ohTrigger(RecalcTrigger,Trigger6M)),NA())</f>
        <v>2.1236262627624125E-2</v>
      </c>
      <c r="Q1487" s="178">
        <f>IFERROR(_xll.qlIndexFixing(ONIndex1Y,I1487,TRUE,_xll.ohTrigger(RecalcTrigger,Trigger1Y)),NA())</f>
        <v>2.1528436306408327E-2</v>
      </c>
    </row>
    <row r="1488" spans="2:17" x14ac:dyDescent="0.2">
      <c r="B1488" s="39" t="s">
        <v>42</v>
      </c>
      <c r="D1488" s="42">
        <f>_xll.qlCalendarAdvance(Calendar,$D1487,B1488,"f",FALSE)</f>
        <v>49817</v>
      </c>
      <c r="E1488" s="172">
        <f>_xll.qlInterestRateIndexValueDate(IndexON,D1488)</f>
        <v>49817</v>
      </c>
      <c r="F1488" s="188">
        <f>IFERROR(_xll.qlIndexFixing(IndexON,D1488,TRUE,_xll.ohTrigger(RecalcTrigger,TriggerON)),NA())</f>
        <v>2.0223227041141767E-2</v>
      </c>
      <c r="H1488" s="42">
        <f>_xll.qlCalendarAdvance(Calendar,$H1487,B1488,"f",FALSE)</f>
        <v>49817</v>
      </c>
      <c r="I1488" s="172">
        <f>_xll.qlInterestRateIndexValueDate(Index1M,$H1488)</f>
        <v>49817</v>
      </c>
      <c r="J1488" s="177">
        <f>IFERROR(_xll.qlIndexFixing(Index1M,$H1488,TRUE,_xll.ohTrigger(RecalcTrigger,Trigger1M)),NA())</f>
        <v>2.0629231560674553E-2</v>
      </c>
      <c r="K1488" s="44">
        <f>IFERROR(_xll.qlIndexFixing(Index3M,H1488,TRUE,_xll.ohTrigger(RecalcTrigger,Trigger3M)),NA())</f>
        <v>2.113099693079544E-2</v>
      </c>
      <c r="L1488" s="44">
        <f>IFERROR(_xll.qlIndexFixing(Index6M,$H1488,TRUE,_xll.ohTrigger(RecalcTrigger,Trigger6M)),NA())</f>
        <v>2.1224773805453231E-2</v>
      </c>
      <c r="M1488" s="178">
        <f>IFERROR(_xll.qlIndexFixing(Index1Y,$H1488,TRUE,_xll.ohTrigger(RecalcTrigger,Trigger1Y)),NA())</f>
        <v>2.150661874401405E-2</v>
      </c>
      <c r="N1488" s="177">
        <f>IFERROR(_xll.qlIndexFixing(ONIndex1M,I1488,TRUE,_xll.ohTrigger(RecalcTrigger,Trigger1M)),NA())</f>
        <v>2.063113326529753E-2</v>
      </c>
      <c r="O1488" s="44">
        <f>IFERROR(_xll.qlIndexFixing(ONIndex3M,I1488,TRUE,_xll.ohTrigger(RecalcTrigger,Trigger3M)),NA())</f>
        <v>2.1130439006643575E-2</v>
      </c>
      <c r="P1488" s="44">
        <f>IFERROR(_xll.qlIndexFixing(ONIndex6M,I1488,TRUE,_xll.ohTrigger(RecalcTrigger,Trigger6M)),NA())</f>
        <v>2.1227141551616313E-2</v>
      </c>
      <c r="Q1488" s="178">
        <f>IFERROR(_xll.qlIndexFixing(ONIndex1Y,I1488,TRUE,_xll.ohTrigger(RecalcTrigger,Trigger1Y)),NA())</f>
        <v>2.1518451359633373E-2</v>
      </c>
    </row>
    <row r="1489" spans="2:17" x14ac:dyDescent="0.2">
      <c r="B1489" s="39" t="s">
        <v>42</v>
      </c>
      <c r="D1489" s="42">
        <f>_xll.qlCalendarAdvance(Calendar,$D1488,B1489,"f",FALSE)</f>
        <v>49824</v>
      </c>
      <c r="E1489" s="172">
        <f>_xll.qlInterestRateIndexValueDate(IndexON,D1489)</f>
        <v>49824</v>
      </c>
      <c r="F1489" s="188">
        <f>IFERROR(_xll.qlIndexFixing(IndexON,D1489,TRUE,_xll.ohTrigger(RecalcTrigger,TriggerON)),NA())</f>
        <v>2.0214941484615334E-2</v>
      </c>
      <c r="H1489" s="42">
        <f>_xll.qlCalendarAdvance(Calendar,$H1488,B1489,"f",FALSE)</f>
        <v>49824</v>
      </c>
      <c r="I1489" s="172">
        <f>_xll.qlInterestRateIndexValueDate(Index1M,$H1489)</f>
        <v>49824</v>
      </c>
      <c r="J1489" s="177">
        <f>IFERROR(_xll.qlIndexFixing(Index1M,$H1489,TRUE,_xll.ohTrigger(RecalcTrigger,Trigger1M)),NA())</f>
        <v>2.0620255246965348E-2</v>
      </c>
      <c r="K1489" s="44">
        <f>IFERROR(_xll.qlIndexFixing(Index3M,H1489,TRUE,_xll.ohTrigger(RecalcTrigger,Trigger3M)),NA())</f>
        <v>2.1122597492559726E-2</v>
      </c>
      <c r="L1489" s="44">
        <f>IFERROR(_xll.qlIndexFixing(Index6M,$H1489,TRUE,_xll.ohTrigger(RecalcTrigger,Trigger6M)),NA())</f>
        <v>2.1216086559522854E-2</v>
      </c>
      <c r="M1489" s="178">
        <f>IFERROR(_xll.qlIndexFixing(Index1Y,$H1489,TRUE,_xll.ohTrigger(RecalcTrigger,Trigger1Y)),NA())</f>
        <v>2.1497631009000706E-2</v>
      </c>
      <c r="N1489" s="177">
        <f>IFERROR(_xll.qlIndexFixing(ONIndex1M,I1489,TRUE,_xll.ohTrigger(RecalcTrigger,Trigger1M)),NA())</f>
        <v>2.0622081349079835E-2</v>
      </c>
      <c r="O1489" s="44">
        <f>IFERROR(_xll.qlIndexFixing(ONIndex3M,I1489,TRUE,_xll.ohTrigger(RecalcTrigger,Trigger3M)),NA())</f>
        <v>2.1121857324269966E-2</v>
      </c>
      <c r="P1489" s="44">
        <f>IFERROR(_xll.qlIndexFixing(ONIndex6M,I1489,TRUE,_xll.ohTrigger(RecalcTrigger,Trigger6M)),NA())</f>
        <v>2.1218059472647433E-2</v>
      </c>
      <c r="Q1489" s="178">
        <f>IFERROR(_xll.qlIndexFixing(ONIndex1Y,I1489,TRUE,_xll.ohTrigger(RecalcTrigger,Trigger1Y)),NA())</f>
        <v>2.1508510334593556E-2</v>
      </c>
    </row>
    <row r="1490" spans="2:17" x14ac:dyDescent="0.2">
      <c r="B1490" s="39" t="s">
        <v>42</v>
      </c>
      <c r="D1490" s="42">
        <f>_xll.qlCalendarAdvance(Calendar,$D1489,B1490,"f",FALSE)</f>
        <v>49831</v>
      </c>
      <c r="E1490" s="172">
        <f>_xll.qlInterestRateIndexValueDate(IndexON,D1490)</f>
        <v>49831</v>
      </c>
      <c r="F1490" s="188">
        <f>IFERROR(_xll.qlIndexFixing(IndexON,D1490,TRUE,_xll.ohTrigger(RecalcTrigger,TriggerON)),NA())</f>
        <v>2.0206690401772809E-2</v>
      </c>
      <c r="H1490" s="42">
        <f>_xll.qlCalendarAdvance(Calendar,$H1489,B1490,"f",FALSE)</f>
        <v>49831</v>
      </c>
      <c r="I1490" s="172">
        <f>_xll.qlInterestRateIndexValueDate(Index1M,$H1490)</f>
        <v>49831</v>
      </c>
      <c r="J1490" s="177">
        <f>IFERROR(_xll.qlIndexFixing(Index1M,$H1490,TRUE,_xll.ohTrigger(RecalcTrigger,Trigger1M)),NA())</f>
        <v>2.0611320243735833E-2</v>
      </c>
      <c r="K1490" s="44">
        <f>IFERROR(_xll.qlIndexFixing(Index3M,H1490,TRUE,_xll.ohTrigger(RecalcTrigger,Trigger3M)),NA())</f>
        <v>2.1114233063157396E-2</v>
      </c>
      <c r="L1490" s="44">
        <f>IFERROR(_xll.qlIndexFixing(Index6M,$H1490,TRUE,_xll.ohTrigger(RecalcTrigger,Trigger6M)),NA())</f>
        <v>2.1207460155958535E-2</v>
      </c>
      <c r="M1490" s="178">
        <f>IFERROR(_xll.qlIndexFixing(Index1Y,$H1490,TRUE,_xll.ohTrigger(RecalcTrigger,Trigger1Y)),NA())</f>
        <v>2.1488688215730578E-2</v>
      </c>
      <c r="N1490" s="177">
        <f>IFERROR(_xll.qlIndexFixing(ONIndex1M,I1490,TRUE,_xll.ohTrigger(RecalcTrigger,Trigger1M)),NA())</f>
        <v>2.0613070664347033E-2</v>
      </c>
      <c r="O1490" s="44">
        <f>IFERROR(_xll.qlIndexFixing(ONIndex3M,I1490,TRUE,_xll.ohTrigger(RecalcTrigger,Trigger3M)),NA())</f>
        <v>2.1113310450139311E-2</v>
      </c>
      <c r="P1490" s="44">
        <f>IFERROR(_xll.qlIndexFixing(ONIndex6M,I1490,TRUE,_xll.ohTrigger(RecalcTrigger,Trigger6M)),NA())</f>
        <v>2.1209016390636437E-2</v>
      </c>
      <c r="Q1490" s="178">
        <f>IFERROR(_xll.qlIndexFixing(ONIndex1Y,I1490,TRUE,_xll.ohTrigger(RecalcTrigger,Trigger1Y)),NA())</f>
        <v>2.1498613231450969E-2</v>
      </c>
    </row>
    <row r="1491" spans="2:17" x14ac:dyDescent="0.2">
      <c r="B1491" s="39" t="s">
        <v>42</v>
      </c>
      <c r="D1491" s="42">
        <f>_xll.qlCalendarAdvance(Calendar,$D1490,B1491,"f",FALSE)</f>
        <v>49838</v>
      </c>
      <c r="E1491" s="172">
        <f>_xll.qlInterestRateIndexValueDate(IndexON,D1491)</f>
        <v>49838</v>
      </c>
      <c r="F1491" s="188">
        <f>IFERROR(_xll.qlIndexFixing(IndexON,D1491,TRUE,_xll.ohTrigger(RecalcTrigger,TriggerON)),NA())</f>
        <v>2.0198473792938376E-2</v>
      </c>
      <c r="H1491" s="42">
        <f>_xll.qlCalendarAdvance(Calendar,$H1490,B1491,"f",FALSE)</f>
        <v>49838</v>
      </c>
      <c r="I1491" s="172">
        <f>_xll.qlInterestRateIndexValueDate(Index1M,$H1491)</f>
        <v>49838</v>
      </c>
      <c r="J1491" s="177">
        <f>IFERROR(_xll.qlIndexFixing(Index1M,$H1491,TRUE,_xll.ohTrigger(RecalcTrigger,Trigger1M)),NA())</f>
        <v>2.0602426550892297E-2</v>
      </c>
      <c r="K1491" s="44">
        <f>IFERROR(_xll.qlIndexFixing(Index3M,H1491,TRUE,_xll.ohTrigger(RecalcTrigger,Trigger3M)),NA())</f>
        <v>2.1105903642367328E-2</v>
      </c>
      <c r="L1491" s="44">
        <f>IFERROR(_xll.qlIndexFixing(Index6M,$H1491,TRUE,_xll.ohTrigger(RecalcTrigger,Trigger6M)),NA())</f>
        <v>2.1198873198282953E-2</v>
      </c>
      <c r="M1491" s="178">
        <f>IFERROR(_xll.qlIndexFixing(Index1Y,$H1491,TRUE,_xll.ohTrigger(RecalcTrigger,Trigger1Y)),NA())</f>
        <v>2.1479790363023943E-2</v>
      </c>
      <c r="N1491" s="177">
        <f>IFERROR(_xll.qlIndexFixing(ONIndex1M,I1491,TRUE,_xll.ohTrigger(RecalcTrigger,Trigger1M)),NA())</f>
        <v>2.060410121118017E-2</v>
      </c>
      <c r="O1491" s="44">
        <f>IFERROR(_xll.qlIndexFixing(ONIndex3M,I1491,TRUE,_xll.ohTrigger(RecalcTrigger,Trigger3M)),NA())</f>
        <v>2.1104798384089518E-2</v>
      </c>
      <c r="P1491" s="44">
        <f>IFERROR(_xll.qlIndexFixing(ONIndex6M,I1491,TRUE,_xll.ohTrigger(RecalcTrigger,Trigger6M)),NA())</f>
        <v>2.1200012305664373E-2</v>
      </c>
      <c r="Q1491" s="178">
        <f>IFERROR(_xll.qlIndexFixing(ONIndex1Y,I1491,TRUE,_xll.ohTrigger(RecalcTrigger,Trigger1Y)),NA())</f>
        <v>2.1488760049962474E-2</v>
      </c>
    </row>
    <row r="1492" spans="2:17" x14ac:dyDescent="0.2">
      <c r="B1492" s="39" t="s">
        <v>42</v>
      </c>
      <c r="D1492" s="42">
        <f>_xll.qlCalendarAdvance(Calendar,$D1491,B1492,"f",FALSE)</f>
        <v>49845</v>
      </c>
      <c r="E1492" s="172">
        <f>_xll.qlInterestRateIndexValueDate(IndexON,D1492)</f>
        <v>49845</v>
      </c>
      <c r="F1492" s="188">
        <f>IFERROR(_xll.qlIndexFixing(IndexON,D1492,TRUE,_xll.ohTrigger(RecalcTrigger,TriggerON)),NA())</f>
        <v>2.0190291657868897E-2</v>
      </c>
      <c r="H1492" s="42">
        <f>_xll.qlCalendarAdvance(Calendar,$H1491,B1492,"f",FALSE)</f>
        <v>49845</v>
      </c>
      <c r="I1492" s="172">
        <f>_xll.qlInterestRateIndexValueDate(Index1M,$H1492)</f>
        <v>49845</v>
      </c>
      <c r="J1492" s="177">
        <f>IFERROR(_xll.qlIndexFixing(Index1M,$H1492,TRUE,_xll.ohTrigger(RecalcTrigger,Trigger1M)),NA())</f>
        <v>2.0593574168333434E-2</v>
      </c>
      <c r="K1492" s="44">
        <f>IFERROR(_xll.qlIndexFixing(Index3M,H1492,TRUE,_xll.ohTrigger(RecalcTrigger,Trigger3M)),NA())</f>
        <v>2.1097609229972815E-2</v>
      </c>
      <c r="L1492" s="44">
        <f>IFERROR(_xll.qlIndexFixing(Index6M,$H1492,TRUE,_xll.ohTrigger(RecalcTrigger,Trigger6M)),NA())</f>
        <v>2.1190325685992554E-2</v>
      </c>
      <c r="M1492" s="178">
        <f>IFERROR(_xll.qlIndexFixing(Index1Y,$H1492,TRUE,_xll.ohTrigger(RecalcTrigger,Trigger1Y)),NA())</f>
        <v>2.1470937449708183E-2</v>
      </c>
      <c r="N1492" s="177">
        <f>IFERROR(_xll.qlIndexFixing(ONIndex1M,I1492,TRUE,_xll.ohTrigger(RecalcTrigger,Trigger1M)),NA())</f>
        <v>2.0595172989336108E-2</v>
      </c>
      <c r="O1492" s="44">
        <f>IFERROR(_xll.qlIndexFixing(ONIndex3M,I1492,TRUE,_xll.ohTrigger(RecalcTrigger,Trigger3M)),NA())</f>
        <v>2.1096321126120587E-2</v>
      </c>
      <c r="P1492" s="44">
        <f>IFERROR(_xll.qlIndexFixing(ONIndex6M,I1492,TRUE,_xll.ohTrigger(RecalcTrigger,Trigger6M)),NA())</f>
        <v>2.1191047217812287E-2</v>
      </c>
      <c r="Q1492" s="178">
        <f>IFERROR(_xll.qlIndexFixing(ONIndex1Y,I1492,TRUE,_xll.ohTrigger(RecalcTrigger,Trigger1Y)),NA())</f>
        <v>2.1478950790290163E-2</v>
      </c>
    </row>
    <row r="1493" spans="2:17" x14ac:dyDescent="0.2">
      <c r="B1493" s="39" t="s">
        <v>42</v>
      </c>
      <c r="D1493" s="42">
        <f>_xll.qlCalendarAdvance(Calendar,$D1492,B1493,"f",FALSE)</f>
        <v>49852</v>
      </c>
      <c r="E1493" s="172">
        <f>_xll.qlInterestRateIndexValueDate(IndexON,D1493)</f>
        <v>49852</v>
      </c>
      <c r="F1493" s="188">
        <f>IFERROR(_xll.qlIndexFixing(IndexON,D1493,TRUE,_xll.ohTrigger(RecalcTrigger,TriggerON)),NA())</f>
        <v>2.0182143996645419E-2</v>
      </c>
      <c r="H1493" s="42">
        <f>_xll.qlCalendarAdvance(Calendar,$H1492,B1493,"f",FALSE)</f>
        <v>49852</v>
      </c>
      <c r="I1493" s="172">
        <f>_xll.qlInterestRateIndexValueDate(Index1M,$H1493)</f>
        <v>49852</v>
      </c>
      <c r="J1493" s="177">
        <f>IFERROR(_xll.qlIndexFixing(Index1M,$H1493,TRUE,_xll.ohTrigger(RecalcTrigger,Trigger1M)),NA())</f>
        <v>2.0584763095970599E-2</v>
      </c>
      <c r="K1493" s="44">
        <f>IFERROR(_xll.qlIndexFixing(Index3M,H1493,TRUE,_xll.ohTrigger(RecalcTrigger,Trigger3M)),NA())</f>
        <v>2.1089349825752741E-2</v>
      </c>
      <c r="L1493" s="44">
        <f>IFERROR(_xll.qlIndexFixing(Index6M,$H1493,TRUE,_xll.ohTrigger(RecalcTrigger,Trigger6M)),NA())</f>
        <v>2.1181873841296984E-2</v>
      </c>
      <c r="M1493" s="178">
        <f>IFERROR(_xll.qlIndexFixing(Index1Y,$H1493,TRUE,_xll.ohTrigger(RecalcTrigger,Trigger1Y)),NA())</f>
        <v>2.146212947461601E-2</v>
      </c>
      <c r="N1493" s="177">
        <f>IFERROR(_xll.qlIndexFixing(ONIndex1M,I1493,TRUE,_xll.ohTrigger(RecalcTrigger,Trigger1M)),NA())</f>
        <v>2.0586285999139031E-2</v>
      </c>
      <c r="O1493" s="44">
        <f>IFERROR(_xll.qlIndexFixing(ONIndex3M,I1493,TRUE,_xll.ohTrigger(RecalcTrigger,Trigger3M)),NA())</f>
        <v>2.1087878676313565E-2</v>
      </c>
      <c r="P1493" s="44">
        <f>IFERROR(_xll.qlIndexFixing(ONIndex6M,I1493,TRUE,_xll.ohTrigger(RecalcTrigger,Trigger6M)),NA())</f>
        <v>2.1182121126837039E-2</v>
      </c>
      <c r="Q1493" s="178">
        <f>IFERROR(_xll.qlIndexFixing(ONIndex1Y,I1493,TRUE,_xll.ohTrigger(RecalcTrigger,Trigger1Y)),NA())</f>
        <v>2.146918545235299E-2</v>
      </c>
    </row>
    <row r="1494" spans="2:17" x14ac:dyDescent="0.2">
      <c r="B1494" s="39" t="s">
        <v>42</v>
      </c>
      <c r="D1494" s="42">
        <f>_xll.qlCalendarAdvance(Calendar,$D1493,B1494,"f",FALSE)</f>
        <v>49859</v>
      </c>
      <c r="E1494" s="172">
        <f>_xll.qlInterestRateIndexValueDate(IndexON,D1494)</f>
        <v>49859</v>
      </c>
      <c r="F1494" s="188">
        <f>IFERROR(_xll.qlIndexFixing(IndexON,D1494,TRUE,_xll.ohTrigger(RecalcTrigger,TriggerON)),NA())</f>
        <v>2.0174030809348986E-2</v>
      </c>
      <c r="H1494" s="42">
        <f>_xll.qlCalendarAdvance(Calendar,$H1493,B1494,"f",FALSE)</f>
        <v>49859</v>
      </c>
      <c r="I1494" s="172">
        <f>_xll.qlInterestRateIndexValueDate(Index1M,$H1494)</f>
        <v>49859</v>
      </c>
      <c r="J1494" s="177">
        <f>IFERROR(_xll.qlIndexFixing(Index1M,$H1494,TRUE,_xll.ohTrigger(RecalcTrigger,Trigger1M)),NA())</f>
        <v>2.0575993333705016E-2</v>
      </c>
      <c r="K1494" s="44">
        <f>IFERROR(_xll.qlIndexFixing(Index3M,H1494,TRUE,_xll.ohTrigger(RecalcTrigger,Trigger3M)),NA())</f>
        <v>2.1081125429491275E-2</v>
      </c>
      <c r="L1494" s="44">
        <f>IFERROR(_xll.qlIndexFixing(Index6M,$H1494,TRUE,_xll.ohTrigger(RecalcTrigger,Trigger6M)),NA())</f>
        <v>2.1173412205584302E-2</v>
      </c>
      <c r="M1494" s="178">
        <f>IFERROR(_xll.qlIndexFixing(Index1Y,$H1494,TRUE,_xll.ohTrigger(RecalcTrigger,Trigger1Y)),NA())</f>
        <v>2.145336643658613E-2</v>
      </c>
      <c r="N1494" s="177">
        <f>IFERROR(_xll.qlIndexFixing(ONIndex1M,I1494,TRUE,_xll.ohTrigger(RecalcTrigger,Trigger1M)),NA())</f>
        <v>2.0577440240264755E-2</v>
      </c>
      <c r="O1494" s="44">
        <f>IFERROR(_xll.qlIndexFixing(ONIndex3M,I1494,TRUE,_xll.ohTrigger(RecalcTrigger,Trigger3M)),NA())</f>
        <v>2.1079471034668451E-2</v>
      </c>
      <c r="P1494" s="44">
        <f>IFERROR(_xll.qlIndexFixing(ONIndex6M,I1494,TRUE,_xll.ohTrigger(RecalcTrigger,Trigger6M)),NA())</f>
        <v>2.1173234032981769E-2</v>
      </c>
      <c r="Q1494" s="178">
        <f>IFERROR(_xll.qlIndexFixing(ONIndex1Y,I1494,TRUE,_xll.ohTrigger(RecalcTrigger,Trigger1Y)),NA())</f>
        <v>2.1459464036150955E-2</v>
      </c>
    </row>
    <row r="1495" spans="2:17" x14ac:dyDescent="0.2">
      <c r="B1495" s="39" t="s">
        <v>42</v>
      </c>
      <c r="D1495" s="42">
        <f>_xll.qlCalendarAdvance(Calendar,$D1494,B1495,"f",FALSE)</f>
        <v>49866</v>
      </c>
      <c r="E1495" s="172">
        <f>_xll.qlInterestRateIndexValueDate(IndexON,D1495)</f>
        <v>49866</v>
      </c>
      <c r="F1495" s="188">
        <f>IFERROR(_xll.qlIndexFixing(IndexON,D1495,TRUE,_xll.ohTrigger(RecalcTrigger,TriggerON)),NA())</f>
        <v>2.0165952095898554E-2</v>
      </c>
      <c r="H1495" s="42">
        <f>_xll.qlCalendarAdvance(Calendar,$H1494,B1495,"f",FALSE)</f>
        <v>49866</v>
      </c>
      <c r="I1495" s="172">
        <f>_xll.qlInterestRateIndexValueDate(Index1M,$H1495)</f>
        <v>49866</v>
      </c>
      <c r="J1495" s="177">
        <f>IFERROR(_xll.qlIndexFixing(Index1M,$H1495,TRUE,_xll.ohTrigger(RecalcTrigger,Trigger1M)),NA())</f>
        <v>2.0567264881440443E-2</v>
      </c>
      <c r="K1495" s="44">
        <f>IFERROR(_xll.qlIndexFixing(Index3M,H1495,TRUE,_xll.ohTrigger(RecalcTrigger,Trigger3M)),NA())</f>
        <v>2.1072936040970831E-2</v>
      </c>
      <c r="L1495" s="44">
        <f>IFERROR(_xll.qlIndexFixing(Index6M,$H1495,TRUE,_xll.ohTrigger(RecalcTrigger,Trigger6M)),NA())</f>
        <v>2.1164990021061227E-2</v>
      </c>
      <c r="M1495" s="178">
        <f>IFERROR(_xll.qlIndexFixing(Index1Y,$H1495,TRUE,_xll.ohTrigger(RecalcTrigger,Trigger1Y)),NA())</f>
        <v>2.1444648334463912E-2</v>
      </c>
      <c r="N1495" s="177">
        <f>IFERROR(_xll.qlIndexFixing(ONIndex1M,I1495,TRUE,_xll.ohTrigger(RecalcTrigger,Trigger1M)),NA())</f>
        <v>2.0568635712956418E-2</v>
      </c>
      <c r="O1495" s="44">
        <f>IFERROR(_xll.qlIndexFixing(ONIndex3M,I1495,TRUE,_xll.ohTrigger(RecalcTrigger,Trigger3M)),NA())</f>
        <v>2.1071098201023153E-2</v>
      </c>
      <c r="P1495" s="44">
        <f>IFERROR(_xll.qlIndexFixing(ONIndex6M,I1495,TRUE,_xll.ohTrigger(RecalcTrigger,Trigger6M)),NA())</f>
        <v>2.1164385936003338E-2</v>
      </c>
      <c r="Q1495" s="178">
        <f>IFERROR(_xll.qlIndexFixing(ONIndex1Y,I1495,TRUE,_xll.ohTrigger(RecalcTrigger,Trigger1Y)),NA())</f>
        <v>2.1449786541684057E-2</v>
      </c>
    </row>
    <row r="1496" spans="2:17" x14ac:dyDescent="0.2">
      <c r="B1496" s="39" t="s">
        <v>42</v>
      </c>
      <c r="D1496" s="42">
        <f>_xll.qlCalendarAdvance(Calendar,$D1495,B1496,"f",FALSE)</f>
        <v>49873</v>
      </c>
      <c r="E1496" s="172">
        <f>_xll.qlInterestRateIndexValueDate(IndexON,D1496)</f>
        <v>49873</v>
      </c>
      <c r="F1496" s="188">
        <f>IFERROR(_xll.qlIndexFixing(IndexON,D1496,TRUE,_xll.ohTrigger(RecalcTrigger,TriggerON)),NA())</f>
        <v>2.0157907856132029E-2</v>
      </c>
      <c r="H1496" s="42">
        <f>_xll.qlCalendarAdvance(Calendar,$H1495,B1496,"f",FALSE)</f>
        <v>49873</v>
      </c>
      <c r="I1496" s="172">
        <f>_xll.qlInterestRateIndexValueDate(Index1M,$H1496)</f>
        <v>49873</v>
      </c>
      <c r="J1496" s="177">
        <f>IFERROR(_xll.qlIndexFixing(Index1M,$H1496,TRUE,_xll.ohTrigger(RecalcTrigger,Trigger1M)),NA())</f>
        <v>2.0558577739080638E-2</v>
      </c>
      <c r="K1496" s="44">
        <f>IFERROR(_xll.qlIndexFixing(Index3M,H1496,TRUE,_xll.ohTrigger(RecalcTrigger,Trigger3M)),NA())</f>
        <v>2.1064781659978216E-2</v>
      </c>
      <c r="L1496" s="44">
        <f>IFERROR(_xll.qlIndexFixing(Index6M,$H1496,TRUE,_xll.ohTrigger(RecalcTrigger,Trigger6M)),NA())</f>
        <v>2.11566072872258E-2</v>
      </c>
      <c r="M1496" s="178">
        <f>IFERROR(_xll.qlIndexFixing(Index1Y,$H1496,TRUE,_xll.ohTrigger(RecalcTrigger,Trigger1Y)),NA())</f>
        <v>2.1435975167099386E-2</v>
      </c>
      <c r="N1496" s="177">
        <f>IFERROR(_xll.qlIndexFixing(ONIndex1M,I1496,TRUE,_xll.ohTrigger(RecalcTrigger,Trigger1M)),NA())</f>
        <v>2.0559872417051928E-2</v>
      </c>
      <c r="O1496" s="44">
        <f>IFERROR(_xll.qlIndexFixing(ONIndex3M,I1496,TRUE,_xll.ohTrigger(RecalcTrigger,Trigger3M)),NA())</f>
        <v>2.1062760175539763E-2</v>
      </c>
      <c r="P1496" s="44">
        <f>IFERROR(_xll.qlIndexFixing(ONIndex6M,I1496,TRUE,_xll.ohTrigger(RecalcTrigger,Trigger6M)),NA())</f>
        <v>2.1155576836063839E-2</v>
      </c>
      <c r="Q1496" s="178">
        <f>IFERROR(_xll.qlIndexFixing(ONIndex1Y,I1496,TRUE,_xll.ohTrigger(RecalcTrigger,Trigger1Y)),NA())</f>
        <v>2.1440152968952297E-2</v>
      </c>
    </row>
    <row r="1497" spans="2:17" x14ac:dyDescent="0.2">
      <c r="B1497" s="39" t="s">
        <v>42</v>
      </c>
      <c r="D1497" s="42">
        <f>_xll.qlCalendarAdvance(Calendar,$D1496,B1497,"f",FALSE)</f>
        <v>49880</v>
      </c>
      <c r="E1497" s="172">
        <f>_xll.qlInterestRateIndexValueDate(IndexON,D1497)</f>
        <v>49880</v>
      </c>
      <c r="F1497" s="188">
        <f>IFERROR(_xll.qlIndexFixing(IndexON,D1497,TRUE,_xll.ohTrigger(RecalcTrigger,TriggerON)),NA())</f>
        <v>2.0149898090292551E-2</v>
      </c>
      <c r="H1497" s="42">
        <f>_xll.qlCalendarAdvance(Calendar,$H1496,B1497,"f",FALSE)</f>
        <v>49880</v>
      </c>
      <c r="I1497" s="172">
        <f>_xll.qlInterestRateIndexValueDate(Index1M,$H1497)</f>
        <v>49880</v>
      </c>
      <c r="J1497" s="177">
        <f>IFERROR(_xll.qlIndexFixing(Index1M,$H1497,TRUE,_xll.ohTrigger(RecalcTrigger,Trigger1M)),NA())</f>
        <v>2.0549896332675496E-2</v>
      </c>
      <c r="K1497" s="44">
        <f>IFERROR(_xll.qlIndexFixing(Index3M,H1497,TRUE,_xll.ohTrigger(RecalcTrigger,Trigger3M)),NA())</f>
        <v>2.1056662286295838E-2</v>
      </c>
      <c r="L1497" s="44">
        <f>IFERROR(_xll.qlIndexFixing(Index6M,$H1497,TRUE,_xll.ohTrigger(RecalcTrigger,Trigger6M)),NA())</f>
        <v>2.1148264003579102E-2</v>
      </c>
      <c r="M1497" s="178">
        <f>IFERROR(_xll.qlIndexFixing(Index1Y,$H1497,TRUE,_xll.ohTrigger(RecalcTrigger,Trigger1Y)),NA())</f>
        <v>2.1427346933349245E-2</v>
      </c>
      <c r="N1497" s="177">
        <f>IFERROR(_xll.qlIndexFixing(ONIndex1M,I1497,TRUE,_xll.ohTrigger(RecalcTrigger,Trigger1M)),NA())</f>
        <v>2.0551150352551284E-2</v>
      </c>
      <c r="O1497" s="44">
        <f>IFERROR(_xll.qlIndexFixing(ONIndex3M,I1497,TRUE,_xll.ohTrigger(RecalcTrigger,Trigger3M)),NA())</f>
        <v>2.1054456958137235E-2</v>
      </c>
      <c r="P1497" s="44">
        <f>IFERROR(_xll.qlIndexFixing(ONIndex6M,I1497,TRUE,_xll.ohTrigger(RecalcTrigger,Trigger6M)),NA())</f>
        <v>2.1146806733082224E-2</v>
      </c>
      <c r="Q1497" s="178">
        <f>IFERROR(_xll.qlIndexFixing(ONIndex1Y,I1497,TRUE,_xll.ohTrigger(RecalcTrigger,Trigger1Y)),NA())</f>
        <v>2.1430563317955675E-2</v>
      </c>
    </row>
    <row r="1498" spans="2:17" x14ac:dyDescent="0.2">
      <c r="B1498" s="39" t="s">
        <v>42</v>
      </c>
      <c r="D1498" s="42">
        <f>_xll.qlCalendarAdvance(Calendar,$D1497,B1498,"f",FALSE)</f>
        <v>49887</v>
      </c>
      <c r="E1498" s="172">
        <f>_xll.qlInterestRateIndexValueDate(IndexON,D1498)</f>
        <v>49887</v>
      </c>
      <c r="F1498" s="188">
        <f>IFERROR(_xll.qlIndexFixing(IndexON,D1498,TRUE,_xll.ohTrigger(RecalcTrigger,TriggerON)),NA())</f>
        <v>2.0141922798380119E-2</v>
      </c>
      <c r="H1498" s="42">
        <f>_xll.qlCalendarAdvance(Calendar,$H1497,B1498,"f",FALSE)</f>
        <v>49887</v>
      </c>
      <c r="I1498" s="172">
        <f>_xll.qlInterestRateIndexValueDate(Index1M,$H1498)</f>
        <v>49887</v>
      </c>
      <c r="J1498" s="177">
        <f>IFERROR(_xll.qlIndexFixing(Index1M,$H1498,TRUE,_xll.ohTrigger(RecalcTrigger,Trigger1M)),NA())</f>
        <v>2.0541428108056259E-2</v>
      </c>
      <c r="K1498" s="44">
        <f>IFERROR(_xll.qlIndexFixing(Index3M,H1498,TRUE,_xll.ohTrigger(RecalcTrigger,Trigger3M)),NA())</f>
        <v>2.1048577919711393E-2</v>
      </c>
      <c r="L1498" s="44">
        <f>IFERROR(_xll.qlIndexFixing(Index6M,$H1498,TRUE,_xll.ohTrigger(RecalcTrigger,Trigger6M)),NA())</f>
        <v>2.1139868937420158E-2</v>
      </c>
      <c r="M1498" s="178">
        <f>IFERROR(_xll.qlIndexFixing(Index1Y,$H1498,TRUE,_xll.ohTrigger(RecalcTrigger,Trigger1Y)),NA())</f>
        <v>2.1418763632076399E-2</v>
      </c>
      <c r="N1498" s="177">
        <f>IFERROR(_xll.qlIndexFixing(ONIndex1M,I1498,TRUE,_xll.ohTrigger(RecalcTrigger,Trigger1M)),NA())</f>
        <v>2.054246951961658E-2</v>
      </c>
      <c r="O1498" s="44">
        <f>IFERROR(_xll.qlIndexFixing(ONIndex3M,I1498,TRUE,_xll.ohTrigger(RecalcTrigger,Trigger3M)),NA())</f>
        <v>2.104618854881557E-2</v>
      </c>
      <c r="P1498" s="44">
        <f>IFERROR(_xll.qlIndexFixing(ONIndex6M,I1498,TRUE,_xll.ohTrigger(RecalcTrigger,Trigger6M)),NA())</f>
        <v>2.1138075627139541E-2</v>
      </c>
      <c r="Q1498" s="178">
        <f>IFERROR(_xll.qlIndexFixing(ONIndex1Y,I1498,TRUE,_xll.ohTrigger(RecalcTrigger,Trigger1Y)),NA())</f>
        <v>2.1421017588775237E-2</v>
      </c>
    </row>
    <row r="1499" spans="2:17" x14ac:dyDescent="0.2">
      <c r="B1499" s="39" t="s">
        <v>42</v>
      </c>
      <c r="D1499" s="42">
        <f>_xll.qlCalendarAdvance(Calendar,$D1498,B1499,"f",FALSE)</f>
        <v>49894</v>
      </c>
      <c r="E1499" s="172">
        <f>_xll.qlInterestRateIndexValueDate(IndexON,D1499)</f>
        <v>49894</v>
      </c>
      <c r="F1499" s="188">
        <f>IFERROR(_xll.qlIndexFixing(IndexON,D1499,TRUE,_xll.ohTrigger(RecalcTrigger,TriggerON)),NA())</f>
        <v>2.0133981980151594E-2</v>
      </c>
      <c r="H1499" s="42">
        <f>_xll.qlCalendarAdvance(Calendar,$H1498,B1499,"f",FALSE)</f>
        <v>49894</v>
      </c>
      <c r="I1499" s="172">
        <f>_xll.qlInterestRateIndexValueDate(Index1M,$H1499)</f>
        <v>49894</v>
      </c>
      <c r="J1499" s="177">
        <f>IFERROR(_xll.qlIndexFixing(Index1M,$H1499,TRUE,_xll.ohTrigger(RecalcTrigger,Trigger1M)),NA())</f>
        <v>2.0532764170505396E-2</v>
      </c>
      <c r="K1499" s="44">
        <f>IFERROR(_xll.qlIndexFixing(Index3M,H1499,TRUE,_xll.ohTrigger(RecalcTrigger,Trigger3M)),NA())</f>
        <v>2.1040528560012577E-2</v>
      </c>
      <c r="L1499" s="44">
        <f>IFERROR(_xll.qlIndexFixing(Index6M,$H1499,TRUE,_xll.ohTrigger(RecalcTrigger,Trigger6M)),NA())</f>
        <v>2.1131695784859732E-2</v>
      </c>
      <c r="M1499" s="178">
        <f>IFERROR(_xll.qlIndexFixing(Index1Y,$H1499,TRUE,_xll.ohTrigger(RecalcTrigger,Trigger1Y)),NA())</f>
        <v>2.1410225262149085E-2</v>
      </c>
      <c r="N1499" s="177">
        <f>IFERROR(_xll.qlIndexFixing(ONIndex1M,I1499,TRUE,_xll.ohTrigger(RecalcTrigger,Trigger1M)),NA())</f>
        <v>2.0533829918085722E-2</v>
      </c>
      <c r="O1499" s="44">
        <f>IFERROR(_xll.qlIndexFixing(ONIndex3M,I1499,TRUE,_xll.ohTrigger(RecalcTrigger,Trigger3M)),NA())</f>
        <v>2.1037954947655813E-2</v>
      </c>
      <c r="P1499" s="44">
        <f>IFERROR(_xll.qlIndexFixing(ONIndex6M,I1499,TRUE,_xll.ohTrigger(RecalcTrigger,Trigger6M)),NA())</f>
        <v>2.1129383518154743E-2</v>
      </c>
      <c r="Q1499" s="178">
        <f>IFERROR(_xll.qlIndexFixing(ONIndex1Y,I1499,TRUE,_xll.ohTrigger(RecalcTrigger,Trigger1Y)),NA())</f>
        <v>2.1411515781167845E-2</v>
      </c>
    </row>
    <row r="1500" spans="2:17" x14ac:dyDescent="0.2">
      <c r="B1500" s="39" t="s">
        <v>42</v>
      </c>
      <c r="D1500" s="42">
        <f>_xll.qlCalendarAdvance(Calendar,$D1499,B1500,"f",FALSE)</f>
        <v>49901</v>
      </c>
      <c r="E1500" s="172">
        <f>_xll.qlInterestRateIndexValueDate(IndexON,D1500)</f>
        <v>49901</v>
      </c>
      <c r="F1500" s="188">
        <f>IFERROR(_xll.qlIndexFixing(IndexON,D1500,TRUE,_xll.ohTrigger(RecalcTrigger,TriggerON)),NA())</f>
        <v>2.0126075635850116E-2</v>
      </c>
      <c r="H1500" s="42">
        <f>_xll.qlCalendarAdvance(Calendar,$H1499,B1500,"f",FALSE)</f>
        <v>49901</v>
      </c>
      <c r="I1500" s="172">
        <f>_xll.qlInterestRateIndexValueDate(Index1M,$H1500)</f>
        <v>49901</v>
      </c>
      <c r="J1500" s="177">
        <f>IFERROR(_xll.qlIndexFixing(Index1M,$H1500,TRUE,_xll.ohTrigger(RecalcTrigger,Trigger1M)),NA())</f>
        <v>2.052424226683263E-2</v>
      </c>
      <c r="K1500" s="44">
        <f>IFERROR(_xll.qlIndexFixing(Index3M,H1500,TRUE,_xll.ohTrigger(RecalcTrigger,Trigger3M)),NA())</f>
        <v>2.1032514206986198E-2</v>
      </c>
      <c r="L1500" s="44">
        <f>IFERROR(_xll.qlIndexFixing(Index6M,$H1500,TRUE,_xll.ohTrigger(RecalcTrigger,Trigger6M)),NA())</f>
        <v>2.1123470848800122E-2</v>
      </c>
      <c r="M1500" s="178">
        <f>IFERROR(_xll.qlIndexFixing(Index1Y,$H1500,TRUE,_xll.ohTrigger(RecalcTrigger,Trigger1Y)),NA())</f>
        <v>2.1401731822441983E-2</v>
      </c>
      <c r="N1500" s="177">
        <f>IFERROR(_xll.qlIndexFixing(ONIndex1M,I1500,TRUE,_xll.ohTrigger(RecalcTrigger,Trigger1M)),NA())</f>
        <v>2.0525231547958711E-2</v>
      </c>
      <c r="O1500" s="44">
        <f>IFERROR(_xll.qlIndexFixing(ONIndex3M,I1500,TRUE,_xll.ohTrigger(RecalcTrigger,Trigger3M)),NA())</f>
        <v>2.1029756154657964E-2</v>
      </c>
      <c r="P1500" s="44">
        <f>IFERROR(_xll.qlIndexFixing(ONIndex6M,I1500,TRUE,_xll.ohTrigger(RecalcTrigger,Trigger6M)),NA())</f>
        <v>2.112073040612783E-2</v>
      </c>
      <c r="Q1500" s="178">
        <f>IFERROR(_xll.qlIndexFixing(ONIndex1Y,I1500,TRUE,_xll.ohTrigger(RecalcTrigger,Trigger1Y)),NA())</f>
        <v>2.1402057895457682E-2</v>
      </c>
    </row>
    <row r="1501" spans="2:17" x14ac:dyDescent="0.2">
      <c r="B1501" s="39" t="s">
        <v>42</v>
      </c>
      <c r="D1501" s="42">
        <f>_xll.qlCalendarAdvance(Calendar,$D1500,B1501,"f",FALSE)</f>
        <v>49908</v>
      </c>
      <c r="E1501" s="172">
        <f>_xll.qlInterestRateIndexValueDate(IndexON,D1501)</f>
        <v>49908</v>
      </c>
      <c r="F1501" s="188">
        <f>IFERROR(_xll.qlIndexFixing(IndexON,D1501,TRUE,_xll.ohTrigger(RecalcTrigger,TriggerON)),NA())</f>
        <v>2.0118203765313591E-2</v>
      </c>
      <c r="H1501" s="42">
        <f>_xll.qlCalendarAdvance(Calendar,$H1500,B1501,"f",FALSE)</f>
        <v>49908</v>
      </c>
      <c r="I1501" s="172">
        <f>_xll.qlInterestRateIndexValueDate(Index1M,$H1501)</f>
        <v>49908</v>
      </c>
      <c r="J1501" s="177">
        <f>IFERROR(_xll.qlIndexFixing(Index1M,$H1501,TRUE,_xll.ohTrigger(RecalcTrigger,Trigger1M)),NA())</f>
        <v>2.0515761672606214E-2</v>
      </c>
      <c r="K1501" s="44">
        <f>IFERROR(_xll.qlIndexFixing(Index3M,H1501,TRUE,_xll.ohTrigger(RecalcTrigger,Trigger3M)),NA())</f>
        <v>2.1024534860421717E-2</v>
      </c>
      <c r="L1501" s="44">
        <f>IFERROR(_xll.qlIndexFixing(Index6M,$H1501,TRUE,_xll.ohTrigger(RecalcTrigger,Trigger6M)),NA())</f>
        <v>2.1115285360952762E-2</v>
      </c>
      <c r="M1501" s="178">
        <f>IFERROR(_xll.qlIndexFixing(Index1Y,$H1501,TRUE,_xll.ohTrigger(RecalcTrigger,Trigger1Y)),NA())</f>
        <v>2.1393283311834876E-2</v>
      </c>
      <c r="N1501" s="177">
        <f>IFERROR(_xll.qlIndexFixing(ONIndex1M,I1501,TRUE,_xll.ohTrigger(RecalcTrigger,Trigger1M)),NA())</f>
        <v>2.0516674409478686E-2</v>
      </c>
      <c r="O1501" s="44">
        <f>IFERROR(_xll.qlIndexFixing(ONIndex3M,I1501,TRUE,_xll.ohTrigger(RecalcTrigger,Trigger3M)),NA())</f>
        <v>2.1021592169578884E-2</v>
      </c>
      <c r="P1501" s="44">
        <f>IFERROR(_xll.qlIndexFixing(ONIndex6M,I1501,TRUE,_xll.ohTrigger(RecalcTrigger,Trigger6M)),NA())</f>
        <v>2.1112116291139849E-2</v>
      </c>
      <c r="Q1501" s="178">
        <f>IFERROR(_xll.qlIndexFixing(ONIndex1Y,I1501,TRUE,_xll.ohTrigger(RecalcTrigger,Trigger1Y)),NA())</f>
        <v>2.1392643931320565E-2</v>
      </c>
    </row>
    <row r="1502" spans="2:17" x14ac:dyDescent="0.2">
      <c r="B1502" s="39" t="s">
        <v>42</v>
      </c>
      <c r="D1502" s="42">
        <f>_xll.qlCalendarAdvance(Calendar,$D1501,B1502,"f",FALSE)</f>
        <v>49915</v>
      </c>
      <c r="E1502" s="172">
        <f>_xll.qlInterestRateIndexValueDate(IndexON,D1502)</f>
        <v>49915</v>
      </c>
      <c r="F1502" s="188">
        <f>IFERROR(_xll.qlIndexFixing(IndexON,D1502,TRUE,_xll.ohTrigger(RecalcTrigger,TriggerON)),NA())</f>
        <v>2.0110366368623067E-2</v>
      </c>
      <c r="H1502" s="42">
        <f>_xll.qlCalendarAdvance(Calendar,$H1501,B1502,"f",FALSE)</f>
        <v>49915</v>
      </c>
      <c r="I1502" s="172">
        <f>_xll.qlInterestRateIndexValueDate(Index1M,$H1502)</f>
        <v>49915</v>
      </c>
      <c r="J1502" s="177">
        <f>IFERROR(_xll.qlIndexFixing(Index1M,$H1502,TRUE,_xll.ohTrigger(RecalcTrigger,Trigger1M)),NA())</f>
        <v>2.050732238772484E-2</v>
      </c>
      <c r="K1502" s="44">
        <f>IFERROR(_xll.qlIndexFixing(Index3M,H1502,TRUE,_xll.ohTrigger(RecalcTrigger,Trigger3M)),NA())</f>
        <v>2.1016590520110352E-2</v>
      </c>
      <c r="L1502" s="44">
        <f>IFERROR(_xll.qlIndexFixing(Index6M,$H1502,TRUE,_xll.ohTrigger(RecalcTrigger,Trigger6M)),NA())</f>
        <v>2.1107019950098217E-2</v>
      </c>
      <c r="M1502" s="178">
        <f>IFERROR(_xll.qlIndexFixing(Index1Y,$H1502,TRUE,_xll.ohTrigger(RecalcTrigger,Trigger1Y)),NA())</f>
        <v>2.1384879729214434E-2</v>
      </c>
      <c r="N1502" s="177">
        <f>IFERROR(_xll.qlIndexFixing(ONIndex1M,I1502,TRUE,_xll.ohTrigger(RecalcTrigger,Trigger1M)),NA())</f>
        <v>2.0508158502240414E-2</v>
      </c>
      <c r="O1502" s="44">
        <f>IFERROR(_xll.qlIndexFixing(ONIndex3M,I1502,TRUE,_xll.ohTrigger(RecalcTrigger,Trigger3M)),NA())</f>
        <v>2.101346299274276E-2</v>
      </c>
      <c r="P1502" s="44">
        <f>IFERROR(_xll.qlIndexFixing(ONIndex6M,I1502,TRUE,_xll.ohTrigger(RecalcTrigger,Trigger6M)),NA())</f>
        <v>2.1103541173109752E-2</v>
      </c>
      <c r="Q1502" s="178">
        <f>IFERROR(_xll.qlIndexFixing(ONIndex1Y,I1502,TRUE,_xll.ohTrigger(RecalcTrigger,Trigger1Y)),NA())</f>
        <v>2.1383273888999632E-2</v>
      </c>
    </row>
    <row r="1503" spans="2:17" x14ac:dyDescent="0.2">
      <c r="B1503" s="39" t="s">
        <v>42</v>
      </c>
      <c r="D1503" s="42">
        <f>_xll.qlCalendarAdvance(Calendar,$D1502,B1503,"f",FALSE)</f>
        <v>49922</v>
      </c>
      <c r="E1503" s="172">
        <f>_xll.qlInterestRateIndexValueDate(IndexON,D1503)</f>
        <v>49922</v>
      </c>
      <c r="F1503" s="188">
        <f>IFERROR(_xll.qlIndexFixing(IndexON,D1503,TRUE,_xll.ohTrigger(RecalcTrigger,TriggerON)),NA())</f>
        <v>2.0102563445697497E-2</v>
      </c>
      <c r="H1503" s="42">
        <f>_xll.qlCalendarAdvance(Calendar,$H1502,B1503,"f",FALSE)</f>
        <v>49922</v>
      </c>
      <c r="I1503" s="172">
        <f>_xll.qlInterestRateIndexValueDate(Index1M,$H1503)</f>
        <v>49922</v>
      </c>
      <c r="J1503" s="177">
        <f>IFERROR(_xll.qlIndexFixing(Index1M,$H1503,TRUE,_xll.ohTrigger(RecalcTrigger,Trigger1M)),NA())</f>
        <v>2.0498924412102396E-2</v>
      </c>
      <c r="K1503" s="44">
        <f>IFERROR(_xll.qlIndexFixing(Index3M,H1503,TRUE,_xll.ohTrigger(RecalcTrigger,Trigger3M)),NA())</f>
        <v>2.1008635967203065E-2</v>
      </c>
      <c r="L1503" s="44">
        <f>IFERROR(_xll.qlIndexFixing(Index6M,$H1503,TRUE,_xll.ohTrigger(RecalcTrigger,Trigger6M)),NA())</f>
        <v>2.1098823154566144E-2</v>
      </c>
      <c r="M1503" s="178">
        <f>IFERROR(_xll.qlIndexFixing(Index1Y,$H1503,TRUE,_xll.ohTrigger(RecalcTrigger,Trigger1Y)),NA())</f>
        <v>2.1376521073473098E-2</v>
      </c>
      <c r="N1503" s="177">
        <f>IFERROR(_xll.qlIndexFixing(ONIndex1M,I1503,TRUE,_xll.ohTrigger(RecalcTrigger,Trigger1M)),NA())</f>
        <v>2.0499683826487036E-2</v>
      </c>
      <c r="O1503" s="44">
        <f>IFERROR(_xll.qlIndexFixing(ONIndex3M,I1503,TRUE,_xll.ohTrigger(RecalcTrigger,Trigger3M)),NA())</f>
        <v>2.1005368624068543E-2</v>
      </c>
      <c r="P1503" s="44">
        <f>IFERROR(_xll.qlIndexFixing(ONIndex6M,I1503,TRUE,_xll.ohTrigger(RecalcTrigger,Trigger6M)),NA())</f>
        <v>2.1095005052118587E-2</v>
      </c>
      <c r="Q1503" s="178">
        <f>IFERROR(_xll.qlIndexFixing(ONIndex1Y,I1503,TRUE,_xll.ohTrigger(RecalcTrigger,Trigger1Y)),NA())</f>
        <v>2.1373947768413837E-2</v>
      </c>
    </row>
    <row r="1504" spans="2:17" x14ac:dyDescent="0.2">
      <c r="B1504" s="39" t="s">
        <v>42</v>
      </c>
      <c r="D1504" s="42">
        <f>_xll.qlCalendarAdvance(Calendar,$D1503,B1504,"f",FALSE)</f>
        <v>49929</v>
      </c>
      <c r="E1504" s="172">
        <f>_xll.qlInterestRateIndexValueDate(IndexON,D1504)</f>
        <v>49929</v>
      </c>
      <c r="F1504" s="188">
        <f>IFERROR(_xll.qlIndexFixing(IndexON,D1504,TRUE,_xll.ohTrigger(RecalcTrigger,TriggerON)),NA())</f>
        <v>2.0094794996617926E-2</v>
      </c>
      <c r="H1504" s="42">
        <f>_xll.qlCalendarAdvance(Calendar,$H1503,B1504,"f",FALSE)</f>
        <v>49929</v>
      </c>
      <c r="I1504" s="172">
        <f>_xll.qlInterestRateIndexValueDate(Index1M,$H1504)</f>
        <v>49929</v>
      </c>
      <c r="J1504" s="177">
        <f>IFERROR(_xll.qlIndexFixing(Index1M,$H1504,TRUE,_xll.ohTrigger(RecalcTrigger,Trigger1M)),NA())</f>
        <v>2.0490567745642639E-2</v>
      </c>
      <c r="K1504" s="44">
        <f>IFERROR(_xll.qlIndexFixing(Index3M,H1504,TRUE,_xll.ohTrigger(RecalcTrigger,Trigger3M)),NA())</f>
        <v>2.1000759590462159E-2</v>
      </c>
      <c r="L1504" s="44">
        <f>IFERROR(_xll.qlIndexFixing(Index6M,$H1504,TRUE,_xll.ohTrigger(RecalcTrigger,Trigger6M)),NA())</f>
        <v>2.1090744243381594E-2</v>
      </c>
      <c r="M1504" s="178">
        <f>IFERROR(_xll.qlIndexFixing(Index1Y,$H1504,TRUE,_xll.ohTrigger(RecalcTrigger,Trigger1Y)),NA())</f>
        <v>2.1368207343508416E-2</v>
      </c>
      <c r="N1504" s="177">
        <f>IFERROR(_xll.qlIndexFixing(ONIndex1M,I1504,TRUE,_xll.ohTrigger(RecalcTrigger,Trigger1M)),NA())</f>
        <v>2.0491250382218551E-2</v>
      </c>
      <c r="O1504" s="44">
        <f>IFERROR(_xll.qlIndexFixing(ONIndex3M,I1504,TRUE,_xll.ohTrigger(RecalcTrigger,Trigger3M)),NA())</f>
        <v>2.0997309063313097E-2</v>
      </c>
      <c r="P1504" s="44">
        <f>IFERROR(_xll.qlIndexFixing(ONIndex6M,I1504,TRUE,_xll.ohTrigger(RecalcTrigger,Trigger6M)),NA())</f>
        <v>2.1086507927923215E-2</v>
      </c>
      <c r="Q1504" s="178">
        <f>IFERROR(_xll.qlIndexFixing(ONIndex1Y,I1504,TRUE,_xll.ohTrigger(RecalcTrigger,Trigger1Y)),NA())</f>
        <v>2.1364665569401087E-2</v>
      </c>
    </row>
    <row r="1505" spans="2:17" x14ac:dyDescent="0.2">
      <c r="B1505" s="39" t="s">
        <v>42</v>
      </c>
      <c r="D1505" s="42">
        <f>_xll.qlCalendarAdvance(Calendar,$D1504,B1505,"f",FALSE)</f>
        <v>49936</v>
      </c>
      <c r="E1505" s="172">
        <f>_xll.qlInterestRateIndexValueDate(IndexON,D1505)</f>
        <v>49936</v>
      </c>
      <c r="F1505" s="188">
        <f>IFERROR(_xll.qlIndexFixing(IndexON,D1505,TRUE,_xll.ohTrigger(RecalcTrigger,TriggerON)),NA())</f>
        <v>2.0087061021546448E-2</v>
      </c>
      <c r="H1505" s="42">
        <f>_xll.qlCalendarAdvance(Calendar,$H1504,B1505,"f",FALSE)</f>
        <v>49936</v>
      </c>
      <c r="I1505" s="172">
        <f>_xll.qlInterestRateIndexValueDate(Index1M,$H1505)</f>
        <v>49936</v>
      </c>
      <c r="J1505" s="177">
        <f>IFERROR(_xll.qlIndexFixing(Index1M,$H1505,TRUE,_xll.ohTrigger(RecalcTrigger,Trigger1M)),NA())</f>
        <v>2.0482252388261991E-2</v>
      </c>
      <c r="K1505" s="44">
        <f>IFERROR(_xll.qlIndexFixing(Index3M,H1505,TRUE,_xll.ohTrigger(RecalcTrigger,Trigger3M)),NA())</f>
        <v>2.0992918217186882E-2</v>
      </c>
      <c r="L1505" s="44">
        <f>IFERROR(_xll.qlIndexFixing(Index6M,$H1505,TRUE,_xll.ohTrigger(RecalcTrigger,Trigger6M)),NA())</f>
        <v>2.1082704766426031E-2</v>
      </c>
      <c r="M1505" s="178">
        <f>IFERROR(_xll.qlIndexFixing(Index1Y,$H1505,TRUE,_xll.ohTrigger(RecalcTrigger,Trigger1Y)),NA())</f>
        <v>2.1359938538225043E-2</v>
      </c>
      <c r="N1505" s="177">
        <f>IFERROR(_xll.qlIndexFixing(ONIndex1M,I1505,TRUE,_xll.ohTrigger(RecalcTrigger,Trigger1M)),NA())</f>
        <v>2.0482858169353912E-2</v>
      </c>
      <c r="O1505" s="44">
        <f>IFERROR(_xll.qlIndexFixing(ONIndex3M,I1505,TRUE,_xll.ohTrigger(RecalcTrigger,Trigger3M)),NA())</f>
        <v>2.0989284310719558E-2</v>
      </c>
      <c r="P1505" s="44">
        <f>IFERROR(_xll.qlIndexFixing(ONIndex6M,I1505,TRUE,_xll.ohTrigger(RecalcTrigger,Trigger6M)),NA())</f>
        <v>2.107804980084782E-2</v>
      </c>
      <c r="Q1505" s="178">
        <f>IFERROR(_xll.qlIndexFixing(ONIndex1Y,I1505,TRUE,_xll.ohTrigger(RecalcTrigger,Trigger1Y)),NA())</f>
        <v>2.1355427292285567E-2</v>
      </c>
    </row>
    <row r="1506" spans="2:17" x14ac:dyDescent="0.2">
      <c r="B1506" s="39" t="s">
        <v>42</v>
      </c>
      <c r="D1506" s="42">
        <f>_xll.qlCalendarAdvance(Calendar,$D1505,B1506,"f",FALSE)</f>
        <v>49943</v>
      </c>
      <c r="E1506" s="172">
        <f>_xll.qlInterestRateIndexValueDate(IndexON,D1506)</f>
        <v>49943</v>
      </c>
      <c r="F1506" s="188">
        <f>IFERROR(_xll.qlIndexFixing(IndexON,D1506,TRUE,_xll.ohTrigger(RecalcTrigger,TriggerON)),NA())</f>
        <v>2.0079361520077832E-2</v>
      </c>
      <c r="H1506" s="42">
        <f>_xll.qlCalendarAdvance(Calendar,$H1505,B1506,"f",FALSE)</f>
        <v>49943</v>
      </c>
      <c r="I1506" s="172">
        <f>_xll.qlInterestRateIndexValueDate(Index1M,$H1506)</f>
        <v>49943</v>
      </c>
      <c r="J1506" s="177">
        <f>IFERROR(_xll.qlIndexFixing(Index1M,$H1506,TRUE,_xll.ohTrigger(RecalcTrigger,Trigger1M)),NA())</f>
        <v>2.047397833986421E-2</v>
      </c>
      <c r="K1506" s="44">
        <f>IFERROR(_xll.qlIndexFixing(Index3M,H1506,TRUE,_xll.ohTrigger(RecalcTrigger,Trigger3M)),NA())</f>
        <v>2.0985318515344412E-2</v>
      </c>
      <c r="L1506" s="44">
        <f>IFERROR(_xll.qlIndexFixing(Index6M,$H1506,TRUE,_xll.ohTrigger(RecalcTrigger,Trigger6M)),NA())</f>
        <v>2.1074704723230194E-2</v>
      </c>
      <c r="M1506" s="178">
        <f>IFERROR(_xll.qlIndexFixing(Index1Y,$H1506,TRUE,_xll.ohTrigger(RecalcTrigger,Trigger1Y)),NA())</f>
        <v>2.1351714656532517E-2</v>
      </c>
      <c r="N1506" s="177">
        <f>IFERROR(_xll.qlIndexFixing(ONIndex1M,I1506,TRUE,_xll.ohTrigger(RecalcTrigger,Trigger1M)),NA())</f>
        <v>2.0474507187974167E-2</v>
      </c>
      <c r="O1506" s="44">
        <f>IFERROR(_xll.qlIndexFixing(ONIndex3M,I1506,TRUE,_xll.ohTrigger(RecalcTrigger,Trigger3M)),NA())</f>
        <v>2.0981294366125836E-2</v>
      </c>
      <c r="P1506" s="44">
        <f>IFERROR(_xll.qlIndexFixing(ONIndex6M,I1506,TRUE,_xll.ohTrigger(RecalcTrigger,Trigger6M)),NA())</f>
        <v>2.106963067073031E-2</v>
      </c>
      <c r="Q1506" s="178">
        <f>IFERROR(_xll.qlIndexFixing(ONIndex1Y,I1506,TRUE,_xll.ohTrigger(RecalcTrigger,Trigger1Y)),NA())</f>
        <v>2.1346232936743093E-2</v>
      </c>
    </row>
    <row r="1507" spans="2:17" x14ac:dyDescent="0.2">
      <c r="B1507" s="39" t="s">
        <v>42</v>
      </c>
      <c r="D1507" s="42">
        <f>_xll.qlCalendarAdvance(Calendar,$D1506,B1507,"f",FALSE)</f>
        <v>49950</v>
      </c>
      <c r="E1507" s="172">
        <f>_xll.qlInterestRateIndexValueDate(IndexON,D1507)</f>
        <v>49950</v>
      </c>
      <c r="F1507" s="188">
        <f>IFERROR(_xll.qlIndexFixing(IndexON,D1507,TRUE,_xll.ohTrigger(RecalcTrigger,TriggerON)),NA())</f>
        <v>2.0071696492374169E-2</v>
      </c>
      <c r="H1507" s="42">
        <f>_xll.qlCalendarAdvance(Calendar,$H1506,B1507,"f",FALSE)</f>
        <v>49950</v>
      </c>
      <c r="I1507" s="172">
        <f>_xll.qlInterestRateIndexValueDate(Index1M,$H1507)</f>
        <v>49950</v>
      </c>
      <c r="J1507" s="177">
        <f>IFERROR(_xll.qlIndexFixing(Index1M,$H1507,TRUE,_xll.ohTrigger(RecalcTrigger,Trigger1M)),NA())</f>
        <v>2.0465745600360651E-2</v>
      </c>
      <c r="K1507" s="44">
        <f>IFERROR(_xll.qlIndexFixing(Index3M,H1507,TRUE,_xll.ohTrigger(RecalcTrigger,Trigger3M)),NA())</f>
        <v>2.0977393905045483E-2</v>
      </c>
      <c r="L1507" s="44">
        <f>IFERROR(_xll.qlIndexFixing(Index6M,$H1507,TRUE,_xll.ohTrigger(RecalcTrigger,Trigger6M)),NA())</f>
        <v>2.1066794998999154E-2</v>
      </c>
      <c r="M1507" s="178">
        <f>IFERROR(_xll.qlIndexFixing(Index1Y,$H1507,TRUE,_xll.ohTrigger(RecalcTrigger,Trigger1Y)),NA())</f>
        <v>2.1343535697346816E-2</v>
      </c>
      <c r="N1507" s="177">
        <f>IFERROR(_xll.qlIndexFixing(ONIndex1M,I1507,TRUE,_xll.ohTrigger(RecalcTrigger,Trigger1M)),NA())</f>
        <v>2.0466197437998268E-2</v>
      </c>
      <c r="O1507" s="44">
        <f>IFERROR(_xll.qlIndexFixing(ONIndex3M,I1507,TRUE,_xll.ohTrigger(RecalcTrigger,Trigger3M)),NA())</f>
        <v>2.0973339229775068E-2</v>
      </c>
      <c r="P1507" s="44">
        <f>IFERROR(_xll.qlIndexFixing(ONIndex6M,I1507,TRUE,_xll.ohTrigger(RecalcTrigger,Trigger6M)),NA())</f>
        <v>2.106125053748964E-2</v>
      </c>
      <c r="Q1507" s="178">
        <f>IFERROR(_xll.qlIndexFixing(ONIndex1Y,I1507,TRUE,_xll.ohTrigger(RecalcTrigger,Trigger1Y)),NA())</f>
        <v>2.1337082503016802E-2</v>
      </c>
    </row>
    <row r="1508" spans="2:17" x14ac:dyDescent="0.2">
      <c r="B1508" s="39" t="s">
        <v>42</v>
      </c>
      <c r="D1508" s="42">
        <f>_xll.qlCalendarAdvance(Calendar,$D1507,B1508,"f",FALSE)</f>
        <v>49957</v>
      </c>
      <c r="E1508" s="172">
        <f>_xll.qlInterestRateIndexValueDate(IndexON,D1508)</f>
        <v>49957</v>
      </c>
      <c r="F1508" s="188">
        <f>IFERROR(_xll.qlIndexFixing(IndexON,D1508,TRUE,_xll.ohTrigger(RecalcTrigger,TriggerON)),NA())</f>
        <v>2.0064065938678599E-2</v>
      </c>
      <c r="H1508" s="42">
        <f>_xll.qlCalendarAdvance(Calendar,$H1507,B1508,"f",FALSE)</f>
        <v>49957</v>
      </c>
      <c r="I1508" s="172">
        <f>_xll.qlInterestRateIndexValueDate(Index1M,$H1508)</f>
        <v>49957</v>
      </c>
      <c r="J1508" s="177">
        <f>IFERROR(_xll.qlIndexFixing(Index1M,$H1508,TRUE,_xll.ohTrigger(RecalcTrigger,Trigger1M)),NA())</f>
        <v>2.0457554169662669E-2</v>
      </c>
      <c r="K1508" s="44">
        <f>IFERROR(_xll.qlIndexFixing(Index3M,H1508,TRUE,_xll.ohTrigger(RecalcTrigger,Trigger3M)),NA())</f>
        <v>2.096965959788687E-2</v>
      </c>
      <c r="L1508" s="44">
        <f>IFERROR(_xll.qlIndexFixing(Index6M,$H1508,TRUE,_xll.ohTrigger(RecalcTrigger,Trigger6M)),NA())</f>
        <v>2.1058876183930996E-2</v>
      </c>
      <c r="M1508" s="178">
        <f>IFERROR(_xll.qlIndexFixing(Index1Y,$H1508,TRUE,_xll.ohTrigger(RecalcTrigger,Trigger1Y)),NA())</f>
        <v>2.1335401659590136E-2</v>
      </c>
      <c r="N1508" s="177">
        <f>IFERROR(_xll.qlIndexFixing(ONIndex1M,I1508,TRUE,_xll.ohTrigger(RecalcTrigger,Trigger1M)),NA())</f>
        <v>2.0457928919426216E-2</v>
      </c>
      <c r="O1508" s="44">
        <f>IFERROR(_xll.qlIndexFixing(ONIndex3M,I1508,TRUE,_xll.ohTrigger(RecalcTrigger,Trigger3M)),NA())</f>
        <v>2.0965418901424115E-2</v>
      </c>
      <c r="P1508" s="44">
        <f>IFERROR(_xll.qlIndexFixing(ONIndex6M,I1508,TRUE,_xll.ohTrigger(RecalcTrigger,Trigger6M)),NA())</f>
        <v>2.10529094012879E-2</v>
      </c>
      <c r="Q1508" s="178">
        <f>IFERROR(_xll.qlIndexFixing(ONIndex1Y,I1508,TRUE,_xll.ohTrigger(RecalcTrigger,Trigger1Y)),NA())</f>
        <v>2.1327975990944603E-2</v>
      </c>
    </row>
    <row r="1509" spans="2:17" x14ac:dyDescent="0.2">
      <c r="B1509" s="39" t="s">
        <v>42</v>
      </c>
      <c r="D1509" s="42">
        <f>_xll.qlCalendarAdvance(Calendar,$D1508,B1509,"f",FALSE)</f>
        <v>49964</v>
      </c>
      <c r="E1509" s="172">
        <f>_xll.qlInterestRateIndexValueDate(IndexON,D1509)</f>
        <v>49964</v>
      </c>
      <c r="F1509" s="188">
        <f>IFERROR(_xll.qlIndexFixing(IndexON,D1509,TRUE,_xll.ohTrigger(RecalcTrigger,TriggerON)),NA())</f>
        <v>2.0056469858666937E-2</v>
      </c>
      <c r="H1509" s="42">
        <f>_xll.qlCalendarAdvance(Calendar,$H1508,B1509,"f",FALSE)</f>
        <v>49964</v>
      </c>
      <c r="I1509" s="172">
        <f>_xll.qlInterestRateIndexValueDate(Index1M,$H1509)</f>
        <v>49964</v>
      </c>
      <c r="J1509" s="177">
        <f>IFERROR(_xll.qlIndexFixing(Index1M,$H1509,TRUE,_xll.ohTrigger(RecalcTrigger,Trigger1M)),NA())</f>
        <v>2.0449404047686685E-2</v>
      </c>
      <c r="K1509" s="44">
        <f>IFERROR(_xll.qlIndexFixing(Index3M,H1509,TRUE,_xll.ohTrigger(RecalcTrigger,Trigger3M)),NA())</f>
        <v>2.096196029553575E-2</v>
      </c>
      <c r="L1509" s="44">
        <f>IFERROR(_xll.qlIndexFixing(Index6M,$H1509,TRUE,_xll.ohTrigger(RecalcTrigger,Trigger6M)),NA())</f>
        <v>2.1050996803638523E-2</v>
      </c>
      <c r="M1509" s="178">
        <f>IFERROR(_xll.qlIndexFixing(Index1Y,$H1509,TRUE,_xll.ohTrigger(RecalcTrigger,Trigger1Y)),NA())</f>
        <v>2.1327312542190002E-2</v>
      </c>
      <c r="N1509" s="177">
        <f>IFERROR(_xll.qlIndexFixing(ONIndex1M,I1509,TRUE,_xll.ohTrigger(RecalcTrigger,Trigger1M)),NA())</f>
        <v>2.0449701632258011E-2</v>
      </c>
      <c r="O1509" s="44">
        <f>IFERROR(_xll.qlIndexFixing(ONIndex3M,I1509,TRUE,_xll.ohTrigger(RecalcTrigger,Trigger3M)),NA())</f>
        <v>2.0957533381154025E-2</v>
      </c>
      <c r="P1509" s="44">
        <f>IFERROR(_xll.qlIndexFixing(ONIndex6M,I1509,TRUE,_xll.ohTrigger(RecalcTrigger,Trigger6M)),NA())</f>
        <v>2.1044607262044046E-2</v>
      </c>
      <c r="Q1509" s="178">
        <f>IFERROR(_xll.qlIndexFixing(ONIndex1Y,I1509,TRUE,_xll.ohTrigger(RecalcTrigger,Trigger1Y)),NA())</f>
        <v>2.1318913400526496E-2</v>
      </c>
    </row>
    <row r="1510" spans="2:17" x14ac:dyDescent="0.2">
      <c r="B1510" s="39" t="s">
        <v>42</v>
      </c>
      <c r="D1510" s="42">
        <f>_xll.qlCalendarAdvance(Calendar,$D1509,B1510,"f",FALSE)</f>
        <v>49971</v>
      </c>
      <c r="E1510" s="172">
        <f>_xll.qlInterestRateIndexValueDate(IndexON,D1510)</f>
        <v>49971</v>
      </c>
      <c r="F1510" s="188">
        <f>IFERROR(_xll.qlIndexFixing(IndexON,D1510,TRUE,_xll.ohTrigger(RecalcTrigger,TriggerON)),NA())</f>
        <v>2.0048908252501274E-2</v>
      </c>
      <c r="H1510" s="42">
        <f>_xll.qlCalendarAdvance(Calendar,$H1509,B1510,"f",FALSE)</f>
        <v>49971</v>
      </c>
      <c r="I1510" s="172">
        <f>_xll.qlInterestRateIndexValueDate(Index1M,$H1510)</f>
        <v>49971</v>
      </c>
      <c r="J1510" s="177">
        <f>IFERROR(_xll.qlIndexFixing(Index1M,$H1510,TRUE,_xll.ohTrigger(RecalcTrigger,Trigger1M)),NA())</f>
        <v>2.0441295234333925E-2</v>
      </c>
      <c r="K1510" s="44">
        <f>IFERROR(_xll.qlIndexFixing(Index3M,H1510,TRUE,_xll.ohTrigger(RecalcTrigger,Trigger3M)),NA())</f>
        <v>2.0954295997790393E-2</v>
      </c>
      <c r="L1510" s="44">
        <f>IFERROR(_xll.qlIndexFixing(Index6M,$H1510,TRUE,_xll.ohTrigger(RecalcTrigger,Trigger6M)),NA())</f>
        <v>2.1043156857661727E-2</v>
      </c>
      <c r="M1510" s="178">
        <f>IFERROR(_xll.qlIndexFixing(Index1Y,$H1510,TRUE,_xll.ohTrigger(RecalcTrigger,Trigger1Y)),NA())</f>
        <v>2.1319268344079934E-2</v>
      </c>
      <c r="N1510" s="177">
        <f>IFERROR(_xll.qlIndexFixing(ONIndex1M,I1510,TRUE,_xll.ohTrigger(RecalcTrigger,Trigger1M)),NA())</f>
        <v>2.0441515576574698E-2</v>
      </c>
      <c r="O1510" s="44">
        <f>IFERROR(_xll.qlIndexFixing(ONIndex3M,I1510,TRUE,_xll.ohTrigger(RecalcTrigger,Trigger3M)),NA())</f>
        <v>2.0949682669045844E-2</v>
      </c>
      <c r="P1510" s="44">
        <f>IFERROR(_xll.qlIndexFixing(ONIndex6M,I1510,TRUE,_xll.ohTrigger(RecalcTrigger,Trigger6M)),NA())</f>
        <v>2.1036344119758077E-2</v>
      </c>
      <c r="Q1510" s="178">
        <f>IFERROR(_xll.qlIndexFixing(ONIndex1Y,I1510,TRUE,_xll.ohTrigger(RecalcTrigger,Trigger1Y)),NA())</f>
        <v>2.1309894731843526E-2</v>
      </c>
    </row>
    <row r="1511" spans="2:17" x14ac:dyDescent="0.2">
      <c r="B1511" s="39" t="s">
        <v>42</v>
      </c>
      <c r="D1511" s="42">
        <f>_xll.qlCalendarAdvance(Calendar,$D1510,B1511,"f",FALSE)</f>
        <v>49978</v>
      </c>
      <c r="E1511" s="172">
        <f>_xll.qlInterestRateIndexValueDate(IndexON,D1511)</f>
        <v>49978</v>
      </c>
      <c r="F1511" s="188">
        <f>IFERROR(_xll.qlIndexFixing(IndexON,D1511,TRUE,_xll.ohTrigger(RecalcTrigger,TriggerON)),NA())</f>
        <v>2.0041381120100565E-2</v>
      </c>
      <c r="H1511" s="42">
        <f>_xll.qlCalendarAdvance(Calendar,$H1510,B1511,"f",FALSE)</f>
        <v>49978</v>
      </c>
      <c r="I1511" s="172">
        <f>_xll.qlInterestRateIndexValueDate(Index1M,$H1511)</f>
        <v>49978</v>
      </c>
      <c r="J1511" s="177">
        <f>IFERROR(_xll.qlIndexFixing(Index1M,$H1511,TRUE,_xll.ohTrigger(RecalcTrigger,Trigger1M)),NA())</f>
        <v>2.0433231584568463E-2</v>
      </c>
      <c r="K1511" s="44">
        <f>IFERROR(_xll.qlIndexFixing(Index3M,H1511,TRUE,_xll.ohTrigger(RecalcTrigger,Trigger3M)),NA())</f>
        <v>2.0946666704448176E-2</v>
      </c>
      <c r="L1511" s="44">
        <f>IFERROR(_xll.qlIndexFixing(Index6M,$H1511,TRUE,_xll.ohTrigger(RecalcTrigger,Trigger6M)),NA())</f>
        <v>2.1035356345542388E-2</v>
      </c>
      <c r="M1511" s="178">
        <f>IFERROR(_xll.qlIndexFixing(Index1Y,$H1511,TRUE,_xll.ohTrigger(RecalcTrigger,Trigger1Y)),NA())</f>
        <v>2.1311269064199667E-2</v>
      </c>
      <c r="N1511" s="177">
        <f>IFERROR(_xll.qlIndexFixing(ONIndex1M,I1511,TRUE,_xll.ohTrigger(RecalcTrigger,Trigger1M)),NA())</f>
        <v>2.0433370752295232E-2</v>
      </c>
      <c r="O1511" s="44">
        <f>IFERROR(_xll.qlIndexFixing(ONIndex3M,I1511,TRUE,_xll.ohTrigger(RecalcTrigger,Trigger3M)),NA())</f>
        <v>2.0941866764937478E-2</v>
      </c>
      <c r="P1511" s="44">
        <f>IFERROR(_xll.qlIndexFixing(ONIndex6M,I1511,TRUE,_xll.ohTrigger(RecalcTrigger,Trigger6M)),NA())</f>
        <v>2.1028119974429993E-2</v>
      </c>
      <c r="Q1511" s="178">
        <f>IFERROR(_xll.qlIndexFixing(ONIndex1Y,I1511,TRUE,_xll.ohTrigger(RecalcTrigger,Trigger1Y)),NA())</f>
        <v>2.1300919984895694E-2</v>
      </c>
    </row>
    <row r="1512" spans="2:17" x14ac:dyDescent="0.2">
      <c r="B1512" s="39" t="s">
        <v>42</v>
      </c>
      <c r="D1512" s="42">
        <f>_xll.qlCalendarAdvance(Calendar,$D1511,B1512,"f",FALSE)</f>
        <v>49985</v>
      </c>
      <c r="E1512" s="172">
        <f>_xll.qlInterestRateIndexValueDate(IndexON,D1512)</f>
        <v>49985</v>
      </c>
      <c r="F1512" s="188">
        <f>IFERROR(_xll.qlIndexFixing(IndexON,D1512,TRUE,_xll.ohTrigger(RecalcTrigger,TriggerON)),NA())</f>
        <v>2.0033888461545857E-2</v>
      </c>
      <c r="H1512" s="42">
        <f>_xll.qlCalendarAdvance(Calendar,$H1511,B1512,"f",FALSE)</f>
        <v>49985</v>
      </c>
      <c r="I1512" s="172">
        <f>_xll.qlInterestRateIndexValueDate(Index1M,$H1512)</f>
        <v>49985</v>
      </c>
      <c r="J1512" s="177">
        <f>IFERROR(_xll.qlIndexFixing(Index1M,$H1512,TRUE,_xll.ohTrigger(RecalcTrigger,Trigger1M)),NA())</f>
        <v>2.0425201533166293E-2</v>
      </c>
      <c r="K1512" s="44">
        <f>IFERROR(_xll.qlIndexFixing(Index3M,H1512,TRUE,_xll.ohTrigger(RecalcTrigger,Trigger3M)),NA())</f>
        <v>2.0939072415307371E-2</v>
      </c>
      <c r="L1512" s="44">
        <f>IFERROR(_xll.qlIndexFixing(Index6M,$H1512,TRUE,_xll.ohTrigger(RecalcTrigger,Trigger6M)),NA())</f>
        <v>2.1027532547203118E-2</v>
      </c>
      <c r="M1512" s="178">
        <f>IFERROR(_xll.qlIndexFixing(Index1Y,$H1512,TRUE,_xll.ohTrigger(RecalcTrigger,Trigger1Y)),NA())</f>
        <v>2.1303314701494935E-2</v>
      </c>
      <c r="N1512" s="177">
        <f>IFERROR(_xll.qlIndexFixing(ONIndex1M,I1512,TRUE,_xll.ohTrigger(RecalcTrigger,Trigger1M)),NA())</f>
        <v>2.0425267159419613E-2</v>
      </c>
      <c r="O1512" s="44">
        <f>IFERROR(_xll.qlIndexFixing(ONIndex3M,I1512,TRUE,_xll.ohTrigger(RecalcTrigger,Trigger3M)),NA())</f>
        <v>2.0934085668828928E-2</v>
      </c>
      <c r="P1512" s="44">
        <f>IFERROR(_xll.qlIndexFixing(ONIndex6M,I1512,TRUE,_xll.ohTrigger(RecalcTrigger,Trigger6M)),NA())</f>
        <v>2.1019934826059794E-2</v>
      </c>
      <c r="Q1512" s="178">
        <f>IFERROR(_xll.qlIndexFixing(ONIndex1Y,I1512,TRUE,_xll.ohTrigger(RecalcTrigger,Trigger1Y)),NA())</f>
        <v>2.1291989159601954E-2</v>
      </c>
    </row>
    <row r="1513" spans="2:17" x14ac:dyDescent="0.2">
      <c r="B1513" s="39" t="s">
        <v>42</v>
      </c>
      <c r="D1513" s="42">
        <f>_xll.qlCalendarAdvance(Calendar,$D1512,B1513,"f",FALSE)</f>
        <v>49992</v>
      </c>
      <c r="E1513" s="172">
        <f>_xll.qlInterestRateIndexValueDate(IndexON,D1513)</f>
        <v>49992</v>
      </c>
      <c r="F1513" s="188">
        <f>IFERROR(_xll.qlIndexFixing(IndexON,D1513,TRUE,_xll.ohTrigger(RecalcTrigger,TriggerON)),NA())</f>
        <v>2.0026430276756102E-2</v>
      </c>
      <c r="H1513" s="42">
        <f>_xll.qlCalendarAdvance(Calendar,$H1512,B1513,"f",FALSE)</f>
        <v>49992</v>
      </c>
      <c r="I1513" s="172">
        <f>_xll.qlInterestRateIndexValueDate(Index1M,$H1513)</f>
        <v>49992</v>
      </c>
      <c r="J1513" s="177">
        <f>IFERROR(_xll.qlIndexFixing(Index1M,$H1513,TRUE,_xll.ohTrigger(RecalcTrigger,Trigger1M)),NA())</f>
        <v>2.0417216645176664E-2</v>
      </c>
      <c r="K1513" s="44">
        <f>IFERROR(_xll.qlIndexFixing(Index3M,H1513,TRUE,_xll.ohTrigger(RecalcTrigger,Trigger3M)),NA())</f>
        <v>2.0931513130169766E-2</v>
      </c>
      <c r="L1513" s="44">
        <f>IFERROR(_xll.qlIndexFixing(Index6M,$H1513,TRUE,_xll.ohTrigger(RecalcTrigger,Trigger6M)),NA())</f>
        <v>2.1019808527464975E-2</v>
      </c>
      <c r="M1513" s="178">
        <f>IFERROR(_xll.qlIndexFixing(Index1Y,$H1513,TRUE,_xll.ohTrigger(RecalcTrigger,Trigger1Y)),NA())</f>
        <v>2.1295405254917021E-2</v>
      </c>
      <c r="N1513" s="177">
        <f>IFERROR(_xll.qlIndexFixing(ONIndex1M,I1513,TRUE,_xll.ohTrigger(RecalcTrigger,Trigger1M)),NA())</f>
        <v>2.0417204797947841E-2</v>
      </c>
      <c r="O1513" s="44">
        <f>IFERROR(_xll.qlIndexFixing(ONIndex3M,I1513,TRUE,_xll.ohTrigger(RecalcTrigger,Trigger3M)),NA())</f>
        <v>2.0926339380882286E-2</v>
      </c>
      <c r="P1513" s="44">
        <f>IFERROR(_xll.qlIndexFixing(ONIndex6M,I1513,TRUE,_xll.ohTrigger(RecalcTrigger,Trigger6M)),NA())</f>
        <v>2.1011788674485388E-2</v>
      </c>
      <c r="Q1513" s="178">
        <f>IFERROR(_xll.qlIndexFixing(ONIndex1Y,I1513,TRUE,_xll.ohTrigger(RecalcTrigger,Trigger1Y)),NA())</f>
        <v>2.1283102255962305E-2</v>
      </c>
    </row>
    <row r="1514" spans="2:17" x14ac:dyDescent="0.2">
      <c r="B1514" s="39" t="s">
        <v>42</v>
      </c>
      <c r="D1514" s="42">
        <f>_xll.qlCalendarAdvance(Calendar,$D1513,B1514,"f",FALSE)</f>
        <v>49999</v>
      </c>
      <c r="E1514" s="172">
        <f>_xll.qlInterestRateIndexValueDate(IndexON,D1514)</f>
        <v>49999</v>
      </c>
      <c r="F1514" s="188">
        <f>IFERROR(_xll.qlIndexFixing(IndexON,D1514,TRUE,_xll.ohTrigger(RecalcTrigger,TriggerON)),NA())</f>
        <v>2.0019006565812347E-2</v>
      </c>
      <c r="H1514" s="42">
        <f>_xll.qlCalendarAdvance(Calendar,$H1513,B1514,"f",FALSE)</f>
        <v>49999</v>
      </c>
      <c r="I1514" s="172">
        <f>_xll.qlInterestRateIndexValueDate(Index1M,$H1514)</f>
        <v>49999</v>
      </c>
      <c r="J1514" s="177">
        <f>IFERROR(_xll.qlIndexFixing(Index1M,$H1514,TRUE,_xll.ohTrigger(RecalcTrigger,Trigger1M)),NA())</f>
        <v>2.0409273065465812E-2</v>
      </c>
      <c r="K1514" s="44">
        <f>IFERROR(_xll.qlIndexFixing(Index3M,H1514,TRUE,_xll.ohTrigger(RecalcTrigger,Trigger3M)),NA())</f>
        <v>2.0923988848836266E-2</v>
      </c>
      <c r="L1514" s="44">
        <f>IFERROR(_xll.qlIndexFixing(Index6M,$H1514,TRUE,_xll.ohTrigger(RecalcTrigger,Trigger6M)),NA())</f>
        <v>2.1012123937839029E-2</v>
      </c>
      <c r="M1514" s="178">
        <f>IFERROR(_xll.qlIndexFixing(Index1Y,$H1514,TRUE,_xll.ohTrigger(RecalcTrigger,Trigger1Y)),NA())</f>
        <v>2.1287540723423426E-2</v>
      </c>
      <c r="N1514" s="177">
        <f>IFERROR(_xll.qlIndexFixing(ONIndex1M,I1514,TRUE,_xll.ohTrigger(RecalcTrigger,Trigger1M)),NA())</f>
        <v>2.0409183667879915E-2</v>
      </c>
      <c r="O1514" s="44">
        <f>IFERROR(_xll.qlIndexFixing(ONIndex3M,I1514,TRUE,_xll.ohTrigger(RecalcTrigger,Trigger3M)),NA())</f>
        <v>2.091862790093546E-2</v>
      </c>
      <c r="P1514" s="44">
        <f>IFERROR(_xll.qlIndexFixing(ONIndex6M,I1514,TRUE,_xll.ohTrigger(RecalcTrigger,Trigger6M)),NA())</f>
        <v>2.1003681520112005E-2</v>
      </c>
      <c r="Q1514" s="178">
        <f>IFERROR(_xll.qlIndexFixing(ONIndex1Y,I1514,TRUE,_xll.ohTrigger(RecalcTrigger,Trigger1Y)),NA())</f>
        <v>2.1274259273976748E-2</v>
      </c>
    </row>
    <row r="1515" spans="2:17" x14ac:dyDescent="0.2">
      <c r="B1515" s="39" t="s">
        <v>42</v>
      </c>
      <c r="D1515" s="42">
        <f>_xll.qlCalendarAdvance(Calendar,$D1514,B1515,"f",FALSE)</f>
        <v>50006</v>
      </c>
      <c r="E1515" s="172">
        <f>_xll.qlInterestRateIndexValueDate(IndexON,D1515)</f>
        <v>50006</v>
      </c>
      <c r="F1515" s="188">
        <f>IFERROR(_xll.qlIndexFixing(IndexON,D1515,TRUE,_xll.ohTrigger(RecalcTrigger,TriggerON)),NA())</f>
        <v>2.00116173285525E-2</v>
      </c>
      <c r="H1515" s="42">
        <f>_xll.qlCalendarAdvance(Calendar,$H1514,B1515,"f",FALSE)</f>
        <v>50006</v>
      </c>
      <c r="I1515" s="172">
        <f>_xll.qlInterestRateIndexValueDate(Index1M,$H1515)</f>
        <v>50006</v>
      </c>
      <c r="J1515" s="177">
        <f>IFERROR(_xll.qlIndexFixing(Index1M,$H1515,TRUE,_xll.ohTrigger(RecalcTrigger,Trigger1M)),NA())</f>
        <v>2.0401370793950158E-2</v>
      </c>
      <c r="K1515" s="44">
        <f>IFERROR(_xll.qlIndexFixing(Index3M,H1515,TRUE,_xll.ohTrigger(RecalcTrigger,Trigger3M)),NA())</f>
        <v>2.0916499571106899E-2</v>
      </c>
      <c r="L1515" s="44">
        <f>IFERROR(_xll.qlIndexFixing(Index6M,$H1515,TRUE,_xll.ohTrigger(RecalcTrigger,Trigger6M)),NA())</f>
        <v>2.1004478777877506E-2</v>
      </c>
      <c r="M1515" s="178">
        <f>IFERROR(_xll.qlIndexFixing(Index1Y,$H1515,TRUE,_xll.ohTrigger(RecalcTrigger,Trigger1Y)),NA())</f>
        <v>2.1279721105977645E-2</v>
      </c>
      <c r="N1515" s="177">
        <f>IFERROR(_xll.qlIndexFixing(ONIndex1M,I1515,TRUE,_xll.ohTrigger(RecalcTrigger,Trigger1M)),NA())</f>
        <v>2.0401203769215837E-2</v>
      </c>
      <c r="O1515" s="44">
        <f>IFERROR(_xll.qlIndexFixing(ONIndex3M,I1515,TRUE,_xll.ohTrigger(RecalcTrigger,Trigger3M)),NA())</f>
        <v>2.0910951229231589E-2</v>
      </c>
      <c r="P1515" s="44">
        <f>IFERROR(_xll.qlIndexFixing(ONIndex6M,I1515,TRUE,_xll.ohTrigger(RecalcTrigger,Trigger6M)),NA())</f>
        <v>2.0995613362453369E-2</v>
      </c>
      <c r="Q1515" s="178">
        <f>IFERROR(_xll.qlIndexFixing(ONIndex1Y,I1515,TRUE,_xll.ohTrigger(RecalcTrigger,Trigger1Y)),NA())</f>
        <v>2.1265460213726328E-2</v>
      </c>
    </row>
    <row r="1516" spans="2:17" x14ac:dyDescent="0.2">
      <c r="B1516" s="39" t="s">
        <v>42</v>
      </c>
      <c r="D1516" s="42">
        <f>_xll.qlCalendarAdvance(Calendar,$D1515,B1516,"f",FALSE)</f>
        <v>50013</v>
      </c>
      <c r="E1516" s="172">
        <f>_xll.qlInterestRateIndexValueDate(IndexON,D1516)</f>
        <v>50013</v>
      </c>
      <c r="F1516" s="188">
        <f>IFERROR(_xll.qlIndexFixing(IndexON,D1516,TRUE,_xll.ohTrigger(RecalcTrigger,TriggerON)),NA())</f>
        <v>2.0004262565219699E-2</v>
      </c>
      <c r="H1516" s="42">
        <f>_xll.qlCalendarAdvance(Calendar,$H1515,B1516,"f",FALSE)</f>
        <v>50013</v>
      </c>
      <c r="I1516" s="172">
        <f>_xll.qlInterestRateIndexValueDate(Index1M,$H1516)</f>
        <v>50013</v>
      </c>
      <c r="J1516" s="177">
        <f>IFERROR(_xll.qlIndexFixing(Index1M,$H1516,TRUE,_xll.ohTrigger(RecalcTrigger,Trigger1M)),NA())</f>
        <v>2.0393509830541057E-2</v>
      </c>
      <c r="K1516" s="44">
        <f>IFERROR(_xll.qlIndexFixing(Index3M,H1516,TRUE,_xll.ohTrigger(RecalcTrigger,Trigger3M)),NA())</f>
        <v>2.0908901468218086E-2</v>
      </c>
      <c r="L1516" s="44">
        <f>IFERROR(_xll.qlIndexFixing(Index6M,$H1516,TRUE,_xll.ohTrigger(RecalcTrigger,Trigger6M)),NA())</f>
        <v>2.0996945276968319E-2</v>
      </c>
      <c r="M1516" s="178">
        <f>IFERROR(_xll.qlIndexFixing(Index1Y,$H1516,TRUE,_xll.ohTrigger(RecalcTrigger,Trigger1Y)),NA())</f>
        <v>2.1271946401548503E-2</v>
      </c>
      <c r="N1516" s="177">
        <f>IFERROR(_xll.qlIndexFixing(ONIndex1M,I1516,TRUE,_xll.ohTrigger(RecalcTrigger,Trigger1M)),NA())</f>
        <v>2.0393265102036651E-2</v>
      </c>
      <c r="O1516" s="44">
        <f>IFERROR(_xll.qlIndexFixing(ONIndex3M,I1516,TRUE,_xll.ohTrigger(RecalcTrigger,Trigger3M)),NA())</f>
        <v>2.0903309365365441E-2</v>
      </c>
      <c r="P1516" s="44">
        <f>IFERROR(_xll.qlIndexFixing(ONIndex6M,I1516,TRUE,_xll.ohTrigger(RecalcTrigger,Trigger6M)),NA())</f>
        <v>2.0987584201914711E-2</v>
      </c>
      <c r="Q1516" s="178">
        <f>IFERROR(_xll.qlIndexFixing(ONIndex1Y,I1516,TRUE,_xll.ohTrigger(RecalcTrigger,Trigger1Y)),NA())</f>
        <v>2.125670507513E-2</v>
      </c>
    </row>
    <row r="1517" spans="2:17" x14ac:dyDescent="0.2">
      <c r="B1517" s="39" t="s">
        <v>42</v>
      </c>
      <c r="D1517" s="42">
        <f>_xll.qlCalendarAdvance(Calendar,$D1516,B1517,"f",FALSE)</f>
        <v>50020</v>
      </c>
      <c r="E1517" s="172">
        <f>_xll.qlInterestRateIndexValueDate(IndexON,D1517)</f>
        <v>50020</v>
      </c>
      <c r="F1517" s="188">
        <f>IFERROR(_xll.qlIndexFixing(IndexON,D1517,TRUE,_xll.ohTrigger(RecalcTrigger,TriggerON)),NA())</f>
        <v>1.9996942275570806E-2</v>
      </c>
      <c r="H1517" s="42">
        <f>_xll.qlCalendarAdvance(Calendar,$H1516,B1517,"f",FALSE)</f>
        <v>50020</v>
      </c>
      <c r="I1517" s="172">
        <f>_xll.qlInterestRateIndexValueDate(Index1M,$H1517)</f>
        <v>50020</v>
      </c>
      <c r="J1517" s="177">
        <f>IFERROR(_xll.qlIndexFixing(Index1M,$H1517,TRUE,_xll.ohTrigger(RecalcTrigger,Trigger1M)),NA())</f>
        <v>2.038569017515493E-2</v>
      </c>
      <c r="K1517" s="44">
        <f>IFERROR(_xll.qlIndexFixing(Index3M,H1517,TRUE,_xll.ohTrigger(RecalcTrigger,Trigger3M)),NA())</f>
        <v>2.0901478044892275E-2</v>
      </c>
      <c r="L1517" s="44">
        <f>IFERROR(_xll.qlIndexFixing(Index6M,$H1517,TRUE,_xll.ohTrigger(RecalcTrigger,Trigger6M)),NA())</f>
        <v>2.0989381358519757E-2</v>
      </c>
      <c r="M1517" s="178">
        <f>IFERROR(_xll.qlIndexFixing(Index1Y,$H1517,TRUE,_xll.ohTrigger(RecalcTrigger,Trigger1Y)),NA())</f>
        <v>2.1264216609111042E-2</v>
      </c>
      <c r="N1517" s="177">
        <f>IFERROR(_xll.qlIndexFixing(ONIndex1M,I1517,TRUE,_xll.ohTrigger(RecalcTrigger,Trigger1M)),NA())</f>
        <v>2.0385367666261311E-2</v>
      </c>
      <c r="O1517" s="44">
        <f>IFERROR(_xll.qlIndexFixing(ONIndex3M,I1517,TRUE,_xll.ohTrigger(RecalcTrigger,Trigger3M)),NA())</f>
        <v>2.0895702309742248E-2</v>
      </c>
      <c r="P1517" s="44">
        <f>IFERROR(_xll.qlIndexFixing(ONIndex6M,I1517,TRUE,_xll.ohTrigger(RecalcTrigger,Trigger6M)),NA())</f>
        <v>2.0979594038171845E-2</v>
      </c>
      <c r="Q1517" s="178">
        <f>IFERROR(_xll.qlIndexFixing(ONIndex1Y,I1517,TRUE,_xll.ohTrigger(RecalcTrigger,Trigger1Y)),NA())</f>
        <v>2.1247993858106717E-2</v>
      </c>
    </row>
    <row r="1518" spans="2:17" x14ac:dyDescent="0.2">
      <c r="B1518" s="39" t="s">
        <v>42</v>
      </c>
      <c r="D1518" s="42">
        <f>_xll.qlCalendarAdvance(Calendar,$D1517,B1518,"f",FALSE)</f>
        <v>50027</v>
      </c>
      <c r="E1518" s="172">
        <f>_xll.qlInterestRateIndexValueDate(IndexON,D1518)</f>
        <v>50027</v>
      </c>
      <c r="F1518" s="188">
        <f>IFERROR(_xll.qlIndexFixing(IndexON,D1518,TRUE,_xll.ohTrigger(RecalcTrigger,TriggerON)),NA())</f>
        <v>1.9989656459848959E-2</v>
      </c>
      <c r="H1518" s="42">
        <f>_xll.qlCalendarAdvance(Calendar,$H1517,B1518,"f",FALSE)</f>
        <v>50027</v>
      </c>
      <c r="I1518" s="172">
        <f>_xll.qlInterestRateIndexValueDate(Index1M,$H1518)</f>
        <v>50027</v>
      </c>
      <c r="J1518" s="177">
        <f>IFERROR(_xll.qlIndexFixing(Index1M,$H1518,TRUE,_xll.ohTrigger(RecalcTrigger,Trigger1M)),NA())</f>
        <v>2.0377911827705666E-2</v>
      </c>
      <c r="K1518" s="44">
        <f>IFERROR(_xll.qlIndexFixing(Index3M,H1518,TRUE,_xll.ohTrigger(RecalcTrigger,Trigger3M)),NA())</f>
        <v>2.0894089620315002E-2</v>
      </c>
      <c r="L1518" s="44">
        <f>IFERROR(_xll.qlIndexFixing(Index6M,$H1518,TRUE,_xll.ohTrigger(RecalcTrigger,Trigger6M)),NA())</f>
        <v>2.0981856870792338E-2</v>
      </c>
      <c r="M1518" s="178">
        <f>IFERROR(_xll.qlIndexFixing(Index1Y,$H1518,TRUE,_xll.ohTrigger(RecalcTrigger,Trigger1Y)),NA())</f>
        <v>2.125653172764741E-2</v>
      </c>
      <c r="N1518" s="177">
        <f>IFERROR(_xll.qlIndexFixing(ONIndex1M,I1518,TRUE,_xll.ohTrigger(RecalcTrigger,Trigger1M)),NA())</f>
        <v>2.0377511461808773E-2</v>
      </c>
      <c r="O1518" s="44">
        <f>IFERROR(_xll.qlIndexFixing(ONIndex3M,I1518,TRUE,_xll.ohTrigger(RecalcTrigger,Trigger3M)),NA())</f>
        <v>2.088813006211887E-2</v>
      </c>
      <c r="P1518" s="44">
        <f>IFERROR(_xll.qlIndexFixing(ONIndex6M,I1518,TRUE,_xll.ohTrigger(RecalcTrigger,Trigger6M)),NA())</f>
        <v>2.0971642871386864E-2</v>
      </c>
      <c r="Q1518" s="178">
        <f>IFERROR(_xll.qlIndexFixing(ONIndex1Y,I1518,TRUE,_xll.ohTrigger(RecalcTrigger,Trigger1Y)),NA())</f>
        <v>2.1239326562899619E-2</v>
      </c>
    </row>
    <row r="1519" spans="2:17" x14ac:dyDescent="0.2">
      <c r="B1519" s="39" t="s">
        <v>42</v>
      </c>
      <c r="D1519" s="42">
        <f>_xll.qlCalendarAdvance(Calendar,$D1518,B1519,"f",FALSE)</f>
        <v>50038</v>
      </c>
      <c r="E1519" s="172">
        <f>_xll.qlInterestRateIndexValueDate(IndexON,D1519)</f>
        <v>50038</v>
      </c>
      <c r="F1519" s="188">
        <f>IFERROR(_xll.qlIndexFixing(IndexON,D1519,TRUE,_xll.ohTrigger(RecalcTrigger,TriggerON)),NA())</f>
        <v>1.9978276971845954E-2</v>
      </c>
      <c r="H1519" s="42">
        <f>_xll.qlCalendarAdvance(Calendar,$H1518,B1519,"f",FALSE)</f>
        <v>50038</v>
      </c>
      <c r="I1519" s="172">
        <f>_xll.qlInterestRateIndexValueDate(Index1M,$H1519)</f>
        <v>50038</v>
      </c>
      <c r="J1519" s="177">
        <f>IFERROR(_xll.qlIndexFixing(Index1M,$H1519,TRUE,_xll.ohTrigger(RecalcTrigger,Trigger1M)),NA())</f>
        <v>2.0365751693199981E-2</v>
      </c>
      <c r="K1519" s="44">
        <f>IFERROR(_xll.qlIndexFixing(Index3M,H1519,TRUE,_xll.ohTrigger(RecalcTrigger,Trigger3M)),NA())</f>
        <v>2.0882629188004095E-2</v>
      </c>
      <c r="L1519" s="44">
        <f>IFERROR(_xll.qlIndexFixing(Index6M,$H1519,TRUE,_xll.ohTrigger(RecalcTrigger,Trigger6M)),NA())</f>
        <v>2.0970112340885815E-2</v>
      </c>
      <c r="M1519" s="178">
        <f>IFERROR(_xll.qlIndexFixing(Index1Y,$H1519,TRUE,_xll.ohTrigger(RecalcTrigger,Trigger1Y)),NA())</f>
        <v>2.1244546221409255E-2</v>
      </c>
      <c r="N1519" s="177">
        <f>IFERROR(_xll.qlIndexFixing(ONIndex1M,I1519,TRUE,_xll.ohTrigger(RecalcTrigger,Trigger1M)),NA())</f>
        <v>2.0365249301922406E-2</v>
      </c>
      <c r="O1519" s="44">
        <f>IFERROR(_xll.qlIndexFixing(ONIndex3M,I1519,TRUE,_xll.ohTrigger(RecalcTrigger,Trigger3M)),NA())</f>
        <v>2.0876301142339626E-2</v>
      </c>
      <c r="P1519" s="44">
        <f>IFERROR(_xll.qlIndexFixing(ONIndex6M,I1519,TRUE,_xll.ohTrigger(RecalcTrigger,Trigger6M)),NA())</f>
        <v>2.0959226970596045E-2</v>
      </c>
      <c r="Q1519" s="178">
        <f>IFERROR(_xll.qlIndexFixing(ONIndex1Y,I1519,TRUE,_xll.ohTrigger(RecalcTrigger,Trigger1Y)),NA())</f>
        <v>2.1225795267207914E-2</v>
      </c>
    </row>
    <row r="1520" spans="2:17" x14ac:dyDescent="0.2">
      <c r="B1520" s="39" t="s">
        <v>42</v>
      </c>
      <c r="D1520" s="42">
        <f>_xll.qlCalendarAdvance(Calendar,$D1519,B1520,"f",FALSE)</f>
        <v>50045</v>
      </c>
      <c r="E1520" s="172">
        <f>_xll.qlInterestRateIndexValueDate(IndexON,D1520)</f>
        <v>50045</v>
      </c>
      <c r="F1520" s="188">
        <f>IFERROR(_xll.qlIndexFixing(IndexON,D1520,TRUE,_xll.ohTrigger(RecalcTrigger,TriggerON)),NA())</f>
        <v>1.9971079802844072E-2</v>
      </c>
      <c r="H1520" s="42">
        <f>_xll.qlCalendarAdvance(Calendar,$H1519,B1520,"f",FALSE)</f>
        <v>50045</v>
      </c>
      <c r="I1520" s="172">
        <f>_xll.qlInterestRateIndexValueDate(Index1M,$H1520)</f>
        <v>50045</v>
      </c>
      <c r="J1520" s="177">
        <f>IFERROR(_xll.qlIndexFixing(Index1M,$H1520,TRUE,_xll.ohTrigger(RecalcTrigger,Trigger1M)),NA())</f>
        <v>2.035807704300735E-2</v>
      </c>
      <c r="K1520" s="44">
        <f>IFERROR(_xll.qlIndexFixing(Index3M,H1520,TRUE,_xll.ohTrigger(RecalcTrigger,Trigger3M)),NA())</f>
        <v>2.0875414366418838E-2</v>
      </c>
      <c r="L1520" s="44">
        <f>IFERROR(_xll.qlIndexFixing(Index6M,$H1520,TRUE,_xll.ohTrigger(RecalcTrigger,Trigger6M)),NA())</f>
        <v>2.0962689244429171E-2</v>
      </c>
      <c r="M1520" s="178">
        <f>IFERROR(_xll.qlIndexFixing(Index1Y,$H1520,TRUE,_xll.ohTrigger(RecalcTrigger,Trigger1Y)),NA())</f>
        <v>2.1236976820667941E-2</v>
      </c>
      <c r="N1520" s="177">
        <f>IFERROR(_xll.qlIndexFixing(ONIndex1M,I1520,TRUE,_xll.ohTrigger(RecalcTrigger,Trigger1M)),NA())</f>
        <v>2.0357499121160805E-2</v>
      </c>
      <c r="O1520" s="44">
        <f>IFERROR(_xll.qlIndexFixing(ONIndex3M,I1520,TRUE,_xll.ohTrigger(RecalcTrigger,Trigger3M)),NA())</f>
        <v>2.0868818401094114E-2</v>
      </c>
      <c r="P1520" s="44">
        <f>IFERROR(_xll.qlIndexFixing(ONIndex6M,I1520,TRUE,_xll.ohTrigger(RecalcTrigger,Trigger6M)),NA())</f>
        <v>2.0951376081644879E-2</v>
      </c>
      <c r="Q1520" s="178">
        <f>IFERROR(_xll.qlIndexFixing(ONIndex1Y,I1520,TRUE,_xll.ohTrigger(RecalcTrigger,Trigger1Y)),NA())</f>
        <v>2.1217240913478097E-2</v>
      </c>
    </row>
    <row r="1521" spans="2:17" x14ac:dyDescent="0.2">
      <c r="B1521" s="39" t="s">
        <v>42</v>
      </c>
      <c r="D1521" s="42">
        <f>_xll.qlCalendarAdvance(Calendar,$D1520,B1521,"f",FALSE)</f>
        <v>50052</v>
      </c>
      <c r="E1521" s="172">
        <f>_xll.qlInterestRateIndexValueDate(IndexON,D1521)</f>
        <v>50052</v>
      </c>
      <c r="F1521" s="188">
        <f>IFERROR(_xll.qlIndexFixing(IndexON,D1521,TRUE,_xll.ohTrigger(RecalcTrigger,TriggerON)),NA())</f>
        <v>1.9963917107688189E-2</v>
      </c>
      <c r="H1521" s="42">
        <f>_xll.qlCalendarAdvance(Calendar,$H1520,B1521,"f",FALSE)</f>
        <v>50052</v>
      </c>
      <c r="I1521" s="172">
        <f>_xll.qlInterestRateIndexValueDate(Index1M,$H1521)</f>
        <v>50052</v>
      </c>
      <c r="J1521" s="177">
        <f>IFERROR(_xll.qlIndexFixing(Index1M,$H1521,TRUE,_xll.ohTrigger(RecalcTrigger,Trigger1M)),NA())</f>
        <v>2.0350443698002051E-2</v>
      </c>
      <c r="K1521" s="44">
        <f>IFERROR(_xll.qlIndexFixing(Index3M,H1521,TRUE,_xll.ohTrigger(RecalcTrigger,Trigger3M)),NA())</f>
        <v>2.0868071498028516E-2</v>
      </c>
      <c r="L1521" s="44">
        <f>IFERROR(_xll.qlIndexFixing(Index6M,$H1521,TRUE,_xll.ohTrigger(RecalcTrigger,Trigger6M)),NA())</f>
        <v>2.0955305577135534E-2</v>
      </c>
      <c r="M1521" s="178">
        <f>IFERROR(_xll.qlIndexFixing(Index1Y,$H1521,TRUE,_xll.ohTrigger(RecalcTrigger,Trigger1Y)),NA())</f>
        <v>2.1229452327308884E-2</v>
      </c>
      <c r="N1521" s="177">
        <f>IFERROR(_xll.qlIndexFixing(ONIndex1M,I1521,TRUE,_xll.ohTrigger(RecalcTrigger,Trigger1M)),NA())</f>
        <v>2.0349790171722004E-2</v>
      </c>
      <c r="O1521" s="44">
        <f>IFERROR(_xll.qlIndexFixing(ONIndex3M,I1521,TRUE,_xll.ohTrigger(RecalcTrigger,Trigger3M)),NA())</f>
        <v>2.0861370467848417E-2</v>
      </c>
      <c r="P1521" s="44">
        <f>IFERROR(_xll.qlIndexFixing(ONIndex6M,I1521,TRUE,_xll.ohTrigger(RecalcTrigger,Trigger6M)),NA())</f>
        <v>2.0943564189651598E-2</v>
      </c>
      <c r="Q1521" s="178">
        <f>IFERROR(_xll.qlIndexFixing(ONIndex1Y,I1521,TRUE,_xll.ohTrigger(RecalcTrigger,Trigger1Y)),NA())</f>
        <v>2.1208730481159233E-2</v>
      </c>
    </row>
    <row r="1522" spans="2:17" x14ac:dyDescent="0.2">
      <c r="B1522" s="39" t="s">
        <v>42</v>
      </c>
      <c r="D1522" s="42">
        <f>_xll.qlCalendarAdvance(Calendar,$D1521,B1522,"f",FALSE)</f>
        <v>50059</v>
      </c>
      <c r="E1522" s="172">
        <f>_xll.qlInterestRateIndexValueDate(IndexON,D1522)</f>
        <v>50059</v>
      </c>
      <c r="F1522" s="188">
        <f>IFERROR(_xll.qlIndexFixing(IndexON,D1522,TRUE,_xll.ohTrigger(RecalcTrigger,TriggerON)),NA())</f>
        <v>1.9956788886297261E-2</v>
      </c>
      <c r="H1522" s="42">
        <f>_xll.qlCalendarAdvance(Calendar,$H1521,B1522,"f",FALSE)</f>
        <v>50059</v>
      </c>
      <c r="I1522" s="172">
        <f>_xll.qlInterestRateIndexValueDate(Index1M,$H1522)</f>
        <v>50059</v>
      </c>
      <c r="J1522" s="177">
        <f>IFERROR(_xll.qlIndexFixing(Index1M,$H1522,TRUE,_xll.ohTrigger(RecalcTrigger,Trigger1M)),NA())</f>
        <v>2.0342851658095198E-2</v>
      </c>
      <c r="K1522" s="44">
        <f>IFERROR(_xll.qlIndexFixing(Index3M,H1522,TRUE,_xll.ohTrigger(RecalcTrigger,Trigger3M)),NA())</f>
        <v>2.0860845153150179E-2</v>
      </c>
      <c r="L1522" s="44">
        <f>IFERROR(_xll.qlIndexFixing(Index6M,$H1522,TRUE,_xll.ohTrigger(RecalcTrigger,Trigger6M)),NA())</f>
        <v>2.0947961338573844E-2</v>
      </c>
      <c r="M1522" s="178">
        <f>IFERROR(_xll.qlIndexFixing(Index1Y,$H1522,TRUE,_xll.ohTrigger(RecalcTrigger,Trigger1Y)),NA())</f>
        <v>2.1221972740340878E-2</v>
      </c>
      <c r="N1522" s="177">
        <f>IFERROR(_xll.qlIndexFixing(ONIndex1M,I1522,TRUE,_xll.ohTrigger(RecalcTrigger,Trigger1M)),NA())</f>
        <v>2.0342122453606004E-2</v>
      </c>
      <c r="O1522" s="44">
        <f>IFERROR(_xll.qlIndexFixing(ONIndex3M,I1522,TRUE,_xll.ohTrigger(RecalcTrigger,Trigger3M)),NA())</f>
        <v>2.0853957342845675E-2</v>
      </c>
      <c r="P1522" s="44">
        <f>IFERROR(_xll.qlIndexFixing(ONIndex6M,I1522,TRUE,_xll.ohTrigger(RecalcTrigger,Trigger6M)),NA())</f>
        <v>2.0935791294616202E-2</v>
      </c>
      <c r="Q1522" s="178">
        <f>IFERROR(_xll.qlIndexFixing(ONIndex1Y,I1522,TRUE,_xll.ohTrigger(RecalcTrigger,Trigger1Y)),NA())</f>
        <v>2.1200263970737598E-2</v>
      </c>
    </row>
    <row r="1523" spans="2:17" x14ac:dyDescent="0.2">
      <c r="B1523" s="39" t="s">
        <v>42</v>
      </c>
      <c r="D1523" s="42">
        <f>_xll.qlCalendarAdvance(Calendar,$D1522,B1523,"f",FALSE)</f>
        <v>50066</v>
      </c>
      <c r="E1523" s="172">
        <f>_xll.qlInterestRateIndexValueDate(IndexON,D1523)</f>
        <v>50066</v>
      </c>
      <c r="F1523" s="188">
        <f>IFERROR(_xll.qlIndexFixing(IndexON,D1523,TRUE,_xll.ohTrigger(RecalcTrigger,TriggerON)),NA())</f>
        <v>1.9949695138833379E-2</v>
      </c>
      <c r="H1523" s="42">
        <f>_xll.qlCalendarAdvance(Calendar,$H1522,B1523,"f",FALSE)</f>
        <v>50066</v>
      </c>
      <c r="I1523" s="172">
        <f>_xll.qlInterestRateIndexValueDate(Index1M,$H1523)</f>
        <v>50066</v>
      </c>
      <c r="J1523" s="177">
        <f>IFERROR(_xll.qlIndexFixing(Index1M,$H1523,TRUE,_xll.ohTrigger(RecalcTrigger,Trigger1M)),NA())</f>
        <v>2.0335300923210974E-2</v>
      </c>
      <c r="K1523" s="44">
        <f>IFERROR(_xll.qlIndexFixing(Index3M,H1523,TRUE,_xll.ohTrigger(RecalcTrigger,Trigger3M)),NA())</f>
        <v>2.085365380809396E-2</v>
      </c>
      <c r="L1523" s="44">
        <f>IFERROR(_xll.qlIndexFixing(Index6M,$H1523,TRUE,_xll.ohTrigger(RecalcTrigger,Trigger6M)),NA())</f>
        <v>2.0940656528316157E-2</v>
      </c>
      <c r="M1523" s="178">
        <f>IFERROR(_xll.qlIndexFixing(Index1Y,$H1523,TRUE,_xll.ohTrigger(RecalcTrigger,Trigger1Y)),NA())</f>
        <v>2.1214538058777599E-2</v>
      </c>
      <c r="N1523" s="177">
        <f>IFERROR(_xll.qlIndexFixing(ONIndex1M,I1523,TRUE,_xll.ohTrigger(RecalcTrigger,Trigger1M)),NA())</f>
        <v>2.0334495966974897E-2</v>
      </c>
      <c r="O1523" s="44">
        <f>IFERROR(_xll.qlIndexFixing(ONIndex3M,I1523,TRUE,_xll.ohTrigger(RecalcTrigger,Trigger3M)),NA())</f>
        <v>2.0846579025761702E-2</v>
      </c>
      <c r="P1523" s="44">
        <f>IFERROR(_xll.qlIndexFixing(ONIndex6M,I1523,TRUE,_xll.ohTrigger(RecalcTrigger,Trigger6M)),NA())</f>
        <v>2.0928057396457644E-2</v>
      </c>
      <c r="Q1523" s="178">
        <f>IFERROR(_xll.qlIndexFixing(ONIndex1Y,I1523,TRUE,_xll.ohTrigger(RecalcTrigger,Trigger1Y)),NA())</f>
        <v>2.1191841381807963E-2</v>
      </c>
    </row>
    <row r="1524" spans="2:17" x14ac:dyDescent="0.2">
      <c r="B1524" s="39" t="s">
        <v>42</v>
      </c>
      <c r="D1524" s="42">
        <f>_xll.qlCalendarAdvance(Calendar,$D1523,B1524,"f",FALSE)</f>
        <v>50073</v>
      </c>
      <c r="E1524" s="172">
        <f>_xll.qlInterestRateIndexValueDate(IndexON,D1524)</f>
        <v>50073</v>
      </c>
      <c r="F1524" s="188">
        <f>IFERROR(_xll.qlIndexFixing(IndexON,D1524,TRUE,_xll.ohTrigger(RecalcTrigger,TriggerON)),NA())</f>
        <v>1.9942635864972358E-2</v>
      </c>
      <c r="H1524" s="42">
        <f>_xll.qlCalendarAdvance(Calendar,$H1523,B1524,"f",FALSE)</f>
        <v>50073</v>
      </c>
      <c r="I1524" s="172">
        <f>_xll.qlInterestRateIndexValueDate(Index1M,$H1524)</f>
        <v>50073</v>
      </c>
      <c r="J1524" s="177">
        <f>IFERROR(_xll.qlIndexFixing(Index1M,$H1524,TRUE,_xll.ohTrigger(RecalcTrigger,Trigger1M)),NA())</f>
        <v>2.03276936067153E-2</v>
      </c>
      <c r="K1524" s="44">
        <f>IFERROR(_xll.qlIndexFixing(Index3M,H1524,TRUE,_xll.ohTrigger(RecalcTrigger,Trigger3M)),NA())</f>
        <v>2.0846587342883437E-2</v>
      </c>
      <c r="L1524" s="44">
        <f>IFERROR(_xll.qlIndexFixing(Index6M,$H1524,TRUE,_xll.ohTrigger(RecalcTrigger,Trigger6M)),NA())</f>
        <v>2.0933391145936311E-2</v>
      </c>
      <c r="M1524" s="178">
        <f>IFERROR(_xll.qlIndexFixing(Index1Y,$H1524,TRUE,_xll.ohTrigger(RecalcTrigger,Trigger1Y)),NA())</f>
        <v>2.1207148281639387E-2</v>
      </c>
      <c r="N1524" s="177">
        <f>IFERROR(_xll.qlIndexFixing(ONIndex1M,I1524,TRUE,_xll.ohTrigger(RecalcTrigger,Trigger1M)),NA())</f>
        <v>2.0326910711747637E-2</v>
      </c>
      <c r="O1524" s="44">
        <f>IFERROR(_xll.qlIndexFixing(ONIndex3M,I1524,TRUE,_xll.ohTrigger(RecalcTrigger,Trigger3M)),NA())</f>
        <v>2.0839235516758592E-2</v>
      </c>
      <c r="P1524" s="44">
        <f>IFERROR(_xll.qlIndexFixing(ONIndex6M,I1524,TRUE,_xll.ohTrigger(RecalcTrigger,Trigger6M)),NA())</f>
        <v>2.0920362495256972E-2</v>
      </c>
      <c r="Q1524" s="178">
        <f>IFERROR(_xll.qlIndexFixing(ONIndex1Y,I1524,TRUE,_xll.ohTrigger(RecalcTrigger,Trigger1Y)),NA())</f>
        <v>2.1183462714613466E-2</v>
      </c>
    </row>
    <row r="1525" spans="2:17" x14ac:dyDescent="0.2">
      <c r="B1525" s="39" t="s">
        <v>42</v>
      </c>
      <c r="D1525" s="42">
        <f>_xll.qlCalendarAdvance(Calendar,$D1524,B1525,"f",FALSE)</f>
        <v>50080</v>
      </c>
      <c r="E1525" s="172">
        <f>_xll.qlInterestRateIndexValueDate(IndexON,D1525)</f>
        <v>50080</v>
      </c>
      <c r="F1525" s="188">
        <f>IFERROR(_xll.qlIndexFixing(IndexON,D1525,TRUE,_xll.ohTrigger(RecalcTrigger,TriggerON)),NA())</f>
        <v>1.9935611064957337E-2</v>
      </c>
      <c r="H1525" s="42">
        <f>_xll.qlCalendarAdvance(Calendar,$H1524,B1525,"f",FALSE)</f>
        <v>50080</v>
      </c>
      <c r="I1525" s="172">
        <f>_xll.qlInterestRateIndexValueDate(Index1M,$H1525)</f>
        <v>50080</v>
      </c>
      <c r="J1525" s="177">
        <f>IFERROR(_xll.qlIndexFixing(Index1M,$H1525,TRUE,_xll.ohTrigger(RecalcTrigger,Trigger1M)),NA())</f>
        <v>2.0320217878534719E-2</v>
      </c>
      <c r="K1525" s="44">
        <f>IFERROR(_xll.qlIndexFixing(Index3M,H1525,TRUE,_xll.ohTrigger(RecalcTrigger,Trigger3M)),NA())</f>
        <v>2.0839376116701513E-2</v>
      </c>
      <c r="L1525" s="44">
        <f>IFERROR(_xll.qlIndexFixing(Index6M,$H1525,TRUE,_xll.ohTrigger(RecalcTrigger,Trigger6M)),NA())</f>
        <v>2.092616519100993E-2</v>
      </c>
      <c r="M1525" s="178">
        <f>IFERROR(_xll.qlIndexFixing(Index1Y,$H1525,TRUE,_xll.ohTrigger(RecalcTrigger,Trigger1Y)),NA())</f>
        <v>2.1199803407952134E-2</v>
      </c>
      <c r="N1525" s="177">
        <f>IFERROR(_xll.qlIndexFixing(ONIndex1M,I1525,TRUE,_xll.ohTrigger(RecalcTrigger,Trigger1M)),NA())</f>
        <v>2.0319366687843177E-2</v>
      </c>
      <c r="O1525" s="44">
        <f>IFERROR(_xll.qlIndexFixing(ONIndex3M,I1525,TRUE,_xll.ohTrigger(RecalcTrigger,Trigger3M)),NA())</f>
        <v>2.0831926815755297E-2</v>
      </c>
      <c r="P1525" s="44">
        <f>IFERROR(_xll.qlIndexFixing(ONIndex6M,I1525,TRUE,_xll.ohTrigger(RecalcTrigger,Trigger6M)),NA())</f>
        <v>2.0912706590933139E-2</v>
      </c>
      <c r="Q1525" s="178">
        <f>IFERROR(_xll.qlIndexFixing(ONIndex1Y,I1525,TRUE,_xll.ohTrigger(RecalcTrigger,Trigger1Y)),NA())</f>
        <v>2.117512796907306E-2</v>
      </c>
    </row>
    <row r="1526" spans="2:17" x14ac:dyDescent="0.2">
      <c r="B1526" s="39" t="s">
        <v>42</v>
      </c>
      <c r="D1526" s="42">
        <f>_xll.qlCalendarAdvance(Calendar,$D1525,B1526,"f",FALSE)</f>
        <v>50087</v>
      </c>
      <c r="E1526" s="172">
        <f>_xll.qlInterestRateIndexValueDate(IndexON,D1526)</f>
        <v>50087</v>
      </c>
      <c r="F1526" s="188">
        <f>IFERROR(_xll.qlIndexFixing(IndexON,D1526,TRUE,_xll.ohTrigger(RecalcTrigger,TriggerON)),NA())</f>
        <v>1.9928620738626224E-2</v>
      </c>
      <c r="H1526" s="42">
        <f>_xll.qlCalendarAdvance(Calendar,$H1525,B1526,"f",FALSE)</f>
        <v>50087</v>
      </c>
      <c r="I1526" s="172">
        <f>_xll.qlInterestRateIndexValueDate(Index1M,$H1526)</f>
        <v>50087</v>
      </c>
      <c r="J1526" s="177">
        <f>IFERROR(_xll.qlIndexFixing(Index1M,$H1526,TRUE,_xll.ohTrigger(RecalcTrigger,Trigger1M)),NA())</f>
        <v>2.0312783447802019E-2</v>
      </c>
      <c r="K1526" s="44">
        <f>IFERROR(_xll.qlIndexFixing(Index3M,H1526,TRUE,_xll.ohTrigger(RecalcTrigger,Trigger3M)),NA())</f>
        <v>2.0832289769993011E-2</v>
      </c>
      <c r="L1526" s="44">
        <f>IFERROR(_xll.qlIndexFixing(Index6M,$H1526,TRUE,_xll.ohTrigger(RecalcTrigger,Trigger6M)),NA())</f>
        <v>2.0918978663115304E-2</v>
      </c>
      <c r="M1526" s="178">
        <f>IFERROR(_xll.qlIndexFixing(Index1Y,$H1526,TRUE,_xll.ohTrigger(RecalcTrigger,Trigger1Y)),NA())</f>
        <v>2.1192503436747501E-2</v>
      </c>
      <c r="N1526" s="177">
        <f>IFERROR(_xll.qlIndexFixing(ONIndex1M,I1526,TRUE,_xll.ohTrigger(RecalcTrigger,Trigger1M)),NA())</f>
        <v>2.0311863895261517E-2</v>
      </c>
      <c r="O1526" s="44">
        <f>IFERROR(_xll.qlIndexFixing(ONIndex3M,I1526,TRUE,_xll.ohTrigger(RecalcTrigger,Trigger3M)),NA())</f>
        <v>2.0824652922913911E-2</v>
      </c>
      <c r="P1526" s="44">
        <f>IFERROR(_xll.qlIndexFixing(ONIndex6M,I1526,TRUE,_xll.ohTrigger(RecalcTrigger,Trigger6M)),NA())</f>
        <v>2.0905089683567191E-2</v>
      </c>
      <c r="Q1526" s="178">
        <f>IFERROR(_xll.qlIndexFixing(ONIndex1Y,I1526,TRUE,_xll.ohTrigger(RecalcTrigger,Trigger1Y)),NA())</f>
        <v>2.1166837145024653E-2</v>
      </c>
    </row>
    <row r="1527" spans="2:17" x14ac:dyDescent="0.2">
      <c r="B1527" s="39" t="s">
        <v>42</v>
      </c>
      <c r="D1527" s="42">
        <f>_xll.qlCalendarAdvance(Calendar,$D1526,B1527,"f",FALSE)</f>
        <v>50094</v>
      </c>
      <c r="E1527" s="172">
        <f>_xll.qlInterestRateIndexValueDate(IndexON,D1527)</f>
        <v>50094</v>
      </c>
      <c r="F1527" s="188">
        <f>IFERROR(_xll.qlIndexFixing(IndexON,D1527,TRUE,_xll.ohTrigger(RecalcTrigger,TriggerON)),NA())</f>
        <v>1.9921664886141111E-2</v>
      </c>
      <c r="H1527" s="42">
        <f>_xll.qlCalendarAdvance(Calendar,$H1526,B1527,"f",FALSE)</f>
        <v>50094</v>
      </c>
      <c r="I1527" s="172">
        <f>_xll.qlInterestRateIndexValueDate(Index1M,$H1527)</f>
        <v>50094</v>
      </c>
      <c r="J1527" s="177">
        <f>IFERROR(_xll.qlIndexFixing(Index1M,$H1527,TRUE,_xll.ohTrigger(RecalcTrigger,Trigger1M)),NA())</f>
        <v>2.0305390314456415E-2</v>
      </c>
      <c r="K1527" s="44">
        <f>IFERROR(_xll.qlIndexFixing(Index3M,H1527,TRUE,_xll.ohTrigger(RecalcTrigger,Trigger3M)),NA())</f>
        <v>2.0825334592364662E-2</v>
      </c>
      <c r="L1527" s="44">
        <f>IFERROR(_xll.qlIndexFixing(Index6M,$H1527,TRUE,_xll.ohTrigger(RecalcTrigger,Trigger6M)),NA())</f>
        <v>2.0911831561833846E-2</v>
      </c>
      <c r="M1527" s="178">
        <f>IFERROR(_xll.qlIndexFixing(Index1Y,$H1527,TRUE,_xll.ohTrigger(RecalcTrigger,Trigger1Y)),NA())</f>
        <v>2.1185248367063814E-2</v>
      </c>
      <c r="N1527" s="177">
        <f>IFERROR(_xll.qlIndexFixing(ONIndex1M,I1527,TRUE,_xll.ohTrigger(RecalcTrigger,Trigger1M)),NA())</f>
        <v>2.0304402334164751E-2</v>
      </c>
      <c r="O1527" s="44">
        <f>IFERROR(_xll.qlIndexFixing(ONIndex3M,I1527,TRUE,_xll.ohTrigger(RecalcTrigger,Trigger3M)),NA())</f>
        <v>2.0817413837910248E-2</v>
      </c>
      <c r="P1527" s="44">
        <f>IFERROR(_xll.qlIndexFixing(ONIndex6M,I1527,TRUE,_xll.ohTrigger(RecalcTrigger,Trigger6M)),NA())</f>
        <v>2.0897511773078081E-2</v>
      </c>
      <c r="Q1527" s="178">
        <f>IFERROR(_xll.qlIndexFixing(ONIndex1Y,I1527,TRUE,_xll.ohTrigger(RecalcTrigger,Trigger1Y)),NA())</f>
        <v>2.115859024279243E-2</v>
      </c>
    </row>
    <row r="1528" spans="2:17" x14ac:dyDescent="0.2">
      <c r="B1528" s="39" t="s">
        <v>42</v>
      </c>
      <c r="D1528" s="42">
        <f>_xll.qlCalendarAdvance(Calendar,$D1527,B1528,"f",FALSE)</f>
        <v>50101</v>
      </c>
      <c r="E1528" s="172">
        <f>_xll.qlInterestRateIndexValueDate(IndexON,D1528)</f>
        <v>50101</v>
      </c>
      <c r="F1528" s="188">
        <f>IFERROR(_xll.qlIndexFixing(IndexON,D1528,TRUE,_xll.ohTrigger(RecalcTrigger,TriggerON)),NA())</f>
        <v>1.9914743507420951E-2</v>
      </c>
      <c r="H1528" s="42">
        <f>_xll.qlCalendarAdvance(Calendar,$H1527,B1528,"f",FALSE)</f>
        <v>50101</v>
      </c>
      <c r="I1528" s="172">
        <f>_xll.qlInterestRateIndexValueDate(Index1M,$H1528)</f>
        <v>50101</v>
      </c>
      <c r="J1528" s="177">
        <f>IFERROR(_xll.qlIndexFixing(Index1M,$H1528,TRUE,_xll.ohTrigger(RecalcTrigger,Trigger1M)),NA())</f>
        <v>2.0298166821373698E-2</v>
      </c>
      <c r="K1528" s="44">
        <f>IFERROR(_xll.qlIndexFixing(Index3M,H1528,TRUE,_xll.ohTrigger(RecalcTrigger,Trigger3M)),NA())</f>
        <v>2.0818320344455594E-2</v>
      </c>
      <c r="L1528" s="44">
        <f>IFERROR(_xll.qlIndexFixing(Index6M,$H1528,TRUE,_xll.ohTrigger(RecalcTrigger,Trigger6M)),NA())</f>
        <v>2.0904929323213479E-2</v>
      </c>
      <c r="M1528" s="178">
        <f>IFERROR(_xll.qlIndexFixing(Index1Y,$H1528,TRUE,_xll.ohTrigger(RecalcTrigger,Trigger1Y)),NA())</f>
        <v>2.1178038197944282E-2</v>
      </c>
      <c r="N1528" s="177">
        <f>IFERROR(_xll.qlIndexFixing(ONIndex1M,I1528,TRUE,_xll.ohTrigger(RecalcTrigger,Trigger1M)),NA())</f>
        <v>2.0296982004390784E-2</v>
      </c>
      <c r="O1528" s="44">
        <f>IFERROR(_xll.qlIndexFixing(ONIndex3M,I1528,TRUE,_xll.ohTrigger(RecalcTrigger,Trigger3M)),NA())</f>
        <v>2.0810209561068493E-2</v>
      </c>
      <c r="P1528" s="44">
        <f>IFERROR(_xll.qlIndexFixing(ONIndex6M,I1528,TRUE,_xll.ohTrigger(RecalcTrigger,Trigger6M)),NA())</f>
        <v>2.0889972859384764E-2</v>
      </c>
      <c r="Q1528" s="178">
        <f>IFERROR(_xll.qlIndexFixing(ONIndex1Y,I1528,TRUE,_xll.ohTrigger(RecalcTrigger,Trigger1Y)),NA())</f>
        <v>2.1150387262214299E-2</v>
      </c>
    </row>
    <row r="1529" spans="2:17" x14ac:dyDescent="0.2">
      <c r="B1529" s="39" t="s">
        <v>42</v>
      </c>
      <c r="D1529" s="42">
        <f>_xll.qlCalendarAdvance(Calendar,$D1528,B1529,"f",FALSE)</f>
        <v>50108</v>
      </c>
      <c r="E1529" s="172">
        <f>_xll.qlInterestRateIndexValueDate(IndexON,D1529)</f>
        <v>50108</v>
      </c>
      <c r="F1529" s="188">
        <f>IFERROR(_xll.qlIndexFixing(IndexON,D1529,TRUE,_xll.ohTrigger(RecalcTrigger,TriggerON)),NA())</f>
        <v>1.9907856602546792E-2</v>
      </c>
      <c r="H1529" s="42">
        <f>_xll.qlCalendarAdvance(Calendar,$H1528,B1529,"f",FALSE)</f>
        <v>50108</v>
      </c>
      <c r="I1529" s="172">
        <f>_xll.qlInterestRateIndexValueDate(Index1M,$H1529)</f>
        <v>50108</v>
      </c>
      <c r="J1529" s="177">
        <f>IFERROR(_xll.qlIndexFixing(Index1M,$H1529,TRUE,_xll.ohTrigger(RecalcTrigger,Trigger1M)),NA())</f>
        <v>2.029086391497294E-2</v>
      </c>
      <c r="K1529" s="44">
        <f>IFERROR(_xll.qlIndexFixing(Index3M,H1529,TRUE,_xll.ohTrigger(RecalcTrigger,Trigger3M)),NA())</f>
        <v>2.081134109737218E-2</v>
      </c>
      <c r="L1529" s="44">
        <f>IFERROR(_xll.qlIndexFixing(Index6M,$H1529,TRUE,_xll.ohTrigger(RecalcTrigger,Trigger6M)),NA())</f>
        <v>2.0897865901361522E-2</v>
      </c>
      <c r="M1529" s="178">
        <f>IFERROR(_xll.qlIndexFixing(Index1Y,$H1529,TRUE,_xll.ohTrigger(RecalcTrigger,Trigger1Y)),NA())</f>
        <v>2.1170872928438556E-2</v>
      </c>
      <c r="N1529" s="177">
        <f>IFERROR(_xll.qlIndexFixing(ONIndex1M,I1529,TRUE,_xll.ohTrigger(RecalcTrigger,Trigger1M)),NA())</f>
        <v>2.0289602906020665E-2</v>
      </c>
      <c r="O1529" s="44">
        <f>IFERROR(_xll.qlIndexFixing(ONIndex3M,I1529,TRUE,_xll.ohTrigger(RecalcTrigger,Trigger3M)),NA())</f>
        <v>2.0803040092307601E-2</v>
      </c>
      <c r="P1529" s="44">
        <f>IFERROR(_xll.qlIndexFixing(ONIndex6M,I1529,TRUE,_xll.ohTrigger(RecalcTrigger,Trigger6M)),NA())</f>
        <v>2.0882472942811425E-2</v>
      </c>
      <c r="Q1529" s="178">
        <f>IFERROR(_xll.qlIndexFixing(ONIndex1Y,I1529,TRUE,_xll.ohTrigger(RecalcTrigger,Trigger1Y)),NA())</f>
        <v>2.1142228203128166E-2</v>
      </c>
    </row>
    <row r="1530" spans="2:17" x14ac:dyDescent="0.2">
      <c r="B1530" s="39" t="s">
        <v>42</v>
      </c>
      <c r="D1530" s="42">
        <f>_xll.qlCalendarAdvance(Calendar,$D1529,B1530,"f",FALSE)</f>
        <v>50115</v>
      </c>
      <c r="E1530" s="172">
        <f>_xll.qlInterestRateIndexValueDate(IndexON,D1530)</f>
        <v>50115</v>
      </c>
      <c r="F1530" s="188">
        <f>IFERROR(_xll.qlIndexFixing(IndexON,D1530,TRUE,_xll.ohTrigger(RecalcTrigger,TriggerON)),NA())</f>
        <v>1.9901004171275494E-2</v>
      </c>
      <c r="H1530" s="42">
        <f>_xll.qlCalendarAdvance(Calendar,$H1529,B1530,"f",FALSE)</f>
        <v>50115</v>
      </c>
      <c r="I1530" s="172">
        <f>_xll.qlInterestRateIndexValueDate(Index1M,$H1530)</f>
        <v>50115</v>
      </c>
      <c r="J1530" s="177">
        <f>IFERROR(_xll.qlIndexFixing(Index1M,$H1530,TRUE,_xll.ohTrigger(RecalcTrigger,Trigger1M)),NA())</f>
        <v>2.0283602313053633E-2</v>
      </c>
      <c r="K1530" s="44">
        <f>IFERROR(_xll.qlIndexFixing(Index3M,H1530,TRUE,_xll.ohTrigger(RecalcTrigger,Trigger3M)),NA())</f>
        <v>2.0804396850929427E-2</v>
      </c>
      <c r="L1530" s="44">
        <f>IFERROR(_xll.qlIndexFixing(Index6M,$H1530,TRUE,_xll.ohTrigger(RecalcTrigger,Trigger6M)),NA())</f>
        <v>2.0890841909580096E-2</v>
      </c>
      <c r="M1530" s="178">
        <f>IFERROR(_xll.qlIndexFixing(Index1Y,$H1530,TRUE,_xll.ohTrigger(RecalcTrigger,Trigger1Y)),NA())</f>
        <v>2.11637525576025E-2</v>
      </c>
      <c r="N1530" s="177">
        <f>IFERROR(_xll.qlIndexFixing(ONIndex1M,I1530,TRUE,_xll.ohTrigger(RecalcTrigger,Trigger1M)),NA())</f>
        <v>2.0282265038973346E-2</v>
      </c>
      <c r="O1530" s="44">
        <f>IFERROR(_xll.qlIndexFixing(ONIndex3M,I1530,TRUE,_xll.ohTrigger(RecalcTrigger,Trigger3M)),NA())</f>
        <v>2.0795905431546524E-2</v>
      </c>
      <c r="P1530" s="44">
        <f>IFERROR(_xll.qlIndexFixing(ONIndex6M,I1530,TRUE,_xll.ohTrigger(RecalcTrigger,Trigger6M)),NA())</f>
        <v>2.0875012023033879E-2</v>
      </c>
      <c r="Q1530" s="178">
        <f>IFERROR(_xll.qlIndexFixing(ONIndex1Y,I1530,TRUE,_xll.ohTrigger(RecalcTrigger,Trigger1Y)),NA())</f>
        <v>2.1134113065777171E-2</v>
      </c>
    </row>
    <row r="1531" spans="2:17" x14ac:dyDescent="0.2">
      <c r="B1531" s="39" t="s">
        <v>42</v>
      </c>
      <c r="D1531" s="42">
        <f>_xll.qlCalendarAdvance(Calendar,$D1530,B1531,"f",FALSE)</f>
        <v>50122</v>
      </c>
      <c r="E1531" s="172">
        <f>_xll.qlInterestRateIndexValueDate(IndexON,D1531)</f>
        <v>50122</v>
      </c>
      <c r="F1531" s="188">
        <f>IFERROR(_xll.qlIndexFixing(IndexON,D1531,TRUE,_xll.ohTrigger(RecalcTrigger,TriggerON)),NA())</f>
        <v>1.9894186213850196E-2</v>
      </c>
      <c r="H1531" s="42">
        <f>_xll.qlCalendarAdvance(Calendar,$H1530,B1531,"f",FALSE)</f>
        <v>50122</v>
      </c>
      <c r="I1531" s="172">
        <f>_xll.qlInterestRateIndexValueDate(Index1M,$H1531)</f>
        <v>50122</v>
      </c>
      <c r="J1531" s="177">
        <f>IFERROR(_xll.qlIndexFixing(Index1M,$H1531,TRUE,_xll.ohTrigger(RecalcTrigger,Trigger1M)),NA())</f>
        <v>2.02763820155295E-2</v>
      </c>
      <c r="K1531" s="44">
        <f>IFERROR(_xll.qlIndexFixing(Index3M,H1531,TRUE,_xll.ohTrigger(RecalcTrigger,Trigger3M)),NA())</f>
        <v>2.0797487604942336E-2</v>
      </c>
      <c r="L1531" s="44">
        <f>IFERROR(_xll.qlIndexFixing(Index6M,$H1531,TRUE,_xll.ohTrigger(RecalcTrigger,Trigger6M)),NA())</f>
        <v>2.088385734745472E-2</v>
      </c>
      <c r="M1531" s="178">
        <f>IFERROR(_xll.qlIndexFixing(Index1Y,$H1531,TRUE,_xll.ohTrigger(RecalcTrigger,Trigger1Y)),NA())</f>
        <v>2.1156677084497533E-2</v>
      </c>
      <c r="N1531" s="177">
        <f>IFERROR(_xll.qlIndexFixing(ONIndex1M,I1531,TRUE,_xll.ohTrigger(RecalcTrigger,Trigger1M)),NA())</f>
        <v>2.027496840341092E-2</v>
      </c>
      <c r="O1531" s="44">
        <f>IFERROR(_xll.qlIndexFixing(ONIndex3M,I1531,TRUE,_xll.ohTrigger(RecalcTrigger,Trigger3M)),NA())</f>
        <v>2.0788805578785263E-2</v>
      </c>
      <c r="P1531" s="44">
        <f>IFERROR(_xll.qlIndexFixing(ONIndex6M,I1531,TRUE,_xll.ohTrigger(RecalcTrigger,Trigger6M)),NA())</f>
        <v>2.0867590100133171E-2</v>
      </c>
      <c r="Q1531" s="178">
        <f>IFERROR(_xll.qlIndexFixing(ONIndex1Y,I1531,TRUE,_xll.ohTrigger(RecalcTrigger,Trigger1Y)),NA())</f>
        <v>2.1126041849999222E-2</v>
      </c>
    </row>
    <row r="1532" spans="2:17" x14ac:dyDescent="0.2">
      <c r="B1532" s="39" t="s">
        <v>42</v>
      </c>
      <c r="D1532" s="42">
        <f>_xll.qlCalendarAdvance(Calendar,$D1531,B1532,"f",FALSE)</f>
        <v>50129</v>
      </c>
      <c r="E1532" s="172">
        <f>_xll.qlInterestRateIndexValueDate(IndexON,D1532)</f>
        <v>50129</v>
      </c>
      <c r="F1532" s="188">
        <f>IFERROR(_xll.qlIndexFixing(IndexON,D1532,TRUE,_xll.ohTrigger(RecalcTrigger,TriggerON)),NA())</f>
        <v>1.9887402730108805E-2</v>
      </c>
      <c r="H1532" s="42">
        <f>_xll.qlCalendarAdvance(Calendar,$H1531,B1532,"f",FALSE)</f>
        <v>50129</v>
      </c>
      <c r="I1532" s="172">
        <f>_xll.qlInterestRateIndexValueDate(Index1M,$H1532)</f>
        <v>50129</v>
      </c>
      <c r="J1532" s="177">
        <f>IFERROR(_xll.qlIndexFixing(Index1M,$H1532,TRUE,_xll.ohTrigger(RecalcTrigger,Trigger1M)),NA())</f>
        <v>2.0269203022332566E-2</v>
      </c>
      <c r="K1532" s="44">
        <f>IFERROR(_xll.qlIndexFixing(Index3M,H1532,TRUE,_xll.ohTrigger(RecalcTrigger,Trigger3M)),NA())</f>
        <v>2.0790613359232955E-2</v>
      </c>
      <c r="L1532" s="44">
        <f>IFERROR(_xll.qlIndexFixing(Index6M,$H1532,TRUE,_xll.ohTrigger(RecalcTrigger,Trigger6M)),NA())</f>
        <v>2.0876912214574436E-2</v>
      </c>
      <c r="M1532" s="178">
        <f>IFERROR(_xll.qlIndexFixing(Index1Y,$H1532,TRUE,_xll.ohTrigger(RecalcTrigger,Trigger1Y)),NA())</f>
        <v>2.1149646508190845E-2</v>
      </c>
      <c r="N1532" s="177">
        <f>IFERROR(_xll.qlIndexFixing(ONIndex1M,I1532,TRUE,_xll.ohTrigger(RecalcTrigger,Trigger1M)),NA())</f>
        <v>2.0267712999009202E-2</v>
      </c>
      <c r="O1532" s="44">
        <f>IFERROR(_xll.qlIndexFixing(ONIndex3M,I1532,TRUE,_xll.ohTrigger(RecalcTrigger,Trigger3M)),NA())</f>
        <v>2.0781740534104864E-2</v>
      </c>
      <c r="P1532" s="44">
        <f>IFERROR(_xll.qlIndexFixing(ONIndex6M,I1532,TRUE,_xll.ohTrigger(RecalcTrigger,Trigger6M)),NA())</f>
        <v>2.0860207174190348E-2</v>
      </c>
      <c r="Q1532" s="178">
        <f>IFERROR(_xll.qlIndexFixing(ONIndex1Y,I1532,TRUE,_xll.ohTrigger(RecalcTrigger,Trigger1Y)),NA())</f>
        <v>2.1118014555794318E-2</v>
      </c>
    </row>
    <row r="1533" spans="2:17" x14ac:dyDescent="0.2">
      <c r="B1533" s="39" t="s">
        <v>42</v>
      </c>
      <c r="D1533" s="42">
        <f>_xll.qlCalendarAdvance(Calendar,$D1532,B1533,"f",FALSE)</f>
        <v>50137</v>
      </c>
      <c r="E1533" s="172">
        <f>_xll.qlInterestRateIndexValueDate(IndexON,D1533)</f>
        <v>50137</v>
      </c>
      <c r="F1533" s="188">
        <f>IFERROR(_xll.qlIndexFixing(IndexON,D1533,TRUE,_xll.ohTrigger(RecalcTrigger,TriggerON)),NA())</f>
        <v>1.9879692390158965E-2</v>
      </c>
      <c r="H1533" s="42">
        <f>_xll.qlCalendarAdvance(Calendar,$H1532,B1533,"f",FALSE)</f>
        <v>50137</v>
      </c>
      <c r="I1533" s="172">
        <f>_xll.qlInterestRateIndexValueDate(Index1M,$H1533)</f>
        <v>50137</v>
      </c>
      <c r="J1533" s="177">
        <f>IFERROR(_xll.qlIndexFixing(Index1M,$H1533,TRUE,_xll.ohTrigger(RecalcTrigger,Trigger1M)),NA())</f>
        <v>2.0260992898722002E-2</v>
      </c>
      <c r="K1533" s="44">
        <f>IFERROR(_xll.qlIndexFixing(Index3M,H1533,TRUE,_xll.ohTrigger(RecalcTrigger,Trigger3M)),NA())</f>
        <v>2.0782690827276795E-2</v>
      </c>
      <c r="L1533" s="44">
        <f>IFERROR(_xll.qlIndexFixing(Index6M,$H1533,TRUE,_xll.ohTrigger(RecalcTrigger,Trigger6M)),NA())</f>
        <v>2.0868907925237056E-2</v>
      </c>
      <c r="M1533" s="178">
        <f>IFERROR(_xll.qlIndexFixing(Index1Y,$H1533,TRUE,_xll.ohTrigger(RecalcTrigger,Trigger1Y)),NA())</f>
        <v>2.1141666538323722E-2</v>
      </c>
      <c r="N1533" s="177">
        <f>IFERROR(_xll.qlIndexFixing(ONIndex1M,I1533,TRUE,_xll.ohTrigger(RecalcTrigger,Trigger1M)),NA())</f>
        <v>2.0259471595767131E-2</v>
      </c>
      <c r="O1533" s="44">
        <f>IFERROR(_xll.qlIndexFixing(ONIndex3M,I1533,TRUE,_xll.ohTrigger(RecalcTrigger,Trigger3M)),NA())</f>
        <v>2.077370881931162E-2</v>
      </c>
      <c r="P1533" s="44">
        <f>IFERROR(_xll.qlIndexFixing(ONIndex6M,I1533,TRUE,_xll.ohTrigger(RecalcTrigger,Trigger6M)),NA())</f>
        <v>2.0851817295863828E-2</v>
      </c>
      <c r="Q1533" s="178">
        <f>IFERROR(_xll.qlIndexFixing(ONIndex1Y,I1533,TRUE,_xll.ohTrigger(RecalcTrigger,Trigger1Y)),NA())</f>
        <v>2.1108894286926416E-2</v>
      </c>
    </row>
    <row r="1534" spans="2:17" x14ac:dyDescent="0.2">
      <c r="B1534" s="39" t="s">
        <v>42</v>
      </c>
      <c r="D1534" s="42">
        <f>_xll.qlCalendarAdvance(Calendar,$D1533,B1534,"f",FALSE)</f>
        <v>50144</v>
      </c>
      <c r="E1534" s="172">
        <f>_xll.qlInterestRateIndexValueDate(IndexON,D1534)</f>
        <v>50144</v>
      </c>
      <c r="F1534" s="188">
        <f>IFERROR(_xll.qlIndexFixing(IndexON,D1534,TRUE,_xll.ohTrigger(RecalcTrigger,TriggerON)),NA())</f>
        <v>1.9872982778886827E-2</v>
      </c>
      <c r="H1534" s="42">
        <f>_xll.qlCalendarAdvance(Calendar,$H1533,B1534,"f",FALSE)</f>
        <v>50144</v>
      </c>
      <c r="I1534" s="172">
        <f>_xll.qlInterestRateIndexValueDate(Index1M,$H1534)</f>
        <v>50144</v>
      </c>
      <c r="J1534" s="177">
        <f>IFERROR(_xll.qlIndexFixing(Index1M,$H1534,TRUE,_xll.ohTrigger(RecalcTrigger,Trigger1M)),NA())</f>
        <v>2.0253899857587264E-2</v>
      </c>
      <c r="K1534" s="44">
        <f>IFERROR(_xll.qlIndexFixing(Index3M,H1534,TRUE,_xll.ohTrigger(RecalcTrigger,Trigger3M)),NA())</f>
        <v>2.0775889467782464E-2</v>
      </c>
      <c r="L1534" s="44">
        <f>IFERROR(_xll.qlIndexFixing(Index6M,$H1534,TRUE,_xll.ohTrigger(RecalcTrigger,Trigger6M)),NA())</f>
        <v>2.0862044856266731E-2</v>
      </c>
      <c r="M1534" s="178">
        <f>IFERROR(_xll.qlIndexFixing(Index1Y,$H1534,TRUE,_xll.ohTrigger(RecalcTrigger,Trigger1Y)),NA())</f>
        <v>2.1134732166329995E-2</v>
      </c>
      <c r="N1534" s="177">
        <f>IFERROR(_xll.qlIndexFixing(ONIndex1M,I1534,TRUE,_xll.ohTrigger(RecalcTrigger,Trigger1M)),NA())</f>
        <v>2.0252304544373656E-2</v>
      </c>
      <c r="O1534" s="44">
        <f>IFERROR(_xll.qlIndexFixing(ONIndex3M,I1534,TRUE,_xll.ohTrigger(RecalcTrigger,Trigger3M)),NA())</f>
        <v>2.0766718363306458E-2</v>
      </c>
      <c r="P1534" s="44">
        <f>IFERROR(_xll.qlIndexFixing(ONIndex6M,I1534,TRUE,_xll.ohTrigger(RecalcTrigger,Trigger6M)),NA())</f>
        <v>2.0844517934633933E-2</v>
      </c>
      <c r="Q1534" s="178">
        <f>IFERROR(_xll.qlIndexFixing(ONIndex1Y,I1534,TRUE,_xll.ohTrigger(RecalcTrigger,Trigger1Y)),NA())</f>
        <v>2.1100961110551708E-2</v>
      </c>
    </row>
    <row r="1535" spans="2:17" x14ac:dyDescent="0.2">
      <c r="B1535" s="39" t="s">
        <v>42</v>
      </c>
      <c r="D1535" s="42">
        <f>_xll.qlCalendarAdvance(Calendar,$D1534,B1535,"f",FALSE)</f>
        <v>50151</v>
      </c>
      <c r="E1535" s="172">
        <f>_xll.qlInterestRateIndexValueDate(IndexON,D1535)</f>
        <v>50151</v>
      </c>
      <c r="F1535" s="188">
        <f>IFERROR(_xll.qlIndexFixing(IndexON,D1535,TRUE,_xll.ohTrigger(RecalcTrigger,TriggerON)),NA())</f>
        <v>1.9866307641217551E-2</v>
      </c>
      <c r="H1535" s="42">
        <f>_xll.qlCalendarAdvance(Calendar,$H1534,B1535,"f",FALSE)</f>
        <v>50151</v>
      </c>
      <c r="I1535" s="172">
        <f>_xll.qlInterestRateIndexValueDate(Index1M,$H1535)</f>
        <v>50151</v>
      </c>
      <c r="J1535" s="177">
        <f>IFERROR(_xll.qlIndexFixing(Index1M,$H1535,TRUE,_xll.ohTrigger(RecalcTrigger,Trigger1M)),NA())</f>
        <v>2.0246848118123495E-2</v>
      </c>
      <c r="K1535" s="44">
        <f>IFERROR(_xll.qlIndexFixing(Index3M,H1535,TRUE,_xll.ohTrigger(RecalcTrigger,Trigger3M)),NA())</f>
        <v>2.0769123105897055E-2</v>
      </c>
      <c r="L1535" s="44">
        <f>IFERROR(_xll.qlIndexFixing(Index6M,$H1535,TRUE,_xll.ohTrigger(RecalcTrigger,Trigger6M)),NA())</f>
        <v>2.085522121292091E-2</v>
      </c>
      <c r="M1535" s="178">
        <f>IFERROR(_xll.qlIndexFixing(Index1Y,$H1535,TRUE,_xll.ohTrigger(RecalcTrigger,Trigger1Y)),NA())</f>
        <v>2.1127842688241749E-2</v>
      </c>
      <c r="N1535" s="177">
        <f>IFERROR(_xll.qlIndexFixing(ONIndex1M,I1535,TRUE,_xll.ohTrigger(RecalcTrigger,Trigger1M)),NA())</f>
        <v>2.0245178724465074E-2</v>
      </c>
      <c r="O1535" s="44">
        <f>IFERROR(_xll.qlIndexFixing(ONIndex3M,I1535,TRUE,_xll.ohTrigger(RecalcTrigger,Trigger3M)),NA())</f>
        <v>2.0759762715220065E-2</v>
      </c>
      <c r="P1535" s="44">
        <f>IFERROR(_xll.qlIndexFixing(ONIndex6M,I1535,TRUE,_xll.ohTrigger(RecalcTrigger,Trigger6M)),NA())</f>
        <v>2.0837257570280876E-2</v>
      </c>
      <c r="Q1535" s="178">
        <f>IFERROR(_xll.qlIndexFixing(ONIndex1Y,I1535,TRUE,_xll.ohTrigger(RecalcTrigger,Trigger1Y)),NA())</f>
        <v>2.1093071855831091E-2</v>
      </c>
    </row>
    <row r="1536" spans="2:17" x14ac:dyDescent="0.2">
      <c r="B1536" s="39" t="s">
        <v>42</v>
      </c>
      <c r="D1536" s="42">
        <f>_xll.qlCalendarAdvance(Calendar,$D1535,B1536,"f",FALSE)</f>
        <v>50158</v>
      </c>
      <c r="E1536" s="172">
        <f>_xll.qlInterestRateIndexValueDate(IndexON,D1536)</f>
        <v>50158</v>
      </c>
      <c r="F1536" s="188">
        <f>IFERROR(_xll.qlIndexFixing(IndexON,D1536,TRUE,_xll.ohTrigger(RecalcTrigger,TriggerON)),NA())</f>
        <v>1.9859666977475321E-2</v>
      </c>
      <c r="H1536" s="42">
        <f>_xll.qlCalendarAdvance(Calendar,$H1535,B1536,"f",FALSE)</f>
        <v>50158</v>
      </c>
      <c r="I1536" s="172">
        <f>_xll.qlInterestRateIndexValueDate(Index1M,$H1536)</f>
        <v>50158</v>
      </c>
      <c r="J1536" s="177">
        <f>IFERROR(_xll.qlIndexFixing(Index1M,$H1536,TRUE,_xll.ohTrigger(RecalcTrigger,Trigger1M)),NA())</f>
        <v>2.0239837680252358E-2</v>
      </c>
      <c r="K1536" s="44">
        <f>IFERROR(_xll.qlIndexFixing(Index3M,H1536,TRUE,_xll.ohTrigger(RecalcTrigger,Trigger3M)),NA())</f>
        <v>2.0762391741447797E-2</v>
      </c>
      <c r="L1536" s="44">
        <f>IFERROR(_xll.qlIndexFixing(Index6M,$H1536,TRUE,_xll.ohTrigger(RecalcTrigger,Trigger6M)),NA())</f>
        <v>2.0848436994799241E-2</v>
      </c>
      <c r="M1536" s="178">
        <f>IFERROR(_xll.qlIndexFixing(Index1Y,$H1536,TRUE,_xll.ohTrigger(RecalcTrigger,Trigger1Y)),NA())</f>
        <v>2.1120998103151933E-2</v>
      </c>
      <c r="N1536" s="177">
        <f>IFERROR(_xll.qlIndexFixing(ONIndex1M,I1536,TRUE,_xll.ohTrigger(RecalcTrigger,Trigger1M)),NA())</f>
        <v>2.02380941357172E-2</v>
      </c>
      <c r="O1536" s="44">
        <f>IFERROR(_xll.qlIndexFixing(ONIndex3M,I1536,TRUE,_xll.ohTrigger(RecalcTrigger,Trigger3M)),NA())</f>
        <v>2.0752841875214534E-2</v>
      </c>
      <c r="P1536" s="44">
        <f>IFERROR(_xll.qlIndexFixing(ONIndex6M,I1536,TRUE,_xll.ohTrigger(RecalcTrigger,Trigger6M)),NA())</f>
        <v>2.0830036202885704E-2</v>
      </c>
      <c r="Q1536" s="178">
        <f>IFERROR(_xll.qlIndexFixing(ONIndex1Y,I1536,TRUE,_xll.ohTrigger(RecalcTrigger,Trigger1Y)),NA())</f>
        <v>2.108522652268352E-2</v>
      </c>
    </row>
    <row r="1537" spans="2:17" x14ac:dyDescent="0.2">
      <c r="B1537" s="39" t="s">
        <v>42</v>
      </c>
      <c r="D1537" s="42">
        <f>_xll.qlCalendarAdvance(Calendar,$D1536,B1537,"f",FALSE)</f>
        <v>50165</v>
      </c>
      <c r="E1537" s="172">
        <f>_xll.qlInterestRateIndexValueDate(IndexON,D1537)</f>
        <v>50165</v>
      </c>
      <c r="F1537" s="188">
        <f>IFERROR(_xll.qlIndexFixing(IndexON,D1537,TRUE,_xll.ohTrigger(RecalcTrigger,TriggerON)),NA())</f>
        <v>1.9853060787335952E-2</v>
      </c>
      <c r="H1537" s="42">
        <f>_xll.qlCalendarAdvance(Calendar,$H1536,B1537,"f",FALSE)</f>
        <v>50165</v>
      </c>
      <c r="I1537" s="172">
        <f>_xll.qlInterestRateIndexValueDate(Index1M,$H1537)</f>
        <v>50165</v>
      </c>
      <c r="J1537" s="177">
        <f>IFERROR(_xll.qlIndexFixing(Index1M,$H1537,TRUE,_xll.ohTrigger(RecalcTrigger,Trigger1M)),NA())</f>
        <v>2.0232934922797919E-2</v>
      </c>
      <c r="K1537" s="44">
        <f>IFERROR(_xll.qlIndexFixing(Index3M,H1537,TRUE,_xll.ohTrigger(RecalcTrigger,Trigger3M)),NA())</f>
        <v>2.0755812950306943E-2</v>
      </c>
      <c r="L1537" s="44">
        <f>IFERROR(_xll.qlIndexFixing(Index6M,$H1537,TRUE,_xll.ohTrigger(RecalcTrigger,Trigger6M)),NA())</f>
        <v>2.0841817194140876E-2</v>
      </c>
      <c r="M1537" s="178">
        <f>IFERROR(_xll.qlIndexFixing(Index1Y,$H1537,TRUE,_xll.ohTrigger(RecalcTrigger,Trigger1Y)),NA())</f>
        <v>2.1114198410157936E-2</v>
      </c>
      <c r="N1537" s="177">
        <f>IFERROR(_xll.qlIndexFixing(ONIndex1M,I1537,TRUE,_xll.ohTrigger(RecalcTrigger,Trigger1M)),NA())</f>
        <v>2.0231050778373172E-2</v>
      </c>
      <c r="O1537" s="44">
        <f>IFERROR(_xll.qlIndexFixing(ONIndex3M,I1537,TRUE,_xll.ohTrigger(RecalcTrigger,Trigger3M)),NA())</f>
        <v>2.0745955843208819E-2</v>
      </c>
      <c r="P1537" s="44">
        <f>IFERROR(_xll.qlIndexFixing(ONIndex6M,I1537,TRUE,_xll.ohTrigger(RecalcTrigger,Trigger6M)),NA())</f>
        <v>2.0822853832448418E-2</v>
      </c>
      <c r="Q1537" s="178">
        <f>IFERROR(_xll.qlIndexFixing(ONIndex1Y,I1537,TRUE,_xll.ohTrigger(RecalcTrigger,Trigger1Y)),NA())</f>
        <v>2.107742511119004E-2</v>
      </c>
    </row>
    <row r="1538" spans="2:17" x14ac:dyDescent="0.2">
      <c r="B1538" s="39" t="s">
        <v>42</v>
      </c>
      <c r="D1538" s="42">
        <f>_xll.qlCalendarAdvance(Calendar,$D1537,B1538,"f",FALSE)</f>
        <v>50172</v>
      </c>
      <c r="E1538" s="172">
        <f>_xll.qlInterestRateIndexValueDate(IndexON,D1538)</f>
        <v>50172</v>
      </c>
      <c r="F1538" s="188">
        <f>IFERROR(_xll.qlIndexFixing(IndexON,D1538,TRUE,_xll.ohTrigger(RecalcTrigger,TriggerON)),NA())</f>
        <v>1.9846489070961537E-2</v>
      </c>
      <c r="H1538" s="42">
        <f>_xll.qlCalendarAdvance(Calendar,$H1537,B1538,"f",FALSE)</f>
        <v>50172</v>
      </c>
      <c r="I1538" s="172">
        <f>_xll.qlInterestRateIndexValueDate(Index1M,$H1538)</f>
        <v>50172</v>
      </c>
      <c r="J1538" s="177">
        <f>IFERROR(_xll.qlIndexFixing(Index1M,$H1538,TRUE,_xll.ohTrigger(RecalcTrigger,Trigger1M)),NA())</f>
        <v>2.0226009654522949E-2</v>
      </c>
      <c r="K1538" s="44">
        <f>IFERROR(_xll.qlIndexFixing(Index3M,H1538,TRUE,_xll.ohTrigger(RecalcTrigger,Trigger3M)),NA())</f>
        <v>2.0749153702354771E-2</v>
      </c>
      <c r="L1538" s="44">
        <f>IFERROR(_xll.qlIndexFixing(Index6M,$H1538,TRUE,_xll.ohTrigger(RecalcTrigger,Trigger6M)),NA())</f>
        <v>2.0835114260576177E-2</v>
      </c>
      <c r="M1538" s="178">
        <f>IFERROR(_xll.qlIndexFixing(Index1Y,$H1538,TRUE,_xll.ohTrigger(RecalcTrigger,Trigger1Y)),NA())</f>
        <v>2.1107443608363363E-2</v>
      </c>
      <c r="N1538" s="177">
        <f>IFERROR(_xll.qlIndexFixing(ONIndex1M,I1538,TRUE,_xll.ohTrigger(RecalcTrigger,Trigger1M)),NA())</f>
        <v>2.0224048652432991E-2</v>
      </c>
      <c r="O1538" s="44">
        <f>IFERROR(_xll.qlIndexFixing(ONIndex3M,I1538,TRUE,_xll.ohTrigger(RecalcTrigger,Trigger3M)),NA())</f>
        <v>2.0739104619121873E-2</v>
      </c>
      <c r="P1538" s="44">
        <f>IFERROR(_xll.qlIndexFixing(ONIndex6M,I1538,TRUE,_xll.ohTrigger(RecalcTrigger,Trigger6M)),NA())</f>
        <v>2.0815710458806924E-2</v>
      </c>
      <c r="Q1538" s="178">
        <f>IFERROR(_xll.qlIndexFixing(ONIndex1Y,I1538,TRUE,_xll.ohTrigger(RecalcTrigger,Trigger1Y)),NA())</f>
        <v>2.1069667621269605E-2</v>
      </c>
    </row>
    <row r="1539" spans="2:17" x14ac:dyDescent="0.2">
      <c r="B1539" s="39" t="s">
        <v>42</v>
      </c>
      <c r="D1539" s="42">
        <f>_xll.qlCalendarAdvance(Calendar,$D1538,B1539,"f",FALSE)</f>
        <v>50179</v>
      </c>
      <c r="E1539" s="172">
        <f>_xll.qlInterestRateIndexValueDate(IndexON,D1539)</f>
        <v>50179</v>
      </c>
      <c r="F1539" s="188">
        <f>IFERROR(_xll.qlIndexFixing(IndexON,D1539,TRUE,_xll.ohTrigger(RecalcTrigger,TriggerON)),NA())</f>
        <v>1.9839951828433122E-2</v>
      </c>
      <c r="H1539" s="42">
        <f>_xll.qlCalendarAdvance(Calendar,$H1538,B1539,"f",FALSE)</f>
        <v>50179</v>
      </c>
      <c r="I1539" s="172">
        <f>_xll.qlInterestRateIndexValueDate(Index1M,$H1539)</f>
        <v>50179</v>
      </c>
      <c r="J1539" s="177">
        <f>IFERROR(_xll.qlIndexFixing(Index1M,$H1539,TRUE,_xll.ohTrigger(RecalcTrigger,Trigger1M)),NA())</f>
        <v>2.021912569004446E-2</v>
      </c>
      <c r="K1539" s="44">
        <f>IFERROR(_xll.qlIndexFixing(Index3M,H1539,TRUE,_xll.ohTrigger(RecalcTrigger,Trigger3M)),NA())</f>
        <v>2.074252945340559E-2</v>
      </c>
      <c r="L1539" s="44">
        <f>IFERROR(_xll.qlIndexFixing(Index6M,$H1539,TRUE,_xll.ohTrigger(RecalcTrigger,Trigger6M)),NA())</f>
        <v>2.0828450753380749E-2</v>
      </c>
      <c r="M1539" s="178">
        <f>IFERROR(_xll.qlIndexFixing(Index1Y,$H1539,TRUE,_xll.ohTrigger(RecalcTrigger,Trigger1Y)),NA())</f>
        <v>2.1100733696878482E-2</v>
      </c>
      <c r="N1539" s="177">
        <f>IFERROR(_xll.qlIndexFixing(ONIndex1M,I1539,TRUE,_xll.ohTrigger(RecalcTrigger,Trigger1M)),NA())</f>
        <v>2.0217087757815611E-2</v>
      </c>
      <c r="O1539" s="44">
        <f>IFERROR(_xll.qlIndexFixing(ONIndex3M,I1539,TRUE,_xll.ohTrigger(RecalcTrigger,Trigger3M)),NA())</f>
        <v>2.0732288203196836E-2</v>
      </c>
      <c r="P1539" s="44">
        <f>IFERROR(_xll.qlIndexFixing(ONIndex6M,I1539,TRUE,_xll.ohTrigger(RecalcTrigger,Trigger6M)),NA())</f>
        <v>2.0808606082123315E-2</v>
      </c>
      <c r="Q1539" s="178">
        <f>IFERROR(_xll.qlIndexFixing(ONIndex1Y,I1539,TRUE,_xll.ohTrigger(RecalcTrigger,Trigger1Y)),NA())</f>
        <v>2.1061954052922216E-2</v>
      </c>
    </row>
    <row r="1540" spans="2:17" x14ac:dyDescent="0.2">
      <c r="B1540" s="39" t="s">
        <v>42</v>
      </c>
      <c r="D1540" s="42">
        <f>_xll.qlCalendarAdvance(Calendar,$D1539,B1540,"f",FALSE)</f>
        <v>50186</v>
      </c>
      <c r="E1540" s="172">
        <f>_xll.qlInterestRateIndexValueDate(IndexON,D1540)</f>
        <v>50186</v>
      </c>
      <c r="F1540" s="188">
        <f>IFERROR(_xll.qlIndexFixing(IndexON,D1540,TRUE,_xll.ohTrigger(RecalcTrigger,TriggerON)),NA())</f>
        <v>1.9833449059588615E-2</v>
      </c>
      <c r="H1540" s="42">
        <f>_xll.qlCalendarAdvance(Calendar,$H1539,B1540,"f",FALSE)</f>
        <v>50186</v>
      </c>
      <c r="I1540" s="172">
        <f>_xll.qlInterestRateIndexValueDate(Index1M,$H1540)</f>
        <v>50186</v>
      </c>
      <c r="J1540" s="177">
        <f>IFERROR(_xll.qlIndexFixing(Index1M,$H1540,TRUE,_xll.ohTrigger(RecalcTrigger,Trigger1M)),NA())</f>
        <v>2.021228302928663E-2</v>
      </c>
      <c r="K1540" s="44">
        <f>IFERROR(_xll.qlIndexFixing(Index3M,H1540,TRUE,_xll.ohTrigger(RecalcTrigger,Trigger3M)),NA())</f>
        <v>2.0735940203285862E-2</v>
      </c>
      <c r="L1540" s="44">
        <f>IFERROR(_xll.qlIndexFixing(Index6M,$H1540,TRUE,_xll.ohTrigger(RecalcTrigger,Trigger6M)),NA())</f>
        <v>2.0821826672162133E-2</v>
      </c>
      <c r="M1540" s="178">
        <f>IFERROR(_xll.qlIndexFixing(Index1Y,$H1540,TRUE,_xll.ohTrigger(RecalcTrigger,Trigger1Y)),NA())</f>
        <v>2.1094068674818445E-2</v>
      </c>
      <c r="N1540" s="177">
        <f>IFERROR(_xll.qlIndexFixing(ONIndex1M,I1540,TRUE,_xll.ohTrigger(RecalcTrigger,Trigger1M)),NA())</f>
        <v>2.021016809452103E-2</v>
      </c>
      <c r="O1540" s="44">
        <f>IFERROR(_xll.qlIndexFixing(ONIndex3M,I1540,TRUE,_xll.ohTrigger(RecalcTrigger,Trigger3M)),NA())</f>
        <v>2.0725506595190568E-2</v>
      </c>
      <c r="P1540" s="44">
        <f>IFERROR(_xll.qlIndexFixing(ONIndex6M,I1540,TRUE,_xll.ohTrigger(RecalcTrigger,Trigger6M)),NA())</f>
        <v>2.0801540702235499E-2</v>
      </c>
      <c r="Q1540" s="178">
        <f>IFERROR(_xll.qlIndexFixing(ONIndex1Y,I1540,TRUE,_xll.ohTrigger(RecalcTrigger,Trigger1Y)),NA())</f>
        <v>2.1054284406147872E-2</v>
      </c>
    </row>
    <row r="1541" spans="2:17" x14ac:dyDescent="0.2">
      <c r="B1541" s="39" t="s">
        <v>42</v>
      </c>
      <c r="D1541" s="42">
        <f>_xll.qlCalendarAdvance(Calendar,$D1540,B1541,"f",FALSE)</f>
        <v>50193</v>
      </c>
      <c r="E1541" s="172">
        <f>_xll.qlInterestRateIndexValueDate(IndexON,D1541)</f>
        <v>50193</v>
      </c>
      <c r="F1541" s="188">
        <f>IFERROR(_xll.qlIndexFixing(IndexON,D1541,TRUE,_xll.ohTrigger(RecalcTrigger,TriggerON)),NA())</f>
        <v>1.9826980764509061E-2</v>
      </c>
      <c r="H1541" s="42">
        <f>_xll.qlCalendarAdvance(Calendar,$H1540,B1541,"f",FALSE)</f>
        <v>50193</v>
      </c>
      <c r="I1541" s="172">
        <f>_xll.qlInterestRateIndexValueDate(Index1M,$H1541)</f>
        <v>50193</v>
      </c>
      <c r="J1541" s="177">
        <f>IFERROR(_xll.qlIndexFixing(Index1M,$H1541,TRUE,_xll.ohTrigger(RecalcTrigger,Trigger1M)),NA())</f>
        <v>2.0205405012351983E-2</v>
      </c>
      <c r="K1541" s="44">
        <f>IFERROR(_xll.qlIndexFixing(Index3M,H1541,TRUE,_xll.ohTrigger(RecalcTrigger,Trigger3M)),NA())</f>
        <v>2.0729385951822922E-2</v>
      </c>
      <c r="L1541" s="44">
        <f>IFERROR(_xll.qlIndexFixing(Index6M,$H1541,TRUE,_xll.ohTrigger(RecalcTrigger,Trigger6M)),NA())</f>
        <v>2.0815107268707923E-2</v>
      </c>
      <c r="M1541" s="178">
        <f>IFERROR(_xll.qlIndexFixing(Index1Y,$H1541,TRUE,_xll.ohTrigger(RecalcTrigger,Trigger1Y)),NA())</f>
        <v>2.1087448541304843E-2</v>
      </c>
      <c r="N1541" s="177">
        <f>IFERROR(_xll.qlIndexFixing(ONIndex1M,I1541,TRUE,_xll.ohTrigger(RecalcTrigger,Trigger1M)),NA())</f>
        <v>2.0203289662630297E-2</v>
      </c>
      <c r="O1541" s="44">
        <f>IFERROR(_xll.qlIndexFixing(ONIndex3M,I1541,TRUE,_xll.ohTrigger(RecalcTrigger,Trigger3M)),NA())</f>
        <v>2.0718759795346209E-2</v>
      </c>
      <c r="P1541" s="44">
        <f>IFERROR(_xll.qlIndexFixing(ONIndex6M,I1541,TRUE,_xll.ohTrigger(RecalcTrigger,Trigger6M)),NA())</f>
        <v>2.0794514319305568E-2</v>
      </c>
      <c r="Q1541" s="178">
        <f>IFERROR(_xll.qlIndexFixing(ONIndex1Y,I1541,TRUE,_xll.ohTrigger(RecalcTrigger,Trigger1Y)),NA())</f>
        <v>2.1046658681027619E-2</v>
      </c>
    </row>
    <row r="1542" spans="2:17" x14ac:dyDescent="0.2">
      <c r="B1542" s="39" t="s">
        <v>42</v>
      </c>
      <c r="D1542" s="42">
        <f>_xll.qlCalendarAdvance(Calendar,$D1541,B1542,"f",FALSE)</f>
        <v>50200</v>
      </c>
      <c r="E1542" s="172">
        <f>_xll.qlInterestRateIndexValueDate(IndexON,D1542)</f>
        <v>50200</v>
      </c>
      <c r="F1542" s="188">
        <f>IFERROR(_xll.qlIndexFixing(IndexON,D1542,TRUE,_xll.ohTrigger(RecalcTrigger,TriggerON)),NA())</f>
        <v>1.9820546943113415E-2</v>
      </c>
      <c r="H1542" s="42">
        <f>_xll.qlCalendarAdvance(Calendar,$H1541,B1542,"f",FALSE)</f>
        <v>50200</v>
      </c>
      <c r="I1542" s="172">
        <f>_xll.qlInterestRateIndexValueDate(Index1M,$H1542)</f>
        <v>50200</v>
      </c>
      <c r="J1542" s="177">
        <f>IFERROR(_xll.qlIndexFixing(Index1M,$H1542,TRUE,_xll.ohTrigger(RecalcTrigger,Trigger1M)),NA())</f>
        <v>2.0198642382572372E-2</v>
      </c>
      <c r="K1542" s="44">
        <f>IFERROR(_xll.qlIndexFixing(Index3M,H1542,TRUE,_xll.ohTrigger(RecalcTrigger,Trigger3M)),NA())</f>
        <v>2.0722866698840579E-2</v>
      </c>
      <c r="L1542" s="44">
        <f>IFERROR(_xll.qlIndexFixing(Index6M,$H1542,TRUE,_xll.ohTrigger(RecalcTrigger,Trigger6M)),NA())</f>
        <v>2.0808559593655563E-2</v>
      </c>
      <c r="M1542" s="178">
        <f>IFERROR(_xll.qlIndexFixing(Index1Y,$H1542,TRUE,_xll.ohTrigger(RecalcTrigger,Trigger1Y)),NA())</f>
        <v>2.1080873295465707E-2</v>
      </c>
      <c r="N1542" s="177">
        <f>IFERROR(_xll.qlIndexFixing(ONIndex1M,I1542,TRUE,_xll.ohTrigger(RecalcTrigger,Trigger1M)),NA())</f>
        <v>2.0196452461981318E-2</v>
      </c>
      <c r="O1542" s="44">
        <f>IFERROR(_xll.qlIndexFixing(ONIndex3M,I1542,TRUE,_xll.ohTrigger(RecalcTrigger,Trigger3M)),NA())</f>
        <v>2.0712047803339573E-2</v>
      </c>
      <c r="P1542" s="44">
        <f>IFERROR(_xll.qlIndexFixing(ONIndex6M,I1542,TRUE,_xll.ohTrigger(RecalcTrigger,Trigger6M)),NA())</f>
        <v>2.078752693317143E-2</v>
      </c>
      <c r="Q1542" s="178">
        <f>IFERROR(_xll.qlIndexFixing(ONIndex1Y,I1542,TRUE,_xll.ohTrigger(RecalcTrigger,Trigger1Y)),NA())</f>
        <v>2.1039076877480412E-2</v>
      </c>
    </row>
    <row r="1543" spans="2:17" x14ac:dyDescent="0.2">
      <c r="B1543" s="39" t="s">
        <v>42</v>
      </c>
      <c r="D1543" s="42">
        <f>_xll.qlCalendarAdvance(Calendar,$D1542,B1543,"f",FALSE)</f>
        <v>50207</v>
      </c>
      <c r="E1543" s="172">
        <f>_xll.qlInterestRateIndexValueDate(IndexON,D1543)</f>
        <v>50207</v>
      </c>
      <c r="F1543" s="188">
        <f>IFERROR(_xll.qlIndexFixing(IndexON,D1543,TRUE,_xll.ohTrigger(RecalcTrigger,TriggerON)),NA())</f>
        <v>1.9814147595482723E-2</v>
      </c>
      <c r="H1543" s="42">
        <f>_xll.qlCalendarAdvance(Calendar,$H1542,B1543,"f",FALSE)</f>
        <v>50207</v>
      </c>
      <c r="I1543" s="172">
        <f>_xll.qlInterestRateIndexValueDate(Index1M,$H1543)</f>
        <v>50207</v>
      </c>
      <c r="J1543" s="177">
        <f>IFERROR(_xll.qlIndexFixing(Index1M,$H1543,TRUE,_xll.ohTrigger(RecalcTrigger,Trigger1M)),NA())</f>
        <v>2.019192105389641E-2</v>
      </c>
      <c r="K1543" s="44">
        <f>IFERROR(_xll.qlIndexFixing(Index3M,H1543,TRUE,_xll.ohTrigger(RecalcTrigger,Trigger3M)),NA())</f>
        <v>2.0716382444171458E-2</v>
      </c>
      <c r="L1543" s="44">
        <f>IFERROR(_xll.qlIndexFixing(Index6M,$H1543,TRUE,_xll.ohTrigger(RecalcTrigger,Trigger6M)),NA())</f>
        <v>2.0802051341089492E-2</v>
      </c>
      <c r="M1543" s="178">
        <f>IFERROR(_xll.qlIndexFixing(Index1Y,$H1543,TRUE,_xll.ohTrigger(RecalcTrigger,Trigger1Y)),NA())</f>
        <v>2.107434293643351E-2</v>
      </c>
      <c r="N1543" s="177">
        <f>IFERROR(_xll.qlIndexFixing(ONIndex1M,I1543,TRUE,_xll.ohTrigger(RecalcTrigger,Trigger1M)),NA())</f>
        <v>2.0189656492736185E-2</v>
      </c>
      <c r="O1543" s="44">
        <f>IFERROR(_xll.qlIndexFixing(ONIndex3M,I1543,TRUE,_xll.ohTrigger(RecalcTrigger,Trigger3M)),NA())</f>
        <v>2.0705370619332752E-2</v>
      </c>
      <c r="P1543" s="44">
        <f>IFERROR(_xll.qlIndexFixing(ONIndex6M,I1543,TRUE,_xll.ohTrigger(RecalcTrigger,Trigger6M)),NA())</f>
        <v>2.0780578543833084E-2</v>
      </c>
      <c r="Q1543" s="178">
        <f>IFERROR(_xll.qlIndexFixing(ONIndex1Y,I1543,TRUE,_xll.ohTrigger(RecalcTrigger,Trigger1Y)),NA())</f>
        <v>2.1031538995506249E-2</v>
      </c>
    </row>
    <row r="1544" spans="2:17" x14ac:dyDescent="0.2">
      <c r="B1544" s="39" t="s">
        <v>42</v>
      </c>
      <c r="D1544" s="42">
        <f>_xll.qlCalendarAdvance(Calendar,$D1543,B1544,"f",FALSE)</f>
        <v>50214</v>
      </c>
      <c r="E1544" s="172">
        <f>_xll.qlInterestRateIndexValueDate(IndexON,D1544)</f>
        <v>50214</v>
      </c>
      <c r="F1544" s="188">
        <f>IFERROR(_xll.qlIndexFixing(IndexON,D1544,TRUE,_xll.ohTrigger(RecalcTrigger,TriggerON)),NA())</f>
        <v>1.9807782721616984E-2</v>
      </c>
      <c r="H1544" s="42">
        <f>_xll.qlCalendarAdvance(Calendar,$H1543,B1544,"f",FALSE)</f>
        <v>50214</v>
      </c>
      <c r="I1544" s="172">
        <f>_xll.qlInterestRateIndexValueDate(Index1M,$H1544)</f>
        <v>50214</v>
      </c>
      <c r="J1544" s="177">
        <f>IFERROR(_xll.qlIndexFixing(Index1M,$H1544,TRUE,_xll.ohTrigger(RecalcTrigger,Trigger1M)),NA())</f>
        <v>2.0185241026261957E-2</v>
      </c>
      <c r="K1544" s="44">
        <f>IFERROR(_xll.qlIndexFixing(Index3M,H1544,TRUE,_xll.ohTrigger(RecalcTrigger,Trigger3M)),NA())</f>
        <v>2.0709933187643775E-2</v>
      </c>
      <c r="L1544" s="44">
        <f>IFERROR(_xll.qlIndexFixing(Index6M,$H1544,TRUE,_xll.ohTrigger(RecalcTrigger,Trigger6M)),NA())</f>
        <v>2.0795582510629722E-2</v>
      </c>
      <c r="M1544" s="178">
        <f>IFERROR(_xll.qlIndexFixing(Index1Y,$H1544,TRUE,_xll.ohTrigger(RecalcTrigger,Trigger1Y)),NA())</f>
        <v>2.1067857463348716E-2</v>
      </c>
      <c r="N1544" s="177">
        <f>IFERROR(_xll.qlIndexFixing(ONIndex1M,I1544,TRUE,_xll.ohTrigger(RecalcTrigger,Trigger1M)),NA())</f>
        <v>2.0182901754813853E-2</v>
      </c>
      <c r="O1544" s="44">
        <f>IFERROR(_xll.qlIndexFixing(ONIndex3M,I1544,TRUE,_xll.ohTrigger(RecalcTrigger,Trigger3M)),NA())</f>
        <v>2.0698728243406794E-2</v>
      </c>
      <c r="P1544" s="44">
        <f>IFERROR(_xll.qlIndexFixing(ONIndex6M,I1544,TRUE,_xll.ohTrigger(RecalcTrigger,Trigger6M)),NA())</f>
        <v>2.0773669151533669E-2</v>
      </c>
      <c r="Q1544" s="178">
        <f>IFERROR(_xll.qlIndexFixing(ONIndex1Y,I1544,TRUE,_xll.ohTrigger(RecalcTrigger,Trigger1Y)),NA())</f>
        <v>2.1024045035186179E-2</v>
      </c>
    </row>
    <row r="1545" spans="2:17" x14ac:dyDescent="0.2">
      <c r="B1545" s="39" t="s">
        <v>42</v>
      </c>
      <c r="D1545" s="42">
        <f>_xll.qlCalendarAdvance(Calendar,$D1544,B1545,"f",FALSE)</f>
        <v>50221</v>
      </c>
      <c r="E1545" s="172">
        <f>_xll.qlInterestRateIndexValueDate(IndexON,D1545)</f>
        <v>50221</v>
      </c>
      <c r="F1545" s="188">
        <f>IFERROR(_xll.qlIndexFixing(IndexON,D1545,TRUE,_xll.ohTrigger(RecalcTrigger,TriggerON)),NA())</f>
        <v>1.98014523215162E-2</v>
      </c>
      <c r="H1545" s="42">
        <f>_xll.qlCalendarAdvance(Calendar,$H1544,B1545,"f",FALSE)</f>
        <v>50221</v>
      </c>
      <c r="I1545" s="172">
        <f>_xll.qlInterestRateIndexValueDate(Index1M,$H1545)</f>
        <v>50221</v>
      </c>
      <c r="J1545" s="177">
        <f>IFERROR(_xll.qlIndexFixing(Index1M,$H1545,TRUE,_xll.ohTrigger(RecalcTrigger,Trigger1M)),NA())</f>
        <v>2.0178689278847205E-2</v>
      </c>
      <c r="K1545" s="44">
        <f>IFERROR(_xll.qlIndexFixing(Index3M,H1545,TRUE,_xll.ohTrigger(RecalcTrigger,Trigger3M)),NA())</f>
        <v>2.0703518929085746E-2</v>
      </c>
      <c r="L1545" s="44">
        <f>IFERROR(_xll.qlIndexFixing(Index6M,$H1545,TRUE,_xll.ohTrigger(RecalcTrigger,Trigger6M)),NA())</f>
        <v>2.0789297642118253E-2</v>
      </c>
      <c r="M1545" s="178">
        <f>IFERROR(_xll.qlIndexFixing(Index1Y,$H1545,TRUE,_xll.ohTrigger(RecalcTrigger,Trigger1Y)),NA())</f>
        <v>2.1061416875355343E-2</v>
      </c>
      <c r="N1545" s="177">
        <f>IFERROR(_xll.qlIndexFixing(ONIndex1M,I1545,TRUE,_xll.ohTrigger(RecalcTrigger,Trigger1M)),NA())</f>
        <v>2.0176188248214322E-2</v>
      </c>
      <c r="O1545" s="44">
        <f>IFERROR(_xll.qlIndexFixing(ONIndex3M,I1545,TRUE,_xll.ohTrigger(RecalcTrigger,Trigger3M)),NA())</f>
        <v>2.0692120675480652E-2</v>
      </c>
      <c r="P1545" s="44">
        <f>IFERROR(_xll.qlIndexFixing(ONIndex6M,I1545,TRUE,_xll.ohTrigger(RecalcTrigger,Trigger6M)),NA())</f>
        <v>2.0766798755949001E-2</v>
      </c>
      <c r="Q1545" s="178">
        <f>IFERROR(_xll.qlIndexFixing(ONIndex1Y,I1545,TRUE,_xll.ohTrigger(RecalcTrigger,Trigger1Y)),NA())</f>
        <v>2.1016594996439153E-2</v>
      </c>
    </row>
    <row r="1546" spans="2:17" x14ac:dyDescent="0.2">
      <c r="B1546" s="39" t="s">
        <v>42</v>
      </c>
      <c r="D1546" s="42">
        <f>_xll.qlCalendarAdvance(Calendar,$D1545,B1546,"f",FALSE)</f>
        <v>50228</v>
      </c>
      <c r="E1546" s="172">
        <f>_xll.qlInterestRateIndexValueDate(IndexON,D1546)</f>
        <v>50228</v>
      </c>
      <c r="F1546" s="188">
        <f>IFERROR(_xll.qlIndexFixing(IndexON,D1546,TRUE,_xll.ohTrigger(RecalcTrigger,TriggerON)),NA())</f>
        <v>1.9795156395099323E-2</v>
      </c>
      <c r="H1546" s="42">
        <f>_xll.qlCalendarAdvance(Calendar,$H1545,B1546,"f",FALSE)</f>
        <v>50228</v>
      </c>
      <c r="I1546" s="172">
        <f>_xll.qlInterestRateIndexValueDate(Index1M,$H1546)</f>
        <v>50228</v>
      </c>
      <c r="J1546" s="177">
        <f>IFERROR(_xll.qlIndexFixing(Index1M,$H1546,TRUE,_xll.ohTrigger(RecalcTrigger,Trigger1M)),NA())</f>
        <v>2.0172094438933579E-2</v>
      </c>
      <c r="K1546" s="44">
        <f>IFERROR(_xll.qlIndexFixing(Index3M,H1546,TRUE,_xll.ohTrigger(RecalcTrigger,Trigger3M)),NA())</f>
        <v>2.0697139668330877E-2</v>
      </c>
      <c r="L1546" s="44">
        <f>IFERROR(_xll.qlIndexFixing(Index6M,$H1546,TRUE,_xll.ohTrigger(RecalcTrigger,Trigger6M)),NA())</f>
        <v>2.0782910108633864E-2</v>
      </c>
      <c r="M1546" s="178">
        <f>IFERROR(_xll.qlIndexFixing(Index1Y,$H1546,TRUE,_xll.ohTrigger(RecalcTrigger,Trigger1Y)),NA())</f>
        <v>2.1055021171605404E-2</v>
      </c>
      <c r="N1546" s="177">
        <f>IFERROR(_xll.qlIndexFixing(ONIndex1M,I1546,TRUE,_xll.ohTrigger(RecalcTrigger,Trigger1M)),NA())</f>
        <v>2.0169515972937591E-2</v>
      </c>
      <c r="O1546" s="44">
        <f>IFERROR(_xll.qlIndexFixing(ONIndex3M,I1546,TRUE,_xll.ohTrigger(RecalcTrigger,Trigger3M)),NA())</f>
        <v>2.0685547915554325E-2</v>
      </c>
      <c r="P1546" s="44">
        <f>IFERROR(_xll.qlIndexFixing(ONIndex6M,I1546,TRUE,_xll.ohTrigger(RecalcTrigger,Trigger6M)),NA())</f>
        <v>2.0759967357322218E-2</v>
      </c>
      <c r="Q1546" s="178">
        <f>IFERROR(_xll.qlIndexFixing(ONIndex1Y,I1546,TRUE,_xll.ohTrigger(RecalcTrigger,Trigger1Y)),NA())</f>
        <v>2.1009188879265173E-2</v>
      </c>
    </row>
    <row r="1547" spans="2:17" x14ac:dyDescent="0.2">
      <c r="B1547" s="39" t="s">
        <v>42</v>
      </c>
      <c r="D1547" s="42">
        <f>_xll.qlCalendarAdvance(Calendar,$D1546,B1547,"f",FALSE)</f>
        <v>50235</v>
      </c>
      <c r="E1547" s="172">
        <f>_xll.qlInterestRateIndexValueDate(IndexON,D1547)</f>
        <v>50235</v>
      </c>
      <c r="F1547" s="188">
        <f>IFERROR(_xll.qlIndexFixing(IndexON,D1547,TRUE,_xll.ohTrigger(RecalcTrigger,TriggerON)),NA())</f>
        <v>1.9788894942447399E-2</v>
      </c>
      <c r="H1547" s="42">
        <f>_xll.qlCalendarAdvance(Calendar,$H1546,B1547,"f",FALSE)</f>
        <v>50235</v>
      </c>
      <c r="I1547" s="172">
        <f>_xll.qlInterestRateIndexValueDate(Index1M,$H1547)</f>
        <v>50235</v>
      </c>
      <c r="J1547" s="177">
        <f>IFERROR(_xll.qlIndexFixing(Index1M,$H1547,TRUE,_xll.ohTrigger(RecalcTrigger,Trigger1M)),NA())</f>
        <v>2.0165540902246488E-2</v>
      </c>
      <c r="K1547" s="44">
        <f>IFERROR(_xll.qlIndexFixing(Index3M,H1547,TRUE,_xll.ohTrigger(RecalcTrigger,Trigger3M)),NA())</f>
        <v>2.0690795405209142E-2</v>
      </c>
      <c r="L1547" s="44">
        <f>IFERROR(_xll.qlIndexFixing(Index6M,$H1547,TRUE,_xll.ohTrigger(RecalcTrigger,Trigger6M)),NA())</f>
        <v>2.0776561998438987E-2</v>
      </c>
      <c r="M1547" s="178">
        <f>IFERROR(_xll.qlIndexFixing(Index1Y,$H1547,TRUE,_xll.ohTrigger(RecalcTrigger,Trigger1Y)),NA())</f>
        <v>2.1048670351255794E-2</v>
      </c>
      <c r="N1547" s="177">
        <f>IFERROR(_xll.qlIndexFixing(ONIndex1M,I1547,TRUE,_xll.ohTrigger(RecalcTrigger,Trigger1M)),NA())</f>
        <v>2.0162884929064706E-2</v>
      </c>
      <c r="O1547" s="44">
        <f>IFERROR(_xll.qlIndexFixing(ONIndex3M,I1547,TRUE,_xll.ohTrigger(RecalcTrigger,Trigger3M)),NA())</f>
        <v>2.0679009963627815E-2</v>
      </c>
      <c r="P1547" s="44">
        <f>IFERROR(_xll.qlIndexFixing(ONIndex6M,I1547,TRUE,_xll.ohTrigger(RecalcTrigger,Trigger6M)),NA())</f>
        <v>2.075317495565332E-2</v>
      </c>
      <c r="Q1547" s="178">
        <f>IFERROR(_xll.qlIndexFixing(ONIndex1Y,I1547,TRUE,_xll.ohTrigger(RecalcTrigger,Trigger1Y)),NA())</f>
        <v>2.1001826683745284E-2</v>
      </c>
    </row>
    <row r="1548" spans="2:17" x14ac:dyDescent="0.2">
      <c r="B1548" s="39" t="s">
        <v>42</v>
      </c>
      <c r="D1548" s="42">
        <f>_xll.qlCalendarAdvance(Calendar,$D1547,B1548,"f",FALSE)</f>
        <v>50242</v>
      </c>
      <c r="E1548" s="172">
        <f>_xll.qlInterestRateIndexValueDate(IndexON,D1548)</f>
        <v>50242</v>
      </c>
      <c r="F1548" s="188">
        <f>IFERROR(_xll.qlIndexFixing(IndexON,D1548,TRUE,_xll.ohTrigger(RecalcTrigger,TriggerON)),NA())</f>
        <v>1.9782667963479383E-2</v>
      </c>
      <c r="H1548" s="42">
        <f>_xll.qlCalendarAdvance(Calendar,$H1547,B1548,"f",FALSE)</f>
        <v>50242</v>
      </c>
      <c r="I1548" s="172">
        <f>_xll.qlInterestRateIndexValueDate(Index1M,$H1548)</f>
        <v>50242</v>
      </c>
      <c r="J1548" s="177">
        <f>IFERROR(_xll.qlIndexFixing(Index1M,$H1548,TRUE,_xll.ohTrigger(RecalcTrigger,Trigger1M)),NA())</f>
        <v>2.015902866872319E-2</v>
      </c>
      <c r="K1548" s="44">
        <f>IFERROR(_xll.qlIndexFixing(Index3M,H1548,TRUE,_xll.ohTrigger(RecalcTrigger,Trigger3M)),NA())</f>
        <v>2.0684486139556691E-2</v>
      </c>
      <c r="L1548" s="44">
        <f>IFERROR(_xll.qlIndexFixing(Index6M,$H1548,TRUE,_xll.ohTrigger(RecalcTrigger,Trigger6M)),NA())</f>
        <v>2.0770253311160544E-2</v>
      </c>
      <c r="M1548" s="178">
        <f>IFERROR(_xll.qlIndexFixing(Index1Y,$H1548,TRUE,_xll.ohTrigger(RecalcTrigger,Trigger1Y)),NA())</f>
        <v>2.1042364413468961E-2</v>
      </c>
      <c r="N1548" s="177">
        <f>IFERROR(_xll.qlIndexFixing(ONIndex1M,I1548,TRUE,_xll.ohTrigger(RecalcTrigger,Trigger1M)),NA())</f>
        <v>2.0156295116514622E-2</v>
      </c>
      <c r="O1548" s="44">
        <f>IFERROR(_xll.qlIndexFixing(ONIndex3M,I1548,TRUE,_xll.ohTrigger(RecalcTrigger,Trigger3M)),NA())</f>
        <v>2.067250681970112E-2</v>
      </c>
      <c r="P1548" s="44">
        <f>IFERROR(_xll.qlIndexFixing(ONIndex6M,I1548,TRUE,_xll.ohTrigger(RecalcTrigger,Trigger6M)),NA())</f>
        <v>2.0746421550780214E-2</v>
      </c>
      <c r="Q1548" s="178">
        <f>IFERROR(_xll.qlIndexFixing(ONIndex1Y,I1548,TRUE,_xll.ohTrigger(RecalcTrigger,Trigger1Y)),NA())</f>
        <v>2.0994508409636348E-2</v>
      </c>
    </row>
    <row r="1549" spans="2:17" x14ac:dyDescent="0.2">
      <c r="B1549" s="39" t="s">
        <v>42</v>
      </c>
      <c r="D1549" s="42">
        <f>_xll.qlCalendarAdvance(Calendar,$D1548,B1549,"f",FALSE)</f>
        <v>50249</v>
      </c>
      <c r="E1549" s="172">
        <f>_xll.qlInterestRateIndexValueDate(IndexON,D1549)</f>
        <v>50249</v>
      </c>
      <c r="F1549" s="188">
        <f>IFERROR(_xll.qlIndexFixing(IndexON,D1549,TRUE,_xll.ohTrigger(RecalcTrigger,TriggerON)),NA())</f>
        <v>1.9776475458276321E-2</v>
      </c>
      <c r="H1549" s="42">
        <f>_xll.qlCalendarAdvance(Calendar,$H1548,B1549,"f",FALSE)</f>
        <v>50249</v>
      </c>
      <c r="I1549" s="172">
        <f>_xll.qlInterestRateIndexValueDate(Index1M,$H1549)</f>
        <v>50249</v>
      </c>
      <c r="J1549" s="177">
        <f>IFERROR(_xll.qlIndexFixing(Index1M,$H1549,TRUE,_xll.ohTrigger(RecalcTrigger,Trigger1M)),NA())</f>
        <v>2.0152557738285254E-2</v>
      </c>
      <c r="K1549" s="44">
        <f>IFERROR(_xll.qlIndexFixing(Index3M,H1549,TRUE,_xll.ohTrigger(RecalcTrigger,Trigger3M)),NA())</f>
        <v>2.0678211871203504E-2</v>
      </c>
      <c r="L1549" s="44">
        <f>IFERROR(_xll.qlIndexFixing(Index6M,$H1549,TRUE,_xll.ohTrigger(RecalcTrigger,Trigger6M)),NA())</f>
        <v>2.0763984046425904E-2</v>
      </c>
      <c r="M1549" s="178">
        <f>IFERROR(_xll.qlIndexFixing(Index1Y,$H1549,TRUE,_xll.ohTrigger(RecalcTrigger,Trigger1Y)),NA())</f>
        <v>2.1036103357414682E-2</v>
      </c>
      <c r="N1549" s="177">
        <f>IFERROR(_xll.qlIndexFixing(ONIndex1M,I1549,TRUE,_xll.ohTrigger(RecalcTrigger,Trigger1M)),NA())</f>
        <v>2.0149746535125246E-2</v>
      </c>
      <c r="O1549" s="44">
        <f>IFERROR(_xll.qlIndexFixing(ONIndex3M,I1549,TRUE,_xll.ohTrigger(RecalcTrigger,Trigger3M)),NA())</f>
        <v>2.0666038483774241E-2</v>
      </c>
      <c r="P1549" s="44">
        <f>IFERROR(_xll.qlIndexFixing(ONIndex6M,I1549,TRUE,_xll.ohTrigger(RecalcTrigger,Trigger6M)),NA())</f>
        <v>2.0739707142621855E-2</v>
      </c>
      <c r="Q1549" s="178">
        <f>IFERROR(_xll.qlIndexFixing(ONIndex1Y,I1549,TRUE,_xll.ohTrigger(RecalcTrigger,Trigger1Y)),NA())</f>
        <v>2.0987234057262549E-2</v>
      </c>
    </row>
    <row r="1550" spans="2:17" x14ac:dyDescent="0.2">
      <c r="B1550" s="39" t="s">
        <v>42</v>
      </c>
      <c r="D1550" s="42">
        <f>_xll.qlCalendarAdvance(Calendar,$D1549,B1550,"f",FALSE)</f>
        <v>50256</v>
      </c>
      <c r="E1550" s="172">
        <f>_xll.qlInterestRateIndexValueDate(IndexON,D1550)</f>
        <v>50256</v>
      </c>
      <c r="F1550" s="188">
        <f>IFERROR(_xll.qlIndexFixing(IndexON,D1550,TRUE,_xll.ohTrigger(RecalcTrigger,TriggerON)),NA())</f>
        <v>1.9770317426757167E-2</v>
      </c>
      <c r="H1550" s="42">
        <f>_xll.qlCalendarAdvance(Calendar,$H1549,B1550,"f",FALSE)</f>
        <v>50256</v>
      </c>
      <c r="I1550" s="172">
        <f>_xll.qlInterestRateIndexValueDate(Index1M,$H1550)</f>
        <v>50256</v>
      </c>
      <c r="J1550" s="177">
        <f>IFERROR(_xll.qlIndexFixing(Index1M,$H1550,TRUE,_xll.ohTrigger(RecalcTrigger,Trigger1M)),NA())</f>
        <v>2.0146128110875159E-2</v>
      </c>
      <c r="K1550" s="44">
        <f>IFERROR(_xll.qlIndexFixing(Index3M,H1550,TRUE,_xll.ohTrigger(RecalcTrigger,Trigger3M)),NA())</f>
        <v>2.0671972599987484E-2</v>
      </c>
      <c r="L1550" s="44">
        <f>IFERROR(_xll.qlIndexFixing(Index6M,$H1550,TRUE,_xll.ohTrigger(RecalcTrigger,Trigger6M)),NA())</f>
        <v>2.0757754203864623E-2</v>
      </c>
      <c r="M1550" s="178">
        <f>IFERROR(_xll.qlIndexFixing(Index1Y,$H1550,TRUE,_xll.ohTrigger(RecalcTrigger,Trigger1Y)),NA())</f>
        <v>2.1029887182267171E-2</v>
      </c>
      <c r="N1550" s="177">
        <f>IFERROR(_xll.qlIndexFixing(ONIndex1M,I1550,TRUE,_xll.ohTrigger(RecalcTrigger,Trigger1M)),NA())</f>
        <v>2.0143239185220763E-2</v>
      </c>
      <c r="O1550" s="44">
        <f>IFERROR(_xll.qlIndexFixing(ONIndex3M,I1550,TRUE,_xll.ohTrigger(RecalcTrigger,Trigger3M)),NA())</f>
        <v>2.0659604955847177E-2</v>
      </c>
      <c r="P1550" s="44">
        <f>IFERROR(_xll.qlIndexFixing(ONIndex6M,I1550,TRUE,_xll.ohTrigger(RecalcTrigger,Trigger6M)),NA())</f>
        <v>2.0733031731583473E-2</v>
      </c>
      <c r="Q1550" s="178">
        <f>IFERROR(_xll.qlIndexFixing(ONIndex1Y,I1550,TRUE,_xll.ohTrigger(RecalcTrigger,Trigger1Y)),NA())</f>
        <v>2.0980003626461796E-2</v>
      </c>
    </row>
    <row r="1551" spans="2:17" x14ac:dyDescent="0.2">
      <c r="B1551" s="39" t="s">
        <v>42</v>
      </c>
      <c r="D1551" s="42">
        <f>_xll.qlCalendarAdvance(Calendar,$D1550,B1551,"f",FALSE)</f>
        <v>50263</v>
      </c>
      <c r="E1551" s="172">
        <f>_xll.qlInterestRateIndexValueDate(IndexON,D1551)</f>
        <v>50263</v>
      </c>
      <c r="F1551" s="188">
        <f>IFERROR(_xll.qlIndexFixing(IndexON,D1551,TRUE,_xll.ohTrigger(RecalcTrigger,TriggerON)),NA())</f>
        <v>1.9764193869002966E-2</v>
      </c>
      <c r="H1551" s="42">
        <f>_xll.qlCalendarAdvance(Calendar,$H1550,B1551,"f",FALSE)</f>
        <v>50263</v>
      </c>
      <c r="I1551" s="172">
        <f>_xll.qlInterestRateIndexValueDate(Index1M,$H1551)</f>
        <v>50263</v>
      </c>
      <c r="J1551" s="177">
        <f>IFERROR(_xll.qlIndexFixing(Index1M,$H1551,TRUE,_xll.ohTrigger(RecalcTrigger,Trigger1M)),NA())</f>
        <v>2.0139739786419707E-2</v>
      </c>
      <c r="K1551" s="44">
        <f>IFERROR(_xll.qlIndexFixing(Index3M,H1551,TRUE,_xll.ohTrigger(RecalcTrigger,Trigger3M)),NA())</f>
        <v>2.0665768325743895E-2</v>
      </c>
      <c r="L1551" s="44">
        <f>IFERROR(_xll.qlIndexFixing(Index6M,$H1551,TRUE,_xll.ohTrigger(RecalcTrigger,Trigger6M)),NA())</f>
        <v>2.0751563783110237E-2</v>
      </c>
      <c r="M1551" s="178">
        <f>IFERROR(_xll.qlIndexFixing(Index1Y,$H1551,TRUE,_xll.ohTrigger(RecalcTrigger,Trigger1Y)),NA())</f>
        <v>2.1023715887207306E-2</v>
      </c>
      <c r="N1551" s="177">
        <f>IFERROR(_xll.qlIndexFixing(ONIndex1M,I1551,TRUE,_xll.ohTrigger(RecalcTrigger,Trigger1M)),NA())</f>
        <v>2.0136773066476987E-2</v>
      </c>
      <c r="O1551" s="44">
        <f>IFERROR(_xll.qlIndexFixing(ONIndex3M,I1551,TRUE,_xll.ohTrigger(RecalcTrigger,Trigger3M)),NA())</f>
        <v>2.065320623591993E-2</v>
      </c>
      <c r="P1551" s="44">
        <f>IFERROR(_xll.qlIndexFixing(ONIndex6M,I1551,TRUE,_xll.ohTrigger(RecalcTrigger,Trigger6M)),NA())</f>
        <v>2.0726395317259838E-2</v>
      </c>
      <c r="Q1551" s="178">
        <f>IFERROR(_xll.qlIndexFixing(ONIndex1Y,I1551,TRUE,_xll.ohTrigger(RecalcTrigger,Trigger1Y)),NA())</f>
        <v>2.0972817117071996E-2</v>
      </c>
    </row>
    <row r="1552" spans="2:17" x14ac:dyDescent="0.2">
      <c r="B1552" s="39" t="s">
        <v>42</v>
      </c>
      <c r="D1552" s="42">
        <f>_xll.qlCalendarAdvance(Calendar,$D1551,B1552,"f",FALSE)</f>
        <v>50270</v>
      </c>
      <c r="E1552" s="172">
        <f>_xll.qlInterestRateIndexValueDate(IndexON,D1552)</f>
        <v>50270</v>
      </c>
      <c r="F1552" s="188">
        <f>IFERROR(_xll.qlIndexFixing(IndexON,D1552,TRUE,_xll.ohTrigger(RecalcTrigger,TriggerON)),NA())</f>
        <v>1.9758104784932673E-2</v>
      </c>
      <c r="H1552" s="42">
        <f>_xll.qlCalendarAdvance(Calendar,$H1551,B1552,"f",FALSE)</f>
        <v>50270</v>
      </c>
      <c r="I1552" s="172">
        <f>_xll.qlInterestRateIndexValueDate(Index1M,$H1552)</f>
        <v>50270</v>
      </c>
      <c r="J1552" s="177">
        <f>IFERROR(_xll.qlIndexFixing(Index1M,$H1552,TRUE,_xll.ohTrigger(RecalcTrigger,Trigger1M)),NA())</f>
        <v>2.0133392764850922E-2</v>
      </c>
      <c r="K1552" s="44">
        <f>IFERROR(_xll.qlIndexFixing(Index3M,H1552,TRUE,_xll.ohTrigger(RecalcTrigger,Trigger3M)),NA())</f>
        <v>2.0659599048307126E-2</v>
      </c>
      <c r="L1552" s="44">
        <f>IFERROR(_xll.qlIndexFixing(Index6M,$H1552,TRUE,_xll.ohTrigger(RecalcTrigger,Trigger6M)),NA())</f>
        <v>2.0745412783797157E-2</v>
      </c>
      <c r="M1552" s="178">
        <f>IFERROR(_xll.qlIndexFixing(Index1Y,$H1552,TRUE,_xll.ohTrigger(RecalcTrigger,Trigger1Y)),NA())</f>
        <v>2.1017589471421738E-2</v>
      </c>
      <c r="N1552" s="177">
        <f>IFERROR(_xll.qlIndexFixing(ONIndex1M,I1552,TRUE,_xll.ohTrigger(RecalcTrigger,Trigger1M)),NA())</f>
        <v>2.0130348179218105E-2</v>
      </c>
      <c r="O1552" s="44">
        <f>IFERROR(_xll.qlIndexFixing(ONIndex3M,I1552,TRUE,_xll.ohTrigger(RecalcTrigger,Trigger3M)),NA())</f>
        <v>2.0646842323911452E-2</v>
      </c>
      <c r="P1552" s="44">
        <f>IFERROR(_xll.qlIndexFixing(ONIndex6M,I1552,TRUE,_xll.ohTrigger(RecalcTrigger,Trigger6M)),NA())</f>
        <v>2.0719797899731995E-2</v>
      </c>
      <c r="Q1552" s="178">
        <f>IFERROR(_xll.qlIndexFixing(ONIndex1Y,I1552,TRUE,_xll.ohTrigger(RecalcTrigger,Trigger1Y)),NA())</f>
        <v>2.0965674529336287E-2</v>
      </c>
    </row>
    <row r="1553" spans="2:17" x14ac:dyDescent="0.2">
      <c r="B1553" s="39" t="s">
        <v>42</v>
      </c>
      <c r="D1553" s="42">
        <f>_xll.qlCalendarAdvance(Calendar,$D1552,B1553,"f",FALSE)</f>
        <v>50277</v>
      </c>
      <c r="E1553" s="172">
        <f>_xll.qlInterestRateIndexValueDate(IndexON,D1553)</f>
        <v>50277</v>
      </c>
      <c r="F1553" s="188">
        <f>IFERROR(_xll.qlIndexFixing(IndexON,D1553,TRUE,_xll.ohTrigger(RecalcTrigger,TriggerON)),NA())</f>
        <v>1.9752050174627334E-2</v>
      </c>
      <c r="H1553" s="42">
        <f>_xll.qlCalendarAdvance(Calendar,$H1552,B1553,"f",FALSE)</f>
        <v>50277</v>
      </c>
      <c r="I1553" s="172">
        <f>_xll.qlInterestRateIndexValueDate(Index1M,$H1553)</f>
        <v>50277</v>
      </c>
      <c r="J1553" s="177">
        <f>IFERROR(_xll.qlIndexFixing(Index1M,$H1553,TRUE,_xll.ohTrigger(RecalcTrigger,Trigger1M)),NA())</f>
        <v>2.0127087046106058E-2</v>
      </c>
      <c r="K1553" s="44">
        <f>IFERROR(_xll.qlIndexFixing(Index3M,H1553,TRUE,_xll.ohTrigger(RecalcTrigger,Trigger3M)),NA())</f>
        <v>2.0653464767517726E-2</v>
      </c>
      <c r="L1553" s="44">
        <f>IFERROR(_xll.qlIndexFixing(Index6M,$H1553,TRUE,_xll.ohTrigger(RecalcTrigger,Trigger6M)),NA())</f>
        <v>2.0739301205562433E-2</v>
      </c>
      <c r="M1553" s="178">
        <f>IFERROR(_xll.qlIndexFixing(Index1Y,$H1553,TRUE,_xll.ohTrigger(RecalcTrigger,Trigger1Y)),NA())</f>
        <v>2.1011507934103335E-2</v>
      </c>
      <c r="N1553" s="177">
        <f>IFERROR(_xll.qlIndexFixing(ONIndex1M,I1553,TRUE,_xll.ohTrigger(RecalcTrigger,Trigger1M)),NA())</f>
        <v>2.0123964523200977E-2</v>
      </c>
      <c r="O1553" s="44">
        <f>IFERROR(_xll.qlIndexFixing(ONIndex3M,I1553,TRUE,_xll.ohTrigger(RecalcTrigger,Trigger3M)),NA())</f>
        <v>2.064051321990279E-2</v>
      </c>
      <c r="P1553" s="44">
        <f>IFERROR(_xll.qlIndexFixing(ONIndex6M,I1553,TRUE,_xll.ohTrigger(RecalcTrigger,Trigger6M)),NA())</f>
        <v>2.0713239479162038E-2</v>
      </c>
      <c r="Q1553" s="178">
        <f>IFERROR(_xll.qlIndexFixing(ONIndex1Y,I1553,TRUE,_xll.ohTrigger(RecalcTrigger,Trigger1Y)),NA())</f>
        <v>2.0958575863254669E-2</v>
      </c>
    </row>
    <row r="1554" spans="2:17" x14ac:dyDescent="0.2">
      <c r="B1554" s="39" t="s">
        <v>42</v>
      </c>
      <c r="D1554" s="42">
        <f>_xll.qlCalendarAdvance(Calendar,$D1553,B1554,"f",FALSE)</f>
        <v>50284</v>
      </c>
      <c r="E1554" s="172">
        <f>_xll.qlInterestRateIndexValueDate(IndexON,D1554)</f>
        <v>50284</v>
      </c>
      <c r="F1554" s="188">
        <f>IFERROR(_xll.qlIndexFixing(IndexON,D1554,TRUE,_xll.ohTrigger(RecalcTrigger,TriggerON)),NA())</f>
        <v>1.9746030038005902E-2</v>
      </c>
      <c r="H1554" s="42">
        <f>_xll.qlCalendarAdvance(Calendar,$H1553,B1554,"f",FALSE)</f>
        <v>50284</v>
      </c>
      <c r="I1554" s="172">
        <f>_xll.qlInterestRateIndexValueDate(Index1M,$H1554)</f>
        <v>50284</v>
      </c>
      <c r="J1554" s="177">
        <f>IFERROR(_xll.qlIndexFixing(Index1M,$H1554,TRUE,_xll.ohTrigger(RecalcTrigger,Trigger1M)),NA())</f>
        <v>2.0120712292185483E-2</v>
      </c>
      <c r="K1554" s="44">
        <f>IFERROR(_xll.qlIndexFixing(Index3M,H1554,TRUE,_xll.ohTrigger(RecalcTrigger,Trigger3M)),NA())</f>
        <v>2.0647211547213471E-2</v>
      </c>
      <c r="L1554" s="44">
        <f>IFERROR(_xll.qlIndexFixing(Index6M,$H1554,TRUE,_xll.ohTrigger(RecalcTrigger,Trigger6M)),NA())</f>
        <v>2.0732729650522749E-2</v>
      </c>
      <c r="M1554" s="178">
        <f>IFERROR(_xll.qlIndexFixing(Index1Y,$H1554,TRUE,_xll.ohTrigger(RecalcTrigger,Trigger1Y)),NA())</f>
        <v>2.1005471274450516E-2</v>
      </c>
      <c r="N1554" s="177">
        <f>IFERROR(_xll.qlIndexFixing(ONIndex1M,I1554,TRUE,_xll.ohTrigger(RecalcTrigger,Trigger1M)),NA())</f>
        <v>2.0117622098506649E-2</v>
      </c>
      <c r="O1554" s="44">
        <f>IFERROR(_xll.qlIndexFixing(ONIndex3M,I1554,TRUE,_xll.ohTrigger(RecalcTrigger,Trigger3M)),NA())</f>
        <v>2.063421892397499E-2</v>
      </c>
      <c r="P1554" s="44">
        <f>IFERROR(_xll.qlIndexFixing(ONIndex6M,I1554,TRUE,_xll.ohTrigger(RecalcTrigger,Trigger6M)),NA())</f>
        <v>2.0706720055387873E-2</v>
      </c>
      <c r="Q1554" s="178">
        <f>IFERROR(_xll.qlIndexFixing(ONIndex1Y,I1554,TRUE,_xll.ohTrigger(RecalcTrigger,Trigger1Y)),NA())</f>
        <v>2.0951521118665051E-2</v>
      </c>
    </row>
    <row r="1555" spans="2:17" x14ac:dyDescent="0.2">
      <c r="B1555" s="39" t="s">
        <v>42</v>
      </c>
      <c r="D1555" s="42">
        <f>_xll.qlCalendarAdvance(Calendar,$D1554,B1555,"f",FALSE)</f>
        <v>50291</v>
      </c>
      <c r="E1555" s="172">
        <f>_xll.qlInterestRateIndexValueDate(IndexON,D1555)</f>
        <v>50291</v>
      </c>
      <c r="F1555" s="188">
        <f>IFERROR(_xll.qlIndexFixing(IndexON,D1555,TRUE,_xll.ohTrigger(RecalcTrigger,TriggerON)),NA())</f>
        <v>1.974004437523047E-2</v>
      </c>
      <c r="H1555" s="42">
        <f>_xll.qlCalendarAdvance(Calendar,$H1554,B1555,"f",FALSE)</f>
        <v>50291</v>
      </c>
      <c r="I1555" s="172">
        <f>_xll.qlInterestRateIndexValueDate(Index1M,$H1555)</f>
        <v>50291</v>
      </c>
      <c r="J1555" s="177">
        <f>IFERROR(_xll.qlIndexFixing(Index1M,$H1555,TRUE,_xll.ohTrigger(RecalcTrigger,Trigger1M)),NA())</f>
        <v>2.0114486571566337E-2</v>
      </c>
      <c r="K1555" s="44">
        <f>IFERROR(_xll.qlIndexFixing(Index3M,H1555,TRUE,_xll.ohTrigger(RecalcTrigger,Trigger3M)),NA())</f>
        <v>2.0641145101753588E-2</v>
      </c>
      <c r="L1555" s="44">
        <f>IFERROR(_xll.qlIndexFixing(Index6M,$H1555,TRUE,_xll.ohTrigger(RecalcTrigger,Trigger6M)),NA())</f>
        <v>2.0726689490249861E-2</v>
      </c>
      <c r="M1555" s="178">
        <f>IFERROR(_xll.qlIndexFixing(Index1Y,$H1555,TRUE,_xll.ohTrigger(RecalcTrigger,Trigger1Y)),NA())</f>
        <v>2.0999479491667028E-2</v>
      </c>
      <c r="N1555" s="177">
        <f>IFERROR(_xll.qlIndexFixing(ONIndex1M,I1555,TRUE,_xll.ohTrigger(RecalcTrigger,Trigger1M)),NA())</f>
        <v>2.0111320905135122E-2</v>
      </c>
      <c r="O1555" s="44">
        <f>IFERROR(_xll.qlIndexFixing(ONIndex3M,I1555,TRUE,_xll.ohTrigger(RecalcTrigger,Trigger3M)),NA())</f>
        <v>2.0627959435965959E-2</v>
      </c>
      <c r="P1555" s="44">
        <f>IFERROR(_xll.qlIndexFixing(ONIndex6M,I1555,TRUE,_xll.ohTrigger(RecalcTrigger,Trigger6M)),NA())</f>
        <v>2.07002396284095E-2</v>
      </c>
      <c r="Q1555" s="178">
        <f>IFERROR(_xll.qlIndexFixing(ONIndex1Y,I1555,TRUE,_xll.ohTrigger(RecalcTrigger,Trigger1Y)),NA())</f>
        <v>2.0944510295648477E-2</v>
      </c>
    </row>
    <row r="1556" spans="2:17" x14ac:dyDescent="0.2">
      <c r="B1556" s="39" t="s">
        <v>42</v>
      </c>
      <c r="D1556" s="42">
        <f>_xll.qlCalendarAdvance(Calendar,$D1555,B1556,"f",FALSE)</f>
        <v>50298</v>
      </c>
      <c r="E1556" s="172">
        <f>_xll.qlInterestRateIndexValueDate(IndexON,D1556)</f>
        <v>50298</v>
      </c>
      <c r="F1556" s="188">
        <f>IFERROR(_xll.qlIndexFixing(IndexON,D1556,TRUE,_xll.ohTrigger(RecalcTrigger,TriggerON)),NA())</f>
        <v>1.9734093185976853E-2</v>
      </c>
      <c r="H1556" s="42">
        <f>_xll.qlCalendarAdvance(Calendar,$H1555,B1556,"f",FALSE)</f>
        <v>50298</v>
      </c>
      <c r="I1556" s="172">
        <f>_xll.qlInterestRateIndexValueDate(Index1M,$H1556)</f>
        <v>50298</v>
      </c>
      <c r="J1556" s="177">
        <f>IFERROR(_xll.qlIndexFixing(Index1M,$H1556,TRUE,_xll.ohTrigger(RecalcTrigger,Trigger1M)),NA())</f>
        <v>2.0108302151191748E-2</v>
      </c>
      <c r="K1556" s="44">
        <f>IFERROR(_xll.qlIndexFixing(Index3M,H1556,TRUE,_xll.ohTrigger(RecalcTrigger,Trigger3M)),NA())</f>
        <v>2.0635113650394488E-2</v>
      </c>
      <c r="L1556" s="44">
        <f>IFERROR(_xll.qlIndexFixing(Index6M,$H1556,TRUE,_xll.ohTrigger(RecalcTrigger,Trigger6M)),NA())</f>
        <v>2.0720688743080647E-2</v>
      </c>
      <c r="M1556" s="178">
        <f>IFERROR(_xll.qlIndexFixing(Index1Y,$H1556,TRUE,_xll.ohTrigger(RecalcTrigger,Trigger1Y)),NA())</f>
        <v>2.099353258496417E-2</v>
      </c>
      <c r="N1556" s="177">
        <f>IFERROR(_xll.qlIndexFixing(ONIndex1M,I1556,TRUE,_xll.ohTrigger(RecalcTrigger,Trigger1M)),NA())</f>
        <v>2.0105060943005348E-2</v>
      </c>
      <c r="O1556" s="44">
        <f>IFERROR(_xll.qlIndexFixing(ONIndex3M,I1556,TRUE,_xll.ohTrigger(RecalcTrigger,Trigger3M)),NA())</f>
        <v>2.0621734755956744E-2</v>
      </c>
      <c r="P1556" s="44">
        <f>IFERROR(_xll.qlIndexFixing(ONIndex6M,I1556,TRUE,_xll.ohTrigger(RecalcTrigger,Trigger6M)),NA())</f>
        <v>2.0693798198389013E-2</v>
      </c>
      <c r="Q1556" s="178">
        <f>IFERROR(_xll.qlIndexFixing(ONIndex1Y,I1556,TRUE,_xll.ohTrigger(RecalcTrigger,Trigger1Y)),NA())</f>
        <v>2.0937543394123903E-2</v>
      </c>
    </row>
    <row r="1557" spans="2:17" x14ac:dyDescent="0.2">
      <c r="B1557" s="39" t="s">
        <v>42</v>
      </c>
      <c r="D1557" s="42">
        <f>_xll.qlCalendarAdvance(Calendar,$D1556,B1557,"f",FALSE)</f>
        <v>50305</v>
      </c>
      <c r="E1557" s="172">
        <f>_xll.qlInterestRateIndexValueDate(IndexON,D1557)</f>
        <v>50305</v>
      </c>
      <c r="F1557" s="188">
        <f>IFERROR(_xll.qlIndexFixing(IndexON,D1557,TRUE,_xll.ohTrigger(RecalcTrigger,TriggerON)),NA())</f>
        <v>1.9728176470569236E-2</v>
      </c>
      <c r="H1557" s="42">
        <f>_xll.qlCalendarAdvance(Calendar,$H1556,B1557,"f",FALSE)</f>
        <v>50305</v>
      </c>
      <c r="I1557" s="172">
        <f>_xll.qlInterestRateIndexValueDate(Index1M,$H1557)</f>
        <v>50305</v>
      </c>
      <c r="J1557" s="177">
        <f>IFERROR(_xll.qlIndexFixing(Index1M,$H1557,TRUE,_xll.ohTrigger(RecalcTrigger,Trigger1M)),NA())</f>
        <v>2.0102159031013089E-2</v>
      </c>
      <c r="K1557" s="44">
        <f>IFERROR(_xll.qlIndexFixing(Index3M,H1557,TRUE,_xll.ohTrigger(RecalcTrigger,Trigger3M)),NA())</f>
        <v>2.0629117192982088E-2</v>
      </c>
      <c r="L1557" s="44">
        <f>IFERROR(_xll.qlIndexFixing(Index6M,$H1557,TRUE,_xll.ohTrigger(RecalcTrigger,Trigger6M)),NA())</f>
        <v>2.0714727408667186E-2</v>
      </c>
      <c r="M1557" s="178">
        <f>IFERROR(_xll.qlIndexFixing(Index1Y,$H1557,TRUE,_xll.ohTrigger(RecalcTrigger,Trigger1Y)),NA())</f>
        <v>2.0987630553557457E-2</v>
      </c>
      <c r="N1557" s="177">
        <f>IFERROR(_xll.qlIndexFixing(ONIndex1M,I1557,TRUE,_xll.ohTrigger(RecalcTrigger,Trigger1M)),NA())</f>
        <v>2.0098842212279422E-2</v>
      </c>
      <c r="O1557" s="44">
        <f>IFERROR(_xll.qlIndexFixing(ONIndex3M,I1557,TRUE,_xll.ohTrigger(RecalcTrigger,Trigger3M)),NA())</f>
        <v>2.0615544883947345E-2</v>
      </c>
      <c r="P1557" s="44">
        <f>IFERROR(_xll.qlIndexFixing(ONIndex6M,I1557,TRUE,_xll.ohTrigger(RecalcTrigger,Trigger6M)),NA())</f>
        <v>2.0687395765245364E-2</v>
      </c>
      <c r="Q1557" s="178">
        <f>IFERROR(_xll.qlIndexFixing(ONIndex1Y,I1557,TRUE,_xll.ohTrigger(RecalcTrigger,Trigger1Y)),NA())</f>
        <v>2.093062041425342E-2</v>
      </c>
    </row>
    <row r="1558" spans="2:17" x14ac:dyDescent="0.2">
      <c r="B1558" s="39" t="s">
        <v>42</v>
      </c>
      <c r="D1558" s="42">
        <f>_xll.qlCalendarAdvance(Calendar,$D1557,B1558,"f",FALSE)</f>
        <v>50312</v>
      </c>
      <c r="E1558" s="172">
        <f>_xll.qlInterestRateIndexValueDate(IndexON,D1558)</f>
        <v>50312</v>
      </c>
      <c r="F1558" s="188">
        <f>IFERROR(_xll.qlIndexFixing(IndexON,D1558,TRUE,_xll.ohTrigger(RecalcTrigger,TriggerON)),NA())</f>
        <v>1.9722294228845527E-2</v>
      </c>
      <c r="H1558" s="42">
        <f>_xll.qlCalendarAdvance(Calendar,$H1557,B1558,"f",FALSE)</f>
        <v>50312</v>
      </c>
      <c r="I1558" s="172">
        <f>_xll.qlInterestRateIndexValueDate(Index1M,$H1558)</f>
        <v>50312</v>
      </c>
      <c r="J1558" s="177">
        <f>IFERROR(_xll.qlIndexFixing(Index1M,$H1558,TRUE,_xll.ohTrigger(RecalcTrigger,Trigger1M)),NA())</f>
        <v>2.0096057210952017E-2</v>
      </c>
      <c r="K1558" s="44">
        <f>IFERROR(_xll.qlIndexFixing(Index3M,H1558,TRUE,_xll.ohTrigger(RecalcTrigger,Trigger3M)),NA())</f>
        <v>2.0623155729358755E-2</v>
      </c>
      <c r="L1558" s="44">
        <f>IFERROR(_xll.qlIndexFixing(Index6M,$H1558,TRUE,_xll.ohTrigger(RecalcTrigger,Trigger6M)),NA())</f>
        <v>2.0708805486662905E-2</v>
      </c>
      <c r="M1558" s="178">
        <f>IFERROR(_xll.qlIndexFixing(Index1Y,$H1558,TRUE,_xll.ohTrigger(RecalcTrigger,Trigger1Y)),NA())</f>
        <v>2.0981773396669734E-2</v>
      </c>
      <c r="N1558" s="177">
        <f>IFERROR(_xll.qlIndexFixing(ONIndex1M,I1558,TRUE,_xll.ohTrigger(RecalcTrigger,Trigger1M)),NA())</f>
        <v>2.009266471279525E-2</v>
      </c>
      <c r="O1558" s="44">
        <f>IFERROR(_xll.qlIndexFixing(ONIndex3M,I1558,TRUE,_xll.ohTrigger(RecalcTrigger,Trigger3M)),NA())</f>
        <v>2.0609389819937762E-2</v>
      </c>
      <c r="P1558" s="44">
        <f>IFERROR(_xll.qlIndexFixing(ONIndex6M,I1558,TRUE,_xll.ohTrigger(RecalcTrigger,Trigger6M)),NA())</f>
        <v>2.0681032328816462E-2</v>
      </c>
      <c r="Q1558" s="178">
        <f>IFERROR(_xll.qlIndexFixing(ONIndex1Y,I1558,TRUE,_xll.ohTrigger(RecalcTrigger,Trigger1Y)),NA())</f>
        <v>2.0923741355955983E-2</v>
      </c>
    </row>
    <row r="1559" spans="2:17" x14ac:dyDescent="0.2">
      <c r="B1559" s="39" t="s">
        <v>42</v>
      </c>
      <c r="D1559" s="42">
        <f>_xll.qlCalendarAdvance(Calendar,$D1558,B1559,"f",FALSE)</f>
        <v>50319</v>
      </c>
      <c r="E1559" s="172">
        <f>_xll.qlInterestRateIndexValueDate(IndexON,D1559)</f>
        <v>50319</v>
      </c>
      <c r="F1559" s="188">
        <f>IFERROR(_xll.qlIndexFixing(IndexON,D1559,TRUE,_xll.ohTrigger(RecalcTrigger,TriggerON)),NA())</f>
        <v>1.9716446460805725E-2</v>
      </c>
      <c r="H1559" s="42">
        <f>_xll.qlCalendarAdvance(Calendar,$H1558,B1559,"f",FALSE)</f>
        <v>50319</v>
      </c>
      <c r="I1559" s="172">
        <f>_xll.qlInterestRateIndexValueDate(Index1M,$H1559)</f>
        <v>50319</v>
      </c>
      <c r="J1559" s="177">
        <f>IFERROR(_xll.qlIndexFixing(Index1M,$H1559,TRUE,_xll.ohTrigger(RecalcTrigger,Trigger1M)),NA())</f>
        <v>2.0090120089224148E-2</v>
      </c>
      <c r="K1559" s="44">
        <f>IFERROR(_xll.qlIndexFixing(Index3M,H1559,TRUE,_xll.ohTrigger(RecalcTrigger,Trigger3M)),NA())</f>
        <v>2.0617394003374607E-2</v>
      </c>
      <c r="L1559" s="44">
        <f>IFERROR(_xll.qlIndexFixing(Index6M,$H1559,TRUE,_xll.ohTrigger(RecalcTrigger,Trigger6M)),NA())</f>
        <v>2.0703101593141229E-2</v>
      </c>
      <c r="M1559" s="178">
        <f>IFERROR(_xll.qlIndexFixing(Index1Y,$H1559,TRUE,_xll.ohTrigger(RecalcTrigger,Trigger1Y)),NA())</f>
        <v>2.0975961113528285E-2</v>
      </c>
      <c r="N1559" s="177">
        <f>IFERROR(_xll.qlIndexFixing(ONIndex1M,I1559,TRUE,_xll.ohTrigger(RecalcTrigger,Trigger1M)),NA())</f>
        <v>2.0086528444714924E-2</v>
      </c>
      <c r="O1559" s="44">
        <f>IFERROR(_xll.qlIndexFixing(ONIndex3M,I1559,TRUE,_xll.ohTrigger(RecalcTrigger,Trigger3M)),NA())</f>
        <v>2.0603269563927995E-2</v>
      </c>
      <c r="P1559" s="44">
        <f>IFERROR(_xll.qlIndexFixing(ONIndex6M,I1559,TRUE,_xll.ohTrigger(RecalcTrigger,Trigger6M)),NA())</f>
        <v>2.0674707889264399E-2</v>
      </c>
      <c r="Q1559" s="178">
        <f>IFERROR(_xll.qlIndexFixing(ONIndex1Y,I1559,TRUE,_xll.ohTrigger(RecalcTrigger,Trigger1Y)),NA())</f>
        <v>2.0916906219069498E-2</v>
      </c>
    </row>
    <row r="1560" spans="2:17" x14ac:dyDescent="0.2">
      <c r="B1560" s="39" t="s">
        <v>42</v>
      </c>
      <c r="D1560" s="42">
        <f>_xll.qlCalendarAdvance(Calendar,$D1559,B1560,"f",FALSE)</f>
        <v>50326</v>
      </c>
      <c r="E1560" s="172">
        <f>_xll.qlInterestRateIndexValueDate(IndexON,D1560)</f>
        <v>50326</v>
      </c>
      <c r="F1560" s="188">
        <f>IFERROR(_xll.qlIndexFixing(IndexON,D1560,TRUE,_xll.ohTrigger(RecalcTrigger,TriggerON)),NA())</f>
        <v>1.9710633166530878E-2</v>
      </c>
      <c r="H1560" s="42">
        <f>_xll.qlCalendarAdvance(Calendar,$H1559,B1560,"f",FALSE)</f>
        <v>50326</v>
      </c>
      <c r="I1560" s="172">
        <f>_xll.qlInterestRateIndexValueDate(Index1M,$H1560)</f>
        <v>50326</v>
      </c>
      <c r="J1560" s="177">
        <f>IFERROR(_xll.qlIndexFixing(Index1M,$H1560,TRUE,_xll.ohTrigger(RecalcTrigger,Trigger1M)),NA())</f>
        <v>2.008410348840358E-2</v>
      </c>
      <c r="K1560" s="44">
        <f>IFERROR(_xll.qlIndexFixing(Index3M,H1560,TRUE,_xll.ohTrigger(RecalcTrigger,Trigger3M)),NA())</f>
        <v>2.0611504694638089E-2</v>
      </c>
      <c r="L1560" s="44">
        <f>IFERROR(_xll.qlIndexFixing(Index6M,$H1560,TRUE,_xll.ohTrigger(RecalcTrigger,Trigger6M)),NA())</f>
        <v>2.0697260980473607E-2</v>
      </c>
      <c r="M1560" s="178">
        <f>IFERROR(_xll.qlIndexFixing(Index1Y,$H1560,TRUE,_xll.ohTrigger(RecalcTrigger,Trigger1Y)),NA())</f>
        <v>2.0970193703367945E-2</v>
      </c>
      <c r="N1560" s="177">
        <f>IFERROR(_xll.qlIndexFixing(ONIndex1M,I1560,TRUE,_xll.ohTrigger(RecalcTrigger,Trigger1M)),NA())</f>
        <v>2.0080433407795306E-2</v>
      </c>
      <c r="O1560" s="44">
        <f>IFERROR(_xll.qlIndexFixing(ONIndex3M,I1560,TRUE,_xll.ohTrigger(RecalcTrigger,Trigger3M)),NA())</f>
        <v>2.0597184115755951E-2</v>
      </c>
      <c r="P1560" s="44">
        <f>IFERROR(_xll.qlIndexFixing(ONIndex6M,I1560,TRUE,_xll.ohTrigger(RecalcTrigger,Trigger6M)),NA())</f>
        <v>2.0668422446508128E-2</v>
      </c>
      <c r="Q1560" s="178">
        <f>IFERROR(_xll.qlIndexFixing(ONIndex1Y,I1560,TRUE,_xll.ohTrigger(RecalcTrigger,Trigger1Y)),NA())</f>
        <v>2.0910115003837104E-2</v>
      </c>
    </row>
    <row r="1561" spans="2:17" x14ac:dyDescent="0.2">
      <c r="B1561" s="39" t="s">
        <v>42</v>
      </c>
      <c r="D1561" s="42">
        <f>_xll.qlCalendarAdvance(Calendar,$D1560,B1561,"f",FALSE)</f>
        <v>50333</v>
      </c>
      <c r="E1561" s="172">
        <f>_xll.qlInterestRateIndexValueDate(IndexON,D1561)</f>
        <v>50333</v>
      </c>
      <c r="F1561" s="188">
        <f>IFERROR(_xll.qlIndexFixing(IndexON,D1561,TRUE,_xll.ohTrigger(RecalcTrigger,TriggerON)),NA())</f>
        <v>1.9704854345858891E-2</v>
      </c>
      <c r="H1561" s="42">
        <f>_xll.qlCalendarAdvance(Calendar,$H1560,B1561,"f",FALSE)</f>
        <v>50333</v>
      </c>
      <c r="I1561" s="172">
        <f>_xll.qlInterestRateIndexValueDate(Index1M,$H1561)</f>
        <v>50333</v>
      </c>
      <c r="J1561" s="177">
        <f>IFERROR(_xll.qlIndexFixing(Index1M,$H1561,TRUE,_xll.ohTrigger(RecalcTrigger,Trigger1M)),NA())</f>
        <v>2.0078128189884054E-2</v>
      </c>
      <c r="K1561" s="44">
        <f>IFERROR(_xll.qlIndexFixing(Index3M,H1561,TRUE,_xll.ohTrigger(RecalcTrigger,Trigger3M)),NA())</f>
        <v>2.0605650381283033E-2</v>
      </c>
      <c r="L1561" s="44">
        <f>IFERROR(_xll.qlIndexFixing(Index6M,$H1561,TRUE,_xll.ohTrigger(RecalcTrigger,Trigger6M)),NA())</f>
        <v>2.0691459781482919E-2</v>
      </c>
      <c r="M1561" s="178">
        <f>IFERROR(_xll.qlIndexFixing(Index1Y,$H1561,TRUE,_xll.ohTrigger(RecalcTrigger,Trigger1Y)),NA())</f>
        <v>2.0964471165427989E-2</v>
      </c>
      <c r="N1561" s="177">
        <f>IFERROR(_xll.qlIndexFixing(ONIndex1M,I1561,TRUE,_xll.ohTrigger(RecalcTrigger,Trigger1M)),NA())</f>
        <v>2.0074379602198489E-2</v>
      </c>
      <c r="O1561" s="44">
        <f>IFERROR(_xll.qlIndexFixing(ONIndex3M,I1561,TRUE,_xll.ohTrigger(RecalcTrigger,Trigger3M)),NA())</f>
        <v>2.0591133475664769E-2</v>
      </c>
      <c r="P1561" s="44">
        <f>IFERROR(_xll.qlIndexFixing(ONIndex6M,I1561,TRUE,_xll.ohTrigger(RecalcTrigger,Trigger6M)),NA())</f>
        <v>2.0662176000628696E-2</v>
      </c>
      <c r="Q1561" s="178">
        <f>IFERROR(_xll.qlIndexFixing(ONIndex1Y,I1561,TRUE,_xll.ohTrigger(RecalcTrigger,Trigger1Y)),NA())</f>
        <v>2.090336771009671E-2</v>
      </c>
    </row>
    <row r="1562" spans="2:17" x14ac:dyDescent="0.2">
      <c r="B1562" s="39" t="s">
        <v>42</v>
      </c>
      <c r="D1562" s="42">
        <f>_xll.qlCalendarAdvance(Calendar,$D1561,B1562,"f",FALSE)</f>
        <v>50340</v>
      </c>
      <c r="E1562" s="172">
        <f>_xll.qlInterestRateIndexValueDate(IndexON,D1562)</f>
        <v>50340</v>
      </c>
      <c r="F1562" s="188">
        <f>IFERROR(_xll.qlIndexFixing(IndexON,D1562,TRUE,_xll.ohTrigger(RecalcTrigger,TriggerON)),NA())</f>
        <v>1.9699109998951858E-2</v>
      </c>
      <c r="H1562" s="42">
        <f>_xll.qlCalendarAdvance(Calendar,$H1561,B1562,"f",FALSE)</f>
        <v>50340</v>
      </c>
      <c r="I1562" s="172">
        <f>_xll.qlInterestRateIndexValueDate(Index1M,$H1562)</f>
        <v>50340</v>
      </c>
      <c r="J1562" s="177">
        <f>IFERROR(_xll.qlIndexFixing(Index1M,$H1562,TRUE,_xll.ohTrigger(RecalcTrigger,Trigger1M)),NA())</f>
        <v>2.0072194193610667E-2</v>
      </c>
      <c r="K1562" s="44">
        <f>IFERROR(_xll.qlIndexFixing(Index3M,H1562,TRUE,_xll.ohTrigger(RecalcTrigger,Trigger3M)),NA())</f>
        <v>2.0599831063155272E-2</v>
      </c>
      <c r="L1562" s="44">
        <f>IFERROR(_xll.qlIndexFixing(Index6M,$H1562,TRUE,_xll.ohTrigger(RecalcTrigger,Trigger6M)),NA())</f>
        <v>2.0685697995831615E-2</v>
      </c>
      <c r="M1562" s="178">
        <f>IFERROR(_xll.qlIndexFixing(Index1Y,$H1562,TRUE,_xll.ohTrigger(RecalcTrigger,Trigger1Y)),NA())</f>
        <v>2.0958793498954575E-2</v>
      </c>
      <c r="N1562" s="177">
        <f>IFERROR(_xll.qlIndexFixing(ONIndex1M,I1562,TRUE,_xll.ohTrigger(RecalcTrigger,Trigger1M)),NA())</f>
        <v>2.0068367027924472E-2</v>
      </c>
      <c r="O1562" s="44">
        <f>IFERROR(_xll.qlIndexFixing(ONIndex3M,I1562,TRUE,_xll.ohTrigger(RecalcTrigger,Trigger3M)),NA())</f>
        <v>2.0585117643492357E-2</v>
      </c>
      <c r="P1562" s="44">
        <f>IFERROR(_xll.qlIndexFixing(ONIndex6M,I1562,TRUE,_xll.ohTrigger(RecalcTrigger,Trigger6M)),NA())</f>
        <v>2.0655968551545056E-2</v>
      </c>
      <c r="Q1562" s="178">
        <f>IFERROR(_xll.qlIndexFixing(ONIndex1Y,I1562,TRUE,_xll.ohTrigger(RecalcTrigger,Trigger1Y)),NA())</f>
        <v>2.0896664338010407E-2</v>
      </c>
    </row>
    <row r="1563" spans="2:17" x14ac:dyDescent="0.2">
      <c r="B1563" s="39" t="s">
        <v>42</v>
      </c>
      <c r="D1563" s="42">
        <f>_xll.qlCalendarAdvance(Calendar,$D1562,B1563,"f",FALSE)</f>
        <v>50347</v>
      </c>
      <c r="E1563" s="172">
        <f>_xll.qlInterestRateIndexValueDate(IndexON,D1563)</f>
        <v>50347</v>
      </c>
      <c r="F1563" s="188">
        <f>IFERROR(_xll.qlIndexFixing(IndexON,D1563,TRUE,_xll.ohTrigger(RecalcTrigger,TriggerON)),NA())</f>
        <v>1.9693400125809779E-2</v>
      </c>
      <c r="H1563" s="42">
        <f>_xll.qlCalendarAdvance(Calendar,$H1562,B1563,"f",FALSE)</f>
        <v>50347</v>
      </c>
      <c r="I1563" s="172">
        <f>_xll.qlInterestRateIndexValueDate(Index1M,$H1563)</f>
        <v>50347</v>
      </c>
      <c r="J1563" s="177">
        <f>IFERROR(_xll.qlIndexFixing(Index1M,$H1563,TRUE,_xll.ohTrigger(RecalcTrigger,Trigger1M)),NA())</f>
        <v>2.0066167610365358E-2</v>
      </c>
      <c r="K1563" s="44">
        <f>IFERROR(_xll.qlIndexFixing(Index3M,H1563,TRUE,_xll.ohTrigger(RecalcTrigger,Trigger3M)),NA())</f>
        <v>2.0594046740098879E-2</v>
      </c>
      <c r="L1563" s="44">
        <f>IFERROR(_xll.qlIndexFixing(Index6M,$H1563,TRUE,_xll.ohTrigger(RecalcTrigger,Trigger6M)),NA())</f>
        <v>2.0679975623183047E-2</v>
      </c>
      <c r="M1563" s="178">
        <f>IFERROR(_xll.qlIndexFixing(Index1Y,$H1563,TRUE,_xll.ohTrigger(RecalcTrigger,Trigger1Y)),NA())</f>
        <v>2.0953160703199414E-2</v>
      </c>
      <c r="N1563" s="177">
        <f>IFERROR(_xll.qlIndexFixing(ONIndex1M,I1563,TRUE,_xll.ohTrigger(RecalcTrigger,Trigger1M)),NA())</f>
        <v>2.0062395684973255E-2</v>
      </c>
      <c r="O1563" s="44">
        <f>IFERROR(_xll.qlIndexFixing(ONIndex3M,I1563,TRUE,_xll.ohTrigger(RecalcTrigger,Trigger3M)),NA())</f>
        <v>2.057913661931976E-2</v>
      </c>
      <c r="P1563" s="44">
        <f>IFERROR(_xll.qlIndexFixing(ONIndex6M,I1563,TRUE,_xll.ohTrigger(RecalcTrigger,Trigger6M)),NA())</f>
        <v>2.0649800099419302E-2</v>
      </c>
      <c r="Q1563" s="178">
        <f>IFERROR(_xll.qlIndexFixing(ONIndex1Y,I1563,TRUE,_xll.ohTrigger(RecalcTrigger,Trigger1Y)),NA())</f>
        <v>2.0890004887335056E-2</v>
      </c>
    </row>
    <row r="1564" spans="2:17" x14ac:dyDescent="0.2">
      <c r="B1564" s="39" t="s">
        <v>42</v>
      </c>
      <c r="D1564" s="42">
        <f>_xll.qlCalendarAdvance(Calendar,$D1563,B1564,"f",FALSE)</f>
        <v>50354</v>
      </c>
      <c r="E1564" s="172">
        <f>_xll.qlInterestRateIndexValueDate(IndexON,D1564)</f>
        <v>50354</v>
      </c>
      <c r="F1564" s="188">
        <f>IFERROR(_xll.qlIndexFixing(IndexON,D1564,TRUE,_xll.ohTrigger(RecalcTrigger,TriggerON)),NA())</f>
        <v>1.9687724726270561E-2</v>
      </c>
      <c r="H1564" s="42">
        <f>_xll.qlCalendarAdvance(Calendar,$H1563,B1564,"f",FALSE)</f>
        <v>50354</v>
      </c>
      <c r="I1564" s="172">
        <f>_xll.qlInterestRateIndexValueDate(Index1M,$H1564)</f>
        <v>50354</v>
      </c>
      <c r="J1564" s="177">
        <f>IFERROR(_xll.qlIndexFixing(Index1M,$H1564,TRUE,_xll.ohTrigger(RecalcTrigger,Trigger1M)),NA())</f>
        <v>2.0060313589767086E-2</v>
      </c>
      <c r="K1564" s="44">
        <f>IFERROR(_xll.qlIndexFixing(Index3M,H1564,TRUE,_xll.ohTrigger(RecalcTrigger,Trigger3M)),NA())</f>
        <v>2.0588297411964097E-2</v>
      </c>
      <c r="L1564" s="44">
        <f>IFERROR(_xll.qlIndexFixing(Index6M,$H1564,TRUE,_xll.ohTrigger(RecalcTrigger,Trigger6M)),NA())</f>
        <v>2.0674101596166668E-2</v>
      </c>
      <c r="M1564" s="178">
        <f>IFERROR(_xll.qlIndexFixing(Index1Y,$H1564,TRUE,_xll.ohTrigger(RecalcTrigger,Trigger1Y)),NA())</f>
        <v>2.0947572777419987E-2</v>
      </c>
      <c r="N1564" s="177">
        <f>IFERROR(_xll.qlIndexFixing(ONIndex1M,I1564,TRUE,_xll.ohTrigger(RecalcTrigger,Trigger1M)),NA())</f>
        <v>2.0056465573344839E-2</v>
      </c>
      <c r="O1564" s="44">
        <f>IFERROR(_xll.qlIndexFixing(ONIndex3M,I1564,TRUE,_xll.ohTrigger(RecalcTrigger,Trigger3M)),NA())</f>
        <v>2.0573190403146979E-2</v>
      </c>
      <c r="P1564" s="44">
        <f>IFERROR(_xll.qlIndexFixing(ONIndex6M,I1564,TRUE,_xll.ohTrigger(RecalcTrigger,Trigger6M)),NA())</f>
        <v>2.064367064408934E-2</v>
      </c>
      <c r="Q1564" s="178">
        <f>IFERROR(_xll.qlIndexFixing(ONIndex1Y,I1564,TRUE,_xll.ohTrigger(RecalcTrigger,Trigger1Y)),NA())</f>
        <v>2.0883389358232751E-2</v>
      </c>
    </row>
    <row r="1565" spans="2:17" x14ac:dyDescent="0.2">
      <c r="B1565" s="39" t="s">
        <v>42</v>
      </c>
      <c r="D1565" s="42">
        <f>_xll.qlCalendarAdvance(Calendar,$D1564,B1565,"f",FALSE)</f>
        <v>50361</v>
      </c>
      <c r="E1565" s="172">
        <f>_xll.qlInterestRateIndexValueDate(IndexON,D1565)</f>
        <v>50361</v>
      </c>
      <c r="F1565" s="188">
        <f>IFERROR(_xll.qlIndexFixing(IndexON,D1565,TRUE,_xll.ohTrigger(RecalcTrigger,TriggerON)),NA())</f>
        <v>1.9682083800496297E-2</v>
      </c>
      <c r="H1565" s="42">
        <f>_xll.qlCalendarAdvance(Calendar,$H1564,B1565,"f",FALSE)</f>
        <v>50361</v>
      </c>
      <c r="I1565" s="172">
        <f>_xll.qlInterestRateIndexValueDate(Index1M,$H1565)</f>
        <v>50361</v>
      </c>
      <c r="J1565" s="177">
        <f>IFERROR(_xll.qlIndexFixing(Index1M,$H1565,TRUE,_xll.ohTrigger(RecalcTrigger,Trigger1M)),NA())</f>
        <v>2.0054500868862256E-2</v>
      </c>
      <c r="K1565" s="44">
        <f>IFERROR(_xll.qlIndexFixing(Index3M,H1565,TRUE,_xll.ohTrigger(RecalcTrigger,Trigger3M)),NA())</f>
        <v>2.0582583078598522E-2</v>
      </c>
      <c r="L1565" s="44">
        <f>IFERROR(_xll.qlIndexFixing(Index6M,$H1565,TRUE,_xll.ohTrigger(RecalcTrigger,Trigger6M)),NA())</f>
        <v>2.0668455551539761E-2</v>
      </c>
      <c r="M1565" s="178">
        <f>IFERROR(_xll.qlIndexFixing(Index1Y,$H1565,TRUE,_xll.ohTrigger(RecalcTrigger,Trigger1Y)),NA())</f>
        <v>2.094202972088044E-2</v>
      </c>
      <c r="N1565" s="177">
        <f>IFERROR(_xll.qlIndexFixing(ONIndex1M,I1565,TRUE,_xll.ohTrigger(RecalcTrigger,Trigger1M)),NA())</f>
        <v>2.0050576692877131E-2</v>
      </c>
      <c r="O1565" s="44">
        <f>IFERROR(_xll.qlIndexFixing(ONIndex3M,I1565,TRUE,_xll.ohTrigger(RecalcTrigger,Trigger3M)),NA())</f>
        <v>2.0567278994892968E-2</v>
      </c>
      <c r="P1565" s="44">
        <f>IFERROR(_xll.qlIndexFixing(ONIndex6M,I1565,TRUE,_xll.ohTrigger(RecalcTrigger,Trigger6M)),NA())</f>
        <v>2.0637580185474125E-2</v>
      </c>
      <c r="Q1565" s="178">
        <f>IFERROR(_xll.qlIndexFixing(ONIndex1Y,I1565,TRUE,_xll.ohTrigger(RecalcTrigger,Trigger1Y)),NA())</f>
        <v>2.0876817750703491E-2</v>
      </c>
    </row>
    <row r="1566" spans="2:17" x14ac:dyDescent="0.2">
      <c r="B1566" s="39" t="s">
        <v>42</v>
      </c>
      <c r="D1566" s="42">
        <f>_xll.qlCalendarAdvance(Calendar,$D1565,B1566,"f",FALSE)</f>
        <v>50368</v>
      </c>
      <c r="E1566" s="172">
        <f>_xll.qlInterestRateIndexValueDate(IndexON,D1566)</f>
        <v>50368</v>
      </c>
      <c r="F1566" s="188">
        <f>IFERROR(_xll.qlIndexFixing(IndexON,D1566,TRUE,_xll.ohTrigger(RecalcTrigger,TriggerON)),NA())</f>
        <v>1.9676477348486987E-2</v>
      </c>
      <c r="H1566" s="42">
        <f>_xll.qlCalendarAdvance(Calendar,$H1565,B1566,"f",FALSE)</f>
        <v>50368</v>
      </c>
      <c r="I1566" s="172">
        <f>_xll.qlInterestRateIndexValueDate(Index1M,$H1566)</f>
        <v>50368</v>
      </c>
      <c r="J1566" s="177">
        <f>IFERROR(_xll.qlIndexFixing(Index1M,$H1566,TRUE,_xll.ohTrigger(RecalcTrigger,Trigger1M)),NA())</f>
        <v>2.0048729447602241E-2</v>
      </c>
      <c r="K1566" s="44">
        <f>IFERROR(_xll.qlIndexFixing(Index3M,H1566,TRUE,_xll.ohTrigger(RecalcTrigger,Trigger3M)),NA())</f>
        <v>2.0576903739851517E-2</v>
      </c>
      <c r="L1566" s="44">
        <f>IFERROR(_xll.qlIndexFixing(Index6M,$H1566,TRUE,_xll.ohTrigger(RecalcTrigger,Trigger6M)),NA())</f>
        <v>2.0662848916637649E-2</v>
      </c>
      <c r="M1566" s="178">
        <f>IFERROR(_xll.qlIndexFixing(Index1Y,$H1566,TRUE,_xll.ohTrigger(RecalcTrigger,Trigger1Y)),NA())</f>
        <v>2.0936531532849356E-2</v>
      </c>
      <c r="N1566" s="177">
        <f>IFERROR(_xll.qlIndexFixing(ONIndex1M,I1566,TRUE,_xll.ohTrigger(RecalcTrigger,Trigger1M)),NA())</f>
        <v>2.004472904381327E-2</v>
      </c>
      <c r="O1566" s="44">
        <f>IFERROR(_xll.qlIndexFixing(ONIndex3M,I1566,TRUE,_xll.ohTrigger(RecalcTrigger,Trigger3M)),NA())</f>
        <v>2.0561402394638773E-2</v>
      </c>
      <c r="P1566" s="44">
        <f>IFERROR(_xll.qlIndexFixing(ONIndex6M,I1566,TRUE,_xll.ohTrigger(RecalcTrigger,Trigger6M)),NA())</f>
        <v>2.0631528723816794E-2</v>
      </c>
      <c r="Q1566" s="178">
        <f>IFERROR(_xll.qlIndexFixing(ONIndex1Y,I1566,TRUE,_xll.ohTrigger(RecalcTrigger,Trigger1Y)),NA())</f>
        <v>2.0870290064747277E-2</v>
      </c>
    </row>
    <row r="1567" spans="2:17" x14ac:dyDescent="0.2">
      <c r="B1567" s="39" t="s">
        <v>42</v>
      </c>
      <c r="D1567" s="42">
        <f>_xll.qlCalendarAdvance(Calendar,$D1566,B1567,"f",FALSE)</f>
        <v>50375</v>
      </c>
      <c r="E1567" s="172">
        <f>_xll.qlInterestRateIndexValueDate(IndexON,D1567)</f>
        <v>50375</v>
      </c>
      <c r="F1567" s="188">
        <f>IFERROR(_xll.qlIndexFixing(IndexON,D1567,TRUE,_xll.ohTrigger(RecalcTrigger,TriggerON)),NA())</f>
        <v>1.9670905370080538E-2</v>
      </c>
      <c r="H1567" s="42">
        <f>_xll.qlCalendarAdvance(Calendar,$H1566,B1567,"f",FALSE)</f>
        <v>50375</v>
      </c>
      <c r="I1567" s="172">
        <f>_xll.qlInterestRateIndexValueDate(Index1M,$H1567)</f>
        <v>50375</v>
      </c>
      <c r="J1567" s="177">
        <f>IFERROR(_xll.qlIndexFixing(Index1M,$H1567,TRUE,_xll.ohTrigger(RecalcTrigger,Trigger1M)),NA())</f>
        <v>2.0043578536717271E-2</v>
      </c>
      <c r="K1567" s="44">
        <f>IFERROR(_xll.qlIndexFixing(Index3M,H1567,TRUE,_xll.ohTrigger(RecalcTrigger,Trigger3M)),NA())</f>
        <v>2.0570895323445103E-2</v>
      </c>
      <c r="L1567" s="44">
        <f>IFERROR(_xll.qlIndexFixing(Index6M,$H1567,TRUE,_xll.ohTrigger(RecalcTrigger,Trigger6M)),NA())</f>
        <v>2.0657480255975202E-2</v>
      </c>
      <c r="M1567" s="178">
        <f>IFERROR(_xll.qlIndexFixing(Index1Y,$H1567,TRUE,_xll.ohTrigger(RecalcTrigger,Trigger1Y)),NA())</f>
        <v>2.0931078212603094E-2</v>
      </c>
      <c r="N1567" s="177">
        <f>IFERROR(_xll.qlIndexFixing(ONIndex1M,I1567,TRUE,_xll.ohTrigger(RecalcTrigger,Trigger1M)),NA())</f>
        <v>2.0038922625991162E-2</v>
      </c>
      <c r="O1567" s="44">
        <f>IFERROR(_xll.qlIndexFixing(ONIndex3M,I1567,TRUE,_xll.ohTrigger(RecalcTrigger,Trigger3M)),NA())</f>
        <v>2.0555560602384393E-2</v>
      </c>
      <c r="P1567" s="44">
        <f>IFERROR(_xll.qlIndexFixing(ONIndex6M,I1567,TRUE,_xll.ohTrigger(RecalcTrigger,Trigger6M)),NA())</f>
        <v>2.0625516258955257E-2</v>
      </c>
      <c r="Q1567" s="178">
        <f>IFERROR(_xll.qlIndexFixing(ONIndex1Y,I1567,TRUE,_xll.ohTrigger(RecalcTrigger,Trigger1Y)),NA())</f>
        <v>2.0863806300283061E-2</v>
      </c>
    </row>
    <row r="1568" spans="2:17" x14ac:dyDescent="0.2">
      <c r="B1568" s="39" t="s">
        <v>42</v>
      </c>
      <c r="D1568" s="42">
        <f>_xll.qlCalendarAdvance(Calendar,$D1567,B1568,"f",FALSE)</f>
        <v>50382</v>
      </c>
      <c r="E1568" s="172">
        <f>_xll.qlInterestRateIndexValueDate(IndexON,D1568)</f>
        <v>50382</v>
      </c>
      <c r="F1568" s="188">
        <f>IFERROR(_xll.qlIndexFixing(IndexON,D1568,TRUE,_xll.ohTrigger(RecalcTrigger,TriggerON)),NA())</f>
        <v>1.9665367865357997E-2</v>
      </c>
      <c r="H1568" s="42">
        <f>_xll.qlCalendarAdvance(Calendar,$H1567,B1568,"f",FALSE)</f>
        <v>50382</v>
      </c>
      <c r="I1568" s="172">
        <f>_xll.qlInterestRateIndexValueDate(Index1M,$H1568)</f>
        <v>50382</v>
      </c>
      <c r="J1568" s="177">
        <f>IFERROR(_xll.qlIndexFixing(Index1M,$H1568,TRUE,_xll.ohTrigger(RecalcTrigger,Trigger1M)),NA())</f>
        <v>2.0037457559570617E-2</v>
      </c>
      <c r="K1568" s="44">
        <f>IFERROR(_xll.qlIndexFixing(Index3M,H1568,TRUE,_xll.ohTrigger(RecalcTrigger,Trigger3M)),NA())</f>
        <v>2.0565281605436803E-2</v>
      </c>
      <c r="L1568" s="44">
        <f>IFERROR(_xll.qlIndexFixing(Index6M,$H1568,TRUE,_xll.ohTrigger(RecalcTrigger,Trigger6M)),NA())</f>
        <v>2.0651954943378664E-2</v>
      </c>
      <c r="M1568" s="178">
        <f>IFERROR(_xll.qlIndexFixing(Index1Y,$H1568,TRUE,_xll.ohTrigger(RecalcTrigger,Trigger1Y)),NA())</f>
        <v>2.0925669759422449E-2</v>
      </c>
      <c r="N1568" s="177">
        <f>IFERROR(_xll.qlIndexFixing(ONIndex1M,I1568,TRUE,_xll.ohTrigger(RecalcTrigger,Trigger1M)),NA())</f>
        <v>2.0033157439410809E-2</v>
      </c>
      <c r="O1568" s="44">
        <f>IFERROR(_xll.qlIndexFixing(ONIndex3M,I1568,TRUE,_xll.ohTrigger(RecalcTrigger,Trigger3M)),NA())</f>
        <v>2.0549753617967736E-2</v>
      </c>
      <c r="P1568" s="44">
        <f>IFERROR(_xll.qlIndexFixing(ONIndex6M,I1568,TRUE,_xll.ohTrigger(RecalcTrigger,Trigger6M)),NA())</f>
        <v>2.0619542790808465E-2</v>
      </c>
      <c r="Q1568" s="178">
        <f>IFERROR(_xll.qlIndexFixing(ONIndex1Y,I1568,TRUE,_xll.ohTrigger(RecalcTrigger,Trigger1Y)),NA())</f>
        <v>2.0857366457310844E-2</v>
      </c>
    </row>
    <row r="1569" spans="2:17" x14ac:dyDescent="0.2">
      <c r="B1569" s="39" t="s">
        <v>42</v>
      </c>
      <c r="D1569" s="42">
        <f>_xll.qlCalendarAdvance(Calendar,$D1568,B1569,"f",FALSE)</f>
        <v>50389</v>
      </c>
      <c r="E1569" s="172">
        <f>_xll.qlInterestRateIndexValueDate(IndexON,D1569)</f>
        <v>50389</v>
      </c>
      <c r="F1569" s="188">
        <f>IFERROR(_xll.qlIndexFixing(IndexON,D1569,TRUE,_xll.ohTrigger(RecalcTrigger,TriggerON)),NA())</f>
        <v>1.9659864834400409E-2</v>
      </c>
      <c r="H1569" s="42">
        <f>_xll.qlCalendarAdvance(Calendar,$H1568,B1569,"f",FALSE)</f>
        <v>50389</v>
      </c>
      <c r="I1569" s="172">
        <f>_xll.qlInterestRateIndexValueDate(Index1M,$H1569)</f>
        <v>50389</v>
      </c>
      <c r="J1569" s="177">
        <f>IFERROR(_xll.qlIndexFixing(Index1M,$H1569,TRUE,_xll.ohTrigger(RecalcTrigger,Trigger1M)),NA())</f>
        <v>2.0031812677265944E-2</v>
      </c>
      <c r="K1569" s="44">
        <f>IFERROR(_xll.qlIndexFixing(Index3M,H1569,TRUE,_xll.ohTrigger(RecalcTrigger,Trigger3M)),NA())</f>
        <v>2.0559702877520403E-2</v>
      </c>
      <c r="L1569" s="44">
        <f>IFERROR(_xll.qlIndexFixing(Index6M,$H1569,TRUE,_xll.ohTrigger(RecalcTrigger,Trigger6M)),NA())</f>
        <v>2.0646469041816589E-2</v>
      </c>
      <c r="M1569" s="178">
        <f>IFERROR(_xll.qlIndexFixing(Index1Y,$H1569,TRUE,_xll.ohTrigger(RecalcTrigger,Trigger1Y)),NA())</f>
        <v>2.092030617259466E-2</v>
      </c>
      <c r="N1569" s="177">
        <f>IFERROR(_xll.qlIndexFixing(ONIndex1M,I1569,TRUE,_xll.ohTrigger(RecalcTrigger,Trigger1M)),NA())</f>
        <v>2.0027433484153256E-2</v>
      </c>
      <c r="O1569" s="44">
        <f>IFERROR(_xll.qlIndexFixing(ONIndex3M,I1569,TRUE,_xll.ohTrigger(RecalcTrigger,Trigger3M)),NA())</f>
        <v>2.0543981441631942E-2</v>
      </c>
      <c r="P1569" s="44">
        <f>IFERROR(_xll.qlIndexFixing(ONIndex6M,I1569,TRUE,_xll.ohTrigger(RecalcTrigger,Trigger6M)),NA())</f>
        <v>2.0613608319538512E-2</v>
      </c>
      <c r="Q1569" s="178">
        <f>IFERROR(_xll.qlIndexFixing(ONIndex1Y,I1569,TRUE,_xll.ohTrigger(RecalcTrigger,Trigger1Y)),NA())</f>
        <v>2.0850970535911673E-2</v>
      </c>
    </row>
    <row r="1570" spans="2:17" x14ac:dyDescent="0.2">
      <c r="B1570" s="39" t="s">
        <v>42</v>
      </c>
      <c r="D1570" s="42">
        <f>_xll.qlCalendarAdvance(Calendar,$D1569,B1570,"f",FALSE)</f>
        <v>50396</v>
      </c>
      <c r="E1570" s="172">
        <f>_xll.qlInterestRateIndexValueDate(IndexON,D1570)</f>
        <v>50396</v>
      </c>
      <c r="F1570" s="188">
        <f>IFERROR(_xll.qlIndexFixing(IndexON,D1570,TRUE,_xll.ohTrigger(RecalcTrigger,TriggerON)),NA())</f>
        <v>1.9654396277045683E-2</v>
      </c>
      <c r="H1570" s="42">
        <f>_xll.qlCalendarAdvance(Calendar,$H1569,B1570,"f",FALSE)</f>
        <v>50396</v>
      </c>
      <c r="I1570" s="172">
        <f>_xll.qlInterestRateIndexValueDate(Index1M,$H1570)</f>
        <v>50396</v>
      </c>
      <c r="J1570" s="177">
        <f>IFERROR(_xll.qlIndexFixing(Index1M,$H1570,TRUE,_xll.ohTrigger(RecalcTrigger,Trigger1M)),NA())</f>
        <v>2.002620909671329E-2</v>
      </c>
      <c r="K1570" s="44">
        <f>IFERROR(_xll.qlIndexFixing(Index3M,H1570,TRUE,_xll.ohTrigger(RecalcTrigger,Trigger3M)),NA())</f>
        <v>2.055415913955002E-2</v>
      </c>
      <c r="L1570" s="44">
        <f>IFERROR(_xll.qlIndexFixing(Index6M,$H1570,TRUE,_xll.ohTrigger(RecalcTrigger,Trigger6M)),NA())</f>
        <v>2.0641022550969251E-2</v>
      </c>
      <c r="M1570" s="178">
        <f>IFERROR(_xll.qlIndexFixing(Index1Y,$H1570,TRUE,_xll.ohTrigger(RecalcTrigger,Trigger1Y)),NA())</f>
        <v>2.0914987451412959E-2</v>
      </c>
      <c r="N1570" s="177">
        <f>IFERROR(_xll.qlIndexFixing(ONIndex1M,I1570,TRUE,_xll.ohTrigger(RecalcTrigger,Trigger1M)),NA())</f>
        <v>2.0021750760218504E-2</v>
      </c>
      <c r="O1570" s="44">
        <f>IFERROR(_xll.qlIndexFixing(ONIndex3M,I1570,TRUE,_xll.ohTrigger(RecalcTrigger,Trigger3M)),NA())</f>
        <v>2.0538244073214917E-2</v>
      </c>
      <c r="P1570" s="44">
        <f>IFERROR(_xll.qlIndexFixing(ONIndex6M,I1570,TRUE,_xll.ohTrigger(RecalcTrigger,Trigger6M)),NA())</f>
        <v>2.0607712845226445E-2</v>
      </c>
      <c r="Q1570" s="178">
        <f>IFERROR(_xll.qlIndexFixing(ONIndex1Y,I1570,TRUE,_xll.ohTrigger(RecalcTrigger,Trigger1Y)),NA())</f>
        <v>2.0844618535923454E-2</v>
      </c>
    </row>
    <row r="1571" spans="2:17" x14ac:dyDescent="0.2">
      <c r="B1571" s="39" t="s">
        <v>42</v>
      </c>
      <c r="D1571" s="42">
        <f>_xll.qlCalendarAdvance(Calendar,$D1570,B1571,"f",FALSE)</f>
        <v>50403</v>
      </c>
      <c r="E1571" s="172">
        <f>_xll.qlInterestRateIndexValueDate(IndexON,D1571)</f>
        <v>50403</v>
      </c>
      <c r="F1571" s="188">
        <f>IFERROR(_xll.qlIndexFixing(IndexON,D1571,TRUE,_xll.ohTrigger(RecalcTrigger,TriggerON)),NA())</f>
        <v>1.964896219345591E-2</v>
      </c>
      <c r="H1571" s="42">
        <f>_xll.qlCalendarAdvance(Calendar,$H1570,B1571,"f",FALSE)</f>
        <v>50403</v>
      </c>
      <c r="I1571" s="172">
        <f>_xll.qlInterestRateIndexValueDate(Index1M,$H1571)</f>
        <v>50403</v>
      </c>
      <c r="J1571" s="177">
        <f>IFERROR(_xll.qlIndexFixing(Index1M,$H1571,TRUE,_xll.ohTrigger(RecalcTrigger,Trigger1M)),NA())</f>
        <v>2.0020646817857753E-2</v>
      </c>
      <c r="K1571" s="44">
        <f>IFERROR(_xll.qlIndexFixing(Index3M,H1571,TRUE,_xll.ohTrigger(RecalcTrigger,Trigger3M)),NA())</f>
        <v>2.0548650391384267E-2</v>
      </c>
      <c r="L1571" s="44">
        <f>IFERROR(_xll.qlIndexFixing(Index6M,$H1571,TRUE,_xll.ohTrigger(RecalcTrigger,Trigger6M)),NA())</f>
        <v>2.0635615470517805E-2</v>
      </c>
      <c r="M1571" s="178">
        <f>IFERROR(_xll.qlIndexFixing(Index1Y,$H1571,TRUE,_xll.ohTrigger(RecalcTrigger,Trigger1Y)),NA())</f>
        <v>2.0909713595176793E-2</v>
      </c>
      <c r="N1571" s="177">
        <f>IFERROR(_xll.qlIndexFixing(ONIndex1M,I1571,TRUE,_xll.ohTrigger(RecalcTrigger,Trigger1M)),NA())</f>
        <v>2.0016109267525506E-2</v>
      </c>
      <c r="O1571" s="44">
        <f>IFERROR(_xll.qlIndexFixing(ONIndex3M,I1571,TRUE,_xll.ohTrigger(RecalcTrigger,Trigger3M)),NA())</f>
        <v>2.0532541512716662E-2</v>
      </c>
      <c r="P1571" s="44">
        <f>IFERROR(_xll.qlIndexFixing(ONIndex6M,I1571,TRUE,_xll.ohTrigger(RecalcTrigger,Trigger6M)),NA())</f>
        <v>2.0601856367467031E-2</v>
      </c>
      <c r="Q1571" s="178">
        <f>IFERROR(_xll.qlIndexFixing(ONIndex1Y,I1571,TRUE,_xll.ohTrigger(RecalcTrigger,Trigger1Y)),NA())</f>
        <v>2.0838310457589326E-2</v>
      </c>
    </row>
    <row r="1572" spans="2:17" x14ac:dyDescent="0.2">
      <c r="B1572" s="39" t="s">
        <v>42</v>
      </c>
      <c r="D1572" s="42">
        <f>_xll.qlCalendarAdvance(Calendar,$D1571,B1572,"f",FALSE)</f>
        <v>50410</v>
      </c>
      <c r="E1572" s="172">
        <f>_xll.qlInterestRateIndexValueDate(IndexON,D1572)</f>
        <v>50410</v>
      </c>
      <c r="F1572" s="188">
        <f>IFERROR(_xll.qlIndexFixing(IndexON,D1572,TRUE,_xll.ohTrigger(RecalcTrigger,TriggerON)),NA())</f>
        <v>1.9643562583550045E-2</v>
      </c>
      <c r="H1572" s="42">
        <f>_xll.qlCalendarAdvance(Calendar,$H1571,B1572,"f",FALSE)</f>
        <v>50410</v>
      </c>
      <c r="I1572" s="172">
        <f>_xll.qlInterestRateIndexValueDate(Index1M,$H1572)</f>
        <v>50410</v>
      </c>
      <c r="J1572" s="177">
        <f>IFERROR(_xll.qlIndexFixing(Index1M,$H1572,TRUE,_xll.ohTrigger(RecalcTrigger,Trigger1M)),NA())</f>
        <v>2.0015125840641815E-2</v>
      </c>
      <c r="K1572" s="44">
        <f>IFERROR(_xll.qlIndexFixing(Index3M,H1572,TRUE,_xll.ohTrigger(RecalcTrigger,Trigger3M)),NA())</f>
        <v>2.0543176632879068E-2</v>
      </c>
      <c r="L1572" s="44">
        <f>IFERROR(_xll.qlIndexFixing(Index6M,$H1572,TRUE,_xll.ohTrigger(RecalcTrigger,Trigger6M)),NA())</f>
        <v>2.0630036693400734E-2</v>
      </c>
      <c r="M1572" s="178">
        <f>IFERROR(_xll.qlIndexFixing(Index1Y,$H1572,TRUE,_xll.ohTrigger(RecalcTrigger,Trigger1Y)),NA())</f>
        <v>2.0904484603190499E-2</v>
      </c>
      <c r="N1572" s="177">
        <f>IFERROR(_xll.qlIndexFixing(ONIndex1M,I1572,TRUE,_xll.ohTrigger(RecalcTrigger,Trigger1M)),NA())</f>
        <v>2.0010509006074262E-2</v>
      </c>
      <c r="O1572" s="44">
        <f>IFERROR(_xll.qlIndexFixing(ONIndex3M,I1572,TRUE,_xll.ohTrigger(RecalcTrigger,Trigger3M)),NA())</f>
        <v>2.0526873760299269E-2</v>
      </c>
      <c r="P1572" s="44">
        <f>IFERROR(_xll.qlIndexFixing(ONIndex6M,I1572,TRUE,_xll.ohTrigger(RecalcTrigger,Trigger6M)),NA())</f>
        <v>2.0596038886746548E-2</v>
      </c>
      <c r="Q1572" s="178">
        <f>IFERROR(_xll.qlIndexFixing(ONIndex1Y,I1572,TRUE,_xll.ohTrigger(RecalcTrigger,Trigger1Y)),NA())</f>
        <v>2.0832046300747198E-2</v>
      </c>
    </row>
    <row r="1573" spans="2:17" x14ac:dyDescent="0.2">
      <c r="B1573" s="39" t="s">
        <v>42</v>
      </c>
      <c r="D1573" s="42">
        <f>_xll.qlCalendarAdvance(Calendar,$D1572,B1573,"f",FALSE)</f>
        <v>50417</v>
      </c>
      <c r="E1573" s="172">
        <f>_xll.qlInterestRateIndexValueDate(IndexON,D1573)</f>
        <v>50417</v>
      </c>
      <c r="F1573" s="188">
        <f>IFERROR(_xll.qlIndexFixing(IndexON,D1573,TRUE,_xll.ohTrigger(RecalcTrigger,TriggerON)),NA())</f>
        <v>1.9638197447328087E-2</v>
      </c>
      <c r="H1573" s="42">
        <f>_xll.qlCalendarAdvance(Calendar,$H1572,B1573,"f",FALSE)</f>
        <v>50417</v>
      </c>
      <c r="I1573" s="172">
        <f>_xll.qlInterestRateIndexValueDate(Index1M,$H1573)</f>
        <v>50417</v>
      </c>
      <c r="J1573" s="177">
        <f>IFERROR(_xll.qlIndexFixing(Index1M,$H1573,TRUE,_xll.ohTrigger(RecalcTrigger,Trigger1M)),NA())</f>
        <v>2.0009646165005345E-2</v>
      </c>
      <c r="K1573" s="44">
        <f>IFERROR(_xll.qlIndexFixing(Index3M,H1573,TRUE,_xll.ohTrigger(RecalcTrigger,Trigger3M)),NA())</f>
        <v>2.053773786389574E-2</v>
      </c>
      <c r="L1573" s="44">
        <f>IFERROR(_xll.qlIndexFixing(Index6M,$H1573,TRUE,_xll.ohTrigger(RecalcTrigger,Trigger6M)),NA())</f>
        <v>2.0624705917595802E-2</v>
      </c>
      <c r="M1573" s="178">
        <f>IFERROR(_xll.qlIndexFixing(Index1Y,$H1573,TRUE,_xll.ohTrigger(RecalcTrigger,Trigger1Y)),NA())</f>
        <v>2.0899300474765514E-2</v>
      </c>
      <c r="N1573" s="177">
        <f>IFERROR(_xll.qlIndexFixing(ONIndex1M,I1573,TRUE,_xll.ohTrigger(RecalcTrigger,Trigger1M)),NA())</f>
        <v>2.0004949975945818E-2</v>
      </c>
      <c r="O1573" s="44">
        <f>IFERROR(_xll.qlIndexFixing(ONIndex3M,I1573,TRUE,_xll.ohTrigger(RecalcTrigger,Trigger3M)),NA())</f>
        <v>2.0521240815638553E-2</v>
      </c>
      <c r="P1573" s="44">
        <f>IFERROR(_xll.qlIndexFixing(ONIndex6M,I1573,TRUE,_xll.ohTrigger(RecalcTrigger,Trigger6M)),NA())</f>
        <v>2.0590260402740812E-2</v>
      </c>
      <c r="Q1573" s="178">
        <f>IFERROR(_xll.qlIndexFixing(ONIndex1Y,I1573,TRUE,_xll.ohTrigger(RecalcTrigger,Trigger1Y)),NA())</f>
        <v>2.0825826065478115E-2</v>
      </c>
    </row>
    <row r="1574" spans="2:17" x14ac:dyDescent="0.2">
      <c r="B1574" s="39" t="s">
        <v>42</v>
      </c>
      <c r="D1574" s="42">
        <f>_xll.qlCalendarAdvance(Calendar,$D1573,B1574,"f",FALSE)</f>
        <v>50424</v>
      </c>
      <c r="E1574" s="172">
        <f>_xll.qlInterestRateIndexValueDate(IndexON,D1574)</f>
        <v>50424</v>
      </c>
      <c r="F1574" s="188">
        <f>IFERROR(_xll.qlIndexFixing(IndexON,D1574,TRUE,_xll.ohTrigger(RecalcTrigger,TriggerON)),NA())</f>
        <v>1.9632866784790037E-2</v>
      </c>
      <c r="H1574" s="42">
        <f>_xll.qlCalendarAdvance(Calendar,$H1573,B1574,"f",FALSE)</f>
        <v>50424</v>
      </c>
      <c r="I1574" s="172">
        <f>_xll.qlInterestRateIndexValueDate(Index1M,$H1574)</f>
        <v>50424</v>
      </c>
      <c r="J1574" s="177">
        <f>IFERROR(_xll.qlIndexFixing(Index1M,$H1574,TRUE,_xll.ohTrigger(RecalcTrigger,Trigger1M)),NA())</f>
        <v>2.0004207790888212E-2</v>
      </c>
      <c r="K1574" s="44">
        <f>IFERROR(_xll.qlIndexFixing(Index3M,H1574,TRUE,_xll.ohTrigger(RecalcTrigger,Trigger3M)),NA())</f>
        <v>2.0532334084294706E-2</v>
      </c>
      <c r="L1574" s="44">
        <f>IFERROR(_xll.qlIndexFixing(Index6M,$H1574,TRUE,_xll.ohTrigger(RecalcTrigger,Trigger6M)),NA())</f>
        <v>2.061941454897772E-2</v>
      </c>
      <c r="M1574" s="178">
        <f>IFERROR(_xll.qlIndexFixing(Index1Y,$H1574,TRUE,_xll.ohTrigger(RecalcTrigger,Trigger1Y)),NA())</f>
        <v>2.0894161209218609E-2</v>
      </c>
      <c r="N1574" s="177">
        <f>IFERROR(_xll.qlIndexFixing(ONIndex1M,I1574,TRUE,_xll.ohTrigger(RecalcTrigger,Trigger1M)),NA())</f>
        <v>1.9999432177059129E-2</v>
      </c>
      <c r="O1574" s="44">
        <f>IFERROR(_xll.qlIndexFixing(ONIndex3M,I1574,TRUE,_xll.ohTrigger(RecalcTrigger,Trigger3M)),NA())</f>
        <v>2.0515642679058699E-2</v>
      </c>
      <c r="P1574" s="44">
        <f>IFERROR(_xll.qlIndexFixing(ONIndex6M,I1574,TRUE,_xll.ohTrigger(RecalcTrigger,Trigger6M)),NA())</f>
        <v>2.0584520915611915E-2</v>
      </c>
      <c r="Q1574" s="178">
        <f>IFERROR(_xll.qlIndexFixing(ONIndex1Y,I1574,TRUE,_xll.ohTrigger(RecalcTrigger,Trigger1Y)),NA())</f>
        <v>2.0819649751538938E-2</v>
      </c>
    </row>
    <row r="1575" spans="2:17" x14ac:dyDescent="0.2">
      <c r="B1575" s="39" t="s">
        <v>42</v>
      </c>
      <c r="D1575" s="42">
        <f>_xll.qlCalendarAdvance(Calendar,$D1574,B1575,"f",FALSE)</f>
        <v>50431</v>
      </c>
      <c r="E1575" s="172">
        <f>_xll.qlInterestRateIndexValueDate(IndexON,D1575)</f>
        <v>50431</v>
      </c>
      <c r="F1575" s="188">
        <f>IFERROR(_xll.qlIndexFixing(IndexON,D1575,TRUE,_xll.ohTrigger(RecalcTrigger,TriggerON)),NA())</f>
        <v>1.9627570595935895E-2</v>
      </c>
      <c r="H1575" s="42">
        <f>_xll.qlCalendarAdvance(Calendar,$H1574,B1575,"f",FALSE)</f>
        <v>50431</v>
      </c>
      <c r="I1575" s="172">
        <f>_xll.qlInterestRateIndexValueDate(Index1M,$H1575)</f>
        <v>50431</v>
      </c>
      <c r="J1575" s="177">
        <f>IFERROR(_xll.qlIndexFixing(Index1M,$H1575,TRUE,_xll.ohTrigger(RecalcTrigger,Trigger1M)),NA())</f>
        <v>1.9998810718238131E-2</v>
      </c>
      <c r="K1575" s="44">
        <f>IFERROR(_xll.qlIndexFixing(Index3M,H1575,TRUE,_xll.ohTrigger(RecalcTrigger,Trigger3M)),NA())</f>
        <v>2.0527164750621253E-2</v>
      </c>
      <c r="L1575" s="44">
        <f>IFERROR(_xll.qlIndexFixing(Index6M,$H1575,TRUE,_xll.ohTrigger(RecalcTrigger,Trigger6M)),NA())</f>
        <v>2.0614162587239308E-2</v>
      </c>
      <c r="M1575" s="178">
        <f>IFERROR(_xll.qlIndexFixing(Index1Y,$H1575,TRUE,_xll.ohTrigger(RecalcTrigger,Trigger1Y)),NA())</f>
        <v>2.0889066805872103E-2</v>
      </c>
      <c r="N1575" s="177">
        <f>IFERROR(_xll.qlIndexFixing(ONIndex1M,I1575,TRUE,_xll.ohTrigger(RecalcTrigger,Trigger1M)),NA())</f>
        <v>1.999395560949524E-2</v>
      </c>
      <c r="O1575" s="44">
        <f>IFERROR(_xll.qlIndexFixing(ONIndex3M,I1575,TRUE,_xll.ohTrigger(RecalcTrigger,Trigger3M)),NA())</f>
        <v>2.051007935047866E-2</v>
      </c>
      <c r="P1575" s="44">
        <f>IFERROR(_xll.qlIndexFixing(ONIndex6M,I1575,TRUE,_xll.ohTrigger(RecalcTrigger,Trigger6M)),NA())</f>
        <v>2.0578820425197764E-2</v>
      </c>
      <c r="Q1575" s="178">
        <f>IFERROR(_xll.qlIndexFixing(ONIndex1Y,I1575,TRUE,_xll.ohTrigger(RecalcTrigger,Trigger1Y)),NA())</f>
        <v>2.0813517359415945E-2</v>
      </c>
    </row>
    <row r="1576" spans="2:17" x14ac:dyDescent="0.2">
      <c r="B1576" s="39" t="s">
        <v>42</v>
      </c>
      <c r="D1576" s="42">
        <f>_xll.qlCalendarAdvance(Calendar,$D1575,B1576,"f",FALSE)</f>
        <v>50438</v>
      </c>
      <c r="E1576" s="172">
        <f>_xll.qlInterestRateIndexValueDate(IndexON,D1576)</f>
        <v>50438</v>
      </c>
      <c r="F1576" s="188">
        <f>IFERROR(_xll.qlIndexFixing(IndexON,D1576,TRUE,_xll.ohTrigger(RecalcTrigger,TriggerON)),NA())</f>
        <v>1.962230888076566E-2</v>
      </c>
      <c r="H1576" s="42">
        <f>_xll.qlCalendarAdvance(Calendar,$H1575,B1576,"f",FALSE)</f>
        <v>50438</v>
      </c>
      <c r="I1576" s="172">
        <f>_xll.qlInterestRateIndexValueDate(Index1M,$H1576)</f>
        <v>50438</v>
      </c>
      <c r="J1576" s="177">
        <f>IFERROR(_xll.qlIndexFixing(Index1M,$H1576,TRUE,_xll.ohTrigger(RecalcTrigger,Trigger1M)),NA())</f>
        <v>1.9992950991640977E-2</v>
      </c>
      <c r="K1576" s="44">
        <f>IFERROR(_xll.qlIndexFixing(Index3M,H1576,TRUE,_xll.ohTrigger(RecalcTrigger,Trigger3M)),NA())</f>
        <v>2.0521833149543225E-2</v>
      </c>
      <c r="L1576" s="44">
        <f>IFERROR(_xll.qlIndexFixing(Index6M,$H1576,TRUE,_xll.ohTrigger(RecalcTrigger,Trigger6M)),NA())</f>
        <v>2.0608950032076089E-2</v>
      </c>
      <c r="M1576" s="178">
        <f>IFERROR(_xll.qlIndexFixing(Index1Y,$H1576,TRUE,_xll.ohTrigger(RecalcTrigger,Trigger1Y)),NA())</f>
        <v>2.0884017264055199E-2</v>
      </c>
      <c r="N1576" s="177">
        <f>IFERROR(_xll.qlIndexFixing(ONIndex1M,I1576,TRUE,_xll.ohTrigger(RecalcTrigger,Trigger1M)),NA())</f>
        <v>1.9988520273173105E-2</v>
      </c>
      <c r="O1576" s="44">
        <f>IFERROR(_xll.qlIndexFixing(ONIndex3M,I1576,TRUE,_xll.ohTrigger(RecalcTrigger,Trigger3M)),NA())</f>
        <v>2.0504550829817392E-2</v>
      </c>
      <c r="P1576" s="44">
        <f>IFERROR(_xll.qlIndexFixing(ONIndex6M,I1576,TRUE,_xll.ohTrigger(RecalcTrigger,Trigger6M)),NA())</f>
        <v>2.0573158931660451E-2</v>
      </c>
      <c r="Q1576" s="178">
        <f>IFERROR(_xll.qlIndexFixing(ONIndex1Y,I1576,TRUE,_xll.ohTrigger(RecalcTrigger,Trigger1Y)),NA())</f>
        <v>2.0807428888541812E-2</v>
      </c>
    </row>
    <row r="1577" spans="2:17" x14ac:dyDescent="0.2">
      <c r="B1577" s="39" t="s">
        <v>42</v>
      </c>
      <c r="D1577" s="42">
        <f>_xll.qlCalendarAdvance(Calendar,$D1576,B1577,"f",FALSE)</f>
        <v>50445</v>
      </c>
      <c r="E1577" s="172">
        <f>_xll.qlInterestRateIndexValueDate(IndexON,D1577)</f>
        <v>50445</v>
      </c>
      <c r="F1577" s="188">
        <f>IFERROR(_xll.qlIndexFixing(IndexON,D1577,TRUE,_xll.ohTrigger(RecalcTrigger,TriggerON)),NA())</f>
        <v>1.9617081639279332E-2</v>
      </c>
      <c r="H1577" s="42">
        <f>_xll.qlCalendarAdvance(Calendar,$H1576,B1577,"f",FALSE)</f>
        <v>50445</v>
      </c>
      <c r="I1577" s="172">
        <f>_xll.qlInterestRateIndexValueDate(Index1M,$H1577)</f>
        <v>50445</v>
      </c>
      <c r="J1577" s="177">
        <f>IFERROR(_xll.qlIndexFixing(Index1M,$H1577,TRUE,_xll.ohTrigger(RecalcTrigger,Trigger1M)),NA())</f>
        <v>1.9987628545372258E-2</v>
      </c>
      <c r="K1577" s="44">
        <f>IFERROR(_xll.qlIndexFixing(Index3M,H1577,TRUE,_xll.ohTrigger(RecalcTrigger,Trigger3M)),NA())</f>
        <v>2.0516332680389562E-2</v>
      </c>
      <c r="L1577" s="44">
        <f>IFERROR(_xll.qlIndexFixing(Index6M,$H1577,TRUE,_xll.ohTrigger(RecalcTrigger,Trigger6M)),NA())</f>
        <v>2.060377688318582E-2</v>
      </c>
      <c r="M1577" s="178">
        <f>IFERROR(_xll.qlIndexFixing(Index1Y,$H1577,TRUE,_xll.ohTrigger(RecalcTrigger,Trigger1Y)),NA())</f>
        <v>2.0879012583102208E-2</v>
      </c>
      <c r="N1577" s="177">
        <f>IFERROR(_xll.qlIndexFixing(ONIndex1M,I1577,TRUE,_xll.ohTrigger(RecalcTrigger,Trigger1M)),NA())</f>
        <v>1.9983126168092724E-2</v>
      </c>
      <c r="O1577" s="44">
        <f>IFERROR(_xll.qlIndexFixing(ONIndex3M,I1577,TRUE,_xll.ohTrigger(RecalcTrigger,Trigger3M)),NA())</f>
        <v>2.0499057117074893E-2</v>
      </c>
      <c r="P1577" s="44">
        <f>IFERROR(_xll.qlIndexFixing(ONIndex6M,I1577,TRUE,_xll.ohTrigger(RecalcTrigger,Trigger6M)),NA())</f>
        <v>2.0567536434918932E-2</v>
      </c>
      <c r="Q1577" s="178">
        <f>IFERROR(_xll.qlIndexFixing(ONIndex1Y,I1577,TRUE,_xll.ohTrigger(RecalcTrigger,Trigger1Y)),NA())</f>
        <v>2.0801384339321771E-2</v>
      </c>
    </row>
    <row r="1578" spans="2:17" x14ac:dyDescent="0.2">
      <c r="B1578" s="39" t="s">
        <v>42</v>
      </c>
      <c r="D1578" s="42">
        <f>_xll.qlCalendarAdvance(Calendar,$D1577,B1578,"f",FALSE)</f>
        <v>50452</v>
      </c>
      <c r="E1578" s="172">
        <f>_xll.qlInterestRateIndexValueDate(IndexON,D1578)</f>
        <v>50452</v>
      </c>
      <c r="F1578" s="188">
        <f>IFERROR(_xll.qlIndexFixing(IndexON,D1578,TRUE,_xll.ohTrigger(RecalcTrigger,TriggerON)),NA())</f>
        <v>1.9611888871476912E-2</v>
      </c>
      <c r="H1578" s="42">
        <f>_xll.qlCalendarAdvance(Calendar,$H1577,B1578,"f",FALSE)</f>
        <v>50452</v>
      </c>
      <c r="I1578" s="172">
        <f>_xll.qlInterestRateIndexValueDate(Index1M,$H1578)</f>
        <v>50452</v>
      </c>
      <c r="J1578" s="177">
        <f>IFERROR(_xll.qlIndexFixing(Index1M,$H1578,TRUE,_xll.ohTrigger(RecalcTrigger,Trigger1M)),NA())</f>
        <v>1.998234739339351E-2</v>
      </c>
      <c r="K1578" s="44">
        <f>IFERROR(_xll.qlIndexFixing(Index3M,H1578,TRUE,_xll.ohTrigger(RecalcTrigger,Trigger3M)),NA())</f>
        <v>2.0511068856930006E-2</v>
      </c>
      <c r="L1578" s="44">
        <f>IFERROR(_xll.qlIndexFixing(Index6M,$H1578,TRUE,_xll.ohTrigger(RecalcTrigger,Trigger6M)),NA())</f>
        <v>2.059864314026804E-2</v>
      </c>
      <c r="M1578" s="178">
        <f>IFERROR(_xll.qlIndexFixing(Index1Y,$H1578,TRUE,_xll.ohTrigger(RecalcTrigger,Trigger1Y)),NA())</f>
        <v>2.0874052762353434E-2</v>
      </c>
      <c r="N1578" s="177">
        <f>IFERROR(_xll.qlIndexFixing(ONIndex1M,I1578,TRUE,_xll.ohTrigger(RecalcTrigger,Trigger1M)),NA())</f>
        <v>1.9977773294254098E-2</v>
      </c>
      <c r="O1578" s="44">
        <f>IFERROR(_xll.qlIndexFixing(ONIndex3M,I1578,TRUE,_xll.ohTrigger(RecalcTrigger,Trigger3M)),NA())</f>
        <v>2.0493598212332209E-2</v>
      </c>
      <c r="P1578" s="44">
        <f>IFERROR(_xll.qlIndexFixing(ONIndex6M,I1578,TRUE,_xll.ohTrigger(RecalcTrigger,Trigger6M)),NA())</f>
        <v>2.0561952934973204E-2</v>
      </c>
      <c r="Q1578" s="178">
        <f>IFERROR(_xll.qlIndexFixing(ONIndex1Y,I1578,TRUE,_xll.ohTrigger(RecalcTrigger,Trigger1Y)),NA())</f>
        <v>2.0795383711512683E-2</v>
      </c>
    </row>
    <row r="1579" spans="2:17" x14ac:dyDescent="0.2">
      <c r="B1579" s="39" t="s">
        <v>42</v>
      </c>
      <c r="D1579" s="42">
        <f>_xll.qlCalendarAdvance(Calendar,$D1578,B1579,"f",FALSE)</f>
        <v>50459</v>
      </c>
      <c r="E1579" s="172">
        <f>_xll.qlInterestRateIndexValueDate(IndexON,D1579)</f>
        <v>50459</v>
      </c>
      <c r="F1579" s="188">
        <f>IFERROR(_xll.qlIndexFixing(IndexON,D1579,TRUE,_xll.ohTrigger(RecalcTrigger,TriggerON)),NA())</f>
        <v>1.96067305773584E-2</v>
      </c>
      <c r="H1579" s="42">
        <f>_xll.qlCalendarAdvance(Calendar,$H1578,B1579,"f",FALSE)</f>
        <v>50459</v>
      </c>
      <c r="I1579" s="172">
        <f>_xll.qlInterestRateIndexValueDate(Index1M,$H1579)</f>
        <v>50459</v>
      </c>
      <c r="J1579" s="177">
        <f>IFERROR(_xll.qlIndexFixing(Index1M,$H1579,TRUE,_xll.ohTrigger(RecalcTrigger,Trigger1M)),NA())</f>
        <v>1.9977107535667105E-2</v>
      </c>
      <c r="K1579" s="44">
        <f>IFERROR(_xll.qlIndexFixing(Index3M,H1579,TRUE,_xll.ohTrigger(RecalcTrigger,Trigger3M)),NA())</f>
        <v>2.0505840022163848E-2</v>
      </c>
      <c r="L1579" s="44">
        <f>IFERROR(_xll.qlIndexFixing(Index6M,$H1579,TRUE,_xll.ohTrigger(RecalcTrigger,Trigger6M)),NA())</f>
        <v>2.0593548803025885E-2</v>
      </c>
      <c r="M1579" s="178">
        <f>IFERROR(_xll.qlIndexFixing(Index1Y,$H1579,TRUE,_xll.ohTrigger(RecalcTrigger,Trigger1Y)),NA())</f>
        <v>2.086913780115518E-2</v>
      </c>
      <c r="N1579" s="177">
        <f>IFERROR(_xll.qlIndexFixing(ONIndex1M,I1579,TRUE,_xll.ohTrigger(RecalcTrigger,Trigger1M)),NA())</f>
        <v>1.9972461651738271E-2</v>
      </c>
      <c r="O1579" s="44">
        <f>IFERROR(_xll.qlIndexFixing(ONIndex3M,I1579,TRUE,_xll.ohTrigger(RecalcTrigger,Trigger3M)),NA())</f>
        <v>2.0488174115346203E-2</v>
      </c>
      <c r="P1579" s="44">
        <f>IFERROR(_xll.qlIndexFixing(ONIndex6M,I1579,TRUE,_xll.ohTrigger(RecalcTrigger,Trigger6M)),NA())</f>
        <v>2.055640843182327E-2</v>
      </c>
      <c r="Q1579" s="178">
        <f>IFERROR(_xll.qlIndexFixing(ONIndex1Y,I1579,TRUE,_xll.ohTrigger(RecalcTrigger,Trigger1Y)),NA())</f>
        <v>2.0789427005195593E-2</v>
      </c>
    </row>
    <row r="1580" spans="2:17" x14ac:dyDescent="0.2">
      <c r="B1580" s="39" t="s">
        <v>42</v>
      </c>
      <c r="D1580" s="42">
        <f>_xll.qlCalendarAdvance(Calendar,$D1579,B1580,"f",FALSE)</f>
        <v>50466</v>
      </c>
      <c r="E1580" s="172">
        <f>_xll.qlInterestRateIndexValueDate(IndexON,D1580)</f>
        <v>50466</v>
      </c>
      <c r="F1580" s="188">
        <f>IFERROR(_xll.qlIndexFixing(IndexON,D1580,TRUE,_xll.ohTrigger(RecalcTrigger,TriggerON)),NA())</f>
        <v>1.9601606756842749E-2</v>
      </c>
      <c r="H1580" s="42">
        <f>_xll.qlCalendarAdvance(Calendar,$H1579,B1580,"f",FALSE)</f>
        <v>50466</v>
      </c>
      <c r="I1580" s="172">
        <f>_xll.qlInterestRateIndexValueDate(Index1M,$H1580)</f>
        <v>50466</v>
      </c>
      <c r="J1580" s="177">
        <f>IFERROR(_xll.qlIndexFixing(Index1M,$H1580,TRUE,_xll.ohTrigger(RecalcTrigger,Trigger1M)),NA())</f>
        <v>1.9972444874993441E-2</v>
      </c>
      <c r="K1580" s="44">
        <f>IFERROR(_xll.qlIndexFixing(Index3M,H1580,TRUE,_xll.ohTrigger(RecalcTrigger,Trigger3M)),NA())</f>
        <v>2.0501067350364721E-2</v>
      </c>
      <c r="L1580" s="44">
        <f>IFERROR(_xll.qlIndexFixing(Index6M,$H1580,TRUE,_xll.ohTrigger(RecalcTrigger,Trigger6M)),NA())</f>
        <v>2.0589188498977933E-2</v>
      </c>
      <c r="M1580" s="178">
        <f>IFERROR(_xll.qlIndexFixing(Index1Y,$H1580,TRUE,_xll.ohTrigger(RecalcTrigger,Trigger1Y)),NA())</f>
        <v>2.0864267698860406E-2</v>
      </c>
      <c r="N1580" s="177">
        <f>IFERROR(_xll.qlIndexFixing(ONIndex1M,I1580,TRUE,_xll.ohTrigger(RecalcTrigger,Trigger1M)),NA())</f>
        <v>1.9967191240464199E-2</v>
      </c>
      <c r="O1580" s="44">
        <f>IFERROR(_xll.qlIndexFixing(ONIndex3M,I1580,TRUE,_xll.ohTrigger(RecalcTrigger,Trigger3M)),NA())</f>
        <v>2.0482784826522105E-2</v>
      </c>
      <c r="P1580" s="44">
        <f>IFERROR(_xll.qlIndexFixing(ONIndex6M,I1580,TRUE,_xll.ohTrigger(RecalcTrigger,Trigger6M)),NA())</f>
        <v>2.0550902925469128E-2</v>
      </c>
      <c r="Q1580" s="178">
        <f>IFERROR(_xll.qlIndexFixing(ONIndex1Y,I1580,TRUE,_xll.ohTrigger(RecalcTrigger,Trigger1Y)),NA())</f>
        <v>2.0783514220451549E-2</v>
      </c>
    </row>
    <row r="1581" spans="2:17" x14ac:dyDescent="0.2">
      <c r="B1581" s="39" t="s">
        <v>42</v>
      </c>
      <c r="D1581" s="42">
        <f>_xll.qlCalendarAdvance(Calendar,$D1580,B1581,"f",FALSE)</f>
        <v>50473</v>
      </c>
      <c r="E1581" s="172">
        <f>_xll.qlInterestRateIndexValueDate(IndexON,D1581)</f>
        <v>50473</v>
      </c>
      <c r="F1581" s="188">
        <f>IFERROR(_xll.qlIndexFixing(IndexON,D1581,TRUE,_xll.ohTrigger(RecalcTrigger,TriggerON)),NA())</f>
        <v>1.9596517410092051E-2</v>
      </c>
      <c r="H1581" s="42">
        <f>_xll.qlCalendarAdvance(Calendar,$H1580,B1581,"f",FALSE)</f>
        <v>50473</v>
      </c>
      <c r="I1581" s="172">
        <f>_xll.qlInterestRateIndexValueDate(Index1M,$H1581)</f>
        <v>50473</v>
      </c>
      <c r="J1581" s="177">
        <f>IFERROR(_xll.qlIndexFixing(Index1M,$H1581,TRUE,_xll.ohTrigger(RecalcTrigger,Trigger1M)),NA())</f>
        <v>1.9967295609953487E-2</v>
      </c>
      <c r="K1581" s="44">
        <f>IFERROR(_xll.qlIndexFixing(Index3M,H1581,TRUE,_xll.ohTrigger(RecalcTrigger,Trigger3M)),NA())</f>
        <v>2.0495912913480969E-2</v>
      </c>
      <c r="L1581" s="44">
        <f>IFERROR(_xll.qlIndexFixing(Index6M,$H1581,TRUE,_xll.ohTrigger(RecalcTrigger,Trigger6M)),NA())</f>
        <v>2.0584180573088088E-2</v>
      </c>
      <c r="M1581" s="178">
        <f>IFERROR(_xll.qlIndexFixing(Index1Y,$H1581,TRUE,_xll.ohTrigger(RecalcTrigger,Trigger1Y)),NA())</f>
        <v>2.085944245482696E-2</v>
      </c>
      <c r="N1581" s="177">
        <f>IFERROR(_xll.qlIndexFixing(ONIndex1M,I1581,TRUE,_xll.ohTrigger(RecalcTrigger,Trigger1M)),NA())</f>
        <v>1.9961962060431881E-2</v>
      </c>
      <c r="O1581" s="44">
        <f>IFERROR(_xll.qlIndexFixing(ONIndex3M,I1581,TRUE,_xll.ohTrigger(RecalcTrigger,Trigger3M)),NA())</f>
        <v>2.047743034553573E-2</v>
      </c>
      <c r="P1581" s="44">
        <f>IFERROR(_xll.qlIndexFixing(ONIndex6M,I1581,TRUE,_xll.ohTrigger(RecalcTrigger,Trigger6M)),NA())</f>
        <v>2.0545436415910778E-2</v>
      </c>
      <c r="Q1581" s="178">
        <f>IFERROR(_xll.qlIndexFixing(ONIndex1Y,I1581,TRUE,_xll.ohTrigger(RecalcTrigger,Trigger1Y)),NA())</f>
        <v>2.0777645357199503E-2</v>
      </c>
    </row>
    <row r="1582" spans="2:17" x14ac:dyDescent="0.2">
      <c r="B1582" s="39" t="s">
        <v>42</v>
      </c>
      <c r="D1582" s="42">
        <f>_xll.qlCalendarAdvance(Calendar,$D1581,B1582,"f",FALSE)</f>
        <v>50480</v>
      </c>
      <c r="E1582" s="172">
        <f>_xll.qlInterestRateIndexValueDate(IndexON,D1582)</f>
        <v>50480</v>
      </c>
      <c r="F1582" s="188">
        <f>IFERROR(_xll.qlIndexFixing(IndexON,D1582,TRUE,_xll.ohTrigger(RecalcTrigger,TriggerON)),NA())</f>
        <v>1.9591462537025262E-2</v>
      </c>
      <c r="H1582" s="42">
        <f>_xll.qlCalendarAdvance(Calendar,$H1581,B1582,"f",FALSE)</f>
        <v>50480</v>
      </c>
      <c r="I1582" s="172">
        <f>_xll.qlInterestRateIndexValueDate(Index1M,$H1582)</f>
        <v>50480</v>
      </c>
      <c r="J1582" s="177">
        <f>IFERROR(_xll.qlIndexFixing(Index1M,$H1582,TRUE,_xll.ohTrigger(RecalcTrigger,Trigger1M)),NA())</f>
        <v>1.996218764599627E-2</v>
      </c>
      <c r="K1582" s="44">
        <f>IFERROR(_xll.qlIndexFixing(Index3M,H1582,TRUE,_xll.ohTrigger(RecalcTrigger,Trigger3M)),NA())</f>
        <v>2.0490793468936799E-2</v>
      </c>
      <c r="L1582" s="44">
        <f>IFERROR(_xll.qlIndexFixing(Index6M,$H1582,TRUE,_xll.ohTrigger(RecalcTrigger,Trigger6M)),NA())</f>
        <v>2.0579212058767317E-2</v>
      </c>
      <c r="M1582" s="178">
        <f>IFERROR(_xll.qlIndexFixing(Index1Y,$H1582,TRUE,_xll.ohTrigger(RecalcTrigger,Trigger1Y)),NA())</f>
        <v>2.0854662068418683E-2</v>
      </c>
      <c r="N1582" s="177">
        <f>IFERROR(_xll.qlIndexFixing(ONIndex1M,I1582,TRUE,_xll.ohTrigger(RecalcTrigger,Trigger1M)),NA())</f>
        <v>1.9956774111722364E-2</v>
      </c>
      <c r="O1582" s="44">
        <f>IFERROR(_xll.qlIndexFixing(ONIndex3M,I1582,TRUE,_xll.ohTrigger(RecalcTrigger,Trigger3M)),NA())</f>
        <v>2.0472110672549171E-2</v>
      </c>
      <c r="P1582" s="44">
        <f>IFERROR(_xll.qlIndexFixing(ONIndex6M,I1582,TRUE,_xll.ohTrigger(RecalcTrigger,Trigger6M)),NA())</f>
        <v>2.0540008903148221E-2</v>
      </c>
      <c r="Q1582" s="178">
        <f>IFERROR(_xll.qlIndexFixing(ONIndex1Y,I1582,TRUE,_xll.ohTrigger(RecalcTrigger,Trigger1Y)),NA())</f>
        <v>2.0771820415439457E-2</v>
      </c>
    </row>
    <row r="1583" spans="2:17" x14ac:dyDescent="0.2">
      <c r="B1583" s="39" t="s">
        <v>42</v>
      </c>
      <c r="D1583" s="42">
        <f>_xll.qlCalendarAdvance(Calendar,$D1582,B1583,"f",FALSE)</f>
        <v>50487</v>
      </c>
      <c r="E1583" s="172">
        <f>_xll.qlInterestRateIndexValueDate(IndexON,D1583)</f>
        <v>50487</v>
      </c>
      <c r="F1583" s="188">
        <f>IFERROR(_xll.qlIndexFixing(IndexON,D1583,TRUE,_xll.ohTrigger(RecalcTrigger,TriggerON)),NA())</f>
        <v>1.9586442137642379E-2</v>
      </c>
      <c r="H1583" s="42">
        <f>_xll.qlCalendarAdvance(Calendar,$H1582,B1583,"f",FALSE)</f>
        <v>50487</v>
      </c>
      <c r="I1583" s="172">
        <f>_xll.qlInterestRateIndexValueDate(Index1M,$H1583)</f>
        <v>50487</v>
      </c>
      <c r="J1583" s="177">
        <f>IFERROR(_xll.qlIndexFixing(Index1M,$H1583,TRUE,_xll.ohTrigger(RecalcTrigger,Trigger1M)),NA())</f>
        <v>1.9957871229121581E-2</v>
      </c>
      <c r="K1583" s="44">
        <f>IFERROR(_xll.qlIndexFixing(Index3M,H1583,TRUE,_xll.ohTrigger(RecalcTrigger,Trigger3M)),NA())</f>
        <v>2.0485709016593901E-2</v>
      </c>
      <c r="L1583" s="44">
        <f>IFERROR(_xll.qlIndexFixing(Index6M,$H1583,TRUE,_xll.ohTrigger(RecalcTrigger,Trigger6M)),NA())</f>
        <v>2.0574282955722265E-2</v>
      </c>
      <c r="M1583" s="178">
        <f>IFERROR(_xll.qlIndexFixing(Index1Y,$H1583,TRUE,_xll.ohTrigger(RecalcTrigger,Trigger1Y)),NA())</f>
        <v>2.0849926539006081E-2</v>
      </c>
      <c r="N1583" s="177">
        <f>IFERROR(_xll.qlIndexFixing(ONIndex1M,I1583,TRUE,_xll.ohTrigger(RecalcTrigger,Trigger1M)),NA())</f>
        <v>1.9951627394173554E-2</v>
      </c>
      <c r="O1583" s="44">
        <f>IFERROR(_xll.qlIndexFixing(ONIndex3M,I1583,TRUE,_xll.ohTrigger(RecalcTrigger,Trigger3M)),NA())</f>
        <v>2.0466825807400335E-2</v>
      </c>
      <c r="P1583" s="44">
        <f>IFERROR(_xll.qlIndexFixing(ONIndex6M,I1583,TRUE,_xll.ohTrigger(RecalcTrigger,Trigger6M)),NA())</f>
        <v>2.0534620387181457E-2</v>
      </c>
      <c r="Q1583" s="178">
        <f>IFERROR(_xll.qlIndexFixing(ONIndex1Y,I1583,TRUE,_xll.ohTrigger(RecalcTrigger,Trigger1Y)),NA())</f>
        <v>2.076603939517141E-2</v>
      </c>
    </row>
    <row r="1584" spans="2:17" x14ac:dyDescent="0.2">
      <c r="B1584" s="39" t="s">
        <v>42</v>
      </c>
      <c r="D1584" s="42">
        <f>_xll.qlCalendarAdvance(Calendar,$D1583,B1584,"f",FALSE)</f>
        <v>50494</v>
      </c>
      <c r="E1584" s="172">
        <f>_xll.qlInterestRateIndexValueDate(IndexON,D1584)</f>
        <v>50494</v>
      </c>
      <c r="F1584" s="188">
        <f>IFERROR(_xll.qlIndexFixing(IndexON,D1584,TRUE,_xll.ohTrigger(RecalcTrigger,TriggerON)),NA())</f>
        <v>1.9581456211862358E-2</v>
      </c>
      <c r="H1584" s="42">
        <f>_xll.qlCalendarAdvance(Calendar,$H1583,B1584,"f",FALSE)</f>
        <v>50494</v>
      </c>
      <c r="I1584" s="172">
        <f>_xll.qlInterestRateIndexValueDate(Index1M,$H1584)</f>
        <v>50494</v>
      </c>
      <c r="J1584" s="177">
        <f>IFERROR(_xll.qlIndexFixing(Index1M,$H1584,TRUE,_xll.ohTrigger(RecalcTrigger,Trigger1M)),NA())</f>
        <v>1.9952095621094734E-2</v>
      </c>
      <c r="K1584" s="44">
        <f>IFERROR(_xll.qlIndexFixing(Index3M,H1584,TRUE,_xll.ohTrigger(RecalcTrigger,Trigger3M)),NA())</f>
        <v>2.0480659556321022E-2</v>
      </c>
      <c r="L1584" s="44">
        <f>IFERROR(_xll.qlIndexFixing(Index6M,$H1584,TRUE,_xll.ohTrigger(RecalcTrigger,Trigger6M)),NA())</f>
        <v>2.056939326366267E-2</v>
      </c>
      <c r="M1584" s="178">
        <f>IFERROR(_xll.qlIndexFixing(Index1Y,$H1584,TRUE,_xll.ohTrigger(RecalcTrigger,Trigger1Y)),NA())</f>
        <v>2.0845235865964762E-2</v>
      </c>
      <c r="N1584" s="177">
        <f>IFERROR(_xll.qlIndexFixing(ONIndex1M,I1584,TRUE,_xll.ohTrigger(RecalcTrigger,Trigger1M)),NA())</f>
        <v>1.9946521907947545E-2</v>
      </c>
      <c r="O1584" s="44">
        <f>IFERROR(_xll.qlIndexFixing(ONIndex3M,I1584,TRUE,_xll.ohTrigger(RecalcTrigger,Trigger3M)),NA())</f>
        <v>2.0461575750251315E-2</v>
      </c>
      <c r="P1584" s="44">
        <f>IFERROR(_xll.qlIndexFixing(ONIndex6M,I1584,TRUE,_xll.ohTrigger(RecalcTrigger,Trigger6M)),NA())</f>
        <v>2.0529270868091531E-2</v>
      </c>
      <c r="Q1584" s="178">
        <f>IFERROR(_xll.qlIndexFixing(ONIndex1Y,I1584,TRUE,_xll.ohTrigger(RecalcTrigger,Trigger1Y)),NA())</f>
        <v>2.0760302296395361E-2</v>
      </c>
    </row>
    <row r="1585" spans="2:17" x14ac:dyDescent="0.2">
      <c r="B1585" s="39" t="s">
        <v>42</v>
      </c>
      <c r="D1585" s="42">
        <f>_xll.qlCalendarAdvance(Calendar,$D1584,B1585,"f",FALSE)</f>
        <v>50501</v>
      </c>
      <c r="E1585" s="172">
        <f>_xll.qlInterestRateIndexValueDate(IndexON,D1585)</f>
        <v>50501</v>
      </c>
      <c r="F1585" s="188">
        <f>IFERROR(_xll.qlIndexFixing(IndexON,D1585,TRUE,_xll.ohTrigger(RecalcTrigger,TriggerON)),NA())</f>
        <v>1.9576504759847291E-2</v>
      </c>
      <c r="H1585" s="42">
        <f>_xll.qlCalendarAdvance(Calendar,$H1584,B1585,"f",FALSE)</f>
        <v>50501</v>
      </c>
      <c r="I1585" s="172">
        <f>_xll.qlInterestRateIndexValueDate(Index1M,$H1585)</f>
        <v>50501</v>
      </c>
      <c r="J1585" s="177">
        <f>IFERROR(_xll.qlIndexFixing(Index1M,$H1585,TRUE,_xll.ohTrigger(RecalcTrigger,Trigger1M)),NA())</f>
        <v>1.994691929970157E-2</v>
      </c>
      <c r="K1585" s="44">
        <f>IFERROR(_xll.qlIndexFixing(Index3M,H1585,TRUE,_xll.ohTrigger(RecalcTrigger,Trigger3M)),NA())</f>
        <v>2.0475423318304958E-2</v>
      </c>
      <c r="L1585" s="44">
        <f>IFERROR(_xll.qlIndexFixing(Index6M,$H1585,TRUE,_xll.ohTrigger(RecalcTrigger,Trigger6M)),NA())</f>
        <v>2.0564298496673208E-2</v>
      </c>
      <c r="M1585" s="178">
        <f>IFERROR(_xll.qlIndexFixing(Index1Y,$H1585,TRUE,_xll.ohTrigger(RecalcTrigger,Trigger1Y)),NA())</f>
        <v>2.0840590048676777E-2</v>
      </c>
      <c r="N1585" s="177">
        <f>IFERROR(_xll.qlIndexFixing(ONIndex1M,I1585,TRUE,_xll.ohTrigger(RecalcTrigger,Trigger1M)),NA())</f>
        <v>1.994145765296329E-2</v>
      </c>
      <c r="O1585" s="44">
        <f>IFERROR(_xll.qlIndexFixing(ONIndex3M,I1585,TRUE,_xll.ohTrigger(RecalcTrigger,Trigger3M)),NA())</f>
        <v>2.0456360501021065E-2</v>
      </c>
      <c r="P1585" s="44">
        <f>IFERROR(_xll.qlIndexFixing(ONIndex6M,I1585,TRUE,_xll.ohTrigger(RecalcTrigger,Trigger6M)),NA())</f>
        <v>2.0523960345635306E-2</v>
      </c>
      <c r="Q1585" s="178">
        <f>IFERROR(_xll.qlIndexFixing(ONIndex1Y,I1585,TRUE,_xll.ohTrigger(RecalcTrigger,Trigger1Y)),NA())</f>
        <v>2.0754609119192358E-2</v>
      </c>
    </row>
    <row r="1586" spans="2:17" x14ac:dyDescent="0.2">
      <c r="B1586" s="39" t="s">
        <v>42</v>
      </c>
      <c r="D1586" s="42">
        <f>_xll.qlCalendarAdvance(Calendar,$D1585,B1586,"f",FALSE)</f>
        <v>50508</v>
      </c>
      <c r="E1586" s="172">
        <f>_xll.qlInterestRateIndexValueDate(IndexON,D1586)</f>
        <v>50508</v>
      </c>
      <c r="F1586" s="188">
        <f>IFERROR(_xll.qlIndexFixing(IndexON,D1586,TRUE,_xll.ohTrigger(RecalcTrigger,TriggerON)),NA())</f>
        <v>1.9571587781435085E-2</v>
      </c>
      <c r="H1586" s="42">
        <f>_xll.qlCalendarAdvance(Calendar,$H1585,B1586,"f",FALSE)</f>
        <v>50508</v>
      </c>
      <c r="I1586" s="172">
        <f>_xll.qlInterestRateIndexValueDate(Index1M,$H1586)</f>
        <v>50508</v>
      </c>
      <c r="J1586" s="177">
        <f>IFERROR(_xll.qlIndexFixing(Index1M,$H1586,TRUE,_xll.ohTrigger(RecalcTrigger,Trigger1M)),NA())</f>
        <v>1.9941973859475381E-2</v>
      </c>
      <c r="K1586" s="44">
        <f>IFERROR(_xll.qlIndexFixing(Index3M,H1586,TRUE,_xll.ohTrigger(RecalcTrigger,Trigger3M)),NA())</f>
        <v>2.0470441621090591E-2</v>
      </c>
      <c r="L1586" s="44">
        <f>IFERROR(_xll.qlIndexFixing(Index6M,$H1586,TRUE,_xll.ohTrigger(RecalcTrigger,Trigger6M)),NA())</f>
        <v>2.0559485080509074E-2</v>
      </c>
      <c r="M1586" s="178">
        <f>IFERROR(_xll.qlIndexFixing(Index1Y,$H1586,TRUE,_xll.ohTrigger(RecalcTrigger,Trigger1Y)),NA())</f>
        <v>2.0835989086529949E-2</v>
      </c>
      <c r="N1586" s="177">
        <f>IFERROR(_xll.qlIndexFixing(ONIndex1M,I1586,TRUE,_xll.ohTrigger(RecalcTrigger,Trigger1M)),NA())</f>
        <v>1.9936434629220789E-2</v>
      </c>
      <c r="O1586" s="44">
        <f>IFERROR(_xll.qlIndexFixing(ONIndex3M,I1586,TRUE,_xll.ohTrigger(RecalcTrigger,Trigger3M)),NA())</f>
        <v>2.045118005979063E-2</v>
      </c>
      <c r="P1586" s="44">
        <f>IFERROR(_xll.qlIndexFixing(ONIndex6M,I1586,TRUE,_xll.ohTrigger(RecalcTrigger,Trigger6M)),NA())</f>
        <v>2.0518688820136965E-2</v>
      </c>
      <c r="Q1586" s="178">
        <f>IFERROR(_xll.qlIndexFixing(ONIndex1Y,I1586,TRUE,_xll.ohTrigger(RecalcTrigger,Trigger1Y)),NA())</f>
        <v>2.0748959863400307E-2</v>
      </c>
    </row>
    <row r="1587" spans="2:17" x14ac:dyDescent="0.2">
      <c r="B1587" s="39" t="s">
        <v>42</v>
      </c>
      <c r="D1587" s="42">
        <f>_xll.qlCalendarAdvance(Calendar,$D1586,B1587,"f",FALSE)</f>
        <v>50515</v>
      </c>
      <c r="E1587" s="172">
        <f>_xll.qlInterestRateIndexValueDate(IndexON,D1587)</f>
        <v>50515</v>
      </c>
      <c r="F1587" s="188">
        <f>IFERROR(_xll.qlIndexFixing(IndexON,D1587,TRUE,_xll.ohTrigger(RecalcTrigger,TriggerON)),NA())</f>
        <v>1.9566705276706786E-2</v>
      </c>
      <c r="H1587" s="42">
        <f>_xll.qlCalendarAdvance(Calendar,$H1586,B1587,"f",FALSE)</f>
        <v>50515</v>
      </c>
      <c r="I1587" s="172">
        <f>_xll.qlInterestRateIndexValueDate(Index1M,$H1587)</f>
        <v>50515</v>
      </c>
      <c r="J1587" s="177">
        <f>IFERROR(_xll.qlIndexFixing(Index1M,$H1587,TRUE,_xll.ohTrigger(RecalcTrigger,Trigger1M)),NA())</f>
        <v>1.9937069717745858E-2</v>
      </c>
      <c r="K1587" s="44">
        <f>IFERROR(_xll.qlIndexFixing(Index3M,H1587,TRUE,_xll.ohTrigger(RecalcTrigger,Trigger3M)),NA())</f>
        <v>2.0465494913533708E-2</v>
      </c>
      <c r="L1587" s="44">
        <f>IFERROR(_xll.qlIndexFixing(Index6M,$H1587,TRUE,_xll.ohTrigger(RecalcTrigger,Trigger6M)),NA())</f>
        <v>2.0554711072221642E-2</v>
      </c>
      <c r="M1587" s="178">
        <f>IFERROR(_xll.qlIndexFixing(Index1Y,$H1587,TRUE,_xll.ohTrigger(RecalcTrigger,Trigger1Y)),NA())</f>
        <v>2.0831432978917874E-2</v>
      </c>
      <c r="N1587" s="177">
        <f>IFERROR(_xll.qlIndexFixing(ONIndex1M,I1587,TRUE,_xll.ohTrigger(RecalcTrigger,Trigger1M)),NA())</f>
        <v>1.9931452836720043E-2</v>
      </c>
      <c r="O1587" s="44">
        <f>IFERROR(_xll.qlIndexFixing(ONIndex3M,I1587,TRUE,_xll.ohTrigger(RecalcTrigger,Trigger3M)),NA())</f>
        <v>2.0446034426397919E-2</v>
      </c>
      <c r="P1587" s="44">
        <f>IFERROR(_xll.qlIndexFixing(ONIndex6M,I1587,TRUE,_xll.ohTrigger(RecalcTrigger,Trigger6M)),NA())</f>
        <v>2.0513456291353371E-2</v>
      </c>
      <c r="Q1587" s="178">
        <f>IFERROR(_xll.qlIndexFixing(ONIndex1Y,I1587,TRUE,_xll.ohTrigger(RecalcTrigger,Trigger1Y)),NA())</f>
        <v>2.0743354529100255E-2</v>
      </c>
    </row>
    <row r="1588" spans="2:17" x14ac:dyDescent="0.2">
      <c r="B1588" s="39" t="s">
        <v>42</v>
      </c>
      <c r="D1588" s="42">
        <f>_xll.qlCalendarAdvance(Calendar,$D1587,B1588,"f",FALSE)</f>
        <v>50522</v>
      </c>
      <c r="E1588" s="172">
        <f>_xll.qlInterestRateIndexValueDate(IndexON,D1588)</f>
        <v>50522</v>
      </c>
      <c r="F1588" s="188">
        <f>IFERROR(_xll.qlIndexFixing(IndexON,D1588,TRUE,_xll.ohTrigger(RecalcTrigger,TriggerON)),NA())</f>
        <v>1.9561857245662395E-2</v>
      </c>
      <c r="H1588" s="42">
        <f>_xll.qlCalendarAdvance(Calendar,$H1587,B1588,"f",FALSE)</f>
        <v>50522</v>
      </c>
      <c r="I1588" s="172">
        <f>_xll.qlInterestRateIndexValueDate(Index1M,$H1588)</f>
        <v>50522</v>
      </c>
      <c r="J1588" s="177">
        <f>IFERROR(_xll.qlIndexFixing(Index1M,$H1588,TRUE,_xll.ohTrigger(RecalcTrigger,Trigger1M)),NA())</f>
        <v>1.993220687446166E-2</v>
      </c>
      <c r="K1588" s="44">
        <f>IFERROR(_xll.qlIndexFixing(Index3M,H1588,TRUE,_xll.ohTrigger(RecalcTrigger,Trigger3M)),NA())</f>
        <v>2.046058319550784E-2</v>
      </c>
      <c r="L1588" s="44">
        <f>IFERROR(_xll.qlIndexFixing(Index6M,$H1588,TRUE,_xll.ohTrigger(RecalcTrigger,Trigger6M)),NA())</f>
        <v>2.054997647152924E-2</v>
      </c>
      <c r="M1588" s="178">
        <f>IFERROR(_xll.qlIndexFixing(Index1Y,$H1588,TRUE,_xll.ohTrigger(RecalcTrigger,Trigger1Y)),NA())</f>
        <v>2.0826921725240366E-2</v>
      </c>
      <c r="N1588" s="177">
        <f>IFERROR(_xll.qlIndexFixing(ONIndex1M,I1588,TRUE,_xll.ohTrigger(RecalcTrigger,Trigger1M)),NA())</f>
        <v>1.992651227546105E-2</v>
      </c>
      <c r="O1588" s="44">
        <f>IFERROR(_xll.qlIndexFixing(ONIndex3M,I1588,TRUE,_xll.ohTrigger(RecalcTrigger,Trigger3M)),NA())</f>
        <v>2.044092360108607E-2</v>
      </c>
      <c r="P1588" s="44">
        <f>IFERROR(_xll.qlIndexFixing(ONIndex6M,I1588,TRUE,_xll.ohTrigger(RecalcTrigger,Trigger6M)),NA())</f>
        <v>2.050826275936557E-2</v>
      </c>
      <c r="Q1588" s="178">
        <f>IFERROR(_xll.qlIndexFixing(ONIndex1Y,I1588,TRUE,_xll.ohTrigger(RecalcTrigger,Trigger1Y)),NA())</f>
        <v>2.0737793116292202E-2</v>
      </c>
    </row>
    <row r="1589" spans="2:17" x14ac:dyDescent="0.2">
      <c r="B1589" s="39" t="s">
        <v>42</v>
      </c>
      <c r="D1589" s="42">
        <f>_xll.qlCalendarAdvance(Calendar,$D1588,B1589,"f",FALSE)</f>
        <v>50529</v>
      </c>
      <c r="E1589" s="172">
        <f>_xll.qlInterestRateIndexValueDate(IndexON,D1589)</f>
        <v>50529</v>
      </c>
      <c r="F1589" s="188">
        <f>IFERROR(_xll.qlIndexFixing(IndexON,D1589,TRUE,_xll.ohTrigger(RecalcTrigger,TriggerON)),NA())</f>
        <v>1.9557043688139819E-2</v>
      </c>
      <c r="H1589" s="42">
        <f>_xll.qlCalendarAdvance(Calendar,$H1588,B1589,"f",FALSE)</f>
        <v>50529</v>
      </c>
      <c r="I1589" s="172">
        <f>_xll.qlInterestRateIndexValueDate(Index1M,$H1589)</f>
        <v>50529</v>
      </c>
      <c r="J1589" s="177">
        <f>IFERROR(_xll.qlIndexFixing(Index1M,$H1589,TRUE,_xll.ohTrigger(RecalcTrigger,Trigger1M)),NA())</f>
        <v>1.9927588323990005E-2</v>
      </c>
      <c r="K1589" s="44">
        <f>IFERROR(_xll.qlIndexFixing(Index3M,H1589,TRUE,_xll.ohTrigger(RecalcTrigger,Trigger3M)),NA())</f>
        <v>2.0455937131374863E-2</v>
      </c>
      <c r="L1589" s="44">
        <f>IFERROR(_xll.qlIndexFixing(Index6M,$H1589,TRUE,_xll.ohTrigger(RecalcTrigger,Trigger6M)),NA())</f>
        <v>2.0545535958130225E-2</v>
      </c>
      <c r="M1589" s="178">
        <f>IFERROR(_xll.qlIndexFixing(Index1Y,$H1589,TRUE,_xll.ohTrigger(RecalcTrigger,Trigger1Y)),NA())</f>
        <v>2.0822455324902567E-2</v>
      </c>
      <c r="N1589" s="177">
        <f>IFERROR(_xll.qlIndexFixing(ONIndex1M,I1589,TRUE,_xll.ohTrigger(RecalcTrigger,Trigger1M)),NA())</f>
        <v>1.9921612945524858E-2</v>
      </c>
      <c r="O1589" s="44">
        <f>IFERROR(_xll.qlIndexFixing(ONIndex3M,I1589,TRUE,_xll.ohTrigger(RecalcTrigger,Trigger3M)),NA())</f>
        <v>2.0435847583611944E-2</v>
      </c>
      <c r="P1589" s="44">
        <f>IFERROR(_xll.qlIndexFixing(ONIndex6M,I1589,TRUE,_xll.ohTrigger(RecalcTrigger,Trigger6M)),NA())</f>
        <v>2.0503108224011468E-2</v>
      </c>
      <c r="Q1589" s="178">
        <f>IFERROR(_xll.qlIndexFixing(ONIndex1Y,I1589,TRUE,_xll.ohTrigger(RecalcTrigger,Trigger1Y)),NA())</f>
        <v>2.0732275624895102E-2</v>
      </c>
    </row>
    <row r="1590" spans="2:17" x14ac:dyDescent="0.2">
      <c r="B1590" s="39" t="s">
        <v>42</v>
      </c>
      <c r="D1590" s="42">
        <f>_xll.qlCalendarAdvance(Calendar,$D1589,B1590,"f",FALSE)</f>
        <v>50536</v>
      </c>
      <c r="E1590" s="172">
        <f>_xll.qlInterestRateIndexValueDate(IndexON,D1590)</f>
        <v>50536</v>
      </c>
      <c r="F1590" s="188">
        <f>IFERROR(_xll.qlIndexFixing(IndexON,D1590,TRUE,_xll.ohTrigger(RecalcTrigger,TriggerON)),NA())</f>
        <v>1.9552264604463243E-2</v>
      </c>
      <c r="H1590" s="42">
        <f>_xll.qlCalendarAdvance(Calendar,$H1589,B1590,"f",FALSE)</f>
        <v>50536</v>
      </c>
      <c r="I1590" s="172">
        <f>_xll.qlInterestRateIndexValueDate(Index1M,$H1590)</f>
        <v>50536</v>
      </c>
      <c r="J1590" s="177">
        <f>IFERROR(_xll.qlIndexFixing(Index1M,$H1590,TRUE,_xll.ohTrigger(RecalcTrigger,Trigger1M)),NA())</f>
        <v>1.9922810766752154E-2</v>
      </c>
      <c r="K1590" s="44">
        <f>IFERROR(_xll.qlIndexFixing(Index3M,H1590,TRUE,_xll.ohTrigger(RecalcTrigger,Trigger3M)),NA())</f>
        <v>2.0451097620758567E-2</v>
      </c>
      <c r="L1590" s="44">
        <f>IFERROR(_xll.qlIndexFixing(Index6M,$H1590,TRUE,_xll.ohTrigger(RecalcTrigger,Trigger6M)),NA())</f>
        <v>2.0540882726007507E-2</v>
      </c>
      <c r="M1590" s="178">
        <f>IFERROR(_xll.qlIndexFixing(Index1Y,$H1590,TRUE,_xll.ohTrigger(RecalcTrigger,Trigger1Y)),NA())</f>
        <v>2.081803377731628E-2</v>
      </c>
      <c r="N1590" s="177">
        <f>IFERROR(_xll.qlIndexFixing(ONIndex1M,I1590,TRUE,_xll.ohTrigger(RecalcTrigger,Trigger1M)),NA())</f>
        <v>1.9916754846749374E-2</v>
      </c>
      <c r="O1590" s="44">
        <f>IFERROR(_xll.qlIndexFixing(ONIndex3M,I1590,TRUE,_xll.ohTrigger(RecalcTrigger,Trigger3M)),NA())</f>
        <v>2.0430806373975541E-2</v>
      </c>
      <c r="P1590" s="44">
        <f>IFERROR(_xll.qlIndexFixing(ONIndex6M,I1590,TRUE,_xll.ohTrigger(RecalcTrigger,Trigger6M)),NA())</f>
        <v>2.0497992685615252E-2</v>
      </c>
      <c r="Q1590" s="178">
        <f>IFERROR(_xll.qlIndexFixing(ONIndex1Y,I1590,TRUE,_xll.ohTrigger(RecalcTrigger,Trigger1Y)),NA())</f>
        <v>2.0726802055071047E-2</v>
      </c>
    </row>
    <row r="1591" spans="2:17" x14ac:dyDescent="0.2">
      <c r="B1591" s="39" t="s">
        <v>42</v>
      </c>
      <c r="D1591" s="42">
        <f>_xll.qlCalendarAdvance(Calendar,$D1590,B1591,"f",FALSE)</f>
        <v>50543</v>
      </c>
      <c r="E1591" s="172">
        <f>_xll.qlInterestRateIndexValueDate(IndexON,D1591)</f>
        <v>50543</v>
      </c>
      <c r="F1591" s="188">
        <f>IFERROR(_xll.qlIndexFixing(IndexON,D1591,TRUE,_xll.ohTrigger(RecalcTrigger,TriggerON)),NA())</f>
        <v>1.9547519994389528E-2</v>
      </c>
      <c r="H1591" s="42">
        <f>_xll.qlCalendarAdvance(Calendar,$H1590,B1591,"f",FALSE)</f>
        <v>50543</v>
      </c>
      <c r="I1591" s="172">
        <f>_xll.qlInterestRateIndexValueDate(Index1M,$H1591)</f>
        <v>50543</v>
      </c>
      <c r="J1591" s="177">
        <f>IFERROR(_xll.qlIndexFixing(Index1M,$H1591,TRUE,_xll.ohTrigger(RecalcTrigger,Trigger1M)),NA())</f>
        <v>1.9918074510123829E-2</v>
      </c>
      <c r="K1591" s="44">
        <f>IFERROR(_xll.qlIndexFixing(Index3M,H1591,TRUE,_xll.ohTrigger(RecalcTrigger,Trigger3M)),NA())</f>
        <v>2.0446293101300514E-2</v>
      </c>
      <c r="L1591" s="44">
        <f>IFERROR(_xll.qlIndexFixing(Index6M,$H1591,TRUE,_xll.ohTrigger(RecalcTrigger,Trigger6M)),NA())</f>
        <v>2.0536268902900025E-2</v>
      </c>
      <c r="M1591" s="178">
        <f>IFERROR(_xll.qlIndexFixing(Index1Y,$H1591,TRUE,_xll.ohTrigger(RecalcTrigger,Trigger1Y)),NA())</f>
        <v>2.0813657081898862E-2</v>
      </c>
      <c r="N1591" s="177">
        <f>IFERROR(_xll.qlIndexFixing(ONIndex1M,I1591,TRUE,_xll.ohTrigger(RecalcTrigger,Trigger1M)),NA())</f>
        <v>1.9911937979134597E-2</v>
      </c>
      <c r="O1591" s="44">
        <f>IFERROR(_xll.qlIndexFixing(ONIndex3M,I1591,TRUE,_xll.ohTrigger(RecalcTrigger,Trigger3M)),NA())</f>
        <v>2.042579997242E-2</v>
      </c>
      <c r="P1591" s="44">
        <f>IFERROR(_xll.qlIndexFixing(ONIndex6M,I1591,TRUE,_xll.ohTrigger(RecalcTrigger,Trigger6M)),NA())</f>
        <v>2.0492916144014828E-2</v>
      </c>
      <c r="Q1591" s="178">
        <f>IFERROR(_xll.qlIndexFixing(ONIndex1Y,I1591,TRUE,_xll.ohTrigger(RecalcTrigger,Trigger1Y)),NA())</f>
        <v>2.0721372406820038E-2</v>
      </c>
    </row>
    <row r="1592" spans="2:17" x14ac:dyDescent="0.2">
      <c r="B1592" s="39" t="s">
        <v>42</v>
      </c>
      <c r="D1592" s="42">
        <f>_xll.qlCalendarAdvance(Calendar,$D1591,B1592,"f",FALSE)</f>
        <v>50550</v>
      </c>
      <c r="E1592" s="172">
        <f>_xll.qlInterestRateIndexValueDate(IndexON,D1592)</f>
        <v>50550</v>
      </c>
      <c r="F1592" s="188">
        <f>IFERROR(_xll.qlIndexFixing(IndexON,D1592,TRUE,_xll.ohTrigger(RecalcTrigger,TriggerON)),NA())</f>
        <v>1.9542809857999721E-2</v>
      </c>
      <c r="H1592" s="42">
        <f>_xll.qlCalendarAdvance(Calendar,$H1591,B1592,"f",FALSE)</f>
        <v>50550</v>
      </c>
      <c r="I1592" s="172">
        <f>_xll.qlInterestRateIndexValueDate(Index1M,$H1592)</f>
        <v>50550</v>
      </c>
      <c r="J1592" s="177">
        <f>IFERROR(_xll.qlIndexFixing(Index1M,$H1592,TRUE,_xll.ohTrigger(RecalcTrigger,Trigger1M)),NA())</f>
        <v>1.9913379554055359E-2</v>
      </c>
      <c r="K1592" s="44">
        <f>IFERROR(_xll.qlIndexFixing(Index3M,H1592,TRUE,_xll.ohTrigger(RecalcTrigger,Trigger3M)),NA())</f>
        <v>2.0441523572873852E-2</v>
      </c>
      <c r="L1592" s="44">
        <f>IFERROR(_xll.qlIndexFixing(Index6M,$H1592,TRUE,_xll.ohTrigger(RecalcTrigger,Trigger6M)),NA())</f>
        <v>2.0531694488535129E-2</v>
      </c>
      <c r="M1592" s="178">
        <f>IFERROR(_xll.qlIndexFixing(Index1Y,$H1592,TRUE,_xll.ohTrigger(RecalcTrigger,Trigger1Y)),NA())</f>
        <v>2.0809325238073217E-2</v>
      </c>
      <c r="N1592" s="177">
        <f>IFERROR(_xll.qlIndexFixing(ONIndex1M,I1592,TRUE,_xll.ohTrigger(RecalcTrigger,Trigger1M)),NA())</f>
        <v>1.9907162342923668E-2</v>
      </c>
      <c r="O1592" s="44">
        <f>IFERROR(_xll.qlIndexFixing(ONIndex3M,I1592,TRUE,_xll.ohTrigger(RecalcTrigger,Trigger3M)),NA())</f>
        <v>2.0420828378702183E-2</v>
      </c>
      <c r="P1592" s="44">
        <f>IFERROR(_xll.qlIndexFixing(ONIndex6M,I1592,TRUE,_xll.ohTrigger(RecalcTrigger,Trigger6M)),NA())</f>
        <v>2.048787859912915E-2</v>
      </c>
      <c r="Q1592" s="178">
        <f>IFERROR(_xll.qlIndexFixing(ONIndex1Y,I1592,TRUE,_xll.ohTrigger(RecalcTrigger,Trigger1Y)),NA())</f>
        <v>2.0715986679898934E-2</v>
      </c>
    </row>
    <row r="1593" spans="2:17" x14ac:dyDescent="0.2">
      <c r="B1593" s="39" t="s">
        <v>42</v>
      </c>
      <c r="D1593" s="42">
        <f>_xll.qlCalendarAdvance(Calendar,$D1592,B1593,"f",FALSE)</f>
        <v>50557</v>
      </c>
      <c r="E1593" s="172">
        <f>_xll.qlInterestRateIndexValueDate(IndexON,D1593)</f>
        <v>50557</v>
      </c>
      <c r="F1593" s="188">
        <f>IFERROR(_xll.qlIndexFixing(IndexON,D1593,TRUE,_xll.ohTrigger(RecalcTrigger,TriggerON)),NA())</f>
        <v>1.9538134195293821E-2</v>
      </c>
      <c r="H1593" s="42">
        <f>_xll.qlCalendarAdvance(Calendar,$H1592,B1593,"f",FALSE)</f>
        <v>50557</v>
      </c>
      <c r="I1593" s="172">
        <f>_xll.qlInterestRateIndexValueDate(Index1M,$H1593)</f>
        <v>50557</v>
      </c>
      <c r="J1593" s="177">
        <f>IFERROR(_xll.qlIndexFixing(Index1M,$H1593,TRUE,_xll.ohTrigger(RecalcTrigger,Trigger1M)),NA())</f>
        <v>1.9908512133021361E-2</v>
      </c>
      <c r="K1593" s="44">
        <f>IFERROR(_xll.qlIndexFixing(Index3M,H1593,TRUE,_xll.ohTrigger(RecalcTrigger,Trigger3M)),NA())</f>
        <v>2.0436789035354366E-2</v>
      </c>
      <c r="L1593" s="44">
        <f>IFERROR(_xll.qlIndexFixing(Index6M,$H1593,TRUE,_xll.ohTrigger(RecalcTrigger,Trigger6M)),NA())</f>
        <v>2.0526894572373892E-2</v>
      </c>
      <c r="M1593" s="178">
        <f>IFERROR(_xll.qlIndexFixing(Index1Y,$H1593,TRUE,_xll.ohTrigger(RecalcTrigger,Trigger1Y)),NA())</f>
        <v>2.0805038245268914E-2</v>
      </c>
      <c r="N1593" s="177">
        <f>IFERROR(_xll.qlIndexFixing(ONIndex1M,I1593,TRUE,_xll.ohTrigger(RecalcTrigger,Trigger1M)),NA())</f>
        <v>1.9902427937873446E-2</v>
      </c>
      <c r="O1593" s="44">
        <f>IFERROR(_xll.qlIndexFixing(ONIndex3M,I1593,TRUE,_xll.ohTrigger(RecalcTrigger,Trigger3M)),NA())</f>
        <v>2.0415891592903135E-2</v>
      </c>
      <c r="P1593" s="44">
        <f>IFERROR(_xll.qlIndexFixing(ONIndex6M,I1593,TRUE,_xll.ohTrigger(RecalcTrigger,Trigger6M)),NA())</f>
        <v>2.0482880050958219E-2</v>
      </c>
      <c r="Q1593" s="178">
        <f>IFERROR(_xll.qlIndexFixing(ONIndex1Y,I1593,TRUE,_xll.ohTrigger(RecalcTrigger,Trigger1Y)),NA())</f>
        <v>2.071064487446983E-2</v>
      </c>
    </row>
    <row r="1594" spans="2:17" x14ac:dyDescent="0.2">
      <c r="B1594" s="39" t="s">
        <v>42</v>
      </c>
      <c r="D1594" s="42">
        <f>_xll.qlCalendarAdvance(Calendar,$D1593,B1594,"f",FALSE)</f>
        <v>50564</v>
      </c>
      <c r="E1594" s="172">
        <f>_xll.qlInterestRateIndexValueDate(IndexON,D1594)</f>
        <v>50564</v>
      </c>
      <c r="F1594" s="188">
        <f>IFERROR(_xll.qlIndexFixing(IndexON,D1594,TRUE,_xll.ohTrigger(RecalcTrigger,TriggerON)),NA())</f>
        <v>1.9533493006190783E-2</v>
      </c>
      <c r="H1594" s="42">
        <f>_xll.qlCalendarAdvance(Calendar,$H1593,B1594,"f",FALSE)</f>
        <v>50564</v>
      </c>
      <c r="I1594" s="172">
        <f>_xll.qlInterestRateIndexValueDate(Index1M,$H1594)</f>
        <v>50564</v>
      </c>
      <c r="J1594" s="177">
        <f>IFERROR(_xll.qlIndexFixing(Index1M,$H1594,TRUE,_xll.ohTrigger(RecalcTrigger,Trigger1M)),NA())</f>
        <v>1.9903897079387965E-2</v>
      </c>
      <c r="K1594" s="44">
        <f>IFERROR(_xll.qlIndexFixing(Index3M,H1594,TRUE,_xll.ohTrigger(RecalcTrigger,Trigger3M)),NA())</f>
        <v>2.0432089488615197E-2</v>
      </c>
      <c r="L1594" s="44">
        <f>IFERROR(_xll.qlIndexFixing(Index6M,$H1594,TRUE,_xll.ohTrigger(RecalcTrigger,Trigger6M)),NA())</f>
        <v>2.0522396411508027E-2</v>
      </c>
      <c r="M1594" s="178">
        <f>IFERROR(_xll.qlIndexFixing(Index1Y,$H1594,TRUE,_xll.ohTrigger(RecalcTrigger,Trigger1Y)),NA())</f>
        <v>2.0800796102920405E-2</v>
      </c>
      <c r="N1594" s="177">
        <f>IFERROR(_xll.qlIndexFixing(ONIndex1M,I1594,TRUE,_xll.ohTrigger(RecalcTrigger,Trigger1M)),NA())</f>
        <v>1.9897734764064978E-2</v>
      </c>
      <c r="O1594" s="44">
        <f>IFERROR(_xll.qlIndexFixing(ONIndex3M,I1594,TRUE,_xll.ohTrigger(RecalcTrigger,Trigger3M)),NA())</f>
        <v>2.0410989615103903E-2</v>
      </c>
      <c r="P1594" s="44">
        <f>IFERROR(_xll.qlIndexFixing(ONIndex6M,I1594,TRUE,_xll.ohTrigger(RecalcTrigger,Trigger6M)),NA())</f>
        <v>2.0477920499664126E-2</v>
      </c>
      <c r="Q1594" s="178">
        <f>IFERROR(_xll.qlIndexFixing(ONIndex1Y,I1594,TRUE,_xll.ohTrigger(RecalcTrigger,Trigger1Y)),NA())</f>
        <v>2.0705346990532725E-2</v>
      </c>
    </row>
    <row r="1595" spans="2:17" x14ac:dyDescent="0.2">
      <c r="B1595" s="39" t="s">
        <v>42</v>
      </c>
      <c r="D1595" s="42">
        <f>_xll.qlCalendarAdvance(Calendar,$D1594,B1595,"f",FALSE)</f>
        <v>50571</v>
      </c>
      <c r="E1595" s="172">
        <f>_xll.qlInterestRateIndexValueDate(IndexON,D1595)</f>
        <v>50571</v>
      </c>
      <c r="F1595" s="188">
        <f>IFERROR(_xll.qlIndexFixing(IndexON,D1595,TRUE,_xll.ohTrigger(RecalcTrigger,TriggerON)),NA())</f>
        <v>1.9528886290852698E-2</v>
      </c>
      <c r="H1595" s="42">
        <f>_xll.qlCalendarAdvance(Calendar,$H1594,B1595,"f",FALSE)</f>
        <v>50571</v>
      </c>
      <c r="I1595" s="172">
        <f>_xll.qlInterestRateIndexValueDate(Index1M,$H1595)</f>
        <v>50571</v>
      </c>
      <c r="J1595" s="177">
        <f>IFERROR(_xll.qlIndexFixing(Index1M,$H1595,TRUE,_xll.ohTrigger(RecalcTrigger,Trigger1M)),NA())</f>
        <v>1.9899323323867606E-2</v>
      </c>
      <c r="K1595" s="44">
        <f>IFERROR(_xll.qlIndexFixing(Index3M,H1595,TRUE,_xll.ohTrigger(RecalcTrigger,Trigger3M)),NA())</f>
        <v>2.0427424932535666E-2</v>
      </c>
      <c r="L1595" s="44">
        <f>IFERROR(_xll.qlIndexFixing(Index6M,$H1595,TRUE,_xll.ohTrigger(RecalcTrigger,Trigger6M)),NA())</f>
        <v>2.0517937656343011E-2</v>
      </c>
      <c r="M1595" s="178">
        <f>IFERROR(_xll.qlIndexFixing(Index1Y,$H1595,TRUE,_xll.ohTrigger(RecalcTrigger,Trigger1Y)),NA())</f>
        <v>2.0796598810469691E-2</v>
      </c>
      <c r="N1595" s="177">
        <f>IFERROR(_xll.qlIndexFixing(ONIndex1M,I1595,TRUE,_xll.ohTrigger(RecalcTrigger,Trigger1M)),NA())</f>
        <v>1.9893082821498265E-2</v>
      </c>
      <c r="O1595" s="44">
        <f>IFERROR(_xll.qlIndexFixing(ONIndex3M,I1595,TRUE,_xll.ohTrigger(RecalcTrigger,Trigger3M)),NA())</f>
        <v>2.040612244522344E-2</v>
      </c>
      <c r="P1595" s="44">
        <f>IFERROR(_xll.qlIndexFixing(ONIndex6M,I1595,TRUE,_xll.ohTrigger(RecalcTrigger,Trigger6M)),NA())</f>
        <v>2.0472999945165826E-2</v>
      </c>
      <c r="Q1595" s="178">
        <f>IFERROR(_xll.qlIndexFixing(ONIndex1Y,I1595,TRUE,_xll.ohTrigger(RecalcTrigger,Trigger1Y)),NA())</f>
        <v>2.0700093028087618E-2</v>
      </c>
    </row>
    <row r="1596" spans="2:17" x14ac:dyDescent="0.2">
      <c r="B1596" s="39" t="s">
        <v>42</v>
      </c>
      <c r="D1596" s="42">
        <f>_xll.qlCalendarAdvance(Calendar,$D1595,B1596,"f",FALSE)</f>
        <v>50578</v>
      </c>
      <c r="E1596" s="172">
        <f>_xll.qlInterestRateIndexValueDate(IndexON,D1596)</f>
        <v>50578</v>
      </c>
      <c r="F1596" s="188">
        <f>IFERROR(_xll.qlIndexFixing(IndexON,D1596,TRUE,_xll.ohTrigger(RecalcTrigger,TriggerON)),NA())</f>
        <v>1.9524314048955382E-2</v>
      </c>
      <c r="H1596" s="42">
        <f>_xll.qlCalendarAdvance(Calendar,$H1595,B1596,"f",FALSE)</f>
        <v>50578</v>
      </c>
      <c r="I1596" s="172">
        <f>_xll.qlInterestRateIndexValueDate(Index1M,$H1596)</f>
        <v>50578</v>
      </c>
      <c r="J1596" s="177">
        <f>IFERROR(_xll.qlIndexFixing(Index1M,$H1596,TRUE,_xll.ohTrigger(RecalcTrigger,Trigger1M)),NA())</f>
        <v>1.989479086641166E-2</v>
      </c>
      <c r="K1596" s="44">
        <f>IFERROR(_xll.qlIndexFixing(Index3M,H1596,TRUE,_xll.ohTrigger(RecalcTrigger,Trigger3M)),NA())</f>
        <v>2.0422795366989793E-2</v>
      </c>
      <c r="L1596" s="44">
        <f>IFERROR(_xll.qlIndexFixing(Index6M,$H1596,TRUE,_xll.ohTrigger(RecalcTrigger,Trigger6M)),NA())</f>
        <v>2.0513518306617549E-2</v>
      </c>
      <c r="M1596" s="178">
        <f>IFERROR(_xll.qlIndexFixing(Index1Y,$H1596,TRUE,_xll.ohTrigger(RecalcTrigger,Trigger1Y)),NA())</f>
        <v>2.0792446367362549E-2</v>
      </c>
      <c r="N1596" s="177">
        <f>IFERROR(_xll.qlIndexFixing(ONIndex1M,I1596,TRUE,_xll.ohTrigger(RecalcTrigger,Trigger1M)),NA())</f>
        <v>1.9888472110173305E-2</v>
      </c>
      <c r="O1596" s="44">
        <f>IFERROR(_xll.qlIndexFixing(ONIndex3M,I1596,TRUE,_xll.ohTrigger(RecalcTrigger,Trigger3M)),NA())</f>
        <v>2.0401290083099655E-2</v>
      </c>
      <c r="P1596" s="44">
        <f>IFERROR(_xll.qlIndexFixing(ONIndex6M,I1596,TRUE,_xll.ohTrigger(RecalcTrigger,Trigger6M)),NA())</f>
        <v>2.0468118387382273E-2</v>
      </c>
      <c r="Q1596" s="178">
        <f>IFERROR(_xll.qlIndexFixing(ONIndex1Y,I1596,TRUE,_xll.ohTrigger(RecalcTrigger,Trigger1Y)),NA())</f>
        <v>2.0694882987134511E-2</v>
      </c>
    </row>
    <row r="1597" spans="2:17" x14ac:dyDescent="0.2">
      <c r="B1597" s="39" t="s">
        <v>42</v>
      </c>
      <c r="D1597" s="42">
        <f>_xll.qlCalendarAdvance(Calendar,$D1596,B1597,"f",FALSE)</f>
        <v>50585</v>
      </c>
      <c r="E1597" s="172">
        <f>_xll.qlInterestRateIndexValueDate(IndexON,D1597)</f>
        <v>50585</v>
      </c>
      <c r="F1597" s="188">
        <f>IFERROR(_xll.qlIndexFixing(IndexON,D1597,TRUE,_xll.ohTrigger(RecalcTrigger,TriggerON)),NA())</f>
        <v>1.951977628082302E-2</v>
      </c>
      <c r="H1597" s="42">
        <f>_xll.qlCalendarAdvance(Calendar,$H1596,B1597,"f",FALSE)</f>
        <v>50585</v>
      </c>
      <c r="I1597" s="172">
        <f>_xll.qlInterestRateIndexValueDate(Index1M,$H1597)</f>
        <v>50585</v>
      </c>
      <c r="J1597" s="177">
        <f>IFERROR(_xll.qlIndexFixing(Index1M,$H1597,TRUE,_xll.ohTrigger(RecalcTrigger,Trigger1M)),NA())</f>
        <v>1.98902997069688E-2</v>
      </c>
      <c r="K1597" s="44">
        <f>IFERROR(_xll.qlIndexFixing(Index3M,H1597,TRUE,_xll.ohTrigger(RecalcTrigger,Trigger3M)),NA())</f>
        <v>2.0418200791858652E-2</v>
      </c>
      <c r="L1597" s="44">
        <f>IFERROR(_xll.qlIndexFixing(Index6M,$H1597,TRUE,_xll.ohTrigger(RecalcTrigger,Trigger6M)),NA())</f>
        <v>2.0509138362072118E-2</v>
      </c>
      <c r="M1597" s="178">
        <f>IFERROR(_xll.qlIndexFixing(Index1Y,$H1597,TRUE,_xll.ohTrigger(RecalcTrigger,Trigger1Y)),NA())</f>
        <v>2.0788338773052972E-2</v>
      </c>
      <c r="N1597" s="177">
        <f>IFERROR(_xll.qlIndexFixing(ONIndex1M,I1597,TRUE,_xll.ohTrigger(RecalcTrigger,Trigger1M)),NA())</f>
        <v>1.9883902630171146E-2</v>
      </c>
      <c r="O1597" s="44">
        <f>IFERROR(_xll.qlIndexFixing(ONIndex3M,I1597,TRUE,_xll.ohTrigger(RecalcTrigger,Trigger3M)),NA())</f>
        <v>2.0396492529056731E-2</v>
      </c>
      <c r="P1597" s="44">
        <f>IFERROR(_xll.qlIndexFixing(ONIndex6M,I1597,TRUE,_xll.ohTrigger(RecalcTrigger,Trigger6M)),NA())</f>
        <v>2.0463275826394511E-2</v>
      </c>
      <c r="Q1597" s="178">
        <f>IFERROR(_xll.qlIndexFixing(ONIndex1Y,I1597,TRUE,_xll.ohTrigger(RecalcTrigger,Trigger1Y)),NA())</f>
        <v>2.0689716867592356E-2</v>
      </c>
    </row>
    <row r="1598" spans="2:17" x14ac:dyDescent="0.2">
      <c r="B1598" s="39" t="s">
        <v>42</v>
      </c>
      <c r="D1598" s="42">
        <f>_xll.qlCalendarAdvance(Calendar,$D1597,B1598,"f",FALSE)</f>
        <v>50592</v>
      </c>
      <c r="E1598" s="172">
        <f>_xll.qlInterestRateIndexValueDate(IndexON,D1598)</f>
        <v>50592</v>
      </c>
      <c r="F1598" s="188">
        <f>IFERROR(_xll.qlIndexFixing(IndexON,D1598,TRUE,_xll.ohTrigger(RecalcTrigger,TriggerON)),NA())</f>
        <v>1.9515272986455612E-2</v>
      </c>
      <c r="H1598" s="42">
        <f>_xll.qlCalendarAdvance(Calendar,$H1597,B1598,"f",FALSE)</f>
        <v>50592</v>
      </c>
      <c r="I1598" s="172">
        <f>_xll.qlInterestRateIndexValueDate(Index1M,$H1598)</f>
        <v>50592</v>
      </c>
      <c r="J1598" s="177">
        <f>IFERROR(_xll.qlIndexFixing(Index1M,$H1598,TRUE,_xll.ohTrigger(RecalcTrigger,Trigger1M)),NA())</f>
        <v>1.9886077126682496E-2</v>
      </c>
      <c r="K1598" s="44">
        <f>IFERROR(_xll.qlIndexFixing(Index3M,H1598,TRUE,_xll.ohTrigger(RecalcTrigger,Trigger3M)),NA())</f>
        <v>2.0413641207018912E-2</v>
      </c>
      <c r="L1598" s="44">
        <f>IFERROR(_xll.qlIndexFixing(Index6M,$H1598,TRUE,_xll.ohTrigger(RecalcTrigger,Trigger6M)),NA())</f>
        <v>2.050507557101168E-2</v>
      </c>
      <c r="M1598" s="178">
        <f>IFERROR(_xll.qlIndexFixing(Index1Y,$H1598,TRUE,_xll.ohTrigger(RecalcTrigger,Trigger1Y)),NA())</f>
        <v>2.0784276026998727E-2</v>
      </c>
      <c r="N1598" s="177">
        <f>IFERROR(_xll.qlIndexFixing(ONIndex1M,I1598,TRUE,_xll.ohTrigger(RecalcTrigger,Trigger1M)),NA())</f>
        <v>1.9879374381248649E-2</v>
      </c>
      <c r="O1598" s="44">
        <f>IFERROR(_xll.qlIndexFixing(ONIndex3M,I1598,TRUE,_xll.ohTrigger(RecalcTrigger,Trigger3M)),NA())</f>
        <v>2.0391729782851531E-2</v>
      </c>
      <c r="P1598" s="44">
        <f>IFERROR(_xll.qlIndexFixing(ONIndex6M,I1598,TRUE,_xll.ohTrigger(RecalcTrigger,Trigger6M)),NA())</f>
        <v>2.0458472262121496E-2</v>
      </c>
      <c r="Q1598" s="178">
        <f>IFERROR(_xll.qlIndexFixing(ONIndex1Y,I1598,TRUE,_xll.ohTrigger(RecalcTrigger,Trigger1Y)),NA())</f>
        <v>2.0684594669461154E-2</v>
      </c>
    </row>
    <row r="1599" spans="2:17" x14ac:dyDescent="0.2">
      <c r="B1599" s="39" t="s">
        <v>42</v>
      </c>
      <c r="D1599" s="42">
        <f>_xll.qlCalendarAdvance(Calendar,$D1598,B1599,"f",FALSE)</f>
        <v>50599</v>
      </c>
      <c r="E1599" s="172">
        <f>_xll.qlInterestRateIndexValueDate(IndexON,D1599)</f>
        <v>50599</v>
      </c>
      <c r="F1599" s="188">
        <f>IFERROR(_xll.qlIndexFixing(IndexON,D1599,TRUE,_xll.ohTrigger(RecalcTrigger,TriggerON)),NA())</f>
        <v>1.9510804165528972E-2</v>
      </c>
      <c r="H1599" s="42">
        <f>_xll.qlCalendarAdvance(Calendar,$H1598,B1599,"f",FALSE)</f>
        <v>50599</v>
      </c>
      <c r="I1599" s="172">
        <f>_xll.qlInterestRateIndexValueDate(Index1M,$H1599)</f>
        <v>50599</v>
      </c>
      <c r="J1599" s="177">
        <f>IFERROR(_xll.qlIndexFixing(Index1M,$H1599,TRUE,_xll.ohTrigger(RecalcTrigger,Trigger1M)),NA())</f>
        <v>1.9881671273178744E-2</v>
      </c>
      <c r="K1599" s="44">
        <f>IFERROR(_xll.qlIndexFixing(Index3M,H1599,TRUE,_xll.ohTrigger(RecalcTrigger,Trigger3M)),NA())</f>
        <v>2.0409116612351647E-2</v>
      </c>
      <c r="L1599" s="44">
        <f>IFERROR(_xll.qlIndexFixing(Index6M,$H1599,TRUE,_xll.ohTrigger(RecalcTrigger,Trigger6M)),NA())</f>
        <v>2.0500777010426064E-2</v>
      </c>
      <c r="M1599" s="178">
        <f>IFERROR(_xll.qlIndexFixing(Index1Y,$H1599,TRUE,_xll.ohTrigger(RecalcTrigger,Trigger1Y)),NA())</f>
        <v>2.0780258128664908E-2</v>
      </c>
      <c r="N1599" s="177">
        <f>IFERROR(_xll.qlIndexFixing(ONIndex1M,I1599,TRUE,_xll.ohTrigger(RecalcTrigger,Trigger1M)),NA())</f>
        <v>1.9874887363567906E-2</v>
      </c>
      <c r="O1599" s="44">
        <f>IFERROR(_xll.qlIndexFixing(ONIndex3M,I1599,TRUE,_xll.ohTrigger(RecalcTrigger,Trigger3M)),NA())</f>
        <v>2.0387001844646147E-2</v>
      </c>
      <c r="P1599" s="44">
        <f>IFERROR(_xll.qlIndexFixing(ONIndex6M,I1599,TRUE,_xll.ohTrigger(RecalcTrigger,Trigger6M)),NA())</f>
        <v>2.0453707694644274E-2</v>
      </c>
      <c r="Q1599" s="178">
        <f>IFERROR(_xll.qlIndexFixing(ONIndex1Y,I1599,TRUE,_xll.ohTrigger(RecalcTrigger,Trigger1Y)),NA())</f>
        <v>2.0679516392902997E-2</v>
      </c>
    </row>
    <row r="1600" spans="2:17" x14ac:dyDescent="0.2">
      <c r="B1600" s="39" t="s">
        <v>42</v>
      </c>
      <c r="D1600" s="42">
        <f>_xll.qlCalendarAdvance(Calendar,$D1599,B1600,"f",FALSE)</f>
        <v>50606</v>
      </c>
      <c r="E1600" s="172">
        <f>_xll.qlInterestRateIndexValueDate(IndexON,D1600)</f>
        <v>50606</v>
      </c>
      <c r="F1600" s="188">
        <f>IFERROR(_xll.qlIndexFixing(IndexON,D1600,TRUE,_xll.ohTrigger(RecalcTrigger,TriggerON)),NA())</f>
        <v>1.9506369818448333E-2</v>
      </c>
      <c r="H1600" s="42">
        <f>_xll.qlCalendarAdvance(Calendar,$H1599,B1600,"f",FALSE)</f>
        <v>50606</v>
      </c>
      <c r="I1600" s="172">
        <f>_xll.qlInterestRateIndexValueDate(Index1M,$H1600)</f>
        <v>50606</v>
      </c>
      <c r="J1600" s="177">
        <f>IFERROR(_xll.qlIndexFixing(Index1M,$H1600,TRUE,_xll.ohTrigger(RecalcTrigger,Trigger1M)),NA())</f>
        <v>1.9877306719853143E-2</v>
      </c>
      <c r="K1600" s="44">
        <f>IFERROR(_xll.qlIndexFixing(Index3M,H1600,TRUE,_xll.ohTrigger(RecalcTrigger,Trigger3M)),NA())</f>
        <v>2.0404627007738808E-2</v>
      </c>
      <c r="L1600" s="44">
        <f>IFERROR(_xll.qlIndexFixing(Index6M,$H1600,TRUE,_xll.ohTrigger(RecalcTrigger,Trigger6M)),NA())</f>
        <v>2.0496517856491248E-2</v>
      </c>
      <c r="M1600" s="178">
        <f>IFERROR(_xll.qlIndexFixing(Index1Y,$H1600,TRUE,_xll.ohTrigger(RecalcTrigger,Trigger1Y)),NA())</f>
        <v>2.0776285077521717E-2</v>
      </c>
      <c r="N1600" s="177">
        <f>IFERROR(_xll.qlIndexFixing(ONIndex1M,I1600,TRUE,_xll.ohTrigger(RecalcTrigger,Trigger1M)),NA())</f>
        <v>1.9870441577291009E-2</v>
      </c>
      <c r="O1600" s="44">
        <f>IFERROR(_xll.qlIndexFixing(ONIndex3M,I1600,TRUE,_xll.ohTrigger(RecalcTrigger,Trigger3M)),NA())</f>
        <v>2.0382308714278485E-2</v>
      </c>
      <c r="P1600" s="44">
        <f>IFERROR(_xll.qlIndexFixing(ONIndex6M,I1600,TRUE,_xll.ohTrigger(RecalcTrigger,Trigger6M)),NA())</f>
        <v>2.0448982123962844E-2</v>
      </c>
      <c r="Q1600" s="178">
        <f>IFERROR(_xll.qlIndexFixing(ONIndex1Y,I1600,TRUE,_xll.ohTrigger(RecalcTrigger,Trigger1Y)),NA())</f>
        <v>2.0674482037755793E-2</v>
      </c>
    </row>
    <row r="1601" spans="2:17" x14ac:dyDescent="0.2">
      <c r="B1601" s="39" t="s">
        <v>42</v>
      </c>
      <c r="D1601" s="42">
        <f>_xll.qlCalendarAdvance(Calendar,$D1600,B1601,"f",FALSE)</f>
        <v>50613</v>
      </c>
      <c r="E1601" s="172">
        <f>_xll.qlInterestRateIndexValueDate(IndexON,D1601)</f>
        <v>50613</v>
      </c>
      <c r="F1601" s="188">
        <f>IFERROR(_xll.qlIndexFixing(IndexON,D1601,TRUE,_xll.ohTrigger(RecalcTrigger,TriggerON)),NA())</f>
        <v>1.9501969944889508E-2</v>
      </c>
      <c r="H1601" s="42">
        <f>_xll.qlCalendarAdvance(Calendar,$H1600,B1601,"f",FALSE)</f>
        <v>50613</v>
      </c>
      <c r="I1601" s="172">
        <f>_xll.qlInterestRateIndexValueDate(Index1M,$H1601)</f>
        <v>50613</v>
      </c>
      <c r="J1601" s="177">
        <f>IFERROR(_xll.qlIndexFixing(Index1M,$H1601,TRUE,_xll.ohTrigger(RecalcTrigger,Trigger1M)),NA())</f>
        <v>1.9872983466658639E-2</v>
      </c>
      <c r="K1601" s="44">
        <f>IFERROR(_xll.qlIndexFixing(Index3M,H1601,TRUE,_xll.ohTrigger(RecalcTrigger,Trigger3M)),NA())</f>
        <v>2.0400172393058833E-2</v>
      </c>
      <c r="L1601" s="44">
        <f>IFERROR(_xll.qlIndexFixing(Index6M,$H1601,TRUE,_xll.ohTrigger(RecalcTrigger,Trigger6M)),NA())</f>
        <v>2.0492298108954404E-2</v>
      </c>
      <c r="M1601" s="178">
        <f>IFERROR(_xll.qlIndexFixing(Index1Y,$H1601,TRUE,_xll.ohTrigger(RecalcTrigger,Trigger1Y)),NA())</f>
        <v>2.0772356873046238E-2</v>
      </c>
      <c r="N1601" s="177">
        <f>IFERROR(_xll.qlIndexFixing(ONIndex1M,I1601,TRUE,_xll.ohTrigger(RecalcTrigger,Trigger1M)),NA())</f>
        <v>1.9866037022012728E-2</v>
      </c>
      <c r="O1601" s="44">
        <f>IFERROR(_xll.qlIndexFixing(ONIndex3M,I1601,TRUE,_xll.ohTrigger(RecalcTrigger,Trigger3M)),NA())</f>
        <v>2.0377650391829594E-2</v>
      </c>
      <c r="P1601" s="44">
        <f>IFERROR(_xll.qlIndexFixing(ONIndex6M,I1601,TRUE,_xll.ohTrigger(RecalcTrigger,Trigger6M)),NA())</f>
        <v>2.0444295549996161E-2</v>
      </c>
      <c r="Q1601" s="178">
        <f>IFERROR(_xll.qlIndexFixing(ONIndex1Y,I1601,TRUE,_xll.ohTrigger(RecalcTrigger,Trigger1Y)),NA())</f>
        <v>2.0669491604181633E-2</v>
      </c>
    </row>
    <row r="1602" spans="2:17" x14ac:dyDescent="0.2">
      <c r="B1602" s="39" t="s">
        <v>42</v>
      </c>
      <c r="D1602" s="42">
        <f>_xll.qlCalendarAdvance(Calendar,$D1601,B1602,"f",FALSE)</f>
        <v>50620</v>
      </c>
      <c r="E1602" s="172">
        <f>_xll.qlInterestRateIndexValueDate(IndexON,D1602)</f>
        <v>50620</v>
      </c>
      <c r="F1602" s="188">
        <f>IFERROR(_xll.qlIndexFixing(IndexON,D1602,TRUE,_xll.ohTrigger(RecalcTrigger,TriggerON)),NA())</f>
        <v>1.9497604545095637E-2</v>
      </c>
      <c r="H1602" s="42">
        <f>_xll.qlCalendarAdvance(Calendar,$H1601,B1602,"f",FALSE)</f>
        <v>50620</v>
      </c>
      <c r="I1602" s="172">
        <f>_xll.qlInterestRateIndexValueDate(Index1M,$H1602)</f>
        <v>50620</v>
      </c>
      <c r="J1602" s="177">
        <f>IFERROR(_xll.qlIndexFixing(Index1M,$H1602,TRUE,_xll.ohTrigger(RecalcTrigger,Trigger1M)),NA())</f>
        <v>1.9868701513550781E-2</v>
      </c>
      <c r="K1602" s="44">
        <f>IFERROR(_xll.qlIndexFixing(Index3M,H1602,TRUE,_xll.ohTrigger(RecalcTrigger,Trigger3M)),NA())</f>
        <v>2.0395752768198952E-2</v>
      </c>
      <c r="L1602" s="44">
        <f>IFERROR(_xll.qlIndexFixing(Index6M,$H1602,TRUE,_xll.ohTrigger(RecalcTrigger,Trigger6M)),NA())</f>
        <v>2.0488117767567541E-2</v>
      </c>
      <c r="M1602" s="178">
        <f>IFERROR(_xll.qlIndexFixing(Index1Y,$H1602,TRUE,_xll.ohTrigger(RecalcTrigger,Trigger1Y)),NA())</f>
        <v>2.076847351472022E-2</v>
      </c>
      <c r="N1602" s="177">
        <f>IFERROR(_xll.qlIndexFixing(ONIndex1M,I1602,TRUE,_xll.ohTrigger(RecalcTrigger,Trigger1M)),NA())</f>
        <v>1.9861673698138294E-2</v>
      </c>
      <c r="O1602" s="44">
        <f>IFERROR(_xll.qlIndexFixing(ONIndex3M,I1602,TRUE,_xll.ohTrigger(RecalcTrigger,Trigger3M)),NA())</f>
        <v>2.0373026877299472E-2</v>
      </c>
      <c r="P1602" s="44">
        <f>IFERROR(_xll.qlIndexFixing(ONIndex6M,I1602,TRUE,_xll.ohTrigger(RecalcTrigger,Trigger6M)),NA())</f>
        <v>2.0439647972906316E-2</v>
      </c>
      <c r="Q1602" s="178">
        <f>IFERROR(_xll.qlIndexFixing(ONIndex1Y,I1602,TRUE,_xll.ohTrigger(RecalcTrigger,Trigger1Y)),NA())</f>
        <v>2.0664545091937381E-2</v>
      </c>
    </row>
    <row r="1603" spans="2:17" x14ac:dyDescent="0.2">
      <c r="B1603" s="39" t="s">
        <v>42</v>
      </c>
      <c r="D1603" s="42">
        <f>_xll.qlCalendarAdvance(Calendar,$D1602,B1603,"f",FALSE)</f>
        <v>50627</v>
      </c>
      <c r="E1603" s="172">
        <f>_xll.qlInterestRateIndexValueDate(IndexON,D1603)</f>
        <v>50627</v>
      </c>
      <c r="F1603" s="188">
        <f>IFERROR(_xll.qlIndexFixing(IndexON,D1603,TRUE,_xll.ohTrigger(RecalcTrigger,TriggerON)),NA())</f>
        <v>1.9493273618823581E-2</v>
      </c>
      <c r="H1603" s="42">
        <f>_xll.qlCalendarAdvance(Calendar,$H1602,B1603,"f",FALSE)</f>
        <v>50627</v>
      </c>
      <c r="I1603" s="172">
        <f>_xll.qlInterestRateIndexValueDate(Index1M,$H1603)</f>
        <v>50627</v>
      </c>
      <c r="J1603" s="177">
        <f>IFERROR(_xll.qlIndexFixing(Index1M,$H1603,TRUE,_xll.ohTrigger(RecalcTrigger,Trigger1M)),NA())</f>
        <v>1.9864460860485125E-2</v>
      </c>
      <c r="K1603" s="44">
        <f>IFERROR(_xll.qlIndexFixing(Index3M,H1603,TRUE,_xll.ohTrigger(RecalcTrigger,Trigger3M)),NA())</f>
        <v>2.0391368133039368E-2</v>
      </c>
      <c r="L1603" s="44">
        <f>IFERROR(_xll.qlIndexFixing(Index6M,$H1603,TRUE,_xll.ohTrigger(RecalcTrigger,Trigger6M)),NA())</f>
        <v>2.0483976832084444E-2</v>
      </c>
      <c r="M1603" s="178">
        <f>IFERROR(_xll.qlIndexFixing(Index1Y,$H1603,TRUE,_xll.ohTrigger(RecalcTrigger,Trigger1Y)),NA())</f>
        <v>2.0764635002032295E-2</v>
      </c>
      <c r="N1603" s="177">
        <f>IFERROR(_xll.qlIndexFixing(ONIndex1M,I1603,TRUE,_xll.ohTrigger(RecalcTrigger,Trigger1M)),NA())</f>
        <v>1.9857351605343521E-2</v>
      </c>
      <c r="O1603" s="44">
        <f>IFERROR(_xll.qlIndexFixing(ONIndex3M,I1603,TRUE,_xll.ohTrigger(RecalcTrigger,Trigger3M)),NA())</f>
        <v>2.0368438170769165E-2</v>
      </c>
      <c r="P1603" s="44">
        <f>IFERROR(_xll.qlIndexFixing(ONIndex6M,I1603,TRUE,_xll.ohTrigger(RecalcTrigger,Trigger6M)),NA())</f>
        <v>2.0435039392450172E-2</v>
      </c>
      <c r="Q1603" s="178">
        <f>IFERROR(_xll.qlIndexFixing(ONIndex1Y,I1603,TRUE,_xll.ohTrigger(RecalcTrigger,Trigger1Y)),NA())</f>
        <v>2.0659642501185127E-2</v>
      </c>
    </row>
    <row r="1604" spans="2:17" x14ac:dyDescent="0.2">
      <c r="B1604" s="39" t="s">
        <v>42</v>
      </c>
      <c r="D1604" s="42">
        <f>_xll.qlCalendarAdvance(Calendar,$D1603,B1604,"f",FALSE)</f>
        <v>50634</v>
      </c>
      <c r="E1604" s="172">
        <f>_xll.qlInterestRateIndexValueDate(IndexON,D1604)</f>
        <v>50634</v>
      </c>
      <c r="F1604" s="188">
        <f>IFERROR(_xll.qlIndexFixing(IndexON,D1604,TRUE,_xll.ohTrigger(RecalcTrigger,TriggerON)),NA())</f>
        <v>1.9488977166235433E-2</v>
      </c>
      <c r="H1604" s="42">
        <f>_xll.qlCalendarAdvance(Calendar,$H1603,B1604,"f",FALSE)</f>
        <v>50634</v>
      </c>
      <c r="I1604" s="172">
        <f>_xll.qlInterestRateIndexValueDate(Index1M,$H1604)</f>
        <v>50634</v>
      </c>
      <c r="J1604" s="177">
        <f>IFERROR(_xll.qlIndexFixing(Index1M,$H1604,TRUE,_xll.ohTrigger(RecalcTrigger,Trigger1M)),NA())</f>
        <v>1.986026150741723E-2</v>
      </c>
      <c r="K1604" s="44">
        <f>IFERROR(_xll.qlIndexFixing(Index3M,H1604,TRUE,_xll.ohTrigger(RecalcTrigger,Trigger3M)),NA())</f>
        <v>2.0387018487467313E-2</v>
      </c>
      <c r="L1604" s="44">
        <f>IFERROR(_xll.qlIndexFixing(Index6M,$H1604,TRUE,_xll.ohTrigger(RecalcTrigger,Trigger6M)),NA())</f>
        <v>2.0479875302260211E-2</v>
      </c>
      <c r="M1604" s="178">
        <f>IFERROR(_xll.qlIndexFixing(Index1Y,$H1604,TRUE,_xll.ohTrigger(RecalcTrigger,Trigger1Y)),NA())</f>
        <v>2.0760841334476865E-2</v>
      </c>
      <c r="N1604" s="177">
        <f>IFERROR(_xll.qlIndexFixing(ONIndex1M,I1604,TRUE,_xll.ohTrigger(RecalcTrigger,Trigger1M)),NA())</f>
        <v>1.9853070743871548E-2</v>
      </c>
      <c r="O1604" s="44">
        <f>IFERROR(_xll.qlIndexFixing(ONIndex3M,I1604,TRUE,_xll.ohTrigger(RecalcTrigger,Trigger3M)),NA())</f>
        <v>2.0363884272076582E-2</v>
      </c>
      <c r="P1604" s="44">
        <f>IFERROR(_xll.qlIndexFixing(ONIndex6M,I1604,TRUE,_xll.ohTrigger(RecalcTrigger,Trigger6M)),NA())</f>
        <v>2.0430469808870866E-2</v>
      </c>
      <c r="Q1604" s="178">
        <f>IFERROR(_xll.qlIndexFixing(ONIndex1Y,I1604,TRUE,_xll.ohTrigger(RecalcTrigger,Trigger1Y)),NA())</f>
        <v>2.0654783832005918E-2</v>
      </c>
    </row>
    <row r="1605" spans="2:17" x14ac:dyDescent="0.2">
      <c r="B1605" s="39" t="s">
        <v>42</v>
      </c>
      <c r="D1605" s="42">
        <f>_xll.qlCalendarAdvance(Calendar,$D1604,B1605,"f",FALSE)</f>
        <v>50641</v>
      </c>
      <c r="E1605" s="172">
        <f>_xll.qlInterestRateIndexValueDate(IndexON,D1605)</f>
        <v>50641</v>
      </c>
      <c r="F1605" s="188">
        <f>IFERROR(_xll.qlIndexFixing(IndexON,D1605,TRUE,_xll.ohTrigger(RecalcTrigger,TriggerON)),NA())</f>
        <v>1.9484715187331192E-2</v>
      </c>
      <c r="H1605" s="42">
        <f>_xll.qlCalendarAdvance(Calendar,$H1604,B1605,"f",FALSE)</f>
        <v>50641</v>
      </c>
      <c r="I1605" s="172">
        <f>_xll.qlInterestRateIndexValueDate(Index1M,$H1605)</f>
        <v>50641</v>
      </c>
      <c r="J1605" s="177">
        <f>IFERROR(_xll.qlIndexFixing(Index1M,$H1605,TRUE,_xll.ohTrigger(RecalcTrigger,Trigger1M)),NA())</f>
        <v>1.9856103454297419E-2</v>
      </c>
      <c r="K1605" s="44">
        <f>IFERROR(_xll.qlIndexFixing(Index3M,H1605,TRUE,_xll.ohTrigger(RecalcTrigger,Trigger3M)),NA())</f>
        <v>2.0382703831365624E-2</v>
      </c>
      <c r="L1605" s="44">
        <f>IFERROR(_xll.qlIndexFixing(Index6M,$H1605,TRUE,_xll.ohTrigger(RecalcTrigger,Trigger6M)),NA())</f>
        <v>2.0475813177853904E-2</v>
      </c>
      <c r="M1605" s="178">
        <f>IFERROR(_xll.qlIndexFixing(Index1Y,$H1605,TRUE,_xll.ohTrigger(RecalcTrigger,Trigger1Y)),NA())</f>
        <v>2.0757092511553443E-2</v>
      </c>
      <c r="N1605" s="177">
        <f>IFERROR(_xll.qlIndexFixing(ONIndex1M,I1605,TRUE,_xll.ohTrigger(RecalcTrigger,Trigger1M)),NA())</f>
        <v>1.9848831113560284E-2</v>
      </c>
      <c r="O1605" s="44">
        <f>IFERROR(_xll.qlIndexFixing(ONIndex3M,I1605,TRUE,_xll.ohTrigger(RecalcTrigger,Trigger3M)),NA())</f>
        <v>2.0359365181302769E-2</v>
      </c>
      <c r="P1605" s="44">
        <f>IFERROR(_xll.qlIndexFixing(ONIndex6M,I1605,TRUE,_xll.ohTrigger(RecalcTrigger,Trigger6M)),NA())</f>
        <v>2.042593922192526E-2</v>
      </c>
      <c r="Q1605" s="178">
        <f>IFERROR(_xll.qlIndexFixing(ONIndex1Y,I1605,TRUE,_xll.ohTrigger(RecalcTrigger,Trigger1Y)),NA())</f>
        <v>2.0649969084156616E-2</v>
      </c>
    </row>
    <row r="1606" spans="2:17" x14ac:dyDescent="0.2">
      <c r="B1606" s="39" t="s">
        <v>42</v>
      </c>
      <c r="D1606" s="42">
        <f>_xll.qlCalendarAdvance(Calendar,$D1605,B1606,"f",FALSE)</f>
        <v>50648</v>
      </c>
      <c r="E1606" s="172">
        <f>_xll.qlInterestRateIndexValueDate(IndexON,D1606)</f>
        <v>50648</v>
      </c>
      <c r="F1606" s="188">
        <f>IFERROR(_xll.qlIndexFixing(IndexON,D1606,TRUE,_xll.ohTrigger(RecalcTrigger,TriggerON)),NA())</f>
        <v>1.9480487682110859E-2</v>
      </c>
      <c r="H1606" s="42">
        <f>_xll.qlCalendarAdvance(Calendar,$H1605,B1606,"f",FALSE)</f>
        <v>50648</v>
      </c>
      <c r="I1606" s="172">
        <f>_xll.qlInterestRateIndexValueDate(Index1M,$H1606)</f>
        <v>50648</v>
      </c>
      <c r="J1606" s="177">
        <f>IFERROR(_xll.qlIndexFixing(Index1M,$H1606,TRUE,_xll.ohTrigger(RecalcTrigger,Trigger1M)),NA())</f>
        <v>1.9851737675320856E-2</v>
      </c>
      <c r="K1606" s="44">
        <f>IFERROR(_xll.qlIndexFixing(Index3M,H1606,TRUE,_xll.ohTrigger(RecalcTrigger,Trigger3M)),NA())</f>
        <v>2.0378155339156611E-2</v>
      </c>
      <c r="L1606" s="44">
        <f>IFERROR(_xll.qlIndexFixing(Index6M,$H1606,TRUE,_xll.ohTrigger(RecalcTrigger,Trigger6M)),NA())</f>
        <v>2.047089601690007E-2</v>
      </c>
      <c r="M1606" s="178">
        <f>IFERROR(_xll.qlIndexFixing(Index1Y,$H1606,TRUE,_xll.ohTrigger(RecalcTrigger,Trigger1Y)),NA())</f>
        <v>2.0753388532768424E-2</v>
      </c>
      <c r="N1606" s="177">
        <f>IFERROR(_xll.qlIndexFixing(ONIndex1M,I1606,TRUE,_xll.ohTrigger(RecalcTrigger,Trigger1M)),NA())</f>
        <v>1.9844632714571819E-2</v>
      </c>
      <c r="O1606" s="44">
        <f>IFERROR(_xll.qlIndexFixing(ONIndex3M,I1606,TRUE,_xll.ohTrigger(RecalcTrigger,Trigger3M)),NA())</f>
        <v>2.0354880898447725E-2</v>
      </c>
      <c r="P1606" s="44">
        <f>IFERROR(_xll.qlIndexFixing(ONIndex6M,I1606,TRUE,_xll.ohTrigger(RecalcTrigger,Trigger6M)),NA())</f>
        <v>2.0421447631856493E-2</v>
      </c>
      <c r="Q1606" s="178">
        <f>IFERROR(_xll.qlIndexFixing(ONIndex1Y,I1606,TRUE,_xll.ohTrigger(RecalcTrigger,Trigger1Y)),NA())</f>
        <v>2.0645198257799313E-2</v>
      </c>
    </row>
    <row r="1607" spans="2:17" x14ac:dyDescent="0.2">
      <c r="B1607" s="39" t="s">
        <v>42</v>
      </c>
      <c r="D1607" s="42">
        <f>_xll.qlCalendarAdvance(Calendar,$D1606,B1607,"f",FALSE)</f>
        <v>50655</v>
      </c>
      <c r="E1607" s="172">
        <f>_xll.qlInterestRateIndexValueDate(IndexON,D1607)</f>
        <v>50655</v>
      </c>
      <c r="F1607" s="188">
        <f>IFERROR(_xll.qlIndexFixing(IndexON,D1607,TRUE,_xll.ohTrigger(RecalcTrigger,TriggerON)),NA())</f>
        <v>1.9476294650493386E-2</v>
      </c>
      <c r="H1607" s="42">
        <f>_xll.qlCalendarAdvance(Calendar,$H1606,B1607,"f",FALSE)</f>
        <v>50655</v>
      </c>
      <c r="I1607" s="172">
        <f>_xll.qlInterestRateIndexValueDate(Index1M,$H1607)</f>
        <v>50655</v>
      </c>
      <c r="J1607" s="177">
        <f>IFERROR(_xll.qlIndexFixing(Index1M,$H1607,TRUE,_xll.ohTrigger(RecalcTrigger,Trigger1M)),NA())</f>
        <v>1.9847659493596348E-2</v>
      </c>
      <c r="K1607" s="44">
        <f>IFERROR(_xll.qlIndexFixing(Index3M,H1607,TRUE,_xll.ohTrigger(RecalcTrigger,Trigger3M)),NA())</f>
        <v>2.0373908398926815E-2</v>
      </c>
      <c r="L1607" s="44">
        <f>IFERROR(_xll.qlIndexFixing(Index6M,$H1607,TRUE,_xll.ohTrigger(RecalcTrigger,Trigger6M)),NA())</f>
        <v>2.0466904926910584E-2</v>
      </c>
      <c r="M1607" s="178">
        <f>IFERROR(_xll.qlIndexFixing(Index1Y,$H1607,TRUE,_xll.ohTrigger(RecalcTrigger,Trigger1Y)),NA())</f>
        <v>2.0749729397633532E-2</v>
      </c>
      <c r="N1607" s="177">
        <f>IFERROR(_xll.qlIndexFixing(ONIndex1M,I1607,TRUE,_xll.ohTrigger(RecalcTrigger,Trigger1M)),NA())</f>
        <v>1.9840475546663017E-2</v>
      </c>
      <c r="O1607" s="44">
        <f>IFERROR(_xll.qlIndexFixing(ONIndex3M,I1607,TRUE,_xll.ohTrigger(RecalcTrigger,Trigger3M)),NA())</f>
        <v>2.0350431423349358E-2</v>
      </c>
      <c r="P1607" s="44">
        <f>IFERROR(_xll.qlIndexFixing(ONIndex6M,I1607,TRUE,_xll.ohTrigger(RecalcTrigger,Trigger6M)),NA())</f>
        <v>2.0416995038421426E-2</v>
      </c>
      <c r="Q1607" s="178">
        <f>IFERROR(_xll.qlIndexFixing(ONIndex1Y,I1607,TRUE,_xll.ohTrigger(RecalcTrigger,Trigger1Y)),NA())</f>
        <v>2.0640471352771916E-2</v>
      </c>
    </row>
    <row r="1608" spans="2:17" x14ac:dyDescent="0.2">
      <c r="B1608" s="39" t="s">
        <v>42</v>
      </c>
      <c r="D1608" s="42">
        <f>_xll.qlCalendarAdvance(Calendar,$D1607,B1608,"f",FALSE)</f>
        <v>50662</v>
      </c>
      <c r="E1608" s="172">
        <f>_xll.qlInterestRateIndexValueDate(IndexON,D1608)</f>
        <v>50662</v>
      </c>
      <c r="F1608" s="188">
        <f>IFERROR(_xll.qlIndexFixing(IndexON,D1608,TRUE,_xll.ohTrigger(RecalcTrigger,TriggerON)),NA())</f>
        <v>1.9472136092478776E-2</v>
      </c>
      <c r="H1608" s="42">
        <f>_xll.qlCalendarAdvance(Calendar,$H1607,B1608,"f",FALSE)</f>
        <v>50662</v>
      </c>
      <c r="I1608" s="172">
        <f>_xll.qlInterestRateIndexValueDate(Index1M,$H1608)</f>
        <v>50662</v>
      </c>
      <c r="J1608" s="177">
        <f>IFERROR(_xll.qlIndexFixing(Index1M,$H1608,TRUE,_xll.ohTrigger(RecalcTrigger,Trigger1M)),NA())</f>
        <v>1.9843622609414857E-2</v>
      </c>
      <c r="K1608" s="44">
        <f>IFERROR(_xll.qlIndexFixing(Index3M,H1608,TRUE,_xll.ohTrigger(RecalcTrigger,Trigger3M)),NA())</f>
        <v>2.0369696445842956E-2</v>
      </c>
      <c r="L1608" s="44">
        <f>IFERROR(_xll.qlIndexFixing(Index6M,$H1608,TRUE,_xll.ohTrigger(RecalcTrigger,Trigger6M)),NA())</f>
        <v>2.0462953234953295E-2</v>
      </c>
      <c r="M1608" s="178">
        <f>IFERROR(_xll.qlIndexFixing(Index1Y,$H1608,TRUE,_xll.ohTrigger(RecalcTrigger,Trigger1Y)),NA())</f>
        <v>2.0746115105666707E-2</v>
      </c>
      <c r="N1608" s="177">
        <f>IFERROR(_xll.qlIndexFixing(ONIndex1M,I1608,TRUE,_xll.ohTrigger(RecalcTrigger,Trigger1M)),NA())</f>
        <v>1.9836359610077015E-2</v>
      </c>
      <c r="O1608" s="44">
        <f>IFERROR(_xll.qlIndexFixing(ONIndex3M,I1608,TRUE,_xll.ohTrigger(RecalcTrigger,Trigger3M)),NA())</f>
        <v>2.0346016756331853E-2</v>
      </c>
      <c r="P1608" s="44">
        <f>IFERROR(_xll.qlIndexFixing(ONIndex6M,I1608,TRUE,_xll.ohTrigger(RecalcTrigger,Trigger6M)),NA())</f>
        <v>2.0412581441782152E-2</v>
      </c>
      <c r="Q1608" s="178">
        <f>IFERROR(_xll.qlIndexFixing(ONIndex1Y,I1608,TRUE,_xll.ohTrigger(RecalcTrigger,Trigger1Y)),NA())</f>
        <v>2.0635788369317565E-2</v>
      </c>
    </row>
    <row r="1609" spans="2:17" x14ac:dyDescent="0.2">
      <c r="B1609" s="39" t="s">
        <v>42</v>
      </c>
      <c r="D1609" s="42">
        <f>_xll.qlCalendarAdvance(Calendar,$D1608,B1609,"f",FALSE)</f>
        <v>50669</v>
      </c>
      <c r="E1609" s="172">
        <f>_xll.qlInterestRateIndexValueDate(IndexON,D1609)</f>
        <v>50669</v>
      </c>
      <c r="F1609" s="188">
        <f>IFERROR(_xll.qlIndexFixing(IndexON,D1609,TRUE,_xll.ohTrigger(RecalcTrigger,TriggerON)),NA())</f>
        <v>1.9468012008148072E-2</v>
      </c>
      <c r="H1609" s="42">
        <f>_xll.qlCalendarAdvance(Calendar,$H1608,B1609,"f",FALSE)</f>
        <v>50669</v>
      </c>
      <c r="I1609" s="172">
        <f>_xll.qlInterestRateIndexValueDate(Index1M,$H1609)</f>
        <v>50669</v>
      </c>
      <c r="J1609" s="177">
        <f>IFERROR(_xll.qlIndexFixing(Index1M,$H1609,TRUE,_xll.ohTrigger(RecalcTrigger,Trigger1M)),NA())</f>
        <v>1.9839627022725053E-2</v>
      </c>
      <c r="K1609" s="44">
        <f>IFERROR(_xll.qlIndexFixing(Index3M,H1609,TRUE,_xll.ohTrigger(RecalcTrigger,Trigger3M)),NA())</f>
        <v>2.0365519479793714E-2</v>
      </c>
      <c r="L1609" s="44">
        <f>IFERROR(_xll.qlIndexFixing(Index6M,$H1609,TRUE,_xll.ohTrigger(RecalcTrigger,Trigger6M)),NA())</f>
        <v>2.0459040940798499E-2</v>
      </c>
      <c r="M1609" s="178">
        <f>IFERROR(_xll.qlIndexFixing(Index1Y,$H1609,TRUE,_xll.ohTrigger(RecalcTrigger,Trigger1Y)),NA())</f>
        <v>2.0742545656391886E-2</v>
      </c>
      <c r="N1609" s="177">
        <f>IFERROR(_xll.qlIndexFixing(ONIndex1M,I1609,TRUE,_xll.ohTrigger(RecalcTrigger,Trigger1M)),NA())</f>
        <v>1.983228490465172E-2</v>
      </c>
      <c r="O1609" s="44">
        <f>IFERROR(_xll.qlIndexFixing(ONIndex3M,I1609,TRUE,_xll.ohTrigger(RecalcTrigger,Trigger3M)),NA())</f>
        <v>2.0341636897152071E-2</v>
      </c>
      <c r="P1609" s="44">
        <f>IFERROR(_xll.qlIndexFixing(ONIndex6M,I1609,TRUE,_xll.ohTrigger(RecalcTrigger,Trigger6M)),NA())</f>
        <v>2.040820684193867E-2</v>
      </c>
      <c r="Q1609" s="178">
        <f>IFERROR(_xll.qlIndexFixing(ONIndex1Y,I1609,TRUE,_xll.ohTrigger(RecalcTrigger,Trigger1Y)),NA())</f>
        <v>2.0631149307355212E-2</v>
      </c>
    </row>
    <row r="1610" spans="2:17" x14ac:dyDescent="0.2">
      <c r="B1610" s="39" t="s">
        <v>42</v>
      </c>
      <c r="D1610" s="42">
        <f>_xll.qlCalendarAdvance(Calendar,$D1609,B1610,"f",FALSE)</f>
        <v>50676</v>
      </c>
      <c r="E1610" s="172">
        <f>_xll.qlInterestRateIndexValueDate(IndexON,D1610)</f>
        <v>50676</v>
      </c>
      <c r="F1610" s="188">
        <f>IFERROR(_xll.qlIndexFixing(IndexON,D1610,TRUE,_xll.ohTrigger(RecalcTrigger,TriggerON)),NA())</f>
        <v>1.946392239742023E-2</v>
      </c>
      <c r="H1610" s="42">
        <f>_xll.qlCalendarAdvance(Calendar,$H1609,B1610,"f",FALSE)</f>
        <v>50676</v>
      </c>
      <c r="I1610" s="172">
        <f>_xll.qlInterestRateIndexValueDate(Index1M,$H1610)</f>
        <v>50676</v>
      </c>
      <c r="J1610" s="177">
        <f>IFERROR(_xll.qlIndexFixing(Index1M,$H1610,TRUE,_xll.ohTrigger(RecalcTrigger,Trigger1M)),NA())</f>
        <v>1.9835672733491815E-2</v>
      </c>
      <c r="K1610" s="44">
        <f>IFERROR(_xll.qlIndexFixing(Index3M,H1610,TRUE,_xll.ohTrigger(RecalcTrigger,Trigger3M)),NA())</f>
        <v>2.0361655388990752E-2</v>
      </c>
      <c r="L1610" s="44">
        <f>IFERROR(_xll.qlIndexFixing(Index6M,$H1610,TRUE,_xll.ohTrigger(RecalcTrigger,Trigger6M)),NA())</f>
        <v>2.045516804421962E-2</v>
      </c>
      <c r="M1610" s="178">
        <f>IFERROR(_xll.qlIndexFixing(Index1Y,$H1610,TRUE,_xll.ohTrigger(RecalcTrigger,Trigger1Y)),NA())</f>
        <v>2.0739021049338557E-2</v>
      </c>
      <c r="N1610" s="177">
        <f>IFERROR(_xll.qlIndexFixing(ONIndex1M,I1610,TRUE,_xll.ohTrigger(RecalcTrigger,Trigger1M)),NA())</f>
        <v>1.982825143046818E-2</v>
      </c>
      <c r="O1610" s="44">
        <f>IFERROR(_xll.qlIndexFixing(ONIndex3M,I1610,TRUE,_xll.ohTrigger(RecalcTrigger,Trigger3M)),NA())</f>
        <v>2.0337291845972105E-2</v>
      </c>
      <c r="P1610" s="44">
        <f>IFERROR(_xll.qlIndexFixing(ONIndex6M,I1610,TRUE,_xll.ohTrigger(RecalcTrigger,Trigger6M)),NA())</f>
        <v>2.040387123889098E-2</v>
      </c>
      <c r="Q1610" s="178">
        <f>IFERROR(_xll.qlIndexFixing(ONIndex1Y,I1610,TRUE,_xll.ohTrigger(RecalcTrigger,Trigger1Y)),NA())</f>
        <v>2.0626554166803812E-2</v>
      </c>
    </row>
    <row r="1611" spans="2:17" x14ac:dyDescent="0.2">
      <c r="B1611" s="39" t="s">
        <v>42</v>
      </c>
      <c r="D1611" s="42">
        <f>_xll.qlCalendarAdvance(Calendar,$D1610,B1611,"f",FALSE)</f>
        <v>50683</v>
      </c>
      <c r="E1611" s="172">
        <f>_xll.qlInterestRateIndexValueDate(IndexON,D1611)</f>
        <v>50683</v>
      </c>
      <c r="F1611" s="188">
        <f>IFERROR(_xll.qlIndexFixing(IndexON,D1611,TRUE,_xll.ohTrigger(RecalcTrigger,TriggerON)),NA())</f>
        <v>1.9459867260376296E-2</v>
      </c>
      <c r="H1611" s="42">
        <f>_xll.qlCalendarAdvance(Calendar,$H1610,B1611,"f",FALSE)</f>
        <v>50683</v>
      </c>
      <c r="I1611" s="172">
        <f>_xll.qlInterestRateIndexValueDate(Index1M,$H1611)</f>
        <v>50683</v>
      </c>
      <c r="J1611" s="177">
        <f>IFERROR(_xll.qlIndexFixing(Index1M,$H1611,TRUE,_xll.ohTrigger(RecalcTrigger,Trigger1M)),NA())</f>
        <v>1.9832022432195513E-2</v>
      </c>
      <c r="K1611" s="44">
        <f>IFERROR(_xll.qlIndexFixing(Index3M,H1611,TRUE,_xll.ohTrigger(RecalcTrigger,Trigger3M)),NA())</f>
        <v>2.0357550667367091E-2</v>
      </c>
      <c r="L1611" s="44">
        <f>IFERROR(_xll.qlIndexFixing(Index6M,$H1611,TRUE,_xll.ohTrigger(RecalcTrigger,Trigger6M)),NA())</f>
        <v>2.0451645413699659E-2</v>
      </c>
      <c r="M1611" s="178">
        <f>IFERROR(_xll.qlIndexFixing(Index1Y,$H1611,TRUE,_xll.ohTrigger(RecalcTrigger,Trigger1Y)),NA())</f>
        <v>2.0735541284042425E-2</v>
      </c>
      <c r="N1611" s="177">
        <f>IFERROR(_xll.qlIndexFixing(ONIndex1M,I1611,TRUE,_xll.ohTrigger(RecalcTrigger,Trigger1M)),NA())</f>
        <v>1.9824259187445348E-2</v>
      </c>
      <c r="O1611" s="44">
        <f>IFERROR(_xll.qlIndexFixing(ONIndex3M,I1611,TRUE,_xll.ohTrigger(RecalcTrigger,Trigger3M)),NA())</f>
        <v>2.0332981602548816E-2</v>
      </c>
      <c r="P1611" s="44">
        <f>IFERROR(_xll.qlIndexFixing(ONIndex6M,I1611,TRUE,_xll.ohTrigger(RecalcTrigger,Trigger6M)),NA())</f>
        <v>2.0399574632476991E-2</v>
      </c>
      <c r="Q1611" s="178">
        <f>IFERROR(_xll.qlIndexFixing(ONIndex1Y,I1611,TRUE,_xll.ohTrigger(RecalcTrigger,Trigger1Y)),NA())</f>
        <v>2.0622002947663365E-2</v>
      </c>
    </row>
    <row r="1612" spans="2:17" x14ac:dyDescent="0.2">
      <c r="B1612" s="39" t="s">
        <v>42</v>
      </c>
      <c r="D1612" s="42">
        <f>_xll.qlCalendarAdvance(Calendar,$D1611,B1612,"f",FALSE)</f>
        <v>50690</v>
      </c>
      <c r="E1612" s="172">
        <f>_xll.qlInterestRateIndexValueDate(IndexON,D1612)</f>
        <v>50690</v>
      </c>
      <c r="F1612" s="188">
        <f>IFERROR(_xll.qlIndexFixing(IndexON,D1612,TRUE,_xll.ohTrigger(RecalcTrigger,TriggerON)),NA())</f>
        <v>1.9455846597016269E-2</v>
      </c>
      <c r="H1612" s="42">
        <f>_xll.qlCalendarAdvance(Calendar,$H1611,B1612,"f",FALSE)</f>
        <v>50690</v>
      </c>
      <c r="I1612" s="172">
        <f>_xll.qlInterestRateIndexValueDate(Index1M,$H1612)</f>
        <v>50690</v>
      </c>
      <c r="J1612" s="177">
        <f>IFERROR(_xll.qlIndexFixing(Index1M,$H1612,TRUE,_xll.ohTrigger(RecalcTrigger,Trigger1M)),NA())</f>
        <v>1.9828153477548894E-2</v>
      </c>
      <c r="K1612" s="44">
        <f>IFERROR(_xll.qlIndexFixing(Index3M,H1612,TRUE,_xll.ohTrigger(RecalcTrigger,Trigger3M)),NA())</f>
        <v>2.0353480934438572E-2</v>
      </c>
      <c r="L1612" s="44">
        <f>IFERROR(_xll.qlIndexFixing(Index6M,$H1612,TRUE,_xll.ohTrigger(RecalcTrigger,Trigger6M)),NA())</f>
        <v>2.0447853914305921E-2</v>
      </c>
      <c r="M1612" s="178">
        <f>IFERROR(_xll.qlIndexFixing(Index1Y,$H1612,TRUE,_xll.ohTrigger(RecalcTrigger,Trigger1Y)),NA())</f>
        <v>2.0732106360044522E-2</v>
      </c>
      <c r="N1612" s="177">
        <f>IFERROR(_xll.qlIndexFixing(ONIndex1M,I1612,TRUE,_xll.ohTrigger(RecalcTrigger,Trigger1M)),NA())</f>
        <v>1.982030817566427E-2</v>
      </c>
      <c r="O1612" s="44">
        <f>IFERROR(_xll.qlIndexFixing(ONIndex3M,I1612,TRUE,_xll.ohTrigger(RecalcTrigger,Trigger3M)),NA())</f>
        <v>2.0328706167044297E-2</v>
      </c>
      <c r="P1612" s="44">
        <f>IFERROR(_xll.qlIndexFixing(ONIndex6M,I1612,TRUE,_xll.ohTrigger(RecalcTrigger,Trigger6M)),NA())</f>
        <v>2.0395317022858794E-2</v>
      </c>
      <c r="Q1612" s="178">
        <f>IFERROR(_xll.qlIndexFixing(ONIndex1Y,I1612,TRUE,_xll.ohTrigger(RecalcTrigger,Trigger1Y)),NA())</f>
        <v>2.061749564993387E-2</v>
      </c>
    </row>
    <row r="1613" spans="2:17" x14ac:dyDescent="0.2">
      <c r="B1613" s="39" t="s">
        <v>42</v>
      </c>
      <c r="D1613" s="42">
        <f>_xll.qlCalendarAdvance(Calendar,$D1612,B1613,"f",FALSE)</f>
        <v>50697</v>
      </c>
      <c r="E1613" s="172">
        <f>_xll.qlInterestRateIndexValueDate(IndexON,D1613)</f>
        <v>50697</v>
      </c>
      <c r="F1613" s="188">
        <f>IFERROR(_xll.qlIndexFixing(IndexON,D1613,TRUE,_xll.ohTrigger(RecalcTrigger,TriggerON)),NA())</f>
        <v>1.9451860407178057E-2</v>
      </c>
      <c r="H1613" s="42">
        <f>_xll.qlCalendarAdvance(Calendar,$H1612,B1613,"f",FALSE)</f>
        <v>50697</v>
      </c>
      <c r="I1613" s="172">
        <f>_xll.qlInterestRateIndexValueDate(Index1M,$H1613)</f>
        <v>50697</v>
      </c>
      <c r="J1613" s="177">
        <f>IFERROR(_xll.qlIndexFixing(Index1M,$H1613,TRUE,_xll.ohTrigger(RecalcTrigger,Trigger1M)),NA())</f>
        <v>1.9824325822518328E-2</v>
      </c>
      <c r="K1613" s="44">
        <f>IFERROR(_xll.qlIndexFixing(Index3M,H1613,TRUE,_xll.ohTrigger(RecalcTrigger,Trigger3M)),NA())</f>
        <v>2.0349446190100363E-2</v>
      </c>
      <c r="L1613" s="44">
        <f>IFERROR(_xll.qlIndexFixing(Index6M,$H1613,TRUE,_xll.ohTrigger(RecalcTrigger,Trigger6M)),NA())</f>
        <v>2.0444101814040414E-2</v>
      </c>
      <c r="M1613" s="178">
        <f>IFERROR(_xll.qlIndexFixing(Index1Y,$H1613,TRUE,_xll.ohTrigger(RecalcTrigger,Trigger1Y)),NA())</f>
        <v>2.0728716276892767E-2</v>
      </c>
      <c r="N1613" s="177">
        <f>IFERROR(_xll.qlIndexFixing(ONIndex1M,I1613,TRUE,_xll.ohTrigger(RecalcTrigger,Trigger1M)),NA())</f>
        <v>1.9816398395124946E-2</v>
      </c>
      <c r="O1613" s="44">
        <f>IFERROR(_xll.qlIndexFixing(ONIndex3M,I1613,TRUE,_xll.ohTrigger(RecalcTrigger,Trigger3M)),NA())</f>
        <v>2.0324465539539593E-2</v>
      </c>
      <c r="P1613" s="44">
        <f>IFERROR(_xll.qlIndexFixing(ONIndex6M,I1613,TRUE,_xll.ohTrigger(RecalcTrigger,Trigger6M)),NA())</f>
        <v>2.0391098410117436E-2</v>
      </c>
      <c r="Q1613" s="178">
        <f>IFERROR(_xll.qlIndexFixing(ONIndex1Y,I1613,TRUE,_xll.ohTrigger(RecalcTrigger,Trigger1Y)),NA())</f>
        <v>2.0613032273696374E-2</v>
      </c>
    </row>
    <row r="1614" spans="2:17" x14ac:dyDescent="0.2">
      <c r="B1614" s="39" t="s">
        <v>42</v>
      </c>
      <c r="D1614" s="42">
        <f>_xll.qlCalendarAdvance(Calendar,$D1613,B1614,"f",FALSE)</f>
        <v>50704</v>
      </c>
      <c r="E1614" s="172">
        <f>_xll.qlInterestRateIndexValueDate(IndexON,D1614)</f>
        <v>50704</v>
      </c>
      <c r="F1614" s="188">
        <f>IFERROR(_xll.qlIndexFixing(IndexON,D1614,TRUE,_xll.ohTrigger(RecalcTrigger,TriggerON)),NA())</f>
        <v>1.9447908690942706E-2</v>
      </c>
      <c r="H1614" s="42">
        <f>_xll.qlCalendarAdvance(Calendar,$H1613,B1614,"f",FALSE)</f>
        <v>50704</v>
      </c>
      <c r="I1614" s="172">
        <f>_xll.qlInterestRateIndexValueDate(Index1M,$H1614)</f>
        <v>50704</v>
      </c>
      <c r="J1614" s="177">
        <f>IFERROR(_xll.qlIndexFixing(Index1M,$H1614,TRUE,_xll.ohTrigger(RecalcTrigger,Trigger1M)),NA())</f>
        <v>1.9820539467061988E-2</v>
      </c>
      <c r="K1614" s="44">
        <f>IFERROR(_xll.qlIndexFixing(Index3M,H1614,TRUE,_xll.ohTrigger(RecalcTrigger,Trigger3M)),NA())</f>
        <v>2.0345446434244987E-2</v>
      </c>
      <c r="L1614" s="44">
        <f>IFERROR(_xll.qlIndexFixing(Index6M,$H1614,TRUE,_xll.ohTrigger(RecalcTrigger,Trigger6M)),NA())</f>
        <v>2.0440389112683161E-2</v>
      </c>
      <c r="M1614" s="178">
        <f>IFERROR(_xll.qlIndexFixing(Index1Y,$H1614,TRUE,_xll.ohTrigger(RecalcTrigger,Trigger1Y)),NA())</f>
        <v>2.0725371034139961E-2</v>
      </c>
      <c r="N1614" s="177">
        <f>IFERROR(_xll.qlIndexFixing(ONIndex1M,I1614,TRUE,_xll.ohTrigger(RecalcTrigger,Trigger1M)),NA())</f>
        <v>1.9812529845746329E-2</v>
      </c>
      <c r="O1614" s="44">
        <f>IFERROR(_xll.qlIndexFixing(ONIndex3M,I1614,TRUE,_xll.ohTrigger(RecalcTrigger,Trigger3M)),NA())</f>
        <v>2.0320259719872613E-2</v>
      </c>
      <c r="P1614" s="44">
        <f>IFERROR(_xll.qlIndexFixing(ONIndex6M,I1614,TRUE,_xll.ohTrigger(RecalcTrigger,Trigger6M)),NA())</f>
        <v>2.0386918793928732E-2</v>
      </c>
      <c r="Q1614" s="178">
        <f>IFERROR(_xll.qlIndexFixing(ONIndex1Y,I1614,TRUE,_xll.ohTrigger(RecalcTrigger,Trigger1Y)),NA())</f>
        <v>2.0608612818869831E-2</v>
      </c>
    </row>
    <row r="1615" spans="2:17" x14ac:dyDescent="0.2">
      <c r="B1615" s="39" t="s">
        <v>42</v>
      </c>
      <c r="D1615" s="42">
        <f>_xll.qlCalendarAdvance(Calendar,$D1614,B1615,"f",FALSE)</f>
        <v>50711</v>
      </c>
      <c r="E1615" s="172">
        <f>_xll.qlInterestRateIndexValueDate(IndexON,D1615)</f>
        <v>50711</v>
      </c>
      <c r="F1615" s="188">
        <f>IFERROR(_xll.qlIndexFixing(IndexON,D1615,TRUE,_xll.ohTrigger(RecalcTrigger,TriggerON)),NA())</f>
        <v>1.9443991448472309E-2</v>
      </c>
      <c r="H1615" s="42">
        <f>_xll.qlCalendarAdvance(Calendar,$H1614,B1615,"f",FALSE)</f>
        <v>50711</v>
      </c>
      <c r="I1615" s="172">
        <f>_xll.qlInterestRateIndexValueDate(Index1M,$H1615)</f>
        <v>50711</v>
      </c>
      <c r="J1615" s="177">
        <f>IFERROR(_xll.qlIndexFixing(Index1M,$H1615,TRUE,_xll.ohTrigger(RecalcTrigger,Trigger1M)),NA())</f>
        <v>1.9816520747769295E-2</v>
      </c>
      <c r="K1615" s="44">
        <f>IFERROR(_xll.qlIndexFixing(Index3M,H1615,TRUE,_xll.ohTrigger(RecalcTrigger,Trigger3M)),NA())</f>
        <v>2.0341481666766737E-2</v>
      </c>
      <c r="L1615" s="44">
        <f>IFERROR(_xll.qlIndexFixing(Index6M,$H1615,TRUE,_xll.ohTrigger(RecalcTrigger,Trigger6M)),NA())</f>
        <v>2.043671581001863E-2</v>
      </c>
      <c r="M1615" s="178">
        <f>IFERROR(_xll.qlIndexFixing(Index1Y,$H1615,TRUE,_xll.ohTrigger(RecalcTrigger,Trigger1Y)),NA())</f>
        <v>2.0722070631346012E-2</v>
      </c>
      <c r="N1615" s="177">
        <f>IFERROR(_xll.qlIndexFixing(ONIndex1M,I1615,TRUE,_xll.ohTrigger(RecalcTrigger,Trigger1M)),NA())</f>
        <v>1.9808702527609467E-2</v>
      </c>
      <c r="O1615" s="44">
        <f>IFERROR(_xll.qlIndexFixing(ONIndex3M,I1615,TRUE,_xll.ohTrigger(RecalcTrigger,Trigger3M)),NA())</f>
        <v>2.0316088708205449E-2</v>
      </c>
      <c r="P1615" s="44">
        <f>IFERROR(_xll.qlIndexFixing(ONIndex6M,I1615,TRUE,_xll.ohTrigger(RecalcTrigger,Trigger6M)),NA())</f>
        <v>2.0382778174616867E-2</v>
      </c>
      <c r="Q1615" s="178">
        <f>IFERROR(_xll.qlIndexFixing(ONIndex1Y,I1615,TRUE,_xll.ohTrigger(RecalcTrigger,Trigger1Y)),NA())</f>
        <v>2.0604237285535287E-2</v>
      </c>
    </row>
    <row r="1616" spans="2:17" x14ac:dyDescent="0.2">
      <c r="B1616" s="39" t="s">
        <v>42</v>
      </c>
      <c r="D1616" s="42">
        <f>_xll.qlCalendarAdvance(Calendar,$D1615,B1616,"f",FALSE)</f>
        <v>50718</v>
      </c>
      <c r="E1616" s="172">
        <f>_xll.qlInterestRateIndexValueDate(IndexON,D1616)</f>
        <v>50718</v>
      </c>
      <c r="F1616" s="188">
        <f>IFERROR(_xll.qlIndexFixing(IndexON,D1616,TRUE,_xll.ohTrigger(RecalcTrigger,TriggerON)),NA())</f>
        <v>1.9440108679604773E-2</v>
      </c>
      <c r="H1616" s="42">
        <f>_xll.qlCalendarAdvance(Calendar,$H1615,B1616,"f",FALSE)</f>
        <v>50718</v>
      </c>
      <c r="I1616" s="172">
        <f>_xll.qlInterestRateIndexValueDate(Index1M,$H1616)</f>
        <v>50718</v>
      </c>
      <c r="J1616" s="177">
        <f>IFERROR(_xll.qlIndexFixing(Index1M,$H1616,TRUE,_xll.ohTrigger(RecalcTrigger,Trigger1M)),NA())</f>
        <v>1.9812814242437971E-2</v>
      </c>
      <c r="K1616" s="44">
        <f>IFERROR(_xll.qlIndexFixing(Index3M,H1616,TRUE,_xll.ohTrigger(RecalcTrigger,Trigger3M)),NA())</f>
        <v>2.0337551887560777E-2</v>
      </c>
      <c r="L1616" s="44">
        <f>IFERROR(_xll.qlIndexFixing(Index6M,$H1616,TRUE,_xll.ohTrigger(RecalcTrigger,Trigger6M)),NA())</f>
        <v>2.0432758001413729E-2</v>
      </c>
      <c r="M1616" s="178">
        <f>IFERROR(_xll.qlIndexFixing(Index1Y,$H1616,TRUE,_xll.ohTrigger(RecalcTrigger,Trigger1Y)),NA())</f>
        <v>2.0718815068075269E-2</v>
      </c>
      <c r="N1616" s="177">
        <f>IFERROR(_xll.qlIndexFixing(ONIndex1M,I1616,TRUE,_xll.ohTrigger(RecalcTrigger,Trigger1M)),NA())</f>
        <v>1.9804916440633313E-2</v>
      </c>
      <c r="O1616" s="44">
        <f>IFERROR(_xll.qlIndexFixing(ONIndex3M,I1616,TRUE,_xll.ohTrigger(RecalcTrigger,Trigger3M)),NA())</f>
        <v>2.0311952504213915E-2</v>
      </c>
      <c r="P1616" s="44">
        <f>IFERROR(_xll.qlIndexFixing(ONIndex6M,I1616,TRUE,_xll.ohTrigger(RecalcTrigger,Trigger6M)),NA())</f>
        <v>2.0378676552019748E-2</v>
      </c>
      <c r="Q1616" s="178">
        <f>IFERROR(_xll.qlIndexFixing(ONIndex1Y,I1616,TRUE,_xll.ohTrigger(RecalcTrigger,Trigger1Y)),NA())</f>
        <v>2.059990567353065E-2</v>
      </c>
    </row>
    <row r="1617" spans="2:17" x14ac:dyDescent="0.2">
      <c r="B1617" s="39" t="s">
        <v>42</v>
      </c>
      <c r="D1617" s="42">
        <f>_xll.qlCalendarAdvance(Calendar,$D1616,B1617,"f",FALSE)</f>
        <v>50725</v>
      </c>
      <c r="E1617" s="172">
        <f>_xll.qlInterestRateIndexValueDate(IndexON,D1617)</f>
        <v>50725</v>
      </c>
      <c r="F1617" s="188">
        <f>IFERROR(_xll.qlIndexFixing(IndexON,D1617,TRUE,_xll.ohTrigger(RecalcTrigger,TriggerON)),NA())</f>
        <v>1.9436260384259052E-2</v>
      </c>
      <c r="H1617" s="42">
        <f>_xll.qlCalendarAdvance(Calendar,$H1616,B1617,"f",FALSE)</f>
        <v>50725</v>
      </c>
      <c r="I1617" s="172">
        <f>_xll.qlInterestRateIndexValueDate(Index1M,$H1617)</f>
        <v>50725</v>
      </c>
      <c r="J1617" s="177">
        <f>IFERROR(_xll.qlIndexFixing(Index1M,$H1617,TRUE,_xll.ohTrigger(RecalcTrigger,Trigger1M)),NA())</f>
        <v>1.980914903429306E-2</v>
      </c>
      <c r="K1617" s="44">
        <f>IFERROR(_xll.qlIndexFixing(Index3M,H1617,TRUE,_xll.ohTrigger(RecalcTrigger,Trigger3M)),NA())</f>
        <v>2.0333657096524918E-2</v>
      </c>
      <c r="L1617" s="44">
        <f>IFERROR(_xll.qlIndexFixing(Index6M,$H1617,TRUE,_xll.ohTrigger(RecalcTrigger,Trigger6M)),NA())</f>
        <v>2.0429160881701401E-2</v>
      </c>
      <c r="M1617" s="178">
        <f>IFERROR(_xll.qlIndexFixing(Index1Y,$H1617,TRUE,_xll.ohTrigger(RecalcTrigger,Trigger1Y)),NA())</f>
        <v>2.0715604343899185E-2</v>
      </c>
      <c r="N1617" s="177">
        <f>IFERROR(_xll.qlIndexFixing(ONIndex1M,I1617,TRUE,_xll.ohTrigger(RecalcTrigger,Trigger1M)),NA())</f>
        <v>1.9801171584898913E-2</v>
      </c>
      <c r="O1617" s="44">
        <f>IFERROR(_xll.qlIndexFixing(ONIndex3M,I1617,TRUE,_xll.ohTrigger(RecalcTrigger,Trigger3M)),NA())</f>
        <v>2.0307851108222197E-2</v>
      </c>
      <c r="P1617" s="44">
        <f>IFERROR(_xll.qlIndexFixing(ONIndex6M,I1617,TRUE,_xll.ohTrigger(RecalcTrigger,Trigger6M)),NA())</f>
        <v>2.0374613926056329E-2</v>
      </c>
      <c r="Q1617" s="178">
        <f>IFERROR(_xll.qlIndexFixing(ONIndex1Y,I1617,TRUE,_xll.ohTrigger(RecalcTrigger,Trigger1Y)),NA())</f>
        <v>2.0595617983099057E-2</v>
      </c>
    </row>
    <row r="1618" spans="2:17" x14ac:dyDescent="0.2">
      <c r="B1618" s="39" t="s">
        <v>42</v>
      </c>
      <c r="D1618" s="42">
        <f>_xll.qlCalendarAdvance(Calendar,$D1617,B1618,"f",FALSE)</f>
        <v>50732</v>
      </c>
      <c r="E1618" s="172">
        <f>_xll.qlInterestRateIndexValueDate(IndexON,D1618)</f>
        <v>50732</v>
      </c>
      <c r="F1618" s="188">
        <f>IFERROR(_xll.qlIndexFixing(IndexON,D1618,TRUE,_xll.ohTrigger(RecalcTrigger,TriggerON)),NA())</f>
        <v>1.9432446562678285E-2</v>
      </c>
      <c r="H1618" s="42">
        <f>_xll.qlCalendarAdvance(Calendar,$H1617,B1618,"f",FALSE)</f>
        <v>50732</v>
      </c>
      <c r="I1618" s="172">
        <f>_xll.qlInterestRateIndexValueDate(Index1M,$H1618)</f>
        <v>50732</v>
      </c>
      <c r="J1618" s="177">
        <f>IFERROR(_xll.qlIndexFixing(Index1M,$H1618,TRUE,_xll.ohTrigger(RecalcTrigger,Trigger1M)),NA())</f>
        <v>1.9805525123291333E-2</v>
      </c>
      <c r="K1618" s="44">
        <f>IFERROR(_xll.qlIndexFixing(Index3M,H1618,TRUE,_xll.ohTrigger(RecalcTrigger,Trigger3M)),NA())</f>
        <v>2.0329797293556977E-2</v>
      </c>
      <c r="L1618" s="44">
        <f>IFERROR(_xll.qlIndexFixing(Index6M,$H1618,TRUE,_xll.ohTrigger(RecalcTrigger,Trigger6M)),NA())</f>
        <v>2.0425603157831228E-2</v>
      </c>
      <c r="M1618" s="178">
        <f>IFERROR(_xll.qlIndexFixing(Index1Y,$H1618,TRUE,_xll.ohTrigger(RecalcTrigger,Trigger1Y)),NA())</f>
        <v>2.0712438458394544E-2</v>
      </c>
      <c r="N1618" s="177">
        <f>IFERROR(_xll.qlIndexFixing(ONIndex1M,I1618,TRUE,_xll.ohTrigger(RecalcTrigger,Trigger1M)),NA())</f>
        <v>1.9797467960406268E-2</v>
      </c>
      <c r="O1618" s="44">
        <f>IFERROR(_xll.qlIndexFixing(ONIndex3M,I1618,TRUE,_xll.ohTrigger(RecalcTrigger,Trigger3M)),NA())</f>
        <v>2.0303784520149248E-2</v>
      </c>
      <c r="P1618" s="44">
        <f>IFERROR(_xll.qlIndexFixing(ONIndex6M,I1618,TRUE,_xll.ohTrigger(RecalcTrigger,Trigger6M)),NA())</f>
        <v>2.0370590297050795E-2</v>
      </c>
      <c r="Q1618" s="178">
        <f>IFERROR(_xll.qlIndexFixing(ONIndex1Y,I1618,TRUE,_xll.ohTrigger(RecalcTrigger,Trigger1Y)),NA())</f>
        <v>2.0591374213916325E-2</v>
      </c>
    </row>
    <row r="1619" spans="2:17" x14ac:dyDescent="0.2">
      <c r="B1619" s="39" t="s">
        <v>42</v>
      </c>
      <c r="D1619" s="42">
        <f>_xll.qlCalendarAdvance(Calendar,$D1618,B1619,"f",FALSE)</f>
        <v>50739</v>
      </c>
      <c r="E1619" s="172">
        <f>_xll.qlInterestRateIndexValueDate(IndexON,D1619)</f>
        <v>50739</v>
      </c>
      <c r="F1619" s="188">
        <f>IFERROR(_xll.qlIndexFixing(IndexON,D1619,TRUE,_xll.ohTrigger(RecalcTrigger,TriggerON)),NA())</f>
        <v>1.9428667214619333E-2</v>
      </c>
      <c r="H1619" s="42">
        <f>_xll.qlCalendarAdvance(Calendar,$H1618,B1619,"f",FALSE)</f>
        <v>50739</v>
      </c>
      <c r="I1619" s="172">
        <f>_xll.qlInterestRateIndexValueDate(Index1M,$H1619)</f>
        <v>50739</v>
      </c>
      <c r="J1619" s="177">
        <f>IFERROR(_xll.qlIndexFixing(Index1M,$H1619,TRUE,_xll.ohTrigger(RecalcTrigger,Trigger1M)),NA())</f>
        <v>1.9802227182039438E-2</v>
      </c>
      <c r="K1619" s="44">
        <f>IFERROR(_xll.qlIndexFixing(Index3M,H1619,TRUE,_xll.ohTrigger(RecalcTrigger,Trigger3M)),NA())</f>
        <v>2.0325375916266476E-2</v>
      </c>
      <c r="L1619" s="44">
        <f>IFERROR(_xll.qlIndexFixing(Index6M,$H1619,TRUE,_xll.ohTrigger(RecalcTrigger,Trigger6M)),NA())</f>
        <v>2.0422416582030107E-2</v>
      </c>
      <c r="M1619" s="178">
        <f>IFERROR(_xll.qlIndexFixing(Index1Y,$H1619,TRUE,_xll.ohTrigger(RecalcTrigger,Trigger1Y)),NA())</f>
        <v>2.0709317411144346E-2</v>
      </c>
      <c r="N1619" s="177">
        <f>IFERROR(_xll.qlIndexFixing(ONIndex1M,I1619,TRUE,_xll.ohTrigger(RecalcTrigger,Trigger1M)),NA())</f>
        <v>1.979380556707433E-2</v>
      </c>
      <c r="O1619" s="44">
        <f>IFERROR(_xll.qlIndexFixing(ONIndex3M,I1619,TRUE,_xll.ohTrigger(RecalcTrigger,Trigger3M)),NA())</f>
        <v>2.0299752739914023E-2</v>
      </c>
      <c r="P1619" s="44">
        <f>IFERROR(_xll.qlIndexFixing(ONIndex6M,I1619,TRUE,_xll.ohTrigger(RecalcTrigger,Trigger6M)),NA())</f>
        <v>2.0366605664597914E-2</v>
      </c>
      <c r="Q1619" s="178">
        <f>IFERROR(_xll.qlIndexFixing(ONIndex1Y,I1619,TRUE,_xll.ohTrigger(RecalcTrigger,Trigger1Y)),NA())</f>
        <v>2.0587174366306638E-2</v>
      </c>
    </row>
    <row r="1620" spans="2:17" x14ac:dyDescent="0.2">
      <c r="B1620" s="39" t="s">
        <v>42</v>
      </c>
      <c r="D1620" s="42">
        <f>_xll.qlCalendarAdvance(Calendar,$D1619,B1620,"f",FALSE)</f>
        <v>50746</v>
      </c>
      <c r="E1620" s="172">
        <f>_xll.qlInterestRateIndexValueDate(IndexON,D1620)</f>
        <v>50746</v>
      </c>
      <c r="F1620" s="188">
        <f>IFERROR(_xll.qlIndexFixing(IndexON,D1620,TRUE,_xll.ohTrigger(RecalcTrigger,TriggerON)),NA())</f>
        <v>1.9424922340325335E-2</v>
      </c>
      <c r="H1620" s="42">
        <f>_xll.qlCalendarAdvance(Calendar,$H1619,B1620,"f",FALSE)</f>
        <v>50746</v>
      </c>
      <c r="I1620" s="172">
        <f>_xll.qlInterestRateIndexValueDate(Index1M,$H1620)</f>
        <v>50746</v>
      </c>
      <c r="J1620" s="177">
        <f>IFERROR(_xll.qlIndexFixing(Index1M,$H1620,TRUE,_xll.ohTrigger(RecalcTrigger,Trigger1M)),NA())</f>
        <v>1.9798688623217993E-2</v>
      </c>
      <c r="K1620" s="44">
        <f>IFERROR(_xll.qlIndexFixing(Index3M,H1620,TRUE,_xll.ohTrigger(RecalcTrigger,Trigger3M)),NA())</f>
        <v>2.0321581512396627E-2</v>
      </c>
      <c r="L1620" s="44">
        <f>IFERROR(_xll.qlIndexFixing(Index6M,$H1620,TRUE,_xll.ohTrigger(RecalcTrigger,Trigger6M)),NA())</f>
        <v>2.0418940269657685E-2</v>
      </c>
      <c r="M1620" s="178">
        <f>IFERROR(_xll.qlIndexFixing(Index1Y,$H1620,TRUE,_xll.ohTrigger(RecalcTrigger,Trigger1Y)),NA())</f>
        <v>2.0706241201737141E-2</v>
      </c>
      <c r="N1620" s="177">
        <f>IFERROR(_xll.qlIndexFixing(ONIndex1M,I1620,TRUE,_xll.ohTrigger(RecalcTrigger,Trigger1M)),NA())</f>
        <v>1.9790184404903099E-2</v>
      </c>
      <c r="O1620" s="44">
        <f>IFERROR(_xll.qlIndexFixing(ONIndex3M,I1620,TRUE,_xll.ohTrigger(RecalcTrigger,Trigger3M)),NA())</f>
        <v>2.0295755767678614E-2</v>
      </c>
      <c r="P1620" s="44">
        <f>IFERROR(_xll.qlIndexFixing(ONIndex6M,I1620,TRUE,_xll.ohTrigger(RecalcTrigger,Trigger6M)),NA())</f>
        <v>2.036266002885978E-2</v>
      </c>
      <c r="Q1620" s="178">
        <f>IFERROR(_xll.qlIndexFixing(ONIndex1Y,I1620,TRUE,_xll.ohTrigger(RecalcTrigger,Trigger1Y)),NA())</f>
        <v>2.0583018440107903E-2</v>
      </c>
    </row>
    <row r="1621" spans="2:17" x14ac:dyDescent="0.2">
      <c r="B1621" s="39" t="s">
        <v>42</v>
      </c>
      <c r="D1621" s="42">
        <f>_xll.qlCalendarAdvance(Calendar,$D1620,B1621,"f",FALSE)</f>
        <v>50753</v>
      </c>
      <c r="E1621" s="172">
        <f>_xll.qlInterestRateIndexValueDate(IndexON,D1621)</f>
        <v>50753</v>
      </c>
      <c r="F1621" s="188">
        <f>IFERROR(_xll.qlIndexFixing(IndexON,D1621,TRUE,_xll.ohTrigger(RecalcTrigger,TriggerON)),NA())</f>
        <v>1.9421211939553151E-2</v>
      </c>
      <c r="H1621" s="42">
        <f>_xll.qlCalendarAdvance(Calendar,$H1620,B1621,"f",FALSE)</f>
        <v>50753</v>
      </c>
      <c r="I1621" s="172">
        <f>_xll.qlInterestRateIndexValueDate(Index1M,$H1621)</f>
        <v>50753</v>
      </c>
      <c r="J1621" s="177">
        <f>IFERROR(_xll.qlIndexFixing(Index1M,$H1621,TRUE,_xll.ohTrigger(RecalcTrigger,Trigger1M)),NA())</f>
        <v>1.979519136369888E-2</v>
      </c>
      <c r="K1621" s="44">
        <f>IFERROR(_xll.qlIndexFixing(Index3M,H1621,TRUE,_xll.ohTrigger(RecalcTrigger,Trigger3M)),NA())</f>
        <v>2.0317822092343896E-2</v>
      </c>
      <c r="L1621" s="44">
        <f>IFERROR(_xll.qlIndexFixing(Index6M,$H1621,TRUE,_xll.ohTrigger(RecalcTrigger,Trigger6M)),NA())</f>
        <v>2.0415503354726666E-2</v>
      </c>
      <c r="M1621" s="178">
        <f>IFERROR(_xll.qlIndexFixing(Index1Y,$H1621,TRUE,_xll.ohTrigger(RecalcTrigger,Trigger1Y)),NA())</f>
        <v>2.0703209829767921E-2</v>
      </c>
      <c r="N1621" s="177">
        <f>IFERROR(_xll.qlIndexFixing(ONIndex1M,I1621,TRUE,_xll.ohTrigger(RecalcTrigger,Trigger1M)),NA())</f>
        <v>1.9786604473973624E-2</v>
      </c>
      <c r="O1621" s="44">
        <f>IFERROR(_xll.qlIndexFixing(ONIndex3M,I1621,TRUE,_xll.ohTrigger(RecalcTrigger,Trigger3M)),NA())</f>
        <v>2.0291793603199881E-2</v>
      </c>
      <c r="P1621" s="44">
        <f>IFERROR(_xll.qlIndexFixing(ONIndex6M,I1621,TRUE,_xll.ohTrigger(RecalcTrigger,Trigger6M)),NA())</f>
        <v>2.0358753389917439E-2</v>
      </c>
      <c r="Q1621" s="178">
        <f>IFERROR(_xll.qlIndexFixing(ONIndex1Y,I1621,TRUE,_xll.ohTrigger(RecalcTrigger,Trigger1Y)),NA())</f>
        <v>2.0578906435401167E-2</v>
      </c>
    </row>
    <row r="1622" spans="2:17" x14ac:dyDescent="0.2">
      <c r="B1622" s="39" t="s">
        <v>42</v>
      </c>
      <c r="D1622" s="42">
        <f>_xll.qlCalendarAdvance(Calendar,$D1621,B1622,"f",FALSE)</f>
        <v>50760</v>
      </c>
      <c r="E1622" s="172">
        <f>_xll.qlInterestRateIndexValueDate(IndexON,D1622)</f>
        <v>50760</v>
      </c>
      <c r="F1622" s="188">
        <f>IFERROR(_xll.qlIndexFixing(IndexON,D1622,TRUE,_xll.ohTrigger(RecalcTrigger,TriggerON)),NA())</f>
        <v>1.9417536012464875E-2</v>
      </c>
      <c r="H1622" s="42">
        <f>_xll.qlCalendarAdvance(Calendar,$H1621,B1622,"f",FALSE)</f>
        <v>50760</v>
      </c>
      <c r="I1622" s="172">
        <f>_xll.qlInterestRateIndexValueDate(Index1M,$H1622)</f>
        <v>50760</v>
      </c>
      <c r="J1622" s="177">
        <f>IFERROR(_xll.qlIndexFixing(Index1M,$H1622,TRUE,_xll.ohTrigger(RecalcTrigger,Trigger1M)),NA())</f>
        <v>1.9791735403453338E-2</v>
      </c>
      <c r="K1622" s="44">
        <f>IFERROR(_xll.qlIndexFixing(Index3M,H1622,TRUE,_xll.ohTrigger(RecalcTrigger,Trigger3M)),NA())</f>
        <v>2.0314097656008324E-2</v>
      </c>
      <c r="L1622" s="44">
        <f>IFERROR(_xll.qlIndexFixing(Index6M,$H1622,TRUE,_xll.ohTrigger(RecalcTrigger,Trigger6M)),NA())</f>
        <v>2.041210583703577E-2</v>
      </c>
      <c r="M1622" s="178">
        <f>IFERROR(_xll.qlIndexFixing(Index1Y,$H1622,TRUE,_xll.ohTrigger(RecalcTrigger,Trigger1Y)),NA())</f>
        <v>2.0700223294836784E-2</v>
      </c>
      <c r="N1622" s="177">
        <f>IFERROR(_xll.qlIndexFixing(ONIndex1M,I1622,TRUE,_xll.ohTrigger(RecalcTrigger,Trigger1M)),NA())</f>
        <v>1.9783065774285902E-2</v>
      </c>
      <c r="O1622" s="44">
        <f>IFERROR(_xll.qlIndexFixing(ONIndex3M,I1622,TRUE,_xll.ohTrigger(RecalcTrigger,Trigger3M)),NA())</f>
        <v>2.0287866246720965E-2</v>
      </c>
      <c r="P1622" s="44">
        <f>IFERROR(_xll.qlIndexFixing(ONIndex6M,I1622,TRUE,_xll.ohTrigger(RecalcTrigger,Trigger6M)),NA())</f>
        <v>2.0354885747851936E-2</v>
      </c>
      <c r="Q1622" s="178">
        <f>IFERROR(_xll.qlIndexFixing(ONIndex1Y,I1622,TRUE,_xll.ohTrigger(RecalcTrigger,Trigger1Y)),NA())</f>
        <v>2.0574838352024338E-2</v>
      </c>
    </row>
    <row r="1623" spans="2:17" x14ac:dyDescent="0.2">
      <c r="B1623" s="39" t="s">
        <v>42</v>
      </c>
      <c r="D1623" s="42">
        <f>_xll.qlCalendarAdvance(Calendar,$D1622,B1623,"f",FALSE)</f>
        <v>50768</v>
      </c>
      <c r="E1623" s="172">
        <f>_xll.qlInterestRateIndexValueDate(IndexON,D1623)</f>
        <v>50768</v>
      </c>
      <c r="F1623" s="188">
        <f>IFERROR(_xll.qlIndexFixing(IndexON,D1623,TRUE,_xll.ohTrigger(RecalcTrigger,TriggerON)),NA())</f>
        <v>1.9413377165439227E-2</v>
      </c>
      <c r="H1623" s="42">
        <f>_xll.qlCalendarAdvance(Calendar,$H1622,B1623,"f",FALSE)</f>
        <v>50768</v>
      </c>
      <c r="I1623" s="172">
        <f>_xll.qlInterestRateIndexValueDate(Index1M,$H1623)</f>
        <v>50768</v>
      </c>
      <c r="J1623" s="177">
        <f>IFERROR(_xll.qlIndexFixing(Index1M,$H1623,TRUE,_xll.ohTrigger(RecalcTrigger,Trigger1M)),NA())</f>
        <v>1.9788429354893264E-2</v>
      </c>
      <c r="K1623" s="44">
        <f>IFERROR(_xll.qlIndexFixing(Index3M,H1623,TRUE,_xll.ohTrigger(RecalcTrigger,Trigger3M)),NA())</f>
        <v>2.0309883994424783E-2</v>
      </c>
      <c r="L1623" s="44">
        <f>IFERROR(_xll.qlIndexFixing(Index6M,$H1623,TRUE,_xll.ohTrigger(RecalcTrigger,Trigger6M)),NA())</f>
        <v>2.040827120093943E-2</v>
      </c>
      <c r="M1623" s="178">
        <f>IFERROR(_xll.qlIndexFixing(Index1Y,$H1623,TRUE,_xll.ohTrigger(RecalcTrigger,Trigger1Y)),NA())</f>
        <v>2.0696865014049992E-2</v>
      </c>
      <c r="N1623" s="177">
        <f>IFERROR(_xll.qlIndexFixing(ONIndex1M,I1623,TRUE,_xll.ohTrigger(RecalcTrigger,Trigger1M)),NA())</f>
        <v>1.9779072033203615E-2</v>
      </c>
      <c r="O1623" s="44">
        <f>IFERROR(_xll.qlIndexFixing(ONIndex3M,I1623,TRUE,_xll.ohTrigger(RecalcTrigger,Trigger3M)),NA())</f>
        <v>2.0283420461092438E-2</v>
      </c>
      <c r="P1623" s="44">
        <f>IFERROR(_xll.qlIndexFixing(ONIndex6M,I1623,TRUE,_xll.ohTrigger(RecalcTrigger,Trigger6M)),NA())</f>
        <v>2.0350513336420128E-2</v>
      </c>
      <c r="Q1623" s="178">
        <f>IFERROR(_xll.qlIndexFixing(ONIndex1Y,I1623,TRUE,_xll.ohTrigger(RecalcTrigger,Trigger1Y)),NA())</f>
        <v>2.0570242895230351E-2</v>
      </c>
    </row>
    <row r="1624" spans="2:17" x14ac:dyDescent="0.2">
      <c r="B1624" s="39" t="s">
        <v>42</v>
      </c>
      <c r="D1624" s="42">
        <f>_xll.qlCalendarAdvance(Calendar,$D1623,B1624,"f",FALSE)</f>
        <v>50775</v>
      </c>
      <c r="E1624" s="172">
        <f>_xll.qlInterestRateIndexValueDate(IndexON,D1624)</f>
        <v>50775</v>
      </c>
      <c r="F1624" s="188">
        <f>IFERROR(_xll.qlIndexFixing(IndexON,D1624,TRUE,_xll.ohTrigger(RecalcTrigger,TriggerON)),NA())</f>
        <v>1.9409775110414973E-2</v>
      </c>
      <c r="H1624" s="42">
        <f>_xll.qlCalendarAdvance(Calendar,$H1623,B1624,"f",FALSE)</f>
        <v>50775</v>
      </c>
      <c r="I1624" s="172">
        <f>_xll.qlInterestRateIndexValueDate(Index1M,$H1624)</f>
        <v>50775</v>
      </c>
      <c r="J1624" s="177">
        <f>IFERROR(_xll.qlIndexFixing(Index1M,$H1624,TRUE,_xll.ohTrigger(RecalcTrigger,Trigger1M)),NA())</f>
        <v>1.9785067428682006E-2</v>
      </c>
      <c r="K1624" s="44">
        <f>IFERROR(_xll.qlIndexFixing(Index3M,H1624,TRUE,_xll.ohTrigger(RecalcTrigger,Trigger3M)),NA())</f>
        <v>2.030623452287952E-2</v>
      </c>
      <c r="L1624" s="44">
        <f>IFERROR(_xll.qlIndexFixing(Index6M,$H1624,TRUE,_xll.ohTrigger(RecalcTrigger,Trigger6M)),NA())</f>
        <v>2.0404612852766551E-2</v>
      </c>
      <c r="M1624" s="178">
        <f>IFERROR(_xll.qlIndexFixing(Index1Y,$H1624,TRUE,_xll.ohTrigger(RecalcTrigger,Trigger1Y)),NA())</f>
        <v>2.0693974557169259E-2</v>
      </c>
      <c r="N1624" s="177">
        <f>IFERROR(_xll.qlIndexFixing(ONIndex1M,I1624,TRUE,_xll.ohTrigger(RecalcTrigger,Trigger1M)),NA())</f>
        <v>1.9775621686037859E-2</v>
      </c>
      <c r="O1624" s="44">
        <f>IFERROR(_xll.qlIndexFixing(ONIndex3M,I1624,TRUE,_xll.ohTrigger(RecalcTrigger,Trigger3M)),NA())</f>
        <v>2.0279567692883527E-2</v>
      </c>
      <c r="P1624" s="44">
        <f>IFERROR(_xll.qlIndexFixing(ONIndex6M,I1624,TRUE,_xll.ohTrigger(RecalcTrigger,Trigger6M)),NA())</f>
        <v>2.0346729258662322E-2</v>
      </c>
      <c r="Q1624" s="178">
        <f>IFERROR(_xll.qlIndexFixing(ONIndex1Y,I1624,TRUE,_xll.ohTrigger(RecalcTrigger,Trigger1Y)),NA())</f>
        <v>2.0566268929278486E-2</v>
      </c>
    </row>
    <row r="1625" spans="2:17" x14ac:dyDescent="0.2">
      <c r="B1625" s="39" t="s">
        <v>42</v>
      </c>
      <c r="D1625" s="42">
        <f>_xll.qlCalendarAdvance(Calendar,$D1624,B1625,"f",FALSE)</f>
        <v>50782</v>
      </c>
      <c r="E1625" s="172">
        <f>_xll.qlInterestRateIndexValueDate(IndexON,D1625)</f>
        <v>50782</v>
      </c>
      <c r="F1625" s="188">
        <f>IFERROR(_xll.qlIndexFixing(IndexON,D1625,TRUE,_xll.ohTrigger(RecalcTrigger,TriggerON)),NA())</f>
        <v>1.940620752899358E-2</v>
      </c>
      <c r="H1625" s="42">
        <f>_xll.qlCalendarAdvance(Calendar,$H1624,B1625,"f",FALSE)</f>
        <v>50782</v>
      </c>
      <c r="I1625" s="172">
        <f>_xll.qlInterestRateIndexValueDate(Index1M,$H1625)</f>
        <v>50782</v>
      </c>
      <c r="J1625" s="177">
        <f>IFERROR(_xll.qlIndexFixing(Index1M,$H1625,TRUE,_xll.ohTrigger(RecalcTrigger,Trigger1M)),NA())</f>
        <v>1.978174680615314E-2</v>
      </c>
      <c r="K1625" s="44">
        <f>IFERROR(_xll.qlIndexFixing(Index3M,H1625,TRUE,_xll.ohTrigger(RecalcTrigger,Trigger3M)),NA())</f>
        <v>2.0302620034755151E-2</v>
      </c>
      <c r="L1625" s="44">
        <f>IFERROR(_xll.qlIndexFixing(Index6M,$H1625,TRUE,_xll.ohTrigger(RecalcTrigger,Trigger6M)),NA())</f>
        <v>2.0401336521903016E-2</v>
      </c>
      <c r="M1625" s="178">
        <f>IFERROR(_xll.qlIndexFixing(Index1Y,$H1625,TRUE,_xll.ohTrigger(RecalcTrigger,Trigger1Y)),NA())</f>
        <v>2.0691128936110026E-2</v>
      </c>
      <c r="N1625" s="177">
        <f>IFERROR(_xll.qlIndexFixing(ONIndex1M,I1625,TRUE,_xll.ohTrigger(RecalcTrigger,Trigger1M)),NA())</f>
        <v>1.977221257003281E-2</v>
      </c>
      <c r="O1625" s="44">
        <f>IFERROR(_xll.qlIndexFixing(ONIndex3M,I1625,TRUE,_xll.ohTrigger(RecalcTrigger,Trigger3M)),NA())</f>
        <v>2.0275749732674431E-2</v>
      </c>
      <c r="P1625" s="44">
        <f>IFERROR(_xll.qlIndexFixing(ONIndex6M,I1625,TRUE,_xll.ohTrigger(RecalcTrigger,Trigger6M)),NA())</f>
        <v>2.0342984177619261E-2</v>
      </c>
      <c r="Q1625" s="178">
        <f>IFERROR(_xll.qlIndexFixing(ONIndex1Y,I1625,TRUE,_xll.ohTrigger(RecalcTrigger,Trigger1Y)),NA())</f>
        <v>2.0562338884656528E-2</v>
      </c>
    </row>
    <row r="1626" spans="2:17" x14ac:dyDescent="0.2">
      <c r="B1626" s="39" t="s">
        <v>42</v>
      </c>
      <c r="D1626" s="42">
        <f>_xll.qlCalendarAdvance(Calendar,$D1625,B1626,"f",FALSE)</f>
        <v>50789</v>
      </c>
      <c r="E1626" s="172">
        <f>_xll.qlInterestRateIndexValueDate(IndexON,D1626)</f>
        <v>50789</v>
      </c>
      <c r="F1626" s="188">
        <f>IFERROR(_xll.qlIndexFixing(IndexON,D1626,TRUE,_xll.ohTrigger(RecalcTrigger,TriggerON)),NA())</f>
        <v>1.9402674421175048E-2</v>
      </c>
      <c r="H1626" s="42">
        <f>_xll.qlCalendarAdvance(Calendar,$H1625,B1626,"f",FALSE)</f>
        <v>50789</v>
      </c>
      <c r="I1626" s="172">
        <f>_xll.qlInterestRateIndexValueDate(Index1M,$H1626)</f>
        <v>50789</v>
      </c>
      <c r="J1626" s="177">
        <f>IFERROR(_xll.qlIndexFixing(Index1M,$H1626,TRUE,_xll.ohTrigger(RecalcTrigger,Trigger1M)),NA())</f>
        <v>1.9778467487274742E-2</v>
      </c>
      <c r="K1626" s="44">
        <f>IFERROR(_xll.qlIndexFixing(Index3M,H1626,TRUE,_xll.ohTrigger(RecalcTrigger,Trigger3M)),NA())</f>
        <v>2.0299040529957114E-2</v>
      </c>
      <c r="L1626" s="44">
        <f>IFERROR(_xll.qlIndexFixing(Index6M,$H1626,TRUE,_xll.ohTrigger(RecalcTrigger,Trigger6M)),NA())</f>
        <v>2.0398099585267875E-2</v>
      </c>
      <c r="M1626" s="178">
        <f>IFERROR(_xll.qlIndexFixing(Index1Y,$H1626,TRUE,_xll.ohTrigger(RecalcTrigger,Trigger1Y)),NA())</f>
        <v>2.0688328150497037E-2</v>
      </c>
      <c r="N1626" s="177">
        <f>IFERROR(_xll.qlIndexFixing(ONIndex1M,I1626,TRUE,_xll.ohTrigger(RecalcTrigger,Trigger1M)),NA())</f>
        <v>1.9768844685188469E-2</v>
      </c>
      <c r="O1626" s="44">
        <f>IFERROR(_xll.qlIndexFixing(ONIndex3M,I1626,TRUE,_xll.ohTrigger(RecalcTrigger,Trigger3M)),NA())</f>
        <v>2.0271966580222012E-2</v>
      </c>
      <c r="P1626" s="44">
        <f>IFERROR(_xll.qlIndexFixing(ONIndex6M,I1626,TRUE,_xll.ohTrigger(RecalcTrigger,Trigger6M)),NA())</f>
        <v>2.0339278093453039E-2</v>
      </c>
      <c r="Q1626" s="178">
        <f>IFERROR(_xll.qlIndexFixing(ONIndex1Y,I1626,TRUE,_xll.ohTrigger(RecalcTrigger,Trigger1Y)),NA())</f>
        <v>2.0558452761445523E-2</v>
      </c>
    </row>
    <row r="1627" spans="2:17" x14ac:dyDescent="0.2">
      <c r="B1627" s="39" t="s">
        <v>42</v>
      </c>
      <c r="D1627" s="42">
        <f>_xll.qlCalendarAdvance(Calendar,$D1626,B1627,"f",FALSE)</f>
        <v>50796</v>
      </c>
      <c r="E1627" s="172">
        <f>_xll.qlInterestRateIndexValueDate(IndexON,D1627)</f>
        <v>50796</v>
      </c>
      <c r="F1627" s="188">
        <f>IFERROR(_xll.qlIndexFixing(IndexON,D1627,TRUE,_xll.ohTrigger(RecalcTrigger,TriggerON)),NA())</f>
        <v>1.9399175786959377E-2</v>
      </c>
      <c r="H1627" s="42">
        <f>_xll.qlCalendarAdvance(Calendar,$H1626,B1627,"f",FALSE)</f>
        <v>50796</v>
      </c>
      <c r="I1627" s="172">
        <f>_xll.qlInterestRateIndexValueDate(Index1M,$H1627)</f>
        <v>50796</v>
      </c>
      <c r="J1627" s="177">
        <f>IFERROR(_xll.qlIndexFixing(Index1M,$H1627,TRUE,_xll.ohTrigger(RecalcTrigger,Trigger1M)),NA())</f>
        <v>1.9775229472012424E-2</v>
      </c>
      <c r="K1627" s="44">
        <f>IFERROR(_xll.qlIndexFixing(Index3M,H1627,TRUE,_xll.ohTrigger(RecalcTrigger,Trigger3M)),NA())</f>
        <v>2.0295496008394458E-2</v>
      </c>
      <c r="L1627" s="44">
        <f>IFERROR(_xll.qlIndexFixing(Index6M,$H1627,TRUE,_xll.ohTrigger(RecalcTrigger,Trigger6M)),NA())</f>
        <v>2.0394902042672618E-2</v>
      </c>
      <c r="M1627" s="178">
        <f>IFERROR(_xll.qlIndexFixing(Index1Y,$H1627,TRUE,_xll.ohTrigger(RecalcTrigger,Trigger1Y)),NA())</f>
        <v>2.0685572199961921E-2</v>
      </c>
      <c r="N1627" s="177">
        <f>IFERROR(_xll.qlIndexFixing(ONIndex1M,I1627,TRUE,_xll.ohTrigger(RecalcTrigger,Trigger1M)),NA())</f>
        <v>1.9765518031666929E-2</v>
      </c>
      <c r="O1627" s="44">
        <f>IFERROR(_xll.qlIndexFixing(ONIndex3M,I1627,TRUE,_xll.ohTrigger(RecalcTrigger,Trigger3M)),NA())</f>
        <v>2.0268218235688362E-2</v>
      </c>
      <c r="P1627" s="44">
        <f>IFERROR(_xll.qlIndexFixing(ONIndex6M,I1627,TRUE,_xll.ohTrigger(RecalcTrigger,Trigger6M)),NA())</f>
        <v>2.0335611005839471E-2</v>
      </c>
      <c r="Q1627" s="178">
        <f>IFERROR(_xll.qlIndexFixing(ONIndex1Y,I1627,TRUE,_xll.ohTrigger(RecalcTrigger,Trigger1Y)),NA())</f>
        <v>2.0554610559726516E-2</v>
      </c>
    </row>
    <row r="1628" spans="2:17" x14ac:dyDescent="0.2">
      <c r="B1628" s="39" t="s">
        <v>42</v>
      </c>
      <c r="D1628" s="42">
        <f>_xll.qlCalendarAdvance(Calendar,$D1627,B1628,"f",FALSE)</f>
        <v>50803</v>
      </c>
      <c r="E1628" s="172">
        <f>_xll.qlInterestRateIndexValueDate(IndexON,D1628)</f>
        <v>50803</v>
      </c>
      <c r="F1628" s="188">
        <f>IFERROR(_xll.qlIndexFixing(IndexON,D1628,TRUE,_xll.ohTrigger(RecalcTrigger,TriggerON)),NA())</f>
        <v>1.9395711626346568E-2</v>
      </c>
      <c r="H1628" s="42">
        <f>_xll.qlCalendarAdvance(Calendar,$H1627,B1628,"f",FALSE)</f>
        <v>50803</v>
      </c>
      <c r="I1628" s="172">
        <f>_xll.qlInterestRateIndexValueDate(Index1M,$H1628)</f>
        <v>50803</v>
      </c>
      <c r="J1628" s="177">
        <f>IFERROR(_xll.qlIndexFixing(Index1M,$H1628,TRUE,_xll.ohTrigger(RecalcTrigger,Trigger1M)),NA())</f>
        <v>1.9770482895156861E-2</v>
      </c>
      <c r="K1628" s="44">
        <f>IFERROR(_xll.qlIndexFixing(Index3M,H1628,TRUE,_xll.ohTrigger(RecalcTrigger,Trigger3M)),NA())</f>
        <v>2.0291986469977135E-2</v>
      </c>
      <c r="L1628" s="44">
        <f>IFERROR(_xll.qlIndexFixing(Index6M,$H1628,TRUE,_xll.ohTrigger(RecalcTrigger,Trigger6M)),NA())</f>
        <v>2.0391743893932317E-2</v>
      </c>
      <c r="M1628" s="178">
        <f>IFERROR(_xll.qlIndexFixing(Index1Y,$H1628,TRUE,_xll.ohTrigger(RecalcTrigger,Trigger1Y)),NA())</f>
        <v>2.0682861084140747E-2</v>
      </c>
      <c r="N1628" s="177">
        <f>IFERROR(_xll.qlIndexFixing(ONIndex1M,I1628,TRUE,_xll.ohTrigger(RecalcTrigger,Trigger1M)),NA())</f>
        <v>1.9762232609306096E-2</v>
      </c>
      <c r="O1628" s="44">
        <f>IFERROR(_xll.qlIndexFixing(ONIndex3M,I1628,TRUE,_xll.ohTrigger(RecalcTrigger,Trigger3M)),NA())</f>
        <v>2.026450469891139E-2</v>
      </c>
      <c r="P1628" s="44">
        <f>IFERROR(_xll.qlIndexFixing(ONIndex6M,I1628,TRUE,_xll.ohTrigger(RecalcTrigger,Trigger6M)),NA())</f>
        <v>2.0331982915021696E-2</v>
      </c>
      <c r="Q1628" s="178">
        <f>IFERROR(_xll.qlIndexFixing(ONIndex1Y,I1628,TRUE,_xll.ohTrigger(RecalcTrigger,Trigger1Y)),NA())</f>
        <v>2.0550812279418462E-2</v>
      </c>
    </row>
    <row r="1629" spans="2:17" x14ac:dyDescent="0.2">
      <c r="B1629" s="39" t="s">
        <v>42</v>
      </c>
      <c r="D1629" s="42">
        <f>_xll.qlCalendarAdvance(Calendar,$D1628,B1629,"f",FALSE)</f>
        <v>50810</v>
      </c>
      <c r="E1629" s="172">
        <f>_xll.qlInterestRateIndexValueDate(IndexON,D1629)</f>
        <v>50810</v>
      </c>
      <c r="F1629" s="188">
        <f>IFERROR(_xll.qlIndexFixing(IndexON,D1629,TRUE,_xll.ohTrigger(RecalcTrigger,TriggerON)),NA())</f>
        <v>1.9392281939417666E-2</v>
      </c>
      <c r="H1629" s="42">
        <f>_xll.qlCalendarAdvance(Calendar,$H1628,B1629,"f",FALSE)</f>
        <v>50810</v>
      </c>
      <c r="I1629" s="172">
        <f>_xll.qlInterestRateIndexValueDate(Index1M,$H1629)</f>
        <v>50810</v>
      </c>
      <c r="J1629" s="177">
        <f>IFERROR(_xll.qlIndexFixing(Index1M,$H1629,TRUE,_xll.ohTrigger(RecalcTrigger,Trigger1M)),NA())</f>
        <v>1.9767313593487348E-2</v>
      </c>
      <c r="K1629" s="44">
        <f>IFERROR(_xll.qlIndexFixing(Index3M,H1629,TRUE,_xll.ohTrigger(RecalcTrigger,Trigger3M)),NA())</f>
        <v>2.0288190679481521E-2</v>
      </c>
      <c r="L1629" s="44">
        <f>IFERROR(_xll.qlIndexFixing(Index6M,$H1629,TRUE,_xll.ohTrigger(RecalcTrigger,Trigger6M)),NA())</f>
        <v>2.0388625138863387E-2</v>
      </c>
      <c r="M1629" s="178">
        <f>IFERROR(_xll.qlIndexFixing(Index1Y,$H1629,TRUE,_xll.ohTrigger(RecalcTrigger,Trigger1Y)),NA())</f>
        <v>2.0680194802676688E-2</v>
      </c>
      <c r="N1629" s="177">
        <f>IFERROR(_xll.qlIndexFixing(ONIndex1M,I1629,TRUE,_xll.ohTrigger(RecalcTrigger,Trigger1M)),NA())</f>
        <v>1.9758988418105972E-2</v>
      </c>
      <c r="O1629" s="44">
        <f>IFERROR(_xll.qlIndexFixing(ONIndex3M,I1629,TRUE,_xll.ohTrigger(RecalcTrigger,Trigger3M)),NA())</f>
        <v>2.0260825970134233E-2</v>
      </c>
      <c r="P1629" s="44">
        <f>IFERROR(_xll.qlIndexFixing(ONIndex6M,I1629,TRUE,_xll.ohTrigger(RecalcTrigger,Trigger6M)),NA())</f>
        <v>2.0328393820918667E-2</v>
      </c>
      <c r="Q1629" s="178">
        <f>IFERROR(_xll.qlIndexFixing(ONIndex1Y,I1629,TRUE,_xll.ohTrigger(RecalcTrigger,Trigger1Y)),NA())</f>
        <v>2.0547057920440315E-2</v>
      </c>
    </row>
    <row r="1630" spans="2:17" x14ac:dyDescent="0.2">
      <c r="B1630" s="39" t="s">
        <v>42</v>
      </c>
      <c r="D1630" s="42">
        <f>_xll.qlCalendarAdvance(Calendar,$D1629,B1630,"f",FALSE)</f>
        <v>50817</v>
      </c>
      <c r="E1630" s="172">
        <f>_xll.qlInterestRateIndexValueDate(IndexON,D1630)</f>
        <v>50817</v>
      </c>
      <c r="F1630" s="188">
        <f>IFERROR(_xll.qlIndexFixing(IndexON,D1630,TRUE,_xll.ohTrigger(RecalcTrigger,TriggerON)),NA())</f>
        <v>1.9388886726091625E-2</v>
      </c>
      <c r="H1630" s="42">
        <f>_xll.qlCalendarAdvance(Calendar,$H1629,B1630,"f",FALSE)</f>
        <v>50817</v>
      </c>
      <c r="I1630" s="172">
        <f>_xll.qlInterestRateIndexValueDate(Index1M,$H1630)</f>
        <v>50817</v>
      </c>
      <c r="J1630" s="177">
        <f>IFERROR(_xll.qlIndexFixing(Index1M,$H1630,TRUE,_xll.ohTrigger(RecalcTrigger,Trigger1M)),NA())</f>
        <v>1.9764185584023753E-2</v>
      </c>
      <c r="K1630" s="44">
        <f>IFERROR(_xll.qlIndexFixing(Index3M,H1630,TRUE,_xll.ohTrigger(RecalcTrigger,Trigger3M)),NA())</f>
        <v>2.0284748799136942E-2</v>
      </c>
      <c r="L1630" s="44">
        <f>IFERROR(_xll.qlIndexFixing(Index6M,$H1630,TRUE,_xll.ohTrigger(RecalcTrigger,Trigger6M)),NA())</f>
        <v>2.0385545777285373E-2</v>
      </c>
      <c r="M1630" s="178">
        <f>IFERROR(_xll.qlIndexFixing(Index1Y,$H1630,TRUE,_xll.ohTrigger(RecalcTrigger,Trigger1Y)),NA())</f>
        <v>2.067757335521847E-2</v>
      </c>
      <c r="N1630" s="177">
        <f>IFERROR(_xll.qlIndexFixing(ONIndex1M,I1630,TRUE,_xll.ohTrigger(RecalcTrigger,Trigger1M)),NA())</f>
        <v>1.9755785458066555E-2</v>
      </c>
      <c r="O1630" s="44">
        <f>IFERROR(_xll.qlIndexFixing(ONIndex3M,I1630,TRUE,_xll.ohTrigger(RecalcTrigger,Trigger3M)),NA())</f>
        <v>2.0257182049275846E-2</v>
      </c>
      <c r="P1630" s="44">
        <f>IFERROR(_xll.qlIndexFixing(ONIndex6M,I1630,TRUE,_xll.ohTrigger(RecalcTrigger,Trigger6M)),NA())</f>
        <v>2.032484372361143E-2</v>
      </c>
      <c r="Q1630" s="178">
        <f>IFERROR(_xll.qlIndexFixing(ONIndex1Y,I1630,TRUE,_xll.ohTrigger(RecalcTrigger,Trigger1Y)),NA())</f>
        <v>2.0543347482954166E-2</v>
      </c>
    </row>
    <row r="1631" spans="2:17" x14ac:dyDescent="0.2">
      <c r="B1631" s="39" t="s">
        <v>42</v>
      </c>
      <c r="D1631" s="42">
        <f>_xll.qlCalendarAdvance(Calendar,$D1630,B1631,"f",FALSE)</f>
        <v>50824</v>
      </c>
      <c r="E1631" s="172">
        <f>_xll.qlInterestRateIndexValueDate(IndexON,D1631)</f>
        <v>50824</v>
      </c>
      <c r="F1631" s="188">
        <f>IFERROR(_xll.qlIndexFixing(IndexON,D1631,TRUE,_xll.ohTrigger(RecalcTrigger,TriggerON)),NA())</f>
        <v>1.9385525986368446E-2</v>
      </c>
      <c r="H1631" s="42">
        <f>_xll.qlCalendarAdvance(Calendar,$H1630,B1631,"f",FALSE)</f>
        <v>50824</v>
      </c>
      <c r="I1631" s="172">
        <f>_xll.qlInterestRateIndexValueDate(Index1M,$H1631)</f>
        <v>50824</v>
      </c>
      <c r="J1631" s="177">
        <f>IFERROR(_xll.qlIndexFixing(Index1M,$H1631,TRUE,_xll.ohTrigger(RecalcTrigger,Trigger1M)),NA())</f>
        <v>1.9761098866737142E-2</v>
      </c>
      <c r="K1631" s="44">
        <f>IFERROR(_xll.qlIndexFixing(Index3M,H1631,TRUE,_xll.ohTrigger(RecalcTrigger,Trigger3M)),NA())</f>
        <v>2.0281341899702141E-2</v>
      </c>
      <c r="L1631" s="44">
        <f>IFERROR(_xll.qlIndexFixing(Index6M,$H1631,TRUE,_xll.ohTrigger(RecalcTrigger,Trigger6M)),NA())</f>
        <v>2.0382505809018726E-2</v>
      </c>
      <c r="M1631" s="178">
        <f>IFERROR(_xll.qlIndexFixing(Index1Y,$H1631,TRUE,_xll.ohTrigger(RecalcTrigger,Trigger1Y)),NA())</f>
        <v>2.0674996741420815E-2</v>
      </c>
      <c r="N1631" s="177">
        <f>IFERROR(_xll.qlIndexFixing(ONIndex1M,I1631,TRUE,_xll.ohTrigger(RecalcTrigger,Trigger1M)),NA())</f>
        <v>1.9752623729187846E-2</v>
      </c>
      <c r="O1631" s="44">
        <f>IFERROR(_xll.qlIndexFixing(ONIndex3M,I1631,TRUE,_xll.ohTrigger(RecalcTrigger,Trigger3M)),NA())</f>
        <v>2.0253572936255182E-2</v>
      </c>
      <c r="P1631" s="44">
        <f>IFERROR(_xll.qlIndexFixing(ONIndex6M,I1631,TRUE,_xll.ohTrigger(RecalcTrigger,Trigger6M)),NA())</f>
        <v>2.0321332622937893E-2</v>
      </c>
      <c r="Q1631" s="178">
        <f>IFERROR(_xll.qlIndexFixing(ONIndex1Y,I1631,TRUE,_xll.ohTrigger(RecalcTrigger,Trigger1Y)),NA())</f>
        <v>2.0539680966960017E-2</v>
      </c>
    </row>
    <row r="1632" spans="2:17" x14ac:dyDescent="0.2">
      <c r="B1632" s="39" t="s">
        <v>42</v>
      </c>
      <c r="D1632" s="42">
        <f>_xll.qlCalendarAdvance(Calendar,$D1631,B1632,"f",FALSE)</f>
        <v>50831</v>
      </c>
      <c r="E1632" s="172">
        <f>_xll.qlInterestRateIndexValueDate(IndexON,D1632)</f>
        <v>50831</v>
      </c>
      <c r="F1632" s="188">
        <f>IFERROR(_xll.qlIndexFixing(IndexON,D1632,TRUE,_xll.ohTrigger(RecalcTrigger,TriggerON)),NA())</f>
        <v>1.9382199720248128E-2</v>
      </c>
      <c r="H1632" s="42">
        <f>_xll.qlCalendarAdvance(Calendar,$H1631,B1632,"f",FALSE)</f>
        <v>50831</v>
      </c>
      <c r="I1632" s="172">
        <f>_xll.qlInterestRateIndexValueDate(Index1M,$H1632)</f>
        <v>50831</v>
      </c>
      <c r="J1632" s="177">
        <f>IFERROR(_xll.qlIndexFixing(Index1M,$H1632,TRUE,_xll.ohTrigger(RecalcTrigger,Trigger1M)),NA())</f>
        <v>1.9759658948623242E-2</v>
      </c>
      <c r="K1632" s="44">
        <f>IFERROR(_xll.qlIndexFixing(Index3M,H1632,TRUE,_xll.ohTrigger(RecalcTrigger,Trigger3M)),NA())</f>
        <v>2.0278955174140419E-2</v>
      </c>
      <c r="L1632" s="44">
        <f>IFERROR(_xll.qlIndexFixing(Index6M,$H1632,TRUE,_xll.ohTrigger(RecalcTrigger,Trigger6M)),NA())</f>
        <v>2.0380605139712234E-2</v>
      </c>
      <c r="M1632" s="178">
        <f>IFERROR(_xll.qlIndexFixing(Index1Y,$H1632,TRUE,_xll.ohTrigger(RecalcTrigger,Trigger1Y)),NA())</f>
        <v>2.0672895121001626E-2</v>
      </c>
      <c r="N1632" s="177">
        <f>IFERROR(_xll.qlIndexFixing(ONIndex1M,I1632,TRUE,_xll.ohTrigger(RecalcTrigger,Trigger1M)),NA())</f>
        <v>1.9749503231550891E-2</v>
      </c>
      <c r="O1632" s="44">
        <f>IFERROR(_xll.qlIndexFixing(ONIndex3M,I1632,TRUE,_xll.ohTrigger(RecalcTrigger,Trigger3M)),NA())</f>
        <v>2.0249998631072241E-2</v>
      </c>
      <c r="P1632" s="44">
        <f>IFERROR(_xll.qlIndexFixing(ONIndex6M,I1632,TRUE,_xll.ohTrigger(RecalcTrigger,Trigger6M)),NA())</f>
        <v>2.0317860518979103E-2</v>
      </c>
      <c r="Q1632" s="178">
        <f>IFERROR(_xll.qlIndexFixing(ONIndex1Y,I1632,TRUE,_xll.ohTrigger(RecalcTrigger,Trigger1Y)),NA())</f>
        <v>2.0536058372214727E-2</v>
      </c>
    </row>
    <row r="1633" spans="2:17" x14ac:dyDescent="0.2">
      <c r="B1633" s="39" t="s">
        <v>42</v>
      </c>
      <c r="D1633" s="42">
        <f>_xll.qlCalendarAdvance(Calendar,$D1632,B1633,"f",FALSE)</f>
        <v>50838</v>
      </c>
      <c r="E1633" s="172">
        <f>_xll.qlInterestRateIndexValueDate(IndexON,D1633)</f>
        <v>50838</v>
      </c>
      <c r="F1633" s="188">
        <f>IFERROR(_xll.qlIndexFixing(IndexON,D1633,TRUE,_xll.ohTrigger(RecalcTrigger,TriggerON)),NA())</f>
        <v>1.9378907927730671E-2</v>
      </c>
      <c r="H1633" s="42">
        <f>_xll.qlCalendarAdvance(Calendar,$H1632,B1633,"f",FALSE)</f>
        <v>50838</v>
      </c>
      <c r="I1633" s="172">
        <f>_xll.qlInterestRateIndexValueDate(Index1M,$H1633)</f>
        <v>50838</v>
      </c>
      <c r="J1633" s="177">
        <f>IFERROR(_xll.qlIndexFixing(Index1M,$H1633,TRUE,_xll.ohTrigger(RecalcTrigger,Trigger1M)),NA())</f>
        <v>1.9756993475903754E-2</v>
      </c>
      <c r="K1633" s="44">
        <f>IFERROR(_xll.qlIndexFixing(Index3M,H1633,TRUE,_xll.ohTrigger(RecalcTrigger,Trigger3M)),NA())</f>
        <v>2.0275625178589159E-2</v>
      </c>
      <c r="L1633" s="44">
        <f>IFERROR(_xll.qlIndexFixing(Index6M,$H1633,TRUE,_xll.ohTrigger(RecalcTrigger,Trigger6M)),NA())</f>
        <v>2.037765190671496E-2</v>
      </c>
      <c r="M1633" s="178">
        <f>IFERROR(_xll.qlIndexFixing(Index1Y,$H1633,TRUE,_xll.ohTrigger(RecalcTrigger,Trigger1Y)),NA())</f>
        <v>2.0670411236555709E-2</v>
      </c>
      <c r="N1633" s="177">
        <f>IFERROR(_xll.qlIndexFixing(ONIndex1M,I1633,TRUE,_xll.ohTrigger(RecalcTrigger,Trigger1M)),NA())</f>
        <v>1.9746423965155691E-2</v>
      </c>
      <c r="O1633" s="44">
        <f>IFERROR(_xll.qlIndexFixing(ONIndex3M,I1633,TRUE,_xll.ohTrigger(RecalcTrigger,Trigger3M)),NA())</f>
        <v>2.024645913380807E-2</v>
      </c>
      <c r="P1633" s="44">
        <f>IFERROR(_xll.qlIndexFixing(ONIndex6M,I1633,TRUE,_xll.ohTrigger(RecalcTrigger,Trigger6M)),NA())</f>
        <v>2.0314427411816105E-2</v>
      </c>
      <c r="Q1633" s="178">
        <f>IFERROR(_xll.qlIndexFixing(ONIndex1Y,I1633,TRUE,_xll.ohTrigger(RecalcTrigger,Trigger1Y)),NA())</f>
        <v>2.0532479698961437E-2</v>
      </c>
    </row>
    <row r="1634" spans="2:17" x14ac:dyDescent="0.2">
      <c r="B1634" s="39" t="s">
        <v>42</v>
      </c>
      <c r="D1634" s="42">
        <f>_xll.qlCalendarAdvance(Calendar,$D1633,B1634,"f",FALSE)</f>
        <v>50845</v>
      </c>
      <c r="E1634" s="172">
        <f>_xll.qlInterestRateIndexValueDate(IndexON,D1634)</f>
        <v>50845</v>
      </c>
      <c r="F1634" s="188">
        <f>IFERROR(_xll.qlIndexFixing(IndexON,D1634,TRUE,_xll.ohTrigger(RecalcTrigger,TriggerON)),NA())</f>
        <v>1.9375650608897121E-2</v>
      </c>
      <c r="H1634" s="42">
        <f>_xll.qlCalendarAdvance(Calendar,$H1633,B1634,"f",FALSE)</f>
        <v>50845</v>
      </c>
      <c r="I1634" s="172">
        <f>_xll.qlInterestRateIndexValueDate(Index1M,$H1634)</f>
        <v>50845</v>
      </c>
      <c r="J1634" s="177">
        <f>IFERROR(_xll.qlIndexFixing(Index1M,$H1634,TRUE,_xll.ohTrigger(RecalcTrigger,Trigger1M)),NA())</f>
        <v>1.9753719863322215E-2</v>
      </c>
      <c r="K1634" s="44">
        <f>IFERROR(_xll.qlIndexFixing(Index3M,H1634,TRUE,_xll.ohTrigger(RecalcTrigger,Trigger3M)),NA())</f>
        <v>2.0272330169577385E-2</v>
      </c>
      <c r="L1634" s="44">
        <f>IFERROR(_xll.qlIndexFixing(Index6M,$H1634,TRUE,_xll.ohTrigger(RecalcTrigger,Trigger6M)),NA())</f>
        <v>2.0374738073106472E-2</v>
      </c>
      <c r="M1634" s="178">
        <f>IFERROR(_xll.qlIndexFixing(Index1Y,$H1634,TRUE,_xll.ohTrigger(RecalcTrigger,Trigger1Y)),NA())</f>
        <v>2.0667972187276597E-2</v>
      </c>
      <c r="N1634" s="177">
        <f>IFERROR(_xll.qlIndexFixing(ONIndex1M,I1634,TRUE,_xll.ohTrigger(RecalcTrigger,Trigger1M)),NA())</f>
        <v>1.9743385929840152E-2</v>
      </c>
      <c r="O1634" s="44">
        <f>IFERROR(_xll.qlIndexFixing(ONIndex3M,I1634,TRUE,_xll.ohTrigger(RecalcTrigger,Trigger3M)),NA())</f>
        <v>2.0242954444381622E-2</v>
      </c>
      <c r="P1634" s="44">
        <f>IFERROR(_xll.qlIndexFixing(ONIndex6M,I1634,TRUE,_xll.ohTrigger(RecalcTrigger,Trigger6M)),NA())</f>
        <v>2.0311033301286807E-2</v>
      </c>
      <c r="Q1634" s="178">
        <f>IFERROR(_xll.qlIndexFixing(ONIndex1Y,I1634,TRUE,_xll.ohTrigger(RecalcTrigger,Trigger1Y)),NA())</f>
        <v>2.0528944947119099E-2</v>
      </c>
    </row>
    <row r="1635" spans="2:17" x14ac:dyDescent="0.2">
      <c r="B1635" s="39" t="s">
        <v>42</v>
      </c>
      <c r="D1635" s="42">
        <f>_xll.qlCalendarAdvance(Calendar,$D1634,B1635,"f",FALSE)</f>
        <v>50852</v>
      </c>
      <c r="E1635" s="172">
        <f>_xll.qlInterestRateIndexValueDate(IndexON,D1635)</f>
        <v>50852</v>
      </c>
      <c r="F1635" s="188">
        <f>IFERROR(_xll.qlIndexFixing(IndexON,D1635,TRUE,_xll.ohTrigger(RecalcTrigger,TriggerON)),NA())</f>
        <v>1.9372427763666433E-2</v>
      </c>
      <c r="H1635" s="42">
        <f>_xll.qlCalendarAdvance(Calendar,$H1634,B1635,"f",FALSE)</f>
        <v>50852</v>
      </c>
      <c r="I1635" s="172">
        <f>_xll.qlInterestRateIndexValueDate(Index1M,$H1635)</f>
        <v>50852</v>
      </c>
      <c r="J1635" s="177">
        <f>IFERROR(_xll.qlIndexFixing(Index1M,$H1635,TRUE,_xll.ohTrigger(RecalcTrigger,Trigger1M)),NA())</f>
        <v>1.975081227569182E-2</v>
      </c>
      <c r="K1635" s="44">
        <f>IFERROR(_xll.qlIndexFixing(Index3M,H1635,TRUE,_xll.ohTrigger(RecalcTrigger,Trigger3M)),NA())</f>
        <v>2.0269070147019647E-2</v>
      </c>
      <c r="L1635" s="44">
        <f>IFERROR(_xll.qlIndexFixing(Index6M,$H1635,TRUE,_xll.ohTrigger(RecalcTrigger,Trigger6M)),NA())</f>
        <v>2.0371863638715432E-2</v>
      </c>
      <c r="M1635" s="178">
        <f>IFERROR(_xll.qlIndexFixing(Index1Y,$H1635,TRUE,_xll.ohTrigger(RecalcTrigger,Trigger1Y)),NA())</f>
        <v>2.0665577972842537E-2</v>
      </c>
      <c r="N1635" s="177">
        <f>IFERROR(_xll.qlIndexFixing(ONIndex1M,I1635,TRUE,_xll.ohTrigger(RecalcTrigger,Trigger1M)),NA())</f>
        <v>1.9740389125766367E-2</v>
      </c>
      <c r="O1635" s="44">
        <f>IFERROR(_xll.qlIndexFixing(ONIndex3M,I1635,TRUE,_xll.ohTrigger(RecalcTrigger,Trigger3M)),NA())</f>
        <v>2.0239484562792898E-2</v>
      </c>
      <c r="P1635" s="44">
        <f>IFERROR(_xll.qlIndexFixing(ONIndex6M,I1635,TRUE,_xll.ohTrigger(RecalcTrigger,Trigger6M)),NA())</f>
        <v>2.0307678187553302E-2</v>
      </c>
      <c r="Q1635" s="178">
        <f>IFERROR(_xll.qlIndexFixing(ONIndex1Y,I1635,TRUE,_xll.ohTrigger(RecalcTrigger,Trigger1Y)),NA())</f>
        <v>2.0525454116687714E-2</v>
      </c>
    </row>
    <row r="1636" spans="2:17" x14ac:dyDescent="0.2">
      <c r="B1636" s="39" t="s">
        <v>42</v>
      </c>
      <c r="D1636" s="42">
        <f>_xll.qlCalendarAdvance(Calendar,$D1635,B1636,"f",FALSE)</f>
        <v>50859</v>
      </c>
      <c r="E1636" s="172">
        <f>_xll.qlInterestRateIndexValueDate(IndexON,D1636)</f>
        <v>50859</v>
      </c>
      <c r="F1636" s="188">
        <f>IFERROR(_xll.qlIndexFixing(IndexON,D1636,TRUE,_xll.ohTrigger(RecalcTrigger,TriggerON)),NA())</f>
        <v>1.936923939195756E-2</v>
      </c>
      <c r="H1636" s="42">
        <f>_xll.qlCalendarAdvance(Calendar,$H1635,B1636,"f",FALSE)</f>
        <v>50859</v>
      </c>
      <c r="I1636" s="172">
        <f>_xll.qlInterestRateIndexValueDate(Index1M,$H1636)</f>
        <v>50859</v>
      </c>
      <c r="J1636" s="177">
        <f>IFERROR(_xll.qlIndexFixing(Index1M,$H1636,TRUE,_xll.ohTrigger(RecalcTrigger,Trigger1M)),NA())</f>
        <v>1.9746948358609167E-2</v>
      </c>
      <c r="K1636" s="44">
        <f>IFERROR(_xll.qlIndexFixing(Index3M,H1636,TRUE,_xll.ohTrigger(RecalcTrigger,Trigger3M)),NA())</f>
        <v>2.0265845110828729E-2</v>
      </c>
      <c r="L1636" s="44">
        <f>IFERROR(_xll.qlIndexFixing(Index6M,$H1636,TRUE,_xll.ohTrigger(RecalcTrigger,Trigger6M)),NA())</f>
        <v>2.0369028603370934E-2</v>
      </c>
      <c r="M1636" s="178">
        <f>IFERROR(_xll.qlIndexFixing(Index1Y,$H1636,TRUE,_xll.ohTrigger(RecalcTrigger,Trigger1Y)),NA())</f>
        <v>2.0662786165661196E-2</v>
      </c>
      <c r="N1636" s="177">
        <f>IFERROR(_xll.qlIndexFixing(ONIndex1M,I1636,TRUE,_xll.ohTrigger(RecalcTrigger,Trigger1M)),NA())</f>
        <v>1.973743355285329E-2</v>
      </c>
      <c r="O1636" s="44">
        <f>IFERROR(_xll.qlIndexFixing(ONIndex3M,I1636,TRUE,_xll.ohTrigger(RecalcTrigger,Trigger3M)),NA())</f>
        <v>2.0236049489122943E-2</v>
      </c>
      <c r="P1636" s="44">
        <f>IFERROR(_xll.qlIndexFixing(ONIndex6M,I1636,TRUE,_xll.ohTrigger(RecalcTrigger,Trigger6M)),NA())</f>
        <v>2.0304362070534543E-2</v>
      </c>
      <c r="Q1636" s="178">
        <f>IFERROR(_xll.qlIndexFixing(ONIndex1Y,I1636,TRUE,_xll.ohTrigger(RecalcTrigger,Trigger1Y)),NA())</f>
        <v>2.0522007207667281E-2</v>
      </c>
    </row>
    <row r="1637" spans="2:17" x14ac:dyDescent="0.2">
      <c r="B1637" s="39" t="s">
        <v>42</v>
      </c>
      <c r="D1637" s="42">
        <f>_xll.qlCalendarAdvance(Calendar,$D1636,B1637,"f",FALSE)</f>
        <v>50866</v>
      </c>
      <c r="E1637" s="172">
        <f>_xll.qlInterestRateIndexValueDate(IndexON,D1637)</f>
        <v>50866</v>
      </c>
      <c r="F1637" s="188">
        <f>IFERROR(_xll.qlIndexFixing(IndexON,D1637,TRUE,_xll.ohTrigger(RecalcTrigger,TriggerON)),NA())</f>
        <v>1.9366085493932594E-2</v>
      </c>
      <c r="H1637" s="42">
        <f>_xll.qlCalendarAdvance(Calendar,$H1636,B1637,"f",FALSE)</f>
        <v>50866</v>
      </c>
      <c r="I1637" s="172">
        <f>_xll.qlInterestRateIndexValueDate(Index1M,$H1637)</f>
        <v>50866</v>
      </c>
      <c r="J1637" s="177">
        <f>IFERROR(_xll.qlIndexFixing(Index1M,$H1637,TRUE,_xll.ohTrigger(RecalcTrigger,Trigger1M)),NA())</f>
        <v>1.9744114986354349E-2</v>
      </c>
      <c r="K1637" s="44">
        <f>IFERROR(_xll.qlIndexFixing(Index3M,H1637,TRUE,_xll.ohTrigger(RecalcTrigger,Trigger3M)),NA())</f>
        <v>2.0262314838895724E-2</v>
      </c>
      <c r="L1637" s="44">
        <f>IFERROR(_xll.qlIndexFixing(Index6M,$H1637,TRUE,_xll.ohTrigger(RecalcTrigger,Trigger6M)),NA())</f>
        <v>2.0365852792743406E-2</v>
      </c>
      <c r="M1637" s="178">
        <f>IFERROR(_xll.qlIndexFixing(Index1Y,$H1637,TRUE,_xll.ohTrigger(RecalcTrigger,Trigger1Y)),NA())</f>
        <v>2.0660924047248713E-2</v>
      </c>
      <c r="N1637" s="177">
        <f>IFERROR(_xll.qlIndexFixing(ONIndex1M,I1637,TRUE,_xll.ohTrigger(RecalcTrigger,Trigger1M)),NA())</f>
        <v>1.9734519211181967E-2</v>
      </c>
      <c r="O1637" s="44">
        <f>IFERROR(_xll.qlIndexFixing(ONIndex3M,I1637,TRUE,_xll.ohTrigger(RecalcTrigger,Trigger3M)),NA())</f>
        <v>2.0232649223371757E-2</v>
      </c>
      <c r="P1637" s="44">
        <f>IFERROR(_xll.qlIndexFixing(ONIndex6M,I1637,TRUE,_xll.ohTrigger(RecalcTrigger,Trigger6M)),NA())</f>
        <v>2.0301084950311576E-2</v>
      </c>
      <c r="Q1637" s="178">
        <f>IFERROR(_xll.qlIndexFixing(ONIndex1Y,I1637,TRUE,_xll.ohTrigger(RecalcTrigger,Trigger1Y)),NA())</f>
        <v>2.0518604220057801E-2</v>
      </c>
    </row>
    <row r="1638" spans="2:17" x14ac:dyDescent="0.2">
      <c r="B1638" s="39" t="s">
        <v>42</v>
      </c>
      <c r="D1638" s="42">
        <f>_xll.qlCalendarAdvance(Calendar,$D1637,B1638,"f",FALSE)</f>
        <v>50873</v>
      </c>
      <c r="E1638" s="172">
        <f>_xll.qlInterestRateIndexValueDate(IndexON,D1638)</f>
        <v>50873</v>
      </c>
      <c r="F1638" s="188">
        <f>IFERROR(_xll.qlIndexFixing(IndexON,D1638,TRUE,_xll.ohTrigger(RecalcTrigger,TriggerON)),NA())</f>
        <v>1.936296606951049E-2</v>
      </c>
      <c r="H1638" s="42">
        <f>_xll.qlCalendarAdvance(Calendar,$H1637,B1638,"f",FALSE)</f>
        <v>50873</v>
      </c>
      <c r="I1638" s="172">
        <f>_xll.qlInterestRateIndexValueDate(Index1M,$H1638)</f>
        <v>50873</v>
      </c>
      <c r="J1638" s="177">
        <f>IFERROR(_xll.qlIndexFixing(Index1M,$H1638,TRUE,_xll.ohTrigger(RecalcTrigger,Trigger1M)),NA())</f>
        <v>1.9741322910583541E-2</v>
      </c>
      <c r="K1638" s="44">
        <f>IFERROR(_xll.qlIndexFixing(Index3M,H1638,TRUE,_xll.ohTrigger(RecalcTrigger,Trigger3M)),NA())</f>
        <v>2.0259157451004546E-2</v>
      </c>
      <c r="L1638" s="44">
        <f>IFERROR(_xll.qlIndexFixing(Index6M,$H1638,TRUE,_xll.ohTrigger(RecalcTrigger,Trigger6M)),NA())</f>
        <v>2.036309389397456E-2</v>
      </c>
      <c r="M1638" s="178">
        <f>IFERROR(_xll.qlIndexFixing(Index1Y,$H1638,TRUE,_xll.ohTrigger(RecalcTrigger,Trigger1Y)),NA())</f>
        <v>2.0658664335474454E-2</v>
      </c>
      <c r="N1638" s="177">
        <f>IFERROR(_xll.qlIndexFixing(ONIndex1M,I1638,TRUE,_xll.ohTrigger(RecalcTrigger,Trigger1M)),NA())</f>
        <v>1.9731646100590305E-2</v>
      </c>
      <c r="O1638" s="44">
        <f>IFERROR(_xll.qlIndexFixing(ONIndex3M,I1638,TRUE,_xll.ohTrigger(RecalcTrigger,Trigger3M)),NA())</f>
        <v>2.0229283765458295E-2</v>
      </c>
      <c r="P1638" s="44">
        <f>IFERROR(_xll.qlIndexFixing(ONIndex6M,I1638,TRUE,_xll.ohTrigger(RecalcTrigger,Trigger6M)),NA())</f>
        <v>2.029784682672231E-2</v>
      </c>
      <c r="Q1638" s="178">
        <f>IFERROR(_xll.qlIndexFixing(ONIndex1Y,I1638,TRUE,_xll.ohTrigger(RecalcTrigger,Trigger1Y)),NA())</f>
        <v>2.0515245153859274E-2</v>
      </c>
    </row>
    <row r="1639" spans="2:17" x14ac:dyDescent="0.2">
      <c r="B1639" s="39" t="s">
        <v>42</v>
      </c>
      <c r="D1639" s="42">
        <f>_xll.qlCalendarAdvance(Calendar,$D1638,B1639,"f",FALSE)</f>
        <v>50880</v>
      </c>
      <c r="E1639" s="172">
        <f>_xll.qlInterestRateIndexValueDate(IndexON,D1639)</f>
        <v>50880</v>
      </c>
      <c r="F1639" s="188">
        <f>IFERROR(_xll.qlIndexFixing(IndexON,D1639,TRUE,_xll.ohTrigger(RecalcTrigger,TriggerON)),NA())</f>
        <v>1.93598811186102E-2</v>
      </c>
      <c r="H1639" s="42">
        <f>_xll.qlCalendarAdvance(Calendar,$H1638,B1639,"f",FALSE)</f>
        <v>50880</v>
      </c>
      <c r="I1639" s="172">
        <f>_xll.qlInterestRateIndexValueDate(Index1M,$H1639)</f>
        <v>50880</v>
      </c>
      <c r="J1639" s="177">
        <f>IFERROR(_xll.qlIndexFixing(Index1M,$H1639,TRUE,_xll.ohTrigger(RecalcTrigger,Trigger1M)),NA())</f>
        <v>1.9738572131269727E-2</v>
      </c>
      <c r="K1639" s="44">
        <f>IFERROR(_xll.qlIndexFixing(Index3M,H1639,TRUE,_xll.ohTrigger(RecalcTrigger,Trigger3M)),NA())</f>
        <v>2.0256035047271286E-2</v>
      </c>
      <c r="L1639" s="44">
        <f>IFERROR(_xll.qlIndexFixing(Index6M,$H1639,TRUE,_xll.ohTrigger(RecalcTrigger,Trigger6M)),NA())</f>
        <v>2.0360374391561888E-2</v>
      </c>
      <c r="M1639" s="178">
        <f>IFERROR(_xll.qlIndexFixing(Index1Y,$H1639,TRUE,_xll.ohTrigger(RecalcTrigger,Trigger1Y)),NA())</f>
        <v>2.0656449457314721E-2</v>
      </c>
      <c r="N1639" s="177">
        <f>IFERROR(_xll.qlIndexFixing(ONIndex1M,I1639,TRUE,_xll.ohTrigger(RecalcTrigger,Trigger1M)),NA())</f>
        <v>1.9728814221240398E-2</v>
      </c>
      <c r="O1639" s="44">
        <f>IFERROR(_xll.qlIndexFixing(ONIndex3M,I1639,TRUE,_xll.ohTrigger(RecalcTrigger,Trigger3M)),NA())</f>
        <v>2.0225953115463602E-2</v>
      </c>
      <c r="P1639" s="44">
        <f>IFERROR(_xll.qlIndexFixing(ONIndex6M,I1639,TRUE,_xll.ohTrigger(RecalcTrigger,Trigger6M)),NA())</f>
        <v>2.029464769984779E-2</v>
      </c>
      <c r="Q1639" s="178">
        <f>IFERROR(_xll.qlIndexFixing(ONIndex1Y,I1639,TRUE,_xll.ohTrigger(RecalcTrigger,Trigger1Y)),NA())</f>
        <v>2.0511930009071699E-2</v>
      </c>
    </row>
    <row r="1640" spans="2:17" x14ac:dyDescent="0.2">
      <c r="B1640" s="39" t="s">
        <v>42</v>
      </c>
      <c r="D1640" s="42">
        <f>_xll.qlCalendarAdvance(Calendar,$D1639,B1640,"f",FALSE)</f>
        <v>50887</v>
      </c>
      <c r="E1640" s="172">
        <f>_xll.qlInterestRateIndexValueDate(IndexON,D1640)</f>
        <v>50887</v>
      </c>
      <c r="F1640" s="188">
        <f>IFERROR(_xll.qlIndexFixing(IndexON,D1640,TRUE,_xll.ohTrigger(RecalcTrigger,TriggerON)),NA())</f>
        <v>1.9356830641474865E-2</v>
      </c>
      <c r="H1640" s="42">
        <f>_xll.qlCalendarAdvance(Calendar,$H1639,B1640,"f",FALSE)</f>
        <v>50887</v>
      </c>
      <c r="I1640" s="172">
        <f>_xll.qlInterestRateIndexValueDate(Index1M,$H1640)</f>
        <v>50887</v>
      </c>
      <c r="J1640" s="177">
        <f>IFERROR(_xll.qlIndexFixing(Index1M,$H1640,TRUE,_xll.ohTrigger(RecalcTrigger,Trigger1M)),NA())</f>
        <v>1.9735862648385893E-2</v>
      </c>
      <c r="K1640" s="44">
        <f>IFERROR(_xll.qlIndexFixing(Index3M,H1640,TRUE,_xll.ohTrigger(RecalcTrigger,Trigger3M)),NA())</f>
        <v>2.0252947627614894E-2</v>
      </c>
      <c r="L1640" s="44">
        <f>IFERROR(_xll.qlIndexFixing(Index6M,$H1640,TRUE,_xll.ohTrigger(RecalcTrigger,Trigger6M)),NA())</f>
        <v>2.0357694285345951E-2</v>
      </c>
      <c r="M1640" s="178">
        <f>IFERROR(_xll.qlIndexFixing(Index1Y,$H1640,TRUE,_xll.ohTrigger(RecalcTrigger,Trigger1Y)),NA())</f>
        <v>2.0654279412477432E-2</v>
      </c>
      <c r="N1640" s="177">
        <f>IFERROR(_xll.qlIndexFixing(ONIndex1M,I1640,TRUE,_xll.ohTrigger(RecalcTrigger,Trigger1M)),NA())</f>
        <v>1.9726023573132245E-2</v>
      </c>
      <c r="O1640" s="44">
        <f>IFERROR(_xll.qlIndexFixing(ONIndex3M,I1640,TRUE,_xll.ohTrigger(RecalcTrigger,Trigger3M)),NA())</f>
        <v>2.0222657273225586E-2</v>
      </c>
      <c r="P1640" s="44">
        <f>IFERROR(_xll.qlIndexFixing(ONIndex6M,I1640,TRUE,_xll.ohTrigger(RecalcTrigger,Trigger6M)),NA())</f>
        <v>2.0291487569688016E-2</v>
      </c>
      <c r="Q1640" s="178">
        <f>IFERROR(_xll.qlIndexFixing(ONIndex1Y,I1640,TRUE,_xll.ohTrigger(RecalcTrigger,Trigger1Y)),NA())</f>
        <v>2.0508658785695077E-2</v>
      </c>
    </row>
    <row r="1641" spans="2:17" x14ac:dyDescent="0.2">
      <c r="B1641" s="39" t="s">
        <v>42</v>
      </c>
      <c r="D1641" s="42">
        <f>_xll.qlCalendarAdvance(Calendar,$D1640,B1641,"f",FALSE)</f>
        <v>50894</v>
      </c>
      <c r="E1641" s="172">
        <f>_xll.qlInterestRateIndexValueDate(IndexON,D1641)</f>
        <v>50894</v>
      </c>
      <c r="F1641" s="188">
        <f>IFERROR(_xll.qlIndexFixing(IndexON,D1641,TRUE,_xll.ohTrigger(RecalcTrigger,TriggerON)),NA())</f>
        <v>1.9353814637861344E-2</v>
      </c>
      <c r="H1641" s="42">
        <f>_xll.qlCalendarAdvance(Calendar,$H1640,B1641,"f",FALSE)</f>
        <v>50894</v>
      </c>
      <c r="I1641" s="172">
        <f>_xll.qlInterestRateIndexValueDate(Index1M,$H1641)</f>
        <v>50894</v>
      </c>
      <c r="J1641" s="177">
        <f>IFERROR(_xll.qlIndexFixing(Index1M,$H1641,TRUE,_xll.ohTrigger(RecalcTrigger,Trigger1M)),NA())</f>
        <v>1.9734234118169908E-2</v>
      </c>
      <c r="K1641" s="44">
        <f>IFERROR(_xll.qlIndexFixing(Index3M,H1641,TRUE,_xll.ohTrigger(RecalcTrigger,Trigger3M)),NA())</f>
        <v>2.0250244722443855E-2</v>
      </c>
      <c r="L1641" s="44">
        <f>IFERROR(_xll.qlIndexFixing(Index6M,$H1641,TRUE,_xll.ohTrigger(RecalcTrigger,Trigger6M)),NA())</f>
        <v>2.035544440658835E-2</v>
      </c>
      <c r="M1641" s="178">
        <f>IFERROR(_xll.qlIndexFixing(Index1Y,$H1641,TRUE,_xll.ohTrigger(RecalcTrigger,Trigger1Y)),NA())</f>
        <v>2.0652154200675385E-2</v>
      </c>
      <c r="N1641" s="177">
        <f>IFERROR(_xll.qlIndexFixing(ONIndex1M,I1641,TRUE,_xll.ohTrigger(RecalcTrigger,Trigger1M)),NA())</f>
        <v>1.9723274156103754E-2</v>
      </c>
      <c r="O1641" s="44">
        <f>IFERROR(_xll.qlIndexFixing(ONIndex3M,I1641,TRUE,_xll.ohTrigger(RecalcTrigger,Trigger3M)),NA())</f>
        <v>2.021939623890634E-2</v>
      </c>
      <c r="P1641" s="44">
        <f>IFERROR(_xll.qlIndexFixing(ONIndex6M,I1641,TRUE,_xll.ohTrigger(RecalcTrigger,Trigger6M)),NA())</f>
        <v>2.0288366436242988E-2</v>
      </c>
      <c r="Q1641" s="178">
        <f>IFERROR(_xll.qlIndexFixing(ONIndex1Y,I1641,TRUE,_xll.ohTrigger(RecalcTrigger,Trigger1Y)),NA())</f>
        <v>2.0505431483648362E-2</v>
      </c>
    </row>
    <row r="1642" spans="2:17" x14ac:dyDescent="0.2">
      <c r="B1642" s="39" t="s">
        <v>42</v>
      </c>
      <c r="D1642" s="42">
        <f>_xll.qlCalendarAdvance(Calendar,$D1641,B1642,"f",FALSE)</f>
        <v>50901</v>
      </c>
      <c r="E1642" s="172">
        <f>_xll.qlInterestRateIndexValueDate(IndexON,D1642)</f>
        <v>50901</v>
      </c>
      <c r="F1642" s="188">
        <f>IFERROR(_xll.qlIndexFixing(IndexON,D1642,TRUE,_xll.ohTrigger(RecalcTrigger,TriggerON)),NA())</f>
        <v>1.9350833107850685E-2</v>
      </c>
      <c r="H1642" s="42">
        <f>_xll.qlCalendarAdvance(Calendar,$H1641,B1642,"f",FALSE)</f>
        <v>50901</v>
      </c>
      <c r="I1642" s="172">
        <f>_xll.qlInterestRateIndexValueDate(Index1M,$H1642)</f>
        <v>50901</v>
      </c>
      <c r="J1642" s="177">
        <f>IFERROR(_xll.qlIndexFixing(Index1M,$H1642,TRUE,_xll.ohTrigger(RecalcTrigger,Trigger1M)),NA())</f>
        <v>1.9731615653003194E-2</v>
      </c>
      <c r="K1642" s="44">
        <f>IFERROR(_xll.qlIndexFixing(Index3M,H1642,TRUE,_xll.ohTrigger(RecalcTrigger,Trigger3M)),NA())</f>
        <v>2.0247229602706099E-2</v>
      </c>
      <c r="L1642" s="44">
        <f>IFERROR(_xll.qlIndexFixing(Index6M,$H1642,TRUE,_xll.ohTrigger(RecalcTrigger,Trigger6M)),NA())</f>
        <v>2.0352845762097588E-2</v>
      </c>
      <c r="M1642" s="178">
        <f>IFERROR(_xll.qlIndexFixing(Index1Y,$H1642,TRUE,_xll.ohTrigger(RecalcTrigger,Trigger1Y)),NA())</f>
        <v>2.0650073821628239E-2</v>
      </c>
      <c r="N1642" s="177">
        <f>IFERROR(_xll.qlIndexFixing(ONIndex1M,I1642,TRUE,_xll.ohTrigger(RecalcTrigger,Trigger1M)),NA())</f>
        <v>1.972056597023597E-2</v>
      </c>
      <c r="O1642" s="44">
        <f>IFERROR(_xll.qlIndexFixing(ONIndex3M,I1642,TRUE,_xll.ohTrigger(RecalcTrigger,Trigger3M)),NA())</f>
        <v>2.0216170012424817E-2</v>
      </c>
      <c r="P1642" s="44">
        <f>IFERROR(_xll.qlIndexFixing(ONIndex6M,I1642,TRUE,_xll.ohTrigger(RecalcTrigger,Trigger6M)),NA())</f>
        <v>2.0285284299512707E-2</v>
      </c>
      <c r="Q1642" s="178">
        <f>IFERROR(_xll.qlIndexFixing(ONIndex1Y,I1642,TRUE,_xll.ohTrigger(RecalcTrigger,Trigger1Y)),NA())</f>
        <v>2.0502248103012599E-2</v>
      </c>
    </row>
    <row r="1643" spans="2:17" x14ac:dyDescent="0.2">
      <c r="B1643" s="39" t="s">
        <v>42</v>
      </c>
      <c r="D1643" s="42">
        <f>_xll.qlCalendarAdvance(Calendar,$D1642,B1643,"f",FALSE)</f>
        <v>50908</v>
      </c>
      <c r="E1643" s="172">
        <f>_xll.qlInterestRateIndexValueDate(IndexON,D1643)</f>
        <v>50908</v>
      </c>
      <c r="F1643" s="188">
        <f>IFERROR(_xll.qlIndexFixing(IndexON,D1643,TRUE,_xll.ohTrigger(RecalcTrigger,TriggerON)),NA())</f>
        <v>1.9347886051442886E-2</v>
      </c>
      <c r="H1643" s="42">
        <f>_xll.qlCalendarAdvance(Calendar,$H1642,B1643,"f",FALSE)</f>
        <v>50908</v>
      </c>
      <c r="I1643" s="172">
        <f>_xll.qlInterestRateIndexValueDate(Index1M,$H1643)</f>
        <v>50908</v>
      </c>
      <c r="J1643" s="177">
        <f>IFERROR(_xll.qlIndexFixing(Index1M,$H1643,TRUE,_xll.ohTrigger(RecalcTrigger,Trigger1M)),NA())</f>
        <v>1.9729038490926991E-2</v>
      </c>
      <c r="K1643" s="44">
        <f>IFERROR(_xll.qlIndexFixing(Index3M,H1643,TRUE,_xll.ohTrigger(RecalcTrigger,Trigger3M)),NA())</f>
        <v>2.0244249468760789E-2</v>
      </c>
      <c r="L1643" s="44">
        <f>IFERROR(_xll.qlIndexFixing(Index6M,$H1643,TRUE,_xll.ohTrigger(RecalcTrigger,Trigger6M)),NA())</f>
        <v>2.0350286515533254E-2</v>
      </c>
      <c r="M1643" s="178">
        <f>IFERROR(_xll.qlIndexFixing(Index1Y,$H1643,TRUE,_xll.ohTrigger(RecalcTrigger,Trigger1Y)),NA())</f>
        <v>2.0648038275060968E-2</v>
      </c>
      <c r="N1643" s="177">
        <f>IFERROR(_xll.qlIndexFixing(ONIndex1M,I1643,TRUE,_xll.ohTrigger(RecalcTrigger,Trigger1M)),NA())</f>
        <v>1.9717899015609941E-2</v>
      </c>
      <c r="O1643" s="44">
        <f>IFERROR(_xll.qlIndexFixing(ONIndex3M,I1643,TRUE,_xll.ohTrigger(RecalcTrigger,Trigger3M)),NA())</f>
        <v>2.0212978593862063E-2</v>
      </c>
      <c r="P1643" s="44">
        <f>IFERROR(_xll.qlIndexFixing(ONIndex6M,I1643,TRUE,_xll.ohTrigger(RecalcTrigger,Trigger6M)),NA())</f>
        <v>2.0282241159497172E-2</v>
      </c>
      <c r="Q1643" s="178">
        <f>IFERROR(_xll.qlIndexFixing(ONIndex1Y,I1643,TRUE,_xll.ohTrigger(RecalcTrigger,Trigger1Y)),NA())</f>
        <v>2.0499108643787789E-2</v>
      </c>
    </row>
    <row r="1644" spans="2:17" x14ac:dyDescent="0.2">
      <c r="B1644" s="39" t="s">
        <v>42</v>
      </c>
      <c r="D1644" s="42">
        <f>_xll.qlCalendarAdvance(Calendar,$D1643,B1644,"f",FALSE)</f>
        <v>50915</v>
      </c>
      <c r="E1644" s="172">
        <f>_xll.qlInterestRateIndexValueDate(IndexON,D1644)</f>
        <v>50915</v>
      </c>
      <c r="F1644" s="188">
        <f>IFERROR(_xll.qlIndexFixing(IndexON,D1644,TRUE,_xll.ohTrigger(RecalcTrigger,TriggerON)),NA())</f>
        <v>1.9344973468637949E-2</v>
      </c>
      <c r="H1644" s="42">
        <f>_xll.qlCalendarAdvance(Calendar,$H1643,B1644,"f",FALSE)</f>
        <v>50915</v>
      </c>
      <c r="I1644" s="172">
        <f>_xll.qlInterestRateIndexValueDate(Index1M,$H1644)</f>
        <v>50915</v>
      </c>
      <c r="J1644" s="177">
        <f>IFERROR(_xll.qlIndexFixing(Index1M,$H1644,TRUE,_xll.ohTrigger(RecalcTrigger,Trigger1M)),NA())</f>
        <v>1.9726502631906916E-2</v>
      </c>
      <c r="K1644" s="44">
        <f>IFERROR(_xll.qlIndexFixing(Index3M,H1644,TRUE,_xll.ohTrigger(RecalcTrigger,Trigger3M)),NA())</f>
        <v>2.0241304320529532E-2</v>
      </c>
      <c r="L1644" s="44">
        <f>IFERROR(_xll.qlIndexFixing(Index6M,$H1644,TRUE,_xll.ohTrigger(RecalcTrigger,Trigger6M)),NA())</f>
        <v>2.0347766666743389E-2</v>
      </c>
      <c r="M1644" s="178">
        <f>IFERROR(_xll.qlIndexFixing(Index1Y,$H1644,TRUE,_xll.ohTrigger(RecalcTrigger,Trigger1Y)),NA())</f>
        <v>2.0646047560704747E-2</v>
      </c>
      <c r="N1644" s="177">
        <f>IFERROR(_xll.qlIndexFixing(ONIndex1M,I1644,TRUE,_xll.ohTrigger(RecalcTrigger,Trigger1M)),NA())</f>
        <v>1.9715273292063573E-2</v>
      </c>
      <c r="O1644" s="44">
        <f>IFERROR(_xll.qlIndexFixing(ONIndex3M,I1644,TRUE,_xll.ohTrigger(RecalcTrigger,Trigger3M)),NA())</f>
        <v>2.0209821983137033E-2</v>
      </c>
      <c r="P1644" s="44">
        <f>IFERROR(_xll.qlIndexFixing(ONIndex6M,I1644,TRUE,_xll.ohTrigger(RecalcTrigger,Trigger6M)),NA())</f>
        <v>2.0279237016196383E-2</v>
      </c>
      <c r="Q1644" s="178">
        <f>IFERROR(_xll.qlIndexFixing(ONIndex1Y,I1644,TRUE,_xll.ohTrigger(RecalcTrigger,Trigger1Y)),NA())</f>
        <v>2.0496013106054978E-2</v>
      </c>
    </row>
    <row r="1645" spans="2:17" x14ac:dyDescent="0.2">
      <c r="B1645" s="39" t="s">
        <v>42</v>
      </c>
      <c r="D1645" s="42">
        <f>_xll.qlCalendarAdvance(Calendar,$D1644,B1645,"f",FALSE)</f>
        <v>50922</v>
      </c>
      <c r="E1645" s="172">
        <f>_xll.qlInterestRateIndexValueDate(IndexON,D1645)</f>
        <v>50922</v>
      </c>
      <c r="F1645" s="188">
        <f>IFERROR(_xll.qlIndexFixing(IndexON,D1645,TRUE,_xll.ohTrigger(RecalcTrigger,TriggerON)),NA())</f>
        <v>1.9342095359435874E-2</v>
      </c>
      <c r="H1645" s="42">
        <f>_xll.qlCalendarAdvance(Calendar,$H1644,B1645,"f",FALSE)</f>
        <v>50922</v>
      </c>
      <c r="I1645" s="172">
        <f>_xll.qlInterestRateIndexValueDate(Index1M,$H1645)</f>
        <v>50922</v>
      </c>
      <c r="J1645" s="177">
        <f>IFERROR(_xll.qlIndexFixing(Index1M,$H1645,TRUE,_xll.ohTrigger(RecalcTrigger,Trigger1M)),NA())</f>
        <v>1.9722934679430353E-2</v>
      </c>
      <c r="K1645" s="44">
        <f>IFERROR(_xll.qlIndexFixing(Index3M,H1645,TRUE,_xll.ohTrigger(RecalcTrigger,Trigger3M)),NA())</f>
        <v>2.0238394157935682E-2</v>
      </c>
      <c r="L1645" s="44">
        <f>IFERROR(_xll.qlIndexFixing(Index6M,$H1645,TRUE,_xll.ohTrigger(RecalcTrigger,Trigger6M)),NA())</f>
        <v>2.0344884691807574E-2</v>
      </c>
      <c r="M1645" s="178">
        <f>IFERROR(_xll.qlIndexFixing(Index1Y,$H1645,TRUE,_xll.ohTrigger(RecalcTrigger,Trigger1Y)),NA())</f>
        <v>2.0644101678296504E-2</v>
      </c>
      <c r="N1645" s="177">
        <f>IFERROR(_xll.qlIndexFixing(ONIndex1M,I1645,TRUE,_xll.ohTrigger(RecalcTrigger,Trigger1M)),NA())</f>
        <v>1.9712688799840006E-2</v>
      </c>
      <c r="O1645" s="44">
        <f>IFERROR(_xll.qlIndexFixing(ONIndex3M,I1645,TRUE,_xll.ohTrigger(RecalcTrigger,Trigger3M)),NA())</f>
        <v>2.0206700180330772E-2</v>
      </c>
      <c r="P1645" s="44">
        <f>IFERROR(_xll.qlIndexFixing(ONIndex6M,I1645,TRUE,_xll.ohTrigger(RecalcTrigger,Trigger6M)),NA())</f>
        <v>2.0276271869610341E-2</v>
      </c>
      <c r="Q1645" s="178">
        <f>IFERROR(_xll.qlIndexFixing(ONIndex1Y,I1645,TRUE,_xll.ohTrigger(RecalcTrigger,Trigger1Y)),NA())</f>
        <v>2.0492961489571027E-2</v>
      </c>
    </row>
    <row r="1646" spans="2:17" x14ac:dyDescent="0.2">
      <c r="B1646" s="39" t="s">
        <v>42</v>
      </c>
      <c r="D1646" s="42">
        <f>_xll.qlCalendarAdvance(Calendar,$D1645,B1646,"f",FALSE)</f>
        <v>50929</v>
      </c>
      <c r="E1646" s="172">
        <f>_xll.qlInterestRateIndexValueDate(IndexON,D1646)</f>
        <v>50929</v>
      </c>
      <c r="F1646" s="188">
        <f>IFERROR(_xll.qlIndexFixing(IndexON,D1646,TRUE,_xll.ohTrigger(RecalcTrigger,TriggerON)),NA())</f>
        <v>1.9339251723836659E-2</v>
      </c>
      <c r="H1646" s="42">
        <f>_xll.qlCalendarAdvance(Calendar,$H1645,B1646,"f",FALSE)</f>
        <v>50929</v>
      </c>
      <c r="I1646" s="172">
        <f>_xll.qlInterestRateIndexValueDate(Index1M,$H1646)</f>
        <v>50929</v>
      </c>
      <c r="J1646" s="177">
        <f>IFERROR(_xll.qlIndexFixing(Index1M,$H1646,TRUE,_xll.ohTrigger(RecalcTrigger,Trigger1M)),NA())</f>
        <v>1.9720472974548264E-2</v>
      </c>
      <c r="K1646" s="44">
        <f>IFERROR(_xll.qlIndexFixing(Index3M,H1646,TRUE,_xll.ohTrigger(RecalcTrigger,Trigger3M)),NA())</f>
        <v>2.0235518980899949E-2</v>
      </c>
      <c r="L1646" s="44">
        <f>IFERROR(_xll.qlIndexFixing(Index6M,$H1646,TRUE,_xll.ohTrigger(RecalcTrigger,Trigger6M)),NA())</f>
        <v>2.0342440959555442E-2</v>
      </c>
      <c r="M1646" s="178">
        <f>IFERROR(_xll.qlIndexFixing(Index1Y,$H1646,TRUE,_xll.ohTrigger(RecalcTrigger,Trigger1Y)),NA())</f>
        <v>2.0642200627579155E-2</v>
      </c>
      <c r="N1646" s="177">
        <f>IFERROR(_xll.qlIndexFixing(ONIndex1M,I1646,TRUE,_xll.ohTrigger(RecalcTrigger,Trigger1M)),NA())</f>
        <v>1.97101455386961E-2</v>
      </c>
      <c r="O1646" s="44">
        <f>IFERROR(_xll.qlIndexFixing(ONIndex3M,I1646,TRUE,_xll.ohTrigger(RecalcTrigger,Trigger3M)),NA())</f>
        <v>2.0203613185281188E-2</v>
      </c>
      <c r="P1646" s="44">
        <f>IFERROR(_xll.qlIndexFixing(ONIndex6M,I1646,TRUE,_xll.ohTrigger(RecalcTrigger,Trigger6M)),NA())</f>
        <v>2.0273345719739044E-2</v>
      </c>
      <c r="Q1646" s="178">
        <f>IFERROR(_xll.qlIndexFixing(ONIndex1Y,I1646,TRUE,_xll.ohTrigger(RecalcTrigger,Trigger1Y)),NA())</f>
        <v>2.0489953794660121E-2</v>
      </c>
    </row>
    <row r="1647" spans="2:17" x14ac:dyDescent="0.2">
      <c r="B1647" s="39" t="s">
        <v>42</v>
      </c>
      <c r="D1647" s="42">
        <f>_xll.qlCalendarAdvance(Calendar,$D1646,B1647,"f",FALSE)</f>
        <v>50936</v>
      </c>
      <c r="E1647" s="172">
        <f>_xll.qlInterestRateIndexValueDate(IndexON,D1647)</f>
        <v>50936</v>
      </c>
      <c r="F1647" s="188">
        <f>IFERROR(_xll.qlIndexFixing(IndexON,D1647,TRUE,_xll.ohTrigger(RecalcTrigger,TriggerON)),NA())</f>
        <v>1.9336442561921352E-2</v>
      </c>
      <c r="H1647" s="42">
        <f>_xll.qlCalendarAdvance(Calendar,$H1646,B1647,"f",FALSE)</f>
        <v>50936</v>
      </c>
      <c r="I1647" s="172">
        <f>_xll.qlInterestRateIndexValueDate(Index1M,$H1647)</f>
        <v>50936</v>
      </c>
      <c r="J1647" s="177">
        <f>IFERROR(_xll.qlIndexFixing(Index1M,$H1647,TRUE,_xll.ohTrigger(RecalcTrigger,Trigger1M)),NA())</f>
        <v>1.9718052565912452E-2</v>
      </c>
      <c r="K1647" s="44">
        <f>IFERROR(_xll.qlIndexFixing(Index3M,H1647,TRUE,_xll.ohTrigger(RecalcTrigger,Trigger3M)),NA())</f>
        <v>2.0232678789349225E-2</v>
      </c>
      <c r="L1647" s="44">
        <f>IFERROR(_xll.qlIndexFixing(Index6M,$H1647,TRUE,_xll.ohTrigger(RecalcTrigger,Trigger6M)),NA())</f>
        <v>2.0340036622449105E-2</v>
      </c>
      <c r="M1647" s="178">
        <f>IFERROR(_xll.qlIndexFixing(Index1Y,$H1647,TRUE,_xll.ohTrigger(RecalcTrigger,Trigger1Y)),NA())</f>
        <v>2.0640344408301144E-2</v>
      </c>
      <c r="N1647" s="177">
        <f>IFERROR(_xll.qlIndexFixing(ONIndex1M,I1647,TRUE,_xll.ohTrigger(RecalcTrigger,Trigger1M)),NA())</f>
        <v>1.9707643508712902E-2</v>
      </c>
      <c r="O1647" s="44">
        <f>IFERROR(_xll.qlIndexFixing(ONIndex3M,I1647,TRUE,_xll.ohTrigger(RecalcTrigger,Trigger3M)),NA())</f>
        <v>2.0200560998150374E-2</v>
      </c>
      <c r="P1647" s="44">
        <f>IFERROR(_xll.qlIndexFixing(ONIndex6M,I1647,TRUE,_xll.ohTrigger(RecalcTrigger,Trigger6M)),NA())</f>
        <v>2.0270458566582494E-2</v>
      </c>
      <c r="Q1647" s="178">
        <f>IFERROR(_xll.qlIndexFixing(ONIndex1Y,I1647,TRUE,_xll.ohTrigger(RecalcTrigger,Trigger1Y)),NA())</f>
        <v>2.0486990020998075E-2</v>
      </c>
    </row>
    <row r="1648" spans="2:17" x14ac:dyDescent="0.2">
      <c r="B1648" s="39" t="s">
        <v>42</v>
      </c>
      <c r="D1648" s="42">
        <f>_xll.qlCalendarAdvance(Calendar,$D1647,B1648,"f",FALSE)</f>
        <v>50943</v>
      </c>
      <c r="E1648" s="172">
        <f>_xll.qlInterestRateIndexValueDate(IndexON,D1648)</f>
        <v>50943</v>
      </c>
      <c r="F1648" s="188">
        <f>IFERROR(_xll.qlIndexFixing(IndexON,D1648,TRUE,_xll.ohTrigger(RecalcTrigger,TriggerON)),NA())</f>
        <v>1.9333667873608906E-2</v>
      </c>
      <c r="H1648" s="42">
        <f>_xll.qlCalendarAdvance(Calendar,$H1647,B1648,"f",FALSE)</f>
        <v>50943</v>
      </c>
      <c r="I1648" s="172">
        <f>_xll.qlInterestRateIndexValueDate(Index1M,$H1648)</f>
        <v>50943</v>
      </c>
      <c r="J1648" s="177">
        <f>IFERROR(_xll.qlIndexFixing(Index1M,$H1648,TRUE,_xll.ohTrigger(RecalcTrigger,Trigger1M)),NA())</f>
        <v>1.9715673453495897E-2</v>
      </c>
      <c r="K1648" s="44">
        <f>IFERROR(_xll.qlIndexFixing(Index3M,H1648,TRUE,_xll.ohTrigger(RecalcTrigger,Trigger3M)),NA())</f>
        <v>2.0229873583208623E-2</v>
      </c>
      <c r="L1648" s="44">
        <f>IFERROR(_xll.qlIndexFixing(Index6M,$H1648,TRUE,_xll.ohTrigger(RecalcTrigger,Trigger6M)),NA())</f>
        <v>2.0337671680346395E-2</v>
      </c>
      <c r="M1648" s="178">
        <f>IFERROR(_xll.qlIndexFixing(Index1Y,$H1648,TRUE,_xll.ohTrigger(RecalcTrigger,Trigger1Y)),NA())</f>
        <v>2.0638533020218005E-2</v>
      </c>
      <c r="N1648" s="177">
        <f>IFERROR(_xll.qlIndexFixing(ONIndex1M,I1648,TRUE,_xll.ohTrigger(RecalcTrigger,Trigger1M)),NA())</f>
        <v>1.9705182709971458E-2</v>
      </c>
      <c r="O1648" s="44">
        <f>IFERROR(_xll.qlIndexFixing(ONIndex3M,I1648,TRUE,_xll.ohTrigger(RecalcTrigger,Trigger3M)),NA())</f>
        <v>2.019754361893833E-2</v>
      </c>
      <c r="P1648" s="44">
        <f>IFERROR(_xll.qlIndexFixing(ONIndex6M,I1648,TRUE,_xll.ohTrigger(RecalcTrigger,Trigger6M)),NA())</f>
        <v>2.0267610410059644E-2</v>
      </c>
      <c r="Q1648" s="178">
        <f>IFERROR(_xll.qlIndexFixing(ONIndex1Y,I1648,TRUE,_xll.ohTrigger(RecalcTrigger,Trigger1Y)),NA())</f>
        <v>2.0484070168828028E-2</v>
      </c>
    </row>
    <row r="1649" spans="2:17" x14ac:dyDescent="0.2">
      <c r="B1649" s="39" t="s">
        <v>42</v>
      </c>
      <c r="D1649" s="42">
        <f>_xll.qlCalendarAdvance(Calendar,$D1648,B1649,"f",FALSE)</f>
        <v>50950</v>
      </c>
      <c r="E1649" s="172">
        <f>_xll.qlInterestRateIndexValueDate(IndexON,D1649)</f>
        <v>50950</v>
      </c>
      <c r="F1649" s="188">
        <f>IFERROR(_xll.qlIndexFixing(IndexON,D1649,TRUE,_xll.ohTrigger(RecalcTrigger,TriggerON)),NA())</f>
        <v>1.9330927658899322E-2</v>
      </c>
      <c r="H1649" s="42">
        <f>_xll.qlCalendarAdvance(Calendar,$H1648,B1649,"f",FALSE)</f>
        <v>50950</v>
      </c>
      <c r="I1649" s="172">
        <f>_xll.qlInterestRateIndexValueDate(Index1M,$H1649)</f>
        <v>50950</v>
      </c>
      <c r="J1649" s="177">
        <f>IFERROR(_xll.qlIndexFixing(Index1M,$H1649,TRUE,_xll.ohTrigger(RecalcTrigger,Trigger1M)),NA())</f>
        <v>1.9713335637274287E-2</v>
      </c>
      <c r="K1649" s="44">
        <f>IFERROR(_xll.qlIndexFixing(Index3M,H1649,TRUE,_xll.ohTrigger(RecalcTrigger,Trigger3M)),NA())</f>
        <v>2.0227103362403267E-2</v>
      </c>
      <c r="L1649" s="44">
        <f>IFERROR(_xll.qlIndexFixing(Index6M,$H1649,TRUE,_xll.ohTrigger(RecalcTrigger,Trigger6M)),NA())</f>
        <v>2.0335346133109583E-2</v>
      </c>
      <c r="M1649" s="178">
        <f>IFERROR(_xll.qlIndexFixing(Index1Y,$H1649,TRUE,_xll.ohTrigger(RecalcTrigger,Trigger1Y)),NA())</f>
        <v>2.0636766463089696E-2</v>
      </c>
      <c r="N1649" s="177">
        <f>IFERROR(_xll.qlIndexFixing(ONIndex1M,I1649,TRUE,_xll.ohTrigger(RecalcTrigger,Trigger1M)),NA())</f>
        <v>1.9702763142309676E-2</v>
      </c>
      <c r="O1649" s="44">
        <f>IFERROR(_xll.qlIndexFixing(ONIndex3M,I1649,TRUE,_xll.ohTrigger(RecalcTrigger,Trigger3M)),NA())</f>
        <v>2.0194561047564008E-2</v>
      </c>
      <c r="P1649" s="44">
        <f>IFERROR(_xll.qlIndexFixing(ONIndex6M,I1649,TRUE,_xll.ohTrigger(RecalcTrigger,Trigger6M)),NA())</f>
        <v>2.0264801250332587E-2</v>
      </c>
      <c r="Q1649" s="178">
        <f>IFERROR(_xll.qlIndexFixing(ONIndex1Y,I1649,TRUE,_xll.ohTrigger(RecalcTrigger,Trigger1Y)),NA())</f>
        <v>2.0481194237906841E-2</v>
      </c>
    </row>
    <row r="1650" spans="2:17" x14ac:dyDescent="0.2">
      <c r="B1650" s="39" t="s">
        <v>42</v>
      </c>
      <c r="D1650" s="42">
        <f>_xll.qlCalendarAdvance(Calendar,$D1649,B1650,"f",FALSE)</f>
        <v>50957</v>
      </c>
      <c r="E1650" s="172">
        <f>_xll.qlInterestRateIndexValueDate(IndexON,D1650)</f>
        <v>50957</v>
      </c>
      <c r="F1650" s="188">
        <f>IFERROR(_xll.qlIndexFixing(IndexON,D1650,TRUE,_xll.ohTrigger(RecalcTrigger,TriggerON)),NA())</f>
        <v>1.9328221917630506E-2</v>
      </c>
      <c r="H1650" s="42">
        <f>_xll.qlCalendarAdvance(Calendar,$H1649,B1650,"f",FALSE)</f>
        <v>50957</v>
      </c>
      <c r="I1650" s="172">
        <f>_xll.qlInterestRateIndexValueDate(Index1M,$H1650)</f>
        <v>50957</v>
      </c>
      <c r="J1650" s="177">
        <f>IFERROR(_xll.qlIndexFixing(Index1M,$H1650,TRUE,_xll.ohTrigger(RecalcTrigger,Trigger1M)),NA())</f>
        <v>1.971215484049892E-2</v>
      </c>
      <c r="K1650" s="44">
        <f>IFERROR(_xll.qlIndexFixing(Index3M,H1650,TRUE,_xll.ohTrigger(RecalcTrigger,Trigger3M)),NA())</f>
        <v>2.0224368126860917E-2</v>
      </c>
      <c r="L1650" s="44">
        <f>IFERROR(_xll.qlIndexFixing(Index6M,$H1650,TRUE,_xll.ohTrigger(RecalcTrigger,Trigger6M)),NA())</f>
        <v>2.0333474919113661E-2</v>
      </c>
      <c r="M1650" s="178">
        <f>IFERROR(_xll.qlIndexFixing(Index1Y,$H1650,TRUE,_xll.ohTrigger(RecalcTrigger,Trigger1Y)),NA())</f>
        <v>2.0635044736682821E-2</v>
      </c>
      <c r="N1650" s="177">
        <f>IFERROR(_xll.qlIndexFixing(ONIndex1M,I1650,TRUE,_xll.ohTrigger(RecalcTrigger,Trigger1M)),NA())</f>
        <v>1.9700384805808602E-2</v>
      </c>
      <c r="O1650" s="44">
        <f>IFERROR(_xll.qlIndexFixing(ONIndex3M,I1650,TRUE,_xll.ohTrigger(RecalcTrigger,Trigger3M)),NA())</f>
        <v>2.0191613283946364E-2</v>
      </c>
      <c r="P1650" s="44">
        <f>IFERROR(_xll.qlIndexFixing(ONIndex6M,I1650,TRUE,_xll.ohTrigger(RecalcTrigger,Trigger6M)),NA())</f>
        <v>2.0262031087320276E-2</v>
      </c>
      <c r="Q1650" s="178">
        <f>IFERROR(_xll.qlIndexFixing(ONIndex1Y,I1650,TRUE,_xll.ohTrigger(RecalcTrigger,Trigger1Y)),NA())</f>
        <v>2.0478362228396607E-2</v>
      </c>
    </row>
    <row r="1651" spans="2:17" x14ac:dyDescent="0.2">
      <c r="B1651" s="39" t="s">
        <v>42</v>
      </c>
      <c r="D1651" s="42">
        <f>_xll.qlCalendarAdvance(Calendar,$D1650,B1651,"f",FALSE)</f>
        <v>50964</v>
      </c>
      <c r="E1651" s="172">
        <f>_xll.qlInterestRateIndexValueDate(IndexON,D1651)</f>
        <v>50964</v>
      </c>
      <c r="F1651" s="188">
        <f>IFERROR(_xll.qlIndexFixing(IndexON,D1651,TRUE,_xll.ohTrigger(RecalcTrigger,TriggerON)),NA())</f>
        <v>1.9325550650045598E-2</v>
      </c>
      <c r="H1651" s="42">
        <f>_xll.qlCalendarAdvance(Calendar,$H1650,B1651,"f",FALSE)</f>
        <v>50964</v>
      </c>
      <c r="I1651" s="172">
        <f>_xll.qlInterestRateIndexValueDate(Index1M,$H1651)</f>
        <v>50964</v>
      </c>
      <c r="J1651" s="177">
        <f>IFERROR(_xll.qlIndexFixing(Index1M,$H1651,TRUE,_xll.ohTrigger(RecalcTrigger,Trigger1M)),NA())</f>
        <v>1.9709908102130035E-2</v>
      </c>
      <c r="K1651" s="44">
        <f>IFERROR(_xll.qlIndexFixing(Index3M,H1651,TRUE,_xll.ohTrigger(RecalcTrigger,Trigger3M)),NA())</f>
        <v>2.0221667876508458E-2</v>
      </c>
      <c r="L1651" s="44">
        <f>IFERROR(_xll.qlIndexFixing(Index6M,$H1651,TRUE,_xll.ohTrigger(RecalcTrigger,Trigger6M)),NA())</f>
        <v>2.0331230850716111E-2</v>
      </c>
      <c r="M1651" s="178">
        <f>IFERROR(_xll.qlIndexFixing(Index1Y,$H1651,TRUE,_xll.ohTrigger(RecalcTrigger,Trigger1Y)),NA())</f>
        <v>2.0633367840770633E-2</v>
      </c>
      <c r="N1651" s="177">
        <f>IFERROR(_xll.qlIndexFixing(ONIndex1M,I1651,TRUE,_xll.ohTrigger(RecalcTrigger,Trigger1M)),NA())</f>
        <v>1.9698047700630328E-2</v>
      </c>
      <c r="O1651" s="44">
        <f>IFERROR(_xll.qlIndexFixing(ONIndex3M,I1651,TRUE,_xll.ohTrigger(RecalcTrigger,Trigger3M)),NA())</f>
        <v>2.0188700328328535E-2</v>
      </c>
      <c r="P1651" s="44">
        <f>IFERROR(_xll.qlIndexFixing(ONIndex6M,I1651,TRUE,_xll.ohTrigger(RecalcTrigger,Trigger6M)),NA())</f>
        <v>2.0259299920941665E-2</v>
      </c>
      <c r="Q1651" s="178">
        <f>IFERROR(_xll.qlIndexFixing(ONIndex1Y,I1651,TRUE,_xll.ohTrigger(RecalcTrigger,Trigger1Y)),NA())</f>
        <v>2.0475574140378372E-2</v>
      </c>
    </row>
    <row r="1652" spans="2:17" x14ac:dyDescent="0.2">
      <c r="B1652" s="39" t="s">
        <v>42</v>
      </c>
      <c r="D1652" s="42">
        <f>_xll.qlCalendarAdvance(Calendar,$D1651,B1652,"f",FALSE)</f>
        <v>50971</v>
      </c>
      <c r="E1652" s="172">
        <f>_xll.qlInterestRateIndexValueDate(IndexON,D1652)</f>
        <v>50971</v>
      </c>
      <c r="F1652" s="188">
        <f>IFERROR(_xll.qlIndexFixing(IndexON,D1652,TRUE,_xll.ohTrigger(RecalcTrigger,TriggerON)),NA())</f>
        <v>1.9322913856144597E-2</v>
      </c>
      <c r="H1652" s="42">
        <f>_xll.qlCalendarAdvance(Calendar,$H1651,B1652,"f",FALSE)</f>
        <v>50971</v>
      </c>
      <c r="I1652" s="172">
        <f>_xll.qlInterestRateIndexValueDate(Index1M,$H1652)</f>
        <v>50971</v>
      </c>
      <c r="J1652" s="177">
        <f>IFERROR(_xll.qlIndexFixing(Index1M,$H1652,TRUE,_xll.ohTrigger(RecalcTrigger,Trigger1M)),NA())</f>
        <v>1.9707702666608519E-2</v>
      </c>
      <c r="K1652" s="44">
        <f>IFERROR(_xll.qlIndexFixing(Index3M,H1652,TRUE,_xll.ohTrigger(RecalcTrigger,Trigger3M)),NA())</f>
        <v>2.0219002611277175E-2</v>
      </c>
      <c r="L1652" s="44">
        <f>IFERROR(_xll.qlIndexFixing(Index6M,$H1652,TRUE,_xll.ohTrigger(RecalcTrigger,Trigger6M)),NA())</f>
        <v>2.0329026178969836E-2</v>
      </c>
      <c r="M1652" s="178">
        <f>IFERROR(_xll.qlIndexFixing(Index1Y,$H1652,TRUE,_xll.ohTrigger(RecalcTrigger,Trigger1Y)),NA())</f>
        <v>2.0631735775131024E-2</v>
      </c>
      <c r="N1652" s="177">
        <f>IFERROR(_xll.qlIndexFixing(ONIndex1M,I1652,TRUE,_xll.ohTrigger(RecalcTrigger,Trigger1M)),NA())</f>
        <v>1.9695751826531716E-2</v>
      </c>
      <c r="O1652" s="44">
        <f>IFERROR(_xll.qlIndexFixing(ONIndex3M,I1652,TRUE,_xll.ohTrigger(RecalcTrigger,Trigger3M)),NA())</f>
        <v>2.0185822180467383E-2</v>
      </c>
      <c r="P1652" s="44">
        <f>IFERROR(_xll.qlIndexFixing(ONIndex6M,I1652,TRUE,_xll.ohTrigger(RecalcTrigger,Trigger6M)),NA())</f>
        <v>2.0256607751358846E-2</v>
      </c>
      <c r="Q1652" s="178">
        <f>IFERROR(_xll.qlIndexFixing(ONIndex1Y,I1652,TRUE,_xll.ohTrigger(RecalcTrigger,Trigger1Y)),NA())</f>
        <v>2.0472829973771089E-2</v>
      </c>
    </row>
    <row r="1653" spans="2:17" x14ac:dyDescent="0.2">
      <c r="B1653" s="39" t="s">
        <v>42</v>
      </c>
      <c r="D1653" s="42">
        <f>_xll.qlCalendarAdvance(Calendar,$D1652,B1653,"f",FALSE)</f>
        <v>50978</v>
      </c>
      <c r="E1653" s="172">
        <f>_xll.qlInterestRateIndexValueDate(IndexON,D1653)</f>
        <v>50978</v>
      </c>
      <c r="F1653" s="188">
        <f>IFERROR(_xll.qlIndexFixing(IndexON,D1653,TRUE,_xll.ohTrigger(RecalcTrigger,TriggerON)),NA())</f>
        <v>1.9320311535684365E-2</v>
      </c>
      <c r="H1653" s="42">
        <f>_xll.qlCalendarAdvance(Calendar,$H1652,B1653,"f",FALSE)</f>
        <v>50978</v>
      </c>
      <c r="I1653" s="172">
        <f>_xll.qlInterestRateIndexValueDate(Index1M,$H1653)</f>
        <v>50978</v>
      </c>
      <c r="J1653" s="177">
        <f>IFERROR(_xll.qlIndexFixing(Index1M,$H1653,TRUE,_xll.ohTrigger(RecalcTrigger,Trigger1M)),NA())</f>
        <v>1.970591950150519E-2</v>
      </c>
      <c r="K1653" s="44">
        <f>IFERROR(_xll.qlIndexFixing(Index3M,H1653,TRUE,_xll.ohTrigger(RecalcTrigger,Trigger3M)),NA())</f>
        <v>2.0216372331093951E-2</v>
      </c>
      <c r="L1653" s="44">
        <f>IFERROR(_xll.qlIndexFixing(Index6M,$H1653,TRUE,_xll.ohTrigger(RecalcTrigger,Trigger6M)),NA())</f>
        <v>2.0326860903744012E-2</v>
      </c>
      <c r="M1653" s="178">
        <f>IFERROR(_xll.qlIndexFixing(Index1Y,$H1653,TRUE,_xll.ohTrigger(RecalcTrigger,Trigger1Y)),NA())</f>
        <v>2.0630148539548539E-2</v>
      </c>
      <c r="N1653" s="177">
        <f>IFERROR(_xll.qlIndexFixing(ONIndex1M,I1653,TRUE,_xll.ohTrigger(RecalcTrigger,Trigger1M)),NA())</f>
        <v>1.9693497183593811E-2</v>
      </c>
      <c r="O1653" s="44">
        <f>IFERROR(_xll.qlIndexFixing(ONIndex3M,I1653,TRUE,_xll.ohTrigger(RecalcTrigger,Trigger3M)),NA())</f>
        <v>2.0182978840525001E-2</v>
      </c>
      <c r="P1653" s="44">
        <f>IFERROR(_xll.qlIndexFixing(ONIndex6M,I1653,TRUE,_xll.ohTrigger(RecalcTrigger,Trigger6M)),NA())</f>
        <v>2.0253954578328681E-2</v>
      </c>
      <c r="Q1653" s="178">
        <f>IFERROR(_xll.qlIndexFixing(ONIndex1Y,I1653,TRUE,_xll.ohTrigger(RecalcTrigger,Trigger1Y)),NA())</f>
        <v>2.0470129728493713E-2</v>
      </c>
    </row>
    <row r="1654" spans="2:17" x14ac:dyDescent="0.2">
      <c r="B1654" s="39" t="s">
        <v>42</v>
      </c>
      <c r="D1654" s="42">
        <f>_xll.qlCalendarAdvance(Calendar,$D1653,B1654,"f",FALSE)</f>
        <v>50985</v>
      </c>
      <c r="E1654" s="172">
        <f>_xll.qlInterestRateIndexValueDate(IndexON,D1654)</f>
        <v>50985</v>
      </c>
      <c r="F1654" s="188">
        <f>IFERROR(_xll.qlIndexFixing(IndexON,D1654,TRUE,_xll.ohTrigger(RecalcTrigger,TriggerON)),NA())</f>
        <v>1.931774368890804E-2</v>
      </c>
      <c r="H1654" s="42">
        <f>_xll.qlCalendarAdvance(Calendar,$H1653,B1654,"f",FALSE)</f>
        <v>50985</v>
      </c>
      <c r="I1654" s="172">
        <f>_xll.qlInterestRateIndexValueDate(Index1M,$H1654)</f>
        <v>50985</v>
      </c>
      <c r="J1654" s="177">
        <f>IFERROR(_xll.qlIndexFixing(Index1M,$H1654,TRUE,_xll.ohTrigger(RecalcTrigger,Trigger1M)),NA())</f>
        <v>1.9703415704002001E-2</v>
      </c>
      <c r="K1654" s="44">
        <f>IFERROR(_xll.qlIndexFixing(Index3M,H1654,TRUE,_xll.ohTrigger(RecalcTrigger,Trigger3M)),NA())</f>
        <v>2.0213777035891837E-2</v>
      </c>
      <c r="L1654" s="44">
        <f>IFERROR(_xll.qlIndexFixing(Index6M,$H1654,TRUE,_xll.ohTrigger(RecalcTrigger,Trigger6M)),NA())</f>
        <v>2.0324735024911791E-2</v>
      </c>
      <c r="M1654" s="178">
        <f>IFERROR(_xll.qlIndexFixing(Index1Y,$H1654,TRUE,_xll.ohTrigger(RecalcTrigger,Trigger1Y)),NA())</f>
        <v>2.0628606133813256E-2</v>
      </c>
      <c r="N1654" s="177">
        <f>IFERROR(_xll.qlIndexFixing(ONIndex1M,I1654,TRUE,_xll.ohTrigger(RecalcTrigger,Trigger1M)),NA())</f>
        <v>1.9691283771735568E-2</v>
      </c>
      <c r="O1654" s="44">
        <f>IFERROR(_xll.qlIndexFixing(ONIndex3M,I1654,TRUE,_xll.ohTrigger(RecalcTrigger,Trigger3M)),NA())</f>
        <v>2.0180170308420342E-2</v>
      </c>
      <c r="P1654" s="44">
        <f>IFERROR(_xll.qlIndexFixing(ONIndex6M,I1654,TRUE,_xll.ohTrigger(RecalcTrigger,Trigger6M)),NA())</f>
        <v>2.0251340402175355E-2</v>
      </c>
      <c r="Q1654" s="178">
        <f>IFERROR(_xll.qlIndexFixing(ONIndex1Y,I1654,TRUE,_xll.ohTrigger(RecalcTrigger,Trigger1Y)),NA())</f>
        <v>2.046747340462729E-2</v>
      </c>
    </row>
    <row r="1655" spans="2:17" x14ac:dyDescent="0.2">
      <c r="B1655" s="39" t="s">
        <v>42</v>
      </c>
      <c r="D1655" s="42">
        <f>_xll.qlCalendarAdvance(Calendar,$D1654,B1655,"f",FALSE)</f>
        <v>50992</v>
      </c>
      <c r="E1655" s="172">
        <f>_xll.qlInterestRateIndexValueDate(IndexON,D1655)</f>
        <v>50992</v>
      </c>
      <c r="F1655" s="188">
        <f>IFERROR(_xll.qlIndexFixing(IndexON,D1655,TRUE,_xll.ohTrigger(RecalcTrigger,TriggerON)),NA())</f>
        <v>1.9315210315815623E-2</v>
      </c>
      <c r="H1655" s="42">
        <f>_xll.qlCalendarAdvance(Calendar,$H1654,B1655,"f",FALSE)</f>
        <v>50992</v>
      </c>
      <c r="I1655" s="172">
        <f>_xll.qlInterestRateIndexValueDate(Index1M,$H1655)</f>
        <v>50992</v>
      </c>
      <c r="J1655" s="177">
        <f>IFERROR(_xll.qlIndexFixing(Index1M,$H1655,TRUE,_xll.ohTrigger(RecalcTrigger,Trigger1M)),NA())</f>
        <v>1.9701334176870332E-2</v>
      </c>
      <c r="K1655" s="44">
        <f>IFERROR(_xll.qlIndexFixing(Index3M,H1655,TRUE,_xll.ohTrigger(RecalcTrigger,Trigger3M)),NA())</f>
        <v>2.0211216725601236E-2</v>
      </c>
      <c r="L1655" s="44">
        <f>IFERROR(_xll.qlIndexFixing(Index6M,$H1655,TRUE,_xll.ohTrigger(RecalcTrigger,Trigger6M)),NA())</f>
        <v>2.0322648542347194E-2</v>
      </c>
      <c r="M1655" s="178">
        <f>IFERROR(_xll.qlIndexFixing(Index1Y,$H1655,TRUE,_xll.ohTrigger(RecalcTrigger,Trigger1Y)),NA())</f>
        <v>2.0627108557721666E-2</v>
      </c>
      <c r="N1655" s="177">
        <f>IFERROR(_xll.qlIndexFixing(ONIndex1M,I1655,TRUE,_xll.ohTrigger(RecalcTrigger,Trigger1M)),NA())</f>
        <v>1.9689111591200126E-2</v>
      </c>
      <c r="O1655" s="44">
        <f>IFERROR(_xll.qlIndexFixing(ONIndex3M,I1655,TRUE,_xll.ohTrigger(RecalcTrigger,Trigger3M)),NA())</f>
        <v>2.0177396584153406E-2</v>
      </c>
      <c r="P1655" s="44">
        <f>IFERROR(_xll.qlIndexFixing(ONIndex6M,I1655,TRUE,_xll.ohTrigger(RecalcTrigger,Trigger6M)),NA())</f>
        <v>2.0248765222655729E-2</v>
      </c>
      <c r="Q1655" s="178">
        <f>IFERROR(_xll.qlIndexFixing(ONIndex1Y,I1655,TRUE,_xll.ohTrigger(RecalcTrigger,Trigger1Y)),NA())</f>
        <v>2.0464861002171819E-2</v>
      </c>
    </row>
    <row r="1656" spans="2:17" x14ac:dyDescent="0.2">
      <c r="B1656" s="39" t="s">
        <v>42</v>
      </c>
      <c r="D1656" s="42">
        <f>_xll.qlCalendarAdvance(Calendar,$D1655,B1656,"f",FALSE)</f>
        <v>50999</v>
      </c>
      <c r="E1656" s="172">
        <f>_xll.qlInterestRateIndexValueDate(IndexON,D1656)</f>
        <v>50999</v>
      </c>
      <c r="F1656" s="188">
        <f>IFERROR(_xll.qlIndexFixing(IndexON,D1656,TRUE,_xll.ohTrigger(RecalcTrigger,TriggerON)),NA())</f>
        <v>1.9312711416245021E-2</v>
      </c>
      <c r="H1656" s="42">
        <f>_xll.qlCalendarAdvance(Calendar,$H1655,B1656,"f",FALSE)</f>
        <v>50999</v>
      </c>
      <c r="I1656" s="172">
        <f>_xll.qlInterestRateIndexValueDate(Index1M,$H1656)</f>
        <v>50999</v>
      </c>
      <c r="J1656" s="177">
        <f>IFERROR(_xll.qlIndexFixing(Index1M,$H1656,TRUE,_xll.ohTrigger(RecalcTrigger,Trigger1M)),NA())</f>
        <v>1.969929395248534E-2</v>
      </c>
      <c r="K1656" s="44">
        <f>IFERROR(_xll.qlIndexFixing(Index3M,H1656,TRUE,_xll.ohTrigger(RecalcTrigger,Trigger3M)),NA())</f>
        <v>2.0208691400156076E-2</v>
      </c>
      <c r="L1656" s="44">
        <f>IFERROR(_xll.qlIndexFixing(Index6M,$H1656,TRUE,_xll.ohTrigger(RecalcTrigger,Trigger6M)),NA())</f>
        <v>2.0320601455927772E-2</v>
      </c>
      <c r="M1656" s="178">
        <f>IFERROR(_xll.qlIndexFixing(Index1Y,$H1656,TRUE,_xll.ohTrigger(RecalcTrigger,Trigger1Y)),NA())</f>
        <v>2.0625655811075592E-2</v>
      </c>
      <c r="N1656" s="177">
        <f>IFERROR(_xll.qlIndexFixing(ONIndex1M,I1656,TRUE,_xll.ohTrigger(RecalcTrigger,Trigger1M)),NA())</f>
        <v>1.9686980641744345E-2</v>
      </c>
      <c r="O1656" s="44">
        <f>IFERROR(_xll.qlIndexFixing(ONIndex3M,I1656,TRUE,_xll.ohTrigger(RecalcTrigger,Trigger3M)),NA())</f>
        <v>2.0174657667724194E-2</v>
      </c>
      <c r="P1656" s="44">
        <f>IFERROR(_xll.qlIndexFixing(ONIndex6M,I1656,TRUE,_xll.ohTrigger(RecalcTrigger,Trigger6M)),NA())</f>
        <v>2.0246229039850849E-2</v>
      </c>
      <c r="Q1656" s="178">
        <f>IFERROR(_xll.qlIndexFixing(ONIndex1Y,I1656,TRUE,_xll.ohTrigger(RecalcTrigger,Trigger1Y)),NA())</f>
        <v>2.0462292521046255E-2</v>
      </c>
    </row>
    <row r="1657" spans="2:17" x14ac:dyDescent="0.2">
      <c r="B1657" s="39" t="s">
        <v>42</v>
      </c>
      <c r="D1657" s="42">
        <f>_xll.qlCalendarAdvance(Calendar,$D1656,B1657,"f",FALSE)</f>
        <v>51006</v>
      </c>
      <c r="E1657" s="172">
        <f>_xll.qlInterestRateIndexValueDate(IndexON,D1657)</f>
        <v>51006</v>
      </c>
      <c r="F1657" s="188">
        <f>IFERROR(_xll.qlIndexFixing(IndexON,D1657,TRUE,_xll.ohTrigger(RecalcTrigger,TriggerON)),NA())</f>
        <v>1.931024699027728E-2</v>
      </c>
      <c r="H1657" s="42">
        <f>_xll.qlCalendarAdvance(Calendar,$H1656,B1657,"f",FALSE)</f>
        <v>51006</v>
      </c>
      <c r="I1657" s="172">
        <f>_xll.qlInterestRateIndexValueDate(Index1M,$H1657)</f>
        <v>51006</v>
      </c>
      <c r="J1657" s="177">
        <f>IFERROR(_xll.qlIndexFixing(Index1M,$H1657,TRUE,_xll.ohTrigger(RecalcTrigger,Trigger1M)),NA())</f>
        <v>1.9697295030832292E-2</v>
      </c>
      <c r="K1657" s="44">
        <f>IFERROR(_xll.qlIndexFixing(Index3M,H1657,TRUE,_xll.ohTrigger(RecalcTrigger,Trigger3M)),NA())</f>
        <v>2.0206201059487647E-2</v>
      </c>
      <c r="L1657" s="44">
        <f>IFERROR(_xll.qlIndexFixing(Index6M,$H1657,TRUE,_xll.ohTrigger(RecalcTrigger,Trigger6M)),NA())</f>
        <v>2.0318593765532394E-2</v>
      </c>
      <c r="M1657" s="178">
        <f>IFERROR(_xll.qlIndexFixing(Index1Y,$H1657,TRUE,_xll.ohTrigger(RecalcTrigger,Trigger1Y)),NA())</f>
        <v>2.0624247893683261E-2</v>
      </c>
      <c r="N1657" s="177">
        <f>IFERROR(_xll.qlIndexFixing(ONIndex1M,I1657,TRUE,_xll.ohTrigger(RecalcTrigger,Trigger1M)),NA())</f>
        <v>1.9684890923449272E-2</v>
      </c>
      <c r="O1657" s="44">
        <f>IFERROR(_xll.qlIndexFixing(ONIndex3M,I1657,TRUE,_xll.ohTrigger(RecalcTrigger,Trigger3M)),NA())</f>
        <v>2.0171953559213751E-2</v>
      </c>
      <c r="P1657" s="44">
        <f>IFERROR(_xll.qlIndexFixing(ONIndex6M,I1657,TRUE,_xll.ohTrigger(RecalcTrigger,Trigger6M)),NA())</f>
        <v>2.0243731853598623E-2</v>
      </c>
      <c r="Q1657" s="178">
        <f>IFERROR(_xll.qlIndexFixing(ONIndex1Y,I1657,TRUE,_xll.ohTrigger(RecalcTrigger,Trigger1Y)),NA())</f>
        <v>2.0459767961331643E-2</v>
      </c>
    </row>
    <row r="1658" spans="2:17" x14ac:dyDescent="0.2">
      <c r="B1658" s="39" t="s">
        <v>42</v>
      </c>
      <c r="D1658" s="42">
        <f>_xll.qlCalendarAdvance(Calendar,$D1657,B1658,"f",FALSE)</f>
        <v>51013</v>
      </c>
      <c r="E1658" s="172">
        <f>_xll.qlInterestRateIndexValueDate(IndexON,D1658)</f>
        <v>51013</v>
      </c>
      <c r="F1658" s="188">
        <f>IFERROR(_xll.qlIndexFixing(IndexON,D1658,TRUE,_xll.ohTrigger(RecalcTrigger,TriggerON)),NA())</f>
        <v>1.9307817037831354E-2</v>
      </c>
      <c r="H1658" s="42">
        <f>_xll.qlCalendarAdvance(Calendar,$H1657,B1658,"f",FALSE)</f>
        <v>51013</v>
      </c>
      <c r="I1658" s="172">
        <f>_xll.qlInterestRateIndexValueDate(Index1M,$H1658)</f>
        <v>51013</v>
      </c>
      <c r="J1658" s="177">
        <f>IFERROR(_xll.qlIndexFixing(Index1M,$H1658,TRUE,_xll.ohTrigger(RecalcTrigger,Trigger1M)),NA())</f>
        <v>1.9694153616291787E-2</v>
      </c>
      <c r="K1658" s="44">
        <f>IFERROR(_xll.qlIndexFixing(Index3M,H1658,TRUE,_xll.ohTrigger(RecalcTrigger,Trigger3M)),NA())</f>
        <v>2.0203356263592504E-2</v>
      </c>
      <c r="L1658" s="44">
        <f>IFERROR(_xll.qlIndexFixing(Index6M,$H1658,TRUE,_xll.ohTrigger(RecalcTrigger,Trigger6M)),NA())</f>
        <v>2.0315752714062472E-2</v>
      </c>
      <c r="M1658" s="178">
        <f>IFERROR(_xll.qlIndexFixing(Index1Y,$H1658,TRUE,_xll.ohTrigger(RecalcTrigger,Trigger1Y)),NA())</f>
        <v>2.062288480535911E-2</v>
      </c>
      <c r="N1658" s="177">
        <f>IFERROR(_xll.qlIndexFixing(ONIndex1M,I1658,TRUE,_xll.ohTrigger(RecalcTrigger,Trigger1M)),NA())</f>
        <v>1.9682842436395953E-2</v>
      </c>
      <c r="O1658" s="44">
        <f>IFERROR(_xll.qlIndexFixing(ONIndex3M,I1658,TRUE,_xll.ohTrigger(RecalcTrigger,Trigger3M)),NA())</f>
        <v>2.0169284258541031E-2</v>
      </c>
      <c r="P1658" s="44">
        <f>IFERROR(_xll.qlIndexFixing(ONIndex6M,I1658,TRUE,_xll.ohTrigger(RecalcTrigger,Trigger6M)),NA())</f>
        <v>2.0241273664304282E-2</v>
      </c>
      <c r="Q1658" s="178">
        <f>IFERROR(_xll.qlIndexFixing(ONIndex1Y,I1658,TRUE,_xll.ohTrigger(RecalcTrigger,Trigger1Y)),NA())</f>
        <v>2.0457287322946938E-2</v>
      </c>
    </row>
    <row r="1659" spans="2:17" x14ac:dyDescent="0.2">
      <c r="B1659" s="39" t="s">
        <v>42</v>
      </c>
      <c r="D1659" s="42">
        <f>_xll.qlCalendarAdvance(Calendar,$D1658,B1659,"f",FALSE)</f>
        <v>51020</v>
      </c>
      <c r="E1659" s="172">
        <f>_xll.qlInterestRateIndexValueDate(IndexON,D1659)</f>
        <v>51020</v>
      </c>
      <c r="F1659" s="188">
        <f>IFERROR(_xll.qlIndexFixing(IndexON,D1659,TRUE,_xll.ohTrigger(RecalcTrigger,TriggerON)),NA())</f>
        <v>1.9305421559069336E-2</v>
      </c>
      <c r="H1659" s="42">
        <f>_xll.qlCalendarAdvance(Calendar,$H1658,B1659,"f",FALSE)</f>
        <v>51020</v>
      </c>
      <c r="I1659" s="172">
        <f>_xll.qlInterestRateIndexValueDate(Index1M,$H1659)</f>
        <v>51020</v>
      </c>
      <c r="J1659" s="177">
        <f>IFERROR(_xll.qlIndexFixing(Index1M,$H1659,TRUE,_xll.ohTrigger(RecalcTrigger,Trigger1M)),NA())</f>
        <v>1.9692228760785024E-2</v>
      </c>
      <c r="K1659" s="44">
        <f>IFERROR(_xll.qlIndexFixing(Index3M,H1659,TRUE,_xll.ohTrigger(RecalcTrigger,Trigger3M)),NA())</f>
        <v>2.0200933527148499E-2</v>
      </c>
      <c r="L1659" s="44">
        <f>IFERROR(_xll.qlIndexFixing(Index6M,$H1659,TRUE,_xll.ohTrigger(RecalcTrigger,Trigger6M)),NA())</f>
        <v>2.0313818401666604E-2</v>
      </c>
      <c r="M1659" s="178">
        <f>IFERROR(_xll.qlIndexFixing(Index1Y,$H1659,TRUE,_xll.ohTrigger(RecalcTrigger,Trigger1Y)),NA())</f>
        <v>2.0621566545922225E-2</v>
      </c>
      <c r="N1659" s="177">
        <f>IFERROR(_xll.qlIndexFixing(ONIndex1M,I1659,TRUE,_xll.ohTrigger(RecalcTrigger,Trigger1M)),NA())</f>
        <v>1.9680835180422296E-2</v>
      </c>
      <c r="O1659" s="44">
        <f>IFERROR(_xll.qlIndexFixing(ONIndex3M,I1659,TRUE,_xll.ohTrigger(RecalcTrigger,Trigger3M)),NA())</f>
        <v>2.0166649765624989E-2</v>
      </c>
      <c r="P1659" s="44">
        <f>IFERROR(_xll.qlIndexFixing(ONIndex6M,I1659,TRUE,_xll.ohTrigger(RecalcTrigger,Trigger6M)),NA())</f>
        <v>2.0238854471481549E-2</v>
      </c>
      <c r="Q1659" s="178">
        <f>IFERROR(_xll.qlIndexFixing(ONIndex1Y,I1659,TRUE,_xll.ohTrigger(RecalcTrigger,Trigger1Y)),NA())</f>
        <v>2.0454850606054231E-2</v>
      </c>
    </row>
    <row r="1660" spans="2:17" x14ac:dyDescent="0.2">
      <c r="B1660" s="39" t="s">
        <v>42</v>
      </c>
      <c r="D1660" s="42">
        <f>_xll.qlCalendarAdvance(Calendar,$D1659,B1660,"f",FALSE)</f>
        <v>51027</v>
      </c>
      <c r="E1660" s="172">
        <f>_xll.qlInterestRateIndexValueDate(IndexON,D1660)</f>
        <v>51027</v>
      </c>
      <c r="F1660" s="188">
        <f>IFERROR(_xll.qlIndexFixing(IndexON,D1660,TRUE,_xll.ohTrigger(RecalcTrigger,TriggerON)),NA())</f>
        <v>1.9303060553910178E-2</v>
      </c>
      <c r="H1660" s="42">
        <f>_xll.qlCalendarAdvance(Calendar,$H1659,B1660,"f",FALSE)</f>
        <v>51027</v>
      </c>
      <c r="I1660" s="172">
        <f>_xll.qlInterestRateIndexValueDate(Index1M,$H1660)</f>
        <v>51027</v>
      </c>
      <c r="J1660" s="177">
        <f>IFERROR(_xll.qlIndexFixing(Index1M,$H1660,TRUE,_xll.ohTrigger(RecalcTrigger,Trigger1M)),NA())</f>
        <v>1.9690345201232771E-2</v>
      </c>
      <c r="K1660" s="44">
        <f>IFERROR(_xll.qlIndexFixing(Index3M,H1660,TRUE,_xll.ohTrigger(RecalcTrigger,Trigger3M)),NA())</f>
        <v>2.0198545773347471E-2</v>
      </c>
      <c r="L1660" s="44">
        <f>IFERROR(_xll.qlIndexFixing(Index6M,$H1660,TRUE,_xll.ohTrigger(RecalcTrigger,Trigger6M)),NA())</f>
        <v>2.0311923480581119E-2</v>
      </c>
      <c r="M1660" s="178">
        <f>IFERROR(_xll.qlIndexFixing(Index1Y,$H1660,TRUE,_xll.ohTrigger(RecalcTrigger,Trigger1Y)),NA())</f>
        <v>2.0620293115199001E-2</v>
      </c>
      <c r="N1660" s="177">
        <f>IFERROR(_xll.qlIndexFixing(ONIndex1M,I1660,TRUE,_xll.ohTrigger(RecalcTrigger,Trigger1M)),NA())</f>
        <v>1.9678869155690393E-2</v>
      </c>
      <c r="O1660" s="44">
        <f>IFERROR(_xll.qlIndexFixing(ONIndex3M,I1660,TRUE,_xll.ohTrigger(RecalcTrigger,Trigger3M)),NA())</f>
        <v>2.0164050080627716E-2</v>
      </c>
      <c r="P1660" s="44">
        <f>IFERROR(_xll.qlIndexFixing(ONIndex6M,I1660,TRUE,_xll.ohTrigger(RecalcTrigger,Trigger6M)),NA())</f>
        <v>2.0236474275535654E-2</v>
      </c>
      <c r="Q1660" s="178">
        <f>IFERROR(_xll.qlIndexFixing(ONIndex1Y,I1660,TRUE,_xll.ohTrigger(RecalcTrigger,Trigger1Y)),NA())</f>
        <v>2.0452457810491431E-2</v>
      </c>
    </row>
    <row r="1661" spans="2:17" x14ac:dyDescent="0.2">
      <c r="B1661" s="39" t="s">
        <v>42</v>
      </c>
      <c r="D1661" s="42">
        <f>_xll.qlCalendarAdvance(Calendar,$D1660,B1661,"f",FALSE)</f>
        <v>51034</v>
      </c>
      <c r="E1661" s="172">
        <f>_xll.qlInterestRateIndexValueDate(IndexON,D1661)</f>
        <v>51034</v>
      </c>
      <c r="F1661" s="188">
        <f>IFERROR(_xll.qlIndexFixing(IndexON,D1661,TRUE,_xll.ohTrigger(RecalcTrigger,TriggerON)),NA())</f>
        <v>1.930073402219179E-2</v>
      </c>
      <c r="H1661" s="42">
        <f>_xll.qlCalendarAdvance(Calendar,$H1660,B1661,"f",FALSE)</f>
        <v>51034</v>
      </c>
      <c r="I1661" s="172">
        <f>_xll.qlInterestRateIndexValueDate(Index1M,$H1661)</f>
        <v>51034</v>
      </c>
      <c r="J1661" s="177">
        <f>IFERROR(_xll.qlIndexFixing(Index1M,$H1661,TRUE,_xll.ohTrigger(RecalcTrigger,Trigger1M)),NA())</f>
        <v>1.9688502937624218E-2</v>
      </c>
      <c r="K1661" s="44">
        <f>IFERROR(_xll.qlIndexFixing(Index3M,H1661,TRUE,_xll.ohTrigger(RecalcTrigger,Trigger3M)),NA())</f>
        <v>2.0196193002125287E-2</v>
      </c>
      <c r="L1661" s="44">
        <f>IFERROR(_xll.qlIndexFixing(Index6M,$H1661,TRUE,_xll.ohTrigger(RecalcTrigger,Trigger6M)),NA())</f>
        <v>2.0310067950693803E-2</v>
      </c>
      <c r="M1661" s="178">
        <f>IFERROR(_xll.qlIndexFixing(Index1Y,$H1661,TRUE,_xll.ohTrigger(RecalcTrigger,Trigger1Y)),NA())</f>
        <v>2.0619064513020698E-2</v>
      </c>
      <c r="N1661" s="177">
        <f>IFERROR(_xll.qlIndexFixing(ONIndex1M,I1661,TRUE,_xll.ohTrigger(RecalcTrigger,Trigger1M)),NA())</f>
        <v>1.9676944362038151E-2</v>
      </c>
      <c r="O1661" s="44">
        <f>IFERROR(_xll.qlIndexFixing(ONIndex3M,I1661,TRUE,_xll.ohTrigger(RecalcTrigger,Trigger3M)),NA())</f>
        <v>2.0161485203468166E-2</v>
      </c>
      <c r="P1661" s="44">
        <f>IFERROR(_xll.qlIndexFixing(ONIndex6M,I1661,TRUE,_xll.ohTrigger(RecalcTrigger,Trigger6M)),NA())</f>
        <v>2.0234133076223459E-2</v>
      </c>
      <c r="Q1661" s="178">
        <f>IFERROR(_xll.qlIndexFixing(ONIndex1Y,I1661,TRUE,_xll.ohTrigger(RecalcTrigger,Trigger1Y)),NA())</f>
        <v>2.0450108936258538E-2</v>
      </c>
    </row>
    <row r="1662" spans="2:17" x14ac:dyDescent="0.2">
      <c r="B1662" s="39" t="s">
        <v>42</v>
      </c>
      <c r="D1662" s="42">
        <f>_xll.qlCalendarAdvance(Calendar,$D1661,B1662,"f",FALSE)</f>
        <v>51041</v>
      </c>
      <c r="E1662" s="172">
        <f>_xll.qlInterestRateIndexValueDate(IndexON,D1662)</f>
        <v>51041</v>
      </c>
      <c r="F1662" s="188">
        <f>IFERROR(_xll.qlIndexFixing(IndexON,D1662,TRUE,_xll.ohTrigger(RecalcTrigger,TriggerON)),NA())</f>
        <v>1.9298441964238355E-2</v>
      </c>
      <c r="H1662" s="42">
        <f>_xll.qlCalendarAdvance(Calendar,$H1661,B1662,"f",FALSE)</f>
        <v>51041</v>
      </c>
      <c r="I1662" s="172">
        <f>_xll.qlInterestRateIndexValueDate(Index1M,$H1662)</f>
        <v>51041</v>
      </c>
      <c r="J1662" s="177">
        <f>IFERROR(_xll.qlIndexFixing(Index1M,$H1662,TRUE,_xll.ohTrigger(RecalcTrigger,Trigger1M)),NA())</f>
        <v>1.9686701969932351E-2</v>
      </c>
      <c r="K1662" s="44">
        <f>IFERROR(_xll.qlIndexFixing(Index3M,H1662,TRUE,_xll.ohTrigger(RecalcTrigger,Trigger3M)),NA())</f>
        <v>2.01938752134205E-2</v>
      </c>
      <c r="L1662" s="44">
        <f>IFERROR(_xll.qlIndexFixing(Index6M,$H1662,TRUE,_xll.ohTrigger(RecalcTrigger,Trigger6M)),NA())</f>
        <v>2.0308251811895106E-2</v>
      </c>
      <c r="M1662" s="178">
        <f>IFERROR(_xll.qlIndexFixing(Index1Y,$H1662,TRUE,_xll.ohTrigger(RecalcTrigger,Trigger1Y)),NA())</f>
        <v>2.0617880739225668E-2</v>
      </c>
      <c r="N1662" s="177">
        <f>IFERROR(_xll.qlIndexFixing(ONIndex1M,I1662,TRUE,_xll.ohTrigger(RecalcTrigger,Trigger1M)),NA())</f>
        <v>1.9675060799465571E-2</v>
      </c>
      <c r="O1662" s="44">
        <f>IFERROR(_xll.qlIndexFixing(ONIndex3M,I1662,TRUE,_xll.ohTrigger(RecalcTrigger,Trigger3M)),NA())</f>
        <v>2.0158955134227385E-2</v>
      </c>
      <c r="P1662" s="44">
        <f>IFERROR(_xll.qlIndexFixing(ONIndex6M,I1662,TRUE,_xll.ohTrigger(RecalcTrigger,Trigger6M)),NA())</f>
        <v>2.0231830873463919E-2</v>
      </c>
      <c r="Q1662" s="178">
        <f>IFERROR(_xll.qlIndexFixing(ONIndex1Y,I1662,TRUE,_xll.ohTrigger(RecalcTrigger,Trigger1Y)),NA())</f>
        <v>2.0447803983517643E-2</v>
      </c>
    </row>
    <row r="1663" spans="2:17" x14ac:dyDescent="0.2">
      <c r="B1663" s="39" t="s">
        <v>42</v>
      </c>
      <c r="D1663" s="42">
        <f>_xll.qlCalendarAdvance(Calendar,$D1662,B1663,"f",FALSE)</f>
        <v>51048</v>
      </c>
      <c r="E1663" s="172">
        <f>_xll.qlInterestRateIndexValueDate(IndexON,D1663)</f>
        <v>51048</v>
      </c>
      <c r="F1663" s="188">
        <f>IFERROR(_xll.qlIndexFixing(IndexON,D1663,TRUE,_xll.ohTrigger(RecalcTrigger,TriggerON)),NA())</f>
        <v>1.9296184379806736E-2</v>
      </c>
      <c r="H1663" s="42">
        <f>_xll.qlCalendarAdvance(Calendar,$H1662,B1663,"f",FALSE)</f>
        <v>51048</v>
      </c>
      <c r="I1663" s="172">
        <f>_xll.qlInterestRateIndexValueDate(Index1M,$H1663)</f>
        <v>51048</v>
      </c>
      <c r="J1663" s="177">
        <f>IFERROR(_xll.qlIndexFixing(Index1M,$H1663,TRUE,_xll.ohTrigger(RecalcTrigger,Trigger1M)),NA())</f>
        <v>1.9686168856948731E-2</v>
      </c>
      <c r="K1663" s="44">
        <f>IFERROR(_xll.qlIndexFixing(Index3M,H1663,TRUE,_xll.ohTrigger(RecalcTrigger,Trigger3M)),NA())</f>
        <v>2.0191993692217091E-2</v>
      </c>
      <c r="L1663" s="44">
        <f>IFERROR(_xll.qlIndexFixing(Index6M,$H1663,TRUE,_xll.ohTrigger(RecalcTrigger,Trigger6M)),NA())</f>
        <v>2.0306924860513206E-2</v>
      </c>
      <c r="M1663" s="178">
        <f>IFERROR(_xll.qlIndexFixing(Index1Y,$H1663,TRUE,_xll.ohTrigger(RecalcTrigger,Trigger1Y)),NA())</f>
        <v>2.0616741747654512E-2</v>
      </c>
      <c r="N1663" s="177">
        <f>IFERROR(_xll.qlIndexFixing(ONIndex1M,I1663,TRUE,_xll.ohTrigger(RecalcTrigger,Trigger1M)),NA())</f>
        <v>1.9673218468215792E-2</v>
      </c>
      <c r="O1663" s="44">
        <f>IFERROR(_xll.qlIndexFixing(ONIndex3M,I1663,TRUE,_xll.ohTrigger(RecalcTrigger,Trigger3M)),NA())</f>
        <v>2.0156459872824328E-2</v>
      </c>
      <c r="P1663" s="44">
        <f>IFERROR(_xll.qlIndexFixing(ONIndex6M,I1663,TRUE,_xll.ohTrigger(RecalcTrigger,Trigger6M)),NA())</f>
        <v>2.0229567667581216E-2</v>
      </c>
      <c r="Q1663" s="178">
        <f>IFERROR(_xll.qlIndexFixing(ONIndex1Y,I1663,TRUE,_xll.ohTrigger(RecalcTrigger,Trigger1Y)),NA())</f>
        <v>2.0445542952025608E-2</v>
      </c>
    </row>
    <row r="1664" spans="2:17" x14ac:dyDescent="0.2">
      <c r="B1664" s="39" t="s">
        <v>42</v>
      </c>
      <c r="D1664" s="42">
        <f>_xll.qlCalendarAdvance(Calendar,$D1663,B1664,"f",FALSE)</f>
        <v>51055</v>
      </c>
      <c r="E1664" s="172">
        <f>_xll.qlInterestRateIndexValueDate(IndexON,D1664)</f>
        <v>51055</v>
      </c>
      <c r="F1664" s="188">
        <f>IFERROR(_xll.qlIndexFixing(IndexON,D1664,TRUE,_xll.ohTrigger(RecalcTrigger,TriggerON)),NA())</f>
        <v>1.9293961268977977E-2</v>
      </c>
      <c r="H1664" s="42">
        <f>_xll.qlCalendarAdvance(Calendar,$H1663,B1664,"f",FALSE)</f>
        <v>51055</v>
      </c>
      <c r="I1664" s="172">
        <f>_xll.qlInterestRateIndexValueDate(Index1M,$H1664)</f>
        <v>51055</v>
      </c>
      <c r="J1664" s="177">
        <f>IFERROR(_xll.qlIndexFixing(Index1M,$H1664,TRUE,_xll.ohTrigger(RecalcTrigger,Trigger1M)),NA())</f>
        <v>1.9684459053783181E-2</v>
      </c>
      <c r="K1664" s="44">
        <f>IFERROR(_xll.qlIndexFixing(Index3M,H1664,TRUE,_xll.ohTrigger(RecalcTrigger,Trigger3M)),NA())</f>
        <v>2.0189748243212447E-2</v>
      </c>
      <c r="L1664" s="44">
        <f>IFERROR(_xll.qlIndexFixing(Index6M,$H1664,TRUE,_xll.ohTrigger(RecalcTrigger,Trigger6M)),NA())</f>
        <v>2.0305190221187538E-2</v>
      </c>
      <c r="M1664" s="178">
        <f>IFERROR(_xll.qlIndexFixing(Index1Y,$H1664,TRUE,_xll.ohTrigger(RecalcTrigger,Trigger1Y)),NA())</f>
        <v>2.0615646719453914E-2</v>
      </c>
      <c r="N1664" s="177">
        <f>IFERROR(_xll.qlIndexFixing(ONIndex1M,I1664,TRUE,_xll.ohTrigger(RecalcTrigger,Trigger1M)),NA())</f>
        <v>1.967141736812672E-2</v>
      </c>
      <c r="O1664" s="44">
        <f>IFERROR(_xll.qlIndexFixing(ONIndex3M,I1664,TRUE,_xll.ohTrigger(RecalcTrigger,Trigger3M)),NA())</f>
        <v>2.0153999419177948E-2</v>
      </c>
      <c r="P1664" s="44">
        <f>IFERROR(_xll.qlIndexFixing(ONIndex6M,I1664,TRUE,_xll.ohTrigger(RecalcTrigger,Trigger6M)),NA())</f>
        <v>2.0227343458413261E-2</v>
      </c>
      <c r="Q1664" s="178">
        <f>IFERROR(_xll.qlIndexFixing(ONIndex1Y,I1664,TRUE,_xll.ohTrigger(RecalcTrigger,Trigger1Y)),NA())</f>
        <v>2.0443325841944526E-2</v>
      </c>
    </row>
    <row r="1665" spans="2:17" x14ac:dyDescent="0.2">
      <c r="B1665" s="39" t="s">
        <v>42</v>
      </c>
      <c r="D1665" s="42">
        <f>_xll.qlCalendarAdvance(Calendar,$D1664,B1665,"f",FALSE)</f>
        <v>51062</v>
      </c>
      <c r="E1665" s="172">
        <f>_xll.qlInterestRateIndexValueDate(IndexON,D1665)</f>
        <v>51062</v>
      </c>
      <c r="F1665" s="188">
        <f>IFERROR(_xll.qlIndexFixing(IndexON,D1665,TRUE,_xll.ohTrigger(RecalcTrigger,TriggerON)),NA())</f>
        <v>1.929177263175208E-2</v>
      </c>
      <c r="H1665" s="42">
        <f>_xll.qlCalendarAdvance(Calendar,$H1664,B1665,"f",FALSE)</f>
        <v>51062</v>
      </c>
      <c r="I1665" s="172">
        <f>_xll.qlInterestRateIndexValueDate(Index1M,$H1665)</f>
        <v>51062</v>
      </c>
      <c r="J1665" s="177">
        <f>IFERROR(_xll.qlIndexFixing(Index1M,$H1665,TRUE,_xll.ohTrigger(RecalcTrigger,Trigger1M)),NA())</f>
        <v>1.9682790553177659E-2</v>
      </c>
      <c r="K1665" s="44">
        <f>IFERROR(_xll.qlIndexFixing(Index3M,H1665,TRUE,_xll.ohTrigger(RecalcTrigger,Trigger3M)),NA())</f>
        <v>2.0187537778488564E-2</v>
      </c>
      <c r="L1665" s="44">
        <f>IFERROR(_xll.qlIndexFixing(Index6M,$H1665,TRUE,_xll.ohTrigger(RecalcTrigger,Trigger6M)),NA())</f>
        <v>2.0303494974822065E-2</v>
      </c>
      <c r="M1665" s="178">
        <f>IFERROR(_xll.qlIndexFixing(Index1Y,$H1665,TRUE,_xll.ohTrigger(RecalcTrigger,Trigger1Y)),NA())</f>
        <v>2.0614594194618977E-2</v>
      </c>
      <c r="N1665" s="177">
        <f>IFERROR(_xll.qlIndexFixing(ONIndex1M,I1665,TRUE,_xll.ohTrigger(RecalcTrigger,Trigger1M)),NA())</f>
        <v>1.9669657499198356E-2</v>
      </c>
      <c r="O1665" s="44">
        <f>IFERROR(_xll.qlIndexFixing(ONIndex3M,I1665,TRUE,_xll.ohTrigger(RecalcTrigger,Trigger3M)),NA())</f>
        <v>2.0151573773531384E-2</v>
      </c>
      <c r="P1665" s="44">
        <f>IFERROR(_xll.qlIndexFixing(ONIndex6M,I1665,TRUE,_xll.ohTrigger(RecalcTrigger,Trigger6M)),NA())</f>
        <v>2.0225158245879005E-2</v>
      </c>
      <c r="Q1665" s="178">
        <f>IFERROR(_xll.qlIndexFixing(ONIndex1Y,I1665,TRUE,_xll.ohTrigger(RecalcTrigger,Trigger1Y)),NA())</f>
        <v>2.0441152653355443E-2</v>
      </c>
    </row>
    <row r="1666" spans="2:17" x14ac:dyDescent="0.2">
      <c r="B1666" s="39" t="s">
        <v>42</v>
      </c>
      <c r="D1666" s="42">
        <f>_xll.qlCalendarAdvance(Calendar,$D1665,B1666,"f",FALSE)</f>
        <v>51069</v>
      </c>
      <c r="E1666" s="172">
        <f>_xll.qlInterestRateIndexValueDate(IndexON,D1666)</f>
        <v>51069</v>
      </c>
      <c r="F1666" s="188">
        <f>IFERROR(_xll.qlIndexFixing(IndexON,D1666,TRUE,_xll.ohTrigger(RecalcTrigger,TriggerON)),NA())</f>
        <v>1.9289618468129044E-2</v>
      </c>
      <c r="H1666" s="42">
        <f>_xll.qlCalendarAdvance(Calendar,$H1665,B1666,"f",FALSE)</f>
        <v>51069</v>
      </c>
      <c r="I1666" s="172">
        <f>_xll.qlInterestRateIndexValueDate(Index1M,$H1666)</f>
        <v>51069</v>
      </c>
      <c r="J1666" s="177">
        <f>IFERROR(_xll.qlIndexFixing(Index1M,$H1666,TRUE,_xll.ohTrigger(RecalcTrigger,Trigger1M)),NA())</f>
        <v>1.968116335511497E-2</v>
      </c>
      <c r="K1666" s="44">
        <f>IFERROR(_xll.qlIndexFixing(Index3M,H1666,TRUE,_xll.ohTrigger(RecalcTrigger,Trigger3M)),NA())</f>
        <v>2.0185362297983778E-2</v>
      </c>
      <c r="L1666" s="44">
        <f>IFERROR(_xll.qlIndexFixing(Index6M,$H1666,TRUE,_xll.ohTrigger(RecalcTrigger,Trigger6M)),NA())</f>
        <v>2.0301839121318034E-2</v>
      </c>
      <c r="M1666" s="178">
        <f>IFERROR(_xll.qlIndexFixing(Index1Y,$H1666,TRUE,_xll.ohTrigger(RecalcTrigger,Trigger1Y)),NA())</f>
        <v>2.0613582693749931E-2</v>
      </c>
      <c r="N1666" s="177">
        <f>IFERROR(_xll.qlIndexFixing(ONIndex1M,I1666,TRUE,_xll.ohTrigger(RecalcTrigger,Trigger1M)),NA())</f>
        <v>1.9667938861268608E-2</v>
      </c>
      <c r="O1666" s="44">
        <f>IFERROR(_xll.qlIndexFixing(ONIndex3M,I1666,TRUE,_xll.ohTrigger(RecalcTrigger,Trigger3M)),NA())</f>
        <v>2.014918293556045E-2</v>
      </c>
      <c r="P1666" s="44">
        <f>IFERROR(_xll.qlIndexFixing(ONIndex6M,I1666,TRUE,_xll.ohTrigger(RecalcTrigger,Trigger6M)),NA())</f>
        <v>2.0223012029897403E-2</v>
      </c>
      <c r="Q1666" s="178">
        <f>IFERROR(_xll.qlIndexFixing(ONIndex1Y,I1666,TRUE,_xll.ohTrigger(RecalcTrigger,Trigger1Y)),NA())</f>
        <v>2.043902338601522E-2</v>
      </c>
    </row>
    <row r="1667" spans="2:17" x14ac:dyDescent="0.2">
      <c r="B1667" s="39" t="s">
        <v>42</v>
      </c>
      <c r="D1667" s="42">
        <f>_xll.qlCalendarAdvance(Calendar,$D1666,B1667,"f",FALSE)</f>
        <v>51076</v>
      </c>
      <c r="E1667" s="172">
        <f>_xll.qlInterestRateIndexValueDate(IndexON,D1667)</f>
        <v>51076</v>
      </c>
      <c r="F1667" s="188">
        <f>IFERROR(_xll.qlIndexFixing(IndexON,D1667,TRUE,_xll.ohTrigger(RecalcTrigger,TriggerON)),NA())</f>
        <v>1.9287498778027823E-2</v>
      </c>
      <c r="H1667" s="42">
        <f>_xll.qlCalendarAdvance(Calendar,$H1666,B1667,"f",FALSE)</f>
        <v>51076</v>
      </c>
      <c r="I1667" s="172">
        <f>_xll.qlInterestRateIndexValueDate(Index1M,$H1667)</f>
        <v>51076</v>
      </c>
      <c r="J1667" s="177">
        <f>IFERROR(_xll.qlIndexFixing(Index1M,$H1667,TRUE,_xll.ohTrigger(RecalcTrigger,Trigger1M)),NA())</f>
        <v>1.9678316569637071E-2</v>
      </c>
      <c r="K1667" s="44">
        <f>IFERROR(_xll.qlIndexFixing(Index3M,H1667,TRUE,_xll.ohTrigger(RecalcTrigger,Trigger3M)),NA())</f>
        <v>2.0183221801645231E-2</v>
      </c>
      <c r="L1667" s="44">
        <f>IFERROR(_xll.qlIndexFixing(Index6M,$H1667,TRUE,_xll.ohTrigger(RecalcTrigger,Trigger6M)),NA())</f>
        <v>2.0299761980631055E-2</v>
      </c>
      <c r="M1667" s="178">
        <f>IFERROR(_xll.qlIndexFixing(Index1Y,$H1667,TRUE,_xll.ohTrigger(RecalcTrigger,Trigger1Y)),NA())</f>
        <v>2.0612610737456086E-2</v>
      </c>
      <c r="N1667" s="177">
        <f>IFERROR(_xll.qlIndexFixing(ONIndex1M,I1667,TRUE,_xll.ohTrigger(RecalcTrigger,Trigger1M)),NA())</f>
        <v>1.966626145466166E-2</v>
      </c>
      <c r="O1667" s="44">
        <f>IFERROR(_xll.qlIndexFixing(ONIndex3M,I1667,TRUE,_xll.ohTrigger(RecalcTrigger,Trigger3M)),NA())</f>
        <v>2.0146826905589332E-2</v>
      </c>
      <c r="P1667" s="44">
        <f>IFERROR(_xll.qlIndexFixing(ONIndex6M,I1667,TRUE,_xll.ohTrigger(RecalcTrigger,Trigger6M)),NA())</f>
        <v>2.0220904810873686E-2</v>
      </c>
      <c r="Q1667" s="178">
        <f>IFERROR(_xll.qlIndexFixing(ONIndex1Y,I1667,TRUE,_xll.ohTrigger(RecalcTrigger,Trigger1Y)),NA())</f>
        <v>2.043693804008595E-2</v>
      </c>
    </row>
    <row r="1668" spans="2:17" x14ac:dyDescent="0.2">
      <c r="B1668" s="39" t="s">
        <v>42</v>
      </c>
      <c r="D1668" s="42">
        <f>_xll.qlCalendarAdvance(Calendar,$D1667,B1668,"f",FALSE)</f>
        <v>51083</v>
      </c>
      <c r="E1668" s="172">
        <f>_xll.qlInterestRateIndexValueDate(IndexON,D1668)</f>
        <v>51083</v>
      </c>
      <c r="F1668" s="188">
        <f>IFERROR(_xll.qlIndexFixing(IndexON,D1668,TRUE,_xll.ohTrigger(RecalcTrigger,TriggerON)),NA())</f>
        <v>1.9285413561529463E-2</v>
      </c>
      <c r="H1668" s="42">
        <f>_xll.qlCalendarAdvance(Calendar,$H1667,B1668,"f",FALSE)</f>
        <v>51083</v>
      </c>
      <c r="I1668" s="172">
        <f>_xll.qlInterestRateIndexValueDate(Index1M,$H1668)</f>
        <v>51083</v>
      </c>
      <c r="J1668" s="177">
        <f>IFERROR(_xll.qlIndexFixing(Index1M,$H1668,TRUE,_xll.ohTrigger(RecalcTrigger,Trigger1M)),NA())</f>
        <v>1.967676337709142E-2</v>
      </c>
      <c r="K1668" s="44">
        <f>IFERROR(_xll.qlIndexFixing(Index3M,H1668,TRUE,_xll.ohTrigger(RecalcTrigger,Trigger3M)),NA())</f>
        <v>2.0181116289414783E-2</v>
      </c>
      <c r="L1668" s="44">
        <f>IFERROR(_xll.qlIndexFixing(Index6M,$H1668,TRUE,_xll.ohTrigger(RecalcTrigger,Trigger6M)),NA())</f>
        <v>2.029818218622927E-2</v>
      </c>
      <c r="M1668" s="178">
        <f>IFERROR(_xll.qlIndexFixing(Index1Y,$H1668,TRUE,_xll.ohTrigger(RecalcTrigger,Trigger1Y)),NA())</f>
        <v>2.0611676846359162E-2</v>
      </c>
      <c r="N1668" s="177">
        <f>IFERROR(_xll.qlIndexFixing(ONIndex1M,I1668,TRUE,_xll.ohTrigger(RecalcTrigger,Trigger1M)),NA())</f>
        <v>1.9664625279134373E-2</v>
      </c>
      <c r="O1668" s="44">
        <f>IFERROR(_xll.qlIndexFixing(ONIndex3M,I1668,TRUE,_xll.ohTrigger(RecalcTrigger,Trigger3M)),NA())</f>
        <v>2.0144505683374891E-2</v>
      </c>
      <c r="P1668" s="44">
        <f>IFERROR(_xll.qlIndexFixing(ONIndex6M,I1668,TRUE,_xll.ohTrigger(RecalcTrigger,Trigger6M)),NA())</f>
        <v>2.0218836588321576E-2</v>
      </c>
      <c r="Q1668" s="178">
        <f>IFERROR(_xll.qlIndexFixing(ONIndex1Y,I1668,TRUE,_xll.ohTrigger(RecalcTrigger,Trigger1Y)),NA())</f>
        <v>2.0434896615567633E-2</v>
      </c>
    </row>
    <row r="1669" spans="2:17" x14ac:dyDescent="0.2">
      <c r="B1669" s="39" t="s">
        <v>42</v>
      </c>
      <c r="D1669" s="42">
        <f>_xll.qlCalendarAdvance(Calendar,$D1668,B1669,"f",FALSE)</f>
        <v>51090</v>
      </c>
      <c r="E1669" s="172">
        <f>_xll.qlInterestRateIndexValueDate(IndexON,D1669)</f>
        <v>51090</v>
      </c>
      <c r="F1669" s="188">
        <f>IFERROR(_xll.qlIndexFixing(IndexON,D1669,TRUE,_xll.ohTrigger(RecalcTrigger,TriggerON)),NA())</f>
        <v>1.9283362818715011E-2</v>
      </c>
      <c r="H1669" s="42">
        <f>_xll.qlCalendarAdvance(Calendar,$H1668,B1669,"f",FALSE)</f>
        <v>51090</v>
      </c>
      <c r="I1669" s="172">
        <f>_xll.qlInterestRateIndexValueDate(Index1M,$H1669)</f>
        <v>51090</v>
      </c>
      <c r="J1669" s="177">
        <f>IFERROR(_xll.qlIndexFixing(Index1M,$H1669,TRUE,_xll.ohTrigger(RecalcTrigger,Trigger1M)),NA())</f>
        <v>1.9675251480343586E-2</v>
      </c>
      <c r="K1669" s="44">
        <f>IFERROR(_xll.qlIndexFixing(Index3M,H1669,TRUE,_xll.ohTrigger(RecalcTrigger,Trigger3M)),NA())</f>
        <v>2.0179045761235175E-2</v>
      </c>
      <c r="L1669" s="44">
        <f>IFERROR(_xll.qlIndexFixing(Index6M,$H1669,TRUE,_xll.ohTrigger(RecalcTrigger,Trigger6M)),NA())</f>
        <v>2.0296641782224539E-2</v>
      </c>
      <c r="M1669" s="178">
        <f>IFERROR(_xll.qlIndexFixing(Index1Y,$H1669,TRUE,_xll.ohTrigger(RecalcTrigger,Trigger1Y)),NA())</f>
        <v>2.0610779541089058E-2</v>
      </c>
      <c r="N1669" s="177">
        <f>IFERROR(_xll.qlIndexFixing(ONIndex1M,I1669,TRUE,_xll.ohTrigger(RecalcTrigger,Trigger1M)),NA())</f>
        <v>1.9663030334767795E-2</v>
      </c>
      <c r="O1669" s="44">
        <f>IFERROR(_xll.qlIndexFixing(ONIndex3M,I1669,TRUE,_xll.ohTrigger(RecalcTrigger,Trigger3M)),NA())</f>
        <v>2.0142219268998174E-2</v>
      </c>
      <c r="P1669" s="44">
        <f>IFERROR(_xll.qlIndexFixing(ONIndex6M,I1669,TRUE,_xll.ohTrigger(RecalcTrigger,Trigger6M)),NA())</f>
        <v>2.0216807362565259E-2</v>
      </c>
      <c r="Q1669" s="178">
        <f>IFERROR(_xll.qlIndexFixing(ONIndex1Y,I1669,TRUE,_xll.ohTrigger(RecalcTrigger,Trigger1Y)),NA())</f>
        <v>2.0432899112460268E-2</v>
      </c>
    </row>
    <row r="1670" spans="2:17" x14ac:dyDescent="0.2">
      <c r="B1670" s="39" t="s">
        <v>42</v>
      </c>
      <c r="D1670" s="42">
        <f>_xll.qlCalendarAdvance(Calendar,$D1669,B1670,"f",FALSE)</f>
        <v>51097</v>
      </c>
      <c r="E1670" s="172">
        <f>_xll.qlInterestRateIndexValueDate(IndexON,D1670)</f>
        <v>51097</v>
      </c>
      <c r="F1670" s="188">
        <f>IFERROR(_xll.qlIndexFixing(IndexON,D1670,TRUE,_xll.ohTrigger(RecalcTrigger,TriggerON)),NA())</f>
        <v>1.9281346549422373E-2</v>
      </c>
      <c r="H1670" s="42">
        <f>_xll.qlCalendarAdvance(Calendar,$H1669,B1670,"f",FALSE)</f>
        <v>51097</v>
      </c>
      <c r="I1670" s="172">
        <f>_xll.qlInterestRateIndexValueDate(Index1M,$H1670)</f>
        <v>51097</v>
      </c>
      <c r="J1670" s="177">
        <f>IFERROR(_xll.qlIndexFixing(Index1M,$H1670,TRUE,_xll.ohTrigger(RecalcTrigger,Trigger1M)),NA())</f>
        <v>1.9673780879380064E-2</v>
      </c>
      <c r="K1670" s="44">
        <f>IFERROR(_xll.qlIndexFixing(Index3M,H1670,TRUE,_xll.ohTrigger(RecalcTrigger,Trigger3M)),NA())</f>
        <v>2.0177010217054425E-2</v>
      </c>
      <c r="L1670" s="44">
        <f>IFERROR(_xll.qlIndexFixing(Index6M,$H1670,TRUE,_xll.ohTrigger(RecalcTrigger,Trigger6M)),NA())</f>
        <v>2.0295140768526464E-2</v>
      </c>
      <c r="M1670" s="178">
        <f>IFERROR(_xll.qlIndexFixing(Index1Y,$H1670,TRUE,_xll.ohTrigger(RecalcTrigger,Trigger1Y)),NA())</f>
        <v>2.0609917342285875E-2</v>
      </c>
      <c r="N1670" s="177">
        <f>IFERROR(_xll.qlIndexFixing(ONIndex1M,I1670,TRUE,_xll.ohTrigger(RecalcTrigger,Trigger1M)),NA())</f>
        <v>1.9661476621561924E-2</v>
      </c>
      <c r="O1670" s="44">
        <f>IFERROR(_xll.qlIndexFixing(ONIndex3M,I1670,TRUE,_xll.ohTrigger(RecalcTrigger,Trigger3M)),NA())</f>
        <v>2.0139967662459179E-2</v>
      </c>
      <c r="P1670" s="44">
        <f>IFERROR(_xll.qlIndexFixing(ONIndex6M,I1670,TRUE,_xll.ohTrigger(RecalcTrigger,Trigger6M)),NA())</f>
        <v>2.0214817133442642E-2</v>
      </c>
      <c r="Q1670" s="178">
        <f>IFERROR(_xll.qlIndexFixing(ONIndex1Y,I1670,TRUE,_xll.ohTrigger(RecalcTrigger,Trigger1Y)),NA())</f>
        <v>2.0430945530601763E-2</v>
      </c>
    </row>
    <row r="1671" spans="2:17" x14ac:dyDescent="0.2">
      <c r="B1671" s="39" t="s">
        <v>42</v>
      </c>
      <c r="D1671" s="42">
        <f>_xll.qlCalendarAdvance(Calendar,$D1670,B1671,"f",FALSE)</f>
        <v>51104</v>
      </c>
      <c r="E1671" s="172">
        <f>_xll.qlInterestRateIndexValueDate(IndexON,D1671)</f>
        <v>51104</v>
      </c>
      <c r="F1671" s="188">
        <f>IFERROR(_xll.qlIndexFixing(IndexON,D1671,TRUE,_xll.ohTrigger(RecalcTrigger,TriggerON)),NA())</f>
        <v>1.9279364753651551E-2</v>
      </c>
      <c r="H1671" s="42">
        <f>_xll.qlCalendarAdvance(Calendar,$H1670,B1671,"f",FALSE)</f>
        <v>51104</v>
      </c>
      <c r="I1671" s="172">
        <f>_xll.qlInterestRateIndexValueDate(Index1M,$H1671)</f>
        <v>51104</v>
      </c>
      <c r="J1671" s="177">
        <f>IFERROR(_xll.qlIndexFixing(Index1M,$H1671,TRUE,_xll.ohTrigger(RecalcTrigger,Trigger1M)),NA())</f>
        <v>1.9672351574187341E-2</v>
      </c>
      <c r="K1671" s="44">
        <f>IFERROR(_xll.qlIndexFixing(Index3M,H1671,TRUE,_xll.ohTrigger(RecalcTrigger,Trigger3M)),NA())</f>
        <v>2.017458931875046E-2</v>
      </c>
      <c r="L1671" s="44">
        <f>IFERROR(_xll.qlIndexFixing(Index6M,$H1671,TRUE,_xll.ohTrigger(RecalcTrigger,Trigger6M)),NA())</f>
        <v>2.0294150743395654E-2</v>
      </c>
      <c r="M1671" s="178">
        <f>IFERROR(_xll.qlIndexFixing(Index1Y,$H1671,TRUE,_xll.ohTrigger(RecalcTrigger,Trigger1Y)),NA())</f>
        <v>2.0609088770598558E-2</v>
      </c>
      <c r="N1671" s="177">
        <f>IFERROR(_xll.qlIndexFixing(ONIndex1M,I1671,TRUE,_xll.ohTrigger(RecalcTrigger,Trigger1M)),NA())</f>
        <v>1.9659964139597808E-2</v>
      </c>
      <c r="O1671" s="44">
        <f>IFERROR(_xll.qlIndexFixing(ONIndex3M,I1671,TRUE,_xll.ohTrigger(RecalcTrigger,Trigger3M)),NA())</f>
        <v>2.0137750863838955E-2</v>
      </c>
      <c r="P1671" s="44">
        <f>IFERROR(_xll.qlIndexFixing(ONIndex6M,I1671,TRUE,_xll.ohTrigger(RecalcTrigger,Trigger6M)),NA())</f>
        <v>2.0212865901115817E-2</v>
      </c>
      <c r="Q1671" s="178">
        <f>IFERROR(_xll.qlIndexFixing(ONIndex1Y,I1671,TRUE,_xll.ohTrigger(RecalcTrigger,Trigger1Y)),NA())</f>
        <v>2.0429035870235257E-2</v>
      </c>
    </row>
    <row r="1672" spans="2:17" x14ac:dyDescent="0.2">
      <c r="B1672" s="39" t="s">
        <v>42</v>
      </c>
      <c r="D1672" s="42">
        <f>_xll.qlCalendarAdvance(Calendar,$D1671,B1672,"f",FALSE)</f>
        <v>51111</v>
      </c>
      <c r="E1672" s="172">
        <f>_xll.qlInterestRateIndexValueDate(IndexON,D1672)</f>
        <v>51111</v>
      </c>
      <c r="F1672" s="188">
        <f>IFERROR(_xll.qlIndexFixing(IndexON,D1672,TRUE,_xll.ohTrigger(RecalcTrigger,TriggerON)),NA())</f>
        <v>1.9277417431564636E-2</v>
      </c>
      <c r="H1672" s="42">
        <f>_xll.qlCalendarAdvance(Calendar,$H1671,B1672,"f",FALSE)</f>
        <v>51111</v>
      </c>
      <c r="I1672" s="172">
        <f>_xll.qlInterestRateIndexValueDate(Index1M,$H1672)</f>
        <v>51111</v>
      </c>
      <c r="J1672" s="177">
        <f>IFERROR(_xll.qlIndexFixing(Index1M,$H1672,TRUE,_xll.ohTrigger(RecalcTrigger,Trigger1M)),NA())</f>
        <v>1.9672267519143676E-2</v>
      </c>
      <c r="K1672" s="44">
        <f>IFERROR(_xll.qlIndexFixing(Index3M,H1672,TRUE,_xll.ohTrigger(RecalcTrigger,Trigger3M)),NA())</f>
        <v>2.0172621352060608E-2</v>
      </c>
      <c r="L1672" s="44">
        <f>IFERROR(_xll.qlIndexFixing(Index6M,$H1672,TRUE,_xll.ohTrigger(RecalcTrigger,Trigger6M)),NA())</f>
        <v>2.0292731245099636E-2</v>
      </c>
      <c r="M1672" s="178">
        <f>IFERROR(_xll.qlIndexFixing(Index1Y,$H1672,TRUE,_xll.ohTrigger(RecalcTrigger,Trigger1Y)),NA())</f>
        <v>2.0608292346683141E-2</v>
      </c>
      <c r="N1672" s="177">
        <f>IFERROR(_xll.qlIndexFixing(ONIndex1M,I1672,TRUE,_xll.ohTrigger(RecalcTrigger,Trigger1M)),NA())</f>
        <v>1.9658492888713353E-2</v>
      </c>
      <c r="O1672" s="44">
        <f>IFERROR(_xll.qlIndexFixing(ONIndex3M,I1672,TRUE,_xll.ohTrigger(RecalcTrigger,Trigger3M)),NA())</f>
        <v>2.0135568872975407E-2</v>
      </c>
      <c r="P1672" s="44">
        <f>IFERROR(_xll.qlIndexFixing(ONIndex6M,I1672,TRUE,_xll.ohTrigger(RecalcTrigger,Trigger6M)),NA())</f>
        <v>2.0210953665422693E-2</v>
      </c>
      <c r="Q1672" s="178">
        <f>IFERROR(_xll.qlIndexFixing(ONIndex1Y,I1672,TRUE,_xll.ohTrigger(RecalcTrigger,Trigger1Y)),NA())</f>
        <v>2.0427170131117611E-2</v>
      </c>
    </row>
    <row r="1673" spans="2:17" x14ac:dyDescent="0.2">
      <c r="B1673" s="39" t="s">
        <v>42</v>
      </c>
      <c r="D1673" s="42">
        <f>_xll.qlCalendarAdvance(Calendar,$D1672,B1673,"f",FALSE)</f>
        <v>51118</v>
      </c>
      <c r="E1673" s="172">
        <f>_xll.qlInterestRateIndexValueDate(IndexON,D1673)</f>
        <v>51118</v>
      </c>
      <c r="F1673" s="188">
        <f>IFERROR(_xll.qlIndexFixing(IndexON,D1673,TRUE,_xll.ohTrigger(RecalcTrigger,TriggerON)),NA())</f>
        <v>1.9275504582999536E-2</v>
      </c>
      <c r="H1673" s="42">
        <f>_xll.qlCalendarAdvance(Calendar,$H1672,B1673,"f",FALSE)</f>
        <v>51118</v>
      </c>
      <c r="I1673" s="172">
        <f>_xll.qlInterestRateIndexValueDate(Index1M,$H1673)</f>
        <v>51118</v>
      </c>
      <c r="J1673" s="177">
        <f>IFERROR(_xll.qlIndexFixing(Index1M,$H1673,TRUE,_xll.ohTrigger(RecalcTrigger,Trigger1M)),NA())</f>
        <v>1.9670929438394547E-2</v>
      </c>
      <c r="K1673" s="44">
        <f>IFERROR(_xll.qlIndexFixing(Index3M,H1673,TRUE,_xll.ohTrigger(RecalcTrigger,Trigger3M)),NA())</f>
        <v>2.0170688367275404E-2</v>
      </c>
      <c r="L1673" s="44">
        <f>IFERROR(_xll.qlIndexFixing(Index6M,$H1673,TRUE,_xll.ohTrigger(RecalcTrigger,Trigger6M)),NA())</f>
        <v>2.0291351139032632E-2</v>
      </c>
      <c r="M1673" s="178">
        <f>IFERROR(_xll.qlIndexFixing(Index1Y,$H1673,TRUE,_xll.ohTrigger(RecalcTrigger,Trigger1Y)),NA())</f>
        <v>2.0607526591204746E-2</v>
      </c>
      <c r="N1673" s="177">
        <f>IFERROR(_xll.qlIndexFixing(ONIndex1M,I1673,TRUE,_xll.ohTrigger(RecalcTrigger,Trigger1M)),NA())</f>
        <v>1.9657062868989605E-2</v>
      </c>
      <c r="O1673" s="44">
        <f>IFERROR(_xll.qlIndexFixing(ONIndex3M,I1673,TRUE,_xll.ohTrigger(RecalcTrigger,Trigger3M)),NA())</f>
        <v>2.0133421689949582E-2</v>
      </c>
      <c r="P1673" s="44">
        <f>IFERROR(_xll.qlIndexFixing(ONIndex6M,I1673,TRUE,_xll.ohTrigger(RecalcTrigger,Trigger6M)),NA())</f>
        <v>2.0209080426363268E-2</v>
      </c>
      <c r="Q1673" s="178">
        <f>IFERROR(_xll.qlIndexFixing(ONIndex1Y,I1673,TRUE,_xll.ohTrigger(RecalcTrigger,Trigger1Y)),NA())</f>
        <v>2.0425348313491964E-2</v>
      </c>
    </row>
    <row r="1674" spans="2:17" x14ac:dyDescent="0.2">
      <c r="B1674" s="39" t="s">
        <v>42</v>
      </c>
      <c r="D1674" s="42">
        <f>_xll.qlCalendarAdvance(Calendar,$D1673,B1674,"f",FALSE)</f>
        <v>51125</v>
      </c>
      <c r="E1674" s="172">
        <f>_xll.qlInterestRateIndexValueDate(IndexON,D1674)</f>
        <v>51125</v>
      </c>
      <c r="F1674" s="188">
        <f>IFERROR(_xll.qlIndexFixing(IndexON,D1674,TRUE,_xll.ohTrigger(RecalcTrigger,TriggerON)),NA())</f>
        <v>1.9273626208037298E-2</v>
      </c>
      <c r="H1674" s="42">
        <f>_xll.qlCalendarAdvance(Calendar,$H1673,B1674,"f",FALSE)</f>
        <v>51125</v>
      </c>
      <c r="I1674" s="172">
        <f>_xll.qlInterestRateIndexValueDate(Index1M,$H1674)</f>
        <v>51125</v>
      </c>
      <c r="J1674" s="177">
        <f>IFERROR(_xll.qlIndexFixing(Index1M,$H1674,TRUE,_xll.ohTrigger(RecalcTrigger,Trigger1M)),NA())</f>
        <v>1.9669632660055628E-2</v>
      </c>
      <c r="K1674" s="44">
        <f>IFERROR(_xll.qlIndexFixing(Index3M,H1674,TRUE,_xll.ohTrigger(RecalcTrigger,Trigger3M)),NA())</f>
        <v>2.0168790364344089E-2</v>
      </c>
      <c r="L1674" s="44">
        <f>IFERROR(_xll.qlIndexFixing(Index6M,$H1674,TRUE,_xll.ohTrigger(RecalcTrigger,Trigger6M)),NA())</f>
        <v>2.0290010425115364E-2</v>
      </c>
      <c r="M1674" s="178">
        <f>IFERROR(_xll.qlIndexFixing(Index1Y,$H1674,TRUE,_xll.ohTrigger(RecalcTrigger,Trigger1Y)),NA())</f>
        <v>2.0606790024835793E-2</v>
      </c>
      <c r="N1674" s="177">
        <f>IFERROR(_xll.qlIndexFixing(ONIndex1M,I1674,TRUE,_xll.ohTrigger(RecalcTrigger,Trigger1M)),NA())</f>
        <v>1.9655674080426566E-2</v>
      </c>
      <c r="O1674" s="44">
        <f>IFERROR(_xll.qlIndexFixing(ONIndex3M,I1674,TRUE,_xll.ohTrigger(RecalcTrigger,Trigger3M)),NA())</f>
        <v>2.0131309314842527E-2</v>
      </c>
      <c r="P1674" s="44">
        <f>IFERROR(_xll.qlIndexFixing(ONIndex6M,I1674,TRUE,_xll.ohTrigger(RecalcTrigger,Trigger6M)),NA())</f>
        <v>2.0207246184099636E-2</v>
      </c>
      <c r="Q1674" s="178">
        <f>IFERROR(_xll.qlIndexFixing(ONIndex1Y,I1674,TRUE,_xll.ohTrigger(RecalcTrigger,Trigger1Y)),NA())</f>
        <v>2.042357041727727E-2</v>
      </c>
    </row>
    <row r="1675" spans="2:17" x14ac:dyDescent="0.2">
      <c r="B1675" s="39" t="s">
        <v>42</v>
      </c>
      <c r="D1675" s="42">
        <f>_xll.qlCalendarAdvance(Calendar,$D1674,B1675,"f",FALSE)</f>
        <v>51132</v>
      </c>
      <c r="E1675" s="172">
        <f>_xll.qlInterestRateIndexValueDate(IndexON,D1675)</f>
        <v>51132</v>
      </c>
      <c r="F1675" s="188">
        <f>IFERROR(_xll.qlIndexFixing(IndexON,D1675,TRUE,_xll.ohTrigger(RecalcTrigger,TriggerON)),NA())</f>
        <v>1.927178230667792E-2</v>
      </c>
      <c r="H1675" s="42">
        <f>_xll.qlCalendarAdvance(Calendar,$H1674,B1675,"f",FALSE)</f>
        <v>51132</v>
      </c>
      <c r="I1675" s="172">
        <f>_xll.qlInterestRateIndexValueDate(Index1M,$H1675)</f>
        <v>51132</v>
      </c>
      <c r="J1675" s="177">
        <f>IFERROR(_xll.qlIndexFixing(Index1M,$H1675,TRUE,_xll.ohTrigger(RecalcTrigger,Trigger1M)),NA())</f>
        <v>1.9668377184109728E-2</v>
      </c>
      <c r="K1675" s="44">
        <f>IFERROR(_xll.qlIndexFixing(Index3M,H1675,TRUE,_xll.ohTrigger(RecalcTrigger,Trigger3M)),NA())</f>
        <v>2.0166927343217671E-2</v>
      </c>
      <c r="L1675" s="44">
        <f>IFERROR(_xll.qlIndexFixing(Index6M,$H1675,TRUE,_xll.ohTrigger(RecalcTrigger,Trigger6M)),NA())</f>
        <v>2.0288709103268111E-2</v>
      </c>
      <c r="M1675" s="178">
        <f>IFERROR(_xll.qlIndexFixing(Index1Y,$H1675,TRUE,_xll.ohTrigger(RecalcTrigger,Trigger1Y)),NA())</f>
        <v>2.0606081168254017E-2</v>
      </c>
      <c r="N1675" s="177">
        <f>IFERROR(_xll.qlIndexFixing(ONIndex1M,I1675,TRUE,_xll.ohTrigger(RecalcTrigger,Trigger1M)),NA())</f>
        <v>1.9654326523024235E-2</v>
      </c>
      <c r="O1675" s="44">
        <f>IFERROR(_xll.qlIndexFixing(ONIndex3M,I1675,TRUE,_xll.ohTrigger(RecalcTrigger,Trigger3M)),NA())</f>
        <v>2.0129231747573195E-2</v>
      </c>
      <c r="P1675" s="44">
        <f>IFERROR(_xll.qlIndexFixing(ONIndex6M,I1675,TRUE,_xll.ohTrigger(RecalcTrigger,Trigger6M)),NA())</f>
        <v>2.0205450938469705E-2</v>
      </c>
      <c r="Q1675" s="178">
        <f>IFERROR(_xll.qlIndexFixing(ONIndex1Y,I1675,TRUE,_xll.ohTrigger(RecalcTrigger,Trigger1Y)),NA())</f>
        <v>2.0421836442311436E-2</v>
      </c>
    </row>
    <row r="1676" spans="2:17" x14ac:dyDescent="0.2">
      <c r="B1676" s="39" t="s">
        <v>42</v>
      </c>
      <c r="D1676" s="42">
        <f>_xll.qlCalendarAdvance(Calendar,$D1675,B1676,"f",FALSE)</f>
        <v>51139</v>
      </c>
      <c r="E1676" s="172">
        <f>_xll.qlInterestRateIndexValueDate(IndexON,D1676)</f>
        <v>51139</v>
      </c>
      <c r="F1676" s="188">
        <f>IFERROR(_xll.qlIndexFixing(IndexON,D1676,TRUE,_xll.ohTrigger(RecalcTrigger,TriggerON)),NA())</f>
        <v>1.9269972878921404E-2</v>
      </c>
      <c r="H1676" s="42">
        <f>_xll.qlCalendarAdvance(Calendar,$H1675,B1676,"f",FALSE)</f>
        <v>51139</v>
      </c>
      <c r="I1676" s="172">
        <f>_xll.qlInterestRateIndexValueDate(Index1M,$H1676)</f>
        <v>51139</v>
      </c>
      <c r="J1676" s="177">
        <f>IFERROR(_xll.qlIndexFixing(Index1M,$H1676,TRUE,_xll.ohTrigger(RecalcTrigger,Trigger1M)),NA())</f>
        <v>1.9667163010549483E-2</v>
      </c>
      <c r="K1676" s="44">
        <f>IFERROR(_xll.qlIndexFixing(Index3M,H1676,TRUE,_xll.ohTrigger(RecalcTrigger,Trigger3M)),NA())</f>
        <v>2.016509930384806E-2</v>
      </c>
      <c r="L1676" s="44">
        <f>IFERROR(_xll.qlIndexFixing(Index6M,$H1676,TRUE,_xll.ohTrigger(RecalcTrigger,Trigger6M)),NA())</f>
        <v>2.0286961878041972E-2</v>
      </c>
      <c r="M1676" s="178">
        <f>IFERROR(_xll.qlIndexFixing(Index1Y,$H1676,TRUE,_xll.ohTrigger(RecalcTrigger,Trigger1Y)),NA())</f>
        <v>2.0605398542145353E-2</v>
      </c>
      <c r="N1676" s="177">
        <f>IFERROR(_xll.qlIndexFixing(ONIndex1M,I1676,TRUE,_xll.ohTrigger(RecalcTrigger,Trigger1M)),NA())</f>
        <v>1.9653020196782611E-2</v>
      </c>
      <c r="O1676" s="44">
        <f>IFERROR(_xll.qlIndexFixing(ONIndex3M,I1676,TRUE,_xll.ohTrigger(RecalcTrigger,Trigger3M)),NA())</f>
        <v>2.0127188988141587E-2</v>
      </c>
      <c r="P1676" s="44">
        <f>IFERROR(_xll.qlIndexFixing(ONIndex6M,I1676,TRUE,_xll.ohTrigger(RecalcTrigger,Trigger6M)),NA())</f>
        <v>2.0203694689554519E-2</v>
      </c>
      <c r="Q1676" s="178">
        <f>IFERROR(_xll.qlIndexFixing(ONIndex1Y,I1676,TRUE,_xll.ohTrigger(RecalcTrigger,Trigger1Y)),NA())</f>
        <v>2.0420146388756555E-2</v>
      </c>
    </row>
    <row r="1677" spans="2:17" x14ac:dyDescent="0.2">
      <c r="B1677" s="39" t="s">
        <v>42</v>
      </c>
      <c r="D1677" s="42">
        <f>_xll.qlCalendarAdvance(Calendar,$D1676,B1677,"f",FALSE)</f>
        <v>51146</v>
      </c>
      <c r="E1677" s="172">
        <f>_xll.qlInterestRateIndexValueDate(IndexON,D1677)</f>
        <v>51146</v>
      </c>
      <c r="F1677" s="188">
        <f>IFERROR(_xll.qlIndexFixing(IndexON,D1677,TRUE,_xll.ohTrigger(RecalcTrigger,TriggerON)),NA())</f>
        <v>1.9268197924686703E-2</v>
      </c>
      <c r="H1677" s="42">
        <f>_xll.qlCalendarAdvance(Calendar,$H1676,B1677,"f",FALSE)</f>
        <v>51146</v>
      </c>
      <c r="I1677" s="172">
        <f>_xll.qlInterestRateIndexValueDate(Index1M,$H1677)</f>
        <v>51146</v>
      </c>
      <c r="J1677" s="177">
        <f>IFERROR(_xll.qlIndexFixing(Index1M,$H1677,TRUE,_xll.ohTrigger(RecalcTrigger,Trigger1M)),NA())</f>
        <v>1.9665990139352788E-2</v>
      </c>
      <c r="K1677" s="44">
        <f>IFERROR(_xll.qlIndexFixing(Index3M,H1677,TRUE,_xll.ohTrigger(RecalcTrigger,Trigger3M)),NA())</f>
        <v>2.0163306246187167E-2</v>
      </c>
      <c r="L1677" s="44">
        <f>IFERROR(_xll.qlIndexFixing(Index6M,$H1677,TRUE,_xll.ohTrigger(RecalcTrigger,Trigger6M)),NA())</f>
        <v>2.0285736594169549E-2</v>
      </c>
      <c r="M1677" s="178">
        <f>IFERROR(_xll.qlIndexFixing(Index1Y,$H1677,TRUE,_xll.ohTrigger(RecalcTrigger,Trigger1Y)),NA())</f>
        <v>2.0604740667200819E-2</v>
      </c>
      <c r="N1677" s="177">
        <f>IFERROR(_xll.qlIndexFixing(ONIndex1M,I1677,TRUE,_xll.ohTrigger(RecalcTrigger,Trigger1M)),NA())</f>
        <v>1.9651755101620649E-2</v>
      </c>
      <c r="O1677" s="44">
        <f>IFERROR(_xll.qlIndexFixing(ONIndex3M,I1677,TRUE,_xll.ohTrigger(RecalcTrigger,Trigger3M)),NA())</f>
        <v>2.0125181036466655E-2</v>
      </c>
      <c r="P1677" s="44">
        <f>IFERROR(_xll.qlIndexFixing(ONIndex6M,I1677,TRUE,_xll.ohTrigger(RecalcTrigger,Trigger6M)),NA())</f>
        <v>2.0201977437273033E-2</v>
      </c>
      <c r="Q1677" s="178">
        <f>IFERROR(_xll.qlIndexFixing(ONIndex1Y,I1677,TRUE,_xll.ohTrigger(RecalcTrigger,Trigger1Y)),NA())</f>
        <v>2.041850025653158E-2</v>
      </c>
    </row>
    <row r="1678" spans="2:17" x14ac:dyDescent="0.2">
      <c r="B1678" s="39" t="s">
        <v>42</v>
      </c>
      <c r="D1678" s="42">
        <f>_xll.qlCalendarAdvance(Calendar,$D1677,B1678,"f",FALSE)</f>
        <v>51153</v>
      </c>
      <c r="E1678" s="172">
        <f>_xll.qlInterestRateIndexValueDate(IndexON,D1678)</f>
        <v>51153</v>
      </c>
      <c r="F1678" s="188">
        <f>IFERROR(_xll.qlIndexFixing(IndexON,D1678,TRUE,_xll.ohTrigger(RecalcTrigger,TriggerON)),NA())</f>
        <v>1.9266457444054863E-2</v>
      </c>
      <c r="H1678" s="42">
        <f>_xll.qlCalendarAdvance(Calendar,$H1677,B1678,"f",FALSE)</f>
        <v>51153</v>
      </c>
      <c r="I1678" s="172">
        <f>_xll.qlInterestRateIndexValueDate(Index1M,$H1678)</f>
        <v>51153</v>
      </c>
      <c r="J1678" s="177">
        <f>IFERROR(_xll.qlIndexFixing(Index1M,$H1678,TRUE,_xll.ohTrigger(RecalcTrigger,Trigger1M)),NA())</f>
        <v>1.9664858570512273E-2</v>
      </c>
      <c r="K1678" s="44">
        <f>IFERROR(_xll.qlIndexFixing(Index3M,H1678,TRUE,_xll.ohTrigger(RecalcTrigger,Trigger3M)),NA())</f>
        <v>2.0161548170188674E-2</v>
      </c>
      <c r="L1678" s="44">
        <f>IFERROR(_xll.qlIndexFixing(Index6M,$H1678,TRUE,_xll.ohTrigger(RecalcTrigger,Trigger6M)),NA())</f>
        <v>2.028455069996744E-2</v>
      </c>
      <c r="M1678" s="178">
        <f>IFERROR(_xll.qlIndexFixing(Index1Y,$H1678,TRUE,_xll.ohTrigger(RecalcTrigger,Trigger1Y)),NA())</f>
        <v>2.0604106064117864E-2</v>
      </c>
      <c r="N1678" s="177">
        <f>IFERROR(_xll.qlIndexFixing(ONIndex1M,I1678,TRUE,_xll.ohTrigger(RecalcTrigger,Trigger1M)),NA())</f>
        <v>1.9650531237619395E-2</v>
      </c>
      <c r="O1678" s="44">
        <f>IFERROR(_xll.qlIndexFixing(ONIndex3M,I1678,TRUE,_xll.ohTrigger(RecalcTrigger,Trigger3M)),NA())</f>
        <v>2.0123207892710493E-2</v>
      </c>
      <c r="P1678" s="44">
        <f>IFERROR(_xll.qlIndexFixing(ONIndex6M,I1678,TRUE,_xll.ohTrigger(RecalcTrigger,Trigger6M)),NA())</f>
        <v>2.0200299181706294E-2</v>
      </c>
      <c r="Q1678" s="178">
        <f>IFERROR(_xll.qlIndexFixing(ONIndex1Y,I1678,TRUE,_xll.ohTrigger(RecalcTrigger,Trigger1Y)),NA())</f>
        <v>2.0416898045717558E-2</v>
      </c>
    </row>
    <row r="1679" spans="2:17" x14ac:dyDescent="0.2">
      <c r="B1679" s="39" t="s">
        <v>42</v>
      </c>
      <c r="D1679" s="42">
        <f>_xll.qlCalendarAdvance(Calendar,$D1678,B1679,"f",FALSE)</f>
        <v>51160</v>
      </c>
      <c r="E1679" s="172">
        <f>_xll.qlInterestRateIndexValueDate(IndexON,D1679)</f>
        <v>51160</v>
      </c>
      <c r="F1679" s="188">
        <f>IFERROR(_xll.qlIndexFixing(IndexON,D1679,TRUE,_xll.ohTrigger(RecalcTrigger,TriggerON)),NA())</f>
        <v>1.9264751437106931E-2</v>
      </c>
      <c r="H1679" s="42">
        <f>_xll.qlCalendarAdvance(Calendar,$H1678,B1679,"f",FALSE)</f>
        <v>51160</v>
      </c>
      <c r="I1679" s="172">
        <f>_xll.qlInterestRateIndexValueDate(Index1M,$H1679)</f>
        <v>51160</v>
      </c>
      <c r="J1679" s="177">
        <f>IFERROR(_xll.qlIndexFixing(Index1M,$H1679,TRUE,_xll.ohTrigger(RecalcTrigger,Trigger1M)),NA())</f>
        <v>1.9663768304010749E-2</v>
      </c>
      <c r="K1679" s="44">
        <f>IFERROR(_xll.qlIndexFixing(Index3M,H1679,TRUE,_xll.ohTrigger(RecalcTrigger,Trigger3M)),NA())</f>
        <v>2.0159825075805379E-2</v>
      </c>
      <c r="L1679" s="44">
        <f>IFERROR(_xll.qlIndexFixing(Index6M,$H1679,TRUE,_xll.ohTrigger(RecalcTrigger,Trigger6M)),NA())</f>
        <v>2.0283404195367061E-2</v>
      </c>
      <c r="M1679" s="178">
        <f>IFERROR(_xll.qlIndexFixing(Index1Y,$H1679,TRUE,_xll.ohTrigger(RecalcTrigger,Trigger1Y)),NA())</f>
        <v>2.0603493253598806E-2</v>
      </c>
      <c r="N1679" s="177">
        <f>IFERROR(_xll.qlIndexFixing(ONIndex1M,I1679,TRUE,_xll.ohTrigger(RecalcTrigger,Trigger1M)),NA())</f>
        <v>1.9649348604859895E-2</v>
      </c>
      <c r="O1679" s="44">
        <f>IFERROR(_xll.qlIndexFixing(ONIndex3M,I1679,TRUE,_xll.ohTrigger(RecalcTrigger,Trigger3M)),NA())</f>
        <v>2.0121269556792054E-2</v>
      </c>
      <c r="P1679" s="44">
        <f>IFERROR(_xll.qlIndexFixing(ONIndex6M,I1679,TRUE,_xll.ohTrigger(RecalcTrigger,Trigger6M)),NA())</f>
        <v>2.0198659922773254E-2</v>
      </c>
      <c r="Q1679" s="178">
        <f>IFERROR(_xll.qlIndexFixing(ONIndex1Y,I1679,TRUE,_xll.ohTrigger(RecalcTrigger,Trigger1Y)),NA())</f>
        <v>2.0415339756314488E-2</v>
      </c>
    </row>
    <row r="1680" spans="2:17" x14ac:dyDescent="0.2">
      <c r="B1680" s="39" t="s">
        <v>42</v>
      </c>
      <c r="D1680" s="42">
        <f>_xll.qlCalendarAdvance(Calendar,$D1679,B1680,"f",FALSE)</f>
        <v>51167</v>
      </c>
      <c r="E1680" s="172">
        <f>_xll.qlInterestRateIndexValueDate(IndexON,D1680)</f>
        <v>51167</v>
      </c>
      <c r="F1680" s="188">
        <f>IFERROR(_xll.qlIndexFixing(IndexON,D1680,TRUE,_xll.ohTrigger(RecalcTrigger,TriggerON)),NA())</f>
        <v>1.9263079903599767E-2</v>
      </c>
      <c r="H1680" s="42">
        <f>_xll.qlCalendarAdvance(Calendar,$H1679,B1680,"f",FALSE)</f>
        <v>51167</v>
      </c>
      <c r="I1680" s="172">
        <f>_xll.qlInterestRateIndexValueDate(Index1M,$H1680)</f>
        <v>51167</v>
      </c>
      <c r="J1680" s="177">
        <f>IFERROR(_xll.qlIndexFixing(Index1M,$H1680,TRUE,_xll.ohTrigger(RecalcTrigger,Trigger1M)),NA())</f>
        <v>1.9660888984212414E-2</v>
      </c>
      <c r="K1680" s="44">
        <f>IFERROR(_xll.qlIndexFixing(Index3M,H1680,TRUE,_xll.ohTrigger(RecalcTrigger,Trigger3M)),NA())</f>
        <v>2.0157695288028701E-2</v>
      </c>
      <c r="L1680" s="44">
        <f>IFERROR(_xll.qlIndexFixing(Index6M,$H1680,TRUE,_xll.ohTrigger(RecalcTrigger,Trigger6M)),NA())</f>
        <v>2.0282297080302065E-2</v>
      </c>
      <c r="M1680" s="178">
        <f>IFERROR(_xll.qlIndexFixing(Index1Y,$H1680,TRUE,_xll.ohTrigger(RecalcTrigger,Trigger1Y)),NA())</f>
        <v>2.060290075635083E-2</v>
      </c>
      <c r="N1680" s="177">
        <f>IFERROR(_xll.qlIndexFixing(ONIndex1M,I1680,TRUE,_xll.ohTrigger(RecalcTrigger,Trigger1M)),NA())</f>
        <v>1.9648207203261103E-2</v>
      </c>
      <c r="O1680" s="44">
        <f>IFERROR(_xll.qlIndexFixing(ONIndex3M,I1680,TRUE,_xll.ohTrigger(RecalcTrigger,Trigger3M)),NA())</f>
        <v>2.0119366028711339E-2</v>
      </c>
      <c r="P1680" s="44">
        <f>IFERROR(_xll.qlIndexFixing(ONIndex6M,I1680,TRUE,_xll.ohTrigger(RecalcTrigger,Trigger6M)),NA())</f>
        <v>2.0197059660636008E-2</v>
      </c>
      <c r="Q1680" s="178">
        <f>IFERROR(_xll.qlIndexFixing(ONIndex1Y,I1680,TRUE,_xll.ohTrigger(RecalcTrigger,Trigger1Y)),NA())</f>
        <v>2.0413825388160278E-2</v>
      </c>
    </row>
    <row r="1681" spans="2:17" x14ac:dyDescent="0.2">
      <c r="B1681" s="39" t="s">
        <v>42</v>
      </c>
      <c r="D1681" s="42">
        <f>_xll.qlCalendarAdvance(Calendar,$D1680,B1681,"f",FALSE)</f>
        <v>51174</v>
      </c>
      <c r="E1681" s="172">
        <f>_xll.qlInterestRateIndexValueDate(IndexON,D1681)</f>
        <v>51174</v>
      </c>
      <c r="F1681" s="188">
        <f>IFERROR(_xll.qlIndexFixing(IndexON,D1681,TRUE,_xll.ohTrigger(RecalcTrigger,TriggerON)),NA())</f>
        <v>1.9261442843695464E-2</v>
      </c>
      <c r="H1681" s="42">
        <f>_xll.qlCalendarAdvance(Calendar,$H1680,B1681,"f",FALSE)</f>
        <v>51174</v>
      </c>
      <c r="I1681" s="172">
        <f>_xll.qlInterestRateIndexValueDate(Index1M,$H1681)</f>
        <v>51174</v>
      </c>
      <c r="J1681" s="177">
        <f>IFERROR(_xll.qlIndexFixing(Index1M,$H1681,TRUE,_xll.ohTrigger(RecalcTrigger,Trigger1M)),NA())</f>
        <v>1.9659869741157437E-2</v>
      </c>
      <c r="K1681" s="44">
        <f>IFERROR(_xll.qlIndexFixing(Index3M,H1681,TRUE,_xll.ohTrigger(RecalcTrigger,Trigger3M)),NA())</f>
        <v>2.0156039749269803E-2</v>
      </c>
      <c r="L1681" s="44">
        <f>IFERROR(_xll.qlIndexFixing(Index6M,$H1681,TRUE,_xll.ohTrigger(RecalcTrigger,Trigger6M)),NA())</f>
        <v>2.0281229354706987E-2</v>
      </c>
      <c r="M1681" s="178">
        <f>IFERROR(_xll.qlIndexFixing(Index1Y,$H1681,TRUE,_xll.ohTrigger(RecalcTrigger,Trigger1Y)),NA())</f>
        <v>2.0602327093086216E-2</v>
      </c>
      <c r="N1681" s="177">
        <f>IFERROR(_xll.qlIndexFixing(ONIndex1M,I1681,TRUE,_xll.ohTrigger(RecalcTrigger,Trigger1M)),NA())</f>
        <v>1.9647107032660927E-2</v>
      </c>
      <c r="O1681" s="44">
        <f>IFERROR(_xll.qlIndexFixing(ONIndex3M,I1681,TRUE,_xll.ohTrigger(RecalcTrigger,Trigger3M)),NA())</f>
        <v>2.0117497308468346E-2</v>
      </c>
      <c r="P1681" s="44">
        <f>IFERROR(_xll.qlIndexFixing(ONIndex6M,I1681,TRUE,_xll.ohTrigger(RecalcTrigger,Trigger6M)),NA())</f>
        <v>2.0195498395051414E-2</v>
      </c>
      <c r="Q1681" s="178">
        <f>IFERROR(_xll.qlIndexFixing(ONIndex1Y,I1681,TRUE,_xll.ohTrigger(RecalcTrigger,Trigger1Y)),NA())</f>
        <v>2.0412354941498068E-2</v>
      </c>
    </row>
    <row r="1682" spans="2:17" x14ac:dyDescent="0.2">
      <c r="B1682" s="39" t="s">
        <v>42</v>
      </c>
      <c r="D1682" s="42">
        <f>_xll.qlCalendarAdvance(Calendar,$D1681,B1682,"f",FALSE)</f>
        <v>51181</v>
      </c>
      <c r="E1682" s="172">
        <f>_xll.qlInterestRateIndexValueDate(IndexON,D1682)</f>
        <v>51181</v>
      </c>
      <c r="F1682" s="188">
        <f>IFERROR(_xll.qlIndexFixing(IndexON,D1682,TRUE,_xll.ohTrigger(RecalcTrigger,TriggerON)),NA())</f>
        <v>1.9259840257394023E-2</v>
      </c>
      <c r="H1682" s="42">
        <f>_xll.qlCalendarAdvance(Calendar,$H1681,B1682,"f",FALSE)</f>
        <v>51181</v>
      </c>
      <c r="I1682" s="172">
        <f>_xll.qlInterestRateIndexValueDate(Index1M,$H1682)</f>
        <v>51181</v>
      </c>
      <c r="J1682" s="177">
        <f>IFERROR(_xll.qlIndexFixing(Index1M,$H1682,TRUE,_xll.ohTrigger(RecalcTrigger,Trigger1M)),NA())</f>
        <v>1.9658891791509508E-2</v>
      </c>
      <c r="K1682" s="44">
        <f>IFERROR(_xll.qlIndexFixing(Index3M,H1682,TRUE,_xll.ohTrigger(RecalcTrigger,Trigger3M)),NA())</f>
        <v>2.0154419190064086E-2</v>
      </c>
      <c r="L1682" s="44">
        <f>IFERROR(_xll.qlIndexFixing(Index6M,$H1682,TRUE,_xll.ohTrigger(RecalcTrigger,Trigger6M)),NA())</f>
        <v>2.0280201018519489E-2</v>
      </c>
      <c r="M1682" s="178">
        <f>IFERROR(_xll.qlIndexFixing(Index1Y,$H1682,TRUE,_xll.ohTrigger(RecalcTrigger,Trigger1Y)),NA())</f>
        <v>2.0601770784521682E-2</v>
      </c>
      <c r="N1682" s="177">
        <f>IFERROR(_xll.qlIndexFixing(ONIndex1M,I1682,TRUE,_xll.ohTrigger(RecalcTrigger,Trigger1M)),NA())</f>
        <v>1.964604809338355E-2</v>
      </c>
      <c r="O1682" s="44">
        <f>IFERROR(_xll.qlIndexFixing(ONIndex3M,I1682,TRUE,_xll.ohTrigger(RecalcTrigger,Trigger3M)),NA())</f>
        <v>2.0115663395982031E-2</v>
      </c>
      <c r="P1682" s="44">
        <f>IFERROR(_xll.qlIndexFixing(ONIndex6M,I1682,TRUE,_xll.ohTrigger(RecalcTrigger,Trigger6M)),NA())</f>
        <v>2.0193976126262614E-2</v>
      </c>
      <c r="Q1682" s="178">
        <f>IFERROR(_xll.qlIndexFixing(ONIndex1Y,I1682,TRUE,_xll.ohTrigger(RecalcTrigger,Trigger1Y)),NA())</f>
        <v>2.0410928416084717E-2</v>
      </c>
    </row>
    <row r="1683" spans="2:17" x14ac:dyDescent="0.2">
      <c r="B1683" s="39" t="s">
        <v>42</v>
      </c>
      <c r="D1683" s="42">
        <f>_xll.qlCalendarAdvance(Calendar,$D1682,B1683,"f",FALSE)</f>
        <v>51188</v>
      </c>
      <c r="E1683" s="172">
        <f>_xll.qlInterestRateIndexValueDate(IndexON,D1683)</f>
        <v>51188</v>
      </c>
      <c r="F1683" s="188">
        <f>IFERROR(_xll.qlIndexFixing(IndexON,D1683,TRUE,_xll.ohTrigger(RecalcTrigger,TriggerON)),NA())</f>
        <v>1.9258272144695443E-2</v>
      </c>
      <c r="H1683" s="42">
        <f>_xll.qlCalendarAdvance(Calendar,$H1682,B1683,"f",FALSE)</f>
        <v>51188</v>
      </c>
      <c r="I1683" s="172">
        <f>_xll.qlInterestRateIndexValueDate(Index1M,$H1683)</f>
        <v>51188</v>
      </c>
      <c r="J1683" s="177">
        <f>IFERROR(_xll.qlIndexFixing(Index1M,$H1683,TRUE,_xll.ohTrigger(RecalcTrigger,Trigger1M)),NA())</f>
        <v>1.9657955135257449E-2</v>
      </c>
      <c r="K1683" s="44">
        <f>IFERROR(_xll.qlIndexFixing(Index3M,H1683,TRUE,_xll.ohTrigger(RecalcTrigger,Trigger3M)),NA())</f>
        <v>2.0152833610371026E-2</v>
      </c>
      <c r="L1683" s="44">
        <f>IFERROR(_xll.qlIndexFixing(Index6M,$H1683,TRUE,_xll.ohTrigger(RecalcTrigger,Trigger6M)),NA())</f>
        <v>2.0279212071679455E-2</v>
      </c>
      <c r="M1683" s="178">
        <f>IFERROR(_xll.qlIndexFixing(Index1Y,$H1683,TRUE,_xll.ohTrigger(RecalcTrigger,Trigger1Y)),NA())</f>
        <v>2.0601230351378359E-2</v>
      </c>
      <c r="N1683" s="177">
        <f>IFERROR(_xll.qlIndexFixing(ONIndex1M,I1683,TRUE,_xll.ohTrigger(RecalcTrigger,Trigger1M)),NA())</f>
        <v>1.9645030385185835E-2</v>
      </c>
      <c r="O1683" s="44">
        <f>IFERROR(_xll.qlIndexFixing(ONIndex3M,I1683,TRUE,_xll.ohTrigger(RecalcTrigger,Trigger3M)),NA())</f>
        <v>2.0113864291495531E-2</v>
      </c>
      <c r="P1683" s="44">
        <f>IFERROR(_xll.qlIndexFixing(ONIndex6M,I1683,TRUE,_xll.ohTrigger(RecalcTrigger,Trigger6M)),NA())</f>
        <v>2.0192492854107513E-2</v>
      </c>
      <c r="Q1683" s="178">
        <f>IFERROR(_xll.qlIndexFixing(ONIndex1Y,I1683,TRUE,_xll.ohTrigger(RecalcTrigger,Trigger1Y)),NA())</f>
        <v>2.0409545812244412E-2</v>
      </c>
    </row>
    <row r="1684" spans="2:17" x14ac:dyDescent="0.2">
      <c r="B1684" s="39" t="s">
        <v>42</v>
      </c>
      <c r="D1684" s="42">
        <f>_xll.qlCalendarAdvance(Calendar,$D1683,B1684,"f",FALSE)</f>
        <v>51195</v>
      </c>
      <c r="E1684" s="172">
        <f>_xll.qlInterestRateIndexValueDate(IndexON,D1684)</f>
        <v>51195</v>
      </c>
      <c r="F1684" s="188">
        <f>IFERROR(_xll.qlIndexFixing(IndexON,D1684,TRUE,_xll.ohTrigger(RecalcTrigger,TriggerON)),NA())</f>
        <v>1.9256738505518678E-2</v>
      </c>
      <c r="H1684" s="42">
        <f>_xll.qlCalendarAdvance(Calendar,$H1683,B1684,"f",FALSE)</f>
        <v>51195</v>
      </c>
      <c r="I1684" s="172">
        <f>_xll.qlInterestRateIndexValueDate(Index1M,$H1684)</f>
        <v>51195</v>
      </c>
      <c r="J1684" s="177">
        <f>IFERROR(_xll.qlIndexFixing(Index1M,$H1684,TRUE,_xll.ohTrigger(RecalcTrigger,Trigger1M)),NA())</f>
        <v>1.9657059772398459E-2</v>
      </c>
      <c r="K1684" s="44">
        <f>IFERROR(_xll.qlIndexFixing(Index3M,H1684,TRUE,_xll.ohTrigger(RecalcTrigger,Trigger3M)),NA())</f>
        <v>2.0152185889972203E-2</v>
      </c>
      <c r="L1684" s="44">
        <f>IFERROR(_xll.qlIndexFixing(Index6M,$H1684,TRUE,_xll.ohTrigger(RecalcTrigger,Trigger6M)),NA())</f>
        <v>2.0279277444516155E-2</v>
      </c>
      <c r="M1684" s="178">
        <f>IFERROR(_xll.qlIndexFixing(Index1Y,$H1684,TRUE,_xll.ohTrigger(RecalcTrigger,Trigger1Y)),NA())</f>
        <v>2.0600153888875594E-2</v>
      </c>
      <c r="N1684" s="177">
        <f>IFERROR(_xll.qlIndexFixing(ONIndex1M,I1684,TRUE,_xll.ohTrigger(RecalcTrigger,Trigger1M)),NA())</f>
        <v>1.9644053908148829E-2</v>
      </c>
      <c r="O1684" s="44">
        <f>IFERROR(_xll.qlIndexFixing(ONIndex3M,I1684,TRUE,_xll.ohTrigger(RecalcTrigger,Trigger3M)),NA())</f>
        <v>2.0112099994684662E-2</v>
      </c>
      <c r="P1684" s="44">
        <f>IFERROR(_xll.qlIndexFixing(ONIndex6M,I1684,TRUE,_xll.ohTrigger(RecalcTrigger,Trigger6M)),NA())</f>
        <v>2.0191048578586113E-2</v>
      </c>
      <c r="Q1684" s="178">
        <f>IFERROR(_xll.qlIndexFixing(ONIndex1Y,I1684,TRUE,_xll.ohTrigger(RecalcTrigger,Trigger1Y)),NA())</f>
        <v>2.040820712957192E-2</v>
      </c>
    </row>
    <row r="1685" spans="2:17" x14ac:dyDescent="0.2">
      <c r="B1685" s="39" t="s">
        <v>42</v>
      </c>
      <c r="D1685" s="42">
        <f>_xll.qlCalendarAdvance(Calendar,$D1684,B1685,"f",FALSE)</f>
        <v>51202</v>
      </c>
      <c r="E1685" s="172">
        <f>_xll.qlInterestRateIndexValueDate(IndexON,D1685)</f>
        <v>51202</v>
      </c>
      <c r="F1685" s="188">
        <f>IFERROR(_xll.qlIndexFixing(IndexON,D1685,TRUE,_xll.ohTrigger(RecalcTrigger,TriggerON)),NA())</f>
        <v>1.925523934002582E-2</v>
      </c>
      <c r="H1685" s="42">
        <f>_xll.qlCalendarAdvance(Calendar,$H1684,B1685,"f",FALSE)</f>
        <v>51202</v>
      </c>
      <c r="I1685" s="172">
        <f>_xll.qlInterestRateIndexValueDate(Index1M,$H1685)</f>
        <v>51202</v>
      </c>
      <c r="J1685" s="177">
        <f>IFERROR(_xll.qlIndexFixing(Index1M,$H1685,TRUE,_xll.ohTrigger(RecalcTrigger,Trigger1M)),NA())</f>
        <v>1.9658094053550609E-2</v>
      </c>
      <c r="K1685" s="44">
        <f>IFERROR(_xll.qlIndexFixing(Index3M,H1685,TRUE,_xll.ohTrigger(RecalcTrigger,Trigger3M)),NA())</f>
        <v>2.0150675099846554E-2</v>
      </c>
      <c r="L1685" s="44">
        <f>IFERROR(_xll.qlIndexFixing(Index6M,$H1685,TRUE,_xll.ohTrigger(RecalcTrigger,Trigger6M)),NA())</f>
        <v>2.0278372803214841E-2</v>
      </c>
      <c r="M1685" s="178">
        <f>IFERROR(_xll.qlIndexFixing(Index1Y,$H1685,TRUE,_xll.ohTrigger(RecalcTrigger,Trigger1Y)),NA())</f>
        <v>2.0599641270005797E-2</v>
      </c>
      <c r="N1685" s="177">
        <f>IFERROR(_xll.qlIndexFixing(ONIndex1M,I1685,TRUE,_xll.ohTrigger(RecalcTrigger,Trigger1M)),NA())</f>
        <v>1.964311866227253E-2</v>
      </c>
      <c r="O1685" s="44">
        <f>IFERROR(_xll.qlIndexFixing(ONIndex3M,I1685,TRUE,_xll.ohTrigger(RecalcTrigger,Trigger3M)),NA())</f>
        <v>2.0110370505873609E-2</v>
      </c>
      <c r="P1685" s="44">
        <f>IFERROR(_xll.qlIndexFixing(ONIndex6M,I1685,TRUE,_xll.ohTrigger(RecalcTrigger,Trigger6M)),NA())</f>
        <v>2.0189643299860505E-2</v>
      </c>
      <c r="Q1685" s="178">
        <f>IFERROR(_xll.qlIndexFixing(ONIndex1Y,I1685,TRUE,_xll.ohTrigger(RecalcTrigger,Trigger1Y)),NA())</f>
        <v>2.0406912368391428E-2</v>
      </c>
    </row>
    <row r="1686" spans="2:17" x14ac:dyDescent="0.2">
      <c r="B1686" s="39" t="s">
        <v>42</v>
      </c>
      <c r="D1686" s="42">
        <f>_xll.qlCalendarAdvance(Calendar,$D1685,B1686,"f",FALSE)</f>
        <v>51209</v>
      </c>
      <c r="E1686" s="172">
        <f>_xll.qlInterestRateIndexValueDate(IndexON,D1686)</f>
        <v>51209</v>
      </c>
      <c r="F1686" s="188">
        <f>IFERROR(_xll.qlIndexFixing(IndexON,D1686,TRUE,_xll.ohTrigger(RecalcTrigger,TriggerON)),NA())</f>
        <v>1.9253774648054778E-2</v>
      </c>
      <c r="H1686" s="42">
        <f>_xll.qlCalendarAdvance(Calendar,$H1685,B1686,"f",FALSE)</f>
        <v>51209</v>
      </c>
      <c r="I1686" s="172">
        <f>_xll.qlInterestRateIndexValueDate(Index1M,$H1686)</f>
        <v>51209</v>
      </c>
      <c r="J1686" s="177">
        <f>IFERROR(_xll.qlIndexFixing(Index1M,$H1686,TRUE,_xll.ohTrigger(RecalcTrigger,Trigger1M)),NA())</f>
        <v>1.9657292903129758E-2</v>
      </c>
      <c r="K1686" s="44">
        <f>IFERROR(_xll.qlIndexFixing(Index3M,H1686,TRUE,_xll.ohTrigger(RecalcTrigger,Trigger3M)),NA())</f>
        <v>2.0149199292971851E-2</v>
      </c>
      <c r="L1686" s="44">
        <f>IFERROR(_xll.qlIndexFixing(Index6M,$H1686,TRUE,_xll.ohTrigger(RecalcTrigger,Trigger6M)),NA())</f>
        <v>2.0277507555447164E-2</v>
      </c>
      <c r="M1686" s="178">
        <f>IFERROR(_xll.qlIndexFixing(Index1Y,$H1686,TRUE,_xll.ohTrigger(RecalcTrigger,Trigger1Y)),NA())</f>
        <v>2.0599140208519273E-2</v>
      </c>
      <c r="N1686" s="177">
        <f>IFERROR(_xll.qlIndexFixing(ONIndex1M,I1686,TRUE,_xll.ohTrigger(RecalcTrigger,Trigger1M)),NA())</f>
        <v>1.9642224647475892E-2</v>
      </c>
      <c r="O1686" s="44">
        <f>IFERROR(_xll.qlIndexFixing(ONIndex3M,I1686,TRUE,_xll.ohTrigger(RecalcTrigger,Trigger3M)),NA())</f>
        <v>2.0108675824738187E-2</v>
      </c>
      <c r="P1686" s="44">
        <f>IFERROR(_xll.qlIndexFixing(ONIndex6M,I1686,TRUE,_xll.ohTrigger(RecalcTrigger,Trigger6M)),NA())</f>
        <v>2.0188277017768597E-2</v>
      </c>
      <c r="Q1686" s="178">
        <f>IFERROR(_xll.qlIndexFixing(ONIndex1Y,I1686,TRUE,_xll.ohTrigger(RecalcTrigger,Trigger1Y)),NA())</f>
        <v>2.0405661528459795E-2</v>
      </c>
    </row>
    <row r="1687" spans="2:17" x14ac:dyDescent="0.2">
      <c r="B1687" s="39" t="s">
        <v>42</v>
      </c>
      <c r="D1687" s="42">
        <f>_xll.qlCalendarAdvance(Calendar,$D1686,B1687,"f",FALSE)</f>
        <v>51216</v>
      </c>
      <c r="E1687" s="172">
        <f>_xll.qlInterestRateIndexValueDate(IndexON,D1687)</f>
        <v>51216</v>
      </c>
      <c r="F1687" s="188">
        <f>IFERROR(_xll.qlIndexFixing(IndexON,D1687,TRUE,_xll.ohTrigger(RecalcTrigger,TriggerON)),NA())</f>
        <v>1.9252344429686596E-2</v>
      </c>
      <c r="H1687" s="42">
        <f>_xll.qlCalendarAdvance(Calendar,$H1686,B1687,"f",FALSE)</f>
        <v>51216</v>
      </c>
      <c r="I1687" s="172">
        <f>_xll.qlInterestRateIndexValueDate(Index1M,$H1687)</f>
        <v>51216</v>
      </c>
      <c r="J1687" s="177">
        <f>IFERROR(_xll.qlIndexFixing(Index1M,$H1687,TRUE,_xll.ohTrigger(RecalcTrigger,Trigger1M)),NA())</f>
        <v>1.9656533054966851E-2</v>
      </c>
      <c r="K1687" s="44">
        <f>IFERROR(_xll.qlIndexFixing(Index3M,H1687,TRUE,_xll.ohTrigger(RecalcTrigger,Trigger3M)),NA())</f>
        <v>2.0147758469309336E-2</v>
      </c>
      <c r="L1687" s="44">
        <f>IFERROR(_xll.qlIndexFixing(Index6M,$H1687,TRUE,_xll.ohTrigger(RecalcTrigger,Trigger6M)),NA())</f>
        <v>2.0276681701162022E-2</v>
      </c>
      <c r="M1687" s="178">
        <f>IFERROR(_xll.qlIndexFixing(Index1Y,$H1687,TRUE,_xll.ohTrigger(RecalcTrigger,Trigger1Y)),NA())</f>
        <v>2.0598649221181597E-2</v>
      </c>
      <c r="N1687" s="177">
        <f>IFERROR(_xll.qlIndexFixing(ONIndex1M,I1687,TRUE,_xll.ohTrigger(RecalcTrigger,Trigger1M)),NA())</f>
        <v>1.9641371863921009E-2</v>
      </c>
      <c r="O1687" s="44">
        <f>IFERROR(_xll.qlIndexFixing(ONIndex3M,I1687,TRUE,_xll.ohTrigger(RecalcTrigger,Trigger3M)),NA())</f>
        <v>2.0107015951440488E-2</v>
      </c>
      <c r="P1687" s="44">
        <f>IFERROR(_xll.qlIndexFixing(ONIndex6M,I1687,TRUE,_xll.ohTrigger(RecalcTrigger,Trigger6M)),NA())</f>
        <v>2.0186949732310389E-2</v>
      </c>
      <c r="Q1687" s="178">
        <f>IFERROR(_xll.qlIndexFixing(ONIndex1Y,I1687,TRUE,_xll.ohTrigger(RecalcTrigger,Trigger1Y)),NA())</f>
        <v>2.0404454609939116E-2</v>
      </c>
    </row>
    <row r="1688" spans="2:17" x14ac:dyDescent="0.2">
      <c r="B1688" s="39" t="s">
        <v>42</v>
      </c>
      <c r="D1688" s="42">
        <f>_xll.qlCalendarAdvance(Calendar,$D1687,B1688,"f",FALSE)</f>
        <v>51223</v>
      </c>
      <c r="E1688" s="172">
        <f>_xll.qlInterestRateIndexValueDate(IndexON,D1688)</f>
        <v>51223</v>
      </c>
      <c r="F1688" s="188">
        <f>IFERROR(_xll.qlIndexFixing(IndexON,D1688,TRUE,_xll.ohTrigger(RecalcTrigger,TriggerON)),NA())</f>
        <v>1.9250948684759184E-2</v>
      </c>
      <c r="H1688" s="42">
        <f>_xll.qlCalendarAdvance(Calendar,$H1687,B1688,"f",FALSE)</f>
        <v>51223</v>
      </c>
      <c r="I1688" s="172">
        <f>_xll.qlInterestRateIndexValueDate(Index1M,$H1688)</f>
        <v>51223</v>
      </c>
      <c r="J1688" s="177">
        <f>IFERROR(_xll.qlIndexFixing(Index1M,$H1688,TRUE,_xll.ohTrigger(RecalcTrigger,Trigger1M)),NA())</f>
        <v>1.9655814509049605E-2</v>
      </c>
      <c r="K1688" s="44">
        <f>IFERROR(_xll.qlIndexFixing(Index3M,H1688,TRUE,_xll.ohTrigger(RecalcTrigger,Trigger3M)),NA())</f>
        <v>2.0146352628821123E-2</v>
      </c>
      <c r="L1688" s="44">
        <f>IFERROR(_xll.qlIndexFixing(Index6M,$H1688,TRUE,_xll.ohTrigger(RecalcTrigger,Trigger6M)),NA())</f>
        <v>2.0275895240311412E-2</v>
      </c>
      <c r="M1688" s="178">
        <f>IFERROR(_xll.qlIndexFixing(Index1Y,$H1688,TRUE,_xll.ohTrigger(RecalcTrigger,Trigger1Y)),NA())</f>
        <v>2.0598166824760789E-2</v>
      </c>
      <c r="N1688" s="177">
        <f>IFERROR(_xll.qlIndexFixing(ONIndex1M,I1688,TRUE,_xll.ohTrigger(RecalcTrigger,Trigger1M)),NA())</f>
        <v>1.9640560311445787E-2</v>
      </c>
      <c r="O1688" s="44">
        <f>IFERROR(_xll.qlIndexFixing(ONIndex3M,I1688,TRUE,_xll.ohTrigger(RecalcTrigger,Trigger3M)),NA())</f>
        <v>2.0105390886061558E-2</v>
      </c>
      <c r="P1688" s="44">
        <f>IFERROR(_xll.qlIndexFixing(ONIndex6M,I1688,TRUE,_xll.ohTrigger(RecalcTrigger,Trigger6M)),NA())</f>
        <v>2.0185661443647973E-2</v>
      </c>
      <c r="Q1688" s="178">
        <f>IFERROR(_xll.qlIndexFixing(ONIndex1Y,I1688,TRUE,_xll.ohTrigger(RecalcTrigger,Trigger1Y)),NA())</f>
        <v>2.0403291612748342E-2</v>
      </c>
    </row>
    <row r="1689" spans="2:17" x14ac:dyDescent="0.2">
      <c r="B1689" s="39" t="s">
        <v>42</v>
      </c>
      <c r="D1689" s="42">
        <f>_xll.qlCalendarAdvance(Calendar,$D1688,B1689,"f",FALSE)</f>
        <v>51230</v>
      </c>
      <c r="E1689" s="172">
        <f>_xll.qlInterestRateIndexValueDate(IndexON,D1689)</f>
        <v>51230</v>
      </c>
      <c r="F1689" s="188">
        <f>IFERROR(_xll.qlIndexFixing(IndexON,D1689,TRUE,_xll.ohTrigger(RecalcTrigger,TriggerON)),NA())</f>
        <v>1.9249587413596725E-2</v>
      </c>
      <c r="H1689" s="42">
        <f>_xll.qlCalendarAdvance(Calendar,$H1688,B1689,"f",FALSE)</f>
        <v>51230</v>
      </c>
      <c r="I1689" s="172">
        <f>_xll.qlInterestRateIndexValueDate(Index1M,$H1689)</f>
        <v>51230</v>
      </c>
      <c r="J1689" s="177">
        <f>IFERROR(_xll.qlIndexFixing(Index1M,$H1689,TRUE,_xll.ohTrigger(RecalcTrigger,Trigger1M)),NA())</f>
        <v>1.9653685642769852E-2</v>
      </c>
      <c r="K1689" s="44">
        <f>IFERROR(_xll.qlIndexFixing(Index3M,H1689,TRUE,_xll.ohTrigger(RecalcTrigger,Trigger3M)),NA())</f>
        <v>2.0144518111462242E-2</v>
      </c>
      <c r="L1689" s="44">
        <f>IFERROR(_xll.qlIndexFixing(Index6M,$H1689,TRUE,_xll.ohTrigger(RecalcTrigger,Trigger6M)),NA())</f>
        <v>2.0274626690963062E-2</v>
      </c>
      <c r="M1689" s="178">
        <f>IFERROR(_xll.qlIndexFixing(Index1Y,$H1689,TRUE,_xll.ohTrigger(RecalcTrigger,Trigger1Y)),NA())</f>
        <v>2.0597691536029084E-2</v>
      </c>
      <c r="N1689" s="177">
        <f>IFERROR(_xll.qlIndexFixing(ONIndex1M,I1689,TRUE,_xll.ohTrigger(RecalcTrigger,Trigger1M)),NA())</f>
        <v>1.9639789990131273E-2</v>
      </c>
      <c r="O1689" s="44">
        <f>IFERROR(_xll.qlIndexFixing(ONIndex3M,I1689,TRUE,_xll.ohTrigger(RecalcTrigger,Trigger3M)),NA())</f>
        <v>2.0103800628520352E-2</v>
      </c>
      <c r="P1689" s="44">
        <f>IFERROR(_xll.qlIndexFixing(ONIndex6M,I1689,TRUE,_xll.ohTrigger(RecalcTrigger,Trigger6M)),NA())</f>
        <v>2.0184412151538211E-2</v>
      </c>
      <c r="Q1689" s="178">
        <f>IFERROR(_xll.qlIndexFixing(ONIndex1Y,I1689,TRUE,_xll.ohTrigger(RecalcTrigger,Trigger1Y)),NA())</f>
        <v>2.0402172536968521E-2</v>
      </c>
    </row>
    <row r="1690" spans="2:17" x14ac:dyDescent="0.2">
      <c r="B1690" s="39" t="s">
        <v>42</v>
      </c>
      <c r="D1690" s="42">
        <f>_xll.qlCalendarAdvance(Calendar,$D1689,B1690,"f",FALSE)</f>
        <v>51237</v>
      </c>
      <c r="E1690" s="172">
        <f>_xll.qlInterestRateIndexValueDate(IndexON,D1690)</f>
        <v>51237</v>
      </c>
      <c r="F1690" s="188">
        <f>IFERROR(_xll.qlIndexFixing(IndexON,D1690,TRUE,_xll.ohTrigger(RecalcTrigger,TriggerON)),NA())</f>
        <v>1.9248260615956081E-2</v>
      </c>
      <c r="H1690" s="42">
        <f>_xll.qlCalendarAdvance(Calendar,$H1689,B1690,"f",FALSE)</f>
        <v>51237</v>
      </c>
      <c r="I1690" s="172">
        <f>_xll.qlInterestRateIndexValueDate(Index1M,$H1690)</f>
        <v>51237</v>
      </c>
      <c r="J1690" s="177">
        <f>IFERROR(_xll.qlIndexFixing(Index1M,$H1690,TRUE,_xll.ohTrigger(RecalcTrigger,Trigger1M)),NA())</f>
        <v>1.9653040954915268E-2</v>
      </c>
      <c r="K1690" s="44">
        <f>IFERROR(_xll.qlIndexFixing(Index3M,H1690,TRUE,_xll.ohTrigger(RecalcTrigger,Trigger3M)),NA())</f>
        <v>2.0143179812099472E-2</v>
      </c>
      <c r="L1690" s="44">
        <f>IFERROR(_xll.qlIndexFixing(Index6M,$H1690,TRUE,_xll.ohTrigger(RecalcTrigger,Trigger6M)),NA())</f>
        <v>2.0273914971116275E-2</v>
      </c>
      <c r="M1690" s="178">
        <f>IFERROR(_xll.qlIndexFixing(Index1Y,$H1690,TRUE,_xll.ohTrigger(RecalcTrigger,Trigger1Y)),NA())</f>
        <v>2.059722187175983E-2</v>
      </c>
      <c r="N1690" s="177">
        <f>IFERROR(_xll.qlIndexFixing(ONIndex1M,I1690,TRUE,_xll.ohTrigger(RecalcTrigger,Trigger1M)),NA())</f>
        <v>1.9639060899977467E-2</v>
      </c>
      <c r="O1690" s="44">
        <f>IFERROR(_xll.qlIndexFixing(ONIndex3M,I1690,TRUE,_xll.ohTrigger(RecalcTrigger,Trigger3M)),NA())</f>
        <v>2.0102245178816869E-2</v>
      </c>
      <c r="P1690" s="44">
        <f>IFERROR(_xll.qlIndexFixing(ONIndex6M,I1690,TRUE,_xll.ohTrigger(RecalcTrigger,Trigger6M)),NA())</f>
        <v>2.0183201856224242E-2</v>
      </c>
      <c r="Q1690" s="178">
        <f>IFERROR(_xll.qlIndexFixing(ONIndex1Y,I1690,TRUE,_xll.ohTrigger(RecalcTrigger,Trigger1Y)),NA())</f>
        <v>2.0401097382518607E-2</v>
      </c>
    </row>
    <row r="1691" spans="2:17" x14ac:dyDescent="0.2">
      <c r="B1691" s="39" t="s">
        <v>42</v>
      </c>
      <c r="D1691" s="42">
        <f>_xll.qlCalendarAdvance(Calendar,$D1690,B1691,"f",FALSE)</f>
        <v>51244</v>
      </c>
      <c r="E1691" s="172">
        <f>_xll.qlInterestRateIndexValueDate(IndexON,D1691)</f>
        <v>51244</v>
      </c>
      <c r="F1691" s="188">
        <f>IFERROR(_xll.qlIndexFixing(IndexON,D1691,TRUE,_xll.ohTrigger(RecalcTrigger,TriggerON)),NA())</f>
        <v>1.9246968291837252E-2</v>
      </c>
      <c r="H1691" s="42">
        <f>_xll.qlCalendarAdvance(Calendar,$H1690,B1691,"f",FALSE)</f>
        <v>51244</v>
      </c>
      <c r="I1691" s="172">
        <f>_xll.qlInterestRateIndexValueDate(Index1M,$H1691)</f>
        <v>51244</v>
      </c>
      <c r="J1691" s="177">
        <f>IFERROR(_xll.qlIndexFixing(Index1M,$H1691,TRUE,_xll.ohTrigger(RecalcTrigger,Trigger1M)),NA())</f>
        <v>1.9652437562618068E-2</v>
      </c>
      <c r="K1691" s="44">
        <f>IFERROR(_xll.qlIndexFixing(Index3M,H1691,TRUE,_xll.ohTrigger(RecalcTrigger,Trigger3M)),NA())</f>
        <v>2.0141876493874528E-2</v>
      </c>
      <c r="L1691" s="44">
        <f>IFERROR(_xll.qlIndexFixing(Index6M,$H1691,TRUE,_xll.ohTrigger(RecalcTrigger,Trigger6M)),NA())</f>
        <v>2.0273238801400355E-2</v>
      </c>
      <c r="M1691" s="178">
        <f>IFERROR(_xll.qlIndexFixing(Index1Y,$H1691,TRUE,_xll.ohTrigger(RecalcTrigger,Trigger1Y)),NA())</f>
        <v>2.0596756348731038E-2</v>
      </c>
      <c r="N1691" s="177">
        <f>IFERROR(_xll.qlIndexFixing(ONIndex1M,I1691,TRUE,_xll.ohTrigger(RecalcTrigger,Trigger1M)),NA())</f>
        <v>1.9638373040984369E-2</v>
      </c>
      <c r="O1691" s="44">
        <f>IFERROR(_xll.qlIndexFixing(ONIndex3M,I1691,TRUE,_xll.ohTrigger(RecalcTrigger,Trigger3M)),NA())</f>
        <v>2.0100724536951109E-2</v>
      </c>
      <c r="P1691" s="44">
        <f>IFERROR(_xll.qlIndexFixing(ONIndex6M,I1691,TRUE,_xll.ohTrigger(RecalcTrigger,Trigger6M)),NA())</f>
        <v>2.0182030557462927E-2</v>
      </c>
      <c r="Q1691" s="178">
        <f>IFERROR(_xll.qlIndexFixing(ONIndex1Y,I1691,TRUE,_xll.ohTrigger(RecalcTrigger,Trigger1Y)),NA())</f>
        <v>2.0400066149479645E-2</v>
      </c>
    </row>
    <row r="1692" spans="2:17" x14ac:dyDescent="0.2">
      <c r="B1692" s="39" t="s">
        <v>42</v>
      </c>
      <c r="D1692" s="42">
        <f>_xll.qlCalendarAdvance(Calendar,$D1691,B1692,"f",FALSE)</f>
        <v>51251</v>
      </c>
      <c r="E1692" s="172">
        <f>_xll.qlInterestRateIndexValueDate(IndexON,D1692)</f>
        <v>51251</v>
      </c>
      <c r="F1692" s="188">
        <f>IFERROR(_xll.qlIndexFixing(IndexON,D1692,TRUE,_xll.ohTrigger(RecalcTrigger,TriggerON)),NA())</f>
        <v>1.9245710441402331E-2</v>
      </c>
      <c r="H1692" s="42">
        <f>_xll.qlCalendarAdvance(Calendar,$H1691,B1692,"f",FALSE)</f>
        <v>51251</v>
      </c>
      <c r="I1692" s="172">
        <f>_xll.qlInterestRateIndexValueDate(Index1M,$H1692)</f>
        <v>51251</v>
      </c>
      <c r="J1692" s="177">
        <f>IFERROR(_xll.qlIndexFixing(Index1M,$H1692,TRUE,_xll.ohTrigger(RecalcTrigger,Trigger1M)),NA())</f>
        <v>1.9651875465875546E-2</v>
      </c>
      <c r="K1692" s="44">
        <f>IFERROR(_xll.qlIndexFixing(Index3M,H1692,TRUE,_xll.ohTrigger(RecalcTrigger,Trigger3M)),NA())</f>
        <v>2.0140608156753569E-2</v>
      </c>
      <c r="L1692" s="44">
        <f>IFERROR(_xll.qlIndexFixing(Index6M,$H1692,TRUE,_xll.ohTrigger(RecalcTrigger,Trigger6M)),NA())</f>
        <v>2.0272595493083235E-2</v>
      </c>
      <c r="M1692" s="178">
        <f>IFERROR(_xll.qlIndexFixing(Index1Y,$H1692,TRUE,_xll.ohTrigger(RecalcTrigger,Trigger1Y)),NA())</f>
        <v>2.0596293483722494E-2</v>
      </c>
      <c r="N1692" s="177">
        <f>IFERROR(_xll.qlIndexFixing(ONIndex1M,I1692,TRUE,_xll.ohTrigger(RecalcTrigger,Trigger1M)),NA())</f>
        <v>1.9637726413151979E-2</v>
      </c>
      <c r="O1692" s="44">
        <f>IFERROR(_xll.qlIndexFixing(ONIndex3M,I1692,TRUE,_xll.ohTrigger(RecalcTrigger,Trigger3M)),NA())</f>
        <v>2.0099238702842026E-2</v>
      </c>
      <c r="P1692" s="44">
        <f>IFERROR(_xll.qlIndexFixing(ONIndex6M,I1692,TRUE,_xll.ohTrigger(RecalcTrigger,Trigger6M)),NA())</f>
        <v>2.0180898255497404E-2</v>
      </c>
      <c r="Q1692" s="178">
        <f>IFERROR(_xll.qlIndexFixing(ONIndex1Y,I1692,TRUE,_xll.ohTrigger(RecalcTrigger,Trigger1Y)),NA())</f>
        <v>2.0399078837851636E-2</v>
      </c>
    </row>
    <row r="1693" spans="2:17" x14ac:dyDescent="0.2">
      <c r="B1693" s="39" t="s">
        <v>42</v>
      </c>
      <c r="D1693" s="42">
        <f>_xll.qlCalendarAdvance(Calendar,$D1692,B1693,"f",FALSE)</f>
        <v>51258</v>
      </c>
      <c r="E1693" s="172">
        <f>_xll.qlInterestRateIndexValueDate(IndexON,D1693)</f>
        <v>51258</v>
      </c>
      <c r="F1693" s="188">
        <f>IFERROR(_xll.qlIndexFixing(IndexON,D1693,TRUE,_xll.ohTrigger(RecalcTrigger,TriggerON)),NA())</f>
        <v>1.9244487064408178E-2</v>
      </c>
      <c r="H1693" s="42">
        <f>_xll.qlCalendarAdvance(Calendar,$H1692,B1693,"f",FALSE)</f>
        <v>51258</v>
      </c>
      <c r="I1693" s="172">
        <f>_xll.qlInterestRateIndexValueDate(Index1M,$H1693)</f>
        <v>51258</v>
      </c>
      <c r="J1693" s="177">
        <f>IFERROR(_xll.qlIndexFixing(Index1M,$H1693,TRUE,_xll.ohTrigger(RecalcTrigger,Trigger1M)),NA())</f>
        <v>1.9652841312944497E-2</v>
      </c>
      <c r="K1693" s="44">
        <f>IFERROR(_xll.qlIndexFixing(Index3M,H1693,TRUE,_xll.ohTrigger(RecalcTrigger,Trigger3M)),NA())</f>
        <v>2.013984817273488E-2</v>
      </c>
      <c r="L1693" s="44">
        <f>IFERROR(_xll.qlIndexFixing(Index6M,$H1693,TRUE,_xll.ohTrigger(RecalcTrigger,Trigger6M)),NA())</f>
        <v>2.0272511256240928E-2</v>
      </c>
      <c r="M1693" s="178">
        <f>IFERROR(_xll.qlIndexFixing(Index1Y,$H1693,TRUE,_xll.ohTrigger(RecalcTrigger,Trigger1Y)),NA())</f>
        <v>2.0595831793516872E-2</v>
      </c>
      <c r="N1693" s="177">
        <f>IFERROR(_xll.qlIndexFixing(ONIndex1M,I1693,TRUE,_xll.ohTrigger(RecalcTrigger,Trigger1M)),NA())</f>
        <v>1.963712101639925E-2</v>
      </c>
      <c r="O1693" s="44">
        <f>IFERROR(_xll.qlIndexFixing(ONIndex3M,I1693,TRUE,_xll.ohTrigger(RecalcTrigger,Trigger3M)),NA())</f>
        <v>2.0097787676651713E-2</v>
      </c>
      <c r="P1693" s="44">
        <f>IFERROR(_xll.qlIndexFixing(ONIndex6M,I1693,TRUE,_xll.ohTrigger(RecalcTrigger,Trigger6M)),NA())</f>
        <v>2.0179804950084534E-2</v>
      </c>
      <c r="Q1693" s="178">
        <f>IFERROR(_xll.qlIndexFixing(ONIndex1Y,I1693,TRUE,_xll.ohTrigger(RecalcTrigger,Trigger1Y)),NA())</f>
        <v>2.0398135447553534E-2</v>
      </c>
    </row>
    <row r="1694" spans="2:17" x14ac:dyDescent="0.2">
      <c r="B1694" s="39" t="s">
        <v>42</v>
      </c>
      <c r="D1694" s="42">
        <f>_xll.qlCalendarAdvance(Calendar,$D1693,B1694,"f",FALSE)</f>
        <v>51265</v>
      </c>
      <c r="E1694" s="172">
        <f>_xll.qlInterestRateIndexValueDate(IndexON,D1694)</f>
        <v>51265</v>
      </c>
      <c r="F1694" s="188">
        <f>IFERROR(_xll.qlIndexFixing(IndexON,D1694,TRUE,_xll.ohTrigger(RecalcTrigger,TriggerON)),NA())</f>
        <v>1.9243298161097933E-2</v>
      </c>
      <c r="H1694" s="42">
        <f>_xll.qlCalendarAdvance(Calendar,$H1693,B1694,"f",FALSE)</f>
        <v>51265</v>
      </c>
      <c r="I1694" s="172">
        <f>_xll.qlInterestRateIndexValueDate(Index1M,$H1694)</f>
        <v>51265</v>
      </c>
      <c r="J1694" s="177">
        <f>IFERROR(_xll.qlIndexFixing(Index1M,$H1694,TRUE,_xll.ohTrigger(RecalcTrigger,Trigger1M)),NA())</f>
        <v>1.9652370580371073E-2</v>
      </c>
      <c r="K1694" s="44">
        <f>IFERROR(_xll.qlIndexFixing(Index3M,H1694,TRUE,_xll.ohTrigger(RecalcTrigger,Trigger3M)),NA())</f>
        <v>2.013865223054986E-2</v>
      </c>
      <c r="L1694" s="44">
        <f>IFERROR(_xll.qlIndexFixing(Index6M,$H1694,TRUE,_xll.ohTrigger(RecalcTrigger,Trigger6M)),NA())</f>
        <v>2.0271926653906425E-2</v>
      </c>
      <c r="M1694" s="178">
        <f>IFERROR(_xll.qlIndexFixing(Index1Y,$H1694,TRUE,_xll.ohTrigger(RecalcTrigger,Trigger1Y)),NA())</f>
        <v>2.0595369794899732E-2</v>
      </c>
      <c r="N1694" s="177">
        <f>IFERROR(_xll.qlIndexFixing(ONIndex1M,I1694,TRUE,_xll.ohTrigger(RecalcTrigger,Trigger1M)),NA())</f>
        <v>1.9636556850888276E-2</v>
      </c>
      <c r="O1694" s="44">
        <f>IFERROR(_xll.qlIndexFixing(ONIndex3M,I1694,TRUE,_xll.ohTrigger(RecalcTrigger,Trigger3M)),NA())</f>
        <v>2.0096371458299123E-2</v>
      </c>
      <c r="P1694" s="44">
        <f>IFERROR(_xll.qlIndexFixing(ONIndex6M,I1694,TRUE,_xll.ohTrigger(RecalcTrigger,Trigger6M)),NA())</f>
        <v>2.0178750641467458E-2</v>
      </c>
      <c r="Q1694" s="178">
        <f>IFERROR(_xll.qlIndexFixing(ONIndex1Y,I1694,TRUE,_xll.ohTrigger(RecalcTrigger,Trigger1Y)),NA())</f>
        <v>2.0397235978504291E-2</v>
      </c>
    </row>
    <row r="1695" spans="2:17" x14ac:dyDescent="0.2">
      <c r="B1695" s="39" t="s">
        <v>42</v>
      </c>
      <c r="D1695" s="42">
        <f>_xll.qlCalendarAdvance(Calendar,$D1694,B1695,"f",FALSE)</f>
        <v>51272</v>
      </c>
      <c r="E1695" s="172">
        <f>_xll.qlInterestRateIndexValueDate(IndexON,D1695)</f>
        <v>51272</v>
      </c>
      <c r="F1695" s="188">
        <f>IFERROR(_xll.qlIndexFixing(IndexON,D1695,TRUE,_xll.ohTrigger(RecalcTrigger,TriggerON)),NA())</f>
        <v>1.9242143731309502E-2</v>
      </c>
      <c r="H1695" s="42">
        <f>_xll.qlCalendarAdvance(Calendar,$H1694,B1695,"f",FALSE)</f>
        <v>51272</v>
      </c>
      <c r="I1695" s="172">
        <f>_xll.qlInterestRateIndexValueDate(Index1M,$H1695)</f>
        <v>51272</v>
      </c>
      <c r="J1695" s="177">
        <f>IFERROR(_xll.qlIndexFixing(Index1M,$H1695,TRUE,_xll.ohTrigger(RecalcTrigger,Trigger1M)),NA())</f>
        <v>1.9651941149996646E-2</v>
      </c>
      <c r="K1695" s="44">
        <f>IFERROR(_xll.qlIndexFixing(Index3M,H1695,TRUE,_xll.ohTrigger(RecalcTrigger,Trigger3M)),NA())</f>
        <v>2.0137491271296888E-2</v>
      </c>
      <c r="L1695" s="44">
        <f>IFERROR(_xll.qlIndexFixing(Index6M,$H1695,TRUE,_xll.ohTrigger(RecalcTrigger,Trigger6M)),NA())</f>
        <v>2.0271366545470078E-2</v>
      </c>
      <c r="M1695" s="178">
        <f>IFERROR(_xll.qlIndexFixing(Index1Y,$H1695,TRUE,_xll.ohTrigger(RecalcTrigger,Trigger1Y)),NA())</f>
        <v>2.0594906004658631E-2</v>
      </c>
      <c r="N1695" s="177">
        <f>IFERROR(_xll.qlIndexFixing(ONIndex1M,I1695,TRUE,_xll.ohTrigger(RecalcTrigger,Trigger1M)),NA())</f>
        <v>1.9636033916456963E-2</v>
      </c>
      <c r="O1695" s="44">
        <f>IFERROR(_xll.qlIndexFixing(ONIndex3M,I1695,TRUE,_xll.ohTrigger(RecalcTrigger,Trigger3M)),NA())</f>
        <v>2.0094990047622163E-2</v>
      </c>
      <c r="P1695" s="44">
        <f>IFERROR(_xll.qlIndexFixing(ONIndex6M,I1695,TRUE,_xll.ohTrigger(RecalcTrigger,Trigger6M)),NA())</f>
        <v>2.0177735329484081E-2</v>
      </c>
      <c r="Q1695" s="178">
        <f>IFERROR(_xll.qlIndexFixing(ONIndex1Y,I1695,TRUE,_xll.ohTrigger(RecalcTrigger,Trigger1Y)),NA())</f>
        <v>2.0396380430866001E-2</v>
      </c>
    </row>
    <row r="1696" spans="2:17" x14ac:dyDescent="0.2">
      <c r="B1696" s="39" t="s">
        <v>42</v>
      </c>
      <c r="D1696" s="42">
        <f>_xll.qlCalendarAdvance(Calendar,$D1695,B1696,"f",FALSE)</f>
        <v>51279</v>
      </c>
      <c r="E1696" s="172">
        <f>_xll.qlInterestRateIndexValueDate(IndexON,D1696)</f>
        <v>51279</v>
      </c>
      <c r="F1696" s="188">
        <f>IFERROR(_xll.qlIndexFixing(IndexON,D1696,TRUE,_xll.ohTrigger(RecalcTrigger,TriggerON)),NA())</f>
        <v>1.9241023775123933E-2</v>
      </c>
      <c r="H1696" s="42">
        <f>_xll.qlCalendarAdvance(Calendar,$H1695,B1696,"f",FALSE)</f>
        <v>51279</v>
      </c>
      <c r="I1696" s="172">
        <f>_xll.qlInterestRateIndexValueDate(Index1M,$H1696)</f>
        <v>51279</v>
      </c>
      <c r="J1696" s="177">
        <f>IFERROR(_xll.qlIndexFixing(Index1M,$H1696,TRUE,_xll.ohTrigger(RecalcTrigger,Trigger1M)),NA())</f>
        <v>1.9651553021823677E-2</v>
      </c>
      <c r="K1696" s="44">
        <f>IFERROR(_xll.qlIndexFixing(Index3M,H1696,TRUE,_xll.ohTrigger(RecalcTrigger,Trigger3M)),NA())</f>
        <v>2.0136365294950418E-2</v>
      </c>
      <c r="L1696" s="44">
        <f>IFERROR(_xll.qlIndexFixing(Index6M,$H1696,TRUE,_xll.ohTrigger(RecalcTrigger,Trigger6M)),NA())</f>
        <v>2.0270828256682558E-2</v>
      </c>
      <c r="M1696" s="178">
        <f>IFERROR(_xll.qlIndexFixing(Index1Y,$H1696,TRUE,_xll.ohTrigger(RecalcTrigger,Trigger1Y)),NA())</f>
        <v>2.0594438939585569E-2</v>
      </c>
      <c r="N1696" s="177">
        <f>IFERROR(_xll.qlIndexFixing(ONIndex1M,I1696,TRUE,_xll.ohTrigger(RecalcTrigger,Trigger1M)),NA())</f>
        <v>1.9635552213267404E-2</v>
      </c>
      <c r="O1696" s="44">
        <f>IFERROR(_xll.qlIndexFixing(ONIndex3M,I1696,TRUE,_xll.ohTrigger(RecalcTrigger,Trigger3M)),NA())</f>
        <v>2.009364344494502E-2</v>
      </c>
      <c r="P1696" s="44">
        <f>IFERROR(_xll.qlIndexFixing(ONIndex6M,I1696,TRUE,_xll.ohTrigger(RecalcTrigger,Trigger6M)),NA())</f>
        <v>2.0176759014215451E-2</v>
      </c>
      <c r="Q1696" s="178">
        <f>IFERROR(_xll.qlIndexFixing(ONIndex1Y,I1696,TRUE,_xll.ohTrigger(RecalcTrigger,Trigger1Y)),NA())</f>
        <v>2.0395568804638664E-2</v>
      </c>
    </row>
    <row r="1697" spans="2:17" x14ac:dyDescent="0.2">
      <c r="B1697" s="39" t="s">
        <v>42</v>
      </c>
      <c r="D1697" s="42">
        <f>_xll.qlCalendarAdvance(Calendar,$D1696,B1697,"f",FALSE)</f>
        <v>51286</v>
      </c>
      <c r="E1697" s="172">
        <f>_xll.qlInterestRateIndexValueDate(IndexON,D1697)</f>
        <v>51286</v>
      </c>
      <c r="F1697" s="188">
        <f>IFERROR(_xll.qlIndexFixing(IndexON,D1697,TRUE,_xll.ohTrigger(RecalcTrigger,TriggerON)),NA())</f>
        <v>1.9239938292541225E-2</v>
      </c>
      <c r="H1697" s="42">
        <f>_xll.qlCalendarAdvance(Calendar,$H1696,B1697,"f",FALSE)</f>
        <v>51286</v>
      </c>
      <c r="I1697" s="172">
        <f>_xll.qlInterestRateIndexValueDate(Index1M,$H1697)</f>
        <v>51286</v>
      </c>
      <c r="J1697" s="177">
        <f>IFERROR(_xll.qlIndexFixing(Index1M,$H1697,TRUE,_xll.ohTrigger(RecalcTrigger,Trigger1M)),NA())</f>
        <v>1.9649684415261603E-2</v>
      </c>
      <c r="K1697" s="44">
        <f>IFERROR(_xll.qlIndexFixing(Index3M,H1697,TRUE,_xll.ohTrigger(RecalcTrigger,Trigger3M)),NA())</f>
        <v>2.0135274301478729E-2</v>
      </c>
      <c r="L1697" s="44">
        <f>IFERROR(_xll.qlIndexFixing(Index6M,$H1697,TRUE,_xll.ohTrigger(RecalcTrigger,Trigger6M)),NA())</f>
        <v>2.0270309113298066E-2</v>
      </c>
      <c r="M1697" s="178">
        <f>IFERROR(_xll.qlIndexFixing(Index1Y,$H1697,TRUE,_xll.ohTrigger(RecalcTrigger,Trigger1Y)),NA())</f>
        <v>2.0593967116473433E-2</v>
      </c>
      <c r="N1697" s="177">
        <f>IFERROR(_xll.qlIndexFixing(ONIndex1M,I1697,TRUE,_xll.ohTrigger(RecalcTrigger,Trigger1M)),NA())</f>
        <v>1.9635111741076461E-2</v>
      </c>
      <c r="O1697" s="44">
        <f>IFERROR(_xll.qlIndexFixing(ONIndex3M,I1697,TRUE,_xll.ohTrigger(RecalcTrigger,Trigger3M)),NA())</f>
        <v>2.0092331650024553E-2</v>
      </c>
      <c r="P1697" s="44">
        <f>IFERROR(_xll.qlIndexFixing(ONIndex6M,I1697,TRUE,_xll.ohTrigger(RecalcTrigger,Trigger6M)),NA())</f>
        <v>2.017582169558052E-2</v>
      </c>
      <c r="Q1697" s="178">
        <f>IFERROR(_xll.qlIndexFixing(ONIndex1Y,I1697,TRUE,_xll.ohTrigger(RecalcTrigger,Trigger1Y)),NA())</f>
        <v>2.039480109982228E-2</v>
      </c>
    </row>
    <row r="1698" spans="2:17" x14ac:dyDescent="0.2">
      <c r="B1698" s="39" t="s">
        <v>42</v>
      </c>
      <c r="D1698" s="42">
        <f>_xll.qlCalendarAdvance(Calendar,$D1697,B1698,"f",FALSE)</f>
        <v>51293</v>
      </c>
      <c r="E1698" s="172">
        <f>_xll.qlInterestRateIndexValueDate(IndexON,D1698)</f>
        <v>51293</v>
      </c>
      <c r="F1698" s="188">
        <f>IFERROR(_xll.qlIndexFixing(IndexON,D1698,TRUE,_xll.ohTrigger(RecalcTrigger,TriggerON)),NA())</f>
        <v>1.9238887283399286E-2</v>
      </c>
      <c r="H1698" s="42">
        <f>_xll.qlCalendarAdvance(Calendar,$H1697,B1698,"f",FALSE)</f>
        <v>51293</v>
      </c>
      <c r="I1698" s="172">
        <f>_xll.qlInterestRateIndexValueDate(Index1M,$H1698)</f>
        <v>51293</v>
      </c>
      <c r="J1698" s="177">
        <f>IFERROR(_xll.qlIndexFixing(Index1M,$H1698,TRUE,_xll.ohTrigger(RecalcTrigger,Trigger1M)),NA())</f>
        <v>1.9649370091728291E-2</v>
      </c>
      <c r="K1698" s="44">
        <f>IFERROR(_xll.qlIndexFixing(Index3M,H1698,TRUE,_xll.ohTrigger(RecalcTrigger,Trigger3M)),NA())</f>
        <v>2.0134218290851876E-2</v>
      </c>
      <c r="L1698" s="44">
        <f>IFERROR(_xll.qlIndexFixing(Index6M,$H1698,TRUE,_xll.ohTrigger(RecalcTrigger,Trigger6M)),NA())</f>
        <v>2.0269275164148164E-2</v>
      </c>
      <c r="M1698" s="178">
        <f>IFERROR(_xll.qlIndexFixing(Index1Y,$H1698,TRUE,_xll.ohTrigger(RecalcTrigger,Trigger1Y)),NA())</f>
        <v>2.0593489052117997E-2</v>
      </c>
      <c r="N1698" s="177">
        <f>IFERROR(_xll.qlIndexFixing(ONIndex1M,I1698,TRUE,_xll.ohTrigger(RecalcTrigger,Trigger1M)),NA())</f>
        <v>1.9634712500127272E-2</v>
      </c>
      <c r="O1698" s="44">
        <f>IFERROR(_xll.qlIndexFixing(ONIndex3M,I1698,TRUE,_xll.ohTrigger(RecalcTrigger,Trigger3M)),NA())</f>
        <v>2.009105466294181E-2</v>
      </c>
      <c r="P1698" s="44">
        <f>IFERROR(_xll.qlIndexFixing(ONIndex6M,I1698,TRUE,_xll.ohTrigger(RecalcTrigger,Trigger6M)),NA())</f>
        <v>2.0174923373660336E-2</v>
      </c>
      <c r="Q1698" s="178">
        <f>IFERROR(_xll.qlIndexFixing(ONIndex1Y,I1698,TRUE,_xll.ohTrigger(RecalcTrigger,Trigger1Y)),NA())</f>
        <v>2.0394077316173709E-2</v>
      </c>
    </row>
    <row r="1699" spans="2:17" x14ac:dyDescent="0.2">
      <c r="B1699" s="39" t="s">
        <v>42</v>
      </c>
      <c r="D1699" s="42">
        <f>_xll.qlCalendarAdvance(Calendar,$D1698,B1699,"f",FALSE)</f>
        <v>51300</v>
      </c>
      <c r="E1699" s="172">
        <f>_xll.qlInterestRateIndexValueDate(IndexON,D1699)</f>
        <v>51300</v>
      </c>
      <c r="F1699" s="188">
        <f>IFERROR(_xll.qlIndexFixing(IndexON,D1699,TRUE,_xll.ohTrigger(RecalcTrigger,TriggerON)),NA())</f>
        <v>1.9237870747941255E-2</v>
      </c>
      <c r="H1699" s="42">
        <f>_xll.qlCalendarAdvance(Calendar,$H1698,B1699,"f",FALSE)</f>
        <v>51300</v>
      </c>
      <c r="I1699" s="172">
        <f>_xll.qlInterestRateIndexValueDate(Index1M,$H1699)</f>
        <v>51300</v>
      </c>
      <c r="J1699" s="177">
        <f>IFERROR(_xll.qlIndexFixing(Index1M,$H1699,TRUE,_xll.ohTrigger(RecalcTrigger,Trigger1M)),NA())</f>
        <v>1.9649097063714538E-2</v>
      </c>
      <c r="K1699" s="44">
        <f>IFERROR(_xll.qlIndexFixing(Index3M,H1699,TRUE,_xll.ohTrigger(RecalcTrigger,Trigger3M)),NA())</f>
        <v>2.0133197263043426E-2</v>
      </c>
      <c r="L1699" s="44">
        <f>IFERROR(_xll.qlIndexFixing(Index6M,$H1699,TRUE,_xll.ohTrigger(RecalcTrigger,Trigger6M)),NA())</f>
        <v>2.0268786601503882E-2</v>
      </c>
      <c r="M1699" s="178">
        <f>IFERROR(_xll.qlIndexFixing(Index1Y,$H1699,TRUE,_xll.ohTrigger(RecalcTrigger,Trigger1Y)),NA())</f>
        <v>2.0593003263319254E-2</v>
      </c>
      <c r="N1699" s="177">
        <f>IFERROR(_xll.qlIndexFixing(ONIndex1M,I1699,TRUE,_xll.ohTrigger(RecalcTrigger,Trigger1M)),NA())</f>
        <v>1.963435449033879E-2</v>
      </c>
      <c r="O1699" s="44">
        <f>IFERROR(_xll.qlIndexFixing(ONIndex3M,I1699,TRUE,_xll.ohTrigger(RecalcTrigger,Trigger3M)),NA())</f>
        <v>2.008981248369679E-2</v>
      </c>
      <c r="P1699" s="44">
        <f>IFERROR(_xll.qlIndexFixing(ONIndex6M,I1699,TRUE,_xll.ohTrigger(RecalcTrigger,Trigger6M)),NA())</f>
        <v>2.0174064048373852E-2</v>
      </c>
      <c r="Q1699" s="178">
        <f>IFERROR(_xll.qlIndexFixing(ONIndex1Y,I1699,TRUE,_xll.ohTrigger(RecalcTrigger,Trigger1Y)),NA())</f>
        <v>2.0393397454017137E-2</v>
      </c>
    </row>
    <row r="1700" spans="2:17" x14ac:dyDescent="0.2">
      <c r="B1700" s="39" t="s">
        <v>42</v>
      </c>
      <c r="D1700" s="42">
        <f>_xll.qlCalendarAdvance(Calendar,$D1699,B1700,"f",FALSE)</f>
        <v>51307</v>
      </c>
      <c r="E1700" s="172">
        <f>_xll.qlInterestRateIndexValueDate(IndexON,D1700)</f>
        <v>51307</v>
      </c>
      <c r="F1700" s="188">
        <f>IFERROR(_xll.qlIndexFixing(IndexON,D1700,TRUE,_xll.ohTrigger(RecalcTrigger,TriggerON)),NA())</f>
        <v>1.9236888686086084E-2</v>
      </c>
      <c r="H1700" s="42">
        <f>_xll.qlCalendarAdvance(Calendar,$H1699,B1700,"f",FALSE)</f>
        <v>51307</v>
      </c>
      <c r="I1700" s="172">
        <f>_xll.qlInterestRateIndexValueDate(Index1M,$H1700)</f>
        <v>51307</v>
      </c>
      <c r="J1700" s="177">
        <f>IFERROR(_xll.qlIndexFixing(Index1M,$H1700,TRUE,_xll.ohTrigger(RecalcTrigger,Trigger1M)),NA())</f>
        <v>1.9648865331220344E-2</v>
      </c>
      <c r="K1700" s="44">
        <f>IFERROR(_xll.qlIndexFixing(Index3M,H1700,TRUE,_xll.ohTrigger(RecalcTrigger,Trigger3M)),NA())</f>
        <v>2.0132211218025196E-2</v>
      </c>
      <c r="L1700" s="44">
        <f>IFERROR(_xll.qlIndexFixing(Index6M,$H1700,TRUE,_xll.ohTrigger(RecalcTrigger,Trigger6M)),NA())</f>
        <v>2.0268309390554663E-2</v>
      </c>
      <c r="M1700" s="178">
        <f>IFERROR(_xll.qlIndexFixing(Index1Y,$H1700,TRUE,_xll.ohTrigger(RecalcTrigger,Trigger1Y)),NA())</f>
        <v>2.0592508266879417E-2</v>
      </c>
      <c r="N1700" s="177">
        <f>IFERROR(_xll.qlIndexFixing(ONIndex1M,I1700,TRUE,_xll.ohTrigger(RecalcTrigger,Trigger1M)),NA())</f>
        <v>1.9634037711548924E-2</v>
      </c>
      <c r="O1700" s="44">
        <f>IFERROR(_xll.qlIndexFixing(ONIndex3M,I1700,TRUE,_xll.ohTrigger(RecalcTrigger,Trigger3M)),NA())</f>
        <v>2.0088605112289493E-2</v>
      </c>
      <c r="P1700" s="44">
        <f>IFERROR(_xll.qlIndexFixing(ONIndex6M,I1700,TRUE,_xll.ohTrigger(RecalcTrigger,Trigger6M)),NA())</f>
        <v>2.0173243719802114E-2</v>
      </c>
      <c r="Q1700" s="178">
        <f>IFERROR(_xll.qlIndexFixing(ONIndex1Y,I1700,TRUE,_xll.ohTrigger(RecalcTrigger,Trigger1Y)),NA())</f>
        <v>2.0392761513271518E-2</v>
      </c>
    </row>
    <row r="1701" spans="2:17" x14ac:dyDescent="0.2">
      <c r="B1701" s="39" t="s">
        <v>42</v>
      </c>
      <c r="D1701" s="42">
        <f>_xll.qlCalendarAdvance(Calendar,$D1700,B1701,"f",FALSE)</f>
        <v>51314</v>
      </c>
      <c r="E1701" s="172">
        <f>_xll.qlInterestRateIndexValueDate(IndexON,D1701)</f>
        <v>51314</v>
      </c>
      <c r="F1701" s="188">
        <f>IFERROR(_xll.qlIndexFixing(IndexON,D1701,TRUE,_xll.ohTrigger(RecalcTrigger,TriggerON)),NA())</f>
        <v>1.9235941097671683E-2</v>
      </c>
      <c r="H1701" s="42">
        <f>_xll.qlCalendarAdvance(Calendar,$H1700,B1701,"f",FALSE)</f>
        <v>51314</v>
      </c>
      <c r="I1701" s="172">
        <f>_xll.qlInterestRateIndexValueDate(Index1M,$H1701)</f>
        <v>51314</v>
      </c>
      <c r="J1701" s="177">
        <f>IFERROR(_xll.qlIndexFixing(Index1M,$H1701,TRUE,_xll.ohTrigger(RecalcTrigger,Trigger1M)),NA())</f>
        <v>1.9648674894243011E-2</v>
      </c>
      <c r="K1701" s="44">
        <f>IFERROR(_xll.qlIndexFixing(Index3M,H1701,TRUE,_xll.ohTrigger(RecalcTrigger,Trigger3M)),NA())</f>
        <v>2.0131260155773392E-2</v>
      </c>
      <c r="L1701" s="44">
        <f>IFERROR(_xll.qlIndexFixing(Index6M,$H1701,TRUE,_xll.ohTrigger(RecalcTrigger,Trigger6M)),NA())</f>
        <v>2.0267840842602095E-2</v>
      </c>
      <c r="M1701" s="178">
        <f>IFERROR(_xll.qlIndexFixing(Index1Y,$H1701,TRUE,_xll.ohTrigger(RecalcTrigger,Trigger1Y)),NA())</f>
        <v>2.0592002579603363E-2</v>
      </c>
      <c r="N1701" s="177">
        <f>IFERROR(_xll.qlIndexFixing(ONIndex1M,I1701,TRUE,_xll.ohTrigger(RecalcTrigger,Trigger1M)),NA())</f>
        <v>1.9633762164081858E-2</v>
      </c>
      <c r="O1701" s="44">
        <f>IFERROR(_xll.qlIndexFixing(ONIndex3M,I1701,TRUE,_xll.ohTrigger(RecalcTrigger,Trigger3M)),NA())</f>
        <v>2.0087432548719919E-2</v>
      </c>
      <c r="P1701" s="44">
        <f>IFERROR(_xll.qlIndexFixing(ONIndex6M,I1701,TRUE,_xll.ohTrigger(RecalcTrigger,Trigger6M)),NA())</f>
        <v>2.0172462387945123E-2</v>
      </c>
      <c r="Q1701" s="178">
        <f>IFERROR(_xll.qlIndexFixing(ONIndex1Y,I1701,TRUE,_xll.ohTrigger(RecalcTrigger,Trigger1Y)),NA())</f>
        <v>2.0392169493774759E-2</v>
      </c>
    </row>
    <row r="1702" spans="2:17" x14ac:dyDescent="0.2">
      <c r="B1702" s="39" t="s">
        <v>42</v>
      </c>
      <c r="D1702" s="42">
        <f>_xll.qlCalendarAdvance(Calendar,$D1701,B1702,"f",FALSE)</f>
        <v>51321</v>
      </c>
      <c r="E1702" s="172">
        <f>_xll.qlInterestRateIndexValueDate(IndexON,D1702)</f>
        <v>51321</v>
      </c>
      <c r="F1702" s="188">
        <f>IFERROR(_xll.qlIndexFixing(IndexON,D1702,TRUE,_xll.ohTrigger(RecalcTrigger,TriggerON)),NA())</f>
        <v>1.9235027982941189E-2</v>
      </c>
      <c r="H1702" s="42">
        <f>_xll.qlCalendarAdvance(Calendar,$H1701,B1702,"f",FALSE)</f>
        <v>51321</v>
      </c>
      <c r="I1702" s="172">
        <f>_xll.qlInterestRateIndexValueDate(Index1M,$H1702)</f>
        <v>51321</v>
      </c>
      <c r="J1702" s="177">
        <f>IFERROR(_xll.qlIndexFixing(Index1M,$H1702,TRUE,_xll.ohTrigger(RecalcTrigger,Trigger1M)),NA())</f>
        <v>1.9650091598709472E-2</v>
      </c>
      <c r="K1702" s="44">
        <f>IFERROR(_xll.qlIndexFixing(Index3M,H1702,TRUE,_xll.ohTrigger(RecalcTrigger,Trigger3M)),NA())</f>
        <v>2.013034401234955E-2</v>
      </c>
      <c r="L1702" s="44">
        <f>IFERROR(_xll.qlIndexFixing(Index6M,$H1702,TRUE,_xll.ohTrigger(RecalcTrigger,Trigger6M)),NA())</f>
        <v>2.0267906979055991E-2</v>
      </c>
      <c r="M1702" s="178">
        <f>IFERROR(_xll.qlIndexFixing(Index1Y,$H1702,TRUE,_xll.ohTrigger(RecalcTrigger,Trigger1Y)),NA())</f>
        <v>2.059148471830019E-2</v>
      </c>
      <c r="N1702" s="177">
        <f>IFERROR(_xll.qlIndexFixing(ONIndex1M,I1702,TRUE,_xll.ohTrigger(RecalcTrigger,Trigger1M)),NA())</f>
        <v>1.9633527847694454E-2</v>
      </c>
      <c r="O1702" s="44">
        <f>IFERROR(_xll.qlIndexFixing(ONIndex3M,I1702,TRUE,_xll.ohTrigger(RecalcTrigger,Trigger3M)),NA())</f>
        <v>2.0086294792907022E-2</v>
      </c>
      <c r="P1702" s="44">
        <f>IFERROR(_xll.qlIndexFixing(ONIndex6M,I1702,TRUE,_xll.ohTrigger(RecalcTrigger,Trigger6M)),NA())</f>
        <v>2.0171720052721831E-2</v>
      </c>
      <c r="Q1702" s="178">
        <f>IFERROR(_xll.qlIndexFixing(ONIndex1Y,I1702,TRUE,_xll.ohTrigger(RecalcTrigger,Trigger1Y)),NA())</f>
        <v>2.0391621395688952E-2</v>
      </c>
    </row>
    <row r="1703" spans="2:17" x14ac:dyDescent="0.2">
      <c r="B1703" s="39" t="s">
        <v>42</v>
      </c>
      <c r="D1703" s="42">
        <f>_xll.qlCalendarAdvance(Calendar,$D1702,B1703,"f",FALSE)</f>
        <v>51328</v>
      </c>
      <c r="E1703" s="172">
        <f>_xll.qlInterestRateIndexValueDate(IndexON,D1703)</f>
        <v>51328</v>
      </c>
      <c r="F1703" s="188">
        <f>IFERROR(_xll.qlIndexFixing(IndexON,D1703,TRUE,_xll.ohTrigger(RecalcTrigger,TriggerON)),NA())</f>
        <v>1.9234149341813556E-2</v>
      </c>
      <c r="H1703" s="42">
        <f>_xll.qlCalendarAdvance(Calendar,$H1702,B1703,"f",FALSE)</f>
        <v>51328</v>
      </c>
      <c r="I1703" s="172">
        <f>_xll.qlInterestRateIndexValueDate(Index1M,$H1703)</f>
        <v>51328</v>
      </c>
      <c r="J1703" s="177">
        <f>IFERROR(_xll.qlIndexFixing(Index1M,$H1703,TRUE,_xll.ohTrigger(RecalcTrigger,Trigger1M)),NA())</f>
        <v>1.9649992585823905E-2</v>
      </c>
      <c r="K1703" s="44">
        <f>IFERROR(_xll.qlIndexFixing(Index3M,H1703,TRUE,_xll.ohTrigger(RecalcTrigger,Trigger3M)),NA())</f>
        <v>2.0129460612338473E-2</v>
      </c>
      <c r="L1703" s="44">
        <f>IFERROR(_xll.qlIndexFixing(Index6M,$H1703,TRUE,_xll.ohTrigger(RecalcTrigger,Trigger6M)),NA())</f>
        <v>2.0267446549110484E-2</v>
      </c>
      <c r="M1703" s="178">
        <f>IFERROR(_xll.qlIndexFixing(Index1Y,$H1703,TRUE,_xll.ohTrigger(RecalcTrigger,Trigger1Y)),NA())</f>
        <v>2.0590953199781437E-2</v>
      </c>
      <c r="N1703" s="177">
        <f>IFERROR(_xll.qlIndexFixing(ONIndex1M,I1703,TRUE,_xll.ohTrigger(RecalcTrigger,Trigger1M)),NA())</f>
        <v>1.9633334762548804E-2</v>
      </c>
      <c r="O1703" s="44">
        <f>IFERROR(_xll.qlIndexFixing(ONIndex3M,I1703,TRUE,_xll.ohTrigger(RecalcTrigger,Trigger3M)),NA())</f>
        <v>2.0085191845012895E-2</v>
      </c>
      <c r="P1703" s="44">
        <f>IFERROR(_xll.qlIndexFixing(ONIndex6M,I1703,TRUE,_xll.ohTrigger(RecalcTrigger,Trigger6M)),NA())</f>
        <v>2.0171016714132239E-2</v>
      </c>
      <c r="Q1703" s="178">
        <f>IFERROR(_xll.qlIndexFixing(ONIndex1Y,I1703,TRUE,_xll.ohTrigger(RecalcTrigger,Trigger1Y)),NA())</f>
        <v>2.0391117219014099E-2</v>
      </c>
    </row>
    <row r="1704" spans="2:17" x14ac:dyDescent="0.2">
      <c r="B1704" s="39" t="s">
        <v>42</v>
      </c>
      <c r="D1704" s="42">
        <f>_xll.qlCalendarAdvance(Calendar,$D1703,B1704,"f",FALSE)</f>
        <v>51335</v>
      </c>
      <c r="E1704" s="172">
        <f>_xll.qlInterestRateIndexValueDate(IndexON,D1704)</f>
        <v>51335</v>
      </c>
      <c r="F1704" s="188">
        <f>IFERROR(_xll.qlIndexFixing(IndexON,D1704,TRUE,_xll.ohTrigger(RecalcTrigger,TriggerON)),NA())</f>
        <v>1.9233305174207738E-2</v>
      </c>
      <c r="H1704" s="42">
        <f>_xll.qlCalendarAdvance(Calendar,$H1703,B1704,"f",FALSE)</f>
        <v>51335</v>
      </c>
      <c r="I1704" s="172">
        <f>_xll.qlInterestRateIndexValueDate(Index1M,$H1704)</f>
        <v>51335</v>
      </c>
      <c r="J1704" s="177">
        <f>IFERROR(_xll.qlIndexFixing(Index1M,$H1704,TRUE,_xll.ohTrigger(RecalcTrigger,Trigger1M)),NA())</f>
        <v>1.9649934875107865E-2</v>
      </c>
      <c r="K1704" s="44">
        <f>IFERROR(_xll.qlIndexFixing(Index3M,H1704,TRUE,_xll.ohTrigger(RecalcTrigger,Trigger3M)),NA())</f>
        <v>2.012860523566555E-2</v>
      </c>
      <c r="L1704" s="44">
        <f>IFERROR(_xll.qlIndexFixing(Index6M,$H1704,TRUE,_xll.ohTrigger(RecalcTrigger,Trigger6M)),NA())</f>
        <v>2.0266986544932367E-2</v>
      </c>
      <c r="M1704" s="178">
        <f>IFERROR(_xll.qlIndexFixing(Index1Y,$H1704,TRUE,_xll.ohTrigger(RecalcTrigger,Trigger1Y)),NA())</f>
        <v>2.0590406540862638E-2</v>
      </c>
      <c r="N1704" s="177">
        <f>IFERROR(_xll.qlIndexFixing(ONIndex1M,I1704,TRUE,_xll.ohTrigger(RecalcTrigger,Trigger1M)),NA())</f>
        <v>1.9633182908401769E-2</v>
      </c>
      <c r="O1704" s="44">
        <f>IFERROR(_xll.qlIndexFixing(ONIndex3M,I1704,TRUE,_xll.ohTrigger(RecalcTrigger,Trigger3M)),NA())</f>
        <v>2.0084123704875445E-2</v>
      </c>
      <c r="P1704" s="44">
        <f>IFERROR(_xll.qlIndexFixing(ONIndex6M,I1704,TRUE,_xll.ohTrigger(RecalcTrigger,Trigger6M)),NA())</f>
        <v>2.0170352372257394E-2</v>
      </c>
      <c r="Q1704" s="178">
        <f>IFERROR(_xll.qlIndexFixing(ONIndex1Y,I1704,TRUE,_xll.ohTrigger(RecalcTrigger,Trigger1Y)),NA())</f>
        <v>2.0390656963669151E-2</v>
      </c>
    </row>
    <row r="1705" spans="2:17" x14ac:dyDescent="0.2">
      <c r="B1705" s="39" t="s">
        <v>42</v>
      </c>
      <c r="D1705" s="42">
        <f>_xll.qlCalendarAdvance(Calendar,$D1704,B1705,"f",FALSE)</f>
        <v>51342</v>
      </c>
      <c r="E1705" s="172">
        <f>_xll.qlInterestRateIndexValueDate(IndexON,D1705)</f>
        <v>51342</v>
      </c>
      <c r="F1705" s="188">
        <f>IFERROR(_xll.qlIndexFixing(IndexON,D1705,TRUE,_xll.ohTrigger(RecalcTrigger,TriggerON)),NA())</f>
        <v>1.9232495480204781E-2</v>
      </c>
      <c r="H1705" s="42">
        <f>_xll.qlCalendarAdvance(Calendar,$H1704,B1705,"f",FALSE)</f>
        <v>51342</v>
      </c>
      <c r="I1705" s="172">
        <f>_xll.qlInterestRateIndexValueDate(Index1M,$H1705)</f>
        <v>51342</v>
      </c>
      <c r="J1705" s="177">
        <f>IFERROR(_xll.qlIndexFixing(Index1M,$H1705,TRUE,_xll.ohTrigger(RecalcTrigger,Trigger1M)),NA())</f>
        <v>1.9650449855294495E-2</v>
      </c>
      <c r="K1705" s="44">
        <f>IFERROR(_xll.qlIndexFixing(Index3M,H1705,TRUE,_xll.ohTrigger(RecalcTrigger,Trigger3M)),NA())</f>
        <v>2.0127773010768343E-2</v>
      </c>
      <c r="L1705" s="44">
        <f>IFERROR(_xll.qlIndexFixing(Index6M,$H1705,TRUE,_xll.ohTrigger(RecalcTrigger,Trigger6M)),NA())</f>
        <v>2.0266524292300053E-2</v>
      </c>
      <c r="M1705" s="178">
        <f>IFERROR(_xll.qlIndexFixing(Index1Y,$H1705,TRUE,_xll.ohTrigger(RecalcTrigger,Trigger1Y)),NA())</f>
        <v>2.0589843258363549E-2</v>
      </c>
      <c r="N1705" s="177">
        <f>IFERROR(_xll.qlIndexFixing(ONIndex1M,I1705,TRUE,_xll.ohTrigger(RecalcTrigger,Trigger1M)),NA())</f>
        <v>1.9633072285496489E-2</v>
      </c>
      <c r="O1705" s="44">
        <f>IFERROR(_xll.qlIndexFixing(ONIndex3M,I1705,TRUE,_xll.ohTrigger(RecalcTrigger,Trigger3M)),NA())</f>
        <v>2.0083090372575718E-2</v>
      </c>
      <c r="P1705" s="44">
        <f>IFERROR(_xll.qlIndexFixing(ONIndex6M,I1705,TRUE,_xll.ohTrigger(RecalcTrigger,Trigger6M)),NA())</f>
        <v>2.0169727027097295E-2</v>
      </c>
      <c r="Q1705" s="178">
        <f>IFERROR(_xll.qlIndexFixing(ONIndex1Y,I1705,TRUE,_xll.ohTrigger(RecalcTrigger,Trigger1Y)),NA())</f>
        <v>2.0390240629654111E-2</v>
      </c>
    </row>
    <row r="1706" spans="2:17" x14ac:dyDescent="0.2">
      <c r="B1706" s="39" t="s">
        <v>42</v>
      </c>
      <c r="D1706" s="42">
        <f>_xll.qlCalendarAdvance(Calendar,$D1705,B1706,"f",FALSE)</f>
        <v>51349</v>
      </c>
      <c r="E1706" s="172">
        <f>_xll.qlInterestRateIndexValueDate(IndexON,D1706)</f>
        <v>51349</v>
      </c>
      <c r="F1706" s="188">
        <f>IFERROR(_xll.qlIndexFixing(IndexON,D1706,TRUE,_xll.ohTrigger(RecalcTrigger,TriggerON)),NA())</f>
        <v>1.9231720259642593E-2</v>
      </c>
      <c r="H1706" s="42">
        <f>_xll.qlCalendarAdvance(Calendar,$H1705,B1706,"f",FALSE)</f>
        <v>51349</v>
      </c>
      <c r="I1706" s="172">
        <f>_xll.qlInterestRateIndexValueDate(Index1M,$H1706)</f>
        <v>51349</v>
      </c>
      <c r="J1706" s="177">
        <f>IFERROR(_xll.qlIndexFixing(Index1M,$H1706,TRUE,_xll.ohTrigger(RecalcTrigger,Trigger1M)),NA())</f>
        <v>1.9649943360206482E-2</v>
      </c>
      <c r="K1706" s="44">
        <f>IFERROR(_xll.qlIndexFixing(Index3M,H1706,TRUE,_xll.ohTrigger(RecalcTrigger,Trigger3M)),NA())</f>
        <v>2.0126959066085286E-2</v>
      </c>
      <c r="L1706" s="44">
        <f>IFERROR(_xll.qlIndexFixing(Index6M,$H1706,TRUE,_xll.ohTrigger(RecalcTrigger,Trigger6M)),NA())</f>
        <v>2.0266057116992406E-2</v>
      </c>
      <c r="M1706" s="178">
        <f>IFERROR(_xll.qlIndexFixing(Index1Y,$H1706,TRUE,_xll.ohTrigger(RecalcTrigger,Trigger1Y)),NA())</f>
        <v>2.0589261869107478E-2</v>
      </c>
      <c r="N1706" s="177">
        <f>IFERROR(_xll.qlIndexFixing(ONIndex1M,I1706,TRUE,_xll.ohTrigger(RecalcTrigger,Trigger1M)),NA())</f>
        <v>1.963300289367087E-2</v>
      </c>
      <c r="O1706" s="44">
        <f>IFERROR(_xll.qlIndexFixing(ONIndex3M,I1706,TRUE,_xll.ohTrigger(RecalcTrigger,Trigger3M)),NA())</f>
        <v>2.0082091848113715E-2</v>
      </c>
      <c r="P1706" s="44">
        <f>IFERROR(_xll.qlIndexFixing(ONIndex6M,I1706,TRUE,_xll.ohTrigger(RecalcTrigger,Trigger6M)),NA())</f>
        <v>2.016914067848985E-2</v>
      </c>
      <c r="Q1706" s="178">
        <f>IFERROR(_xll.qlIndexFixing(ONIndex1Y,I1706,TRUE,_xll.ohTrigger(RecalcTrigger,Trigger1Y)),NA())</f>
        <v>2.038986821688793E-2</v>
      </c>
    </row>
    <row r="1707" spans="2:17" x14ac:dyDescent="0.2">
      <c r="B1707" s="39" t="s">
        <v>42</v>
      </c>
      <c r="D1707" s="42">
        <f>_xll.qlCalendarAdvance(Calendar,$D1706,B1707,"f",FALSE)</f>
        <v>51356</v>
      </c>
      <c r="E1707" s="172">
        <f>_xll.qlInterestRateIndexValueDate(IndexON,D1707)</f>
        <v>51356</v>
      </c>
      <c r="F1707" s="188">
        <f>IFERROR(_xll.qlIndexFixing(IndexON,D1707,TRUE,_xll.ohTrigger(RecalcTrigger,TriggerON)),NA())</f>
        <v>1.9230979512764312E-2</v>
      </c>
      <c r="H1707" s="42">
        <f>_xll.qlCalendarAdvance(Calendar,$H1706,B1707,"f",FALSE)</f>
        <v>51356</v>
      </c>
      <c r="I1707" s="172">
        <f>_xll.qlInterestRateIndexValueDate(Index1M,$H1707)</f>
        <v>51356</v>
      </c>
      <c r="J1707" s="177">
        <f>IFERROR(_xll.qlIndexFixing(Index1M,$H1707,TRUE,_xll.ohTrigger(RecalcTrigger,Trigger1M)),NA())</f>
        <v>1.9650009556021138E-2</v>
      </c>
      <c r="K1707" s="44">
        <f>IFERROR(_xll.qlIndexFixing(Index3M,H1707,TRUE,_xll.ohTrigger(RecalcTrigger,Trigger3M)),NA())</f>
        <v>2.0126158530059231E-2</v>
      </c>
      <c r="L1707" s="44">
        <f>IFERROR(_xll.qlIndexFixing(Index6M,$H1707,TRUE,_xll.ohTrigger(RecalcTrigger,Trigger6M)),NA())</f>
        <v>2.0265582344791366E-2</v>
      </c>
      <c r="M1707" s="178">
        <f>IFERROR(_xll.qlIndexFixing(Index1Y,$H1707,TRUE,_xll.ohTrigger(RecalcTrigger,Trigger1Y)),NA())</f>
        <v>2.0588660889922172E-2</v>
      </c>
      <c r="N1707" s="177">
        <f>IFERROR(_xll.qlIndexFixing(ONIndex1M,I1707,TRUE,_xll.ohTrigger(RecalcTrigger,Trigger1M)),NA())</f>
        <v>1.9632974732924913E-2</v>
      </c>
      <c r="O1707" s="44">
        <f>IFERROR(_xll.qlIndexFixing(ONIndex3M,I1707,TRUE,_xll.ohTrigger(RecalcTrigger,Trigger3M)),NA())</f>
        <v>2.008112813157048E-2</v>
      </c>
      <c r="P1707" s="44">
        <f>IFERROR(_xll.qlIndexFixing(ONIndex6M,I1707,TRUE,_xll.ohTrigger(RecalcTrigger,Trigger6M)),NA())</f>
        <v>2.0168593326678197E-2</v>
      </c>
      <c r="Q1707" s="178">
        <f>IFERROR(_xll.qlIndexFixing(ONIndex1Y,I1707,TRUE,_xll.ohTrigger(RecalcTrigger,Trigger1Y)),NA())</f>
        <v>2.0389539725613748E-2</v>
      </c>
    </row>
    <row r="1708" spans="2:17" x14ac:dyDescent="0.2">
      <c r="B1708" s="39" t="s">
        <v>42</v>
      </c>
      <c r="D1708" s="42">
        <f>_xll.qlCalendarAdvance(Calendar,$D1707,B1708,"f",FALSE)</f>
        <v>51363</v>
      </c>
      <c r="E1708" s="172">
        <f>_xll.qlInterestRateIndexValueDate(IndexON,D1708)</f>
        <v>51363</v>
      </c>
      <c r="F1708" s="188">
        <f>IFERROR(_xll.qlIndexFixing(IndexON,D1708,TRUE,_xll.ohTrigger(RecalcTrigger,TriggerON)),NA())</f>
        <v>1.9230273239488893E-2</v>
      </c>
      <c r="H1708" s="42">
        <f>_xll.qlCalendarAdvance(Calendar,$H1707,B1708,"f",FALSE)</f>
        <v>51363</v>
      </c>
      <c r="I1708" s="172">
        <f>_xll.qlInterestRateIndexValueDate(Index1M,$H1708)</f>
        <v>51363</v>
      </c>
      <c r="J1708" s="177">
        <f>IFERROR(_xll.qlIndexFixing(Index1M,$H1708,TRUE,_xll.ohTrigger(RecalcTrigger,Trigger1M)),NA())</f>
        <v>1.9650117054010235E-2</v>
      </c>
      <c r="K1708" s="44">
        <f>IFERROR(_xll.qlIndexFixing(Index3M,H1708,TRUE,_xll.ohTrigger(RecalcTrigger,Trigger3M)),NA())</f>
        <v>2.0125366531139187E-2</v>
      </c>
      <c r="L1708" s="44">
        <f>IFERROR(_xll.qlIndexFixing(Index6M,$H1708,TRUE,_xll.ohTrigger(RecalcTrigger,Trigger6M)),NA())</f>
        <v>2.026509730148152E-2</v>
      </c>
      <c r="M1708" s="178">
        <f>IFERROR(_xll.qlIndexFixing(Index1Y,$H1708,TRUE,_xll.ohTrigger(RecalcTrigger,Trigger1Y)),NA())</f>
        <v>2.05880388376396E-2</v>
      </c>
      <c r="N1708" s="177">
        <f>IFERROR(_xll.qlIndexFixing(ONIndex1M,I1708,TRUE,_xll.ohTrigger(RecalcTrigger,Trigger1M)),NA())</f>
        <v>1.9632987803501756E-2</v>
      </c>
      <c r="O1708" s="44">
        <f>IFERROR(_xll.qlIndexFixing(ONIndex3M,I1708,TRUE,_xll.ohTrigger(RecalcTrigger,Trigger3M)),NA())</f>
        <v>2.0080199222702877E-2</v>
      </c>
      <c r="P1708" s="44">
        <f>IFERROR(_xll.qlIndexFixing(ONIndex6M,I1708,TRUE,_xll.ohTrigger(RecalcTrigger,Trigger6M)),NA())</f>
        <v>2.0168084971500244E-2</v>
      </c>
      <c r="Q1708" s="178">
        <f>IFERROR(_xll.qlIndexFixing(ONIndex1Y,I1708,TRUE,_xll.ohTrigger(RecalcTrigger,Trigger1Y)),NA())</f>
        <v>2.0389255155750519E-2</v>
      </c>
    </row>
    <row r="1709" spans="2:17" x14ac:dyDescent="0.2">
      <c r="B1709" s="39" t="s">
        <v>42</v>
      </c>
      <c r="D1709" s="42">
        <f>_xll.qlCalendarAdvance(Calendar,$D1708,B1709,"f",FALSE)</f>
        <v>51370</v>
      </c>
      <c r="E1709" s="172">
        <f>_xll.qlInterestRateIndexValueDate(IndexON,D1709)</f>
        <v>51370</v>
      </c>
      <c r="F1709" s="188">
        <f>IFERROR(_xll.qlIndexFixing(IndexON,D1709,TRUE,_xll.ohTrigger(RecalcTrigger,TriggerON)),NA())</f>
        <v>1.9229601439735289E-2</v>
      </c>
      <c r="H1709" s="42">
        <f>_xll.qlCalendarAdvance(Calendar,$H1708,B1709,"f",FALSE)</f>
        <v>51370</v>
      </c>
      <c r="I1709" s="172">
        <f>_xll.qlInterestRateIndexValueDate(Index1M,$H1709)</f>
        <v>51370</v>
      </c>
      <c r="J1709" s="177">
        <f>IFERROR(_xll.qlIndexFixing(Index1M,$H1709,TRUE,_xll.ohTrigger(RecalcTrigger,Trigger1M)),NA())</f>
        <v>1.965026585417377E-2</v>
      </c>
      <c r="K1709" s="44">
        <f>IFERROR(_xll.qlIndexFixing(Index3M,H1709,TRUE,_xll.ohTrigger(RecalcTrigger,Trigger3M)),NA())</f>
        <v>2.0124578197775043E-2</v>
      </c>
      <c r="L1709" s="44">
        <f>IFERROR(_xll.qlIndexFixing(Index6M,$H1709,TRUE,_xll.ohTrigger(RecalcTrigger,Trigger6M)),NA())</f>
        <v>2.0264599312849213E-2</v>
      </c>
      <c r="M1709" s="178">
        <f>IFERROR(_xll.qlIndexFixing(Index1Y,$H1709,TRUE,_xll.ohTrigger(RecalcTrigger,Trigger1Y)),NA())</f>
        <v>2.0587394229097056E-2</v>
      </c>
      <c r="N1709" s="177">
        <f>IFERROR(_xll.qlIndexFixing(ONIndex1M,I1709,TRUE,_xll.ohTrigger(RecalcTrigger,Trigger1M)),NA())</f>
        <v>1.963304210515826E-2</v>
      </c>
      <c r="O1709" s="44">
        <f>IFERROR(_xll.qlIndexFixing(ONIndex3M,I1709,TRUE,_xll.ohTrigger(RecalcTrigger,Trigger3M)),NA())</f>
        <v>2.0079305121754043E-2</v>
      </c>
      <c r="P1709" s="44">
        <f>IFERROR(_xll.qlIndexFixing(ONIndex6M,I1709,TRUE,_xll.ohTrigger(RecalcTrigger,Trigger6M)),NA())</f>
        <v>2.0167615612955991E-2</v>
      </c>
      <c r="Q1709" s="178">
        <f>IFERROR(_xll.qlIndexFixing(ONIndex1Y,I1709,TRUE,_xll.ohTrigger(RecalcTrigger,Trigger1Y)),NA())</f>
        <v>2.0389014507136149E-2</v>
      </c>
    </row>
    <row r="1710" spans="2:17" x14ac:dyDescent="0.2">
      <c r="B1710" s="39" t="s">
        <v>42</v>
      </c>
      <c r="D1710" s="42">
        <f>_xll.qlCalendarAdvance(Calendar,$D1709,B1710,"f",FALSE)</f>
        <v>51377</v>
      </c>
      <c r="E1710" s="172">
        <f>_xll.qlInterestRateIndexValueDate(IndexON,D1710)</f>
        <v>51377</v>
      </c>
      <c r="F1710" s="188">
        <f>IFERROR(_xll.qlIndexFixing(IndexON,D1710,TRUE,_xll.ohTrigger(RecalcTrigger,TriggerON)),NA())</f>
        <v>1.9228964113584546E-2</v>
      </c>
      <c r="H1710" s="42">
        <f>_xll.qlCalendarAdvance(Calendar,$H1709,B1710,"f",FALSE)</f>
        <v>51377</v>
      </c>
      <c r="I1710" s="172">
        <f>_xll.qlInterestRateIndexValueDate(Index1M,$H1710)</f>
        <v>51377</v>
      </c>
      <c r="J1710" s="177">
        <f>IFERROR(_xll.qlIndexFixing(Index1M,$H1710,TRUE,_xll.ohTrigger(RecalcTrigger,Trigger1M)),NA())</f>
        <v>1.9648819259492172E-2</v>
      </c>
      <c r="K1710" s="44">
        <f>IFERROR(_xll.qlIndexFixing(Index3M,H1710,TRUE,_xll.ohTrigger(RecalcTrigger,Trigger3M)),NA())</f>
        <v>2.0123788658423743E-2</v>
      </c>
      <c r="L1710" s="44">
        <f>IFERROR(_xll.qlIndexFixing(Index6M,$H1710,TRUE,_xll.ohTrigger(RecalcTrigger,Trigger6M)),NA())</f>
        <v>2.0263570111967923E-2</v>
      </c>
      <c r="M1710" s="178">
        <f>IFERROR(_xll.qlIndexFixing(Index1Y,$H1710,TRUE,_xll.ohTrigger(RecalcTrigger,Trigger1Y)),NA())</f>
        <v>2.0586725581137166E-2</v>
      </c>
      <c r="N1710" s="177">
        <f>IFERROR(_xll.qlIndexFixing(ONIndex1M,I1710,TRUE,_xll.ohTrigger(RecalcTrigger,Trigger1M)),NA())</f>
        <v>1.9633137637894427E-2</v>
      </c>
      <c r="O1710" s="44">
        <f>IFERROR(_xll.qlIndexFixing(ONIndex3M,I1710,TRUE,_xll.ohTrigger(RecalcTrigger,Trigger3M)),NA())</f>
        <v>2.0078445828642932E-2</v>
      </c>
      <c r="P1710" s="44">
        <f>IFERROR(_xll.qlIndexFixing(ONIndex6M,I1710,TRUE,_xll.ohTrigger(RecalcTrigger,Trigger6M)),NA())</f>
        <v>2.0167185251207531E-2</v>
      </c>
      <c r="Q1710" s="178">
        <f>IFERROR(_xll.qlIndexFixing(ONIndex1Y,I1710,TRUE,_xll.ohTrigger(RecalcTrigger,Trigger1Y)),NA())</f>
        <v>2.0388817780013779E-2</v>
      </c>
    </row>
    <row r="1711" spans="2:17" x14ac:dyDescent="0.2">
      <c r="B1711" s="39" t="s">
        <v>42</v>
      </c>
      <c r="D1711" s="42">
        <f>_xll.qlCalendarAdvance(Calendar,$D1710,B1711,"f",FALSE)</f>
        <v>51384</v>
      </c>
      <c r="E1711" s="172">
        <f>_xll.qlInterestRateIndexValueDate(IndexON,D1711)</f>
        <v>51384</v>
      </c>
      <c r="F1711" s="188">
        <f>IFERROR(_xll.qlIndexFixing(IndexON,D1711,TRUE,_xll.ohTrigger(RecalcTrigger,TriggerON)),NA())</f>
        <v>1.9228361260955618E-2</v>
      </c>
      <c r="H1711" s="42">
        <f>_xll.qlCalendarAdvance(Calendar,$H1710,B1711,"f",FALSE)</f>
        <v>51384</v>
      </c>
      <c r="I1711" s="172">
        <f>_xll.qlInterestRateIndexValueDate(Index1M,$H1711)</f>
        <v>51384</v>
      </c>
      <c r="J1711" s="177">
        <f>IFERROR(_xll.qlIndexFixing(Index1M,$H1711,TRUE,_xll.ohTrigger(RecalcTrigger,Trigger1M)),NA())</f>
        <v>1.9649041248783493E-2</v>
      </c>
      <c r="K1711" s="44">
        <f>IFERROR(_xll.qlIndexFixing(Index3M,H1711,TRUE,_xll.ohTrigger(RecalcTrigger,Trigger3M)),NA())</f>
        <v>2.0122498943802549E-2</v>
      </c>
      <c r="L1711" s="44">
        <f>IFERROR(_xll.qlIndexFixing(Index6M,$H1711,TRUE,_xll.ohTrigger(RecalcTrigger,Trigger6M)),NA())</f>
        <v>2.0262012762869919E-2</v>
      </c>
      <c r="M1711" s="178">
        <f>IFERROR(_xll.qlIndexFixing(Index1Y,$H1711,TRUE,_xll.ohTrigger(RecalcTrigger,Trigger1Y)),NA())</f>
        <v>2.0586031410607886E-2</v>
      </c>
      <c r="N1711" s="177">
        <f>IFERROR(_xll.qlIndexFixing(ONIndex1M,I1711,TRUE,_xll.ohTrigger(RecalcTrigger,Trigger1M)),NA())</f>
        <v>1.9633274401872347E-2</v>
      </c>
      <c r="O1711" s="44">
        <f>IFERROR(_xll.qlIndexFixing(ONIndex3M,I1711,TRUE,_xll.ohTrigger(RecalcTrigger,Trigger3M)),NA())</f>
        <v>2.0077621343369545E-2</v>
      </c>
      <c r="P1711" s="44">
        <f>IFERROR(_xll.qlIndexFixing(ONIndex6M,I1711,TRUE,_xll.ohTrigger(RecalcTrigger,Trigger6M)),NA())</f>
        <v>2.0166793886092771E-2</v>
      </c>
      <c r="Q1711" s="178">
        <f>IFERROR(_xll.qlIndexFixing(ONIndex1Y,I1711,TRUE,_xll.ohTrigger(RecalcTrigger,Trigger1Y)),NA())</f>
        <v>2.0388664974140269E-2</v>
      </c>
    </row>
    <row r="1712" spans="2:17" x14ac:dyDescent="0.2">
      <c r="B1712" s="39" t="s">
        <v>42</v>
      </c>
      <c r="D1712" s="42">
        <f>_xll.qlCalendarAdvance(Calendar,$D1711,B1712,"f",FALSE)</f>
        <v>51391</v>
      </c>
      <c r="E1712" s="172">
        <f>_xll.qlInterestRateIndexValueDate(IndexON,D1712)</f>
        <v>51391</v>
      </c>
      <c r="F1712" s="188">
        <f>IFERROR(_xll.qlIndexFixing(IndexON,D1712,TRUE,_xll.ohTrigger(RecalcTrigger,TriggerON)),NA())</f>
        <v>1.9227792882010597E-2</v>
      </c>
      <c r="H1712" s="42">
        <f>_xll.qlCalendarAdvance(Calendar,$H1711,B1712,"f",FALSE)</f>
        <v>51391</v>
      </c>
      <c r="I1712" s="172">
        <f>_xll.qlInterestRateIndexValueDate(Index1M,$H1712)</f>
        <v>51391</v>
      </c>
      <c r="J1712" s="177">
        <f>IFERROR(_xll.qlIndexFixing(Index1M,$H1712,TRUE,_xll.ohTrigger(RecalcTrigger,Trigger1M)),NA())</f>
        <v>1.9649294592768245E-2</v>
      </c>
      <c r="K1712" s="44">
        <f>IFERROR(_xll.qlIndexFixing(Index3M,H1712,TRUE,_xll.ohTrigger(RecalcTrigger,Trigger3M)),NA())</f>
        <v>2.0121694217862685E-2</v>
      </c>
      <c r="L1712" s="44">
        <f>IFERROR(_xll.qlIndexFixing(Index6M,$H1712,TRUE,_xll.ohTrigger(RecalcTrigger,Trigger6M)),NA())</f>
        <v>2.0261466374336748E-2</v>
      </c>
      <c r="M1712" s="178">
        <f>IFERROR(_xll.qlIndexFixing(Index1Y,$H1712,TRUE,_xll.ohTrigger(RecalcTrigger,Trigger1Y)),NA())</f>
        <v>2.0585310234362053E-2</v>
      </c>
      <c r="N1712" s="177">
        <f>IFERROR(_xll.qlIndexFixing(ONIndex1M,I1712,TRUE,_xll.ohTrigger(RecalcTrigger,Trigger1M)),NA())</f>
        <v>1.9633452397010975E-2</v>
      </c>
      <c r="O1712" s="44">
        <f>IFERROR(_xll.qlIndexFixing(ONIndex3M,I1712,TRUE,_xll.ohTrigger(RecalcTrigger,Trigger3M)),NA())</f>
        <v>2.0076831665933881E-2</v>
      </c>
      <c r="P1712" s="44">
        <f>IFERROR(_xll.qlIndexFixing(ONIndex6M,I1712,TRUE,_xll.ohTrigger(RecalcTrigger,Trigger6M)),NA())</f>
        <v>2.0166441517692757E-2</v>
      </c>
      <c r="Q1712" s="178">
        <f>IFERROR(_xll.qlIndexFixing(ONIndex1Y,I1712,TRUE,_xll.ohTrigger(RecalcTrigger,Trigger1Y)),NA())</f>
        <v>2.0388556089677712E-2</v>
      </c>
    </row>
    <row r="1713" spans="2:17" x14ac:dyDescent="0.2">
      <c r="B1713" s="39" t="s">
        <v>42</v>
      </c>
      <c r="D1713" s="42">
        <f>_xll.qlCalendarAdvance(Calendar,$D1712,B1713,"f",FALSE)</f>
        <v>51398</v>
      </c>
      <c r="E1713" s="172">
        <f>_xll.qlInterestRateIndexValueDate(IndexON,D1713)</f>
        <v>51398</v>
      </c>
      <c r="F1713" s="188">
        <f>IFERROR(_xll.qlIndexFixing(IndexON,D1713,TRUE,_xll.ohTrigger(RecalcTrigger,TriggerON)),NA())</f>
        <v>1.9227258976506345E-2</v>
      </c>
      <c r="H1713" s="42">
        <f>_xll.qlCalendarAdvance(Calendar,$H1712,B1713,"f",FALSE)</f>
        <v>51398</v>
      </c>
      <c r="I1713" s="172">
        <f>_xll.qlInterestRateIndexValueDate(Index1M,$H1713)</f>
        <v>51398</v>
      </c>
      <c r="J1713" s="177">
        <f>IFERROR(_xll.qlIndexFixing(Index1M,$H1713,TRUE,_xll.ohTrigger(RecalcTrigger,Trigger1M)),NA())</f>
        <v>1.9649562508552803E-2</v>
      </c>
      <c r="K1713" s="44">
        <f>IFERROR(_xll.qlIndexFixing(Index3M,H1713,TRUE,_xll.ohTrigger(RecalcTrigger,Trigger3M)),NA())</f>
        <v>2.0120873817491065E-2</v>
      </c>
      <c r="L1713" s="44">
        <f>IFERROR(_xll.qlIndexFixing(Index6M,$H1713,TRUE,_xll.ohTrigger(RecalcTrigger,Trigger6M)),NA())</f>
        <v>2.0260896467857847E-2</v>
      </c>
      <c r="M1713" s="178">
        <f>IFERROR(_xll.qlIndexFixing(Index1Y,$H1713,TRUE,_xll.ohTrigger(RecalcTrigger,Trigger1Y)),NA())</f>
        <v>2.0584560569260502E-2</v>
      </c>
      <c r="N1713" s="177">
        <f>IFERROR(_xll.qlIndexFixing(ONIndex1M,I1713,TRUE,_xll.ohTrigger(RecalcTrigger,Trigger1M)),NA())</f>
        <v>1.9633671623310311E-2</v>
      </c>
      <c r="O1713" s="44">
        <f>IFERROR(_xll.qlIndexFixing(ONIndex3M,I1713,TRUE,_xll.ohTrigger(RecalcTrigger,Trigger3M)),NA())</f>
        <v>2.0076076796173847E-2</v>
      </c>
      <c r="P1713" s="44">
        <f>IFERROR(_xll.qlIndexFixing(ONIndex6M,I1713,TRUE,_xll.ohTrigger(RecalcTrigger,Trigger6M)),NA())</f>
        <v>2.0166128145926443E-2</v>
      </c>
      <c r="Q1713" s="178">
        <f>IFERROR(_xll.qlIndexFixing(ONIndex1Y,I1713,TRUE,_xll.ohTrigger(RecalcTrigger,Trigger1Y)),NA())</f>
        <v>2.0388491126464015E-2</v>
      </c>
    </row>
    <row r="1714" spans="2:17" x14ac:dyDescent="0.2">
      <c r="B1714" s="39" t="s">
        <v>42</v>
      </c>
      <c r="D1714" s="42">
        <f>_xll.qlCalendarAdvance(Calendar,$D1713,B1714,"f",FALSE)</f>
        <v>51405</v>
      </c>
      <c r="E1714" s="172">
        <f>_xll.qlInterestRateIndexValueDate(IndexON,D1714)</f>
        <v>51405</v>
      </c>
      <c r="F1714" s="188">
        <f>IFERROR(_xll.qlIndexFixing(IndexON,D1714,TRUE,_xll.ohTrigger(RecalcTrigger,TriggerON)),NA())</f>
        <v>1.9226759544686001E-2</v>
      </c>
      <c r="H1714" s="42">
        <f>_xll.qlCalendarAdvance(Calendar,$H1713,B1714,"f",FALSE)</f>
        <v>51405</v>
      </c>
      <c r="I1714" s="172">
        <f>_xll.qlInterestRateIndexValueDate(Index1M,$H1714)</f>
        <v>51405</v>
      </c>
      <c r="J1714" s="177">
        <f>IFERROR(_xll.qlIndexFixing(Index1M,$H1714,TRUE,_xll.ohTrigger(RecalcTrigger,Trigger1M)),NA())</f>
        <v>1.9649827990128526E-2</v>
      </c>
      <c r="K1714" s="44">
        <f>IFERROR(_xll.qlIndexFixing(Index3M,H1714,TRUE,_xll.ohTrigger(RecalcTrigger,Trigger3M)),NA())</f>
        <v>2.0120521010394989E-2</v>
      </c>
      <c r="L1714" s="44">
        <f>IFERROR(_xll.qlIndexFixing(Index6M,$H1714,TRUE,_xll.ohTrigger(RecalcTrigger,Trigger6M)),NA())</f>
        <v>2.0260300325363943E-2</v>
      </c>
      <c r="M1714" s="178">
        <f>IFERROR(_xll.qlIndexFixing(Index1Y,$H1714,TRUE,_xll.ohTrigger(RecalcTrigger,Trigger1Y)),NA())</f>
        <v>2.0583780932169393E-2</v>
      </c>
      <c r="N1714" s="177">
        <f>IFERROR(_xll.qlIndexFixing(ONIndex1M,I1714,TRUE,_xll.ohTrigger(RecalcTrigger,Trigger1M)),NA())</f>
        <v>1.9633932080527217E-2</v>
      </c>
      <c r="O1714" s="44">
        <f>IFERROR(_xll.qlIndexFixing(ONIndex3M,I1714,TRUE,_xll.ohTrigger(RecalcTrigger,Trigger3M)),NA())</f>
        <v>2.007535673441363E-2</v>
      </c>
      <c r="P1714" s="44">
        <f>IFERROR(_xll.qlIndexFixing(ONIndex6M,I1714,TRUE,_xll.ohTrigger(RecalcTrigger,Trigger6M)),NA())</f>
        <v>2.0165853770793829E-2</v>
      </c>
      <c r="Q1714" s="178">
        <f>IFERROR(_xll.qlIndexFixing(ONIndex1Y,I1714,TRUE,_xll.ohTrigger(RecalcTrigger,Trigger1Y)),NA())</f>
        <v>2.038847008466127E-2</v>
      </c>
    </row>
    <row r="1715" spans="2:17" x14ac:dyDescent="0.2">
      <c r="B1715" s="39" t="s">
        <v>42</v>
      </c>
      <c r="D1715" s="42">
        <f>_xll.qlCalendarAdvance(Calendar,$D1714,B1715,"f",FALSE)</f>
        <v>51412</v>
      </c>
      <c r="E1715" s="172">
        <f>_xll.qlInterestRateIndexValueDate(IndexON,D1715)</f>
        <v>51412</v>
      </c>
      <c r="F1715" s="188">
        <f>IFERROR(_xll.qlIndexFixing(IndexON,D1715,TRUE,_xll.ohTrigger(RecalcTrigger,TriggerON)),NA())</f>
        <v>1.9226290563006954E-2</v>
      </c>
      <c r="H1715" s="42">
        <f>_xll.qlCalendarAdvance(Calendar,$H1714,B1715,"f",FALSE)</f>
        <v>51412</v>
      </c>
      <c r="I1715" s="172">
        <f>_xll.qlInterestRateIndexValueDate(Index1M,$H1715)</f>
        <v>51412</v>
      </c>
      <c r="J1715" s="177">
        <f>IFERROR(_xll.qlIndexFixing(Index1M,$H1715,TRUE,_xll.ohTrigger(RecalcTrigger,Trigger1M)),NA())</f>
        <v>1.9651703925710438E-2</v>
      </c>
      <c r="K1715" s="44">
        <f>IFERROR(_xll.qlIndexFixing(Index3M,H1715,TRUE,_xll.ohTrigger(RecalcTrigger,Trigger3M)),NA())</f>
        <v>2.0119652387015796E-2</v>
      </c>
      <c r="L1715" s="44">
        <f>IFERROR(_xll.qlIndexFixing(Index6M,$H1715,TRUE,_xll.ohTrigger(RecalcTrigger,Trigger6M)),NA())</f>
        <v>2.0260180283295921E-2</v>
      </c>
      <c r="M1715" s="178">
        <f>IFERROR(_xll.qlIndexFixing(Index1Y,$H1715,TRUE,_xll.ohTrigger(RecalcTrigger,Trigger1Y)),NA())</f>
        <v>2.0582969845728494E-2</v>
      </c>
      <c r="N1715" s="177">
        <f>IFERROR(_xll.qlIndexFixing(ONIndex1M,I1715,TRUE,_xll.ohTrigger(RecalcTrigger,Trigger1M)),NA())</f>
        <v>1.9634229066275433E-2</v>
      </c>
      <c r="O1715" s="44">
        <f>IFERROR(_xll.qlIndexFixing(ONIndex3M,I1715,TRUE,_xll.ohTrigger(RecalcTrigger,Trigger3M)),NA())</f>
        <v>2.0074667363340071E-2</v>
      </c>
      <c r="P1715" s="44">
        <f>IFERROR(_xll.qlIndexFixing(ONIndex6M,I1715,TRUE,_xll.ohTrigger(RecalcTrigger,Trigger6M)),NA())</f>
        <v>2.016561389511784E-2</v>
      </c>
      <c r="Q1715" s="178">
        <f>IFERROR(_xll.qlIndexFixing(ONIndex1Y,I1715,TRUE,_xll.ohTrigger(RecalcTrigger,Trigger1Y)),NA())</f>
        <v>2.0388488066804822E-2</v>
      </c>
    </row>
    <row r="1716" spans="2:17" x14ac:dyDescent="0.2">
      <c r="B1716" s="39" t="s">
        <v>42</v>
      </c>
      <c r="D1716" s="42">
        <f>_xll.qlCalendarAdvance(Calendar,$D1715,B1716,"f",FALSE)</f>
        <v>51419</v>
      </c>
      <c r="E1716" s="172">
        <f>_xll.qlInterestRateIndexValueDate(IndexON,D1716)</f>
        <v>51419</v>
      </c>
      <c r="F1716" s="188">
        <f>IFERROR(_xll.qlIndexFixing(IndexON,D1716,TRUE,_xll.ohTrigger(RecalcTrigger,TriggerON)),NA())</f>
        <v>1.9225806716872684E-2</v>
      </c>
      <c r="H1716" s="42">
        <f>_xll.qlCalendarAdvance(Calendar,$H1715,B1716,"f",FALSE)</f>
        <v>51419</v>
      </c>
      <c r="I1716" s="172">
        <f>_xll.qlInterestRateIndexValueDate(Index1M,$H1716)</f>
        <v>51419</v>
      </c>
      <c r="J1716" s="177">
        <f>IFERROR(_xll.qlIndexFixing(Index1M,$H1716,TRUE,_xll.ohTrigger(RecalcTrigger,Trigger1M)),NA())</f>
        <v>1.9651912743732035E-2</v>
      </c>
      <c r="K1716" s="44">
        <f>IFERROR(_xll.qlIndexFixing(Index3M,H1716,TRUE,_xll.ohTrigger(RecalcTrigger,Trigger3M)),NA())</f>
        <v>2.0118755016225693E-2</v>
      </c>
      <c r="L1716" s="44">
        <f>IFERROR(_xll.qlIndexFixing(Index6M,$H1716,TRUE,_xll.ohTrigger(RecalcTrigger,Trigger6M)),NA())</f>
        <v>2.0259522223668312E-2</v>
      </c>
      <c r="M1716" s="178">
        <f>IFERROR(_xll.qlIndexFixing(Index1Y,$H1716,TRUE,_xll.ohTrigger(RecalcTrigger,Trigger1Y)),NA())</f>
        <v>2.0582126334909745E-2</v>
      </c>
      <c r="N1716" s="177">
        <f>IFERROR(_xll.qlIndexFixing(ONIndex1M,I1716,TRUE,_xll.ohTrigger(RecalcTrigger,Trigger1M)),NA())</f>
        <v>1.9634509612352913E-2</v>
      </c>
      <c r="O1716" s="44">
        <f>IFERROR(_xll.qlIndexFixing(ONIndex3M,I1716,TRUE,_xll.ohTrigger(RecalcTrigger,Trigger3M)),NA())</f>
        <v>2.0073962311756288E-2</v>
      </c>
      <c r="P1716" s="44">
        <f>IFERROR(_xll.qlIndexFixing(ONIndex6M,I1716,TRUE,_xll.ohTrigger(RecalcTrigger,Trigger6M)),NA())</f>
        <v>2.0165357867647504E-2</v>
      </c>
      <c r="Q1716" s="178">
        <f>IFERROR(_xll.qlIndexFixing(ONIndex1Y,I1716,TRUE,_xll.ohTrigger(RecalcTrigger,Trigger1Y)),NA())</f>
        <v>2.038848991125608E-2</v>
      </c>
    </row>
    <row r="1717" spans="2:17" x14ac:dyDescent="0.2">
      <c r="B1717" s="39" t="s">
        <v>42</v>
      </c>
      <c r="D1717" s="42">
        <f>_xll.qlCalendarAdvance(Calendar,$D1716,B1717,"f",FALSE)</f>
        <v>51426</v>
      </c>
      <c r="E1717" s="172">
        <f>_xll.qlInterestRateIndexValueDate(IndexON,D1717)</f>
        <v>51426</v>
      </c>
      <c r="F1717" s="188">
        <f>IFERROR(_xll.qlIndexFixing(IndexON,D1717,TRUE,_xll.ohTrigger(RecalcTrigger,TriggerON)),NA())</f>
        <v>1.9225295089208005E-2</v>
      </c>
      <c r="H1717" s="42">
        <f>_xll.qlCalendarAdvance(Calendar,$H1716,B1717,"f",FALSE)</f>
        <v>51426</v>
      </c>
      <c r="I1717" s="172">
        <f>_xll.qlInterestRateIndexValueDate(Index1M,$H1717)</f>
        <v>51426</v>
      </c>
      <c r="J1717" s="177">
        <f>IFERROR(_xll.qlIndexFixing(Index1M,$H1717,TRUE,_xll.ohTrigger(RecalcTrigger,Trigger1M)),NA())</f>
        <v>1.9652089969299385E-2</v>
      </c>
      <c r="K1717" s="44">
        <f>IFERROR(_xll.qlIndexFixing(Index3M,H1717,TRUE,_xll.ohTrigger(RecalcTrigger,Trigger3M)),NA())</f>
        <v>2.0117828602154657E-2</v>
      </c>
      <c r="L1717" s="44">
        <f>IFERROR(_xll.qlIndexFixing(Index6M,$H1717,TRUE,_xll.ohTrigger(RecalcTrigger,Trigger6M)),NA())</f>
        <v>2.0258833266820514E-2</v>
      </c>
      <c r="M1717" s="178">
        <f>IFERROR(_xll.qlIndexFixing(Index1Y,$H1717,TRUE,_xll.ohTrigger(RecalcTrigger,Trigger1Y)),NA())</f>
        <v>2.0581250309706922E-2</v>
      </c>
      <c r="N1717" s="177">
        <f>IFERROR(_xll.qlIndexFixing(ONIndex1M,I1717,TRUE,_xll.ohTrigger(RecalcTrigger,Trigger1M)),NA())</f>
        <v>1.9634758620242776E-2</v>
      </c>
      <c r="O1717" s="44">
        <f>IFERROR(_xll.qlIndexFixing(ONIndex3M,I1717,TRUE,_xll.ohTrigger(RecalcTrigger,Trigger3M)),NA())</f>
        <v>2.0073228361500162E-2</v>
      </c>
      <c r="P1717" s="44">
        <f>IFERROR(_xll.qlIndexFixing(ONIndex6M,I1717,TRUE,_xll.ohTrigger(RecalcTrigger,Trigger6M)),NA())</f>
        <v>2.0165071249825806E-2</v>
      </c>
      <c r="Q1717" s="178">
        <f>IFERROR(_xll.qlIndexFixing(ONIndex1Y,I1717,TRUE,_xll.ohTrigger(RecalcTrigger,Trigger1Y)),NA())</f>
        <v>2.0388459894712385E-2</v>
      </c>
    </row>
    <row r="1718" spans="2:17" x14ac:dyDescent="0.2">
      <c r="B1718" s="39" t="s">
        <v>42</v>
      </c>
      <c r="D1718" s="42">
        <f>_xll.qlCalendarAdvance(Calendar,$D1717,B1718,"f",FALSE)</f>
        <v>51433</v>
      </c>
      <c r="E1718" s="172">
        <f>_xll.qlInterestRateIndexValueDate(IndexON,D1718)</f>
        <v>51433</v>
      </c>
      <c r="F1718" s="188">
        <f>IFERROR(_xll.qlIndexFixing(IndexON,D1718,TRUE,_xll.ohTrigger(RecalcTrigger,TriggerON)),NA())</f>
        <v>1.9224755680012917E-2</v>
      </c>
      <c r="H1718" s="42">
        <f>_xll.qlCalendarAdvance(Calendar,$H1717,B1718,"f",FALSE)</f>
        <v>51433</v>
      </c>
      <c r="I1718" s="172">
        <f>_xll.qlInterestRateIndexValueDate(Index1M,$H1718)</f>
        <v>51433</v>
      </c>
      <c r="J1718" s="177">
        <f>IFERROR(_xll.qlIndexFixing(Index1M,$H1718,TRUE,_xll.ohTrigger(RecalcTrigger,Trigger1M)),NA())</f>
        <v>1.9652235602410043E-2</v>
      </c>
      <c r="K1718" s="44">
        <f>IFERROR(_xll.qlIndexFixing(Index3M,H1718,TRUE,_xll.ohTrigger(RecalcTrigger,Trigger3M)),NA())</f>
        <v>2.0116873144820309E-2</v>
      </c>
      <c r="L1718" s="44">
        <f>IFERROR(_xll.qlIndexFixing(Index6M,$H1718,TRUE,_xll.ohTrigger(RecalcTrigger,Trigger6M)),NA())</f>
        <v>2.0258113412784141E-2</v>
      </c>
      <c r="M1718" s="178">
        <f>IFERROR(_xll.qlIndexFixing(Index1Y,$H1718,TRUE,_xll.ohTrigger(RecalcTrigger,Trigger1Y)),NA())</f>
        <v>2.0580341770203292E-2</v>
      </c>
      <c r="N1718" s="177">
        <f>IFERROR(_xll.qlIndexFixing(ONIndex1M,I1718,TRUE,_xll.ohTrigger(RecalcTrigger,Trigger1M)),NA())</f>
        <v>1.9634976090026068E-2</v>
      </c>
      <c r="O1718" s="44">
        <f>IFERROR(_xll.qlIndexFixing(ONIndex3M,I1718,TRUE,_xll.ohTrigger(RecalcTrigger,Trigger3M)),NA())</f>
        <v>2.007246551281483E-2</v>
      </c>
      <c r="P1718" s="44">
        <f>IFERROR(_xll.qlIndexFixing(ONIndex6M,I1718,TRUE,_xll.ohTrigger(RecalcTrigger,Trigger6M)),NA())</f>
        <v>2.0164754041976929E-2</v>
      </c>
      <c r="Q1718" s="178">
        <f>IFERROR(_xll.qlIndexFixing(ONIndex1Y,I1718,TRUE,_xll.ohTrigger(RecalcTrigger,Trigger1Y)),NA())</f>
        <v>2.0388398016768505E-2</v>
      </c>
    </row>
    <row r="1719" spans="2:17" x14ac:dyDescent="0.2">
      <c r="B1719" s="39" t="s">
        <v>42</v>
      </c>
      <c r="D1719" s="42">
        <f>_xll.qlCalendarAdvance(Calendar,$D1718,B1719,"f",FALSE)</f>
        <v>51440</v>
      </c>
      <c r="E1719" s="172">
        <f>_xll.qlInterestRateIndexValueDate(IndexON,D1719)</f>
        <v>51440</v>
      </c>
      <c r="F1719" s="188">
        <f>IFERROR(_xll.qlIndexFixing(IndexON,D1719,TRUE,_xll.ohTrigger(RecalcTrigger,TriggerON)),NA())</f>
        <v>1.9224188489449512E-2</v>
      </c>
      <c r="H1719" s="42">
        <f>_xll.qlCalendarAdvance(Calendar,$H1718,B1719,"f",FALSE)</f>
        <v>51440</v>
      </c>
      <c r="I1719" s="172">
        <f>_xll.qlInterestRateIndexValueDate(Index1M,$H1719)</f>
        <v>51440</v>
      </c>
      <c r="J1719" s="177">
        <f>IFERROR(_xll.qlIndexFixing(Index1M,$H1719,TRUE,_xll.ohTrigger(RecalcTrigger,Trigger1M)),NA())</f>
        <v>1.9650746785638683E-2</v>
      </c>
      <c r="K1719" s="44">
        <f>IFERROR(_xll.qlIndexFixing(Index3M,H1719,TRUE,_xll.ohTrigger(RecalcTrigger,Trigger3M)),NA())</f>
        <v>2.0115888644246429E-2</v>
      </c>
      <c r="L1719" s="44">
        <f>IFERROR(_xll.qlIndexFixing(Index6M,$H1719,TRUE,_xll.ohTrigger(RecalcTrigger,Trigger6M)),NA())</f>
        <v>2.0256866600516343E-2</v>
      </c>
      <c r="M1719" s="178">
        <f>IFERROR(_xll.qlIndexFixing(Index1Y,$H1719,TRUE,_xll.ohTrigger(RecalcTrigger,Trigger1Y)),NA())</f>
        <v>2.057940071648634E-2</v>
      </c>
      <c r="N1719" s="177">
        <f>IFERROR(_xll.qlIndexFixing(ONIndex1M,I1719,TRUE,_xll.ohTrigger(RecalcTrigger,Trigger1M)),NA())</f>
        <v>1.963516202170279E-2</v>
      </c>
      <c r="O1719" s="44">
        <f>IFERROR(_xll.qlIndexFixing(ONIndex3M,I1719,TRUE,_xll.ohTrigger(RecalcTrigger,Trigger3M)),NA())</f>
        <v>2.00716737655382E-2</v>
      </c>
      <c r="P1719" s="44">
        <f>IFERROR(_xll.qlIndexFixing(ONIndex6M,I1719,TRUE,_xll.ohTrigger(RecalcTrigger,Trigger6M)),NA())</f>
        <v>2.0164406243938782E-2</v>
      </c>
      <c r="Q1719" s="178">
        <f>IFERROR(_xll.qlIndexFixing(ONIndex1Y,I1719,TRUE,_xll.ohTrigger(RecalcTrigger,Trigger1Y)),NA())</f>
        <v>2.0388304277829672E-2</v>
      </c>
    </row>
    <row r="1720" spans="2:17" x14ac:dyDescent="0.2">
      <c r="B1720" s="39" t="s">
        <v>42</v>
      </c>
      <c r="D1720" s="42">
        <f>_xll.qlCalendarAdvance(Calendar,$D1719,B1720,"f",FALSE)</f>
        <v>51447</v>
      </c>
      <c r="E1720" s="172">
        <f>_xll.qlInterestRateIndexValueDate(IndexON,D1720)</f>
        <v>51447</v>
      </c>
      <c r="F1720" s="188">
        <f>IFERROR(_xll.qlIndexFixing(IndexON,D1720,TRUE,_xll.ohTrigger(RecalcTrigger,TriggerON)),NA())</f>
        <v>1.9223593517355697E-2</v>
      </c>
      <c r="H1720" s="42">
        <f>_xll.qlCalendarAdvance(Calendar,$H1719,B1720,"f",FALSE)</f>
        <v>51447</v>
      </c>
      <c r="I1720" s="172">
        <f>_xll.qlInterestRateIndexValueDate(Index1M,$H1720)</f>
        <v>51447</v>
      </c>
      <c r="J1720" s="177">
        <f>IFERROR(_xll.qlIndexFixing(Index1M,$H1720,TRUE,_xll.ohTrigger(RecalcTrigger,Trigger1M)),NA())</f>
        <v>1.9650835989246551E-2</v>
      </c>
      <c r="K1720" s="44">
        <f>IFERROR(_xll.qlIndexFixing(Index3M,H1720,TRUE,_xll.ohTrigger(RecalcTrigger,Trigger3M)),NA())</f>
        <v>2.0114875100451523E-2</v>
      </c>
      <c r="L1720" s="44">
        <f>IFERROR(_xll.qlIndexFixing(Index6M,$H1720,TRUE,_xll.ohTrigger(RecalcTrigger,Trigger6M)),NA())</f>
        <v>2.0256087202174651E-2</v>
      </c>
      <c r="M1720" s="178">
        <f>IFERROR(_xll.qlIndexFixing(Index1Y,$H1720,TRUE,_xll.ohTrigger(RecalcTrigger,Trigger1Y)),NA())</f>
        <v>2.0578427148645329E-2</v>
      </c>
      <c r="N1720" s="177">
        <f>IFERROR(_xll.qlIndexFixing(ONIndex1M,I1720,TRUE,_xll.ohTrigger(RecalcTrigger,Trigger1M)),NA())</f>
        <v>1.9635316415191895E-2</v>
      </c>
      <c r="O1720" s="44">
        <f>IFERROR(_xll.qlIndexFixing(ONIndex3M,I1720,TRUE,_xll.ohTrigger(RecalcTrigger,Trigger3M)),NA())</f>
        <v>2.007085311975132E-2</v>
      </c>
      <c r="P1720" s="44">
        <f>IFERROR(_xll.qlIndexFixing(ONIndex6M,I1720,TRUE,_xll.ohTrigger(RecalcTrigger,Trigger6M)),NA())</f>
        <v>2.0164027855873456E-2</v>
      </c>
      <c r="Q1720" s="178">
        <f>IFERROR(_xll.qlIndexFixing(ONIndex1Y,I1720,TRUE,_xll.ohTrigger(RecalcTrigger,Trigger1Y)),NA())</f>
        <v>2.0388178677652746E-2</v>
      </c>
    </row>
    <row r="1721" spans="2:17" x14ac:dyDescent="0.2">
      <c r="B1721" s="39" t="s">
        <v>42</v>
      </c>
      <c r="D1721" s="42">
        <f>_xll.qlCalendarAdvance(Calendar,$D1720,B1721,"f",FALSE)</f>
        <v>51454</v>
      </c>
      <c r="E1721" s="172">
        <f>_xll.qlInterestRateIndexValueDate(IndexON,D1721)</f>
        <v>51454</v>
      </c>
      <c r="F1721" s="188">
        <f>IFERROR(_xll.qlIndexFixing(IndexON,D1721,TRUE,_xll.ohTrigger(RecalcTrigger,TriggerON)),NA())</f>
        <v>1.9222970763812519E-2</v>
      </c>
      <c r="H1721" s="42">
        <f>_xll.qlCalendarAdvance(Calendar,$H1720,B1721,"f",FALSE)</f>
        <v>51454</v>
      </c>
      <c r="I1721" s="172">
        <f>_xll.qlInterestRateIndexValueDate(Index1M,$H1721)</f>
        <v>51454</v>
      </c>
      <c r="J1721" s="177">
        <f>IFERROR(_xll.qlIndexFixing(Index1M,$H1721,TRUE,_xll.ohTrigger(RecalcTrigger,Trigger1M)),NA())</f>
        <v>1.9650893605493325E-2</v>
      </c>
      <c r="K1721" s="44">
        <f>IFERROR(_xll.qlIndexFixing(Index3M,H1721,TRUE,_xll.ohTrigger(RecalcTrigger,Trigger3M)),NA())</f>
        <v>2.0113832513462018E-2</v>
      </c>
      <c r="L1721" s="44">
        <f>IFERROR(_xll.qlIndexFixing(Index6M,$H1721,TRUE,_xll.ohTrigger(RecalcTrigger,Trigger6M)),NA())</f>
        <v>2.0255276908448919E-2</v>
      </c>
      <c r="M1721" s="178">
        <f>IFERROR(_xll.qlIndexFixing(Index1Y,$H1721,TRUE,_xll.ohTrigger(RecalcTrigger,Trigger1Y)),NA())</f>
        <v>2.057742106677396E-2</v>
      </c>
      <c r="N1721" s="177">
        <f>IFERROR(_xll.qlIndexFixing(ONIndex1M,I1721,TRUE,_xll.ohTrigger(RecalcTrigger,Trigger1M)),NA())</f>
        <v>1.9635439270574429E-2</v>
      </c>
      <c r="O1721" s="44">
        <f>IFERROR(_xll.qlIndexFixing(ONIndex3M,I1721,TRUE,_xll.ohTrigger(RecalcTrigger,Trigger3M)),NA())</f>
        <v>2.0070003575454187E-2</v>
      </c>
      <c r="P1721" s="44">
        <f>IFERROR(_xll.qlIndexFixing(ONIndex6M,I1721,TRUE,_xll.ohTrigger(RecalcTrigger,Trigger6M)),NA())</f>
        <v>2.0163618877618861E-2</v>
      </c>
      <c r="Q1721" s="178">
        <f>IFERROR(_xll.qlIndexFixing(ONIndex1Y,I1721,TRUE,_xll.ohTrigger(RecalcTrigger,Trigger1Y)),NA())</f>
        <v>2.0388021216480867E-2</v>
      </c>
    </row>
    <row r="1722" spans="2:17" x14ac:dyDescent="0.2">
      <c r="B1722" s="39" t="s">
        <v>42</v>
      </c>
      <c r="D1722" s="42">
        <f>_xll.qlCalendarAdvance(Calendar,$D1721,B1722,"f",FALSE)</f>
        <v>51461</v>
      </c>
      <c r="E1722" s="172">
        <f>_xll.qlInterestRateIndexValueDate(IndexON,D1722)</f>
        <v>51461</v>
      </c>
      <c r="F1722" s="188">
        <f>IFERROR(_xll.qlIndexFixing(IndexON,D1722,TRUE,_xll.ohTrigger(RecalcTrigger,TriggerON)),NA())</f>
        <v>1.9222320228819978E-2</v>
      </c>
      <c r="H1722" s="42">
        <f>_xll.qlCalendarAdvance(Calendar,$H1721,B1722,"f",FALSE)</f>
        <v>51461</v>
      </c>
      <c r="I1722" s="172">
        <f>_xll.qlInterestRateIndexValueDate(Index1M,$H1722)</f>
        <v>51461</v>
      </c>
      <c r="J1722" s="177">
        <f>IFERROR(_xll.qlIndexFixing(Index1M,$H1722,TRUE,_xll.ohTrigger(RecalcTrigger,Trigger1M)),NA())</f>
        <v>1.9650919634381703E-2</v>
      </c>
      <c r="K1722" s="44">
        <f>IFERROR(_xll.qlIndexFixing(Index3M,H1722,TRUE,_xll.ohTrigger(RecalcTrigger,Trigger3M)),NA())</f>
        <v>2.0112760883295527E-2</v>
      </c>
      <c r="L1722" s="44">
        <f>IFERROR(_xll.qlIndexFixing(Index6M,$H1722,TRUE,_xll.ohTrigger(RecalcTrigger,Trigger6M)),NA())</f>
        <v>2.0254435719375862E-2</v>
      </c>
      <c r="M1722" s="178">
        <f>IFERROR(_xll.qlIndexFixing(Index1Y,$H1722,TRUE,_xll.ohTrigger(RecalcTrigger,Trigger1Y)),NA())</f>
        <v>2.0576382470967713E-2</v>
      </c>
      <c r="N1722" s="177">
        <f>IFERROR(_xll.qlIndexFixing(ONIndex1M,I1722,TRUE,_xll.ohTrigger(RecalcTrigger,Trigger1M)),NA())</f>
        <v>1.9635530587850392E-2</v>
      </c>
      <c r="O1722" s="44">
        <f>IFERROR(_xll.qlIndexFixing(ONIndex3M,I1722,TRUE,_xll.ohTrigger(RecalcTrigger,Trigger3M)),NA())</f>
        <v>2.0069125132565757E-2</v>
      </c>
      <c r="P1722" s="44">
        <f>IFERROR(_xll.qlIndexFixing(ONIndex6M,I1722,TRUE,_xll.ohTrigger(RecalcTrigger,Trigger6M)),NA())</f>
        <v>2.0163179309256041E-2</v>
      </c>
      <c r="Q1722" s="178">
        <f>IFERROR(_xll.qlIndexFixing(ONIndex1Y,I1722,TRUE,_xll.ohTrigger(RecalcTrigger,Trigger1Y)),NA())</f>
        <v>2.0387831894070896E-2</v>
      </c>
    </row>
    <row r="1723" spans="2:17" x14ac:dyDescent="0.2">
      <c r="B1723" s="39" t="s">
        <v>42</v>
      </c>
      <c r="D1723" s="42">
        <f>_xll.qlCalendarAdvance(Calendar,$D1722,B1723,"f",FALSE)</f>
        <v>51468</v>
      </c>
      <c r="E1723" s="172">
        <f>_xll.qlInterestRateIndexValueDate(IndexON,D1723)</f>
        <v>51468</v>
      </c>
      <c r="F1723" s="188">
        <f>IFERROR(_xll.qlIndexFixing(IndexON,D1723,TRUE,_xll.ohTrigger(RecalcTrigger,TriggerON)),NA())</f>
        <v>1.9221641912297027E-2</v>
      </c>
      <c r="H1723" s="42">
        <f>_xll.qlCalendarAdvance(Calendar,$H1722,B1723,"f",FALSE)</f>
        <v>51468</v>
      </c>
      <c r="I1723" s="172">
        <f>_xll.qlInterestRateIndexValueDate(Index1M,$H1723)</f>
        <v>51468</v>
      </c>
      <c r="J1723" s="177">
        <f>IFERROR(_xll.qlIndexFixing(Index1M,$H1723,TRUE,_xll.ohTrigger(RecalcTrigger,Trigger1M)),NA())</f>
        <v>1.9650914075906283E-2</v>
      </c>
      <c r="K1723" s="44">
        <f>IFERROR(_xll.qlIndexFixing(Index3M,H1723,TRUE,_xll.ohTrigger(RecalcTrigger,Trigger3M)),NA())</f>
        <v>2.0111660209979367E-2</v>
      </c>
      <c r="L1723" s="44">
        <f>IFERROR(_xll.qlIndexFixing(Index6M,$H1723,TRUE,_xll.ohTrigger(RecalcTrigger,Trigger6M)),NA())</f>
        <v>2.025356363499399E-2</v>
      </c>
      <c r="M1723" s="178">
        <f>IFERROR(_xll.qlIndexFixing(Index1Y,$H1723,TRUE,_xll.ohTrigger(RecalcTrigger,Trigger1Y)),NA())</f>
        <v>2.0575311361326509E-2</v>
      </c>
      <c r="N1723" s="177">
        <f>IFERROR(_xll.qlIndexFixing(ONIndex1M,I1723,TRUE,_xll.ohTrigger(RecalcTrigger,Trigger1M)),NA())</f>
        <v>1.9635590367019784E-2</v>
      </c>
      <c r="O1723" s="44">
        <f>IFERROR(_xll.qlIndexFixing(ONIndex3M,I1723,TRUE,_xll.ohTrigger(RecalcTrigger,Trigger3M)),NA())</f>
        <v>2.0068217791167076E-2</v>
      </c>
      <c r="P1723" s="44">
        <f>IFERROR(_xll.qlIndexFixing(ONIndex6M,I1723,TRUE,_xll.ohTrigger(RecalcTrigger,Trigger6M)),NA())</f>
        <v>2.0162709150784996E-2</v>
      </c>
      <c r="Q1723" s="178">
        <f>IFERROR(_xll.qlIndexFixing(ONIndex1Y,I1723,TRUE,_xll.ohTrigger(RecalcTrigger,Trigger1Y)),NA())</f>
        <v>2.0387610710503878E-2</v>
      </c>
    </row>
    <row r="1724" spans="2:17" x14ac:dyDescent="0.2">
      <c r="B1724" s="39" t="s">
        <v>42</v>
      </c>
      <c r="D1724" s="42">
        <f>_xll.qlCalendarAdvance(Calendar,$D1723,B1724,"f",FALSE)</f>
        <v>51475</v>
      </c>
      <c r="E1724" s="172">
        <f>_xll.qlInterestRateIndexValueDate(IndexON,D1724)</f>
        <v>51475</v>
      </c>
      <c r="F1724" s="188">
        <f>IFERROR(_xll.qlIndexFixing(IndexON,D1724,TRUE,_xll.ohTrigger(RecalcTrigger,TriggerON)),NA())</f>
        <v>1.922093581440576E-2</v>
      </c>
      <c r="H1724" s="42">
        <f>_xll.qlCalendarAdvance(Calendar,$H1723,B1724,"f",FALSE)</f>
        <v>51475</v>
      </c>
      <c r="I1724" s="172">
        <f>_xll.qlInterestRateIndexValueDate(Index1M,$H1724)</f>
        <v>51475</v>
      </c>
      <c r="J1724" s="177">
        <f>IFERROR(_xll.qlIndexFixing(Index1M,$H1724,TRUE,_xll.ohTrigger(RecalcTrigger,Trigger1M)),NA())</f>
        <v>1.9652445959434196E-2</v>
      </c>
      <c r="K1724" s="44">
        <f>IFERROR(_xll.qlIndexFixing(Index3M,H1724,TRUE,_xll.ohTrigger(RecalcTrigger,Trigger3M)),NA())</f>
        <v>2.0109596501658507E-2</v>
      </c>
      <c r="L1724" s="44">
        <f>IFERROR(_xll.qlIndexFixing(Index6M,$H1724,TRUE,_xll.ohTrigger(RecalcTrigger,Trigger6M)),NA())</f>
        <v>2.0253145449543822E-2</v>
      </c>
      <c r="M1724" s="178">
        <f>IFERROR(_xll.qlIndexFixing(Index1Y,$H1724,TRUE,_xll.ohTrigger(RecalcTrigger,Trigger1Y)),NA())</f>
        <v>2.0574207737952044E-2</v>
      </c>
      <c r="N1724" s="177">
        <f>IFERROR(_xll.qlIndexFixing(ONIndex1M,I1724,TRUE,_xll.ohTrigger(RecalcTrigger,Trigger1M)),NA())</f>
        <v>1.9635618608082606E-2</v>
      </c>
      <c r="O1724" s="44">
        <f>IFERROR(_xll.qlIndexFixing(ONIndex3M,I1724,TRUE,_xll.ohTrigger(RecalcTrigger,Trigger3M)),NA())</f>
        <v>2.006728155109605E-2</v>
      </c>
      <c r="P1724" s="44">
        <f>IFERROR(_xll.qlIndexFixing(ONIndex6M,I1724,TRUE,_xll.ohTrigger(RecalcTrigger,Trigger6M)),NA())</f>
        <v>2.0162208402124682E-2</v>
      </c>
      <c r="Q1724" s="178">
        <f>IFERROR(_xll.qlIndexFixing(ONIndex1Y,I1724,TRUE,_xll.ohTrigger(RecalcTrigger,Trigger1Y)),NA())</f>
        <v>2.0387357665779815E-2</v>
      </c>
    </row>
    <row r="1725" spans="2:17" x14ac:dyDescent="0.2">
      <c r="B1725" s="39" t="s">
        <v>42</v>
      </c>
      <c r="D1725" s="42">
        <f>_xll.qlCalendarAdvance(Calendar,$D1724,B1725,"f",FALSE)</f>
        <v>51482</v>
      </c>
      <c r="E1725" s="172">
        <f>_xll.qlInterestRateIndexValueDate(IndexON,D1725)</f>
        <v>51482</v>
      </c>
      <c r="F1725" s="188">
        <f>IFERROR(_xll.qlIndexFixing(IndexON,D1725,TRUE,_xll.ohTrigger(RecalcTrigger,TriggerON)),NA())</f>
        <v>1.9220201934984082E-2</v>
      </c>
      <c r="H1725" s="42">
        <f>_xll.qlCalendarAdvance(Calendar,$H1724,B1725,"f",FALSE)</f>
        <v>51482</v>
      </c>
      <c r="I1725" s="172">
        <f>_xll.qlInterestRateIndexValueDate(Index1M,$H1725)</f>
        <v>51482</v>
      </c>
      <c r="J1725" s="177">
        <f>IFERROR(_xll.qlIndexFixing(Index1M,$H1725,TRUE,_xll.ohTrigger(RecalcTrigger,Trigger1M)),NA())</f>
        <v>1.9652370445325865E-2</v>
      </c>
      <c r="K1725" s="44">
        <f>IFERROR(_xll.qlIndexFixing(Index3M,H1725,TRUE,_xll.ohTrigger(RecalcTrigger,Trigger3M)),NA())</f>
        <v>2.0108442018024728E-2</v>
      </c>
      <c r="L1725" s="44">
        <f>IFERROR(_xll.qlIndexFixing(Index6M,$H1725,TRUE,_xll.ohTrigger(RecalcTrigger,Trigger6M)),NA())</f>
        <v>2.0252209316187146E-2</v>
      </c>
      <c r="M1725" s="178">
        <f>IFERROR(_xll.qlIndexFixing(Index1Y,$H1725,TRUE,_xll.ohTrigger(RecalcTrigger,Trigger1Y)),NA())</f>
        <v>2.0573071600950232E-2</v>
      </c>
      <c r="N1725" s="177">
        <f>IFERROR(_xll.qlIndexFixing(ONIndex1M,I1725,TRUE,_xll.ohTrigger(RecalcTrigger,Trigger1M)),NA())</f>
        <v>1.963561531095781E-2</v>
      </c>
      <c r="O1725" s="44">
        <f>IFERROR(_xll.qlIndexFixing(ONIndex3M,I1725,TRUE,_xll.ohTrigger(RecalcTrigger,Trigger3M)),NA())</f>
        <v>2.0066316412676866E-2</v>
      </c>
      <c r="P1725" s="44">
        <f>IFERROR(_xll.qlIndexFixing(ONIndex6M,I1725,TRUE,_xll.ohTrigger(RecalcTrigger,Trigger6M)),NA())</f>
        <v>2.0161677063356143E-2</v>
      </c>
      <c r="Q1725" s="178">
        <f>IFERROR(_xll.qlIndexFixing(ONIndex1Y,I1725,TRUE,_xll.ohTrigger(RecalcTrigger,Trigger1Y)),NA())</f>
        <v>2.0387072759817659E-2</v>
      </c>
    </row>
    <row r="1726" spans="2:17" x14ac:dyDescent="0.2">
      <c r="B1726" s="39" t="s">
        <v>42</v>
      </c>
      <c r="D1726" s="42">
        <f>_xll.qlCalendarAdvance(Calendar,$D1725,B1726,"f",FALSE)</f>
        <v>51489</v>
      </c>
      <c r="E1726" s="172">
        <f>_xll.qlInterestRateIndexValueDate(IndexON,D1726)</f>
        <v>51489</v>
      </c>
      <c r="F1726" s="188">
        <f>IFERROR(_xll.qlIndexFixing(IndexON,D1726,TRUE,_xll.ohTrigger(RecalcTrigger,TriggerON)),NA())</f>
        <v>1.9219440274194088E-2</v>
      </c>
      <c r="H1726" s="42">
        <f>_xll.qlCalendarAdvance(Calendar,$H1725,B1726,"f",FALSE)</f>
        <v>51489</v>
      </c>
      <c r="I1726" s="172">
        <f>_xll.qlInterestRateIndexValueDate(Index1M,$H1726)</f>
        <v>51489</v>
      </c>
      <c r="J1726" s="177">
        <f>IFERROR(_xll.qlIndexFixing(Index1M,$H1726,TRUE,_xll.ohTrigger(RecalcTrigger,Trigger1M)),NA())</f>
        <v>1.9652263338765744E-2</v>
      </c>
      <c r="K1726" s="44">
        <f>IFERROR(_xll.qlIndexFixing(Index3M,H1726,TRUE,_xll.ohTrigger(RecalcTrigger,Trigger3M)),NA())</f>
        <v>2.0107258494493661E-2</v>
      </c>
      <c r="L1726" s="44">
        <f>IFERROR(_xll.qlIndexFixing(Index6M,$H1726,TRUE,_xll.ohTrigger(RecalcTrigger,Trigger6M)),NA())</f>
        <v>2.0251242285944708E-2</v>
      </c>
      <c r="M1726" s="178">
        <f>IFERROR(_xll.qlIndexFixing(Index1Y,$H1726,TRUE,_xll.ohTrigger(RecalcTrigger,Trigger1Y)),NA())</f>
        <v>2.0571902950429877E-2</v>
      </c>
      <c r="N1726" s="177">
        <f>IFERROR(_xll.qlIndexFixing(ONIndex1M,I1726,TRUE,_xll.ohTrigger(RecalcTrigger,Trigger1M)),NA())</f>
        <v>1.963558047580749E-2</v>
      </c>
      <c r="O1726" s="44">
        <f>IFERROR(_xll.qlIndexFixing(ONIndex3M,I1726,TRUE,_xll.ohTrigger(RecalcTrigger,Trigger3M)),NA())</f>
        <v>2.0065322375585337E-2</v>
      </c>
      <c r="P1726" s="44">
        <f>IFERROR(_xll.qlIndexFixing(ONIndex6M,I1726,TRUE,_xll.ohTrigger(RecalcTrigger,Trigger6M)),NA())</f>
        <v>2.0161115134479379E-2</v>
      </c>
      <c r="Q1726" s="178">
        <f>IFERROR(_xll.qlIndexFixing(ONIndex1Y,I1726,TRUE,_xll.ohTrigger(RecalcTrigger,Trigger1Y)),NA())</f>
        <v>2.0386755992779504E-2</v>
      </c>
    </row>
    <row r="1727" spans="2:17" x14ac:dyDescent="0.2">
      <c r="B1727" s="39" t="s">
        <v>42</v>
      </c>
      <c r="D1727" s="42">
        <f>_xll.qlCalendarAdvance(Calendar,$D1726,B1727,"f",FALSE)</f>
        <v>51497</v>
      </c>
      <c r="E1727" s="172">
        <f>_xll.qlInterestRateIndexValueDate(IndexON,D1727)</f>
        <v>51497</v>
      </c>
      <c r="F1727" s="188">
        <f>IFERROR(_xll.qlIndexFixing(IndexON,D1727,TRUE,_xll.ohTrigger(RecalcTrigger,TriggerON)),NA())</f>
        <v>1.9218535786434954E-2</v>
      </c>
      <c r="H1727" s="42">
        <f>_xll.qlCalendarAdvance(Calendar,$H1726,B1727,"f",FALSE)</f>
        <v>51497</v>
      </c>
      <c r="I1727" s="172">
        <f>_xll.qlInterestRateIndexValueDate(Index1M,$H1727)</f>
        <v>51497</v>
      </c>
      <c r="J1727" s="177">
        <f>IFERROR(_xll.qlIndexFixing(Index1M,$H1727,TRUE,_xll.ohTrigger(RecalcTrigger,Trigger1M)),NA())</f>
        <v>1.9651586543680648E-2</v>
      </c>
      <c r="K1727" s="44">
        <f>IFERROR(_xll.qlIndexFixing(Index3M,H1727,TRUE,_xll.ohTrigger(RecalcTrigger,Trigger3M)),NA())</f>
        <v>2.0105870337149674E-2</v>
      </c>
      <c r="L1727" s="44">
        <f>IFERROR(_xll.qlIndexFixing(Index6M,$H1727,TRUE,_xll.ohTrigger(RecalcTrigger,Trigger6M)),NA())</f>
        <v>2.0250099275660516E-2</v>
      </c>
      <c r="M1727" s="178">
        <f>IFERROR(_xll.qlIndexFixing(Index1Y,$H1727,TRUE,_xll.ohTrigger(RecalcTrigger,Trigger1Y)),NA())</f>
        <v>2.0570527537506322E-2</v>
      </c>
      <c r="N1727" s="177">
        <f>IFERROR(_xll.qlIndexFixing(ONIndex1M,I1727,TRUE,_xll.ohTrigger(RecalcTrigger,Trigger1M)),NA())</f>
        <v>1.9635502045943776E-2</v>
      </c>
      <c r="O1727" s="44">
        <f>IFERROR(_xll.qlIndexFixing(ONIndex3M,I1727,TRUE,_xll.ohTrigger(RecalcTrigger,Trigger3M)),NA())</f>
        <v>2.0064150947312065E-2</v>
      </c>
      <c r="P1727" s="44">
        <f>IFERROR(_xll.qlIndexFixing(ONIndex6M,I1727,TRUE,_xll.ohTrigger(RecalcTrigger,Trigger6M)),NA())</f>
        <v>2.016043547275026E-2</v>
      </c>
      <c r="Q1727" s="178">
        <f>IFERROR(_xll.qlIndexFixing(ONIndex1Y,I1727,TRUE,_xll.ohTrigger(RecalcTrigger,Trigger1Y)),NA())</f>
        <v>2.0386354959653907E-2</v>
      </c>
    </row>
    <row r="1728" spans="2:17" x14ac:dyDescent="0.2">
      <c r="B1728" s="39" t="s">
        <v>42</v>
      </c>
      <c r="D1728" s="42">
        <f>_xll.qlCalendarAdvance(Calendar,$D1727,B1728,"f",FALSE)</f>
        <v>51504</v>
      </c>
      <c r="E1728" s="172">
        <f>_xll.qlInterestRateIndexValueDate(IndexON,D1728)</f>
        <v>51504</v>
      </c>
      <c r="F1728" s="188">
        <f>IFERROR(_xll.qlIndexFixing(IndexON,D1728,TRUE,_xll.ohTrigger(RecalcTrigger,TriggerON)),NA())</f>
        <v>1.9217714593828816E-2</v>
      </c>
      <c r="H1728" s="42">
        <f>_xll.qlCalendarAdvance(Calendar,$H1727,B1728,"f",FALSE)</f>
        <v>51504</v>
      </c>
      <c r="I1728" s="172">
        <f>_xll.qlInterestRateIndexValueDate(Index1M,$H1728)</f>
        <v>51504</v>
      </c>
      <c r="J1728" s="177">
        <f>IFERROR(_xll.qlIndexFixing(Index1M,$H1728,TRUE,_xll.ohTrigger(RecalcTrigger,Trigger1M)),NA())</f>
        <v>1.9651414004881566E-2</v>
      </c>
      <c r="K1728" s="44">
        <f>IFERROR(_xll.qlIndexFixing(Index3M,H1728,TRUE,_xll.ohTrigger(RecalcTrigger,Trigger3M)),NA())</f>
        <v>2.0104624585355779E-2</v>
      </c>
      <c r="L1728" s="44">
        <f>IFERROR(_xll.qlIndexFixing(Index6M,$H1728,TRUE,_xll.ohTrigger(RecalcTrigger,Trigger6M)),NA())</f>
        <v>2.0248590611369924E-2</v>
      </c>
      <c r="M1728" s="178">
        <f>IFERROR(_xll.qlIndexFixing(Index1Y,$H1728,TRUE,_xll.ohTrigger(RecalcTrigger,Trigger1Y)),NA())</f>
        <v>2.0569289215540021E-2</v>
      </c>
      <c r="N1728" s="177">
        <f>IFERROR(_xll.qlIndexFixing(ONIndex1M,I1728,TRUE,_xll.ohTrigger(RecalcTrigger,Trigger1M)),NA())</f>
        <v>1.9635399629136518E-2</v>
      </c>
      <c r="O1728" s="44">
        <f>IFERROR(_xll.qlIndexFixing(ONIndex3M,I1728,TRUE,_xll.ohTrigger(RecalcTrigger,Trigger3M)),NA())</f>
        <v>2.0063094984864582E-2</v>
      </c>
      <c r="P1728" s="44">
        <f>IFERROR(_xll.qlIndexFixing(ONIndex6M,I1728,TRUE,_xll.ohTrigger(RecalcTrigger,Trigger6M)),NA())</f>
        <v>2.0159807993560541E-2</v>
      </c>
      <c r="Q1728" s="178">
        <f>IFERROR(_xll.qlIndexFixing(ONIndex1Y,I1728,TRUE,_xll.ohTrigger(RecalcTrigger,Trigger1Y)),NA())</f>
        <v>2.038596991874253E-2</v>
      </c>
    </row>
    <row r="1729" spans="2:17" x14ac:dyDescent="0.2">
      <c r="B1729" s="39" t="s">
        <v>42</v>
      </c>
      <c r="D1729" s="42">
        <f>_xll.qlCalendarAdvance(Calendar,$D1728,B1729,"f",FALSE)</f>
        <v>51511</v>
      </c>
      <c r="E1729" s="172">
        <f>_xll.qlInterestRateIndexValueDate(IndexON,D1729)</f>
        <v>51511</v>
      </c>
      <c r="F1729" s="188">
        <f>IFERROR(_xll.qlIndexFixing(IndexON,D1729,TRUE,_xll.ohTrigger(RecalcTrigger,TriggerON)),NA())</f>
        <v>1.9216865619773316E-2</v>
      </c>
      <c r="H1729" s="42">
        <f>_xll.qlCalendarAdvance(Calendar,$H1728,B1729,"f",FALSE)</f>
        <v>51511</v>
      </c>
      <c r="I1729" s="172">
        <f>_xll.qlInterestRateIndexValueDate(Index1M,$H1729)</f>
        <v>51511</v>
      </c>
      <c r="J1729" s="177">
        <f>IFERROR(_xll.qlIndexFixing(Index1M,$H1729,TRUE,_xll.ohTrigger(RecalcTrigger,Trigger1M)),NA())</f>
        <v>1.9651209875326224E-2</v>
      </c>
      <c r="K1729" s="44">
        <f>IFERROR(_xll.qlIndexFixing(Index3M,H1729,TRUE,_xll.ohTrigger(RecalcTrigger,Trigger3M)),NA())</f>
        <v>2.0103349793749246E-2</v>
      </c>
      <c r="L1729" s="44">
        <f>IFERROR(_xll.qlIndexFixing(Index6M,$H1729,TRUE,_xll.ohTrigger(RecalcTrigger,Trigger6M)),NA())</f>
        <v>2.0247528742441886E-2</v>
      </c>
      <c r="M1729" s="178">
        <f>IFERROR(_xll.qlIndexFixing(Index1Y,$H1729,TRUE,_xll.ohTrigger(RecalcTrigger,Trigger1Y)),NA())</f>
        <v>2.0568018380415998E-2</v>
      </c>
      <c r="N1729" s="177">
        <f>IFERROR(_xll.qlIndexFixing(ONIndex1M,I1729,TRUE,_xll.ohTrigger(RecalcTrigger,Trigger1M)),NA())</f>
        <v>1.9635265674060598E-2</v>
      </c>
      <c r="O1729" s="44">
        <f>IFERROR(_xll.qlIndexFixing(ONIndex3M,I1729,TRUE,_xll.ohTrigger(RecalcTrigger,Trigger3M)),NA())</f>
        <v>2.0062010123825802E-2</v>
      </c>
      <c r="P1729" s="44">
        <f>IFERROR(_xll.qlIndexFixing(ONIndex6M,I1729,TRUE,_xll.ohTrigger(RecalcTrigger,Trigger6M)),NA())</f>
        <v>2.0159149924343644E-2</v>
      </c>
      <c r="Q1729" s="178">
        <f>IFERROR(_xll.qlIndexFixing(ONIndex1Y,I1729,TRUE,_xll.ohTrigger(RecalcTrigger,Trigger1Y)),NA())</f>
        <v>2.0385553016593061E-2</v>
      </c>
    </row>
    <row r="1730" spans="2:17" x14ac:dyDescent="0.2">
      <c r="B1730" s="39" t="s">
        <v>42</v>
      </c>
      <c r="D1730" s="42">
        <f>_xll.qlCalendarAdvance(Calendar,$D1729,B1730,"f",FALSE)</f>
        <v>51518</v>
      </c>
      <c r="E1730" s="172">
        <f>_xll.qlInterestRateIndexValueDate(IndexON,D1730)</f>
        <v>51518</v>
      </c>
      <c r="F1730" s="188">
        <f>IFERROR(_xll.qlIndexFixing(IndexON,D1730,TRUE,_xll.ohTrigger(RecalcTrigger,TriggerON)),NA())</f>
        <v>1.9215988864349498E-2</v>
      </c>
      <c r="H1730" s="42">
        <f>_xll.qlCalendarAdvance(Calendar,$H1729,B1730,"f",FALSE)</f>
        <v>51518</v>
      </c>
      <c r="I1730" s="172">
        <f>_xll.qlInterestRateIndexValueDate(Index1M,$H1730)</f>
        <v>51518</v>
      </c>
      <c r="J1730" s="177">
        <f>IFERROR(_xll.qlIndexFixing(Index1M,$H1730,TRUE,_xll.ohTrigger(RecalcTrigger,Trigger1M)),NA())</f>
        <v>1.9650974155014621E-2</v>
      </c>
      <c r="K1730" s="44">
        <f>IFERROR(_xll.qlIndexFixing(Index3M,H1730,TRUE,_xll.ohTrigger(RecalcTrigger,Trigger3M)),NA())</f>
        <v>2.0102045962352582E-2</v>
      </c>
      <c r="L1730" s="44">
        <f>IFERROR(_xll.qlIndexFixing(Index6M,$H1730,TRUE,_xll.ohTrigger(RecalcTrigger,Trigger6M)),NA())</f>
        <v>2.0246435978518922E-2</v>
      </c>
      <c r="M1730" s="178">
        <f>IFERROR(_xll.qlIndexFixing(Index1Y,$H1730,TRUE,_xll.ohTrigger(RecalcTrigger,Trigger1Y)),NA())</f>
        <v>2.0566715032256599E-2</v>
      </c>
      <c r="N1730" s="177">
        <f>IFERROR(_xll.qlIndexFixing(ONIndex1M,I1730,TRUE,_xll.ohTrigger(RecalcTrigger,Trigger1M)),NA())</f>
        <v>1.9635100180878107E-2</v>
      </c>
      <c r="O1730" s="44">
        <f>IFERROR(_xll.qlIndexFixing(ONIndex3M,I1730,TRUE,_xll.ohTrigger(RecalcTrigger,Trigger3M)),NA())</f>
        <v>2.006089636427677E-2</v>
      </c>
      <c r="P1730" s="44">
        <f>IFERROR(_xll.qlIndexFixing(ONIndex6M,I1730,TRUE,_xll.ohTrigger(RecalcTrigger,Trigger6M)),NA())</f>
        <v>2.0158461264856431E-2</v>
      </c>
      <c r="Q1730" s="178">
        <f>IFERROR(_xll.qlIndexFixing(ONIndex1Y,I1730,TRUE,_xll.ohTrigger(RecalcTrigger,Trigger1Y)),NA())</f>
        <v>2.0385104253286546E-2</v>
      </c>
    </row>
    <row r="1731" spans="2:17" x14ac:dyDescent="0.2">
      <c r="B1731" s="39" t="s">
        <v>42</v>
      </c>
      <c r="D1731" s="42">
        <f>_xll.qlCalendarAdvance(Calendar,$D1730,B1731,"f",FALSE)</f>
        <v>51525</v>
      </c>
      <c r="E1731" s="172">
        <f>_xll.qlInterestRateIndexValueDate(IndexON,D1731)</f>
        <v>51525</v>
      </c>
      <c r="F1731" s="188">
        <f>IFERROR(_xll.qlIndexFixing(IndexON,D1731,TRUE,_xll.ohTrigger(RecalcTrigger,TriggerON)),NA())</f>
        <v>1.9215084327314225E-2</v>
      </c>
      <c r="H1731" s="42">
        <f>_xll.qlCalendarAdvance(Calendar,$H1730,B1731,"f",FALSE)</f>
        <v>51525</v>
      </c>
      <c r="I1731" s="172">
        <f>_xll.qlInterestRateIndexValueDate(Index1M,$H1731)</f>
        <v>51525</v>
      </c>
      <c r="J1731" s="177">
        <f>IFERROR(_xll.qlIndexFixing(Index1M,$H1731,TRUE,_xll.ohTrigger(RecalcTrigger,Trigger1M)),NA())</f>
        <v>1.9650706843949289E-2</v>
      </c>
      <c r="K1731" s="44">
        <f>IFERROR(_xll.qlIndexFixing(Index3M,H1731,TRUE,_xll.ohTrigger(RecalcTrigger,Trigger3M)),NA())</f>
        <v>2.010071309119911E-2</v>
      </c>
      <c r="L1731" s="44">
        <f>IFERROR(_xll.qlIndexFixing(Index6M,$H1731,TRUE,_xll.ohTrigger(RecalcTrigger,Trigger6M)),NA())</f>
        <v>2.0245312319651626E-2</v>
      </c>
      <c r="M1731" s="178">
        <f>IFERROR(_xll.qlIndexFixing(Index1Y,$H1731,TRUE,_xll.ohTrigger(RecalcTrigger,Trigger1Y)),NA())</f>
        <v>2.0565379171185505E-2</v>
      </c>
      <c r="N1731" s="177">
        <f>IFERROR(_xll.qlIndexFixing(ONIndex1M,I1731,TRUE,_xll.ohTrigger(RecalcTrigger,Trigger1M)),NA())</f>
        <v>1.9634903149589045E-2</v>
      </c>
      <c r="O1731" s="44">
        <f>IFERROR(_xll.qlIndexFixing(ONIndex3M,I1731,TRUE,_xll.ohTrigger(RecalcTrigger,Trigger3M)),NA())</f>
        <v>2.0059753706136441E-2</v>
      </c>
      <c r="P1731" s="44">
        <f>IFERROR(_xll.qlIndexFixing(ONIndex6M,I1731,TRUE,_xll.ohTrigger(RecalcTrigger,Trigger6M)),NA())</f>
        <v>2.0157742015260993E-2</v>
      </c>
      <c r="Q1731" s="178">
        <f>IFERROR(_xll.qlIndexFixing(ONIndex1Y,I1731,TRUE,_xll.ohTrigger(RecalcTrigger,Trigger1Y)),NA())</f>
        <v>2.0384623628904031E-2</v>
      </c>
    </row>
    <row r="1732" spans="2:17" x14ac:dyDescent="0.2">
      <c r="B1732" s="39" t="s">
        <v>42</v>
      </c>
      <c r="D1732" s="42">
        <f>_xll.qlCalendarAdvance(Calendar,$D1731,B1732,"f",FALSE)</f>
        <v>51532</v>
      </c>
      <c r="E1732" s="172">
        <f>_xll.qlInterestRateIndexValueDate(IndexON,D1732)</f>
        <v>51532</v>
      </c>
      <c r="F1732" s="188">
        <f>IFERROR(_xll.qlIndexFixing(IndexON,D1732,TRUE,_xll.ohTrigger(RecalcTrigger,TriggerON)),NA())</f>
        <v>1.9214152008910634E-2</v>
      </c>
      <c r="H1732" s="42">
        <f>_xll.qlCalendarAdvance(Calendar,$H1731,B1732,"f",FALSE)</f>
        <v>51532</v>
      </c>
      <c r="I1732" s="172">
        <f>_xll.qlInterestRateIndexValueDate(Index1M,$H1732)</f>
        <v>51532</v>
      </c>
      <c r="J1732" s="177">
        <f>IFERROR(_xll.qlIndexFixing(Index1M,$H1732,TRUE,_xll.ohTrigger(RecalcTrigger,Trigger1M)),NA())</f>
        <v>1.9648388530930174E-2</v>
      </c>
      <c r="K1732" s="44">
        <f>IFERROR(_xll.qlIndexFixing(Index3M,H1732,TRUE,_xll.ohTrigger(RecalcTrigger,Trigger3M)),NA())</f>
        <v>2.0098901356759909E-2</v>
      </c>
      <c r="L1732" s="44">
        <f>IFERROR(_xll.qlIndexFixing(Index6M,$H1732,TRUE,_xll.ohTrigger(RecalcTrigger,Trigger6M)),NA())</f>
        <v>2.0244157765890596E-2</v>
      </c>
      <c r="M1732" s="178">
        <f>IFERROR(_xll.qlIndexFixing(Index1Y,$H1732,TRUE,_xll.ohTrigger(RecalcTrigger,Trigger1Y)),NA())</f>
        <v>2.0564010797331056E-2</v>
      </c>
      <c r="N1732" s="177">
        <f>IFERROR(_xll.qlIndexFixing(ONIndex1M,I1732,TRUE,_xll.ohTrigger(RecalcTrigger,Trigger1M)),NA())</f>
        <v>1.9634674580193412E-2</v>
      </c>
      <c r="O1732" s="44">
        <f>IFERROR(_xll.qlIndexFixing(ONIndex3M,I1732,TRUE,_xll.ohTrigger(RecalcTrigger,Trigger3M)),NA())</f>
        <v>2.0058582149566906E-2</v>
      </c>
      <c r="P1732" s="44">
        <f>IFERROR(_xll.qlIndexFixing(ONIndex6M,I1732,TRUE,_xll.ohTrigger(RecalcTrigger,Trigger6M)),NA())</f>
        <v>2.0156992175638377E-2</v>
      </c>
      <c r="Q1732" s="178">
        <f>IFERROR(_xll.qlIndexFixing(ONIndex1Y,I1732,TRUE,_xll.ohTrigger(RecalcTrigger,Trigger1Y)),NA())</f>
        <v>2.0384111143364469E-2</v>
      </c>
    </row>
    <row r="1733" spans="2:17" x14ac:dyDescent="0.2">
      <c r="B1733" s="39" t="s">
        <v>42</v>
      </c>
      <c r="D1733" s="42">
        <f>_xll.qlCalendarAdvance(Calendar,$D1732,B1733,"f",FALSE)</f>
        <v>51539</v>
      </c>
      <c r="E1733" s="172">
        <f>_xll.qlInterestRateIndexValueDate(IndexON,D1733)</f>
        <v>51539</v>
      </c>
      <c r="F1733" s="188">
        <f>IFERROR(_xll.qlIndexFixing(IndexON,D1733,TRUE,_xll.ohTrigger(RecalcTrigger,TriggerON)),NA())</f>
        <v>1.9213191908895588E-2</v>
      </c>
      <c r="H1733" s="42">
        <f>_xll.qlCalendarAdvance(Calendar,$H1732,B1733,"f",FALSE)</f>
        <v>51539</v>
      </c>
      <c r="I1733" s="172">
        <f>_xll.qlInterestRateIndexValueDate(Index1M,$H1733)</f>
        <v>51539</v>
      </c>
      <c r="J1733" s="177">
        <f>IFERROR(_xll.qlIndexFixing(Index1M,$H1733,TRUE,_xll.ohTrigger(RecalcTrigger,Trigger1M)),NA())</f>
        <v>1.964806713345749E-2</v>
      </c>
      <c r="K1733" s="44">
        <f>IFERROR(_xll.qlIndexFixing(Index3M,H1733,TRUE,_xll.ohTrigger(RecalcTrigger,Trigger3M)),NA())</f>
        <v>2.0097512556721989E-2</v>
      </c>
      <c r="L1733" s="44">
        <f>IFERROR(_xll.qlIndexFixing(Index6M,$H1733,TRUE,_xll.ohTrigger(RecalcTrigger,Trigger6M)),NA())</f>
        <v>2.0242972317288221E-2</v>
      </c>
      <c r="M1733" s="178">
        <f>IFERROR(_xll.qlIndexFixing(Index1Y,$H1733,TRUE,_xll.ohTrigger(RecalcTrigger,Trigger1Y)),NA())</f>
        <v>2.0562609910823815E-2</v>
      </c>
      <c r="N1733" s="177">
        <f>IFERROR(_xll.qlIndexFixing(ONIndex1M,I1733,TRUE,_xll.ohTrigger(RecalcTrigger,Trigger1M)),NA())</f>
        <v>1.9634414472772255E-2</v>
      </c>
      <c r="O1733" s="44">
        <f>IFERROR(_xll.qlIndexFixing(ONIndex3M,I1733,TRUE,_xll.ohTrigger(RecalcTrigger,Trigger3M)),NA())</f>
        <v>2.0057381694325027E-2</v>
      </c>
      <c r="P1733" s="44">
        <f>IFERROR(_xll.qlIndexFixing(ONIndex6M,I1733,TRUE,_xll.ohTrigger(RecalcTrigger,Trigger6M)),NA())</f>
        <v>2.0156211745826491E-2</v>
      </c>
      <c r="Q1733" s="178">
        <f>IFERROR(_xll.qlIndexFixing(ONIndex1Y,I1733,TRUE,_xll.ohTrigger(RecalcTrigger,Trigger1Y)),NA())</f>
        <v>2.0383566796586816E-2</v>
      </c>
    </row>
    <row r="1734" spans="2:17" x14ac:dyDescent="0.2">
      <c r="B1734" s="39" t="s">
        <v>42</v>
      </c>
      <c r="D1734" s="42">
        <f>_xll.qlCalendarAdvance(Calendar,$D1733,B1734,"f",FALSE)</f>
        <v>51546</v>
      </c>
      <c r="E1734" s="172">
        <f>_xll.qlInterestRateIndexValueDate(IndexON,D1734)</f>
        <v>51546</v>
      </c>
      <c r="F1734" s="188">
        <f>IFERROR(_xll.qlIndexFixing(IndexON,D1734,TRUE,_xll.ohTrigger(RecalcTrigger,TriggerON)),NA())</f>
        <v>1.9212204027593272E-2</v>
      </c>
      <c r="H1734" s="42">
        <f>_xll.qlCalendarAdvance(Calendar,$H1733,B1734,"f",FALSE)</f>
        <v>51546</v>
      </c>
      <c r="I1734" s="172">
        <f>_xll.qlInterestRateIndexValueDate(Index1M,$H1734)</f>
        <v>51546</v>
      </c>
      <c r="J1734" s="177">
        <f>IFERROR(_xll.qlIndexFixing(Index1M,$H1734,TRUE,_xll.ohTrigger(RecalcTrigger,Trigger1M)),NA())</f>
        <v>1.9647714152034985E-2</v>
      </c>
      <c r="K1734" s="44">
        <f>IFERROR(_xll.qlIndexFixing(Index3M,H1734,TRUE,_xll.ohTrigger(RecalcTrigger,Trigger3M)),NA())</f>
        <v>2.0096094718600289E-2</v>
      </c>
      <c r="L1734" s="44">
        <f>IFERROR(_xll.qlIndexFixing(Index6M,$H1734,TRUE,_xll.ohTrigger(RecalcTrigger,Trigger6M)),NA())</f>
        <v>2.0241755973898233E-2</v>
      </c>
      <c r="M1734" s="178">
        <f>IFERROR(_xll.qlIndexFixing(Index1Y,$H1734,TRUE,_xll.ohTrigger(RecalcTrigger,Trigger1Y)),NA())</f>
        <v>2.0561176511797452E-2</v>
      </c>
      <c r="N1734" s="177">
        <f>IFERROR(_xll.qlIndexFixing(ONIndex1M,I1734,TRUE,_xll.ohTrigger(RecalcTrigger,Trigger1M)),NA())</f>
        <v>1.9634122827082434E-2</v>
      </c>
      <c r="O1734" s="44">
        <f>IFERROR(_xll.qlIndexFixing(ONIndex3M,I1734,TRUE,_xll.ohTrigger(RecalcTrigger,Trigger3M)),NA())</f>
        <v>2.0056152340653943E-2</v>
      </c>
      <c r="P1734" s="44">
        <f>IFERROR(_xll.qlIndexFixing(ONIndex6M,I1734,TRUE,_xll.ohTrigger(RecalcTrigger,Trigger6M)),NA())</f>
        <v>2.0155400725987427E-2</v>
      </c>
      <c r="Q1734" s="178">
        <f>IFERROR(_xll.qlIndexFixing(ONIndex1Y,I1734,TRUE,_xll.ohTrigger(RecalcTrigger,Trigger1Y)),NA())</f>
        <v>2.0382990588814209E-2</v>
      </c>
    </row>
    <row r="1735" spans="2:17" x14ac:dyDescent="0.2">
      <c r="B1735" s="39" t="s">
        <v>42</v>
      </c>
      <c r="D1735" s="42">
        <f>_xll.qlCalendarAdvance(Calendar,$D1734,B1735,"f",FALSE)</f>
        <v>51553</v>
      </c>
      <c r="E1735" s="172">
        <f>_xll.qlInterestRateIndexValueDate(IndexON,D1735)</f>
        <v>51553</v>
      </c>
      <c r="F1735" s="188">
        <f>IFERROR(_xll.qlIndexFixing(IndexON,D1735,TRUE,_xll.ohTrigger(RecalcTrigger,TriggerON)),NA())</f>
        <v>1.9211188364760545E-2</v>
      </c>
      <c r="H1735" s="42">
        <f>_xll.qlCalendarAdvance(Calendar,$H1734,B1735,"f",FALSE)</f>
        <v>51553</v>
      </c>
      <c r="I1735" s="172">
        <f>_xll.qlInterestRateIndexValueDate(Index1M,$H1735)</f>
        <v>51553</v>
      </c>
      <c r="J1735" s="177">
        <f>IFERROR(_xll.qlIndexFixing(Index1M,$H1735,TRUE,_xll.ohTrigger(RecalcTrigger,Trigger1M)),NA())</f>
        <v>1.9647329586665555E-2</v>
      </c>
      <c r="K1735" s="44">
        <f>IFERROR(_xll.qlIndexFixing(Index3M,H1735,TRUE,_xll.ohTrigger(RecalcTrigger,Trigger3M)),NA())</f>
        <v>2.009464784242394E-2</v>
      </c>
      <c r="L1735" s="44">
        <f>IFERROR(_xll.qlIndexFixing(Index6M,$H1735,TRUE,_xll.ohTrigger(RecalcTrigger,Trigger6M)),NA())</f>
        <v>2.0240508735776156E-2</v>
      </c>
      <c r="M1735" s="178">
        <f>IFERROR(_xll.qlIndexFixing(Index1Y,$H1735,TRUE,_xll.ohTrigger(RecalcTrigger,Trigger1Y)),NA())</f>
        <v>2.0559710600389192E-2</v>
      </c>
      <c r="N1735" s="177">
        <f>IFERROR(_xll.qlIndexFixing(ONIndex1M,I1735,TRUE,_xll.ohTrigger(RecalcTrigger,Trigger1M)),NA())</f>
        <v>1.9633799643367089E-2</v>
      </c>
      <c r="O1735" s="44">
        <f>IFERROR(_xll.qlIndexFixing(ONIndex3M,I1735,TRUE,_xll.ohTrigger(RecalcTrigger,Trigger3M)),NA())</f>
        <v>2.0054894088472608E-2</v>
      </c>
      <c r="P1735" s="44">
        <f>IFERROR(_xll.qlIndexFixing(ONIndex6M,I1735,TRUE,_xll.ohTrigger(RecalcTrigger,Trigger6M)),NA())</f>
        <v>2.0154559115878046E-2</v>
      </c>
      <c r="Q1735" s="178">
        <f>IFERROR(_xll.qlIndexFixing(ONIndex1Y,I1735,TRUE,_xll.ohTrigger(RecalcTrigger,Trigger1Y)),NA())</f>
        <v>2.038238251980351E-2</v>
      </c>
    </row>
    <row r="1736" spans="2:17" x14ac:dyDescent="0.2">
      <c r="B1736" s="39" t="s">
        <v>42</v>
      </c>
      <c r="D1736" s="42">
        <f>_xll.qlCalendarAdvance(Calendar,$D1735,B1736,"f",FALSE)</f>
        <v>51560</v>
      </c>
      <c r="E1736" s="172">
        <f>_xll.qlInterestRateIndexValueDate(IndexON,D1736)</f>
        <v>51560</v>
      </c>
      <c r="F1736" s="188">
        <f>IFERROR(_xll.qlIndexFixing(IndexON,D1736,TRUE,_xll.ohTrigger(RecalcTrigger,TriggerON)),NA())</f>
        <v>1.9210144920478456E-2</v>
      </c>
      <c r="H1736" s="42">
        <f>_xll.qlCalendarAdvance(Calendar,$H1735,B1736,"f",FALSE)</f>
        <v>51560</v>
      </c>
      <c r="I1736" s="172">
        <f>_xll.qlInterestRateIndexValueDate(Index1M,$H1736)</f>
        <v>51560</v>
      </c>
      <c r="J1736" s="177">
        <f>IFERROR(_xll.qlIndexFixing(Index1M,$H1736,TRUE,_xll.ohTrigger(RecalcTrigger,Trigger1M)),NA())</f>
        <v>1.9647409484036173E-2</v>
      </c>
      <c r="K1736" s="44">
        <f>IFERROR(_xll.qlIndexFixing(Index3M,H1736,TRUE,_xll.ohTrigger(RecalcTrigger,Trigger3M)),NA())</f>
        <v>2.0094494995113815E-2</v>
      </c>
      <c r="L1736" s="44">
        <f>IFERROR(_xll.qlIndexFixing(Index6M,$H1736,TRUE,_xll.ohTrigger(RecalcTrigger,Trigger6M)),NA())</f>
        <v>2.0240144911938662E-2</v>
      </c>
      <c r="M1736" s="178">
        <f>IFERROR(_xll.qlIndexFixing(Index1Y,$H1736,TRUE,_xll.ohTrigger(RecalcTrigger,Trigger1Y)),NA())</f>
        <v>2.0558212176739366E-2</v>
      </c>
      <c r="N1736" s="177">
        <f>IFERROR(_xll.qlIndexFixing(ONIndex1M,I1736,TRUE,_xll.ohTrigger(RecalcTrigger,Trigger1M)),NA())</f>
        <v>1.9633444921464127E-2</v>
      </c>
      <c r="O1736" s="44">
        <f>IFERROR(_xll.qlIndexFixing(ONIndex3M,I1736,TRUE,_xll.ohTrigger(RecalcTrigger,Trigger3M)),NA())</f>
        <v>2.0053606937618929E-2</v>
      </c>
      <c r="P1736" s="44">
        <f>IFERROR(_xll.qlIndexFixing(ONIndex6M,I1736,TRUE,_xll.ohTrigger(RecalcTrigger,Trigger6M)),NA())</f>
        <v>2.015368691566044E-2</v>
      </c>
      <c r="Q1736" s="178">
        <f>IFERROR(_xll.qlIndexFixing(ONIndex1Y,I1736,TRUE,_xll.ohTrigger(RecalcTrigger,Trigger1Y)),NA())</f>
        <v>2.0381742589554719E-2</v>
      </c>
    </row>
    <row r="1737" spans="2:17" x14ac:dyDescent="0.2">
      <c r="B1737" s="39" t="s">
        <v>42</v>
      </c>
      <c r="D1737" s="42">
        <f>_xll.qlCalendarAdvance(Calendar,$D1736,B1737,"f",FALSE)</f>
        <v>51567</v>
      </c>
      <c r="E1737" s="172">
        <f>_xll.qlInterestRateIndexValueDate(IndexON,D1737)</f>
        <v>51567</v>
      </c>
      <c r="F1737" s="188">
        <f>IFERROR(_xll.qlIndexFixing(IndexON,D1737,TRUE,_xll.ohTrigger(RecalcTrigger,TriggerON)),NA())</f>
        <v>1.9209073694747003E-2</v>
      </c>
      <c r="H1737" s="42">
        <f>_xll.qlCalendarAdvance(Calendar,$H1736,B1737,"f",FALSE)</f>
        <v>51567</v>
      </c>
      <c r="I1737" s="172">
        <f>_xll.qlInterestRateIndexValueDate(Index1M,$H1737)</f>
        <v>51567</v>
      </c>
      <c r="J1737" s="177">
        <f>IFERROR(_xll.qlIndexFixing(Index1M,$H1737,TRUE,_xll.ohTrigger(RecalcTrigger,Trigger1M)),NA())</f>
        <v>1.9648439571929091E-2</v>
      </c>
      <c r="K1737" s="44">
        <f>IFERROR(_xll.qlIndexFixing(Index3M,H1737,TRUE,_xll.ohTrigger(RecalcTrigger,Trigger3M)),NA())</f>
        <v>2.0092983571535723E-2</v>
      </c>
      <c r="L1737" s="44">
        <f>IFERROR(_xll.qlIndexFixing(Index6M,$H1737,TRUE,_xll.ohTrigger(RecalcTrigger,Trigger6M)),NA())</f>
        <v>2.0240194443229994E-2</v>
      </c>
      <c r="M1737" s="178">
        <f>IFERROR(_xll.qlIndexFixing(Index1Y,$H1737,TRUE,_xll.ohTrigger(RecalcTrigger,Trigger1Y)),NA())</f>
        <v>2.0556681240990526E-2</v>
      </c>
      <c r="N1737" s="177">
        <f>IFERROR(_xll.qlIndexFixing(ONIndex1M,I1737,TRUE,_xll.ohTrigger(RecalcTrigger,Trigger1M)),NA())</f>
        <v>1.9633058661454594E-2</v>
      </c>
      <c r="O1737" s="44">
        <f>IFERROR(_xll.qlIndexFixing(ONIndex3M,I1737,TRUE,_xll.ohTrigger(RecalcTrigger,Trigger3M)),NA())</f>
        <v>2.005229088841709E-2</v>
      </c>
      <c r="P1737" s="44">
        <f>IFERROR(_xll.qlIndexFixing(ONIndex6M,I1737,TRUE,_xll.ohTrigger(RecalcTrigger,Trigger6M)),NA())</f>
        <v>2.0152784125415657E-2</v>
      </c>
      <c r="Q1737" s="178">
        <f>IFERROR(_xll.qlIndexFixing(ONIndex1Y,I1737,TRUE,_xll.ohTrigger(RecalcTrigger,Trigger1Y)),NA())</f>
        <v>2.0381070798229928E-2</v>
      </c>
    </row>
    <row r="1738" spans="2:17" x14ac:dyDescent="0.2">
      <c r="B1738" s="39" t="s">
        <v>42</v>
      </c>
      <c r="D1738" s="42">
        <f>_xll.qlCalendarAdvance(Calendar,$D1737,B1738,"f",FALSE)</f>
        <v>51574</v>
      </c>
      <c r="E1738" s="172">
        <f>_xll.qlInterestRateIndexValueDate(IndexON,D1738)</f>
        <v>51574</v>
      </c>
      <c r="F1738" s="188">
        <f>IFERROR(_xll.qlIndexFixing(IndexON,D1738,TRUE,_xll.ohTrigger(RecalcTrigger,TriggerON)),NA())</f>
        <v>1.9207974687485141E-2</v>
      </c>
      <c r="H1738" s="42">
        <f>_xll.qlCalendarAdvance(Calendar,$H1737,B1738,"f",FALSE)</f>
        <v>51574</v>
      </c>
      <c r="I1738" s="172">
        <f>_xll.qlInterestRateIndexValueDate(Index1M,$H1738)</f>
        <v>51574</v>
      </c>
      <c r="J1738" s="177">
        <f>IFERROR(_xll.qlIndexFixing(Index1M,$H1738,TRUE,_xll.ohTrigger(RecalcTrigger,Trigger1M)),NA())</f>
        <v>1.9647951125681372E-2</v>
      </c>
      <c r="K1738" s="44">
        <f>IFERROR(_xll.qlIndexFixing(Index3M,H1738,TRUE,_xll.ohTrigger(RecalcTrigger,Trigger3M)),NA())</f>
        <v>2.0091443105236972E-2</v>
      </c>
      <c r="L1738" s="44">
        <f>IFERROR(_xll.qlIndexFixing(Index6M,$H1738,TRUE,_xll.ohTrigger(RecalcTrigger,Trigger6M)),NA())</f>
        <v>2.0238843114844002E-2</v>
      </c>
      <c r="M1738" s="178">
        <f>IFERROR(_xll.qlIndexFixing(Index1Y,$H1738,TRUE,_xll.ohTrigger(RecalcTrigger,Trigger1Y)),NA())</f>
        <v>2.0555117793289668E-2</v>
      </c>
      <c r="N1738" s="177">
        <f>IFERROR(_xll.qlIndexFixing(ONIndex1M,I1738,TRUE,_xll.ohTrigger(RecalcTrigger,Trigger1M)),NA())</f>
        <v>1.9632640863419537E-2</v>
      </c>
      <c r="O1738" s="44">
        <f>IFERROR(_xll.qlIndexFixing(ONIndex3M,I1738,TRUE,_xll.ohTrigger(RecalcTrigger,Trigger3M)),NA())</f>
        <v>2.0050945940461862E-2</v>
      </c>
      <c r="P1738" s="44">
        <f>IFERROR(_xll.qlIndexFixing(ONIndex6M,I1738,TRUE,_xll.ohTrigger(RecalcTrigger,Trigger6M)),NA())</f>
        <v>2.0151850744981603E-2</v>
      </c>
      <c r="Q1738" s="178">
        <f>IFERROR(_xll.qlIndexFixing(ONIndex1Y,I1738,TRUE,_xll.ohTrigger(RecalcTrigger,Trigger1Y)),NA())</f>
        <v>2.0380367145748091E-2</v>
      </c>
    </row>
    <row r="1739" spans="2:17" x14ac:dyDescent="0.2">
      <c r="B1739" s="39" t="s">
        <v>42</v>
      </c>
      <c r="D1739" s="42">
        <f>_xll.qlCalendarAdvance(Calendar,$D1738,B1739,"f",FALSE)</f>
        <v>51581</v>
      </c>
      <c r="E1739" s="172">
        <f>_xll.qlInterestRateIndexValueDate(IndexON,D1739)</f>
        <v>51581</v>
      </c>
      <c r="F1739" s="188">
        <f>IFERROR(_xll.qlIndexFixing(IndexON,D1739,TRUE,_xll.ohTrigger(RecalcTrigger,TriggerON)),NA())</f>
        <v>1.9206847898773916E-2</v>
      </c>
      <c r="H1739" s="42">
        <f>_xll.qlCalendarAdvance(Calendar,$H1738,B1739,"f",FALSE)</f>
        <v>51581</v>
      </c>
      <c r="I1739" s="172">
        <f>_xll.qlInterestRateIndexValueDate(Index1M,$H1739)</f>
        <v>51581</v>
      </c>
      <c r="J1739" s="177">
        <f>IFERROR(_xll.qlIndexFixing(Index1M,$H1739,TRUE,_xll.ohTrigger(RecalcTrigger,Trigger1M)),NA())</f>
        <v>1.9647919488890591E-2</v>
      </c>
      <c r="K1739" s="44">
        <f>IFERROR(_xll.qlIndexFixing(Index3M,H1739,TRUE,_xll.ohTrigger(RecalcTrigger,Trigger3M)),NA())</f>
        <v>2.0089873596254568E-2</v>
      </c>
      <c r="L1739" s="44">
        <f>IFERROR(_xll.qlIndexFixing(Index6M,$H1739,TRUE,_xll.ohTrigger(RecalcTrigger,Trigger6M)),NA())</f>
        <v>2.0237460883486737E-2</v>
      </c>
      <c r="M1739" s="178">
        <f>IFERROR(_xll.qlIndexFixing(Index1Y,$H1739,TRUE,_xll.ohTrigger(RecalcTrigger,Trigger1Y)),NA())</f>
        <v>2.0553521833786004E-2</v>
      </c>
      <c r="N1739" s="177">
        <f>IFERROR(_xll.qlIndexFixing(ONIndex1M,I1739,TRUE,_xll.ohTrigger(RecalcTrigger,Trigger1M)),NA())</f>
        <v>1.9632191527115816E-2</v>
      </c>
      <c r="O1739" s="44">
        <f>IFERROR(_xll.qlIndexFixing(ONIndex3M,I1739,TRUE,_xll.ohTrigger(RecalcTrigger,Trigger3M)),NA())</f>
        <v>2.0049572094077428E-2</v>
      </c>
      <c r="P1739" s="44">
        <f>IFERROR(_xll.qlIndexFixing(ONIndex6M,I1739,TRUE,_xll.ohTrigger(RecalcTrigger,Trigger6M)),NA())</f>
        <v>2.0150886774358279E-2</v>
      </c>
      <c r="Q1739" s="178">
        <f>IFERROR(_xll.qlIndexFixing(ONIndex1Y,I1739,TRUE,_xll.ohTrigger(RecalcTrigger,Trigger1Y)),NA())</f>
        <v>2.0379631632190254E-2</v>
      </c>
    </row>
    <row r="1740" spans="2:17" x14ac:dyDescent="0.2">
      <c r="B1740" s="39" t="s">
        <v>42</v>
      </c>
      <c r="D1740" s="42">
        <f>_xll.qlCalendarAdvance(Calendar,$D1739,B1740,"f",FALSE)</f>
        <v>51588</v>
      </c>
      <c r="E1740" s="172">
        <f>_xll.qlInterestRateIndexValueDate(IndexON,D1740)</f>
        <v>51588</v>
      </c>
      <c r="F1740" s="188">
        <f>IFERROR(_xll.qlIndexFixing(IndexON,D1740,TRUE,_xll.ohTrigger(RecalcTrigger,TriggerON)),NA())</f>
        <v>1.9205693328613327E-2</v>
      </c>
      <c r="H1740" s="42">
        <f>_xll.qlCalendarAdvance(Calendar,$H1739,B1740,"f",FALSE)</f>
        <v>51588</v>
      </c>
      <c r="I1740" s="172">
        <f>_xll.qlInterestRateIndexValueDate(Index1M,$H1740)</f>
        <v>51588</v>
      </c>
      <c r="J1740" s="177">
        <f>IFERROR(_xll.qlIndexFixing(Index1M,$H1740,TRUE,_xll.ohTrigger(RecalcTrigger,Trigger1M)),NA())</f>
        <v>1.9646879461003262E-2</v>
      </c>
      <c r="K1740" s="44">
        <f>IFERROR(_xll.qlIndexFixing(Index3M,H1740,TRUE,_xll.ohTrigger(RecalcTrigger,Trigger3M)),NA())</f>
        <v>2.008827504462022E-2</v>
      </c>
      <c r="L1740" s="44">
        <f>IFERROR(_xll.qlIndexFixing(Index6M,$H1740,TRUE,_xll.ohTrigger(RecalcTrigger,Trigger6M)),NA())</f>
        <v>2.0236047749223565E-2</v>
      </c>
      <c r="M1740" s="178">
        <f>IFERROR(_xll.qlIndexFixing(Index1Y,$H1740,TRUE,_xll.ohTrigger(RecalcTrigger,Trigger1Y)),NA())</f>
        <v>2.0551893362631635E-2</v>
      </c>
      <c r="N1740" s="177">
        <f>IFERROR(_xll.qlIndexFixing(ONIndex1M,I1740,TRUE,_xll.ohTrigger(RecalcTrigger,Trigger1M)),NA())</f>
        <v>1.9631710652705525E-2</v>
      </c>
      <c r="O1740" s="44">
        <f>IFERROR(_xll.qlIndexFixing(ONIndex3M,I1740,TRUE,_xll.ohTrigger(RecalcTrigger,Trigger3M)),NA())</f>
        <v>2.0048169349182743E-2</v>
      </c>
      <c r="P1740" s="44">
        <f>IFERROR(_xll.qlIndexFixing(ONIndex6M,I1740,TRUE,_xll.ohTrigger(RecalcTrigger,Trigger6M)),NA())</f>
        <v>2.0149892213707776E-2</v>
      </c>
      <c r="Q1740" s="178">
        <f>IFERROR(_xll.qlIndexFixing(ONIndex1Y,I1740,TRUE,_xll.ohTrigger(RecalcTrigger,Trigger1Y)),NA())</f>
        <v>2.0378864257394325E-2</v>
      </c>
    </row>
    <row r="1741" spans="2:17" x14ac:dyDescent="0.2">
      <c r="B1741" s="39" t="s">
        <v>42</v>
      </c>
      <c r="D1741" s="42">
        <f>_xll.qlCalendarAdvance(Calendar,$D1740,B1741,"f",FALSE)</f>
        <v>51595</v>
      </c>
      <c r="E1741" s="172">
        <f>_xll.qlInterestRateIndexValueDate(IndexON,D1741)</f>
        <v>51595</v>
      </c>
      <c r="F1741" s="188">
        <f>IFERROR(_xll.qlIndexFixing(IndexON,D1741,TRUE,_xll.ohTrigger(RecalcTrigger,TriggerON)),NA())</f>
        <v>1.9204510977003375E-2</v>
      </c>
      <c r="H1741" s="42">
        <f>_xll.qlCalendarAdvance(Calendar,$H1740,B1741,"f",FALSE)</f>
        <v>51595</v>
      </c>
      <c r="I1741" s="172">
        <f>_xll.qlInterestRateIndexValueDate(Index1M,$H1741)</f>
        <v>51595</v>
      </c>
      <c r="J1741" s="177">
        <f>IFERROR(_xll.qlIndexFixing(Index1M,$H1741,TRUE,_xll.ohTrigger(RecalcTrigger,Trigger1M)),NA())</f>
        <v>1.9646780068536901E-2</v>
      </c>
      <c r="K1741" s="44">
        <f>IFERROR(_xll.qlIndexFixing(Index3M,H1741,TRUE,_xll.ohTrigger(RecalcTrigger,Trigger3M)),NA())</f>
        <v>2.0086217420271557E-2</v>
      </c>
      <c r="L1741" s="44">
        <f>IFERROR(_xll.qlIndexFixing(Index6M,$H1741,TRUE,_xll.ohTrigger(RecalcTrigger,Trigger6M)),NA())</f>
        <v>2.0233268003834484E-2</v>
      </c>
      <c r="M1741" s="178">
        <f>IFERROR(_xll.qlIndexFixing(Index1Y,$H1741,TRUE,_xll.ohTrigger(RecalcTrigger,Trigger1Y)),NA())</f>
        <v>2.055196906147394E-2</v>
      </c>
      <c r="N1741" s="177">
        <f>IFERROR(_xll.qlIndexFixing(ONIndex1M,I1741,TRUE,_xll.ohTrigger(RecalcTrigger,Trigger1M)),NA())</f>
        <v>1.9631198240269709E-2</v>
      </c>
      <c r="O1741" s="44">
        <f>IFERROR(_xll.qlIndexFixing(ONIndex3M,I1741,TRUE,_xll.ohTrigger(RecalcTrigger,Trigger3M)),NA())</f>
        <v>2.0046737705777806E-2</v>
      </c>
      <c r="P1741" s="44">
        <f>IFERROR(_xll.qlIndexFixing(ONIndex6M,I1741,TRUE,_xll.ohTrigger(RecalcTrigger,Trigger6M)),NA())</f>
        <v>2.0148867062868003E-2</v>
      </c>
      <c r="Q1741" s="178">
        <f>IFERROR(_xll.qlIndexFixing(ONIndex1Y,I1741,TRUE,_xll.ohTrigger(RecalcTrigger,Trigger1Y)),NA())</f>
        <v>2.0378065021441349E-2</v>
      </c>
    </row>
    <row r="1742" spans="2:17" x14ac:dyDescent="0.2">
      <c r="B1742" s="39" t="s">
        <v>42</v>
      </c>
      <c r="D1742" s="42">
        <f>_xll.qlCalendarAdvance(Calendar,$D1741,B1742,"f",FALSE)</f>
        <v>51602</v>
      </c>
      <c r="E1742" s="172">
        <f>_xll.qlInterestRateIndexValueDate(IndexON,D1742)</f>
        <v>51602</v>
      </c>
      <c r="F1742" s="188">
        <f>IFERROR(_xll.qlIndexFixing(IndexON,D1742,TRUE,_xll.ohTrigger(RecalcTrigger,TriggerON)),NA())</f>
        <v>1.920330084394406E-2</v>
      </c>
      <c r="H1742" s="42">
        <f>_xll.qlCalendarAdvance(Calendar,$H1741,B1742,"f",FALSE)</f>
        <v>51602</v>
      </c>
      <c r="I1742" s="172">
        <f>_xll.qlInterestRateIndexValueDate(Index1M,$H1742)</f>
        <v>51602</v>
      </c>
      <c r="J1742" s="177">
        <f>IFERROR(_xll.qlIndexFixing(Index1M,$H1742,TRUE,_xll.ohTrigger(RecalcTrigger,Trigger1M)),NA())</f>
        <v>1.9645681433454604E-2</v>
      </c>
      <c r="K1742" s="44">
        <f>IFERROR(_xll.qlIndexFixing(Index3M,H1742,TRUE,_xll.ohTrigger(RecalcTrigger,Trigger3M)),NA())</f>
        <v>2.0084562948726285E-2</v>
      </c>
      <c r="L1742" s="44">
        <f>IFERROR(_xll.qlIndexFixing(Index6M,$H1742,TRUE,_xll.ohTrigger(RecalcTrigger,Trigger6M)),NA())</f>
        <v>2.0231799928876974E-2</v>
      </c>
      <c r="M1742" s="178">
        <f>IFERROR(_xll.qlIndexFixing(Index1Y,$H1742,TRUE,_xll.ohTrigger(RecalcTrigger,Trigger1Y)),NA())</f>
        <v>2.0548538885998058E-2</v>
      </c>
      <c r="N1742" s="177">
        <f>IFERROR(_xll.qlIndexFixing(ONIndex1M,I1742,TRUE,_xll.ohTrigger(RecalcTrigger,Trigger1M)),NA())</f>
        <v>1.9630654289646277E-2</v>
      </c>
      <c r="O1742" s="44">
        <f>IFERROR(_xll.qlIndexFixing(ONIndex3M,I1742,TRUE,_xll.ohTrigger(RecalcTrigger,Trigger3M)),NA())</f>
        <v>2.0045277163700526E-2</v>
      </c>
      <c r="P1742" s="44">
        <f>IFERROR(_xll.qlIndexFixing(ONIndex6M,I1742,TRUE,_xll.ohTrigger(RecalcTrigger,Trigger6M)),NA())</f>
        <v>2.0147811321920006E-2</v>
      </c>
      <c r="Q1742" s="178">
        <f>IFERROR(_xll.qlIndexFixing(ONIndex1Y,I1742,TRUE,_xll.ohTrigger(RecalcTrigger,Trigger1Y)),NA())</f>
        <v>2.0377233924331328E-2</v>
      </c>
    </row>
    <row r="1743" spans="2:17" x14ac:dyDescent="0.2">
      <c r="B1743" s="39" t="s">
        <v>42</v>
      </c>
      <c r="D1743" s="42">
        <f>_xll.qlCalendarAdvance(Calendar,$D1742,B1743,"f",FALSE)</f>
        <v>51609</v>
      </c>
      <c r="E1743" s="172">
        <f>_xll.qlInterestRateIndexValueDate(IndexON,D1743)</f>
        <v>51609</v>
      </c>
      <c r="F1743" s="188">
        <f>IFERROR(_xll.qlIndexFixing(IndexON,D1743,TRUE,_xll.ohTrigger(RecalcTrigger,TriggerON)),NA())</f>
        <v>1.9203723979800635E-2</v>
      </c>
      <c r="H1743" s="42">
        <f>_xll.qlCalendarAdvance(Calendar,$H1742,B1743,"f",FALSE)</f>
        <v>51609</v>
      </c>
      <c r="I1743" s="172">
        <f>_xll.qlInterestRateIndexValueDate(Index1M,$H1743)</f>
        <v>51609</v>
      </c>
      <c r="J1743" s="177">
        <f>IFERROR(_xll.qlIndexFixing(Index1M,$H1743,TRUE,_xll.ohTrigger(RecalcTrigger,Trigger1M)),NA())</f>
        <v>1.9645035033618065E-2</v>
      </c>
      <c r="K1743" s="44">
        <f>IFERROR(_xll.qlIndexFixing(Index3M,H1743,TRUE,_xll.ohTrigger(RecalcTrigger,Trigger3M)),NA())</f>
        <v>2.008287943622079E-2</v>
      </c>
      <c r="L1743" s="44">
        <f>IFERROR(_xll.qlIndexFixing(Index6M,$H1743,TRUE,_xll.ohTrigger(RecalcTrigger,Trigger6M)),NA())</f>
        <v>2.0230300956294637E-2</v>
      </c>
      <c r="M1743" s="178">
        <f>IFERROR(_xll.qlIndexFixing(Index1Y,$H1743,TRUE,_xll.ohTrigger(RecalcTrigger,Trigger1Y)),NA())</f>
        <v>2.0546812880839038E-2</v>
      </c>
      <c r="N1743" s="177">
        <f>IFERROR(_xll.qlIndexFixing(ONIndex1M,I1743,TRUE,_xll.ohTrigger(RecalcTrigger,Trigger1M)),NA())</f>
        <v>1.9632019468033723E-2</v>
      </c>
      <c r="O1743" s="44">
        <f>IFERROR(_xll.qlIndexFixing(ONIndex3M,I1743,TRUE,_xll.ohTrigger(RecalcTrigger,Trigger3M)),NA())</f>
        <v>2.0045557685853144E-2</v>
      </c>
      <c r="P1743" s="44">
        <f>IFERROR(_xll.qlIndexFixing(ONIndex6M,I1743,TRUE,_xll.ohTrigger(RecalcTrigger,Trigger6M)),NA())</f>
        <v>2.014863247821741E-2</v>
      </c>
      <c r="Q1743" s="178">
        <f>IFERROR(_xll.qlIndexFixing(ONIndex1Y,I1743,TRUE,_xll.ohTrigger(RecalcTrigger,Trigger1Y)),NA())</f>
        <v>2.0378393024071295E-2</v>
      </c>
    </row>
    <row r="1744" spans="2:17" x14ac:dyDescent="0.2">
      <c r="B1744" s="39" t="s">
        <v>42</v>
      </c>
      <c r="D1744" s="42">
        <f>_xll.qlCalendarAdvance(Calendar,$D1743,B1744,"f",FALSE)</f>
        <v>51616</v>
      </c>
      <c r="E1744" s="172">
        <f>_xll.qlInterestRateIndexValueDate(IndexON,D1744)</f>
        <v>51616</v>
      </c>
      <c r="F1744" s="188">
        <f>IFERROR(_xll.qlIndexFixing(IndexON,D1744,TRUE,_xll.ohTrigger(RecalcTrigger,TriggerON)),NA())</f>
        <v>1.9200797233396294E-2</v>
      </c>
      <c r="H1744" s="42">
        <f>_xll.qlCalendarAdvance(Calendar,$H1743,B1744,"f",FALSE)</f>
        <v>51616</v>
      </c>
      <c r="I1744" s="172">
        <f>_xll.qlInterestRateIndexValueDate(Index1M,$H1744)</f>
        <v>51616</v>
      </c>
      <c r="J1744" s="177">
        <f>IFERROR(_xll.qlIndexFixing(Index1M,$H1744,TRUE,_xll.ohTrigger(RecalcTrigger,Trigger1M)),NA())</f>
        <v>1.9644833994940925E-2</v>
      </c>
      <c r="K1744" s="44">
        <f>IFERROR(_xll.qlIndexFixing(Index3M,H1744,TRUE,_xll.ohTrigger(RecalcTrigger,Trigger3M)),NA())</f>
        <v>2.0081166882791587E-2</v>
      </c>
      <c r="L1744" s="44">
        <f>IFERROR(_xll.qlIndexFixing(Index6M,$H1744,TRUE,_xll.ohTrigger(RecalcTrigger,Trigger6M)),NA())</f>
        <v>2.0228771086157445E-2</v>
      </c>
      <c r="M1744" s="178">
        <f>IFERROR(_xll.qlIndexFixing(Index1Y,$H1744,TRUE,_xll.ohTrigger(RecalcTrigger,Trigger1Y)),NA())</f>
        <v>2.0545054364671023E-2</v>
      </c>
      <c r="N1744" s="177">
        <f>IFERROR(_xll.qlIndexFixing(ONIndex1M,I1744,TRUE,_xll.ohTrigger(RecalcTrigger,Trigger1M)),NA())</f>
        <v>1.9629471773998652E-2</v>
      </c>
      <c r="O1744" s="44">
        <f>IFERROR(_xll.qlIndexFixing(ONIndex3M,I1744,TRUE,_xll.ohTrigger(RecalcTrigger,Trigger3M)),NA())</f>
        <v>2.0042269384177303E-2</v>
      </c>
      <c r="P1744" s="44">
        <f>IFERROR(_xll.qlIndexFixing(ONIndex6M,I1744,TRUE,_xll.ohTrigger(RecalcTrigger,Trigger6M)),NA())</f>
        <v>2.0145608069618293E-2</v>
      </c>
      <c r="Q1744" s="178">
        <f>IFERROR(_xll.qlIndexFixing(ONIndex1Y,I1744,TRUE,_xll.ohTrigger(RecalcTrigger,Trigger1Y)),NA())</f>
        <v>2.0375476146640148E-2</v>
      </c>
    </row>
    <row r="1745" spans="2:17" x14ac:dyDescent="0.2">
      <c r="B1745" s="39" t="s">
        <v>42</v>
      </c>
      <c r="D1745" s="42">
        <f>_xll.qlCalendarAdvance(Calendar,$D1744,B1745,"f",FALSE)</f>
        <v>51623</v>
      </c>
      <c r="E1745" s="172">
        <f>_xll.qlInterestRateIndexValueDate(IndexON,D1745)</f>
        <v>51623</v>
      </c>
      <c r="F1745" s="188">
        <f>IFERROR(_xll.qlIndexFixing(IndexON,D1745,TRUE,_xll.ohTrigger(RecalcTrigger,TriggerON)),NA())</f>
        <v>1.9199503755907843E-2</v>
      </c>
      <c r="H1745" s="42">
        <f>_xll.qlCalendarAdvance(Calendar,$H1744,B1745,"f",FALSE)</f>
        <v>51623</v>
      </c>
      <c r="I1745" s="172">
        <f>_xll.qlInterestRateIndexValueDate(Index1M,$H1745)</f>
        <v>51623</v>
      </c>
      <c r="J1745" s="177">
        <f>IFERROR(_xll.qlIndexFixing(Index1M,$H1745,TRUE,_xll.ohTrigger(RecalcTrigger,Trigger1M)),NA())</f>
        <v>1.9643647461835764E-2</v>
      </c>
      <c r="K1745" s="44">
        <f>IFERROR(_xll.qlIndexFixing(Index3M,H1745,TRUE,_xll.ohTrigger(RecalcTrigger,Trigger3M)),NA())</f>
        <v>2.0079846647930839E-2</v>
      </c>
      <c r="L1745" s="44">
        <f>IFERROR(_xll.qlIndexFixing(Index6M,$H1745,TRUE,_xll.ohTrigger(RecalcTrigger,Trigger6M)),NA())</f>
        <v>2.0228518536675941E-2</v>
      </c>
      <c r="M1745" s="178">
        <f>IFERROR(_xll.qlIndexFixing(Index1Y,$H1745,TRUE,_xll.ohTrigger(RecalcTrigger,Trigger1Y)),NA())</f>
        <v>2.0543263337661877E-2</v>
      </c>
      <c r="N1745" s="177">
        <f>IFERROR(_xll.qlIndexFixing(ONIndex1M,I1745,TRUE,_xll.ohTrigger(RecalcTrigger,Trigger1M)),NA())</f>
        <v>1.9628833209136554E-2</v>
      </c>
      <c r="O1745" s="44">
        <f>IFERROR(_xll.qlIndexFixing(ONIndex3M,I1745,TRUE,_xll.ohTrigger(RecalcTrigger,Trigger3M)),NA())</f>
        <v>2.0040722146488221E-2</v>
      </c>
      <c r="P1745" s="44">
        <f>IFERROR(_xll.qlIndexFixing(ONIndex6M,I1745,TRUE,_xll.ohTrigger(RecalcTrigger,Trigger6M)),NA())</f>
        <v>2.0144460558426669E-2</v>
      </c>
      <c r="Q1745" s="178">
        <f>IFERROR(_xll.qlIndexFixing(ONIndex1Y,I1745,TRUE,_xll.ohTrigger(RecalcTrigger,Trigger1Y)),NA())</f>
        <v>2.0374549466058989E-2</v>
      </c>
    </row>
    <row r="1746" spans="2:17" x14ac:dyDescent="0.2">
      <c r="B1746" s="39" t="s">
        <v>42</v>
      </c>
      <c r="D1746" s="42">
        <f>_xll.qlCalendarAdvance(Calendar,$D1745,B1746,"f",FALSE)</f>
        <v>51630</v>
      </c>
      <c r="E1746" s="172">
        <f>_xll.qlInterestRateIndexValueDate(IndexON,D1746)</f>
        <v>51630</v>
      </c>
      <c r="F1746" s="188">
        <f>IFERROR(_xll.qlIndexFixing(IndexON,D1746,TRUE,_xll.ohTrigger(RecalcTrigger,TriggerON)),NA())</f>
        <v>1.9198182497051075E-2</v>
      </c>
      <c r="H1746" s="42">
        <f>_xll.qlCalendarAdvance(Calendar,$H1745,B1746,"f",FALSE)</f>
        <v>51630</v>
      </c>
      <c r="I1746" s="172">
        <f>_xll.qlInterestRateIndexValueDate(Index1M,$H1746)</f>
        <v>51630</v>
      </c>
      <c r="J1746" s="177">
        <f>IFERROR(_xll.qlIndexFixing(Index1M,$H1746,TRUE,_xll.ohTrigger(RecalcTrigger,Trigger1M)),NA())</f>
        <v>1.9642906289905199E-2</v>
      </c>
      <c r="K1746" s="44">
        <f>IFERROR(_xll.qlIndexFixing(Index3M,H1746,TRUE,_xll.ohTrigger(RecalcTrigger,Trigger3M)),NA())</f>
        <v>2.0078073841148607E-2</v>
      </c>
      <c r="L1746" s="44">
        <f>IFERROR(_xll.qlIndexFixing(Index6M,$H1746,TRUE,_xll.ohTrigger(RecalcTrigger,Trigger6M)),NA())</f>
        <v>2.0226919986413051E-2</v>
      </c>
      <c r="M1746" s="178">
        <f>IFERROR(_xll.qlIndexFixing(Index1Y,$H1746,TRUE,_xll.ohTrigger(RecalcTrigger,Trigger1Y)),NA())</f>
        <v>2.0541439799983019E-2</v>
      </c>
      <c r="N1746" s="177">
        <f>IFERROR(_xll.qlIndexFixing(ONIndex1M,I1746,TRUE,_xll.ohTrigger(RecalcTrigger,Trigger1M)),NA())</f>
        <v>1.9628163106005792E-2</v>
      </c>
      <c r="O1746" s="44">
        <f>IFERROR(_xll.qlIndexFixing(ONIndex3M,I1746,TRUE,_xll.ohTrigger(RecalcTrigger,Trigger3M)),NA())</f>
        <v>2.0039146010450981E-2</v>
      </c>
      <c r="P1746" s="44">
        <f>IFERROR(_xll.qlIndexFixing(ONIndex6M,I1746,TRUE,_xll.ohTrigger(RecalcTrigger,Trigger6M)),NA())</f>
        <v>2.0143282456883682E-2</v>
      </c>
      <c r="Q1746" s="178">
        <f>IFERROR(_xll.qlIndexFixing(ONIndex1Y,I1746,TRUE,_xll.ohTrigger(RecalcTrigger,Trigger1Y)),NA())</f>
        <v>2.037359092440183E-2</v>
      </c>
    </row>
    <row r="1747" spans="2:17" x14ac:dyDescent="0.2">
      <c r="B1747" s="39" t="s">
        <v>42</v>
      </c>
      <c r="D1747" s="42">
        <f>_xll.qlCalendarAdvance(Calendar,$D1746,B1747,"f",FALSE)</f>
        <v>51637</v>
      </c>
      <c r="E1747" s="172">
        <f>_xll.qlInterestRateIndexValueDate(IndexON,D1747)</f>
        <v>51637</v>
      </c>
      <c r="F1747" s="188">
        <f>IFERROR(_xll.qlIndexFixing(IndexON,D1747,TRUE,_xll.ohTrigger(RecalcTrigger,TriggerON)),NA())</f>
        <v>1.9196833456663898E-2</v>
      </c>
      <c r="H1747" s="42">
        <f>_xll.qlCalendarAdvance(Calendar,$H1746,B1747,"f",FALSE)</f>
        <v>51637</v>
      </c>
      <c r="I1747" s="172">
        <f>_xll.qlInterestRateIndexValueDate(Index1M,$H1747)</f>
        <v>51637</v>
      </c>
      <c r="J1747" s="177">
        <f>IFERROR(_xll.qlIndexFixing(Index1M,$H1747,TRUE,_xll.ohTrigger(RecalcTrigger,Trigger1M)),NA())</f>
        <v>1.9642133527289288E-2</v>
      </c>
      <c r="K1747" s="44">
        <f>IFERROR(_xll.qlIndexFixing(Index3M,H1747,TRUE,_xll.ohTrigger(RecalcTrigger,Trigger3M)),NA())</f>
        <v>2.0076271991971668E-2</v>
      </c>
      <c r="L1747" s="44">
        <f>IFERROR(_xll.qlIndexFixing(Index6M,$H1747,TRUE,_xll.ohTrigger(RecalcTrigger,Trigger6M)),NA())</f>
        <v>2.0225290533736631E-2</v>
      </c>
      <c r="M1747" s="178">
        <f>IFERROR(_xll.qlIndexFixing(Index1Y,$H1747,TRUE,_xll.ohTrigger(RecalcTrigger,Trigger1Y)),NA())</f>
        <v>2.0539583751808532E-2</v>
      </c>
      <c r="N1747" s="177">
        <f>IFERROR(_xll.qlIndexFixing(ONIndex1M,I1747,TRUE,_xll.ohTrigger(RecalcTrigger,Trigger1M)),NA())</f>
        <v>1.9627461464768459E-2</v>
      </c>
      <c r="O1747" s="44">
        <f>IFERROR(_xll.qlIndexFixing(ONIndex3M,I1747,TRUE,_xll.ohTrigger(RecalcTrigger,Trigger3M)),NA())</f>
        <v>2.0037540975741397E-2</v>
      </c>
      <c r="P1747" s="44">
        <f>IFERROR(_xll.qlIndexFixing(ONIndex6M,I1747,TRUE,_xll.ohTrigger(RecalcTrigger,Trigger6M)),NA())</f>
        <v>2.0142073765313517E-2</v>
      </c>
      <c r="Q1747" s="178">
        <f>IFERROR(_xll.qlIndexFixing(ONIndex1Y,I1747,TRUE,_xll.ohTrigger(RecalcTrigger,Trigger1Y)),NA())</f>
        <v>2.0372600521587625E-2</v>
      </c>
    </row>
    <row r="1748" spans="2:17" x14ac:dyDescent="0.2">
      <c r="B1748" s="39" t="s">
        <v>42</v>
      </c>
      <c r="D1748" s="42">
        <f>_xll.qlCalendarAdvance(Calendar,$D1747,B1748,"f",FALSE)</f>
        <v>51644</v>
      </c>
      <c r="E1748" s="172">
        <f>_xll.qlInterestRateIndexValueDate(IndexON,D1748)</f>
        <v>51644</v>
      </c>
      <c r="F1748" s="188">
        <f>IFERROR(_xll.qlIndexFixing(IndexON,D1748,TRUE,_xll.ohTrigger(RecalcTrigger,TriggerON)),NA())</f>
        <v>1.9195456634827357E-2</v>
      </c>
      <c r="H1748" s="42">
        <f>_xll.qlCalendarAdvance(Calendar,$H1747,B1748,"f",FALSE)</f>
        <v>51644</v>
      </c>
      <c r="I1748" s="172">
        <f>_xll.qlInterestRateIndexValueDate(Index1M,$H1748)</f>
        <v>51644</v>
      </c>
      <c r="J1748" s="177">
        <f>IFERROR(_xll.qlIndexFixing(Index1M,$H1748,TRUE,_xll.ohTrigger(RecalcTrigger,Trigger1M)),NA())</f>
        <v>1.9641329173995629E-2</v>
      </c>
      <c r="K1748" s="44">
        <f>IFERROR(_xll.qlIndexFixing(Index3M,H1748,TRUE,_xll.ohTrigger(RecalcTrigger,Trigger3M)),NA())</f>
        <v>2.0074441100441421E-2</v>
      </c>
      <c r="L1748" s="44">
        <f>IFERROR(_xll.qlIndexFixing(Index6M,$H1748,TRUE,_xll.ohTrigger(RecalcTrigger,Trigger6M)),NA())</f>
        <v>2.0223630178723369E-2</v>
      </c>
      <c r="M1748" s="178">
        <f>IFERROR(_xll.qlIndexFixing(Index1Y,$H1748,TRUE,_xll.ohTrigger(RecalcTrigger,Trigger1Y)),NA())</f>
        <v>2.053769519331583E-2</v>
      </c>
      <c r="N1748" s="177">
        <f>IFERROR(_xll.qlIndexFixing(ONIndex1M,I1748,TRUE,_xll.ohTrigger(RecalcTrigger,Trigger1M)),NA())</f>
        <v>1.9626728285505601E-2</v>
      </c>
      <c r="O1748" s="44">
        <f>IFERROR(_xll.qlIndexFixing(ONIndex3M,I1748,TRUE,_xll.ohTrigger(RecalcTrigger,Trigger3M)),NA())</f>
        <v>2.0035907042602608E-2</v>
      </c>
      <c r="P1748" s="44">
        <f>IFERROR(_xll.qlIndexFixing(ONIndex6M,I1748,TRUE,_xll.ohTrigger(RecalcTrigger,Trigger6M)),NA())</f>
        <v>2.0140834483716175E-2</v>
      </c>
      <c r="Q1748" s="178">
        <f>IFERROR(_xll.qlIndexFixing(ONIndex1Y,I1748,TRUE,_xll.ohTrigger(RecalcTrigger,Trigger1Y)),NA())</f>
        <v>2.0371578257616374E-2</v>
      </c>
    </row>
    <row r="1749" spans="2:17" x14ac:dyDescent="0.2">
      <c r="B1749" s="39" t="s">
        <v>42</v>
      </c>
      <c r="D1749" s="42">
        <f>_xll.qlCalendarAdvance(Calendar,$D1748,B1749,"f",FALSE)</f>
        <v>51651</v>
      </c>
      <c r="E1749" s="172">
        <f>_xll.qlInterestRateIndexValueDate(IndexON,D1749)</f>
        <v>51651</v>
      </c>
      <c r="F1749" s="188">
        <f>IFERROR(_xll.qlIndexFixing(IndexON,D1749,TRUE,_xll.ohTrigger(RecalcTrigger,TriggerON)),NA())</f>
        <v>1.9194052031379361E-2</v>
      </c>
      <c r="H1749" s="42">
        <f>_xll.qlCalendarAdvance(Calendar,$H1748,B1749,"f",FALSE)</f>
        <v>51651</v>
      </c>
      <c r="I1749" s="172">
        <f>_xll.qlInterestRateIndexValueDate(Index1M,$H1749)</f>
        <v>51651</v>
      </c>
      <c r="J1749" s="177">
        <f>IFERROR(_xll.qlIndexFixing(Index1M,$H1749,TRUE,_xll.ohTrigger(RecalcTrigger,Trigger1M)),NA())</f>
        <v>1.9639095630633978E-2</v>
      </c>
      <c r="K1749" s="44">
        <f>IFERROR(_xll.qlIndexFixing(Index3M,H1749,TRUE,_xll.ohTrigger(RecalcTrigger,Trigger3M)),NA())</f>
        <v>2.0072581166595754E-2</v>
      </c>
      <c r="L1749" s="44">
        <f>IFERROR(_xll.qlIndexFixing(Index6M,$H1749,TRUE,_xll.ohTrigger(RecalcTrigger,Trigger6M)),NA())</f>
        <v>2.0220658274649146E-2</v>
      </c>
      <c r="M1749" s="178">
        <f>IFERROR(_xll.qlIndexFixing(Index1Y,$H1749,TRUE,_xll.ohTrigger(RecalcTrigger,Trigger1Y)),NA())</f>
        <v>2.0535774124685435E-2</v>
      </c>
      <c r="N1749" s="177">
        <f>IFERROR(_xll.qlIndexFixing(ONIndex1M,I1749,TRUE,_xll.ohTrigger(RecalcTrigger,Trigger1M)),NA())</f>
        <v>1.9625963568055127E-2</v>
      </c>
      <c r="O1749" s="44">
        <f>IFERROR(_xll.qlIndexFixing(ONIndex3M,I1749,TRUE,_xll.ohTrigger(RecalcTrigger,Trigger3M)),NA())</f>
        <v>2.0034244210791474E-2</v>
      </c>
      <c r="P1749" s="44">
        <f>IFERROR(_xll.qlIndexFixing(ONIndex6M,I1749,TRUE,_xll.ohTrigger(RecalcTrigger,Trigger6M)),NA())</f>
        <v>2.0139564611848515E-2</v>
      </c>
      <c r="Q1749" s="178">
        <f>IFERROR(_xll.qlIndexFixing(ONIndex1Y,I1749,TRUE,_xll.ohTrigger(RecalcTrigger,Trigger1Y)),NA())</f>
        <v>2.0370524132407031E-2</v>
      </c>
    </row>
    <row r="1750" spans="2:17" x14ac:dyDescent="0.2">
      <c r="B1750" s="39" t="s">
        <v>42</v>
      </c>
      <c r="D1750" s="42">
        <f>_xll.qlCalendarAdvance(Calendar,$D1749,B1750,"f",FALSE)</f>
        <v>51658</v>
      </c>
      <c r="E1750" s="172">
        <f>_xll.qlInterestRateIndexValueDate(IndexON,D1750)</f>
        <v>51658</v>
      </c>
      <c r="F1750" s="188">
        <f>IFERROR(_xll.qlIndexFixing(IndexON,D1750,TRUE,_xll.ohTrigger(RecalcTrigger,TriggerON)),NA())</f>
        <v>1.919261964672514E-2</v>
      </c>
      <c r="H1750" s="42">
        <f>_xll.qlCalendarAdvance(Calendar,$H1749,B1750,"f",FALSE)</f>
        <v>51658</v>
      </c>
      <c r="I1750" s="172">
        <f>_xll.qlInterestRateIndexValueDate(Index1M,$H1750)</f>
        <v>51658</v>
      </c>
      <c r="J1750" s="177">
        <f>IFERROR(_xll.qlIndexFixing(Index1M,$H1750,TRUE,_xll.ohTrigger(RecalcTrigger,Trigger1M)),NA())</f>
        <v>1.9639625695395332E-2</v>
      </c>
      <c r="K1750" s="44">
        <f>IFERROR(_xll.qlIndexFixing(Index3M,H1750,TRUE,_xll.ohTrigger(RecalcTrigger,Trigger3M)),NA())</f>
        <v>2.0070692190478703E-2</v>
      </c>
      <c r="L1750" s="44">
        <f>IFERROR(_xll.qlIndexFixing(Index6M,$H1750,TRUE,_xll.ohTrigger(RecalcTrigger,Trigger6M)),NA())</f>
        <v>2.0218943020706318E-2</v>
      </c>
      <c r="M1750" s="178">
        <f>IFERROR(_xll.qlIndexFixing(Index1Y,$H1750,TRUE,_xll.ohTrigger(RecalcTrigger,Trigger1Y)),NA())</f>
        <v>2.05338205461012E-2</v>
      </c>
      <c r="N1750" s="177">
        <f>IFERROR(_xll.qlIndexFixing(ONIndex1M,I1750,TRUE,_xll.ohTrigger(RecalcTrigger,Trigger1M)),NA())</f>
        <v>1.9625167312417036E-2</v>
      </c>
      <c r="O1750" s="44">
        <f>IFERROR(_xll.qlIndexFixing(ONIndex3M,I1750,TRUE,_xll.ohTrigger(RecalcTrigger,Trigger3M)),NA())</f>
        <v>2.0032552480632182E-2</v>
      </c>
      <c r="P1750" s="44">
        <f>IFERROR(_xll.qlIndexFixing(ONIndex6M,I1750,TRUE,_xll.ohTrigger(RecalcTrigger,Trigger6M)),NA())</f>
        <v>2.0138264149953677E-2</v>
      </c>
      <c r="Q1750" s="178">
        <f>IFERROR(_xll.qlIndexFixing(ONIndex1Y,I1750,TRUE,_xll.ohTrigger(RecalcTrigger,Trigger1Y)),NA())</f>
        <v>2.0369438146202734E-2</v>
      </c>
    </row>
    <row r="1751" spans="2:17" x14ac:dyDescent="0.2">
      <c r="B1751" s="39" t="s">
        <v>42</v>
      </c>
      <c r="D1751" s="42">
        <f>_xll.qlCalendarAdvance(Calendar,$D1750,B1751,"f",FALSE)</f>
        <v>51665</v>
      </c>
      <c r="E1751" s="172">
        <f>_xll.qlInterestRateIndexValueDate(IndexON,D1751)</f>
        <v>51665</v>
      </c>
      <c r="F1751" s="188">
        <f>IFERROR(_xll.qlIndexFixing(IndexON,D1751,TRUE,_xll.ohTrigger(RecalcTrigger,TriggerON)),NA())</f>
        <v>1.9191159480459463E-2</v>
      </c>
      <c r="H1751" s="42">
        <f>_xll.qlCalendarAdvance(Calendar,$H1750,B1751,"f",FALSE)</f>
        <v>51665</v>
      </c>
      <c r="I1751" s="172">
        <f>_xll.qlInterestRateIndexValueDate(Index1M,$H1751)</f>
        <v>51665</v>
      </c>
      <c r="J1751" s="177">
        <f>IFERROR(_xll.qlIndexFixing(Index1M,$H1751,TRUE,_xll.ohTrigger(RecalcTrigger,Trigger1M)),NA())</f>
        <v>1.9638726570106423E-2</v>
      </c>
      <c r="K1751" s="44">
        <f>IFERROR(_xll.qlIndexFixing(Index3M,H1751,TRUE,_xll.ohTrigger(RecalcTrigger,Trigger3M)),NA())</f>
        <v>2.0068774172130804E-2</v>
      </c>
      <c r="L1751" s="44">
        <f>IFERROR(_xll.qlIndexFixing(Index6M,$H1751,TRUE,_xll.ohTrigger(RecalcTrigger,Trigger6M)),NA())</f>
        <v>2.0217196869729902E-2</v>
      </c>
      <c r="M1751" s="178">
        <f>IFERROR(_xll.qlIndexFixing(Index1Y,$H1751,TRUE,_xll.ohTrigger(RecalcTrigger,Trigger1Y)),NA())</f>
        <v>2.0531834457748976E-2</v>
      </c>
      <c r="N1751" s="177">
        <f>IFERROR(_xll.qlIndexFixing(ONIndex1M,I1751,TRUE,_xll.ohTrigger(RecalcTrigger,Trigger1M)),NA())</f>
        <v>1.962433951875342E-2</v>
      </c>
      <c r="O1751" s="44">
        <f>IFERROR(_xll.qlIndexFixing(ONIndex3M,I1751,TRUE,_xll.ohTrigger(RecalcTrigger,Trigger3M)),NA())</f>
        <v>2.0030831851800546E-2</v>
      </c>
      <c r="P1751" s="44">
        <f>IFERROR(_xll.qlIndexFixing(ONIndex6M,I1751,TRUE,_xll.ohTrigger(RecalcTrigger,Trigger6M)),NA())</f>
        <v>2.0136933097869569E-2</v>
      </c>
      <c r="Q1751" s="178">
        <f>IFERROR(_xll.qlIndexFixing(ONIndex1Y,I1751,TRUE,_xll.ohTrigger(RecalcTrigger,Trigger1Y)),NA())</f>
        <v>2.0368320298679299E-2</v>
      </c>
    </row>
    <row r="1752" spans="2:17" x14ac:dyDescent="0.2">
      <c r="B1752" s="39" t="s">
        <v>42</v>
      </c>
      <c r="D1752" s="42">
        <f>_xll.qlCalendarAdvance(Calendar,$D1751,B1752,"f",FALSE)</f>
        <v>51672</v>
      </c>
      <c r="E1752" s="172">
        <f>_xll.qlInterestRateIndexValueDate(IndexON,D1752)</f>
        <v>51672</v>
      </c>
      <c r="F1752" s="188">
        <f>IFERROR(_xll.qlIndexFixing(IndexON,D1752,TRUE,_xll.ohTrigger(RecalcTrigger,TriggerON)),NA())</f>
        <v>1.9189671532744423E-2</v>
      </c>
      <c r="H1752" s="42">
        <f>_xll.qlCalendarAdvance(Calendar,$H1751,B1752,"f",FALSE)</f>
        <v>51672</v>
      </c>
      <c r="I1752" s="172">
        <f>_xll.qlInterestRateIndexValueDate(Index1M,$H1752)</f>
        <v>51672</v>
      </c>
      <c r="J1752" s="177">
        <f>IFERROR(_xll.qlIndexFixing(Index1M,$H1752,TRUE,_xll.ohTrigger(RecalcTrigger,Trigger1M)),NA())</f>
        <v>1.9637795854167625E-2</v>
      </c>
      <c r="K1752" s="44">
        <f>IFERROR(_xll.qlIndexFixing(Index3M,H1752,TRUE,_xll.ohTrigger(RecalcTrigger,Trigger3M)),NA())</f>
        <v>2.0066827111592567E-2</v>
      </c>
      <c r="L1752" s="44">
        <f>IFERROR(_xll.qlIndexFixing(Index6M,$H1752,TRUE,_xll.ohTrigger(RecalcTrigger,Trigger6M)),NA())</f>
        <v>2.0215419821800942E-2</v>
      </c>
      <c r="M1752" s="178">
        <f>IFERROR(_xll.qlIndexFixing(Index1Y,$H1752,TRUE,_xll.ohTrigger(RecalcTrigger,Trigger1Y)),NA())</f>
        <v>2.05298158598195E-2</v>
      </c>
      <c r="N1752" s="177">
        <f>IFERROR(_xll.qlIndexFixing(ONIndex1M,I1752,TRUE,_xll.ohTrigger(RecalcTrigger,Trigger1M)),NA())</f>
        <v>1.9623480186983233E-2</v>
      </c>
      <c r="O1752" s="44">
        <f>IFERROR(_xll.qlIndexFixing(ONIndex3M,I1752,TRUE,_xll.ohTrigger(RecalcTrigger,Trigger3M)),NA())</f>
        <v>2.0029082324539704E-2</v>
      </c>
      <c r="P1752" s="44">
        <f>IFERROR(_xll.qlIndexFixing(ONIndex6M,I1752,TRUE,_xll.ohTrigger(RecalcTrigger,Trigger6M)),NA())</f>
        <v>2.0135571455758283E-2</v>
      </c>
      <c r="Q1752" s="178">
        <f>IFERROR(_xll.qlIndexFixing(ONIndex1Y,I1752,TRUE,_xll.ohTrigger(RecalcTrigger,Trigger1Y)),NA())</f>
        <v>2.0367170590079864E-2</v>
      </c>
    </row>
    <row r="1753" spans="2:17" x14ac:dyDescent="0.2">
      <c r="B1753" s="39" t="s">
        <v>42</v>
      </c>
      <c r="D1753" s="42">
        <f>_xll.qlCalendarAdvance(Calendar,$D1752,B1753,"f",FALSE)</f>
        <v>51679</v>
      </c>
      <c r="E1753" s="172">
        <f>_xll.qlInterestRateIndexValueDate(IndexON,D1753)</f>
        <v>51679</v>
      </c>
      <c r="F1753" s="188">
        <f>IFERROR(_xll.qlIndexFixing(IndexON,D1753,TRUE,_xll.ohTrigger(RecalcTrigger,TriggerON)),NA())</f>
        <v>1.9188155803661067E-2</v>
      </c>
      <c r="H1753" s="42">
        <f>_xll.qlCalendarAdvance(Calendar,$H1752,B1753,"f",FALSE)</f>
        <v>51679</v>
      </c>
      <c r="I1753" s="172">
        <f>_xll.qlInterestRateIndexValueDate(Index1M,$H1753)</f>
        <v>51679</v>
      </c>
      <c r="J1753" s="177">
        <f>IFERROR(_xll.qlIndexFixing(Index1M,$H1753,TRUE,_xll.ohTrigger(RecalcTrigger,Trigger1M)),NA())</f>
        <v>1.9636833547581473E-2</v>
      </c>
      <c r="K1753" s="44">
        <f>IFERROR(_xll.qlIndexFixing(Index3M,H1753,TRUE,_xll.ohTrigger(RecalcTrigger,Trigger3M)),NA())</f>
        <v>2.0064851008905409E-2</v>
      </c>
      <c r="L1753" s="44">
        <f>IFERROR(_xll.qlIndexFixing(Index6M,$H1753,TRUE,_xll.ohTrigger(RecalcTrigger,Trigger6M)),NA())</f>
        <v>2.021361187700137E-2</v>
      </c>
      <c r="M1753" s="178">
        <f>IFERROR(_xll.qlIndexFixing(Index1Y,$H1753,TRUE,_xll.ohTrigger(RecalcTrigger,Trigger1Y)),NA())</f>
        <v>2.0527764752505506E-2</v>
      </c>
      <c r="N1753" s="177">
        <f>IFERROR(_xll.qlIndexFixing(ONIndex1M,I1753,TRUE,_xll.ohTrigger(RecalcTrigger,Trigger1M)),NA())</f>
        <v>1.962258931702543E-2</v>
      </c>
      <c r="O1753" s="44">
        <f>IFERROR(_xll.qlIndexFixing(ONIndex3M,I1753,TRUE,_xll.ohTrigger(RecalcTrigger,Trigger3M)),NA())</f>
        <v>2.0027303898606519E-2</v>
      </c>
      <c r="P1753" s="44">
        <f>IFERROR(_xll.qlIndexFixing(ONIndex6M,I1753,TRUE,_xll.ohTrigger(RecalcTrigger,Trigger6M)),NA())</f>
        <v>2.0134179223538773E-2</v>
      </c>
      <c r="Q1753" s="178">
        <f>IFERROR(_xll.qlIndexFixing(ONIndex1Y,I1753,TRUE,_xll.ohTrigger(RecalcTrigger,Trigger1Y)),NA())</f>
        <v>2.0365989020323383E-2</v>
      </c>
    </row>
    <row r="1754" spans="2:17" x14ac:dyDescent="0.2">
      <c r="B1754" s="39" t="s">
        <v>42</v>
      </c>
      <c r="D1754" s="42">
        <f>_xll.qlCalendarAdvance(Calendar,$D1753,B1754,"f",FALSE)</f>
        <v>51686</v>
      </c>
      <c r="E1754" s="172">
        <f>_xll.qlInterestRateIndexValueDate(IndexON,D1754)</f>
        <v>51686</v>
      </c>
      <c r="F1754" s="188">
        <f>IFERROR(_xll.qlIndexFixing(IndexON,D1754,TRUE,_xll.ohTrigger(RecalcTrigger,TriggerON)),NA())</f>
        <v>1.91866122930473E-2</v>
      </c>
      <c r="H1754" s="42">
        <f>_xll.qlCalendarAdvance(Calendar,$H1753,B1754,"f",FALSE)</f>
        <v>51686</v>
      </c>
      <c r="I1754" s="172">
        <f>_xll.qlInterestRateIndexValueDate(Index1M,$H1754)</f>
        <v>51686</v>
      </c>
      <c r="J1754" s="177">
        <f>IFERROR(_xll.qlIndexFixing(Index1M,$H1754,TRUE,_xll.ohTrigger(RecalcTrigger,Trigger1M)),NA())</f>
        <v>1.9635839650365694E-2</v>
      </c>
      <c r="K1754" s="44">
        <f>IFERROR(_xll.qlIndexFixing(Index3M,H1754,TRUE,_xll.ohTrigger(RecalcTrigger,Trigger3M)),NA())</f>
        <v>2.0062845864115129E-2</v>
      </c>
      <c r="L1754" s="44">
        <f>IFERROR(_xll.qlIndexFixing(Index6M,$H1754,TRUE,_xll.ohTrigger(RecalcTrigger,Trigger6M)),NA())</f>
        <v>2.0213019104009348E-2</v>
      </c>
      <c r="M1754" s="178">
        <f>IFERROR(_xll.qlIndexFixing(Index1Y,$H1754,TRUE,_xll.ohTrigger(RecalcTrigger,Trigger1Y)),NA())</f>
        <v>2.0525681136002838E-2</v>
      </c>
      <c r="N1754" s="177">
        <f>IFERROR(_xll.qlIndexFixing(ONIndex1M,I1754,TRUE,_xll.ohTrigger(RecalcTrigger,Trigger1M)),NA())</f>
        <v>1.9621666908961055E-2</v>
      </c>
      <c r="O1754" s="44">
        <f>IFERROR(_xll.qlIndexFixing(ONIndex3M,I1754,TRUE,_xll.ohTrigger(RecalcTrigger,Trigger3M)),NA())</f>
        <v>2.0025496574244128E-2</v>
      </c>
      <c r="P1754" s="44">
        <f>IFERROR(_xll.qlIndexFixing(ONIndex6M,I1754,TRUE,_xll.ohTrigger(RecalcTrigger,Trigger6M)),NA())</f>
        <v>2.0132756401048946E-2</v>
      </c>
      <c r="Q1754" s="178">
        <f>IFERROR(_xll.qlIndexFixing(ONIndex1Y,I1754,TRUE,_xll.ohTrigger(RecalcTrigger,Trigger1Y)),NA())</f>
        <v>2.0364775589409856E-2</v>
      </c>
    </row>
    <row r="1755" spans="2:17" x14ac:dyDescent="0.2">
      <c r="B1755" s="39" t="s">
        <v>42</v>
      </c>
      <c r="D1755" s="42">
        <f>_xll.qlCalendarAdvance(Calendar,$D1754,B1755,"f",FALSE)</f>
        <v>51693</v>
      </c>
      <c r="E1755" s="172">
        <f>_xll.qlInterestRateIndexValueDate(IndexON,D1755)</f>
        <v>51693</v>
      </c>
      <c r="F1755" s="188">
        <f>IFERROR(_xll.qlIndexFixing(IndexON,D1755,TRUE,_xll.ohTrigger(RecalcTrigger,TriggerON)),NA())</f>
        <v>1.9185041000984171E-2</v>
      </c>
      <c r="H1755" s="42">
        <f>_xll.qlCalendarAdvance(Calendar,$H1754,B1755,"f",FALSE)</f>
        <v>51693</v>
      </c>
      <c r="I1755" s="172">
        <f>_xll.qlInterestRateIndexValueDate(Index1M,$H1755)</f>
        <v>51693</v>
      </c>
      <c r="J1755" s="177">
        <f>IFERROR(_xll.qlIndexFixing(Index1M,$H1755,TRUE,_xll.ohTrigger(RecalcTrigger,Trigger1M)),NA())</f>
        <v>1.9634814162522822E-2</v>
      </c>
      <c r="K1755" s="44">
        <f>IFERROR(_xll.qlIndexFixing(Index3M,H1755,TRUE,_xll.ohTrigger(RecalcTrigger,Trigger3M)),NA())</f>
        <v>2.0060811677264898E-2</v>
      </c>
      <c r="L1755" s="44">
        <f>IFERROR(_xll.qlIndexFixing(Index6M,$H1755,TRUE,_xll.ohTrigger(RecalcTrigger,Trigger6M)),NA())</f>
        <v>2.0211142434890056E-2</v>
      </c>
      <c r="M1755" s="178">
        <f>IFERROR(_xll.qlIndexFixing(Index1Y,$H1755,TRUE,_xll.ohTrigger(RecalcTrigger,Trigger1Y)),NA())</f>
        <v>2.0523565010510891E-2</v>
      </c>
      <c r="N1755" s="177">
        <f>IFERROR(_xll.qlIndexFixing(ONIndex1M,I1755,TRUE,_xll.ohTrigger(RecalcTrigger,Trigger1M)),NA())</f>
        <v>1.9620712962871156E-2</v>
      </c>
      <c r="O1755" s="44">
        <f>IFERROR(_xll.qlIndexFixing(ONIndex3M,I1755,TRUE,_xll.ohTrigger(RecalcTrigger,Trigger3M)),NA())</f>
        <v>2.0023660351452532E-2</v>
      </c>
      <c r="P1755" s="44">
        <f>IFERROR(_xll.qlIndexFixing(ONIndex6M,I1755,TRUE,_xll.ohTrigger(RecalcTrigger,Trigger6M)),NA())</f>
        <v>2.0131302988531941E-2</v>
      </c>
      <c r="Q1755" s="178">
        <f>IFERROR(_xll.qlIndexFixing(ONIndex1Y,I1755,TRUE,_xll.ohTrigger(RecalcTrigger,Trigger1Y)),NA())</f>
        <v>2.0363530297339283E-2</v>
      </c>
    </row>
    <row r="1756" spans="2:17" x14ac:dyDescent="0.2">
      <c r="B1756" s="39" t="s">
        <v>42</v>
      </c>
      <c r="D1756" s="42">
        <f>_xll.qlCalendarAdvance(Calendar,$D1755,B1756,"f",FALSE)</f>
        <v>51700</v>
      </c>
      <c r="E1756" s="172">
        <f>_xll.qlInterestRateIndexValueDate(IndexON,D1756)</f>
        <v>51700</v>
      </c>
      <c r="F1756" s="188">
        <f>IFERROR(_xll.qlIndexFixing(IndexON,D1756,TRUE,_xll.ohTrigger(RecalcTrigger,TriggerON)),NA())</f>
        <v>1.9183441927471678E-2</v>
      </c>
      <c r="H1756" s="42">
        <f>_xll.qlCalendarAdvance(Calendar,$H1755,B1756,"f",FALSE)</f>
        <v>51700</v>
      </c>
      <c r="I1756" s="172">
        <f>_xll.qlInterestRateIndexValueDate(Index1M,$H1756)</f>
        <v>51700</v>
      </c>
      <c r="J1756" s="177">
        <f>IFERROR(_xll.qlIndexFixing(Index1M,$H1756,TRUE,_xll.ohTrigger(RecalcTrigger,Trigger1M)),NA())</f>
        <v>1.9633757084057922E-2</v>
      </c>
      <c r="K1756" s="44">
        <f>IFERROR(_xll.qlIndexFixing(Index3M,H1756,TRUE,_xll.ohTrigger(RecalcTrigger,Trigger3M)),NA())</f>
        <v>2.0058748448397879E-2</v>
      </c>
      <c r="L1756" s="44">
        <f>IFERROR(_xll.qlIndexFixing(Index6M,$H1756,TRUE,_xll.ohTrigger(RecalcTrigger,Trigger6M)),NA())</f>
        <v>2.0209234864094927E-2</v>
      </c>
      <c r="M1756" s="178">
        <f>IFERROR(_xll.qlIndexFixing(Index1Y,$H1756,TRUE,_xll.ohTrigger(RecalcTrigger,Trigger1Y)),NA())</f>
        <v>2.0521416376231283E-2</v>
      </c>
      <c r="N1756" s="177">
        <f>IFERROR(_xll.qlIndexFixing(ONIndex1M,I1756,TRUE,_xll.ohTrigger(RecalcTrigger,Trigger1M)),NA())</f>
        <v>1.9619727478512594E-2</v>
      </c>
      <c r="O1756" s="44">
        <f>IFERROR(_xll.qlIndexFixing(ONIndex3M,I1756,TRUE,_xll.ohTrigger(RecalcTrigger,Trigger3M)),NA())</f>
        <v>2.0021795229907546E-2</v>
      </c>
      <c r="P1756" s="44">
        <f>IFERROR(_xll.qlIndexFixing(ONIndex6M,I1756,TRUE,_xll.ohTrigger(RecalcTrigger,Trigger6M)),NA())</f>
        <v>2.0129818985825665E-2</v>
      </c>
      <c r="Q1756" s="178">
        <f>IFERROR(_xll.qlIndexFixing(ONIndex1Y,I1756,TRUE,_xll.ohTrigger(RecalcTrigger,Trigger1Y)),NA())</f>
        <v>2.036225314419271E-2</v>
      </c>
    </row>
    <row r="1757" spans="2:17" x14ac:dyDescent="0.2">
      <c r="B1757" s="39" t="s">
        <v>42</v>
      </c>
      <c r="D1757" s="42">
        <f>_xll.qlCalendarAdvance(Calendar,$D1756,B1757,"f",FALSE)</f>
        <v>51707</v>
      </c>
      <c r="E1757" s="172">
        <f>_xll.qlInterestRateIndexValueDate(IndexON,D1757)</f>
        <v>51707</v>
      </c>
      <c r="F1757" s="188">
        <f>IFERROR(_xll.qlIndexFixing(IndexON,D1757,TRUE,_xll.ohTrigger(RecalcTrigger,TriggerON)),NA())</f>
        <v>1.9181815072590869E-2</v>
      </c>
      <c r="H1757" s="42">
        <f>_xll.qlCalendarAdvance(Calendar,$H1756,B1757,"f",FALSE)</f>
        <v>51707</v>
      </c>
      <c r="I1757" s="172">
        <f>_xll.qlInterestRateIndexValueDate(Index1M,$H1757)</f>
        <v>51707</v>
      </c>
      <c r="J1757" s="177">
        <f>IFERROR(_xll.qlIndexFixing(Index1M,$H1757,TRUE,_xll.ohTrigger(RecalcTrigger,Trigger1M)),NA())</f>
        <v>1.9633115402731858E-2</v>
      </c>
      <c r="K1757" s="44">
        <f>IFERROR(_xll.qlIndexFixing(Index3M,H1757,TRUE,_xll.ohTrigger(RecalcTrigger,Trigger3M)),NA())</f>
        <v>2.0056656177560764E-2</v>
      </c>
      <c r="L1757" s="44">
        <f>IFERROR(_xll.qlIndexFixing(Index6M,$H1757,TRUE,_xll.ohTrigger(RecalcTrigger,Trigger6M)),NA())</f>
        <v>2.0207296391713724E-2</v>
      </c>
      <c r="M1757" s="178">
        <f>IFERROR(_xll.qlIndexFixing(Index1Y,$H1757,TRUE,_xll.ohTrigger(RecalcTrigger,Trigger1Y)),NA())</f>
        <v>2.0519235233370292E-2</v>
      </c>
      <c r="N1757" s="177">
        <f>IFERROR(_xll.qlIndexFixing(ONIndex1M,I1757,TRUE,_xll.ohTrigger(RecalcTrigger,Trigger1M)),NA())</f>
        <v>1.9618710456128508E-2</v>
      </c>
      <c r="O1757" s="44">
        <f>IFERROR(_xll.qlIndexFixing(ONIndex3M,I1757,TRUE,_xll.ohTrigger(RecalcTrigger,Trigger3M)),NA())</f>
        <v>2.0019901210014401E-2</v>
      </c>
      <c r="P1757" s="44">
        <f>IFERROR(_xll.qlIndexFixing(ONIndex6M,I1757,TRUE,_xll.ohTrigger(RecalcTrigger,Trigger6M)),NA())</f>
        <v>2.0128304393011165E-2</v>
      </c>
      <c r="Q1757" s="178">
        <f>IFERROR(_xll.qlIndexFixing(ONIndex1Y,I1757,TRUE,_xll.ohTrigger(RecalcTrigger,Trigger1Y)),NA())</f>
        <v>2.0360944129889091E-2</v>
      </c>
    </row>
    <row r="1758" spans="2:17" x14ac:dyDescent="0.2">
      <c r="B1758" s="39" t="s">
        <v>42</v>
      </c>
      <c r="D1758" s="42">
        <f>_xll.qlCalendarAdvance(Calendar,$D1757,B1758,"f",FALSE)</f>
        <v>51714</v>
      </c>
      <c r="E1758" s="172">
        <f>_xll.qlInterestRateIndexValueDate(IndexON,D1758)</f>
        <v>51714</v>
      </c>
      <c r="F1758" s="188">
        <f>IFERROR(_xll.qlIndexFixing(IndexON,D1758,TRUE,_xll.ohTrigger(RecalcTrigger,TriggerON)),NA())</f>
        <v>1.9180160436098603E-2</v>
      </c>
      <c r="H1758" s="42">
        <f>_xll.qlCalendarAdvance(Calendar,$H1757,B1758,"f",FALSE)</f>
        <v>51714</v>
      </c>
      <c r="I1758" s="172">
        <f>_xll.qlInterestRateIndexValueDate(Index1M,$H1758)</f>
        <v>51714</v>
      </c>
      <c r="J1758" s="177">
        <f>IFERROR(_xll.qlIndexFixing(Index1M,$H1758,TRUE,_xll.ohTrigger(RecalcTrigger,Trigger1M)),NA())</f>
        <v>1.9631548155315225E-2</v>
      </c>
      <c r="K1758" s="44">
        <f>IFERROR(_xll.qlIndexFixing(Index3M,H1758,TRUE,_xll.ohTrigger(RecalcTrigger,Trigger3M)),NA())</f>
        <v>2.0054534864798478E-2</v>
      </c>
      <c r="L1758" s="44">
        <f>IFERROR(_xll.qlIndexFixing(Index6M,$H1758,TRUE,_xll.ohTrigger(RecalcTrigger,Trigger6M)),NA())</f>
        <v>2.0205327017836641E-2</v>
      </c>
      <c r="M1758" s="178">
        <f>IFERROR(_xll.qlIndexFixing(Index1Y,$H1758,TRUE,_xll.ohTrigger(RecalcTrigger,Trigger1Y)),NA())</f>
        <v>2.0517021582135309E-2</v>
      </c>
      <c r="N1758" s="177">
        <f>IFERROR(_xll.qlIndexFixing(ONIndex1M,I1758,TRUE,_xll.ohTrigger(RecalcTrigger,Trigger1M)),NA())</f>
        <v>1.9617661895556804E-2</v>
      </c>
      <c r="O1758" s="44">
        <f>IFERROR(_xll.qlIndexFixing(ONIndex3M,I1758,TRUE,_xll.ohTrigger(RecalcTrigger,Trigger3M)),NA())</f>
        <v>2.0017978291448912E-2</v>
      </c>
      <c r="P1758" s="44">
        <f>IFERROR(_xll.qlIndexFixing(ONIndex6M,I1758,TRUE,_xll.ohTrigger(RecalcTrigger,Trigger6M)),NA())</f>
        <v>2.0126759210169487E-2</v>
      </c>
      <c r="Q1758" s="178">
        <f>IFERROR(_xll.qlIndexFixing(ONIndex1Y,I1758,TRUE,_xll.ohTrigger(RecalcTrigger,Trigger1Y)),NA())</f>
        <v>2.035960325434738E-2</v>
      </c>
    </row>
    <row r="1759" spans="2:17" x14ac:dyDescent="0.2">
      <c r="B1759" s="39" t="s">
        <v>42</v>
      </c>
      <c r="D1759" s="42">
        <f>_xll.qlCalendarAdvance(Calendar,$D1758,B1759,"f",FALSE)</f>
        <v>51721</v>
      </c>
      <c r="E1759" s="172">
        <f>_xll.qlInterestRateIndexValueDate(IndexON,D1759)</f>
        <v>51721</v>
      </c>
      <c r="F1759" s="188">
        <f>IFERROR(_xll.qlIndexFixing(IndexON,D1759,TRUE,_xll.ohTrigger(RecalcTrigger,TriggerON)),NA())</f>
        <v>1.9178478018156975E-2</v>
      </c>
      <c r="H1759" s="42">
        <f>_xll.qlCalendarAdvance(Calendar,$H1758,B1759,"f",FALSE)</f>
        <v>51721</v>
      </c>
      <c r="I1759" s="172">
        <f>_xll.qlInterestRateIndexValueDate(Index1M,$H1759)</f>
        <v>51721</v>
      </c>
      <c r="J1759" s="177">
        <f>IFERROR(_xll.qlIndexFixing(Index1M,$H1759,TRUE,_xll.ohTrigger(RecalcTrigger,Trigger1M)),NA())</f>
        <v>1.9630396305055156E-2</v>
      </c>
      <c r="K1759" s="44">
        <f>IFERROR(_xll.qlIndexFixing(Index3M,H1759,TRUE,_xll.ohTrigger(RecalcTrigger,Trigger3M)),NA())</f>
        <v>2.0052384510156833E-2</v>
      </c>
      <c r="L1759" s="44">
        <f>IFERROR(_xll.qlIndexFixing(Index6M,$H1759,TRUE,_xll.ohTrigger(RecalcTrigger,Trigger6M)),NA())</f>
        <v>2.0203326742556055E-2</v>
      </c>
      <c r="M1759" s="178">
        <f>IFERROR(_xll.qlIndexFixing(Index1Y,$H1759,TRUE,_xll.ohTrigger(RecalcTrigger,Trigger1Y)),NA())</f>
        <v>2.0514775422738829E-2</v>
      </c>
      <c r="N1759" s="177">
        <f>IFERROR(_xll.qlIndexFixing(ONIndex1M,I1759,TRUE,_xll.ohTrigger(RecalcTrigger,Trigger1M)),NA())</f>
        <v>1.9616581796959576E-2</v>
      </c>
      <c r="O1759" s="44">
        <f>IFERROR(_xll.qlIndexFixing(ONIndex3M,I1759,TRUE,_xll.ohTrigger(RecalcTrigger,Trigger3M)),NA())</f>
        <v>2.0016026474454218E-2</v>
      </c>
      <c r="P1759" s="44">
        <f>IFERROR(_xll.qlIndexFixing(ONIndex6M,I1759,TRUE,_xll.ohTrigger(RecalcTrigger,Trigger6M)),NA())</f>
        <v>2.0125183437138539E-2</v>
      </c>
      <c r="Q1759" s="178">
        <f>IFERROR(_xll.qlIndexFixing(ONIndex1Y,I1759,TRUE,_xll.ohTrigger(RecalcTrigger,Trigger1Y)),NA())</f>
        <v>2.0358230517648623E-2</v>
      </c>
    </row>
    <row r="1760" spans="2:17" x14ac:dyDescent="0.2">
      <c r="B1760" s="39" t="s">
        <v>42</v>
      </c>
      <c r="D1760" s="42">
        <f>_xll.qlCalendarAdvance(Calendar,$D1759,B1760,"f",FALSE)</f>
        <v>51728</v>
      </c>
      <c r="E1760" s="172">
        <f>_xll.qlInterestRateIndexValueDate(IndexON,D1760)</f>
        <v>51728</v>
      </c>
      <c r="F1760" s="188">
        <f>IFERROR(_xll.qlIndexFixing(IndexON,D1760,TRUE,_xll.ohTrigger(RecalcTrigger,TriggerON)),NA())</f>
        <v>1.9176767818847029E-2</v>
      </c>
      <c r="H1760" s="42">
        <f>_xll.qlCalendarAdvance(Calendar,$H1759,B1760,"f",FALSE)</f>
        <v>51728</v>
      </c>
      <c r="I1760" s="172">
        <f>_xll.qlInterestRateIndexValueDate(Index1M,$H1760)</f>
        <v>51728</v>
      </c>
      <c r="J1760" s="177">
        <f>IFERROR(_xll.qlIndexFixing(Index1M,$H1760,TRUE,_xll.ohTrigger(RecalcTrigger,Trigger1M)),NA())</f>
        <v>1.9629212864208517E-2</v>
      </c>
      <c r="K1760" s="44">
        <f>IFERROR(_xll.qlIndexFixing(Index3M,H1760,TRUE,_xll.ohTrigger(RecalcTrigger,Trigger3M)),NA())</f>
        <v>2.0050205113684279E-2</v>
      </c>
      <c r="L1760" s="44">
        <f>IFERROR(_xll.qlIndexFixing(Index6M,$H1760,TRUE,_xll.ohTrigger(RecalcTrigger,Trigger6M)),NA())</f>
        <v>2.020129556596478E-2</v>
      </c>
      <c r="M1760" s="178">
        <f>IFERROR(_xll.qlIndexFixing(Index1Y,$H1760,TRUE,_xll.ohTrigger(RecalcTrigger,Trigger1Y)),NA())</f>
        <v>2.0512496755395349E-2</v>
      </c>
      <c r="N1760" s="177">
        <f>IFERROR(_xll.qlIndexFixing(ONIndex1M,I1760,TRUE,_xll.ohTrigger(RecalcTrigger,Trigger1M)),NA())</f>
        <v>1.9615470160174731E-2</v>
      </c>
      <c r="O1760" s="44">
        <f>IFERROR(_xll.qlIndexFixing(ONIndex3M,I1760,TRUE,_xll.ohTrigger(RecalcTrigger,Trigger3M)),NA())</f>
        <v>2.0014045758949273E-2</v>
      </c>
      <c r="P1760" s="44">
        <f>IFERROR(_xll.qlIndexFixing(ONIndex6M,I1760,TRUE,_xll.ohTrigger(RecalcTrigger,Trigger6M)),NA())</f>
        <v>2.0123577073999366E-2</v>
      </c>
      <c r="Q1760" s="178">
        <f>IFERROR(_xll.qlIndexFixing(ONIndex1Y,I1760,TRUE,_xll.ohTrigger(RecalcTrigger,Trigger1Y)),NA())</f>
        <v>2.0356825919954913E-2</v>
      </c>
    </row>
    <row r="1761" spans="2:17" x14ac:dyDescent="0.2">
      <c r="B1761" s="39" t="s">
        <v>42</v>
      </c>
      <c r="D1761" s="42">
        <f>_xll.qlCalendarAdvance(Calendar,$D1760,B1761,"f",FALSE)</f>
        <v>51735</v>
      </c>
      <c r="E1761" s="172">
        <f>_xll.qlInterestRateIndexValueDate(IndexON,D1761)</f>
        <v>51735</v>
      </c>
      <c r="F1761" s="188">
        <f>IFERROR(_xll.qlIndexFixing(IndexON,D1761,TRUE,_xll.ohTrigger(RecalcTrigger,TriggerON)),NA())</f>
        <v>1.9175029838006674E-2</v>
      </c>
      <c r="H1761" s="42">
        <f>_xll.qlCalendarAdvance(Calendar,$H1760,B1761,"f",FALSE)</f>
        <v>51735</v>
      </c>
      <c r="I1761" s="172">
        <f>_xll.qlInterestRateIndexValueDate(Index1M,$H1761)</f>
        <v>51735</v>
      </c>
      <c r="J1761" s="177">
        <f>IFERROR(_xll.qlIndexFixing(Index1M,$H1761,TRUE,_xll.ohTrigger(RecalcTrigger,Trigger1M)),NA())</f>
        <v>1.9627997832793037E-2</v>
      </c>
      <c r="K1761" s="44">
        <f>IFERROR(_xll.qlIndexFixing(Index3M,H1761,TRUE,_xll.ohTrigger(RecalcTrigger,Trigger3M)),NA())</f>
        <v>2.0047996675427508E-2</v>
      </c>
      <c r="L1761" s="44">
        <f>IFERROR(_xll.qlIndexFixing(Index6M,$H1761,TRUE,_xll.ohTrigger(RecalcTrigger,Trigger6M)),NA())</f>
        <v>2.0199233488158674E-2</v>
      </c>
      <c r="M1761" s="178">
        <f>IFERROR(_xll.qlIndexFixing(Index1Y,$H1761,TRUE,_xll.ohTrigger(RecalcTrigger,Trigger1Y)),NA())</f>
        <v>2.0510185580322249E-2</v>
      </c>
      <c r="N1761" s="177">
        <f>IFERROR(_xll.qlIndexFixing(ONIndex1M,I1761,TRUE,_xll.ohTrigger(RecalcTrigger,Trigger1M)),NA())</f>
        <v>1.9614326985283315E-2</v>
      </c>
      <c r="O1761" s="44">
        <f>IFERROR(_xll.qlIndexFixing(ONIndex3M,I1761,TRUE,_xll.ohTrigger(RecalcTrigger,Trigger3M)),NA())</f>
        <v>2.0012036144771983E-2</v>
      </c>
      <c r="P1761" s="44">
        <f>IFERROR(_xll.qlIndexFixing(ONIndex6M,I1761,TRUE,_xll.ohTrigger(RecalcTrigger,Trigger6M)),NA())</f>
        <v>2.0121940120670923E-2</v>
      </c>
      <c r="Q1761" s="178">
        <f>IFERROR(_xll.qlIndexFixing(ONIndex1Y,I1761,TRUE,_xll.ohTrigger(RecalcTrigger,Trigger1Y)),NA())</f>
        <v>2.035538946102311E-2</v>
      </c>
    </row>
    <row r="1762" spans="2:17" x14ac:dyDescent="0.2">
      <c r="B1762" s="39" t="s">
        <v>42</v>
      </c>
      <c r="D1762" s="42">
        <f>_xll.qlCalendarAdvance(Calendar,$D1761,B1762,"f",FALSE)</f>
        <v>51742</v>
      </c>
      <c r="E1762" s="172">
        <f>_xll.qlInterestRateIndexValueDate(IndexON,D1762)</f>
        <v>51742</v>
      </c>
      <c r="F1762" s="188">
        <f>IFERROR(_xll.qlIndexFixing(IndexON,D1762,TRUE,_xll.ohTrigger(RecalcTrigger,TriggerON)),NA())</f>
        <v>1.9173264075716956E-2</v>
      </c>
      <c r="H1762" s="42">
        <f>_xll.qlCalendarAdvance(Calendar,$H1761,B1762,"f",FALSE)</f>
        <v>51742</v>
      </c>
      <c r="I1762" s="172">
        <f>_xll.qlInterestRateIndexValueDate(Index1M,$H1762)</f>
        <v>51742</v>
      </c>
      <c r="J1762" s="177">
        <f>IFERROR(_xll.qlIndexFixing(Index1M,$H1762,TRUE,_xll.ohTrigger(RecalcTrigger,Trigger1M)),NA())</f>
        <v>1.9626751210816314E-2</v>
      </c>
      <c r="K1762" s="44">
        <f>IFERROR(_xll.qlIndexFixing(Index3M,H1762,TRUE,_xll.ohTrigger(RecalcTrigger,Trigger3M)),NA())</f>
        <v>2.0045759195435848E-2</v>
      </c>
      <c r="L1762" s="44">
        <f>IFERROR(_xll.qlIndexFixing(Index6M,$H1762,TRUE,_xll.ohTrigger(RecalcTrigger,Trigger6M)),NA())</f>
        <v>2.0195950028803727E-2</v>
      </c>
      <c r="M1762" s="178">
        <f>IFERROR(_xll.qlIndexFixing(Index1Y,$H1762,TRUE,_xll.ohTrigger(RecalcTrigger,Trigger1Y)),NA())</f>
        <v>2.0507841897740908E-2</v>
      </c>
      <c r="N1762" s="177">
        <f>IFERROR(_xll.qlIndexFixing(ONIndex1M,I1762,TRUE,_xll.ohTrigger(RecalcTrigger,Trigger1M)),NA())</f>
        <v>1.9613152272285328E-2</v>
      </c>
      <c r="O1762" s="44">
        <f>IFERROR(_xll.qlIndexFixing(ONIndex3M,I1762,TRUE,_xll.ohTrigger(RecalcTrigger,Trigger3M)),NA())</f>
        <v>2.0009997632246534E-2</v>
      </c>
      <c r="P1762" s="44">
        <f>IFERROR(_xll.qlIndexFixing(ONIndex6M,I1762,TRUE,_xll.ohTrigger(RecalcTrigger,Trigger6M)),NA())</f>
        <v>2.0120272577315301E-2</v>
      </c>
      <c r="Q1762" s="178">
        <f>IFERROR(_xll.qlIndexFixing(ONIndex1Y,I1762,TRUE,_xll.ohTrigger(RecalcTrigger,Trigger1Y)),NA())</f>
        <v>2.0353921140934261E-2</v>
      </c>
    </row>
    <row r="1763" spans="2:17" x14ac:dyDescent="0.2">
      <c r="B1763" s="39" t="s">
        <v>42</v>
      </c>
      <c r="D1763" s="42">
        <f>_xll.qlCalendarAdvance(Calendar,$D1762,B1763,"f",FALSE)</f>
        <v>51749</v>
      </c>
      <c r="E1763" s="172">
        <f>_xll.qlInterestRateIndexValueDate(IndexON,D1763)</f>
        <v>51749</v>
      </c>
      <c r="F1763" s="188">
        <f>IFERROR(_xll.qlIndexFixing(IndexON,D1763,TRUE,_xll.ohTrigger(RecalcTrigger,TriggerON)),NA())</f>
        <v>1.9171470531977874E-2</v>
      </c>
      <c r="H1763" s="42">
        <f>_xll.qlCalendarAdvance(Calendar,$H1762,B1763,"f",FALSE)</f>
        <v>51749</v>
      </c>
      <c r="I1763" s="172">
        <f>_xll.qlInterestRateIndexValueDate(Index1M,$H1763)</f>
        <v>51749</v>
      </c>
      <c r="J1763" s="177">
        <f>IFERROR(_xll.qlIndexFixing(Index1M,$H1763,TRUE,_xll.ohTrigger(RecalcTrigger,Trigger1M)),NA())</f>
        <v>1.9625472998283412E-2</v>
      </c>
      <c r="K1763" s="44">
        <f>IFERROR(_xll.qlIndexFixing(Index3M,H1763,TRUE,_xll.ohTrigger(RecalcTrigger,Trigger3M)),NA())</f>
        <v>2.004311064505826E-2</v>
      </c>
      <c r="L1763" s="44">
        <f>IFERROR(_xll.qlIndexFixing(Index6M,$H1763,TRUE,_xll.ohTrigger(RecalcTrigger,Trigger6M)),NA())</f>
        <v>2.0193043076136483E-2</v>
      </c>
      <c r="M1763" s="178">
        <f>IFERROR(_xll.qlIndexFixing(Index1Y,$H1763,TRUE,_xll.ohTrigger(RecalcTrigger,Trigger1Y)),NA())</f>
        <v>2.0505465707874704E-2</v>
      </c>
      <c r="N1763" s="177">
        <f>IFERROR(_xll.qlIndexFixing(ONIndex1M,I1763,TRUE,_xll.ohTrigger(RecalcTrigger,Trigger1M)),NA())</f>
        <v>1.9611946021180771E-2</v>
      </c>
      <c r="O1763" s="44">
        <f>IFERROR(_xll.qlIndexFixing(ONIndex3M,I1763,TRUE,_xll.ohTrigger(RecalcTrigger,Trigger3M)),NA())</f>
        <v>2.0007930221048742E-2</v>
      </c>
      <c r="P1763" s="44">
        <f>IFERROR(_xll.qlIndexFixing(ONIndex6M,I1763,TRUE,_xll.ohTrigger(RecalcTrigger,Trigger6M)),NA())</f>
        <v>2.0118574443851456E-2</v>
      </c>
      <c r="Q1763" s="178">
        <f>IFERROR(_xll.qlIndexFixing(ONIndex1Y,I1763,TRUE,_xll.ohTrigger(RecalcTrigger,Trigger1Y)),NA())</f>
        <v>2.0352420959688367E-2</v>
      </c>
    </row>
    <row r="1764" spans="2:17" x14ac:dyDescent="0.2">
      <c r="B1764" s="39" t="s">
        <v>42</v>
      </c>
      <c r="D1764" s="42">
        <f>_xll.qlCalendarAdvance(Calendar,$D1763,B1764,"f",FALSE)</f>
        <v>51756</v>
      </c>
      <c r="E1764" s="172">
        <f>_xll.qlInterestRateIndexValueDate(IndexON,D1764)</f>
        <v>51756</v>
      </c>
      <c r="F1764" s="188">
        <f>IFERROR(_xll.qlIndexFixing(IndexON,D1764,TRUE,_xll.ohTrigger(RecalcTrigger,TriggerON)),NA())</f>
        <v>1.9169649206870476E-2</v>
      </c>
      <c r="H1764" s="42">
        <f>_xll.qlCalendarAdvance(Calendar,$H1763,B1764,"f",FALSE)</f>
        <v>51756</v>
      </c>
      <c r="I1764" s="172">
        <f>_xll.qlInterestRateIndexValueDate(Index1M,$H1764)</f>
        <v>51756</v>
      </c>
      <c r="J1764" s="177">
        <f>IFERROR(_xll.qlIndexFixing(Index1M,$H1764,TRUE,_xll.ohTrigger(RecalcTrigger,Trigger1M)),NA())</f>
        <v>1.962416319521966E-2</v>
      </c>
      <c r="K1764" s="44">
        <f>IFERROR(_xll.qlIndexFixing(Index3M,H1764,TRUE,_xll.ohTrigger(RecalcTrigger,Trigger3M)),NA())</f>
        <v>2.0040817281757394E-2</v>
      </c>
      <c r="L1764" s="44">
        <f>IFERROR(_xll.qlIndexFixing(Index6M,$H1764,TRUE,_xll.ohTrigger(RecalcTrigger,Trigger6M)),NA())</f>
        <v>2.0190899921184249E-2</v>
      </c>
      <c r="M1764" s="178">
        <f>IFERROR(_xll.qlIndexFixing(Index1Y,$H1764,TRUE,_xll.ohTrigger(RecalcTrigger,Trigger1Y)),NA())</f>
        <v>2.0503057010951231E-2</v>
      </c>
      <c r="N1764" s="177">
        <f>IFERROR(_xll.qlIndexFixing(ONIndex1M,I1764,TRUE,_xll.ohTrigger(RecalcTrigger,Trigger1M)),NA())</f>
        <v>1.9610708232050689E-2</v>
      </c>
      <c r="O1764" s="44">
        <f>IFERROR(_xll.qlIndexFixing(ONIndex3M,I1764,TRUE,_xll.ohTrigger(RecalcTrigger,Trigger3M)),NA())</f>
        <v>2.0005833911421744E-2</v>
      </c>
      <c r="P1764" s="44">
        <f>IFERROR(_xll.qlIndexFixing(ONIndex6M,I1764,TRUE,_xll.ohTrigger(RecalcTrigger,Trigger6M)),NA())</f>
        <v>2.0116845720279386E-2</v>
      </c>
      <c r="Q1764" s="178">
        <f>IFERROR(_xll.qlIndexFixing(ONIndex1Y,I1764,TRUE,_xll.ohTrigger(RecalcTrigger,Trigger1Y)),NA())</f>
        <v>2.0350888917366472E-2</v>
      </c>
    </row>
    <row r="1765" spans="2:17" x14ac:dyDescent="0.2">
      <c r="B1765" s="39" t="s">
        <v>42</v>
      </c>
      <c r="D1765" s="42">
        <f>_xll.qlCalendarAdvance(Calendar,$D1764,B1765,"f",FALSE)</f>
        <v>51763</v>
      </c>
      <c r="E1765" s="172">
        <f>_xll.qlInterestRateIndexValueDate(IndexON,D1765)</f>
        <v>51763</v>
      </c>
      <c r="F1765" s="188">
        <f>IFERROR(_xll.qlIndexFixing(IndexON,D1765,TRUE,_xll.ohTrigger(RecalcTrigger,TriggerON)),NA())</f>
        <v>1.9167800100232668E-2</v>
      </c>
      <c r="H1765" s="42">
        <f>_xll.qlCalendarAdvance(Calendar,$H1764,B1765,"f",FALSE)</f>
        <v>51763</v>
      </c>
      <c r="I1765" s="172">
        <f>_xll.qlInterestRateIndexValueDate(Index1M,$H1765)</f>
        <v>51763</v>
      </c>
      <c r="J1765" s="177">
        <f>IFERROR(_xll.qlIndexFixing(Index1M,$H1765,TRUE,_xll.ohTrigger(RecalcTrigger,Trigger1M)),NA())</f>
        <v>1.9622821801619991E-2</v>
      </c>
      <c r="K1765" s="44">
        <f>IFERROR(_xll.qlIndexFixing(Index3M,H1765,TRUE,_xll.ohTrigger(RecalcTrigger,Trigger3M)),NA())</f>
        <v>2.0038494878441254E-2</v>
      </c>
      <c r="L1765" s="44">
        <f>IFERROR(_xll.qlIndexFixing(Index6M,$H1765,TRUE,_xll.ohTrigger(RecalcTrigger,Trigger6M)),NA())</f>
        <v>2.0188725873812655E-2</v>
      </c>
      <c r="M1765" s="178">
        <f>IFERROR(_xll.qlIndexFixing(Index1Y,$H1765,TRUE,_xll.ohTrigger(RecalcTrigger,Trigger1Y)),NA())</f>
        <v>2.0500615807200528E-2</v>
      </c>
      <c r="N1765" s="177">
        <f>IFERROR(_xll.qlIndexFixing(ONIndex1M,I1765,TRUE,_xll.ohTrigger(RecalcTrigger,Trigger1M)),NA())</f>
        <v>1.9609438904570897E-2</v>
      </c>
      <c r="O1765" s="44">
        <f>IFERROR(_xll.qlIndexFixing(ONIndex3M,I1765,TRUE,_xll.ohTrigger(RecalcTrigger,Trigger3M)),NA())</f>
        <v>2.0003708703284495E-2</v>
      </c>
      <c r="P1765" s="44">
        <f>IFERROR(_xll.qlIndexFixing(ONIndex6M,I1765,TRUE,_xll.ohTrigger(RecalcTrigger,Trigger6M)),NA())</f>
        <v>2.0115086406518046E-2</v>
      </c>
      <c r="Q1765" s="178">
        <f>IFERROR(_xll.qlIndexFixing(ONIndex1Y,I1765,TRUE,_xll.ohTrigger(RecalcTrigger,Trigger1Y)),NA())</f>
        <v>2.0349325013887531E-2</v>
      </c>
    </row>
    <row r="1766" spans="2:17" x14ac:dyDescent="0.2">
      <c r="B1766" s="39" t="s">
        <v>42</v>
      </c>
      <c r="D1766" s="42">
        <f>_xll.qlCalendarAdvance(Calendar,$D1765,B1766,"f",FALSE)</f>
        <v>51770</v>
      </c>
      <c r="E1766" s="172">
        <f>_xll.qlInterestRateIndexValueDate(IndexON,D1766)</f>
        <v>51770</v>
      </c>
      <c r="F1766" s="188">
        <f>IFERROR(_xll.qlIndexFixing(IndexON,D1766,TRUE,_xll.ohTrigger(RecalcTrigger,TriggerON)),NA())</f>
        <v>1.9165923212145497E-2</v>
      </c>
      <c r="H1766" s="42">
        <f>_xll.qlCalendarAdvance(Calendar,$H1765,B1766,"f",FALSE)</f>
        <v>51770</v>
      </c>
      <c r="I1766" s="172">
        <f>_xll.qlInterestRateIndexValueDate(Index1M,$H1766)</f>
        <v>51770</v>
      </c>
      <c r="J1766" s="177">
        <f>IFERROR(_xll.qlIndexFixing(Index1M,$H1766,TRUE,_xll.ohTrigger(RecalcTrigger,Trigger1M)),NA())</f>
        <v>1.9621448817502135E-2</v>
      </c>
      <c r="K1766" s="44">
        <f>IFERROR(_xll.qlIndexFixing(Index3M,H1766,TRUE,_xll.ohTrigger(RecalcTrigger,Trigger3M)),NA())</f>
        <v>2.0036518859092023E-2</v>
      </c>
      <c r="L1766" s="44">
        <f>IFERROR(_xll.qlIndexFixing(Index6M,$H1766,TRUE,_xll.ohTrigger(RecalcTrigger,Trigger6M)),NA())</f>
        <v>2.0186520934123792E-2</v>
      </c>
      <c r="M1766" s="178">
        <f>IFERROR(_xll.qlIndexFixing(Index1Y,$H1766,TRUE,_xll.ohTrigger(RecalcTrigger,Trigger1Y)),NA())</f>
        <v>2.0498142096855965E-2</v>
      </c>
      <c r="N1766" s="177">
        <f>IFERROR(_xll.qlIndexFixing(ONIndex1M,I1766,TRUE,_xll.ohTrigger(RecalcTrigger,Trigger1M)),NA())</f>
        <v>1.9608138039146628E-2</v>
      </c>
      <c r="O1766" s="44">
        <f>IFERROR(_xll.qlIndexFixing(ONIndex3M,I1766,TRUE,_xll.ohTrigger(RecalcTrigger,Trigger3M)),NA())</f>
        <v>2.0001554596555948E-2</v>
      </c>
      <c r="P1766" s="44">
        <f>IFERROR(_xll.qlIndexFixing(ONIndex6M,I1766,TRUE,_xll.ohTrigger(RecalcTrigger,Trigger6M)),NA())</f>
        <v>2.0113296502648481E-2</v>
      </c>
      <c r="Q1766" s="178">
        <f>IFERROR(_xll.qlIndexFixing(ONIndex1Y,I1766,TRUE,_xll.ohTrigger(RecalcTrigger,Trigger1Y)),NA())</f>
        <v>2.0347729249251545E-2</v>
      </c>
    </row>
    <row r="1767" spans="2:17" x14ac:dyDescent="0.2">
      <c r="B1767" s="39" t="s">
        <v>42</v>
      </c>
      <c r="D1767" s="42">
        <f>_xll.qlCalendarAdvance(Calendar,$D1766,B1767,"f",FALSE)</f>
        <v>51777</v>
      </c>
      <c r="E1767" s="172">
        <f>_xll.qlInterestRateIndexValueDate(IndexON,D1767)</f>
        <v>51777</v>
      </c>
      <c r="F1767" s="188">
        <f>IFERROR(_xll.qlIndexFixing(IndexON,D1767,TRUE,_xll.ohTrigger(RecalcTrigger,TriggerON)),NA())</f>
        <v>1.9164018542608963E-2</v>
      </c>
      <c r="H1767" s="42">
        <f>_xll.qlCalendarAdvance(Calendar,$H1766,B1767,"f",FALSE)</f>
        <v>51777</v>
      </c>
      <c r="I1767" s="172">
        <f>_xll.qlInterestRateIndexValueDate(Index1M,$H1767)</f>
        <v>51777</v>
      </c>
      <c r="J1767" s="177">
        <f>IFERROR(_xll.qlIndexFixing(Index1M,$H1767,TRUE,_xll.ohTrigger(RecalcTrigger,Trigger1M)),NA())</f>
        <v>1.9620044242876222E-2</v>
      </c>
      <c r="K1767" s="44">
        <f>IFERROR(_xll.qlIndexFixing(Index3M,H1767,TRUE,_xll.ohTrigger(RecalcTrigger,Trigger3M)),NA())</f>
        <v>2.0034136171165038E-2</v>
      </c>
      <c r="L1767" s="44">
        <f>IFERROR(_xll.qlIndexFixing(Index6M,$H1767,TRUE,_xll.ohTrigger(RecalcTrigger,Trigger6M)),NA())</f>
        <v>2.0184670919123182E-2</v>
      </c>
      <c r="M1767" s="178">
        <f>IFERROR(_xll.qlIndexFixing(Index1Y,$H1767,TRUE,_xll.ohTrigger(RecalcTrigger,Trigger1Y)),NA())</f>
        <v>2.0495635880154017E-2</v>
      </c>
      <c r="N1767" s="177">
        <f>IFERROR(_xll.qlIndexFixing(ONIndex1M,I1767,TRUE,_xll.ohTrigger(RecalcTrigger,Trigger1M)),NA())</f>
        <v>1.9606805635615787E-2</v>
      </c>
      <c r="O1767" s="44">
        <f>IFERROR(_xll.qlIndexFixing(ONIndex3M,I1767,TRUE,_xll.ohTrigger(RecalcTrigger,Trigger3M)),NA())</f>
        <v>1.999937159131715E-2</v>
      </c>
      <c r="P1767" s="44">
        <f>IFERROR(_xll.qlIndexFixing(ONIndex6M,I1767,TRUE,_xll.ohTrigger(RecalcTrigger,Trigger6M)),NA())</f>
        <v>2.0111476008670692E-2</v>
      </c>
      <c r="Q1767" s="178">
        <f>IFERROR(_xll.qlIndexFixing(ONIndex1Y,I1767,TRUE,_xll.ohTrigger(RecalcTrigger,Trigger1Y)),NA())</f>
        <v>2.0346101623377466E-2</v>
      </c>
    </row>
    <row r="1768" spans="2:17" x14ac:dyDescent="0.2">
      <c r="B1768" s="39" t="s">
        <v>42</v>
      </c>
      <c r="D1768" s="42">
        <f>_xll.qlCalendarAdvance(Calendar,$D1767,B1768,"f",FALSE)</f>
        <v>51784</v>
      </c>
      <c r="E1768" s="172">
        <f>_xll.qlInterestRateIndexValueDate(IndexON,D1768)</f>
        <v>51784</v>
      </c>
      <c r="F1768" s="188">
        <f>IFERROR(_xll.qlIndexFixing(IndexON,D1768,TRUE,_xll.ohTrigger(RecalcTrigger,TriggerON)),NA())</f>
        <v>1.9162086091623065E-2</v>
      </c>
      <c r="H1768" s="42">
        <f>_xll.qlCalendarAdvance(Calendar,$H1767,B1768,"f",FALSE)</f>
        <v>51784</v>
      </c>
      <c r="I1768" s="172">
        <f>_xll.qlInterestRateIndexValueDate(Index1M,$H1768)</f>
        <v>51784</v>
      </c>
      <c r="J1768" s="177">
        <f>IFERROR(_xll.qlIndexFixing(Index1M,$H1768,TRUE,_xll.ohTrigger(RecalcTrigger,Trigger1M)),NA())</f>
        <v>1.9618608077754916E-2</v>
      </c>
      <c r="K1768" s="44">
        <f>IFERROR(_xll.qlIndexFixing(Index3M,H1768,TRUE,_xll.ohTrigger(RecalcTrigger,Trigger3M)),NA())</f>
        <v>2.0031724441806207E-2</v>
      </c>
      <c r="L1768" s="44">
        <f>IFERROR(_xll.qlIndexFixing(Index6M,$H1768,TRUE,_xll.ohTrigger(RecalcTrigger,Trigger6M)),NA())</f>
        <v>2.0182401863691322E-2</v>
      </c>
      <c r="M1768" s="178">
        <f>IFERROR(_xll.qlIndexFixing(Index1Y,$H1768,TRUE,_xll.ohTrigger(RecalcTrigger,Trigger1Y)),NA())</f>
        <v>2.049309715733405E-2</v>
      </c>
      <c r="N1768" s="177">
        <f>IFERROR(_xll.qlIndexFixing(ONIndex1M,I1768,TRUE,_xll.ohTrigger(RecalcTrigger,Trigger1M)),NA())</f>
        <v>1.9605441693816283E-2</v>
      </c>
      <c r="O1768" s="44">
        <f>IFERROR(_xll.qlIndexFixing(ONIndex3M,I1768,TRUE,_xll.ohTrigger(RecalcTrigger,Trigger3M)),NA())</f>
        <v>1.99971596875681E-2</v>
      </c>
      <c r="P1768" s="44">
        <f>IFERROR(_xll.qlIndexFixing(ONIndex6M,I1768,TRUE,_xll.ohTrigger(RecalcTrigger,Trigger6M)),NA())</f>
        <v>2.0109624924584679E-2</v>
      </c>
      <c r="Q1768" s="178">
        <f>IFERROR(_xll.qlIndexFixing(ONIndex1Y,I1768,TRUE,_xll.ohTrigger(RecalcTrigger,Trigger1Y)),NA())</f>
        <v>2.0344442136346341E-2</v>
      </c>
    </row>
    <row r="1769" spans="2:17" x14ac:dyDescent="0.2">
      <c r="B1769" s="39" t="s">
        <v>42</v>
      </c>
      <c r="D1769" s="42">
        <f>_xll.qlCalendarAdvance(Calendar,$D1768,B1769,"f",FALSE)</f>
        <v>51791</v>
      </c>
      <c r="E1769" s="172">
        <f>_xll.qlInterestRateIndexValueDate(IndexON,D1769)</f>
        <v>51791</v>
      </c>
      <c r="F1769" s="188">
        <f>IFERROR(_xll.qlIndexFixing(IndexON,D1769,TRUE,_xll.ohTrigger(RecalcTrigger,TriggerON)),NA())</f>
        <v>1.9160125859187804E-2</v>
      </c>
      <c r="H1769" s="42">
        <f>_xll.qlCalendarAdvance(Calendar,$H1768,B1769,"f",FALSE)</f>
        <v>51791</v>
      </c>
      <c r="I1769" s="172">
        <f>_xll.qlInterestRateIndexValueDate(Index1M,$H1769)</f>
        <v>51791</v>
      </c>
      <c r="J1769" s="177">
        <f>IFERROR(_xll.qlIndexFixing(Index1M,$H1769,TRUE,_xll.ohTrigger(RecalcTrigger,Trigger1M)),NA())</f>
        <v>1.9617140322150881E-2</v>
      </c>
      <c r="K1769" s="44">
        <f>IFERROR(_xll.qlIndexFixing(Index3M,H1769,TRUE,_xll.ohTrigger(RecalcTrigger,Trigger3M)),NA())</f>
        <v>2.0029283671067512E-2</v>
      </c>
      <c r="L1769" s="44">
        <f>IFERROR(_xll.qlIndexFixing(Index6M,$H1769,TRUE,_xll.ohTrigger(RecalcTrigger,Trigger6M)),NA())</f>
        <v>2.0180101914567452E-2</v>
      </c>
      <c r="M1769" s="178">
        <f>IFERROR(_xll.qlIndexFixing(Index1Y,$H1769,TRUE,_xll.ohTrigger(RecalcTrigger,Trigger1Y)),NA())</f>
        <v>2.0490525928638537E-2</v>
      </c>
      <c r="N1769" s="177">
        <f>IFERROR(_xll.qlIndexFixing(ONIndex1M,I1769,TRUE,_xll.ohTrigger(RecalcTrigger,Trigger1M)),NA())</f>
        <v>1.9604046213991255E-2</v>
      </c>
      <c r="O1769" s="44">
        <f>IFERROR(_xll.qlIndexFixing(ONIndex3M,I1769,TRUE,_xll.ohTrigger(RecalcTrigger,Trigger3M)),NA())</f>
        <v>1.9994918885308799E-2</v>
      </c>
      <c r="P1769" s="44">
        <f>IFERROR(_xll.qlIndexFixing(ONIndex6M,I1769,TRUE,_xll.ohTrigger(RecalcTrigger,Trigger6M)),NA())</f>
        <v>2.0107743250309396E-2</v>
      </c>
      <c r="Q1769" s="178">
        <f>IFERROR(_xll.qlIndexFixing(ONIndex1Y,I1769,TRUE,_xll.ohTrigger(RecalcTrigger,Trigger1Y)),NA())</f>
        <v>2.0342750788320263E-2</v>
      </c>
    </row>
    <row r="1770" spans="2:17" x14ac:dyDescent="0.2">
      <c r="B1770" s="39" t="s">
        <v>42</v>
      </c>
      <c r="D1770" s="42">
        <f>_xll.qlCalendarAdvance(Calendar,$D1769,B1770,"f",FALSE)</f>
        <v>51798</v>
      </c>
      <c r="E1770" s="172">
        <f>_xll.qlInterestRateIndexValueDate(IndexON,D1770)</f>
        <v>51798</v>
      </c>
      <c r="F1770" s="188">
        <f>IFERROR(_xll.qlIndexFixing(IndexON,D1770,TRUE,_xll.ohTrigger(RecalcTrigger,TriggerON)),NA())</f>
        <v>1.915813784530318E-2</v>
      </c>
      <c r="H1770" s="42">
        <f>_xll.qlCalendarAdvance(Calendar,$H1769,B1770,"f",FALSE)</f>
        <v>51798</v>
      </c>
      <c r="I1770" s="172">
        <f>_xll.qlInterestRateIndexValueDate(Index1M,$H1770)</f>
        <v>51798</v>
      </c>
      <c r="J1770" s="177">
        <f>IFERROR(_xll.qlIndexFixing(Index1M,$H1770,TRUE,_xll.ohTrigger(RecalcTrigger,Trigger1M)),NA())</f>
        <v>1.9615640976076779E-2</v>
      </c>
      <c r="K1770" s="44">
        <f>IFERROR(_xll.qlIndexFixing(Index3M,H1770,TRUE,_xll.ohTrigger(RecalcTrigger,Trigger3M)),NA())</f>
        <v>2.002681385900092E-2</v>
      </c>
      <c r="L1770" s="44">
        <f>IFERROR(_xll.qlIndexFixing(Index6M,$H1770,TRUE,_xll.ohTrigger(RecalcTrigger,Trigger6M)),NA())</f>
        <v>2.0177771071857562E-2</v>
      </c>
      <c r="M1770" s="178">
        <f>IFERROR(_xll.qlIndexFixing(Index1Y,$H1770,TRUE,_xll.ohTrigger(RecalcTrigger,Trigger1Y)),NA())</f>
        <v>2.0487922194313946E-2</v>
      </c>
      <c r="N1770" s="177">
        <f>IFERROR(_xll.qlIndexFixing(ONIndex1M,I1770,TRUE,_xll.ohTrigger(RecalcTrigger,Trigger1M)),NA())</f>
        <v>1.9602619196140703E-2</v>
      </c>
      <c r="O1770" s="44">
        <f>IFERROR(_xll.qlIndexFixing(ONIndex3M,I1770,TRUE,_xll.ohTrigger(RecalcTrigger,Trigger3M)),NA())</f>
        <v>1.9992649184539246E-2</v>
      </c>
      <c r="P1770" s="44">
        <f>IFERROR(_xll.qlIndexFixing(ONIndex6M,I1770,TRUE,_xll.ohTrigger(RecalcTrigger,Trigger6M)),NA())</f>
        <v>2.010583098608798E-2</v>
      </c>
      <c r="Q1770" s="178">
        <f>IFERROR(_xll.qlIndexFixing(ONIndex1Y,I1770,TRUE,_xll.ohTrigger(RecalcTrigger,Trigger1Y)),NA())</f>
        <v>2.0341027579137139E-2</v>
      </c>
    </row>
    <row r="1771" spans="2:17" x14ac:dyDescent="0.2">
      <c r="B1771" s="39" t="s">
        <v>42</v>
      </c>
      <c r="D1771" s="42">
        <f>_xll.qlCalendarAdvance(Calendar,$D1770,B1771,"f",FALSE)</f>
        <v>51805</v>
      </c>
      <c r="E1771" s="172">
        <f>_xll.qlInterestRateIndexValueDate(IndexON,D1771)</f>
        <v>51805</v>
      </c>
      <c r="F1771" s="188">
        <f>IFERROR(_xll.qlIndexFixing(IndexON,D1771,TRUE,_xll.ohTrigger(RecalcTrigger,TriggerON)),NA())</f>
        <v>1.9156122049969193E-2</v>
      </c>
      <c r="H1771" s="42">
        <f>_xll.qlCalendarAdvance(Calendar,$H1770,B1771,"f",FALSE)</f>
        <v>51805</v>
      </c>
      <c r="I1771" s="172">
        <f>_xll.qlInterestRateIndexValueDate(Index1M,$H1771)</f>
        <v>51805</v>
      </c>
      <c r="J1771" s="177">
        <f>IFERROR(_xll.qlIndexFixing(Index1M,$H1771,TRUE,_xll.ohTrigger(RecalcTrigger,Trigger1M)),NA())</f>
        <v>1.9612865595297048E-2</v>
      </c>
      <c r="K1771" s="44">
        <f>IFERROR(_xll.qlIndexFixing(Index3M,H1771,TRUE,_xll.ohTrigger(RecalcTrigger,Trigger3M)),NA())</f>
        <v>2.0024315005661937E-2</v>
      </c>
      <c r="L1771" s="44">
        <f>IFERROR(_xll.qlIndexFixing(Index6M,$H1771,TRUE,_xll.ohTrigger(RecalcTrigger,Trigger6M)),NA())</f>
        <v>2.0175032854454711E-2</v>
      </c>
      <c r="M1771" s="178">
        <f>IFERROR(_xll.qlIndexFixing(Index1Y,$H1771,TRUE,_xll.ohTrigger(RecalcTrigger,Trigger1Y)),NA())</f>
        <v>2.0485285954608079E-2</v>
      </c>
      <c r="N1771" s="177">
        <f>IFERROR(_xll.qlIndexFixing(ONIndex1M,I1771,TRUE,_xll.ohTrigger(RecalcTrigger,Trigger1M)),NA())</f>
        <v>1.9601160640102533E-2</v>
      </c>
      <c r="O1771" s="44">
        <f>IFERROR(_xll.qlIndexFixing(ONIndex3M,I1771,TRUE,_xll.ohTrigger(RecalcTrigger,Trigger3M)),NA())</f>
        <v>1.9990350585178396E-2</v>
      </c>
      <c r="P1771" s="44">
        <f>IFERROR(_xll.qlIndexFixing(ONIndex6M,I1771,TRUE,_xll.ohTrigger(RecalcTrigger,Trigger6M)),NA())</f>
        <v>2.0103888131677294E-2</v>
      </c>
      <c r="Q1771" s="178">
        <f>IFERROR(_xll.qlIndexFixing(ONIndex1Y,I1771,TRUE,_xll.ohTrigger(RecalcTrigger,Trigger1Y)),NA())</f>
        <v>2.0339272508715922E-2</v>
      </c>
    </row>
    <row r="1772" spans="2:17" x14ac:dyDescent="0.2">
      <c r="B1772" s="39" t="s">
        <v>42</v>
      </c>
      <c r="D1772" s="42">
        <f>_xll.qlCalendarAdvance(Calendar,$D1771,B1772,"f",FALSE)</f>
        <v>51812</v>
      </c>
      <c r="E1772" s="172">
        <f>_xll.qlInterestRateIndexValueDate(IndexON,D1772)</f>
        <v>51812</v>
      </c>
      <c r="F1772" s="188">
        <f>IFERROR(_xll.qlIndexFixing(IndexON,D1772,TRUE,_xll.ohTrigger(RecalcTrigger,TriggerON)),NA())</f>
        <v>1.9154078473104796E-2</v>
      </c>
      <c r="H1772" s="42">
        <f>_xll.qlCalendarAdvance(Calendar,$H1771,B1772,"f",FALSE)</f>
        <v>51812</v>
      </c>
      <c r="I1772" s="172">
        <f>_xll.qlInterestRateIndexValueDate(Index1M,$H1772)</f>
        <v>51812</v>
      </c>
      <c r="J1772" s="177">
        <f>IFERROR(_xll.qlIndexFixing(Index1M,$H1772,TRUE,_xll.ohTrigger(RecalcTrigger,Trigger1M)),NA())</f>
        <v>1.9612547512561432E-2</v>
      </c>
      <c r="K1772" s="44">
        <f>IFERROR(_xll.qlIndexFixing(Index3M,H1772,TRUE,_xll.ohTrigger(RecalcTrigger,Trigger3M)),NA())</f>
        <v>2.0021787111103414E-2</v>
      </c>
      <c r="L1772" s="44">
        <f>IFERROR(_xll.qlIndexFixing(Index6M,$H1772,TRUE,_xll.ohTrigger(RecalcTrigger,Trigger6M)),NA())</f>
        <v>2.0172642563008401E-2</v>
      </c>
      <c r="M1772" s="178">
        <f>IFERROR(_xll.qlIndexFixing(Index1Y,$H1772,TRUE,_xll.ohTrigger(RecalcTrigger,Trigger1Y)),NA())</f>
        <v>2.0482617209773624E-2</v>
      </c>
      <c r="N1772" s="177">
        <f>IFERROR(_xll.qlIndexFixing(ONIndex1M,I1772,TRUE,_xll.ohTrigger(RecalcTrigger,Trigger1M)),NA())</f>
        <v>1.9599670545957792E-2</v>
      </c>
      <c r="O1772" s="44">
        <f>IFERROR(_xll.qlIndexFixing(ONIndex3M,I1772,TRUE,_xll.ohTrigger(RecalcTrigger,Trigger3M)),NA())</f>
        <v>1.9988023087307294E-2</v>
      </c>
      <c r="P1772" s="44">
        <f>IFERROR(_xll.qlIndexFixing(ONIndex6M,I1772,TRUE,_xll.ohTrigger(RecalcTrigger,Trigger6M)),NA())</f>
        <v>2.0101914687158384E-2</v>
      </c>
      <c r="Q1772" s="178">
        <f>IFERROR(_xll.qlIndexFixing(ONIndex1Y,I1772,TRUE,_xll.ohTrigger(RecalcTrigger,Trigger1Y)),NA())</f>
        <v>2.0337485577218706E-2</v>
      </c>
    </row>
    <row r="1773" spans="2:17" x14ac:dyDescent="0.2">
      <c r="B1773" s="39" t="s">
        <v>42</v>
      </c>
      <c r="D1773" s="42">
        <f>_xll.qlCalendarAdvance(Calendar,$D1772,B1773,"f",FALSE)</f>
        <v>51819</v>
      </c>
      <c r="E1773" s="172">
        <f>_xll.qlInterestRateIndexValueDate(IndexON,D1773)</f>
        <v>51819</v>
      </c>
      <c r="F1773" s="188">
        <f>IFERROR(_xll.qlIndexFixing(IndexON,D1773,TRUE,_xll.ohTrigger(RecalcTrigger,TriggerON)),NA())</f>
        <v>1.9152007114953129E-2</v>
      </c>
      <c r="H1773" s="42">
        <f>_xll.qlCalendarAdvance(Calendar,$H1772,B1773,"f",FALSE)</f>
        <v>51819</v>
      </c>
      <c r="I1773" s="172">
        <f>_xll.qlInterestRateIndexValueDate(Index1M,$H1773)</f>
        <v>51819</v>
      </c>
      <c r="J1773" s="177">
        <f>IFERROR(_xll.qlIndexFixing(Index1M,$H1773,TRUE,_xll.ohTrigger(RecalcTrigger,Trigger1M)),NA())</f>
        <v>1.9610953395145514E-2</v>
      </c>
      <c r="K1773" s="44">
        <f>IFERROR(_xll.qlIndexFixing(Index3M,H1773,TRUE,_xll.ohTrigger(RecalcTrigger,Trigger3M)),NA())</f>
        <v>2.0019230175381732E-2</v>
      </c>
      <c r="L1773" s="44">
        <f>IFERROR(_xll.qlIndexFixing(Index6M,$H1773,TRUE,_xll.ohTrigger(RecalcTrigger,Trigger6M)),NA())</f>
        <v>2.0170221379974242E-2</v>
      </c>
      <c r="M1773" s="178">
        <f>IFERROR(_xll.qlIndexFixing(Index1Y,$H1773,TRUE,_xll.ohTrigger(RecalcTrigger,Trigger1Y)),NA())</f>
        <v>2.0479915960065487E-2</v>
      </c>
      <c r="N1773" s="177">
        <f>IFERROR(_xll.qlIndexFixing(ONIndex1M,I1773,TRUE,_xll.ohTrigger(RecalcTrigger,Trigger1M)),NA())</f>
        <v>1.9598148913706481E-2</v>
      </c>
      <c r="O1773" s="44">
        <f>IFERROR(_xll.qlIndexFixing(ONIndex3M,I1773,TRUE,_xll.ohTrigger(RecalcTrigger,Trigger3M)),NA())</f>
        <v>1.9985666691006987E-2</v>
      </c>
      <c r="P1773" s="44">
        <f>IFERROR(_xll.qlIndexFixing(ONIndex6M,I1773,TRUE,_xll.ohTrigger(RecalcTrigger,Trigger6M)),NA())</f>
        <v>2.009991065253125E-2</v>
      </c>
      <c r="Q1773" s="178">
        <f>IFERROR(_xll.qlIndexFixing(ONIndex1Y,I1773,TRUE,_xll.ohTrigger(RecalcTrigger,Trigger1Y)),NA())</f>
        <v>2.033566678464549E-2</v>
      </c>
    </row>
    <row r="1774" spans="2:17" x14ac:dyDescent="0.2">
      <c r="B1774" s="39" t="s">
        <v>42</v>
      </c>
      <c r="D1774" s="42">
        <f>_xll.qlCalendarAdvance(Calendar,$D1773,B1774,"f",FALSE)</f>
        <v>51826</v>
      </c>
      <c r="E1774" s="172">
        <f>_xll.qlInterestRateIndexValueDate(IndexON,D1774)</f>
        <v>51826</v>
      </c>
      <c r="F1774" s="188">
        <f>IFERROR(_xll.qlIndexFixing(IndexON,D1774,TRUE,_xll.ohTrigger(RecalcTrigger,TriggerON)),NA())</f>
        <v>1.9149907975190006E-2</v>
      </c>
      <c r="H1774" s="42">
        <f>_xll.qlCalendarAdvance(Calendar,$H1773,B1774,"f",FALSE)</f>
        <v>51826</v>
      </c>
      <c r="I1774" s="172">
        <f>_xll.qlInterestRateIndexValueDate(Index1M,$H1774)</f>
        <v>51826</v>
      </c>
      <c r="J1774" s="177">
        <f>IFERROR(_xll.qlIndexFixing(Index1M,$H1774,TRUE,_xll.ohTrigger(RecalcTrigger,Trigger1M)),NA())</f>
        <v>1.9609327687312716E-2</v>
      </c>
      <c r="K1774" s="44">
        <f>IFERROR(_xll.qlIndexFixing(Index3M,H1774,TRUE,_xll.ohTrigger(RecalcTrigger,Trigger3M)),NA())</f>
        <v>2.0016644198554156E-2</v>
      </c>
      <c r="L1774" s="44">
        <f>IFERROR(_xll.qlIndexFixing(Index6M,$H1774,TRUE,_xll.ohTrigger(RecalcTrigger,Trigger6M)),NA())</f>
        <v>2.0167769305464617E-2</v>
      </c>
      <c r="M1774" s="178">
        <f>IFERROR(_xll.qlIndexFixing(Index1Y,$H1774,TRUE,_xll.ohTrigger(RecalcTrigger,Trigger1Y)),NA())</f>
        <v>2.0477182205741906E-2</v>
      </c>
      <c r="N1774" s="177">
        <f>IFERROR(_xll.qlIndexFixing(ONIndex1M,I1774,TRUE,_xll.ohTrigger(RecalcTrigger,Trigger1M)),NA())</f>
        <v>1.9596595743348599E-2</v>
      </c>
      <c r="O1774" s="44">
        <f>IFERROR(_xll.qlIndexFixing(ONIndex3M,I1774,TRUE,_xll.ohTrigger(RecalcTrigger,Trigger3M)),NA())</f>
        <v>1.9983281396115382E-2</v>
      </c>
      <c r="P1774" s="44">
        <f>IFERROR(_xll.qlIndexFixing(ONIndex6M,I1774,TRUE,_xll.ohTrigger(RecalcTrigger,Trigger6M)),NA())</f>
        <v>2.0097876027714845E-2</v>
      </c>
      <c r="Q1774" s="178">
        <f>IFERROR(_xll.qlIndexFixing(ONIndex1Y,I1774,TRUE,_xll.ohTrigger(RecalcTrigger,Trigger1Y)),NA())</f>
        <v>2.0333816130834181E-2</v>
      </c>
    </row>
    <row r="1775" spans="2:17" x14ac:dyDescent="0.2">
      <c r="B1775" s="39" t="s">
        <v>42</v>
      </c>
      <c r="D1775" s="42">
        <f>_xll.qlCalendarAdvance(Calendar,$D1774,B1775,"f",FALSE)</f>
        <v>51833</v>
      </c>
      <c r="E1775" s="172">
        <f>_xll.qlInterestRateIndexValueDate(IndexON,D1775)</f>
        <v>51833</v>
      </c>
      <c r="F1775" s="188">
        <f>IFERROR(_xll.qlIndexFixing(IndexON,D1775,TRUE,_xll.ohTrigger(RecalcTrigger,TriggerON)),NA())</f>
        <v>1.9147781054058566E-2</v>
      </c>
      <c r="H1775" s="42">
        <f>_xll.qlCalendarAdvance(Calendar,$H1774,B1775,"f",FALSE)</f>
        <v>51833</v>
      </c>
      <c r="I1775" s="172">
        <f>_xll.qlInterestRateIndexValueDate(Index1M,$H1775)</f>
        <v>51833</v>
      </c>
      <c r="J1775" s="177">
        <f>IFERROR(_xll.qlIndexFixing(Index1M,$H1775,TRUE,_xll.ohTrigger(RecalcTrigger,Trigger1M)),NA())</f>
        <v>1.960767038907317E-2</v>
      </c>
      <c r="K1775" s="44">
        <f>IFERROR(_xll.qlIndexFixing(Index3M,H1775,TRUE,_xll.ohTrigger(RecalcTrigger,Trigger3M)),NA())</f>
        <v>2.0014029180674419E-2</v>
      </c>
      <c r="L1775" s="44">
        <f>IFERROR(_xll.qlIndexFixing(Index6M,$H1775,TRUE,_xll.ohTrigger(RecalcTrigger,Trigger6M)),NA())</f>
        <v>2.016528633958924E-2</v>
      </c>
      <c r="M1775" s="178">
        <f>IFERROR(_xll.qlIndexFixing(Index1Y,$H1775,TRUE,_xll.ohTrigger(RecalcTrigger,Trigger1Y)),NA())</f>
        <v>2.0474415947063784E-2</v>
      </c>
      <c r="N1775" s="177">
        <f>IFERROR(_xll.qlIndexFixing(ONIndex1M,I1775,TRUE,_xll.ohTrigger(RecalcTrigger,Trigger1M)),NA())</f>
        <v>1.9595011034884147E-2</v>
      </c>
      <c r="O1775" s="44">
        <f>IFERROR(_xll.qlIndexFixing(ONIndex3M,I1775,TRUE,_xll.ohTrigger(RecalcTrigger,Trigger3M)),NA())</f>
        <v>1.9980867202794572E-2</v>
      </c>
      <c r="P1775" s="44">
        <f>IFERROR(_xll.qlIndexFixing(ONIndex6M,I1775,TRUE,_xll.ohTrigger(RecalcTrigger,Trigger6M)),NA())</f>
        <v>2.0095810812790216E-2</v>
      </c>
      <c r="Q1775" s="178">
        <f>IFERROR(_xll.qlIndexFixing(ONIndex1Y,I1775,TRUE,_xll.ohTrigger(RecalcTrigger,Trigger1Y)),NA())</f>
        <v>2.0331933615865827E-2</v>
      </c>
    </row>
    <row r="1776" spans="2:17" x14ac:dyDescent="0.2">
      <c r="B1776" s="39" t="s">
        <v>42</v>
      </c>
      <c r="D1776" s="42">
        <f>_xll.qlCalendarAdvance(Calendar,$D1775,B1776,"f",FALSE)</f>
        <v>51840</v>
      </c>
      <c r="E1776" s="172">
        <f>_xll.qlInterestRateIndexValueDate(IndexON,D1776)</f>
        <v>51840</v>
      </c>
      <c r="F1776" s="188">
        <f>IFERROR(_xll.qlIndexFixing(IndexON,D1776,TRUE,_xll.ohTrigger(RecalcTrigger,TriggerON)),NA())</f>
        <v>1.9145626351396716E-2</v>
      </c>
      <c r="H1776" s="42">
        <f>_xll.qlCalendarAdvance(Calendar,$H1775,B1776,"f",FALSE)</f>
        <v>51840</v>
      </c>
      <c r="I1776" s="172">
        <f>_xll.qlInterestRateIndexValueDate(Index1M,$H1776)</f>
        <v>51840</v>
      </c>
      <c r="J1776" s="177">
        <f>IFERROR(_xll.qlIndexFixing(Index1M,$H1776,TRUE,_xll.ohTrigger(RecalcTrigger,Trigger1M)),NA())</f>
        <v>1.9605981500439539E-2</v>
      </c>
      <c r="K1776" s="44">
        <f>IFERROR(_xll.qlIndexFixing(Index3M,H1776,TRUE,_xll.ohTrigger(RecalcTrigger,Trigger3M)),NA())</f>
        <v>2.0010678310939885E-2</v>
      </c>
      <c r="L1776" s="44">
        <f>IFERROR(_xll.qlIndexFixing(Index6M,$H1776,TRUE,_xll.ohTrigger(RecalcTrigger,Trigger6M)),NA())</f>
        <v>2.0163137256355958E-2</v>
      </c>
      <c r="M1776" s="178">
        <f>IFERROR(_xll.qlIndexFixing(Index1Y,$H1776,TRUE,_xll.ohTrigger(RecalcTrigger,Trigger1Y)),NA())</f>
        <v>2.047161718429602E-2</v>
      </c>
      <c r="N1776" s="177">
        <f>IFERROR(_xll.qlIndexFixing(ONIndex1M,I1776,TRUE,_xll.ohTrigger(RecalcTrigger,Trigger1M)),NA())</f>
        <v>1.9593394788313123E-2</v>
      </c>
      <c r="O1776" s="44">
        <f>IFERROR(_xll.qlIndexFixing(ONIndex3M,I1776,TRUE,_xll.ohTrigger(RecalcTrigger,Trigger3M)),NA())</f>
        <v>1.9978424110801418E-2</v>
      </c>
      <c r="P1776" s="44">
        <f>IFERROR(_xll.qlIndexFixing(ONIndex6M,I1776,TRUE,_xll.ohTrigger(RecalcTrigger,Trigger6M)),NA())</f>
        <v>2.0093715007838409E-2</v>
      </c>
      <c r="Q1776" s="178">
        <f>IFERROR(_xll.qlIndexFixing(ONIndex1Y,I1776,TRUE,_xll.ohTrigger(RecalcTrigger,Trigger1Y)),NA())</f>
        <v>2.0330019239821473E-2</v>
      </c>
    </row>
    <row r="1777" spans="2:17" x14ac:dyDescent="0.2">
      <c r="B1777" s="39" t="s">
        <v>42</v>
      </c>
      <c r="D1777" s="42">
        <f>_xll.qlCalendarAdvance(Calendar,$D1776,B1777,"f",FALSE)</f>
        <v>51847</v>
      </c>
      <c r="E1777" s="172">
        <f>_xll.qlInterestRateIndexValueDate(IndexON,D1777)</f>
        <v>51847</v>
      </c>
      <c r="F1777" s="188">
        <f>IFERROR(_xll.qlIndexFixing(IndexON,D1777,TRUE,_xll.ohTrigger(RecalcTrigger,TriggerON)),NA())</f>
        <v>1.914344386736655E-2</v>
      </c>
      <c r="H1777" s="42">
        <f>_xll.qlCalendarAdvance(Calendar,$H1776,B1777,"f",FALSE)</f>
        <v>51847</v>
      </c>
      <c r="I1777" s="172">
        <f>_xll.qlInterestRateIndexValueDate(Index1M,$H1777)</f>
        <v>51847</v>
      </c>
      <c r="J1777" s="177">
        <f>IFERROR(_xll.qlIndexFixing(Index1M,$H1777,TRUE,_xll.ohTrigger(RecalcTrigger,Trigger1M)),NA())</f>
        <v>1.9604261021427018E-2</v>
      </c>
      <c r="K1777" s="44">
        <f>IFERROR(_xll.qlIndexFixing(Index3M,H1777,TRUE,_xll.ohTrigger(RecalcTrigger,Trigger3M)),NA())</f>
        <v>2.000800965171606E-2</v>
      </c>
      <c r="L1777" s="44">
        <f>IFERROR(_xll.qlIndexFixing(Index6M,$H1777,TRUE,_xll.ohTrigger(RecalcTrigger,Trigger6M)),NA())</f>
        <v>2.0160590161606744E-2</v>
      </c>
      <c r="M1777" s="178">
        <f>IFERROR(_xll.qlIndexFixing(Index1Y,$H1777,TRUE,_xll.ohTrigger(RecalcTrigger,Trigger1Y)),NA())</f>
        <v>2.0468785917705512E-2</v>
      </c>
      <c r="N1777" s="177">
        <f>IFERROR(_xll.qlIndexFixing(ONIndex1M,I1777,TRUE,_xll.ohTrigger(RecalcTrigger,Trigger1M)),NA())</f>
        <v>1.9591747003635529E-2</v>
      </c>
      <c r="O1777" s="44">
        <f>IFERROR(_xll.qlIndexFixing(ONIndex3M,I1777,TRUE,_xll.ohTrigger(RecalcTrigger,Trigger3M)),NA())</f>
        <v>1.9975952120298013E-2</v>
      </c>
      <c r="P1777" s="44">
        <f>IFERROR(_xll.qlIndexFixing(ONIndex6M,I1777,TRUE,_xll.ohTrigger(RecalcTrigger,Trigger6M)),NA())</f>
        <v>2.0091588612778377E-2</v>
      </c>
      <c r="Q1777" s="178">
        <f>IFERROR(_xll.qlIndexFixing(ONIndex1Y,I1777,TRUE,_xll.ohTrigger(RecalcTrigger,Trigger1Y)),NA())</f>
        <v>2.0328073002539027E-2</v>
      </c>
    </row>
    <row r="1778" spans="2:17" x14ac:dyDescent="0.2">
      <c r="B1778" s="39" t="s">
        <v>42</v>
      </c>
      <c r="D1778" s="42">
        <f>_xll.qlCalendarAdvance(Calendar,$D1777,B1778,"f",FALSE)</f>
        <v>51854</v>
      </c>
      <c r="E1778" s="172">
        <f>_xll.qlInterestRateIndexValueDate(IndexON,D1778)</f>
        <v>51854</v>
      </c>
      <c r="F1778" s="188">
        <f>IFERROR(_xll.qlIndexFixing(IndexON,D1778,TRUE,_xll.ohTrigger(RecalcTrigger,TriggerON)),NA())</f>
        <v>1.914123360188702E-2</v>
      </c>
      <c r="H1778" s="42">
        <f>_xll.qlCalendarAdvance(Calendar,$H1777,B1778,"f",FALSE)</f>
        <v>51854</v>
      </c>
      <c r="I1778" s="172">
        <f>_xll.qlInterestRateIndexValueDate(Index1M,$H1778)</f>
        <v>51854</v>
      </c>
      <c r="J1778" s="177">
        <f>IFERROR(_xll.qlIndexFixing(Index1M,$H1778,TRUE,_xll.ohTrigger(RecalcTrigger,Trigger1M)),NA())</f>
        <v>1.9602508952048271E-2</v>
      </c>
      <c r="K1778" s="44">
        <f>IFERROR(_xll.qlIndexFixing(Index3M,H1778,TRUE,_xll.ohTrigger(RecalcTrigger,Trigger3M)),NA())</f>
        <v>2.0005311954742668E-2</v>
      </c>
      <c r="L1778" s="44">
        <f>IFERROR(_xll.qlIndexFixing(Index6M,$H1778,TRUE,_xll.ohTrigger(RecalcTrigger,Trigger6M)),NA())</f>
        <v>2.01580121741648E-2</v>
      </c>
      <c r="M1778" s="178">
        <f>IFERROR(_xll.qlIndexFixing(Index1Y,$H1778,TRUE,_xll.ohTrigger(RecalcTrigger,Trigger1Y)),NA())</f>
        <v>2.0465922147563154E-2</v>
      </c>
      <c r="N1778" s="177">
        <f>IFERROR(_xll.qlIndexFixing(ONIndex1M,I1778,TRUE,_xll.ohTrigger(RecalcTrigger,Trigger1M)),NA())</f>
        <v>1.9590067680770318E-2</v>
      </c>
      <c r="O1778" s="44">
        <f>IFERROR(_xll.qlIndexFixing(ONIndex3M,I1778,TRUE,_xll.ohTrigger(RecalcTrigger,Trigger3M)),NA())</f>
        <v>1.9973451231446449E-2</v>
      </c>
      <c r="P1778" s="44">
        <f>IFERROR(_xll.qlIndexFixing(ONIndex6M,I1778,TRUE,_xll.ohTrigger(RecalcTrigger,Trigger6M)),NA())</f>
        <v>2.0089431627610121E-2</v>
      </c>
      <c r="Q1778" s="178">
        <f>IFERROR(_xll.qlIndexFixing(ONIndex1Y,I1778,TRUE,_xll.ohTrigger(RecalcTrigger,Trigger1Y)),NA())</f>
        <v>2.0326094904180581E-2</v>
      </c>
    </row>
    <row r="1779" spans="2:17" x14ac:dyDescent="0.2">
      <c r="B1779" s="39" t="s">
        <v>42</v>
      </c>
      <c r="D1779" s="42">
        <f>_xll.qlCalendarAdvance(Calendar,$D1778,B1779,"f",FALSE)</f>
        <v>51862</v>
      </c>
      <c r="E1779" s="172">
        <f>_xll.qlInterestRateIndexValueDate(IndexON,D1779)</f>
        <v>51862</v>
      </c>
      <c r="F1779" s="188">
        <f>IFERROR(_xll.qlIndexFixing(IndexON,D1779,TRUE,_xll.ohTrigger(RecalcTrigger,TriggerON)),NA())</f>
        <v>1.9139354336010033E-2</v>
      </c>
      <c r="H1779" s="42">
        <f>_xll.qlCalendarAdvance(Calendar,$H1778,B1779,"f",FALSE)</f>
        <v>51862</v>
      </c>
      <c r="I1779" s="172">
        <f>_xll.qlInterestRateIndexValueDate(Index1M,$H1779)</f>
        <v>51862</v>
      </c>
      <c r="J1779" s="177">
        <f>IFERROR(_xll.qlIndexFixing(Index1M,$H1779,TRUE,_xll.ohTrigger(RecalcTrigger,Trigger1M)),NA())</f>
        <v>1.9600072403491386E-2</v>
      </c>
      <c r="K1779" s="44">
        <f>IFERROR(_xll.qlIndexFixing(Index3M,H1779,TRUE,_xll.ohTrigger(RecalcTrigger,Trigger3M)),NA())</f>
        <v>2.0002193316132698E-2</v>
      </c>
      <c r="L1779" s="44">
        <f>IFERROR(_xll.qlIndexFixing(Index6M,$H1779,TRUE,_xll.ohTrigger(RecalcTrigger,Trigger6M)),NA())</f>
        <v>2.0155028075164717E-2</v>
      </c>
      <c r="M1779" s="178">
        <f>IFERROR(_xll.qlIndexFixing(Index1Y,$H1779,TRUE,_xll.ohTrigger(RecalcTrigger,Trigger1Y)),NA())</f>
        <v>2.0463291343733175E-2</v>
      </c>
      <c r="N1779" s="177">
        <f>IFERROR(_xll.qlIndexFixing(ONIndex1M,I1779,TRUE,_xll.ohTrigger(RecalcTrigger,Trigger1M)),NA())</f>
        <v>1.9588913203921015E-2</v>
      </c>
      <c r="O1779" s="44">
        <f>IFERROR(_xll.qlIndexFixing(ONIndex3M,I1779,TRUE,_xll.ohTrigger(RecalcTrigger,Trigger3M)),NA())</f>
        <v>1.9971285789314917E-2</v>
      </c>
      <c r="P1779" s="44">
        <f>IFERROR(_xll.qlIndexFixing(ONIndex6M,I1779,TRUE,_xll.ohTrigger(RecalcTrigger,Trigger6M)),NA())</f>
        <v>2.0087718627151606E-2</v>
      </c>
      <c r="Q1779" s="178">
        <f>IFERROR(_xll.qlIndexFixing(ONIndex1Y,I1779,TRUE,_xll.ohTrigger(RecalcTrigger,Trigger1Y)),NA())</f>
        <v>2.0324636252507803E-2</v>
      </c>
    </row>
    <row r="1780" spans="2:17" x14ac:dyDescent="0.2">
      <c r="B1780" s="39" t="s">
        <v>42</v>
      </c>
      <c r="D1780" s="42">
        <f>_xll.qlCalendarAdvance(Calendar,$D1779,B1780,"f",FALSE)</f>
        <v>51869</v>
      </c>
      <c r="E1780" s="172">
        <f>_xll.qlInterestRateIndexValueDate(IndexON,D1780)</f>
        <v>51869</v>
      </c>
      <c r="F1780" s="188">
        <f>IFERROR(_xll.qlIndexFixing(IndexON,D1780,TRUE,_xll.ohTrigger(RecalcTrigger,TriggerON)),NA())</f>
        <v>1.913708033162894E-2</v>
      </c>
      <c r="H1780" s="42">
        <f>_xll.qlCalendarAdvance(Calendar,$H1779,B1780,"f",FALSE)</f>
        <v>51869</v>
      </c>
      <c r="I1780" s="172">
        <f>_xll.qlInterestRateIndexValueDate(Index1M,$H1780)</f>
        <v>51869</v>
      </c>
      <c r="J1780" s="177">
        <f>IFERROR(_xll.qlIndexFixing(Index1M,$H1780,TRUE,_xll.ohTrigger(RecalcTrigger,Trigger1M)),NA())</f>
        <v>1.9598254994487987E-2</v>
      </c>
      <c r="K1780" s="44">
        <f>IFERROR(_xll.qlIndexFixing(Index3M,H1780,TRUE,_xll.ohTrigger(RecalcTrigger,Trigger3M)),NA())</f>
        <v>1.999943339560617E-2</v>
      </c>
      <c r="L1780" s="44">
        <f>IFERROR(_xll.qlIndexFixing(Index6M,$H1780,TRUE,_xll.ohTrigger(RecalcTrigger,Trigger6M)),NA())</f>
        <v>2.0152028847622076E-2</v>
      </c>
      <c r="M1780" s="178">
        <f>IFERROR(_xll.qlIndexFixing(Index1Y,$H1780,TRUE,_xll.ohTrigger(RecalcTrigger,Trigger1Y)),NA())</f>
        <v>2.0460352954817889E-2</v>
      </c>
      <c r="N1780" s="177">
        <f>IFERROR(_xll.qlIndexFixing(ONIndex1M,I1780,TRUE,_xll.ohTrigger(RecalcTrigger,Trigger1M)),NA())</f>
        <v>1.9587161606035762E-2</v>
      </c>
      <c r="O1780" s="44">
        <f>IFERROR(_xll.qlIndexFixing(ONIndex3M,I1780,TRUE,_xll.ohTrigger(RecalcTrigger,Trigger3M)),NA())</f>
        <v>1.9968718565703446E-2</v>
      </c>
      <c r="P1780" s="44">
        <f>IFERROR(_xll.qlIndexFixing(ONIndex6M,I1780,TRUE,_xll.ohTrigger(RecalcTrigger,Trigger6M)),NA())</f>
        <v>2.0085491476597998E-2</v>
      </c>
      <c r="Q1780" s="178">
        <f>IFERROR(_xll.qlIndexFixing(ONIndex1Y,I1780,TRUE,_xll.ohTrigger(RecalcTrigger,Trigger1Y)),NA())</f>
        <v>2.0322585100274553E-2</v>
      </c>
    </row>
    <row r="1781" spans="2:17" x14ac:dyDescent="0.2">
      <c r="B1781" s="39" t="s">
        <v>42</v>
      </c>
      <c r="D1781" s="42">
        <f>_xll.qlCalendarAdvance(Calendar,$D1780,B1781,"f",FALSE)</f>
        <v>51876</v>
      </c>
      <c r="E1781" s="172">
        <f>_xll.qlInterestRateIndexValueDate(IndexON,D1781)</f>
        <v>51876</v>
      </c>
      <c r="F1781" s="188">
        <f>IFERROR(_xll.qlIndexFixing(IndexON,D1781,TRUE,_xll.ohTrigger(RecalcTrigger,TriggerON)),NA())</f>
        <v>1.9134778542907831E-2</v>
      </c>
      <c r="H1781" s="42">
        <f>_xll.qlCalendarAdvance(Calendar,$H1780,B1781,"f",FALSE)</f>
        <v>51876</v>
      </c>
      <c r="I1781" s="172">
        <f>_xll.qlInterestRateIndexValueDate(Index1M,$H1781)</f>
        <v>51876</v>
      </c>
      <c r="J1781" s="177">
        <f>IFERROR(_xll.qlIndexFixing(Index1M,$H1781,TRUE,_xll.ohTrigger(RecalcTrigger,Trigger1M)),NA())</f>
        <v>1.9596405996849586E-2</v>
      </c>
      <c r="K1781" s="44">
        <f>IFERROR(_xll.qlIndexFixing(Index3M,H1781,TRUE,_xll.ohTrigger(RecalcTrigger,Trigger3M)),NA())</f>
        <v>1.9996644437512888E-2</v>
      </c>
      <c r="L1781" s="44">
        <f>IFERROR(_xll.qlIndexFixing(Index6M,$H1781,TRUE,_xll.ohTrigger(RecalcTrigger,Trigger6M)),NA())</f>
        <v>2.0149356123034149E-2</v>
      </c>
      <c r="M1781" s="178">
        <f>IFERROR(_xll.qlIndexFixing(Index1Y,$H1781,TRUE,_xll.ohTrigger(RecalcTrigger,Trigger1Y)),NA())</f>
        <v>2.0457382059702406E-2</v>
      </c>
      <c r="N1781" s="177">
        <f>IFERROR(_xll.qlIndexFixing(ONIndex1M,I1781,TRUE,_xll.ohTrigger(RecalcTrigger,Trigger1M)),NA())</f>
        <v>1.9585378466639995E-2</v>
      </c>
      <c r="O1781" s="44">
        <f>IFERROR(_xll.qlIndexFixing(ONIndex3M,I1781,TRUE,_xll.ohTrigger(RecalcTrigger,Trigger3M)),NA())</f>
        <v>1.9966122440501964E-2</v>
      </c>
      <c r="P1781" s="44">
        <f>IFERROR(_xll.qlIndexFixing(ONIndex6M,I1781,TRUE,_xll.ohTrigger(RecalcTrigger,Trigger6M)),NA())</f>
        <v>2.0083233732586251E-2</v>
      </c>
      <c r="Q1781" s="178">
        <f>IFERROR(_xll.qlIndexFixing(ONIndex1Y,I1781,TRUE,_xll.ohTrigger(RecalcTrigger,Trigger1Y)),NA())</f>
        <v>2.0320502083453301E-2</v>
      </c>
    </row>
    <row r="1782" spans="2:17" x14ac:dyDescent="0.2">
      <c r="B1782" s="39" t="s">
        <v>42</v>
      </c>
      <c r="D1782" s="42">
        <f>_xll.qlCalendarAdvance(Calendar,$D1781,B1782,"f",FALSE)</f>
        <v>51883</v>
      </c>
      <c r="E1782" s="172">
        <f>_xll.qlInterestRateIndexValueDate(IndexON,D1782)</f>
        <v>51883</v>
      </c>
      <c r="F1782" s="188">
        <f>IFERROR(_xll.qlIndexFixing(IndexON,D1782,TRUE,_xll.ohTrigger(RecalcTrigger,TriggerON)),NA())</f>
        <v>1.9132448969873726E-2</v>
      </c>
      <c r="H1782" s="42">
        <f>_xll.qlCalendarAdvance(Calendar,$H1781,B1782,"f",FALSE)</f>
        <v>51883</v>
      </c>
      <c r="I1782" s="172">
        <f>_xll.qlInterestRateIndexValueDate(Index1M,$H1782)</f>
        <v>51883</v>
      </c>
      <c r="J1782" s="177">
        <f>IFERROR(_xll.qlIndexFixing(Index1M,$H1782,TRUE,_xll.ohTrigger(RecalcTrigger,Trigger1M)),NA())</f>
        <v>1.9594525410589248E-2</v>
      </c>
      <c r="K1782" s="44">
        <f>IFERROR(_xll.qlIndexFixing(Index3M,H1782,TRUE,_xll.ohTrigger(RecalcTrigger,Trigger3M)),NA())</f>
        <v>1.9993826441913179E-2</v>
      </c>
      <c r="L1782" s="44">
        <f>IFERROR(_xll.qlIndexFixing(Index6M,$H1782,TRUE,_xll.ohTrigger(RecalcTrigger,Trigger6M)),NA())</f>
        <v>2.0146652507919582E-2</v>
      </c>
      <c r="M1782" s="178">
        <f>IFERROR(_xll.qlIndexFixing(Index1Y,$H1782,TRUE,_xll.ohTrigger(RecalcTrigger,Trigger1Y)),NA())</f>
        <v>2.0454378658672702E-2</v>
      </c>
      <c r="N1782" s="177">
        <f>IFERROR(_xll.qlIndexFixing(ONIndex1M,I1782,TRUE,_xll.ohTrigger(RecalcTrigger,Trigger1M)),NA())</f>
        <v>1.9583563785787742E-2</v>
      </c>
      <c r="O1782" s="44">
        <f>IFERROR(_xll.qlIndexFixing(ONIndex3M,I1782,TRUE,_xll.ohTrigger(RecalcTrigger,Trigger3M)),NA())</f>
        <v>1.9963497413629426E-2</v>
      </c>
      <c r="P1782" s="44">
        <f>IFERROR(_xll.qlIndexFixing(ONIndex6M,I1782,TRUE,_xll.ohTrigger(RecalcTrigger,Trigger6M)),NA())</f>
        <v>2.0080945395143383E-2</v>
      </c>
      <c r="Q1782" s="178">
        <f>IFERROR(_xll.qlIndexFixing(ONIndex1Y,I1782,TRUE,_xll.ohTrigger(RecalcTrigger,Trigger1Y)),NA())</f>
        <v>2.0318387201881952E-2</v>
      </c>
    </row>
    <row r="1783" spans="2:17" x14ac:dyDescent="0.2">
      <c r="B1783" s="39" t="s">
        <v>42</v>
      </c>
      <c r="D1783" s="42">
        <f>_xll.qlCalendarAdvance(Calendar,$D1782,B1783,"f",FALSE)</f>
        <v>51890</v>
      </c>
      <c r="E1783" s="172">
        <f>_xll.qlInterestRateIndexValueDate(IndexON,D1783)</f>
        <v>51890</v>
      </c>
      <c r="F1783" s="188">
        <f>IFERROR(_xll.qlIndexFixing(IndexON,D1783,TRUE,_xll.ohTrigger(RecalcTrigger,TriggerON)),NA())</f>
        <v>1.9130091612499605E-2</v>
      </c>
      <c r="H1783" s="42">
        <f>_xll.qlCalendarAdvance(Calendar,$H1782,B1783,"f",FALSE)</f>
        <v>51890</v>
      </c>
      <c r="I1783" s="172">
        <f>_xll.qlInterestRateIndexValueDate(Index1M,$H1783)</f>
        <v>51890</v>
      </c>
      <c r="J1783" s="177">
        <f>IFERROR(_xll.qlIndexFixing(Index1M,$H1783,TRUE,_xll.ohTrigger(RecalcTrigger,Trigger1M)),NA())</f>
        <v>1.9592613235727894E-2</v>
      </c>
      <c r="K1783" s="44">
        <f>IFERROR(_xll.qlIndexFixing(Index3M,H1783,TRUE,_xll.ohTrigger(RecalcTrigger,Trigger3M)),NA())</f>
        <v>1.9990979408868282E-2</v>
      </c>
      <c r="L1783" s="44">
        <f>IFERROR(_xll.qlIndexFixing(Index6M,$H1783,TRUE,_xll.ohTrigger(RecalcTrigger,Trigger6M)),NA())</f>
        <v>2.0143918002400618E-2</v>
      </c>
      <c r="M1783" s="178">
        <f>IFERROR(_xll.qlIndexFixing(Index1Y,$H1783,TRUE,_xll.ohTrigger(RecalcTrigger,Trigger1Y)),NA())</f>
        <v>2.0451342752017192E-2</v>
      </c>
      <c r="N1783" s="177">
        <f>IFERROR(_xll.qlIndexFixing(ONIndex1M,I1783,TRUE,_xll.ohTrigger(RecalcTrigger,Trigger1M)),NA())</f>
        <v>1.9581717563451988E-2</v>
      </c>
      <c r="O1783" s="44">
        <f>IFERROR(_xll.qlIndexFixing(ONIndex3M,I1783,TRUE,_xll.ohTrigger(RecalcTrigger,Trigger3M)),NA())</f>
        <v>1.9960843485139861E-2</v>
      </c>
      <c r="P1783" s="44">
        <f>IFERROR(_xll.qlIndexFixing(ONIndex6M,I1783,TRUE,_xll.ohTrigger(RecalcTrigger,Trigger6M)),NA())</f>
        <v>2.0078626464242376E-2</v>
      </c>
      <c r="Q1783" s="178">
        <f>IFERROR(_xll.qlIndexFixing(ONIndex1Y,I1783,TRUE,_xll.ohTrigger(RecalcTrigger,Trigger1Y)),NA())</f>
        <v>2.0316240455722594E-2</v>
      </c>
    </row>
    <row r="1784" spans="2:17" x14ac:dyDescent="0.2">
      <c r="B1784" s="39" t="s">
        <v>42</v>
      </c>
      <c r="D1784" s="42">
        <f>_xll.qlCalendarAdvance(Calendar,$D1783,B1784,"f",FALSE)</f>
        <v>51897</v>
      </c>
      <c r="E1784" s="172">
        <f>_xll.qlInterestRateIndexValueDate(IndexON,D1784)</f>
        <v>51897</v>
      </c>
      <c r="F1784" s="188">
        <f>IFERROR(_xll.qlIndexFixing(IndexON,D1784,TRUE,_xll.ohTrigger(RecalcTrigger,TriggerON)),NA())</f>
        <v>1.9127706470785471E-2</v>
      </c>
      <c r="H1784" s="42">
        <f>_xll.qlCalendarAdvance(Calendar,$H1783,B1784,"f",FALSE)</f>
        <v>51897</v>
      </c>
      <c r="I1784" s="172">
        <f>_xll.qlInterestRateIndexValueDate(Index1M,$H1784)</f>
        <v>51897</v>
      </c>
      <c r="J1784" s="177">
        <f>IFERROR(_xll.qlIndexFixing(Index1M,$H1784,TRUE,_xll.ohTrigger(RecalcTrigger,Trigger1M)),NA())</f>
        <v>1.9589517060127706E-2</v>
      </c>
      <c r="K1784" s="44">
        <f>IFERROR(_xll.qlIndexFixing(Index3M,H1784,TRUE,_xll.ohTrigger(RecalcTrigger,Trigger3M)),NA())</f>
        <v>1.9987767756946981E-2</v>
      </c>
      <c r="L1784" s="44">
        <f>IFERROR(_xll.qlIndexFixing(Index6M,$H1784,TRUE,_xll.ohTrigger(RecalcTrigger,Trigger6M)),NA())</f>
        <v>2.0141152606601292E-2</v>
      </c>
      <c r="M1784" s="178">
        <f>IFERROR(_xll.qlIndexFixing(Index1Y,$H1784,TRUE,_xll.ohTrigger(RecalcTrigger,Trigger1Y)),NA())</f>
        <v>2.0447288507601212E-2</v>
      </c>
      <c r="N1784" s="177">
        <f>IFERROR(_xll.qlIndexFixing(ONIndex1M,I1784,TRUE,_xll.ohTrigger(RecalcTrigger,Trigger1M)),NA())</f>
        <v>1.9579839799659753E-2</v>
      </c>
      <c r="O1784" s="44">
        <f>IFERROR(_xll.qlIndexFixing(ONIndex3M,I1784,TRUE,_xll.ohTrigger(RecalcTrigger,Trigger3M)),NA())</f>
        <v>1.9958160654979244E-2</v>
      </c>
      <c r="P1784" s="44">
        <f>IFERROR(_xll.qlIndexFixing(ONIndex6M,I1784,TRUE,_xll.ohTrigger(RecalcTrigger,Trigger6M)),NA())</f>
        <v>2.0076276939883234E-2</v>
      </c>
      <c r="Q1784" s="178">
        <f>IFERROR(_xll.qlIndexFixing(ONIndex1Y,I1784,TRUE,_xll.ohTrigger(RecalcTrigger,Trigger1Y)),NA())</f>
        <v>2.0314061844867174E-2</v>
      </c>
    </row>
    <row r="1785" spans="2:17" x14ac:dyDescent="0.2">
      <c r="B1785" s="39" t="s">
        <v>42</v>
      </c>
      <c r="D1785" s="42">
        <f>_xll.qlCalendarAdvance(Calendar,$D1784,B1785,"f",FALSE)</f>
        <v>51904</v>
      </c>
      <c r="E1785" s="172">
        <f>_xll.qlInterestRateIndexValueDate(IndexON,D1785)</f>
        <v>51904</v>
      </c>
      <c r="F1785" s="188">
        <f>IFERROR(_xll.qlIndexFixing(IndexON,D1785,TRUE,_xll.ohTrigger(RecalcTrigger,TriggerON)),NA())</f>
        <v>1.9125293544785354E-2</v>
      </c>
      <c r="H1785" s="42">
        <f>_xll.qlCalendarAdvance(Calendar,$H1784,B1785,"f",FALSE)</f>
        <v>51904</v>
      </c>
      <c r="I1785" s="172">
        <f>_xll.qlInterestRateIndexValueDate(Index1M,$H1785)</f>
        <v>51904</v>
      </c>
      <c r="J1785" s="177">
        <f>IFERROR(_xll.qlIndexFixing(Index1M,$H1785,TRUE,_xll.ohTrigger(RecalcTrigger,Trigger1M)),NA())</f>
        <v>1.9587548793762771E-2</v>
      </c>
      <c r="K1785" s="44">
        <f>IFERROR(_xll.qlIndexFixing(Index3M,H1785,TRUE,_xll.ohTrigger(RecalcTrigger,Trigger3M)),NA())</f>
        <v>1.9984864881852808E-2</v>
      </c>
      <c r="L1785" s="44">
        <f>IFERROR(_xll.qlIndexFixing(Index6M,$H1785,TRUE,_xll.ohTrigger(RecalcTrigger,Trigger6M)),NA())</f>
        <v>2.013835632064832E-2</v>
      </c>
      <c r="M1785" s="178">
        <f>IFERROR(_xll.qlIndexFixing(Index1Y,$H1785,TRUE,_xll.ohTrigger(RecalcTrigger,Trigger1Y)),NA())</f>
        <v>2.0445173422998505E-2</v>
      </c>
      <c r="N1785" s="177">
        <f>IFERROR(_xll.qlIndexFixing(ONIndex1M,I1785,TRUE,_xll.ohTrigger(RecalcTrigger,Trigger1M)),NA())</f>
        <v>1.957793049438402E-2</v>
      </c>
      <c r="O1785" s="44">
        <f>IFERROR(_xll.qlIndexFixing(ONIndex3M,I1785,TRUE,_xll.ohTrigger(RecalcTrigger,Trigger3M)),NA())</f>
        <v>1.9955448923228612E-2</v>
      </c>
      <c r="P1785" s="44">
        <f>IFERROR(_xll.qlIndexFixing(ONIndex6M,I1785,TRUE,_xll.ohTrigger(RecalcTrigger,Trigger6M)),NA())</f>
        <v>2.0073896822119984E-2</v>
      </c>
      <c r="Q1785" s="178">
        <f>IFERROR(_xll.qlIndexFixing(ONIndex1Y,I1785,TRUE,_xll.ohTrigger(RecalcTrigger,Trigger1Y)),NA())</f>
        <v>2.0311851369369714E-2</v>
      </c>
    </row>
    <row r="1786" spans="2:17" x14ac:dyDescent="0.2">
      <c r="B1786" s="39" t="s">
        <v>42</v>
      </c>
      <c r="D1786" s="42">
        <f>_xll.qlCalendarAdvance(Calendar,$D1785,B1786,"f",FALSE)</f>
        <v>51911</v>
      </c>
      <c r="E1786" s="172">
        <f>_xll.qlInterestRateIndexValueDate(IndexON,D1786)</f>
        <v>51911</v>
      </c>
      <c r="F1786" s="188">
        <f>IFERROR(_xll.qlIndexFixing(IndexON,D1786,TRUE,_xll.ohTrigger(RecalcTrigger,TriggerON)),NA())</f>
        <v>1.9122852834418207E-2</v>
      </c>
      <c r="H1786" s="42">
        <f>_xll.qlCalendarAdvance(Calendar,$H1785,B1786,"f",FALSE)</f>
        <v>51911</v>
      </c>
      <c r="I1786" s="172">
        <f>_xll.qlInterestRateIndexValueDate(Index1M,$H1786)</f>
        <v>51911</v>
      </c>
      <c r="J1786" s="177">
        <f>IFERROR(_xll.qlIndexFixing(Index1M,$H1786,TRUE,_xll.ohTrigger(RecalcTrigger,Trigger1M)),NA())</f>
        <v>1.9585548943890876E-2</v>
      </c>
      <c r="K1786" s="44">
        <f>IFERROR(_xll.qlIndexFixing(Index3M,H1786,TRUE,_xll.ohTrigger(RecalcTrigger,Trigger3M)),NA())</f>
        <v>1.9981932971055244E-2</v>
      </c>
      <c r="L1786" s="44">
        <f>IFERROR(_xll.qlIndexFixing(Index6M,$H1786,TRUE,_xll.ohTrigger(RecalcTrigger,Trigger6M)),NA())</f>
        <v>2.0135529144668422E-2</v>
      </c>
      <c r="M1786" s="178">
        <f>IFERROR(_xll.qlIndexFixing(Index1Y,$H1786,TRUE,_xll.ohTrigger(RecalcTrigger,Trigger1Y)),NA())</f>
        <v>2.0442040001228269E-2</v>
      </c>
      <c r="N1786" s="177">
        <f>IFERROR(_xll.qlIndexFixing(ONIndex1M,I1786,TRUE,_xll.ohTrigger(RecalcTrigger,Trigger1M)),NA())</f>
        <v>1.9575989647624786E-2</v>
      </c>
      <c r="O1786" s="44">
        <f>IFERROR(_xll.qlIndexFixing(ONIndex3M,I1786,TRUE,_xll.ohTrigger(RecalcTrigger,Trigger3M)),NA())</f>
        <v>1.9952708289806925E-2</v>
      </c>
      <c r="P1786" s="44">
        <f>IFERROR(_xll.qlIndexFixing(ONIndex6M,I1786,TRUE,_xll.ohTrigger(RecalcTrigger,Trigger6M)),NA())</f>
        <v>2.0071486110871582E-2</v>
      </c>
      <c r="Q1786" s="178">
        <f>IFERROR(_xll.qlIndexFixing(ONIndex1Y,I1786,TRUE,_xll.ohTrigger(RecalcTrigger,Trigger1Y)),NA())</f>
        <v>2.0309609029230218E-2</v>
      </c>
    </row>
    <row r="1787" spans="2:17" x14ac:dyDescent="0.2">
      <c r="B1787" s="39" t="s">
        <v>42</v>
      </c>
      <c r="D1787" s="42">
        <f>_xll.qlCalendarAdvance(Calendar,$D1786,B1787,"f",FALSE)</f>
        <v>51918</v>
      </c>
      <c r="E1787" s="172">
        <f>_xll.qlInterestRateIndexValueDate(IndexON,D1787)</f>
        <v>51918</v>
      </c>
      <c r="F1787" s="188">
        <f>IFERROR(_xll.qlIndexFixing(IndexON,D1787,TRUE,_xll.ohTrigger(RecalcTrigger,TriggerON)),NA())</f>
        <v>1.9120384339765078E-2</v>
      </c>
      <c r="H1787" s="42">
        <f>_xll.qlCalendarAdvance(Calendar,$H1786,B1787,"f",FALSE)</f>
        <v>51918</v>
      </c>
      <c r="I1787" s="172">
        <f>_xll.qlInterestRateIndexValueDate(Index1M,$H1787)</f>
        <v>51918</v>
      </c>
      <c r="J1787" s="177">
        <f>IFERROR(_xll.qlIndexFixing(Index1M,$H1787,TRUE,_xll.ohTrigger(RecalcTrigger,Trigger1M)),NA())</f>
        <v>1.9583517510523601E-2</v>
      </c>
      <c r="K1787" s="44">
        <f>IFERROR(_xll.qlIndexFixing(Index3M,H1787,TRUE,_xll.ohTrigger(RecalcTrigger,Trigger3M)),NA())</f>
        <v>1.99789720246153E-2</v>
      </c>
      <c r="L1787" s="44">
        <f>IFERROR(_xll.qlIndexFixing(Index6M,$H1787,TRUE,_xll.ohTrigger(RecalcTrigger,Trigger6M)),NA())</f>
        <v>2.0132671078790552E-2</v>
      </c>
      <c r="M1787" s="178">
        <f>IFERROR(_xll.qlIndexFixing(Index1Y,$H1787,TRUE,_xll.ohTrigger(RecalcTrigger,Trigger1Y)),NA())</f>
        <v>2.0438874075017887E-2</v>
      </c>
      <c r="N1787" s="177">
        <f>IFERROR(_xll.qlIndexFixing(ONIndex1M,I1787,TRUE,_xll.ohTrigger(RecalcTrigger,Trigger1M)),NA())</f>
        <v>1.957401725940907E-2</v>
      </c>
      <c r="O1787" s="44">
        <f>IFERROR(_xll.qlIndexFixing(ONIndex3M,I1787,TRUE,_xll.ohTrigger(RecalcTrigger,Trigger3M)),NA())</f>
        <v>1.9949938754768214E-2</v>
      </c>
      <c r="P1787" s="44">
        <f>IFERROR(_xll.qlIndexFixing(ONIndex6M,I1787,TRUE,_xll.ohTrigger(RecalcTrigger,Trigger6M)),NA())</f>
        <v>2.0069044806219075E-2</v>
      </c>
      <c r="Q1787" s="178">
        <f>IFERROR(_xll.qlIndexFixing(ONIndex1Y,I1787,TRUE,_xll.ohTrigger(RecalcTrigger,Trigger1Y)),NA())</f>
        <v>2.030733482444869E-2</v>
      </c>
    </row>
    <row r="1788" spans="2:17" x14ac:dyDescent="0.2">
      <c r="B1788" s="39" t="s">
        <v>42</v>
      </c>
      <c r="D1788" s="42">
        <f>_xll.qlCalendarAdvance(Calendar,$D1787,B1788,"f",FALSE)</f>
        <v>51925</v>
      </c>
      <c r="E1788" s="172">
        <f>_xll.qlInterestRateIndexValueDate(IndexON,D1788)</f>
        <v>51925</v>
      </c>
      <c r="F1788" s="188">
        <f>IFERROR(_xll.qlIndexFixing(IndexON,D1788,TRUE,_xll.ohTrigger(RecalcTrigger,TriggerON)),NA())</f>
        <v>1.9117888060798952E-2</v>
      </c>
      <c r="H1788" s="42">
        <f>_xll.qlCalendarAdvance(Calendar,$H1787,B1788,"f",FALSE)</f>
        <v>51925</v>
      </c>
      <c r="I1788" s="172">
        <f>_xll.qlInterestRateIndexValueDate(Index1M,$H1788)</f>
        <v>51925</v>
      </c>
      <c r="J1788" s="177">
        <f>IFERROR(_xll.qlIndexFixing(Index1M,$H1788,TRUE,_xll.ohTrigger(RecalcTrigger,Trigger1M)),NA())</f>
        <v>1.9582578532915656E-2</v>
      </c>
      <c r="K1788" s="44">
        <f>IFERROR(_xll.qlIndexFixing(Index3M,H1788,TRUE,_xll.ohTrigger(RecalcTrigger,Trigger3M)),NA())</f>
        <v>1.9976635124000802E-2</v>
      </c>
      <c r="L1788" s="44">
        <f>IFERROR(_xll.qlIndexFixing(Index6M,$H1788,TRUE,_xll.ohTrigger(RecalcTrigger,Trigger6M)),NA())</f>
        <v>2.0130118291118881E-2</v>
      </c>
      <c r="M1788" s="178">
        <f>IFERROR(_xll.qlIndexFixing(Index1Y,$H1788,TRUE,_xll.ohTrigger(RecalcTrigger,Trigger1Y)),NA())</f>
        <v>2.0434719763060886E-2</v>
      </c>
      <c r="N1788" s="177">
        <f>IFERROR(_xll.qlIndexFixing(ONIndex1M,I1788,TRUE,_xll.ohTrigger(RecalcTrigger,Trigger1M)),NA())</f>
        <v>1.9572013329763886E-2</v>
      </c>
      <c r="O1788" s="44">
        <f>IFERROR(_xll.qlIndexFixing(ONIndex3M,I1788,TRUE,_xll.ohTrigger(RecalcTrigger,Trigger3M)),NA())</f>
        <v>1.9947140318139493E-2</v>
      </c>
      <c r="P1788" s="44">
        <f>IFERROR(_xll.qlIndexFixing(ONIndex6M,I1788,TRUE,_xll.ohTrigger(RecalcTrigger,Trigger6M)),NA())</f>
        <v>2.0066572908135443E-2</v>
      </c>
      <c r="Q1788" s="178">
        <f>IFERROR(_xll.qlIndexFixing(ONIndex1Y,I1788,TRUE,_xll.ohTrigger(RecalcTrigger,Trigger1Y)),NA())</f>
        <v>2.0305028754971092E-2</v>
      </c>
    </row>
    <row r="1789" spans="2:17" x14ac:dyDescent="0.2">
      <c r="B1789" s="39" t="s">
        <v>42</v>
      </c>
      <c r="D1789" s="42">
        <f>_xll.qlCalendarAdvance(Calendar,$D1788,B1789,"f",FALSE)</f>
        <v>51932</v>
      </c>
      <c r="E1789" s="172">
        <f>_xll.qlInterestRateIndexValueDate(IndexON,D1789)</f>
        <v>51932</v>
      </c>
      <c r="F1789" s="188">
        <f>IFERROR(_xll.qlIndexFixing(IndexON,D1789,TRUE,_xll.ohTrigger(RecalcTrigger,TriggerON)),NA())</f>
        <v>1.911536399749281E-2</v>
      </c>
      <c r="H1789" s="42">
        <f>_xll.qlCalendarAdvance(Calendar,$H1788,B1789,"f",FALSE)</f>
        <v>51932</v>
      </c>
      <c r="I1789" s="172">
        <f>_xll.qlInterestRateIndexValueDate(Index1M,$H1789)</f>
        <v>51932</v>
      </c>
      <c r="J1789" s="177">
        <f>IFERROR(_xll.qlIndexFixing(Index1M,$H1789,TRUE,_xll.ohTrigger(RecalcTrigger,Trigger1M)),NA())</f>
        <v>1.9580848712905871E-2</v>
      </c>
      <c r="K1789" s="44">
        <f>IFERROR(_xll.qlIndexFixing(Index3M,H1789,TRUE,_xll.ohTrigger(RecalcTrigger,Trigger3M)),NA())</f>
        <v>1.9974583019493196E-2</v>
      </c>
      <c r="L1789" s="44">
        <f>IFERROR(_xll.qlIndexFixing(Index6M,$H1789,TRUE,_xll.ohTrigger(RecalcTrigger,Trigger6M)),NA())</f>
        <v>2.0128196198851759E-2</v>
      </c>
      <c r="M1789" s="178">
        <f>IFERROR(_xll.qlIndexFixing(Index1Y,$H1789,TRUE,_xll.ohTrigger(RecalcTrigger,Trigger1Y)),NA())</f>
        <v>2.0432444710496787E-2</v>
      </c>
      <c r="N1789" s="177">
        <f>IFERROR(_xll.qlIndexFixing(ONIndex1M,I1789,TRUE,_xll.ohTrigger(RecalcTrigger,Trigger1M)),NA())</f>
        <v>1.9569977858608183E-2</v>
      </c>
      <c r="O1789" s="44">
        <f>IFERROR(_xll.qlIndexFixing(ONIndex3M,I1789,TRUE,_xll.ohTrigger(RecalcTrigger,Trigger3M)),NA())</f>
        <v>1.9944312979812698E-2</v>
      </c>
      <c r="P1789" s="44">
        <f>IFERROR(_xll.qlIndexFixing(ONIndex6M,I1789,TRUE,_xll.ohTrigger(RecalcTrigger,Trigger6M)),NA())</f>
        <v>2.0064070416620693E-2</v>
      </c>
      <c r="Q1789" s="178">
        <f>IFERROR(_xll.qlIndexFixing(ONIndex1Y,I1789,TRUE,_xll.ohTrigger(RecalcTrigger,Trigger1Y)),NA())</f>
        <v>2.0302690820905488E-2</v>
      </c>
    </row>
    <row r="1790" spans="2:17" x14ac:dyDescent="0.2">
      <c r="B1790" s="39" t="s">
        <v>42</v>
      </c>
      <c r="D1790" s="42">
        <f>_xll.qlCalendarAdvance(Calendar,$D1789,B1790,"f",FALSE)</f>
        <v>51939</v>
      </c>
      <c r="E1790" s="172">
        <f>_xll.qlInterestRateIndexValueDate(IndexON,D1790)</f>
        <v>51939</v>
      </c>
      <c r="F1790" s="188">
        <f>IFERROR(_xll.qlIndexFixing(IndexON,D1790,TRUE,_xll.ohTrigger(RecalcTrigger,TriggerON)),NA())</f>
        <v>1.9112812149873669E-2</v>
      </c>
      <c r="H1790" s="42">
        <f>_xll.qlCalendarAdvance(Calendar,$H1789,B1790,"f",FALSE)</f>
        <v>51939</v>
      </c>
      <c r="I1790" s="172">
        <f>_xll.qlInterestRateIndexValueDate(Index1M,$H1790)</f>
        <v>51939</v>
      </c>
      <c r="J1790" s="177">
        <f>IFERROR(_xll.qlIndexFixing(Index1M,$H1790,TRUE,_xll.ohTrigger(RecalcTrigger,Trigger1M)),NA())</f>
        <v>1.9578343532122199E-2</v>
      </c>
      <c r="K1790" s="44">
        <f>IFERROR(_xll.qlIndexFixing(Index3M,H1790,TRUE,_xll.ohTrigger(RecalcTrigger,Trigger3M)),NA())</f>
        <v>1.9971523761971064E-2</v>
      </c>
      <c r="L1790" s="44">
        <f>IFERROR(_xll.qlIndexFixing(Index6M,$H1790,TRUE,_xll.ohTrigger(RecalcTrigger,Trigger6M)),NA())</f>
        <v>2.0125235989027743E-2</v>
      </c>
      <c r="M1790" s="178">
        <f>IFERROR(_xll.qlIndexFixing(Index1Y,$H1790,TRUE,_xll.ohTrigger(RecalcTrigger,Trigger1Y)),NA())</f>
        <v>2.0429181272803527E-2</v>
      </c>
      <c r="N1790" s="177">
        <f>IFERROR(_xll.qlIndexFixing(ONIndex1M,I1790,TRUE,_xll.ohTrigger(RecalcTrigger,Trigger1M)),NA())</f>
        <v>1.9567910845968987E-2</v>
      </c>
      <c r="O1790" s="44">
        <f>IFERROR(_xll.qlIndexFixing(ONIndex3M,I1790,TRUE,_xll.ohTrigger(RecalcTrigger,Trigger3M)),NA())</f>
        <v>1.9941456739895894E-2</v>
      </c>
      <c r="P1790" s="44">
        <f>IFERROR(_xll.qlIndexFixing(ONIndex6M,I1790,TRUE,_xll.ohTrigger(RecalcTrigger,Trigger6M)),NA())</f>
        <v>2.0061537331647804E-2</v>
      </c>
      <c r="Q1790" s="178">
        <f>IFERROR(_xll.qlIndexFixing(ONIndex1Y,I1790,TRUE,_xll.ohTrigger(RecalcTrigger,Trigger1Y)),NA())</f>
        <v>2.0300321022143818E-2</v>
      </c>
    </row>
    <row r="1791" spans="2:17" x14ac:dyDescent="0.2">
      <c r="B1791" s="39" t="s">
        <v>42</v>
      </c>
      <c r="D1791" s="42">
        <f>_xll.qlCalendarAdvance(Calendar,$D1790,B1791,"f",FALSE)</f>
        <v>51946</v>
      </c>
      <c r="E1791" s="172">
        <f>_xll.qlInterestRateIndexValueDate(IndexON,D1791)</f>
        <v>51946</v>
      </c>
      <c r="F1791" s="188">
        <f>IFERROR(_xll.qlIndexFixing(IndexON,D1791,TRUE,_xll.ohTrigger(RecalcTrigger,TriggerON)),NA())</f>
        <v>1.9110232517914515E-2</v>
      </c>
      <c r="H1791" s="42">
        <f>_xll.qlCalendarAdvance(Calendar,$H1790,B1791,"f",FALSE)</f>
        <v>51946</v>
      </c>
      <c r="I1791" s="172">
        <f>_xll.qlInterestRateIndexValueDate(Index1M,$H1791)</f>
        <v>51946</v>
      </c>
      <c r="J1791" s="177">
        <f>IFERROR(_xll.qlIndexFixing(Index1M,$H1791,TRUE,_xll.ohTrigger(RecalcTrigger,Trigger1M)),NA())</f>
        <v>1.9576178649004339E-2</v>
      </c>
      <c r="K1791" s="44">
        <f>IFERROR(_xll.qlIndexFixing(Index3M,H1791,TRUE,_xll.ohTrigger(RecalcTrigger,Trigger3M)),NA())</f>
        <v>1.9968435461288313E-2</v>
      </c>
      <c r="L1791" s="44">
        <f>IFERROR(_xll.qlIndexFixing(Index6M,$H1791,TRUE,_xll.ohTrigger(RecalcTrigger,Trigger6M)),NA())</f>
        <v>2.0122244883191354E-2</v>
      </c>
      <c r="M1791" s="178">
        <f>IFERROR(_xll.qlIndexFixing(Index1Y,$H1791,TRUE,_xll.ohTrigger(RecalcTrigger,Trigger1Y)),NA())</f>
        <v>2.0425885331905688E-2</v>
      </c>
      <c r="N1791" s="177">
        <f>IFERROR(_xll.qlIndexFixing(ONIndex1M,I1791,TRUE,_xll.ohTrigger(RecalcTrigger,Trigger1M)),NA())</f>
        <v>1.9565812291873302E-2</v>
      </c>
      <c r="O1791" s="44">
        <f>IFERROR(_xll.qlIndexFixing(ONIndex3M,I1791,TRUE,_xll.ohTrigger(RecalcTrigger,Trigger3M)),NA())</f>
        <v>1.9938571598362063E-2</v>
      </c>
      <c r="P1791" s="44">
        <f>IFERROR(_xll.qlIndexFixing(ONIndex6M,I1791,TRUE,_xll.ohTrigger(RecalcTrigger,Trigger6M)),NA())</f>
        <v>2.005897365327081E-2</v>
      </c>
      <c r="Q1791" s="178">
        <f>IFERROR(_xll.qlIndexFixing(ONIndex1Y,I1791,TRUE,_xll.ohTrigger(RecalcTrigger,Trigger1Y)),NA())</f>
        <v>2.0297919358713095E-2</v>
      </c>
    </row>
    <row r="1792" spans="2:17" x14ac:dyDescent="0.2">
      <c r="B1792" s="39" t="s">
        <v>42</v>
      </c>
      <c r="D1792" s="42">
        <f>_xll.qlCalendarAdvance(Calendar,$D1791,B1792,"f",FALSE)</f>
        <v>51953</v>
      </c>
      <c r="E1792" s="172">
        <f>_xll.qlInterestRateIndexValueDate(IndexON,D1792)</f>
        <v>51953</v>
      </c>
      <c r="F1792" s="188">
        <f>IFERROR(_xll.qlIndexFixing(IndexON,D1792,TRUE,_xll.ohTrigger(RecalcTrigger,TriggerON)),NA())</f>
        <v>1.9107625101669377E-2</v>
      </c>
      <c r="H1792" s="42">
        <f>_xll.qlCalendarAdvance(Calendar,$H1791,B1792,"f",FALSE)</f>
        <v>51953</v>
      </c>
      <c r="I1792" s="172">
        <f>_xll.qlInterestRateIndexValueDate(Index1M,$H1792)</f>
        <v>51953</v>
      </c>
      <c r="J1792" s="177">
        <f>IFERROR(_xll.qlIndexFixing(Index1M,$H1792,TRUE,_xll.ohTrigger(RecalcTrigger,Trigger1M)),NA())</f>
        <v>1.9573982177434477E-2</v>
      </c>
      <c r="K1792" s="44">
        <f>IFERROR(_xll.qlIndexFixing(Index3M,H1792,TRUE,_xll.ohTrigger(RecalcTrigger,Trigger3M)),NA())</f>
        <v>1.9965318117517367E-2</v>
      </c>
      <c r="L1792" s="44">
        <f>IFERROR(_xll.qlIndexFixing(Index6M,$H1792,TRUE,_xll.ohTrigger(RecalcTrigger,Trigger6M)),NA())</f>
        <v>2.0119222881480152E-2</v>
      </c>
      <c r="M1792" s="178">
        <f>IFERROR(_xll.qlIndexFixing(Index1Y,$H1792,TRUE,_xll.ohTrigger(RecalcTrigger,Trigger1Y)),NA())</f>
        <v>2.0422865046077127E-2</v>
      </c>
      <c r="N1792" s="177">
        <f>IFERROR(_xll.qlIndexFixing(ONIndex1M,I1792,TRUE,_xll.ohTrigger(RecalcTrigger,Trigger1M)),NA())</f>
        <v>1.9563682196375169E-2</v>
      </c>
      <c r="O1792" s="44">
        <f>IFERROR(_xll.qlIndexFixing(ONIndex3M,I1792,TRUE,_xll.ohTrigger(RecalcTrigger,Trigger3M)),NA())</f>
        <v>1.9935657555238222E-2</v>
      </c>
      <c r="P1792" s="44">
        <f>IFERROR(_xll.qlIndexFixing(ONIndex6M,I1792,TRUE,_xll.ohTrigger(RecalcTrigger,Trigger6M)),NA())</f>
        <v>2.005637938146269E-2</v>
      </c>
      <c r="Q1792" s="178">
        <f>IFERROR(_xll.qlIndexFixing(ONIndex1Y,I1792,TRUE,_xll.ohTrigger(RecalcTrigger,Trigger1Y)),NA())</f>
        <v>2.0295485830748399E-2</v>
      </c>
    </row>
    <row r="1793" spans="2:17" x14ac:dyDescent="0.2">
      <c r="B1793" s="39" t="s">
        <v>42</v>
      </c>
      <c r="D1793" s="42">
        <f>_xll.qlCalendarAdvance(Calendar,$D1792,B1793,"f",FALSE)</f>
        <v>51964</v>
      </c>
      <c r="E1793" s="172">
        <f>_xll.qlInterestRateIndexValueDate(IndexON,D1793)</f>
        <v>51964</v>
      </c>
      <c r="F1793" s="188">
        <f>IFERROR(_xll.qlIndexFixing(IndexON,D1793,TRUE,_xll.ohTrigger(RecalcTrigger,TriggerON)),NA())</f>
        <v>1.9102852417677285E-2</v>
      </c>
      <c r="H1793" s="42">
        <f>_xll.qlCalendarAdvance(Calendar,$H1792,B1793,"f",FALSE)</f>
        <v>51964</v>
      </c>
      <c r="I1793" s="172">
        <f>_xll.qlInterestRateIndexValueDate(Index1M,$H1793)</f>
        <v>51964</v>
      </c>
      <c r="J1793" s="177">
        <f>IFERROR(_xll.qlIndexFixing(Index1M,$H1793,TRUE,_xll.ohTrigger(RecalcTrigger,Trigger1M)),NA())</f>
        <v>1.957010550949375E-2</v>
      </c>
      <c r="K1793" s="44">
        <f>IFERROR(_xll.qlIndexFixing(Index3M,H1793,TRUE,_xll.ohTrigger(RecalcTrigger,Trigger3M)),NA())</f>
        <v>1.9959420138347984E-2</v>
      </c>
      <c r="L1793" s="44">
        <f>IFERROR(_xll.qlIndexFixing(Index6M,$H1793,TRUE,_xll.ohTrigger(RecalcTrigger,Trigger6M)),NA())</f>
        <v>2.0113766753826725E-2</v>
      </c>
      <c r="M1793" s="178">
        <f>IFERROR(_xll.qlIndexFixing(Index1Y,$H1793,TRUE,_xll.ohTrigger(RecalcTrigger,Trigger1Y)),NA())</f>
        <v>2.0416651687721332E-2</v>
      </c>
      <c r="N1793" s="177">
        <f>IFERROR(_xll.qlIndexFixing(ONIndex1M,I1793,TRUE,_xll.ohTrigger(RecalcTrigger,Trigger1M)),NA())</f>
        <v>1.955953653193232E-2</v>
      </c>
      <c r="O1793" s="44">
        <f>IFERROR(_xll.qlIndexFixing(ONIndex3M,I1793,TRUE,_xll.ohTrigger(RecalcTrigger,Trigger3M)),NA())</f>
        <v>1.9930356406324679E-2</v>
      </c>
      <c r="P1793" s="44">
        <f>IFERROR(_xll.qlIndexFixing(ONIndex6M,I1793,TRUE,_xll.ohTrigger(RecalcTrigger,Trigger6M)),NA())</f>
        <v>2.0051518852973738E-2</v>
      </c>
      <c r="Q1793" s="178">
        <f>IFERROR(_xll.qlIndexFixing(ONIndex1Y,I1793,TRUE,_xll.ohTrigger(RecalcTrigger,Trigger1Y)),NA())</f>
        <v>2.0290826289093289E-2</v>
      </c>
    </row>
    <row r="1794" spans="2:17" x14ac:dyDescent="0.2">
      <c r="B1794" s="39" t="s">
        <v>42</v>
      </c>
      <c r="D1794" s="42">
        <f>_xll.qlCalendarAdvance(Calendar,$D1793,B1794,"f",FALSE)</f>
        <v>51971</v>
      </c>
      <c r="E1794" s="172">
        <f>_xll.qlInterestRateIndexValueDate(IndexON,D1794)</f>
        <v>51971</v>
      </c>
      <c r="F1794" s="188">
        <f>IFERROR(_xll.qlIndexFixing(IndexON,D1794,TRUE,_xll.ohTrigger(RecalcTrigger,TriggerON)),NA())</f>
        <v>1.9100177805150276E-2</v>
      </c>
      <c r="H1794" s="42">
        <f>_xll.qlCalendarAdvance(Calendar,$H1793,B1794,"f",FALSE)</f>
        <v>51971</v>
      </c>
      <c r="I1794" s="172">
        <f>_xll.qlInterestRateIndexValueDate(Index1M,$H1794)</f>
        <v>51971</v>
      </c>
      <c r="J1794" s="177">
        <f>IFERROR(_xll.qlIndexFixing(Index1M,$H1794,TRUE,_xll.ohTrigger(RecalcTrigger,Trigger1M)),NA())</f>
        <v>1.9567830188753559E-2</v>
      </c>
      <c r="K1794" s="44">
        <f>IFERROR(_xll.qlIndexFixing(Index3M,H1794,TRUE,_xll.ohTrigger(RecalcTrigger,Trigger3M)),NA())</f>
        <v>1.9956234857377329E-2</v>
      </c>
      <c r="L1794" s="44">
        <f>IFERROR(_xll.qlIndexFixing(Index6M,$H1794,TRUE,_xll.ohTrigger(RecalcTrigger,Trigger6M)),NA())</f>
        <v>2.0110670059414682E-2</v>
      </c>
      <c r="M1794" s="178">
        <f>IFERROR(_xll.qlIndexFixing(Index1Y,$H1794,TRUE,_xll.ohTrigger(RecalcTrigger,Trigger1Y)),NA())</f>
        <v>2.0413244686852128E-2</v>
      </c>
      <c r="N1794" s="177">
        <f>IFERROR(_xll.qlIndexFixing(ONIndex1M,I1794,TRUE,_xll.ohTrigger(RecalcTrigger,Trigger1M)),NA())</f>
        <v>1.9557330072142998E-2</v>
      </c>
      <c r="O1794" s="44">
        <f>IFERROR(_xll.qlIndexFixing(ONIndex3M,I1794,TRUE,_xll.ohTrigger(RecalcTrigger,Trigger3M)),NA())</f>
        <v>1.992737249930765E-2</v>
      </c>
      <c r="P1794" s="44">
        <f>IFERROR(_xll.qlIndexFixing(ONIndex6M,I1794,TRUE,_xll.ohTrigger(RecalcTrigger,Trigger6M)),NA())</f>
        <v>2.0048850575996591E-2</v>
      </c>
      <c r="Q1794" s="178">
        <f>IFERROR(_xll.qlIndexFixing(ONIndex1Y,I1794,TRUE,_xll.ohTrigger(RecalcTrigger,Trigger1Y)),NA())</f>
        <v>2.0288315654588551E-2</v>
      </c>
    </row>
    <row r="1795" spans="2:17" x14ac:dyDescent="0.2">
      <c r="B1795" s="39" t="s">
        <v>42</v>
      </c>
      <c r="D1795" s="42">
        <f>_xll.qlCalendarAdvance(Calendar,$D1794,B1795,"f",FALSE)</f>
        <v>51978</v>
      </c>
      <c r="E1795" s="172">
        <f>_xll.qlInterestRateIndexValueDate(IndexON,D1795)</f>
        <v>51978</v>
      </c>
      <c r="F1795" s="188">
        <f>IFERROR(_xll.qlIndexFixing(IndexON,D1795,TRUE,_xll.ohTrigger(RecalcTrigger,TriggerON)),NA())</f>
        <v>1.9097475411173903E-2</v>
      </c>
      <c r="H1795" s="42">
        <f>_xll.qlCalendarAdvance(Calendar,$H1794,B1795,"f",FALSE)</f>
        <v>51978</v>
      </c>
      <c r="I1795" s="172">
        <f>_xll.qlInterestRateIndexValueDate(Index1M,$H1795)</f>
        <v>51978</v>
      </c>
      <c r="J1795" s="177">
        <f>IFERROR(_xll.qlIndexFixing(Index1M,$H1795,TRUE,_xll.ohTrigger(RecalcTrigger,Trigger1M)),NA())</f>
        <v>1.9565523281292539E-2</v>
      </c>
      <c r="K1795" s="44">
        <f>IFERROR(_xll.qlIndexFixing(Index3M,H1795,TRUE,_xll.ohTrigger(RecalcTrigger,Trigger3M)),NA())</f>
        <v>1.9953020538220723E-2</v>
      </c>
      <c r="L1795" s="44">
        <f>IFERROR(_xll.qlIndexFixing(Index6M,$H1795,TRUE,_xll.ohTrigger(RecalcTrigger,Trigger6M)),NA())</f>
        <v>2.0107542472950515E-2</v>
      </c>
      <c r="M1795" s="178">
        <f>IFERROR(_xll.qlIndexFixing(Index1Y,$H1795,TRUE,_xll.ohTrigger(RecalcTrigger,Trigger1Y)),NA())</f>
        <v>2.040980518773905E-2</v>
      </c>
      <c r="N1795" s="177">
        <f>IFERROR(_xll.qlIndexFixing(ONIndex1M,I1795,TRUE,_xll.ohTrigger(RecalcTrigger,Trigger1M)),NA())</f>
        <v>1.9555092074166058E-2</v>
      </c>
      <c r="O1795" s="44">
        <f>IFERROR(_xll.qlIndexFixing(ONIndex3M,I1795,TRUE,_xll.ohTrigger(RecalcTrigger,Trigger3M)),NA())</f>
        <v>1.9924359693861415E-2</v>
      </c>
      <c r="P1795" s="44">
        <f>IFERROR(_xll.qlIndexFixing(ONIndex6M,I1795,TRUE,_xll.ohTrigger(RecalcTrigger,Trigger6M)),NA())</f>
        <v>2.0046151708992266E-2</v>
      </c>
      <c r="Q1795" s="178">
        <f>IFERROR(_xll.qlIndexFixing(ONIndex1Y,I1795,TRUE,_xll.ohTrigger(RecalcTrigger,Trigger1Y)),NA())</f>
        <v>2.0285773159007814E-2</v>
      </c>
    </row>
    <row r="1796" spans="2:17" x14ac:dyDescent="0.2">
      <c r="B1796" s="39" t="s">
        <v>42</v>
      </c>
      <c r="D1796" s="42">
        <f>_xll.qlCalendarAdvance(Calendar,$D1795,B1796,"f",FALSE)</f>
        <v>51985</v>
      </c>
      <c r="E1796" s="172">
        <f>_xll.qlInterestRateIndexValueDate(IndexON,D1796)</f>
        <v>51985</v>
      </c>
      <c r="F1796" s="188">
        <f>IFERROR(_xll.qlIndexFixing(IndexON,D1796,TRUE,_xll.ohTrigger(RecalcTrigger,TriggerON)),NA())</f>
        <v>1.9094745235829214E-2</v>
      </c>
      <c r="H1796" s="42">
        <f>_xll.qlCalendarAdvance(Calendar,$H1795,B1796,"f",FALSE)</f>
        <v>51985</v>
      </c>
      <c r="I1796" s="172">
        <f>_xll.qlInterestRateIndexValueDate(Index1M,$H1796)</f>
        <v>51985</v>
      </c>
      <c r="J1796" s="177">
        <f>IFERROR(_xll.qlIndexFixing(Index1M,$H1796,TRUE,_xll.ohTrigger(RecalcTrigger,Trigger1M)),NA())</f>
        <v>1.9563184787140402E-2</v>
      </c>
      <c r="K1796" s="44">
        <f>IFERROR(_xll.qlIndexFixing(Index3M,H1796,TRUE,_xll.ohTrigger(RecalcTrigger,Trigger3M)),NA())</f>
        <v>1.9949777180945861E-2</v>
      </c>
      <c r="L1796" s="44">
        <f>IFERROR(_xll.qlIndexFixing(Index6M,$H1796,TRUE,_xll.ohTrigger(RecalcTrigger,Trigger6M)),NA())</f>
        <v>2.0104383994578159E-2</v>
      </c>
      <c r="M1796" s="178">
        <f>IFERROR(_xll.qlIndexFixing(Index1Y,$H1796,TRUE,_xll.ohTrigger(RecalcTrigger,Trigger1Y)),NA())</f>
        <v>2.0406333190710724E-2</v>
      </c>
      <c r="N1796" s="177">
        <f>IFERROR(_xll.qlIndexFixing(ONIndex1M,I1796,TRUE,_xll.ohTrigger(RecalcTrigger,Trigger1M)),NA())</f>
        <v>1.9552822538325687E-2</v>
      </c>
      <c r="O1796" s="44">
        <f>IFERROR(_xll.qlIndexFixing(ONIndex3M,I1796,TRUE,_xll.ohTrigger(RecalcTrigger,Trigger3M)),NA())</f>
        <v>1.992131798990493E-2</v>
      </c>
      <c r="P1796" s="44">
        <f>IFERROR(_xll.qlIndexFixing(ONIndex6M,I1796,TRUE,_xll.ohTrigger(RecalcTrigger,Trigger6M)),NA())</f>
        <v>2.004342225179867E-2</v>
      </c>
      <c r="Q1796" s="178">
        <f>IFERROR(_xll.qlIndexFixing(ONIndex1Y,I1796,TRUE,_xll.ohTrigger(RecalcTrigger,Trigger1Y)),NA())</f>
        <v>2.028319880227003E-2</v>
      </c>
    </row>
    <row r="1797" spans="2:17" x14ac:dyDescent="0.2">
      <c r="B1797" s="39" t="s">
        <v>42</v>
      </c>
      <c r="D1797" s="42">
        <f>_xll.qlCalendarAdvance(Calendar,$D1796,B1797,"f",FALSE)</f>
        <v>51992</v>
      </c>
      <c r="E1797" s="172">
        <f>_xll.qlInterestRateIndexValueDate(IndexON,D1797)</f>
        <v>51992</v>
      </c>
      <c r="F1797" s="188">
        <f>IFERROR(_xll.qlIndexFixing(IndexON,D1797,TRUE,_xll.ohTrigger(RecalcTrigger,TriggerON)),NA())</f>
        <v>1.9091987279116207E-2</v>
      </c>
      <c r="H1797" s="42">
        <f>_xll.qlCalendarAdvance(Calendar,$H1796,B1797,"f",FALSE)</f>
        <v>51992</v>
      </c>
      <c r="I1797" s="172">
        <f>_xll.qlInterestRateIndexValueDate(Index1M,$H1797)</f>
        <v>51992</v>
      </c>
      <c r="J1797" s="177">
        <f>IFERROR(_xll.qlIndexFixing(Index1M,$H1797,TRUE,_xll.ohTrigger(RecalcTrigger,Trigger1M)),NA())</f>
        <v>1.956116643163824E-2</v>
      </c>
      <c r="K1797" s="44">
        <f>IFERROR(_xll.qlIndexFixing(Index3M,H1797,TRUE,_xll.ohTrigger(RecalcTrigger,Trigger3M)),NA())</f>
        <v>1.9946809526383363E-2</v>
      </c>
      <c r="L1797" s="44">
        <f>IFERROR(_xll.qlIndexFixing(Index6M,$H1797,TRUE,_xll.ohTrigger(RecalcTrigger,Trigger6M)),NA())</f>
        <v>2.0101507639163237E-2</v>
      </c>
      <c r="M1797" s="178">
        <f>IFERROR(_xll.qlIndexFixing(Index1Y,$H1797,TRUE,_xll.ohTrigger(RecalcTrigger,Trigger1Y)),NA())</f>
        <v>2.0402828696099107E-2</v>
      </c>
      <c r="N1797" s="177">
        <f>IFERROR(_xll.qlIndexFixing(ONIndex1M,I1797,TRUE,_xll.ohTrigger(RecalcTrigger,Trigger1M)),NA())</f>
        <v>1.9550521464216652E-2</v>
      </c>
      <c r="O1797" s="44">
        <f>IFERROR(_xll.qlIndexFixing(ONIndex3M,I1797,TRUE,_xll.ohTrigger(RecalcTrigger,Trigger3M)),NA())</f>
        <v>1.9918247387438193E-2</v>
      </c>
      <c r="P1797" s="44">
        <f>IFERROR(_xll.qlIndexFixing(ONIndex6M,I1797,TRUE,_xll.ohTrigger(RecalcTrigger,Trigger6M)),NA())</f>
        <v>2.0040662204577897E-2</v>
      </c>
      <c r="Q1797" s="178">
        <f>IFERROR(_xll.qlIndexFixing(ONIndex1Y,I1797,TRUE,_xll.ohTrigger(RecalcTrigger,Trigger1Y)),NA())</f>
        <v>2.0280592584456247E-2</v>
      </c>
    </row>
    <row r="1798" spans="2:17" x14ac:dyDescent="0.2">
      <c r="B1798" s="39" t="s">
        <v>42</v>
      </c>
      <c r="D1798" s="42">
        <f>_xll.qlCalendarAdvance(Calendar,$D1797,B1798,"f",FALSE)</f>
        <v>51999</v>
      </c>
      <c r="E1798" s="172">
        <f>_xll.qlInterestRateIndexValueDate(IndexON,D1798)</f>
        <v>51999</v>
      </c>
      <c r="F1798" s="188">
        <f>IFERROR(_xll.qlIndexFixing(IndexON,D1798,TRUE,_xll.ohTrigger(RecalcTrigger,TriggerON)),NA())</f>
        <v>1.9089201540791745E-2</v>
      </c>
      <c r="H1798" s="42">
        <f>_xll.qlCalendarAdvance(Calendar,$H1797,B1798,"f",FALSE)</f>
        <v>51999</v>
      </c>
      <c r="I1798" s="172">
        <f>_xll.qlInterestRateIndexValueDate(Index1M,$H1798)</f>
        <v>51999</v>
      </c>
      <c r="J1798" s="177">
        <f>IFERROR(_xll.qlIndexFixing(Index1M,$H1798,TRUE,_xll.ohTrigger(RecalcTrigger,Trigger1M)),NA())</f>
        <v>1.9558762379235928E-2</v>
      </c>
      <c r="K1798" s="44">
        <f>IFERROR(_xll.qlIndexFixing(Index3M,H1798,TRUE,_xll.ohTrigger(RecalcTrigger,Trigger3M)),NA())</f>
        <v>1.994350583888034E-2</v>
      </c>
      <c r="L1798" s="44">
        <f>IFERROR(_xll.qlIndexFixing(Index6M,$H1798,TRUE,_xll.ohTrigger(RecalcTrigger,Trigger6M)),NA())</f>
        <v>2.0098284994322119E-2</v>
      </c>
      <c r="M1798" s="178">
        <f>IFERROR(_xll.qlIndexFixing(Index1Y,$H1798,TRUE,_xll.ohTrigger(RecalcTrigger,Trigger1Y)),NA())</f>
        <v>2.0399291704239264E-2</v>
      </c>
      <c r="N1798" s="177">
        <f>IFERROR(_xll.qlIndexFixing(ONIndex1M,I1798,TRUE,_xll.ohTrigger(RecalcTrigger,Trigger1M)),NA())</f>
        <v>1.9548188852082093E-2</v>
      </c>
      <c r="O1798" s="44">
        <f>IFERROR(_xll.qlIndexFixing(ONIndex3M,I1798,TRUE,_xll.ohTrigger(RecalcTrigger,Trigger3M)),NA())</f>
        <v>1.9915147886461204E-2</v>
      </c>
      <c r="P1798" s="44">
        <f>IFERROR(_xll.qlIndexFixing(ONIndex6M,I1798,TRUE,_xll.ohTrigger(RecalcTrigger,Trigger6M)),NA())</f>
        <v>2.0037871567086807E-2</v>
      </c>
      <c r="Q1798" s="178">
        <f>IFERROR(_xll.qlIndexFixing(ONIndex1Y,I1798,TRUE,_xll.ohTrigger(RecalcTrigger,Trigger1Y)),NA())</f>
        <v>2.0277954505485418E-2</v>
      </c>
    </row>
    <row r="1799" spans="2:17" x14ac:dyDescent="0.2">
      <c r="B1799" s="39" t="s">
        <v>42</v>
      </c>
      <c r="D1799" s="42">
        <f>_xll.qlCalendarAdvance(Calendar,$D1798,B1799,"f",FALSE)</f>
        <v>52006</v>
      </c>
      <c r="E1799" s="172">
        <f>_xll.qlInterestRateIndexValueDate(IndexON,D1799)</f>
        <v>52006</v>
      </c>
      <c r="F1799" s="188">
        <f>IFERROR(_xll.qlIndexFixing(IndexON,D1799,TRUE,_xll.ohTrigger(RecalcTrigger,TriggerON)),NA())</f>
        <v>1.9086388021180012E-2</v>
      </c>
      <c r="H1799" s="42">
        <f>_xll.qlCalendarAdvance(Calendar,$H1798,B1799,"f",FALSE)</f>
        <v>52006</v>
      </c>
      <c r="I1799" s="172">
        <f>_xll.qlInterestRateIndexValueDate(Index1M,$H1799)</f>
        <v>52006</v>
      </c>
      <c r="J1799" s="177">
        <f>IFERROR(_xll.qlIndexFixing(Index1M,$H1799,TRUE,_xll.ohTrigger(RecalcTrigger,Trigger1M)),NA())</f>
        <v>1.955632673851234E-2</v>
      </c>
      <c r="K1799" s="44">
        <f>IFERROR(_xll.qlIndexFixing(Index3M,H1799,TRUE,_xll.ohTrigger(RecalcTrigger,Trigger3M)),NA())</f>
        <v>1.9940173111924062E-2</v>
      </c>
      <c r="L1799" s="44">
        <f>IFERROR(_xll.qlIndexFixing(Index6M,$H1799,TRUE,_xll.ohTrigger(RecalcTrigger,Trigger6M)),NA())</f>
        <v>2.0095031456360556E-2</v>
      </c>
      <c r="M1799" s="178">
        <f>IFERROR(_xll.qlIndexFixing(Index1Y,$H1799,TRUE,_xll.ohTrigger(RecalcTrigger,Trigger1Y)),NA())</f>
        <v>2.0395722215468703E-2</v>
      </c>
      <c r="N1799" s="177">
        <f>IFERROR(_xll.qlIndexFixing(ONIndex1M,I1799,TRUE,_xll.ohTrigger(RecalcTrigger,Trigger1M)),NA())</f>
        <v>1.9545824701840964E-2</v>
      </c>
      <c r="O1799" s="44">
        <f>IFERROR(_xll.qlIndexFixing(ONIndex3M,I1799,TRUE,_xll.ohTrigger(RecalcTrigger,Trigger3M)),NA())</f>
        <v>1.9912019486973964E-2</v>
      </c>
      <c r="P1799" s="44">
        <f>IFERROR(_xll.qlIndexFixing(ONIndex6M,I1799,TRUE,_xll.ohTrigger(RecalcTrigger,Trigger6M)),NA())</f>
        <v>2.0035050339649585E-2</v>
      </c>
      <c r="Q1799" s="178">
        <f>IFERROR(_xll.qlIndexFixing(ONIndex1Y,I1799,TRUE,_xll.ohTrigger(RecalcTrigger,Trigger1Y)),NA())</f>
        <v>2.0275284565438589E-2</v>
      </c>
    </row>
    <row r="1800" spans="2:17" x14ac:dyDescent="0.2">
      <c r="B1800" s="39" t="s">
        <v>42</v>
      </c>
      <c r="D1800" s="42">
        <f>_xll.qlCalendarAdvance(Calendar,$D1799,B1800,"f",FALSE)</f>
        <v>52013</v>
      </c>
      <c r="E1800" s="172">
        <f>_xll.qlInterestRateIndexValueDate(IndexON,D1800)</f>
        <v>52013</v>
      </c>
      <c r="F1800" s="188">
        <f>IFERROR(_xll.qlIndexFixing(IndexON,D1800,TRUE,_xll.ohTrigger(RecalcTrigger,TriggerON)),NA())</f>
        <v>1.9083546720037869E-2</v>
      </c>
      <c r="H1800" s="42">
        <f>_xll.qlCalendarAdvance(Calendar,$H1799,B1800,"f",FALSE)</f>
        <v>52013</v>
      </c>
      <c r="I1800" s="172">
        <f>_xll.qlInterestRateIndexValueDate(Index1M,$H1800)</f>
        <v>52013</v>
      </c>
      <c r="J1800" s="177">
        <f>IFERROR(_xll.qlIndexFixing(Index1M,$H1800,TRUE,_xll.ohTrigger(RecalcTrigger,Trigger1M)),NA())</f>
        <v>1.9553859509496233E-2</v>
      </c>
      <c r="K1800" s="44">
        <f>IFERROR(_xll.qlIndexFixing(Index3M,H1800,TRUE,_xll.ohTrigger(RecalcTrigger,Trigger3M)),NA())</f>
        <v>1.9936811345588525E-2</v>
      </c>
      <c r="L1800" s="44">
        <f>IFERROR(_xll.qlIndexFixing(Index6M,$H1800,TRUE,_xll.ohTrigger(RecalcTrigger,Trigger6M)),NA())</f>
        <v>2.0091747025428305E-2</v>
      </c>
      <c r="M1800" s="178">
        <f>IFERROR(_xll.qlIndexFixing(Index1Y,$H1800,TRUE,_xll.ohTrigger(RecalcTrigger,Trigger1Y)),NA())</f>
        <v>2.0392120230129152E-2</v>
      </c>
      <c r="N1800" s="177">
        <f>IFERROR(_xll.qlIndexFixing(ONIndex1M,I1800,TRUE,_xll.ohTrigger(RecalcTrigger,Trigger1M)),NA())</f>
        <v>1.9543429013493263E-2</v>
      </c>
      <c r="O1800" s="44">
        <f>IFERROR(_xll.qlIndexFixing(ONIndex3M,I1800,TRUE,_xll.ohTrigger(RecalcTrigger,Trigger3M)),NA())</f>
        <v>1.9908862189057519E-2</v>
      </c>
      <c r="P1800" s="44">
        <f>IFERROR(_xll.qlIndexFixing(ONIndex6M,I1800,TRUE,_xll.ohTrigger(RecalcTrigger,Trigger6M)),NA())</f>
        <v>2.0032198522104139E-2</v>
      </c>
      <c r="Q1800" s="178">
        <f>IFERROR(_xll.qlIndexFixing(ONIndex1Y,I1800,TRUE,_xll.ohTrigger(RecalcTrigger,Trigger1Y)),NA())</f>
        <v>2.0272582764234715E-2</v>
      </c>
    </row>
    <row r="1801" spans="2:17" x14ac:dyDescent="0.2">
      <c r="B1801" s="39" t="s">
        <v>42</v>
      </c>
      <c r="D1801" s="42">
        <f>_xll.qlCalendarAdvance(Calendar,$D1800,B1801,"f",FALSE)</f>
        <v>52020</v>
      </c>
      <c r="E1801" s="172">
        <f>_xll.qlInterestRateIndexValueDate(IndexON,D1801)</f>
        <v>52020</v>
      </c>
      <c r="F1801" s="188">
        <f>IFERROR(_xll.qlIndexFixing(IndexON,D1801,TRUE,_xll.ohTrigger(RecalcTrigger,TriggerON)),NA())</f>
        <v>1.908067763752741E-2</v>
      </c>
      <c r="H1801" s="42">
        <f>_xll.qlCalendarAdvance(Calendar,$H1800,B1801,"f",FALSE)</f>
        <v>52020</v>
      </c>
      <c r="I1801" s="172">
        <f>_xll.qlInterestRateIndexValueDate(Index1M,$H1801)</f>
        <v>52020</v>
      </c>
      <c r="J1801" s="177">
        <f>IFERROR(_xll.qlIndexFixing(Index1M,$H1801,TRUE,_xll.ohTrigger(RecalcTrigger,Trigger1M)),NA())</f>
        <v>1.9551018516542507E-2</v>
      </c>
      <c r="K1801" s="44">
        <f>IFERROR(_xll.qlIndexFixing(Index3M,H1801,TRUE,_xll.ohTrigger(RecalcTrigger,Trigger3M)),NA())</f>
        <v>1.9933420539946848E-2</v>
      </c>
      <c r="L1801" s="44">
        <f>IFERROR(_xll.qlIndexFixing(Index6M,$H1801,TRUE,_xll.ohTrigger(RecalcTrigger,Trigger6M)),NA())</f>
        <v>2.0088128229235808E-2</v>
      </c>
      <c r="M1801" s="178">
        <f>IFERROR(_xll.qlIndexFixing(Index1Y,$H1801,TRUE,_xll.ohTrigger(RecalcTrigger,Trigger1Y)),NA())</f>
        <v>2.0388485748564111E-2</v>
      </c>
      <c r="N1801" s="177">
        <f>IFERROR(_xll.qlIndexFixing(ONIndex1M,I1801,TRUE,_xll.ohTrigger(RecalcTrigger,Trigger1M)),NA())</f>
        <v>1.9541001787038992E-2</v>
      </c>
      <c r="O1801" s="44">
        <f>IFERROR(_xll.qlIndexFixing(ONIndex3M,I1801,TRUE,_xll.ohTrigger(RecalcTrigger,Trigger3M)),NA())</f>
        <v>1.9905675992549776E-2</v>
      </c>
      <c r="P1801" s="44">
        <f>IFERROR(_xll.qlIndexFixing(ONIndex6M,I1801,TRUE,_xll.ohTrigger(RecalcTrigger,Trigger6M)),NA())</f>
        <v>2.0029316114369422E-2</v>
      </c>
      <c r="Q1801" s="178">
        <f>IFERROR(_xll.qlIndexFixing(ONIndex1Y,I1801,TRUE,_xll.ohTrigger(RecalcTrigger,Trigger1Y)),NA())</f>
        <v>2.026984910195484E-2</v>
      </c>
    </row>
    <row r="1802" spans="2:17" x14ac:dyDescent="0.2">
      <c r="B1802" s="39" t="s">
        <v>42</v>
      </c>
      <c r="D1802" s="42">
        <f>_xll.qlCalendarAdvance(Calendar,$D1801,B1802,"f",FALSE)</f>
        <v>52027</v>
      </c>
      <c r="E1802" s="172">
        <f>_xll.qlInterestRateIndexValueDate(IndexON,D1802)</f>
        <v>52027</v>
      </c>
      <c r="F1802" s="188">
        <f>IFERROR(_xll.qlIndexFixing(IndexON,D1802,TRUE,_xll.ohTrigger(RecalcTrigger,TriggerON)),NA())</f>
        <v>1.9077780773486541E-2</v>
      </c>
      <c r="H1802" s="42">
        <f>_xll.qlCalendarAdvance(Calendar,$H1801,B1802,"f",FALSE)</f>
        <v>52027</v>
      </c>
      <c r="I1802" s="172">
        <f>_xll.qlInterestRateIndexValueDate(Index1M,$H1802)</f>
        <v>52027</v>
      </c>
      <c r="J1802" s="177">
        <f>IFERROR(_xll.qlIndexFixing(Index1M,$H1802,TRUE,_xll.ohTrigger(RecalcTrigger,Trigger1M)),NA())</f>
        <v>1.9548490502592185E-2</v>
      </c>
      <c r="K1802" s="44">
        <f>IFERROR(_xll.qlIndexFixing(Index3M,H1802,TRUE,_xll.ohTrigger(RecalcTrigger,Trigger3M)),NA())</f>
        <v>1.9930000695072145E-2</v>
      </c>
      <c r="L1802" s="44">
        <f>IFERROR(_xll.qlIndexFixing(Index6M,$H1802,TRUE,_xll.ohTrigger(RecalcTrigger,Trigger6M)),NA())</f>
        <v>2.0084784402517559E-2</v>
      </c>
      <c r="M1802" s="178">
        <f>IFERROR(_xll.qlIndexFixing(Index1Y,$H1802,TRUE,_xll.ohTrigger(RecalcTrigger,Trigger1Y)),NA())</f>
        <v>2.0384818771121749E-2</v>
      </c>
      <c r="N1802" s="177">
        <f>IFERROR(_xll.qlIndexFixing(ONIndex1M,I1802,TRUE,_xll.ohTrigger(RecalcTrigger,Trigger1M)),NA())</f>
        <v>1.953854302247815E-2</v>
      </c>
      <c r="O1802" s="44">
        <f>IFERROR(_xll.qlIndexFixing(ONIndex3M,I1802,TRUE,_xll.ohTrigger(RecalcTrigger,Trigger3M)),NA())</f>
        <v>1.9902460897531782E-2</v>
      </c>
      <c r="P1802" s="44">
        <f>IFERROR(_xll.qlIndexFixing(ONIndex6M,I1802,TRUE,_xll.ohTrigger(RecalcTrigger,Trigger6M)),NA())</f>
        <v>2.0026403116607527E-2</v>
      </c>
      <c r="Q1802" s="178">
        <f>IFERROR(_xll.qlIndexFixing(ONIndex1Y,I1802,TRUE,_xll.ohTrigger(RecalcTrigger,Trigger1Y)),NA())</f>
        <v>2.0267083578436873E-2</v>
      </c>
    </row>
    <row r="1803" spans="2:17" x14ac:dyDescent="0.2">
      <c r="B1803" s="39" t="s">
        <v>42</v>
      </c>
      <c r="D1803" s="42">
        <f>_xll.qlCalendarAdvance(Calendar,$D1802,B1803,"f",FALSE)</f>
        <v>52034</v>
      </c>
      <c r="E1803" s="172">
        <f>_xll.qlInterestRateIndexValueDate(IndexON,D1803)</f>
        <v>52034</v>
      </c>
      <c r="F1803" s="188">
        <f>IFERROR(_xll.qlIndexFixing(IndexON,D1803,TRUE,_xll.ohTrigger(RecalcTrigger,TriggerON)),NA())</f>
        <v>1.9074856128077355E-2</v>
      </c>
      <c r="H1803" s="42">
        <f>_xll.qlCalendarAdvance(Calendar,$H1802,B1803,"f",FALSE)</f>
        <v>52034</v>
      </c>
      <c r="I1803" s="172">
        <f>_xll.qlInterestRateIndexValueDate(Index1M,$H1803)</f>
        <v>52034</v>
      </c>
      <c r="J1803" s="177">
        <f>IFERROR(_xll.qlIndexFixing(Index1M,$H1803,TRUE,_xll.ohTrigger(RecalcTrigger,Trigger1M)),NA())</f>
        <v>1.9545930902075015E-2</v>
      </c>
      <c r="K1803" s="44">
        <f>IFERROR(_xll.qlIndexFixing(Index3M,H1803,TRUE,_xll.ohTrigger(RecalcTrigger,Trigger3M)),NA())</f>
        <v>1.9926551811039302E-2</v>
      </c>
      <c r="L1803" s="44">
        <f>IFERROR(_xll.qlIndexFixing(Index6M,$H1803,TRUE,_xll.ohTrigger(RecalcTrigger,Trigger6M)),NA())</f>
        <v>2.0081409684938524E-2</v>
      </c>
      <c r="M1803" s="178">
        <f>IFERROR(_xll.qlIndexFixing(Index1Y,$H1803,TRUE,_xll.ohTrigger(RecalcTrigger,Trigger1Y)),NA())</f>
        <v>2.0381119298151562E-2</v>
      </c>
      <c r="N1803" s="177">
        <f>IFERROR(_xll.qlIndexFixing(ONIndex1M,I1803,TRUE,_xll.ohTrigger(RecalcTrigger,Trigger1M)),NA())</f>
        <v>1.9536052719891783E-2</v>
      </c>
      <c r="O1803" s="44">
        <f>IFERROR(_xll.qlIndexFixing(ONIndex3M,I1803,TRUE,_xll.ohTrigger(RecalcTrigger,Trigger3M)),NA())</f>
        <v>1.9899216904084582E-2</v>
      </c>
      <c r="P1803" s="44">
        <f>IFERROR(_xll.qlIndexFixing(ONIndex6M,I1803,TRUE,_xll.ohTrigger(RecalcTrigger,Trigger6M)),NA())</f>
        <v>2.0023459528818455E-2</v>
      </c>
      <c r="Q1803" s="178">
        <f>IFERROR(_xll.qlIndexFixing(ONIndex1Y,I1803,TRUE,_xll.ohTrigger(RecalcTrigger,Trigger1Y)),NA())</f>
        <v>2.0264286193842906E-2</v>
      </c>
    </row>
    <row r="1804" spans="2:17" x14ac:dyDescent="0.2">
      <c r="B1804" s="39" t="s">
        <v>42</v>
      </c>
      <c r="D1804" s="42">
        <f>_xll.qlCalendarAdvance(Calendar,$D1803,B1804,"f",FALSE)</f>
        <v>52041</v>
      </c>
      <c r="E1804" s="172">
        <f>_xll.qlInterestRateIndexValueDate(IndexON,D1804)</f>
        <v>52041</v>
      </c>
      <c r="F1804" s="188">
        <f>IFERROR(_xll.qlIndexFixing(IndexON,D1804,TRUE,_xll.ohTrigger(RecalcTrigger,TriggerON)),NA())</f>
        <v>1.9071903701299853E-2</v>
      </c>
      <c r="H1804" s="42">
        <f>_xll.qlCalendarAdvance(Calendar,$H1803,B1804,"f",FALSE)</f>
        <v>52041</v>
      </c>
      <c r="I1804" s="172">
        <f>_xll.qlInterestRateIndexValueDate(Index1M,$H1804)</f>
        <v>52041</v>
      </c>
      <c r="J1804" s="177">
        <f>IFERROR(_xll.qlIndexFixing(Index1M,$H1804,TRUE,_xll.ohTrigger(RecalcTrigger,Trigger1M)),NA())</f>
        <v>1.9543339715012618E-2</v>
      </c>
      <c r="K1804" s="44">
        <f>IFERROR(_xll.qlIndexFixing(Index3M,H1804,TRUE,_xll.ohTrigger(RecalcTrigger,Trigger3M)),NA())</f>
        <v>1.9923073887924955E-2</v>
      </c>
      <c r="L1804" s="44">
        <f>IFERROR(_xll.qlIndexFixing(Index6M,$H1804,TRUE,_xll.ohTrigger(RecalcTrigger,Trigger6M)),NA())</f>
        <v>2.0078004076654152E-2</v>
      </c>
      <c r="M1804" s="178">
        <f>IFERROR(_xll.qlIndexFixing(Index1Y,$H1804,TRUE,_xll.ohTrigger(RecalcTrigger,Trigger1Y)),NA())</f>
        <v>2.0377387330007934E-2</v>
      </c>
      <c r="N1804" s="177">
        <f>IFERROR(_xll.qlIndexFixing(ONIndex1M,I1804,TRUE,_xll.ohTrigger(RecalcTrigger,Trigger1M)),NA())</f>
        <v>1.95335308791178E-2</v>
      </c>
      <c r="O1804" s="44">
        <f>IFERROR(_xll.qlIndexFixing(ONIndex3M,I1804,TRUE,_xll.ohTrigger(RecalcTrigger,Trigger3M)),NA())</f>
        <v>1.9895944012127131E-2</v>
      </c>
      <c r="P1804" s="44">
        <f>IFERROR(_xll.qlIndexFixing(ONIndex6M,I1804,TRUE,_xll.ohTrigger(RecalcTrigger,Trigger6M)),NA())</f>
        <v>2.0020485350840111E-2</v>
      </c>
      <c r="Q1804" s="178">
        <f>IFERROR(_xll.qlIndexFixing(ONIndex1Y,I1804,TRUE,_xll.ohTrigger(RecalcTrigger,Trigger1Y)),NA())</f>
        <v>2.0261456948091894E-2</v>
      </c>
    </row>
    <row r="1805" spans="2:17" x14ac:dyDescent="0.2">
      <c r="B1805" s="39" t="s">
        <v>42</v>
      </c>
      <c r="D1805" s="42">
        <f>_xll.qlCalendarAdvance(Calendar,$D1804,B1805,"f",FALSE)</f>
        <v>52048</v>
      </c>
      <c r="E1805" s="172">
        <f>_xll.qlInterestRateIndexValueDate(IndexON,D1805)</f>
        <v>52048</v>
      </c>
      <c r="F1805" s="188">
        <f>IFERROR(_xll.qlIndexFixing(IndexON,D1805,TRUE,_xll.ohTrigger(RecalcTrigger,TriggerON)),NA())</f>
        <v>1.906892349299194E-2</v>
      </c>
      <c r="H1805" s="42">
        <f>_xll.qlCalendarAdvance(Calendar,$H1804,B1805,"f",FALSE)</f>
        <v>52048</v>
      </c>
      <c r="I1805" s="172">
        <f>_xll.qlInterestRateIndexValueDate(Index1M,$H1805)</f>
        <v>52048</v>
      </c>
      <c r="J1805" s="177">
        <f>IFERROR(_xll.qlIndexFixing(Index1M,$H1805,TRUE,_xll.ohTrigger(RecalcTrigger,Trigger1M)),NA())</f>
        <v>1.9541049540657971E-2</v>
      </c>
      <c r="K1805" s="44">
        <f>IFERROR(_xll.qlIndexFixing(Index3M,H1805,TRUE,_xll.ohTrigger(RecalcTrigger,Trigger3M)),NA())</f>
        <v>1.9919566925803989E-2</v>
      </c>
      <c r="L1805" s="44">
        <f>IFERROR(_xll.qlIndexFixing(Index6M,$H1805,TRUE,_xll.ohTrigger(RecalcTrigger,Trigger6M)),NA())</f>
        <v>2.0075155167206055E-2</v>
      </c>
      <c r="M1805" s="178">
        <f>IFERROR(_xll.qlIndexFixing(Index1Y,$H1805,TRUE,_xll.ohTrigger(RecalcTrigger,Trigger1Y)),NA())</f>
        <v>2.0373622867047247E-2</v>
      </c>
      <c r="N1805" s="177">
        <f>IFERROR(_xll.qlIndexFixing(ONIndex1M,I1805,TRUE,_xll.ohTrigger(RecalcTrigger,Trigger1M)),NA())</f>
        <v>1.9530977500237245E-2</v>
      </c>
      <c r="O1805" s="44">
        <f>IFERROR(_xll.qlIndexFixing(ONIndex3M,I1805,TRUE,_xll.ohTrigger(RecalcTrigger,Trigger3M)),NA())</f>
        <v>1.9892642221578383E-2</v>
      </c>
      <c r="P1805" s="44">
        <f>IFERROR(_xll.qlIndexFixing(ONIndex6M,I1805,TRUE,_xll.ohTrigger(RecalcTrigger,Trigger6M)),NA())</f>
        <v>2.001748058283459E-2</v>
      </c>
      <c r="Q1805" s="178">
        <f>IFERROR(_xll.qlIndexFixing(ONIndex1Y,I1805,TRUE,_xll.ohTrigger(RecalcTrigger,Trigger1Y)),NA())</f>
        <v>2.0258595841345928E-2</v>
      </c>
    </row>
    <row r="1806" spans="2:17" x14ac:dyDescent="0.2">
      <c r="B1806" s="39" t="s">
        <v>42</v>
      </c>
      <c r="D1806" s="42">
        <f>_xll.qlCalendarAdvance(Calendar,$D1805,B1806,"f",FALSE)</f>
        <v>52055</v>
      </c>
      <c r="E1806" s="172">
        <f>_xll.qlInterestRateIndexValueDate(IndexON,D1806)</f>
        <v>52055</v>
      </c>
      <c r="F1806" s="188">
        <f>IFERROR(_xll.qlIndexFixing(IndexON,D1806,TRUE,_xll.ohTrigger(RecalcTrigger,TriggerON)),NA())</f>
        <v>1.9065915503315711E-2</v>
      </c>
      <c r="H1806" s="42">
        <f>_xll.qlCalendarAdvance(Calendar,$H1805,B1806,"f",FALSE)</f>
        <v>52055</v>
      </c>
      <c r="I1806" s="172">
        <f>_xll.qlInterestRateIndexValueDate(Index1M,$H1806)</f>
        <v>52055</v>
      </c>
      <c r="J1806" s="177">
        <f>IFERROR(_xll.qlIndexFixing(Index1M,$H1806,TRUE,_xll.ohTrigger(RecalcTrigger,Trigger1M)),NA())</f>
        <v>1.9538392782284138E-2</v>
      </c>
      <c r="K1806" s="44">
        <f>IFERROR(_xll.qlIndexFixing(Index3M,H1806,TRUE,_xll.ohTrigger(RecalcTrigger,Trigger3M)),NA())</f>
        <v>1.9916030924753921E-2</v>
      </c>
      <c r="L1806" s="44">
        <f>IFERROR(_xll.qlIndexFixing(Index6M,$H1806,TRUE,_xll.ohTrigger(RecalcTrigger,Trigger6M)),NA())</f>
        <v>2.007139169606505E-2</v>
      </c>
      <c r="M1806" s="178">
        <f>IFERROR(_xll.qlIndexFixing(Index1Y,$H1806,TRUE,_xll.ohTrigger(RecalcTrigger,Trigger1Y)),NA())</f>
        <v>2.0369825909628769E-2</v>
      </c>
      <c r="N1806" s="177">
        <f>IFERROR(_xll.qlIndexFixing(ONIndex1M,I1806,TRUE,_xll.ohTrigger(RecalcTrigger,Trigger1M)),NA())</f>
        <v>1.9528392583331167E-2</v>
      </c>
      <c r="O1806" s="44">
        <f>IFERROR(_xll.qlIndexFixing(ONIndex3M,I1806,TRUE,_xll.ohTrigger(RecalcTrigger,Trigger3M)),NA())</f>
        <v>1.9889311532600429E-2</v>
      </c>
      <c r="P1806" s="44">
        <f>IFERROR(_xll.qlIndexFixing(ONIndex6M,I1806,TRUE,_xll.ohTrigger(RecalcTrigger,Trigger6M)),NA())</f>
        <v>2.0014445224720845E-2</v>
      </c>
      <c r="Q1806" s="178">
        <f>IFERROR(_xll.qlIndexFixing(ONIndex1Y,I1806,TRUE,_xll.ohTrigger(RecalcTrigger,Trigger1Y)),NA())</f>
        <v>2.0255702873361869E-2</v>
      </c>
    </row>
    <row r="1807" spans="2:17" x14ac:dyDescent="0.2">
      <c r="B1807" s="39" t="s">
        <v>42</v>
      </c>
      <c r="D1807" s="42">
        <f>_xll.qlCalendarAdvance(Calendar,$D1806,B1807,"f",FALSE)</f>
        <v>52062</v>
      </c>
      <c r="E1807" s="172">
        <f>_xll.qlInterestRateIndexValueDate(IndexON,D1807)</f>
        <v>52062</v>
      </c>
      <c r="F1807" s="188">
        <f>IFERROR(_xll.qlIndexFixing(IndexON,D1807,TRUE,_xll.ohTrigger(RecalcTrigger,TriggerON)),NA())</f>
        <v>1.9062879732190119E-2</v>
      </c>
      <c r="H1807" s="42">
        <f>_xll.qlCalendarAdvance(Calendar,$H1806,B1807,"f",FALSE)</f>
        <v>52062</v>
      </c>
      <c r="I1807" s="172">
        <f>_xll.qlInterestRateIndexValueDate(Index1M,$H1807)</f>
        <v>52062</v>
      </c>
      <c r="J1807" s="177">
        <f>IFERROR(_xll.qlIndexFixing(Index1M,$H1807,TRUE,_xll.ohTrigger(RecalcTrigger,Trigger1M)),NA())</f>
        <v>1.9535704435756345E-2</v>
      </c>
      <c r="K1807" s="44">
        <f>IFERROR(_xll.qlIndexFixing(Index3M,H1807,TRUE,_xll.ohTrigger(RecalcTrigger,Trigger3M)),NA())</f>
        <v>1.9912465884850513E-2</v>
      </c>
      <c r="L1807" s="44">
        <f>IFERROR(_xll.qlIndexFixing(Index6M,$H1807,TRUE,_xll.ohTrigger(RecalcTrigger,Trigger6M)),NA())</f>
        <v>2.0067891018673522E-2</v>
      </c>
      <c r="M1807" s="178">
        <f>IFERROR(_xll.qlIndexFixing(Index1Y,$H1807,TRUE,_xll.ohTrigger(RecalcTrigger,Trigger1Y)),NA())</f>
        <v>2.0365996458116209E-2</v>
      </c>
      <c r="N1807" s="177">
        <f>IFERROR(_xll.qlIndexFixing(ONIndex1M,I1807,TRUE,_xll.ohTrigger(RecalcTrigger,Trigger1M)),NA())</f>
        <v>1.9525776128237471E-2</v>
      </c>
      <c r="O1807" s="44">
        <f>IFERROR(_xll.qlIndexFixing(ONIndex3M,I1807,TRUE,_xll.ohTrigger(RecalcTrigger,Trigger3M)),NA())</f>
        <v>1.988595194519327E-2</v>
      </c>
      <c r="P1807" s="44">
        <f>IFERROR(_xll.qlIndexFixing(ONIndex6M,I1807,TRUE,_xll.ohTrigger(RecalcTrigger,Trigger6M)),NA())</f>
        <v>2.0011379276417829E-2</v>
      </c>
      <c r="Q1807" s="178">
        <f>IFERROR(_xll.qlIndexFixing(ONIndex1Y,I1807,TRUE,_xll.ohTrigger(RecalcTrigger,Trigger1Y)),NA())</f>
        <v>2.0252778044301811E-2</v>
      </c>
    </row>
    <row r="1808" spans="2:17" x14ac:dyDescent="0.2">
      <c r="B1808" s="39" t="s">
        <v>42</v>
      </c>
      <c r="D1808" s="42">
        <f>_xll.qlCalendarAdvance(Calendar,$D1807,B1808,"f",FALSE)</f>
        <v>52069</v>
      </c>
      <c r="E1808" s="172">
        <f>_xll.qlInterestRateIndexValueDate(IndexON,D1808)</f>
        <v>52069</v>
      </c>
      <c r="F1808" s="188">
        <f>IFERROR(_xll.qlIndexFixing(IndexON,D1808,TRUE,_xll.ohTrigger(RecalcTrigger,TriggerON)),NA())</f>
        <v>1.9059816179534117E-2</v>
      </c>
      <c r="H1808" s="42">
        <f>_xll.qlCalendarAdvance(Calendar,$H1807,B1808,"f",FALSE)</f>
        <v>52069</v>
      </c>
      <c r="I1808" s="172">
        <f>_xll.qlInterestRateIndexValueDate(Index1M,$H1808)</f>
        <v>52069</v>
      </c>
      <c r="J1808" s="177">
        <f>IFERROR(_xll.qlIndexFixing(Index1M,$H1808,TRUE,_xll.ohTrigger(RecalcTrigger,Trigger1M)),NA())</f>
        <v>1.9532984501105969E-2</v>
      </c>
      <c r="K1808" s="44">
        <f>IFERROR(_xll.qlIndexFixing(Index3M,H1808,TRUE,_xll.ohTrigger(RecalcTrigger,Trigger3M)),NA())</f>
        <v>1.9908871806173931E-2</v>
      </c>
      <c r="L1808" s="44">
        <f>IFERROR(_xll.qlIndexFixing(Index6M,$H1808,TRUE,_xll.ohTrigger(RecalcTrigger,Trigger6M)),NA())</f>
        <v>2.0064359449567967E-2</v>
      </c>
      <c r="M1808" s="178">
        <f>IFERROR(_xll.qlIndexFixing(Index1Y,$H1808,TRUE,_xll.ohTrigger(RecalcTrigger,Trigger1Y)),NA())</f>
        <v>2.0362134512874608E-2</v>
      </c>
      <c r="N1808" s="177">
        <f>IFERROR(_xll.qlIndexFixing(ONIndex1M,I1808,TRUE,_xll.ohTrigger(RecalcTrigger,Trigger1M)),NA())</f>
        <v>1.9523128135280343E-2</v>
      </c>
      <c r="O1808" s="44">
        <f>IFERROR(_xll.qlIndexFixing(ONIndex3M,I1808,TRUE,_xll.ohTrigger(RecalcTrigger,Trigger3M)),NA())</f>
        <v>1.9882563459275859E-2</v>
      </c>
      <c r="P1808" s="44">
        <f>IFERROR(_xll.qlIndexFixing(ONIndex6M,I1808,TRUE,_xll.ohTrigger(RecalcTrigger,Trigger6M)),NA())</f>
        <v>2.0008282738168681E-2</v>
      </c>
      <c r="Q1808" s="178">
        <f>IFERROR(_xll.qlIndexFixing(ONIndex1Y,I1808,TRUE,_xll.ohTrigger(RecalcTrigger,Trigger1Y)),NA())</f>
        <v>2.0249821354165753E-2</v>
      </c>
    </row>
    <row r="1809" spans="2:17" x14ac:dyDescent="0.2">
      <c r="B1809" s="39" t="s">
        <v>42</v>
      </c>
      <c r="D1809" s="42">
        <f>_xll.qlCalendarAdvance(Calendar,$D1808,B1809,"f",FALSE)</f>
        <v>52076</v>
      </c>
      <c r="E1809" s="172">
        <f>_xll.qlInterestRateIndexValueDate(IndexON,D1809)</f>
        <v>52076</v>
      </c>
      <c r="F1809" s="188">
        <f>IFERROR(_xll.qlIndexFixing(IndexON,D1809,TRUE,_xll.ohTrigger(RecalcTrigger,TriggerON)),NA())</f>
        <v>1.9056724845590844E-2</v>
      </c>
      <c r="H1809" s="42">
        <f>_xll.qlCalendarAdvance(Calendar,$H1808,B1809,"f",FALSE)</f>
        <v>52076</v>
      </c>
      <c r="I1809" s="172">
        <f>_xll.qlInterestRateIndexValueDate(Index1M,$H1809)</f>
        <v>52076</v>
      </c>
      <c r="J1809" s="177">
        <f>IFERROR(_xll.qlIndexFixing(Index1M,$H1809,TRUE,_xll.ohTrigger(RecalcTrigger,Trigger1M)),NA())</f>
        <v>1.9530232978338238E-2</v>
      </c>
      <c r="K1809" s="44">
        <f>IFERROR(_xll.qlIndexFixing(Index3M,H1809,TRUE,_xll.ohTrigger(RecalcTrigger,Trigger3M)),NA())</f>
        <v>1.9905248688800819E-2</v>
      </c>
      <c r="L1809" s="44">
        <f>IFERROR(_xll.qlIndexFixing(Index6M,$H1809,TRUE,_xll.ohTrigger(RecalcTrigger,Trigger6M)),NA())</f>
        <v>2.0060796988910029E-2</v>
      </c>
      <c r="M1809" s="178">
        <f>IFERROR(_xll.qlIndexFixing(Index1Y,$H1809,TRUE,_xll.ohTrigger(RecalcTrigger,Trigger1Y)),NA())</f>
        <v>2.035824007427367E-2</v>
      </c>
      <c r="N1809" s="177">
        <f>IFERROR(_xll.qlIndexFixing(ONIndex1M,I1809,TRUE,_xll.ohTrigger(RecalcTrigger,Trigger1M)),NA())</f>
        <v>1.9520448604054552E-2</v>
      </c>
      <c r="O1809" s="44">
        <f>IFERROR(_xll.qlIndexFixing(ONIndex3M,I1809,TRUE,_xll.ohTrigger(RecalcTrigger,Trigger3M)),NA())</f>
        <v>1.9879146074767151E-2</v>
      </c>
      <c r="P1809" s="44">
        <f>IFERROR(_xll.qlIndexFixing(ONIndex6M,I1809,TRUE,_xll.ohTrigger(RecalcTrigger,Trigger6M)),NA())</f>
        <v>2.0005155609811309E-2</v>
      </c>
      <c r="Q1809" s="178">
        <f>IFERROR(_xll.qlIndexFixing(ONIndex1Y,I1809,TRUE,_xll.ohTrigger(RecalcTrigger,Trigger1Y)),NA())</f>
        <v>2.0246832802791603E-2</v>
      </c>
    </row>
    <row r="1810" spans="2:17" x14ac:dyDescent="0.2">
      <c r="B1810" s="39" t="s">
        <v>42</v>
      </c>
      <c r="D1810" s="42">
        <f>_xll.qlCalendarAdvance(Calendar,$D1809,B1810,"f",FALSE)</f>
        <v>52083</v>
      </c>
      <c r="E1810" s="172">
        <f>_xll.qlInterestRateIndexValueDate(IndexON,D1810)</f>
        <v>52083</v>
      </c>
      <c r="F1810" s="188">
        <f>IFERROR(_xll.qlIndexFixing(IndexON,D1810,TRUE,_xll.ohTrigger(RecalcTrigger,TriggerON)),NA())</f>
        <v>1.9053605730198209E-2</v>
      </c>
      <c r="H1810" s="42">
        <f>_xll.qlCalendarAdvance(Calendar,$H1809,B1810,"f",FALSE)</f>
        <v>52083</v>
      </c>
      <c r="I1810" s="172">
        <f>_xll.qlInterestRateIndexValueDate(Index1M,$H1810)</f>
        <v>52083</v>
      </c>
      <c r="J1810" s="177">
        <f>IFERROR(_xll.qlIndexFixing(Index1M,$H1810,TRUE,_xll.ohTrigger(RecalcTrigger,Trigger1M)),NA())</f>
        <v>1.9527449867484527E-2</v>
      </c>
      <c r="K1810" s="44">
        <f>IFERROR(_xll.qlIndexFixing(Index3M,H1810,TRUE,_xll.ohTrigger(RecalcTrigger,Trigger3M)),NA())</f>
        <v>1.9901596532809578E-2</v>
      </c>
      <c r="L1810" s="44">
        <f>IFERROR(_xll.qlIndexFixing(Index6M,$H1810,TRUE,_xll.ohTrigger(RecalcTrigger,Trigger6M)),NA())</f>
        <v>2.005720363686533E-2</v>
      </c>
      <c r="M1810" s="178">
        <f>IFERROR(_xll.qlIndexFixing(Index1Y,$H1810,TRUE,_xll.ohTrigger(RecalcTrigger,Trigger1Y)),NA())</f>
        <v>2.0354313142685543E-2</v>
      </c>
      <c r="N1810" s="177">
        <f>IFERROR(_xll.qlIndexFixing(ONIndex1M,I1810,TRUE,_xll.ohTrigger(RecalcTrigger,Trigger1M)),NA())</f>
        <v>1.9517737534641144E-2</v>
      </c>
      <c r="O1810" s="44">
        <f>IFERROR(_xll.qlIndexFixing(ONIndex3M,I1810,TRUE,_xll.ohTrigger(RecalcTrigger,Trigger3M)),NA())</f>
        <v>1.9875699791748191E-2</v>
      </c>
      <c r="P1810" s="44">
        <f>IFERROR(_xll.qlIndexFixing(ONIndex6M,I1810,TRUE,_xll.ohTrigger(RecalcTrigger,Trigger6M)),NA())</f>
        <v>2.0001997891264667E-2</v>
      </c>
      <c r="Q1810" s="178">
        <f>IFERROR(_xll.qlIndexFixing(ONIndex1Y,I1810,TRUE,_xll.ohTrigger(RecalcTrigger,Trigger1Y)),NA())</f>
        <v>2.0243812390341454E-2</v>
      </c>
    </row>
    <row r="1811" spans="2:17" x14ac:dyDescent="0.2">
      <c r="B1811" s="39" t="s">
        <v>42</v>
      </c>
      <c r="D1811" s="42">
        <f>_xll.qlCalendarAdvance(Calendar,$D1810,B1811,"f",FALSE)</f>
        <v>52090</v>
      </c>
      <c r="E1811" s="172">
        <f>_xll.qlInterestRateIndexValueDate(IndexON,D1811)</f>
        <v>52090</v>
      </c>
      <c r="F1811" s="188">
        <f>IFERROR(_xll.qlIndexFixing(IndexON,D1811,TRUE,_xll.ohTrigger(RecalcTrigger,TriggerON)),NA())</f>
        <v>1.905045883335621E-2</v>
      </c>
      <c r="H1811" s="42">
        <f>_xll.qlCalendarAdvance(Calendar,$H1810,B1811,"f",FALSE)</f>
        <v>52090</v>
      </c>
      <c r="I1811" s="172">
        <f>_xll.qlInterestRateIndexValueDate(Index1M,$H1811)</f>
        <v>52090</v>
      </c>
      <c r="J1811" s="177">
        <f>IFERROR(_xll.qlIndexFixing(Index1M,$H1811,TRUE,_xll.ohTrigger(RecalcTrigger,Trigger1M)),NA())</f>
        <v>1.9524635168565747E-2</v>
      </c>
      <c r="K1811" s="44">
        <f>IFERROR(_xll.qlIndexFixing(Index3M,H1811,TRUE,_xll.ohTrigger(RecalcTrigger,Trigger3M)),NA())</f>
        <v>1.98979153382839E-2</v>
      </c>
      <c r="L1811" s="44">
        <f>IFERROR(_xll.qlIndexFixing(Index6M,$H1811,TRUE,_xll.ohTrigger(RecalcTrigger,Trigger6M)),NA())</f>
        <v>2.005357939360037E-2</v>
      </c>
      <c r="M1811" s="178">
        <f>IFERROR(_xll.qlIndexFixing(Index1Y,$H1811,TRUE,_xll.ohTrigger(RecalcTrigger,Trigger1Y)),NA())</f>
        <v>2.0350353718485481E-2</v>
      </c>
      <c r="N1811" s="177">
        <f>IFERROR(_xll.qlIndexFixing(ONIndex1M,I1811,TRUE,_xll.ohTrigger(RecalcTrigger,Trigger1M)),NA())</f>
        <v>1.9514994927283258E-2</v>
      </c>
      <c r="O1811" s="44">
        <f>IFERROR(_xll.qlIndexFixing(ONIndex3M,I1811,TRUE,_xll.ohTrigger(RecalcTrigger,Trigger3M)),NA())</f>
        <v>1.9872224610381073E-2</v>
      </c>
      <c r="P1811" s="44">
        <f>IFERROR(_xll.qlIndexFixing(ONIndex6M,I1811,TRUE,_xll.ohTrigger(RecalcTrigger,Trigger6M)),NA())</f>
        <v>1.9998809582690846E-2</v>
      </c>
      <c r="Q1811" s="178">
        <f>IFERROR(_xll.qlIndexFixing(ONIndex1Y,I1811,TRUE,_xll.ohTrigger(RecalcTrigger,Trigger1Y)),NA())</f>
        <v>2.024076011689635E-2</v>
      </c>
    </row>
    <row r="1812" spans="2:17" x14ac:dyDescent="0.2">
      <c r="B1812" s="39" t="s">
        <v>42</v>
      </c>
      <c r="D1812" s="42">
        <f>_xll.qlCalendarAdvance(Calendar,$D1811,B1812,"f",FALSE)</f>
        <v>52097</v>
      </c>
      <c r="E1812" s="172">
        <f>_xll.qlInterestRateIndexValueDate(IndexON,D1812)</f>
        <v>52097</v>
      </c>
      <c r="F1812" s="188">
        <f>IFERROR(_xll.qlIndexFixing(IndexON,D1812,TRUE,_xll.ohTrigger(RecalcTrigger,TriggerON)),NA())</f>
        <v>1.9047284155064848E-2</v>
      </c>
      <c r="H1812" s="42">
        <f>_xll.qlCalendarAdvance(Calendar,$H1811,B1812,"f",FALSE)</f>
        <v>52097</v>
      </c>
      <c r="I1812" s="172">
        <f>_xll.qlInterestRateIndexValueDate(Index1M,$H1812)</f>
        <v>52097</v>
      </c>
      <c r="J1812" s="177">
        <f>IFERROR(_xll.qlIndexFixing(Index1M,$H1812,TRUE,_xll.ohTrigger(RecalcTrigger,Trigger1M)),NA())</f>
        <v>1.9521788881602817E-2</v>
      </c>
      <c r="K1812" s="44">
        <f>IFERROR(_xll.qlIndexFixing(Index3M,H1812,TRUE,_xll.ohTrigger(RecalcTrigger,Trigger3M)),NA())</f>
        <v>1.9894205105300423E-2</v>
      </c>
      <c r="L1812" s="44">
        <f>IFERROR(_xll.qlIndexFixing(Index6M,$H1812,TRUE,_xll.ohTrigger(RecalcTrigger,Trigger6M)),NA())</f>
        <v>2.0049924259281642E-2</v>
      </c>
      <c r="M1812" s="178">
        <f>IFERROR(_xll.qlIndexFixing(Index1Y,$H1812,TRUE,_xll.ohTrigger(RecalcTrigger,Trigger1Y)),NA())</f>
        <v>2.0346361802051183E-2</v>
      </c>
      <c r="N1812" s="177">
        <f>IFERROR(_xll.qlIndexFixing(ONIndex1M,I1812,TRUE,_xll.ohTrigger(RecalcTrigger,Trigger1M)),NA())</f>
        <v>1.9512220781737755E-2</v>
      </c>
      <c r="O1812" s="44">
        <f>IFERROR(_xll.qlIndexFixing(ONIndex3M,I1812,TRUE,_xll.ohTrigger(RecalcTrigger,Trigger3M)),NA())</f>
        <v>1.9868720530422657E-2</v>
      </c>
      <c r="P1812" s="44">
        <f>IFERROR(_xll.qlIndexFixing(ONIndex6M,I1812,TRUE,_xll.ohTrigger(RecalcTrigger,Trigger6M)),NA())</f>
        <v>1.9995590683927755E-2</v>
      </c>
      <c r="Q1812" s="178">
        <f>IFERROR(_xll.qlIndexFixing(ONIndex1Y,I1812,TRUE,_xll.ohTrigger(RecalcTrigger,Trigger1Y)),NA())</f>
        <v>2.0237675982213155E-2</v>
      </c>
    </row>
    <row r="1813" spans="2:17" x14ac:dyDescent="0.2">
      <c r="B1813" s="39" t="s">
        <v>42</v>
      </c>
      <c r="D1813" s="42">
        <f>_xll.qlCalendarAdvance(Calendar,$D1812,B1813,"f",FALSE)</f>
        <v>52104</v>
      </c>
      <c r="E1813" s="172">
        <f>_xll.qlInterestRateIndexValueDate(IndexON,D1813)</f>
        <v>52104</v>
      </c>
      <c r="F1813" s="188">
        <f>IFERROR(_xll.qlIndexFixing(IndexON,D1813,TRUE,_xll.ohTrigger(RecalcTrigger,TriggerON)),NA())</f>
        <v>1.9044081695324122E-2</v>
      </c>
      <c r="H1813" s="42">
        <f>_xll.qlCalendarAdvance(Calendar,$H1812,B1813,"f",FALSE)</f>
        <v>52104</v>
      </c>
      <c r="I1813" s="172">
        <f>_xll.qlInterestRateIndexValueDate(Index1M,$H1813)</f>
        <v>52104</v>
      </c>
      <c r="J1813" s="177">
        <f>IFERROR(_xll.qlIndexFixing(Index1M,$H1813,TRUE,_xll.ohTrigger(RecalcTrigger,Trigger1M)),NA())</f>
        <v>1.9518911006627108E-2</v>
      </c>
      <c r="K1813" s="44">
        <f>IFERROR(_xll.qlIndexFixing(Index3M,H1813,TRUE,_xll.ohTrigger(RecalcTrigger,Trigger3M)),NA())</f>
        <v>1.9890465833941075E-2</v>
      </c>
      <c r="L1813" s="44">
        <f>IFERROR(_xll.qlIndexFixing(Index6M,$H1813,TRUE,_xll.ohTrigger(RecalcTrigger,Trigger6M)),NA())</f>
        <v>2.0046238234079607E-2</v>
      </c>
      <c r="M1813" s="178">
        <f>IFERROR(_xll.qlIndexFixing(Index1Y,$H1813,TRUE,_xll.ohTrigger(RecalcTrigger,Trigger1Y)),NA())</f>
        <v>2.0342337393765231E-2</v>
      </c>
      <c r="N1813" s="177">
        <f>IFERROR(_xll.qlIndexFixing(ONIndex1M,I1813,TRUE,_xll.ohTrigger(RecalcTrigger,Trigger1M)),NA())</f>
        <v>1.9509415098166727E-2</v>
      </c>
      <c r="O1813" s="44">
        <f>IFERROR(_xll.qlIndexFixing(ONIndex3M,I1813,TRUE,_xll.ohTrigger(RecalcTrigger,Trigger3M)),NA())</f>
        <v>1.9865187551953989E-2</v>
      </c>
      <c r="P1813" s="44">
        <f>IFERROR(_xll.qlIndexFixing(ONIndex6M,I1813,TRUE,_xll.ohTrigger(RecalcTrigger,Trigger6M)),NA())</f>
        <v>1.9992341195218533E-2</v>
      </c>
      <c r="Q1813" s="178">
        <f>IFERROR(_xll.qlIndexFixing(ONIndex1Y,I1813,TRUE,_xll.ohTrigger(RecalcTrigger,Trigger1Y)),NA())</f>
        <v>2.0234559986453959E-2</v>
      </c>
    </row>
    <row r="1814" spans="2:17" x14ac:dyDescent="0.2">
      <c r="B1814" s="39" t="s">
        <v>42</v>
      </c>
      <c r="D1814" s="42">
        <f>_xll.qlCalendarAdvance(Calendar,$D1813,B1814,"f",FALSE)</f>
        <v>52111</v>
      </c>
      <c r="E1814" s="172">
        <f>_xll.qlInterestRateIndexValueDate(IndexON,D1814)</f>
        <v>52111</v>
      </c>
      <c r="F1814" s="188">
        <f>IFERROR(_xll.qlIndexFixing(IndexON,D1814,TRUE,_xll.ohTrigger(RecalcTrigger,TriggerON)),NA())</f>
        <v>1.904085145421508E-2</v>
      </c>
      <c r="H1814" s="42">
        <f>_xll.qlCalendarAdvance(Calendar,$H1813,B1814,"f",FALSE)</f>
        <v>52111</v>
      </c>
      <c r="I1814" s="172">
        <f>_xll.qlInterestRateIndexValueDate(Index1M,$H1814)</f>
        <v>52111</v>
      </c>
      <c r="J1814" s="177">
        <f>IFERROR(_xll.qlIndexFixing(Index1M,$H1814,TRUE,_xll.ohTrigger(RecalcTrigger,Trigger1M)),NA())</f>
        <v>1.9515690588958412E-2</v>
      </c>
      <c r="K1814" s="44">
        <f>IFERROR(_xll.qlIndexFixing(Index3M,H1814,TRUE,_xll.ohTrigger(RecalcTrigger,Trigger3M)),NA())</f>
        <v>1.9886431314892969E-2</v>
      </c>
      <c r="L1814" s="44">
        <f>IFERROR(_xll.qlIndexFixing(Index6M,$H1814,TRUE,_xll.ohTrigger(RecalcTrigger,Trigger6M)),NA())</f>
        <v>2.0041703823303704E-2</v>
      </c>
      <c r="M1814" s="178">
        <f>IFERROR(_xll.qlIndexFixing(Index1Y,$H1814,TRUE,_xll.ohTrigger(RecalcTrigger,Trigger1Y)),NA())</f>
        <v>2.0338280494011096E-2</v>
      </c>
      <c r="N1814" s="177">
        <f>IFERROR(_xll.qlIndexFixing(ONIndex1M,I1814,TRUE,_xll.ohTrigger(RecalcTrigger,Trigger1M)),NA())</f>
        <v>1.9506577876489128E-2</v>
      </c>
      <c r="O1814" s="44">
        <f>IFERROR(_xll.qlIndexFixing(ONIndex3M,I1814,TRUE,_xll.ohTrigger(RecalcTrigger,Trigger3M)),NA())</f>
        <v>1.9861625675056116E-2</v>
      </c>
      <c r="P1814" s="44">
        <f>IFERROR(_xll.qlIndexFixing(ONIndex6M,I1814,TRUE,_xll.ohTrigger(RecalcTrigger,Trigger6M)),NA())</f>
        <v>1.9989061116320039E-2</v>
      </c>
      <c r="Q1814" s="178">
        <f>IFERROR(_xll.qlIndexFixing(ONIndex1Y,I1814,TRUE,_xll.ohTrigger(RecalcTrigger,Trigger1Y)),NA())</f>
        <v>2.0231412129537718E-2</v>
      </c>
    </row>
    <row r="1815" spans="2:17" x14ac:dyDescent="0.2">
      <c r="B1815" s="39" t="s">
        <v>42</v>
      </c>
      <c r="D1815" s="42">
        <f>_xll.qlCalendarAdvance(Calendar,$D1814,B1815,"f",FALSE)</f>
        <v>52118</v>
      </c>
      <c r="E1815" s="172">
        <f>_xll.qlInterestRateIndexValueDate(IndexON,D1815)</f>
        <v>52118</v>
      </c>
      <c r="F1815" s="188">
        <f>IFERROR(_xll.qlIndexFixing(IndexON,D1815,TRUE,_xll.ohTrigger(RecalcTrigger,TriggerON)),NA())</f>
        <v>1.903759343173772E-2</v>
      </c>
      <c r="H1815" s="42">
        <f>_xll.qlCalendarAdvance(Calendar,$H1814,B1815,"f",FALSE)</f>
        <v>52118</v>
      </c>
      <c r="I1815" s="172">
        <f>_xll.qlInterestRateIndexValueDate(Index1M,$H1815)</f>
        <v>52118</v>
      </c>
      <c r="J1815" s="177">
        <f>IFERROR(_xll.qlIndexFixing(Index1M,$H1815,TRUE,_xll.ohTrigger(RecalcTrigger,Trigger1M)),NA())</f>
        <v>1.9512751951284362E-2</v>
      </c>
      <c r="K1815" s="44">
        <f>IFERROR(_xll.qlIndexFixing(Index3M,H1815,TRUE,_xll.ohTrigger(RecalcTrigger,Trigger3M)),NA())</f>
        <v>1.9882636247422467E-2</v>
      </c>
      <c r="L1815" s="44">
        <f>IFERROR(_xll.qlIndexFixing(Index6M,$H1815,TRUE,_xll.ohTrigger(RecalcTrigger,Trigger6M)),NA())</f>
        <v>2.0037963249302976E-2</v>
      </c>
      <c r="M1815" s="178">
        <f>IFERROR(_xll.qlIndexFixing(Index1Y,$H1815,TRUE,_xll.ohTrigger(RecalcTrigger,Trigger1Y)),NA())</f>
        <v>2.0334191103177357E-2</v>
      </c>
      <c r="N1815" s="177">
        <f>IFERROR(_xll.qlIndexFixing(ONIndex1M,I1815,TRUE,_xll.ohTrigger(RecalcTrigger,Trigger1M)),NA())</f>
        <v>1.9503709116786005E-2</v>
      </c>
      <c r="O1815" s="44">
        <f>IFERROR(_xll.qlIndexFixing(ONIndex3M,I1815,TRUE,_xll.ohTrigger(RecalcTrigger,Trigger3M)),NA())</f>
        <v>1.9858034899647992E-2</v>
      </c>
      <c r="P1815" s="44">
        <f>IFERROR(_xll.qlIndexFixing(ONIndex6M,I1815,TRUE,_xll.ohTrigger(RecalcTrigger,Trigger6M)),NA())</f>
        <v>1.9985750447394368E-2</v>
      </c>
      <c r="Q1815" s="178">
        <f>IFERROR(_xll.qlIndexFixing(ONIndex1Y,I1815,TRUE,_xll.ohTrigger(RecalcTrigger,Trigger1Y)),NA())</f>
        <v>2.0228232411545477E-2</v>
      </c>
    </row>
    <row r="1816" spans="2:17" x14ac:dyDescent="0.2">
      <c r="B1816" s="39" t="s">
        <v>42</v>
      </c>
      <c r="D1816" s="42">
        <f>_xll.qlCalendarAdvance(Calendar,$D1815,B1816,"f",FALSE)</f>
        <v>52125</v>
      </c>
      <c r="E1816" s="172">
        <f>_xll.qlInterestRateIndexValueDate(IndexON,D1816)</f>
        <v>52125</v>
      </c>
      <c r="F1816" s="188">
        <f>IFERROR(_xll.qlIndexFixing(IndexON,D1816,TRUE,_xll.ohTrigger(RecalcTrigger,TriggerON)),NA())</f>
        <v>1.9034307627729952E-2</v>
      </c>
      <c r="H1816" s="42">
        <f>_xll.qlCalendarAdvance(Calendar,$H1815,B1816,"f",FALSE)</f>
        <v>52125</v>
      </c>
      <c r="I1816" s="172">
        <f>_xll.qlInterestRateIndexValueDate(Index1M,$H1816)</f>
        <v>52125</v>
      </c>
      <c r="J1816" s="177">
        <f>IFERROR(_xll.qlIndexFixing(Index1M,$H1816,TRUE,_xll.ohTrigger(RecalcTrigger,Trigger1M)),NA())</f>
        <v>1.9509781727319025E-2</v>
      </c>
      <c r="K1816" s="44">
        <f>IFERROR(_xll.qlIndexFixing(Index3M,H1816,TRUE,_xll.ohTrigger(RecalcTrigger,Trigger3M)),NA())</f>
        <v>1.9878812143356666E-2</v>
      </c>
      <c r="L1816" s="44">
        <f>IFERROR(_xll.qlIndexFixing(Index6M,$H1816,TRUE,_xll.ohTrigger(RecalcTrigger,Trigger6M)),NA())</f>
        <v>2.0034191789843468E-2</v>
      </c>
      <c r="M1816" s="178">
        <f>IFERROR(_xll.qlIndexFixing(Index1Y,$H1816,TRUE,_xll.ohTrigger(RecalcTrigger,Trigger1Y)),NA())</f>
        <v>2.0330069221654368E-2</v>
      </c>
      <c r="N1816" s="177">
        <f>IFERROR(_xll.qlIndexFixing(ONIndex1M,I1816,TRUE,_xll.ohTrigger(RecalcTrigger,Trigger1M)),NA())</f>
        <v>1.9500808818895266E-2</v>
      </c>
      <c r="O1816" s="44">
        <f>IFERROR(_xll.qlIndexFixing(ONIndex3M,I1816,TRUE,_xll.ohTrigger(RecalcTrigger,Trigger3M)),NA())</f>
        <v>1.9854415225729616E-2</v>
      </c>
      <c r="P1816" s="44">
        <f>IFERROR(_xll.qlIndexFixing(ONIndex6M,I1816,TRUE,_xll.ohTrigger(RecalcTrigger,Trigger6M)),NA())</f>
        <v>1.9982409188441519E-2</v>
      </c>
      <c r="Q1816" s="178">
        <f>IFERROR(_xll.qlIndexFixing(ONIndex1Y,I1816,TRUE,_xll.ohTrigger(RecalcTrigger,Trigger1Y)),NA())</f>
        <v>2.022502083239619E-2</v>
      </c>
    </row>
    <row r="1817" spans="2:17" x14ac:dyDescent="0.2">
      <c r="B1817" s="39" t="s">
        <v>42</v>
      </c>
      <c r="D1817" s="42">
        <f>_xll.qlCalendarAdvance(Calendar,$D1816,B1817,"f",FALSE)</f>
        <v>52132</v>
      </c>
      <c r="E1817" s="172">
        <f>_xll.qlInterestRateIndexValueDate(IndexON,D1817)</f>
        <v>52132</v>
      </c>
      <c r="F1817" s="188">
        <f>IFERROR(_xll.qlIndexFixing(IndexON,D1817,TRUE,_xll.ohTrigger(RecalcTrigger,TriggerON)),NA())</f>
        <v>1.903099404227282E-2</v>
      </c>
      <c r="H1817" s="42">
        <f>_xll.qlCalendarAdvance(Calendar,$H1816,B1817,"f",FALSE)</f>
        <v>52132</v>
      </c>
      <c r="I1817" s="172">
        <f>_xll.qlInterestRateIndexValueDate(Index1M,$H1817)</f>
        <v>52132</v>
      </c>
      <c r="J1817" s="177">
        <f>IFERROR(_xll.qlIndexFixing(Index1M,$H1817,TRUE,_xll.ohTrigger(RecalcTrigger,Trigger1M)),NA())</f>
        <v>1.9506779917092119E-2</v>
      </c>
      <c r="K1817" s="44">
        <f>IFERROR(_xll.qlIndexFixing(Index3M,H1817,TRUE,_xll.ohTrigger(RecalcTrigger,Trigger3M)),NA())</f>
        <v>1.9874959002775718E-2</v>
      </c>
      <c r="L1817" s="44">
        <f>IFERROR(_xll.qlIndexFixing(Index6M,$H1817,TRUE,_xll.ohTrigger(RecalcTrigger,Trigger6M)),NA())</f>
        <v>2.0030389445097118E-2</v>
      </c>
      <c r="M1817" s="178">
        <f>IFERROR(_xll.qlIndexFixing(Index1Y,$H1817,TRUE,_xll.ohTrigger(RecalcTrigger,Trigger1Y)),NA())</f>
        <v>2.0325914849836035E-2</v>
      </c>
      <c r="N1817" s="177">
        <f>IFERROR(_xll.qlIndexFixing(ONIndex1M,I1817,TRUE,_xll.ohTrigger(RecalcTrigger,Trigger1M)),NA())</f>
        <v>1.9497876982979001E-2</v>
      </c>
      <c r="O1817" s="44">
        <f>IFERROR(_xll.qlIndexFixing(ONIndex3M,I1817,TRUE,_xll.ohTrigger(RecalcTrigger,Trigger3M)),NA())</f>
        <v>1.9850766653300989E-2</v>
      </c>
      <c r="P1817" s="44">
        <f>IFERROR(_xll.qlIndexFixing(ONIndex6M,I1817,TRUE,_xll.ohTrigger(RecalcTrigger,Trigger6M)),NA())</f>
        <v>1.9979037339380445E-2</v>
      </c>
      <c r="Q1817" s="178">
        <f>IFERROR(_xll.qlIndexFixing(ONIndex1Y,I1817,TRUE,_xll.ohTrigger(RecalcTrigger,Trigger1Y)),NA())</f>
        <v>2.0221777392089857E-2</v>
      </c>
    </row>
    <row r="1818" spans="2:17" x14ac:dyDescent="0.2">
      <c r="B1818" s="39" t="s">
        <v>42</v>
      </c>
      <c r="D1818" s="42">
        <f>_xll.qlCalendarAdvance(Calendar,$D1817,B1818,"f",FALSE)</f>
        <v>52139</v>
      </c>
      <c r="E1818" s="172">
        <f>_xll.qlInterestRateIndexValueDate(IndexON,D1818)</f>
        <v>52139</v>
      </c>
      <c r="F1818" s="188">
        <f>IFERROR(_xll.qlIndexFixing(IndexON,D1818,TRUE,_xll.ohTrigger(RecalcTrigger,TriggerON)),NA())</f>
        <v>1.9027652675528417E-2</v>
      </c>
      <c r="H1818" s="42">
        <f>_xll.qlCalendarAdvance(Calendar,$H1817,B1818,"f",FALSE)</f>
        <v>52139</v>
      </c>
      <c r="I1818" s="172">
        <f>_xll.qlInterestRateIndexValueDate(Index1M,$H1818)</f>
        <v>52139</v>
      </c>
      <c r="J1818" s="177">
        <f>IFERROR(_xll.qlIndexFixing(Index1M,$H1818,TRUE,_xll.ohTrigger(RecalcTrigger,Trigger1M)),NA())</f>
        <v>1.9504047812262761E-2</v>
      </c>
      <c r="K1818" s="44">
        <f>IFERROR(_xll.qlIndexFixing(Index3M,H1818,TRUE,_xll.ohTrigger(RecalcTrigger,Trigger3M)),NA())</f>
        <v>1.9871333904395751E-2</v>
      </c>
      <c r="L1818" s="44">
        <f>IFERROR(_xll.qlIndexFixing(Index6M,$H1818,TRUE,_xll.ohTrigger(RecalcTrigger,Trigger6M)),NA())</f>
        <v>2.0026819281701188E-2</v>
      </c>
      <c r="M1818" s="178">
        <f>IFERROR(_xll.qlIndexFixing(Index1Y,$H1818,TRUE,_xll.ohTrigger(RecalcTrigger,Trigger1Y)),NA())</f>
        <v>2.0321727988119598E-2</v>
      </c>
      <c r="N1818" s="177">
        <f>IFERROR(_xll.qlIndexFixing(ONIndex1M,I1818,TRUE,_xll.ohTrigger(RecalcTrigger,Trigger1M)),NA())</f>
        <v>1.9494913608956166E-2</v>
      </c>
      <c r="O1818" s="44">
        <f>IFERROR(_xll.qlIndexFixing(ONIndex3M,I1818,TRUE,_xll.ohTrigger(RecalcTrigger,Trigger3M)),NA())</f>
        <v>1.9847089182443156E-2</v>
      </c>
      <c r="P1818" s="44">
        <f>IFERROR(_xll.qlIndexFixing(ONIndex6M,I1818,TRUE,_xll.ohTrigger(RecalcTrigger,Trigger6M)),NA())</f>
        <v>1.9975634900211148E-2</v>
      </c>
      <c r="Q1818" s="178">
        <f>IFERROR(_xll.qlIndexFixing(ONIndex1Y,I1818,TRUE,_xll.ohTrigger(RecalcTrigger,Trigger1Y)),NA())</f>
        <v>2.0218502090869617E-2</v>
      </c>
    </row>
    <row r="1819" spans="2:17" x14ac:dyDescent="0.2">
      <c r="B1819" s="39" t="s">
        <v>42</v>
      </c>
      <c r="D1819" s="42">
        <f>_xll.qlCalendarAdvance(Calendar,$D1818,B1819,"f",FALSE)</f>
        <v>52146</v>
      </c>
      <c r="E1819" s="172">
        <f>_xll.qlInterestRateIndexValueDate(IndexON,D1819)</f>
        <v>52146</v>
      </c>
      <c r="F1819" s="188">
        <f>IFERROR(_xll.qlIndexFixing(IndexON,D1819,TRUE,_xll.ohTrigger(RecalcTrigger,TriggerON)),NA())</f>
        <v>1.9024283527172559E-2</v>
      </c>
      <c r="H1819" s="42">
        <f>_xll.qlCalendarAdvance(Calendar,$H1818,B1819,"f",FALSE)</f>
        <v>52146</v>
      </c>
      <c r="I1819" s="172">
        <f>_xll.qlInterestRateIndexValueDate(Index1M,$H1819)</f>
        <v>52146</v>
      </c>
      <c r="J1819" s="177">
        <f>IFERROR(_xll.qlIndexFixing(Index1M,$H1819,TRUE,_xll.ohTrigger(RecalcTrigger,Trigger1M)),NA())</f>
        <v>1.9500980409662666E-2</v>
      </c>
      <c r="K1819" s="44">
        <f>IFERROR(_xll.qlIndexFixing(Index3M,H1819,TRUE,_xll.ohTrigger(RecalcTrigger,Trigger3M)),NA())</f>
        <v>1.9867420404521913E-2</v>
      </c>
      <c r="L1819" s="44">
        <f>IFERROR(_xll.qlIndexFixing(Index6M,$H1819,TRUE,_xll.ohTrigger(RecalcTrigger,Trigger6M)),NA())</f>
        <v>2.0022952749787604E-2</v>
      </c>
      <c r="M1819" s="178">
        <f>IFERROR(_xll.qlIndexFixing(Index1Y,$H1819,TRUE,_xll.ohTrigger(RecalcTrigger,Trigger1Y)),NA())</f>
        <v>2.0317508636905179E-2</v>
      </c>
      <c r="N1819" s="177">
        <f>IFERROR(_xll.qlIndexFixing(ONIndex1M,I1819,TRUE,_xll.ohTrigger(RecalcTrigger,Trigger1M)),NA())</f>
        <v>1.949191869682676E-2</v>
      </c>
      <c r="O1819" s="44">
        <f>IFERROR(_xll.qlIndexFixing(ONIndex3M,I1819,TRUE,_xll.ohTrigger(RecalcTrigger,Trigger3M)),NA())</f>
        <v>1.9843382813075072E-2</v>
      </c>
      <c r="P1819" s="44">
        <f>IFERROR(_xll.qlIndexFixing(ONIndex6M,I1819,TRUE,_xll.ohTrigger(RecalcTrigger,Trigger6M)),NA())</f>
        <v>1.9972201870933626E-2</v>
      </c>
      <c r="Q1819" s="178">
        <f>IFERROR(_xll.qlIndexFixing(ONIndex1Y,I1819,TRUE,_xll.ohTrigger(RecalcTrigger,Trigger1Y)),NA())</f>
        <v>2.021519492849233E-2</v>
      </c>
    </row>
    <row r="1820" spans="2:17" x14ac:dyDescent="0.2">
      <c r="B1820" s="39" t="s">
        <v>42</v>
      </c>
      <c r="D1820" s="42">
        <f>_xll.qlCalendarAdvance(Calendar,$D1819,B1820,"f",FALSE)</f>
        <v>52153</v>
      </c>
      <c r="E1820" s="172">
        <f>_xll.qlInterestRateIndexValueDate(IndexON,D1820)</f>
        <v>52153</v>
      </c>
      <c r="F1820" s="188">
        <f>IFERROR(_xll.qlIndexFixing(IndexON,D1820,TRUE,_xll.ohTrigger(RecalcTrigger,TriggerON)),NA())</f>
        <v>1.9020886597529429E-2</v>
      </c>
      <c r="H1820" s="42">
        <f>_xll.qlCalendarAdvance(Calendar,$H1819,B1820,"f",FALSE)</f>
        <v>52153</v>
      </c>
      <c r="I1820" s="172">
        <f>_xll.qlInterestRateIndexValueDate(Index1M,$H1820)</f>
        <v>52153</v>
      </c>
      <c r="J1820" s="177">
        <f>IFERROR(_xll.qlIndexFixing(Index1M,$H1820,TRUE,_xll.ohTrigger(RecalcTrigger,Trigger1M)),NA())</f>
        <v>1.9497881419211889E-2</v>
      </c>
      <c r="K1820" s="44">
        <f>IFERROR(_xll.qlIndexFixing(Index3M,H1820,TRUE,_xll.ohTrigger(RecalcTrigger,Trigger3M)),NA())</f>
        <v>1.9863477866858908E-2</v>
      </c>
      <c r="L1820" s="44">
        <f>IFERROR(_xll.qlIndexFixing(Index6M,$H1820,TRUE,_xll.ohTrigger(RecalcTrigger,Trigger6M)),NA())</f>
        <v>2.0019055331478845E-2</v>
      </c>
      <c r="M1820" s="178">
        <f>IFERROR(_xll.qlIndexFixing(Index1Y,$H1820,TRUE,_xll.ohTrigger(RecalcTrigger,Trigger1Y)),NA())</f>
        <v>2.0313256796595569E-2</v>
      </c>
      <c r="N1820" s="177">
        <f>IFERROR(_xll.qlIndexFixing(ONIndex1M,I1820,TRUE,_xll.ohTrigger(RecalcTrigger,Trigger1M)),NA())</f>
        <v>1.9488892246752876E-2</v>
      </c>
      <c r="O1820" s="44">
        <f>IFERROR(_xll.qlIndexFixing(ONIndex3M,I1820,TRUE,_xll.ohTrigger(RecalcTrigger,Trigger3M)),NA())</f>
        <v>1.9839647545196737E-2</v>
      </c>
      <c r="P1820" s="44">
        <f>IFERROR(_xll.qlIndexFixing(ONIndex6M,I1820,TRUE,_xll.ohTrigger(RecalcTrigger,Trigger6M)),NA())</f>
        <v>1.9968738251628926E-2</v>
      </c>
      <c r="Q1820" s="178">
        <f>IFERROR(_xll.qlIndexFixing(ONIndex1Y,I1820,TRUE,_xll.ohTrigger(RecalcTrigger,Trigger1Y)),NA())</f>
        <v>2.0211855904957998E-2</v>
      </c>
    </row>
    <row r="1821" spans="2:17" x14ac:dyDescent="0.2">
      <c r="B1821" s="39" t="s">
        <v>42</v>
      </c>
      <c r="D1821" s="42">
        <f>_xll.qlCalendarAdvance(Calendar,$D1820,B1821,"f",FALSE)</f>
        <v>52160</v>
      </c>
      <c r="E1821" s="172">
        <f>_xll.qlInterestRateIndexValueDate(IndexON,D1821)</f>
        <v>52160</v>
      </c>
      <c r="F1821" s="188">
        <f>IFERROR(_xll.qlIndexFixing(IndexON,D1821,TRUE,_xll.ohTrigger(RecalcTrigger,TriggerON)),NA())</f>
        <v>1.9017461886436937E-2</v>
      </c>
      <c r="H1821" s="42">
        <f>_xll.qlCalendarAdvance(Calendar,$H1820,B1821,"f",FALSE)</f>
        <v>52160</v>
      </c>
      <c r="I1821" s="172">
        <f>_xll.qlInterestRateIndexValueDate(Index1M,$H1821)</f>
        <v>52160</v>
      </c>
      <c r="J1821" s="177">
        <f>IFERROR(_xll.qlIndexFixing(Index1M,$H1821,TRUE,_xll.ohTrigger(RecalcTrigger,Trigger1M)),NA())</f>
        <v>1.9494750840933953E-2</v>
      </c>
      <c r="K1821" s="44">
        <f>IFERROR(_xll.qlIndexFixing(Index3M,H1821,TRUE,_xll.ohTrigger(RecalcTrigger,Trigger3M)),NA())</f>
        <v>1.9859506291489547E-2</v>
      </c>
      <c r="L1821" s="44">
        <f>IFERROR(_xll.qlIndexFixing(Index6M,$H1821,TRUE,_xll.ohTrigger(RecalcTrigger,Trigger6M)),NA())</f>
        <v>2.0015127026951261E-2</v>
      </c>
      <c r="M1821" s="178">
        <f>IFERROR(_xll.qlIndexFixing(Index1Y,$H1821,TRUE,_xll.ohTrigger(RecalcTrigger,Trigger1Y)),NA())</f>
        <v>2.0308972467597108E-2</v>
      </c>
      <c r="N1821" s="177">
        <f>IFERROR(_xll.qlIndexFixing(ONIndex1M,I1821,TRUE,_xll.ohTrigger(RecalcTrigger,Trigger1M)),NA())</f>
        <v>1.9485834258410328E-2</v>
      </c>
      <c r="O1821" s="44">
        <f>IFERROR(_xll.qlIndexFixing(ONIndex3M,I1821,TRUE,_xll.ohTrigger(RecalcTrigger,Trigger3M)),NA())</f>
        <v>1.9835883378889196E-2</v>
      </c>
      <c r="P1821" s="44">
        <f>IFERROR(_xll.qlIndexFixing(ONIndex6M,I1821,TRUE,_xll.ohTrigger(RecalcTrigger,Trigger6M)),NA())</f>
        <v>1.9965244042216002E-2</v>
      </c>
      <c r="Q1821" s="178">
        <f>IFERROR(_xll.qlIndexFixing(ONIndex1Y,I1821,TRUE,_xll.ohTrigger(RecalcTrigger,Trigger1Y)),NA())</f>
        <v>2.0208485020185574E-2</v>
      </c>
    </row>
    <row r="1822" spans="2:17" x14ac:dyDescent="0.2">
      <c r="B1822" s="39" t="s">
        <v>42</v>
      </c>
      <c r="D1822" s="42">
        <f>_xll.qlCalendarAdvance(Calendar,$D1821,B1822,"f",FALSE)</f>
        <v>52167</v>
      </c>
      <c r="E1822" s="172">
        <f>_xll.qlInterestRateIndexValueDate(IndexON,D1822)</f>
        <v>52167</v>
      </c>
      <c r="F1822" s="188">
        <f>IFERROR(_xll.qlIndexFixing(IndexON,D1822,TRUE,_xll.ohTrigger(RecalcTrigger,TriggerON)),NA())</f>
        <v>1.9014009393895082E-2</v>
      </c>
      <c r="H1822" s="42">
        <f>_xll.qlCalendarAdvance(Calendar,$H1821,B1822,"f",FALSE)</f>
        <v>52167</v>
      </c>
      <c r="I1822" s="172">
        <f>_xll.qlInterestRateIndexValueDate(Index1M,$H1822)</f>
        <v>52167</v>
      </c>
      <c r="J1822" s="177">
        <f>IFERROR(_xll.qlIndexFixing(Index1M,$H1822,TRUE,_xll.ohTrigger(RecalcTrigger,Trigger1M)),NA())</f>
        <v>1.9491588674855002E-2</v>
      </c>
      <c r="K1822" s="44">
        <f>IFERROR(_xll.qlIndexFixing(Index3M,H1822,TRUE,_xll.ohTrigger(RecalcTrigger,Trigger3M)),NA())</f>
        <v>1.9855505678504564E-2</v>
      </c>
      <c r="L1822" s="44">
        <f>IFERROR(_xll.qlIndexFixing(Index6M,$H1822,TRUE,_xll.ohTrigger(RecalcTrigger,Trigger6M)),NA())</f>
        <v>2.001116783638654E-2</v>
      </c>
      <c r="M1822" s="178">
        <f>IFERROR(_xll.qlIndexFixing(Index1Y,$H1822,TRUE,_xll.ohTrigger(RecalcTrigger,Trigger1Y)),NA())</f>
        <v>2.0304655650319692E-2</v>
      </c>
      <c r="N1822" s="177">
        <f>IFERROR(_xll.qlIndexFixing(ONIndex1M,I1822,TRUE,_xll.ohTrigger(RecalcTrigger,Trigger1M)),NA())</f>
        <v>1.9482744732042256E-2</v>
      </c>
      <c r="O1822" s="44">
        <f>IFERROR(_xll.qlIndexFixing(ONIndex3M,I1822,TRUE,_xll.ohTrigger(RecalcTrigger,Trigger3M)),NA())</f>
        <v>1.9832090313990358E-2</v>
      </c>
      <c r="P1822" s="44">
        <f>IFERROR(_xll.qlIndexFixing(ONIndex6M,I1822,TRUE,_xll.ohTrigger(RecalcTrigger,Trigger6M)),NA())</f>
        <v>1.9961719242694853E-2</v>
      </c>
      <c r="Q1822" s="178">
        <f>IFERROR(_xll.qlIndexFixing(ONIndex1Y,I1822,TRUE,_xll.ohTrigger(RecalcTrigger,Trigger1Y)),NA())</f>
        <v>2.0205082274418196E-2</v>
      </c>
    </row>
    <row r="1823" spans="2:17" x14ac:dyDescent="0.2">
      <c r="B1823" s="39" t="s">
        <v>42</v>
      </c>
      <c r="D1823" s="42">
        <f>_xll.qlCalendarAdvance(Calendar,$D1822,B1823,"f",FALSE)</f>
        <v>52174</v>
      </c>
      <c r="E1823" s="172">
        <f>_xll.qlInterestRateIndexValueDate(IndexON,D1823)</f>
        <v>52174</v>
      </c>
      <c r="F1823" s="188">
        <f>IFERROR(_xll.qlIndexFixing(IndexON,D1823,TRUE,_xll.ohTrigger(RecalcTrigger,TriggerON)),NA())</f>
        <v>1.9010529119984909E-2</v>
      </c>
      <c r="H1823" s="42">
        <f>_xll.qlCalendarAdvance(Calendar,$H1822,B1823,"f",FALSE)</f>
        <v>52174</v>
      </c>
      <c r="I1823" s="172">
        <f>_xll.qlInterestRateIndexValueDate(Index1M,$H1823)</f>
        <v>52174</v>
      </c>
      <c r="J1823" s="177">
        <f>IFERROR(_xll.qlIndexFixing(Index1M,$H1823,TRUE,_xll.ohTrigger(RecalcTrigger,Trigger1M)),NA())</f>
        <v>1.9488105745496642E-2</v>
      </c>
      <c r="K1823" s="44">
        <f>IFERROR(_xll.qlIndexFixing(Index3M,H1823,TRUE,_xll.ohTrigger(RecalcTrigger,Trigger3M)),NA())</f>
        <v>1.9851476027989409E-2</v>
      </c>
      <c r="L1823" s="44">
        <f>IFERROR(_xll.qlIndexFixing(Index6M,$H1823,TRUE,_xll.ohTrigger(RecalcTrigger,Trigger6M)),NA())</f>
        <v>2.0007177759964578E-2</v>
      </c>
      <c r="M1823" s="178">
        <f>IFERROR(_xll.qlIndexFixing(Index1Y,$H1823,TRUE,_xll.ohTrigger(RecalcTrigger,Trigger1Y)),NA())</f>
        <v>2.0300306345175434E-2</v>
      </c>
      <c r="N1823" s="177">
        <f>IFERROR(_xll.qlIndexFixing(ONIndex1M,I1823,TRUE,_xll.ohTrigger(RecalcTrigger,Trigger1M)),NA())</f>
        <v>1.9479623667567614E-2</v>
      </c>
      <c r="O1823" s="44">
        <f>IFERROR(_xll.qlIndexFixing(ONIndex3M,I1823,TRUE,_xll.ohTrigger(RecalcTrigger,Trigger3M)),NA())</f>
        <v>1.9828268350662315E-2</v>
      </c>
      <c r="P1823" s="44">
        <f>IFERROR(_xll.qlIndexFixing(ONIndex6M,I1823,TRUE,_xll.ohTrigger(RecalcTrigger,Trigger6M)),NA())</f>
        <v>1.995816385306548E-2</v>
      </c>
      <c r="Q1823" s="178">
        <f>IFERROR(_xll.qlIndexFixing(ONIndex1Y,I1823,TRUE,_xll.ohTrigger(RecalcTrigger,Trigger1Y)),NA())</f>
        <v>2.0201647667574818E-2</v>
      </c>
    </row>
    <row r="1824" spans="2:17" x14ac:dyDescent="0.2">
      <c r="B1824" s="39" t="s">
        <v>42</v>
      </c>
      <c r="D1824" s="42">
        <f>_xll.qlCalendarAdvance(Calendar,$D1823,B1824,"f",FALSE)</f>
        <v>52181</v>
      </c>
      <c r="E1824" s="172">
        <f>_xll.qlInterestRateIndexValueDate(IndexON,D1824)</f>
        <v>52181</v>
      </c>
      <c r="F1824" s="188">
        <f>IFERROR(_xll.qlIndexFixing(IndexON,D1824,TRUE,_xll.ohTrigger(RecalcTrigger,TriggerON)),NA())</f>
        <v>1.9007021064625373E-2</v>
      </c>
      <c r="H1824" s="42">
        <f>_xll.qlCalendarAdvance(Calendar,$H1823,B1824,"f",FALSE)</f>
        <v>52181</v>
      </c>
      <c r="I1824" s="172">
        <f>_xll.qlInterestRateIndexValueDate(Index1M,$H1824)</f>
        <v>52181</v>
      </c>
      <c r="J1824" s="177">
        <f>IFERROR(_xll.qlIndexFixing(Index1M,$H1824,TRUE,_xll.ohTrigger(RecalcTrigger,Trigger1M)),NA())</f>
        <v>1.9484882832087123E-2</v>
      </c>
      <c r="K1824" s="44">
        <f>IFERROR(_xll.qlIndexFixing(Index3M,H1824,TRUE,_xll.ohTrigger(RecalcTrigger,Trigger3M)),NA())</f>
        <v>1.9847417340031297E-2</v>
      </c>
      <c r="L1824" s="44">
        <f>IFERROR(_xll.qlIndexFixing(Index6M,$H1824,TRUE,_xll.ohTrigger(RecalcTrigger,Trigger6M)),NA())</f>
        <v>2.0002908258543256E-2</v>
      </c>
      <c r="M1824" s="178">
        <f>IFERROR(_xll.qlIndexFixing(Index1Y,$H1824,TRUE,_xll.ohTrigger(RecalcTrigger,Trigger1Y)),NA())</f>
        <v>2.0295924552580225E-2</v>
      </c>
      <c r="N1824" s="177">
        <f>IFERROR(_xll.qlIndexFixing(ONIndex1M,I1824,TRUE,_xll.ohTrigger(RecalcTrigger,Trigger1M)),NA())</f>
        <v>1.9476471065067447E-2</v>
      </c>
      <c r="O1824" s="44">
        <f>IFERROR(_xll.qlIndexFixing(ONIndex3M,I1824,TRUE,_xll.ohTrigger(RecalcTrigger,Trigger3M)),NA())</f>
        <v>1.9824417488905066E-2</v>
      </c>
      <c r="P1824" s="44">
        <f>IFERROR(_xll.qlIndexFixing(ONIndex6M,I1824,TRUE,_xll.ohTrigger(RecalcTrigger,Trigger6M)),NA())</f>
        <v>1.995457787340893E-2</v>
      </c>
      <c r="Q1824" s="178">
        <f>IFERROR(_xll.qlIndexFixing(ONIndex1Y,I1824,TRUE,_xll.ohTrigger(RecalcTrigger,Trigger1Y)),NA())</f>
        <v>2.0198181199574394E-2</v>
      </c>
    </row>
    <row r="1825" spans="2:17" x14ac:dyDescent="0.2">
      <c r="B1825" s="39" t="s">
        <v>42</v>
      </c>
      <c r="D1825" s="42">
        <f>_xll.qlCalendarAdvance(Calendar,$D1824,B1825,"f",FALSE)</f>
        <v>52188</v>
      </c>
      <c r="E1825" s="172">
        <f>_xll.qlInterestRateIndexValueDate(IndexON,D1825)</f>
        <v>52188</v>
      </c>
      <c r="F1825" s="188">
        <f>IFERROR(_xll.qlIndexFixing(IndexON,D1825,TRUE,_xll.ohTrigger(RecalcTrigger,TriggerON)),NA())</f>
        <v>1.9003485227897521E-2</v>
      </c>
      <c r="H1825" s="42">
        <f>_xll.qlCalendarAdvance(Calendar,$H1824,B1825,"f",FALSE)</f>
        <v>52188</v>
      </c>
      <c r="I1825" s="172">
        <f>_xll.qlInterestRateIndexValueDate(Index1M,$H1825)</f>
        <v>52188</v>
      </c>
      <c r="J1825" s="177">
        <f>IFERROR(_xll.qlIndexFixing(Index1M,$H1825,TRUE,_xll.ohTrigger(RecalcTrigger,Trigger1M)),NA())</f>
        <v>1.9481628332602439E-2</v>
      </c>
      <c r="K1825" s="44">
        <f>IFERROR(_xll.qlIndexFixing(Index3M,H1825,TRUE,_xll.ohTrigger(RecalcTrigger,Trigger3M)),NA())</f>
        <v>1.984332961472185E-2</v>
      </c>
      <c r="L1825" s="44">
        <f>IFERROR(_xll.qlIndexFixing(Index6M,$H1825,TRUE,_xll.ohTrigger(RecalcTrigger,Trigger6M)),NA())</f>
        <v>1.9998858837846644E-2</v>
      </c>
      <c r="M1825" s="178">
        <f>IFERROR(_xll.qlIndexFixing(Index1Y,$H1825,TRUE,_xll.ohTrigger(RecalcTrigger,Trigger1Y)),NA())</f>
        <v>2.0291510272952396E-2</v>
      </c>
      <c r="N1825" s="177">
        <f>IFERROR(_xll.qlIndexFixing(ONIndex1M,I1825,TRUE,_xll.ohTrigger(RecalcTrigger,Trigger1M)),NA())</f>
        <v>1.9473286924460709E-2</v>
      </c>
      <c r="O1825" s="44">
        <f>IFERROR(_xll.qlIndexFixing(ONIndex3M,I1825,TRUE,_xll.ohTrigger(RecalcTrigger,Trigger3M)),NA())</f>
        <v>1.9820537728637566E-2</v>
      </c>
      <c r="P1825" s="44">
        <f>IFERROR(_xll.qlIndexFixing(ONIndex6M,I1825,TRUE,_xll.ohTrigger(RecalcTrigger,Trigger6M)),NA())</f>
        <v>1.9950961303644155E-2</v>
      </c>
      <c r="Q1825" s="178">
        <f>IFERROR(_xll.qlIndexFixing(ONIndex1Y,I1825,TRUE,_xll.ohTrigger(RecalcTrigger,Trigger1Y)),NA())</f>
        <v>2.0194682870497971E-2</v>
      </c>
    </row>
    <row r="1826" spans="2:17" x14ac:dyDescent="0.2">
      <c r="B1826" s="39" t="s">
        <v>42</v>
      </c>
      <c r="D1826" s="42">
        <f>_xll.qlCalendarAdvance(Calendar,$D1825,B1826,"f",FALSE)</f>
        <v>52195</v>
      </c>
      <c r="E1826" s="172">
        <f>_xll.qlInterestRateIndexValueDate(IndexON,D1826)</f>
        <v>52195</v>
      </c>
      <c r="F1826" s="188">
        <f>IFERROR(_xll.qlIndexFixing(IndexON,D1826,TRUE,_xll.ohTrigger(RecalcTrigger,TriggerON)),NA())</f>
        <v>1.8999921609639259E-2</v>
      </c>
      <c r="H1826" s="42">
        <f>_xll.qlCalendarAdvance(Calendar,$H1825,B1826,"f",FALSE)</f>
        <v>52195</v>
      </c>
      <c r="I1826" s="172">
        <f>_xll.qlInterestRateIndexValueDate(Index1M,$H1826)</f>
        <v>52195</v>
      </c>
      <c r="J1826" s="177">
        <f>IFERROR(_xll.qlIndexFixing(Index1M,$H1826,TRUE,_xll.ohTrigger(RecalcTrigger,Trigger1M)),NA())</f>
        <v>1.9479468460140245E-2</v>
      </c>
      <c r="K1826" s="44">
        <f>IFERROR(_xll.qlIndexFixing(Index3M,H1826,TRUE,_xll.ohTrigger(RecalcTrigger,Trigger3M)),NA())</f>
        <v>1.9839212852146508E-2</v>
      </c>
      <c r="L1826" s="44">
        <f>IFERROR(_xll.qlIndexFixing(Index6M,$H1826,TRUE,_xll.ohTrigger(RecalcTrigger,Trigger6M)),NA())</f>
        <v>1.9995022217390853E-2</v>
      </c>
      <c r="M1826" s="178">
        <f>IFERROR(_xll.qlIndexFixing(Index1Y,$H1826,TRUE,_xll.ohTrigger(RecalcTrigger,Trigger1Y)),NA())</f>
        <v>2.0287063506714054E-2</v>
      </c>
      <c r="N1826" s="177">
        <f>IFERROR(_xll.qlIndexFixing(ONIndex1M,I1826,TRUE,_xll.ohTrigger(RecalcTrigger,Trigger1M)),NA())</f>
        <v>1.94700712457474E-2</v>
      </c>
      <c r="O1826" s="44">
        <f>IFERROR(_xll.qlIndexFixing(ONIndex3M,I1826,TRUE,_xll.ohTrigger(RecalcTrigger,Trigger3M)),NA())</f>
        <v>1.9816629069859815E-2</v>
      </c>
      <c r="P1826" s="44">
        <f>IFERROR(_xll.qlIndexFixing(ONIndex6M,I1826,TRUE,_xll.ohTrigger(RecalcTrigger,Trigger6M)),NA())</f>
        <v>1.9947314143933248E-2</v>
      </c>
      <c r="Q1826" s="178">
        <f>IFERROR(_xll.qlIndexFixing(ONIndex1Y,I1826,TRUE,_xll.ohTrigger(RecalcTrigger,Trigger1Y)),NA())</f>
        <v>2.0191152680345548E-2</v>
      </c>
    </row>
    <row r="1827" spans="2:17" x14ac:dyDescent="0.2">
      <c r="B1827" s="39" t="s">
        <v>42</v>
      </c>
      <c r="D1827" s="42">
        <f>_xll.qlCalendarAdvance(Calendar,$D1826,B1827,"f",FALSE)</f>
        <v>52202</v>
      </c>
      <c r="E1827" s="172">
        <f>_xll.qlInterestRateIndexValueDate(IndexON,D1827)</f>
        <v>52202</v>
      </c>
      <c r="F1827" s="188">
        <f>IFERROR(_xll.qlIndexFixing(IndexON,D1827,TRUE,_xll.ohTrigger(RecalcTrigger,TriggerON)),NA())</f>
        <v>1.8996330210093726E-2</v>
      </c>
      <c r="H1827" s="42">
        <f>_xll.qlCalendarAdvance(Calendar,$H1826,B1827,"f",FALSE)</f>
        <v>52202</v>
      </c>
      <c r="I1827" s="172">
        <f>_xll.qlInterestRateIndexValueDate(Index1M,$H1827)</f>
        <v>52202</v>
      </c>
      <c r="J1827" s="177">
        <f>IFERROR(_xll.qlIndexFixing(Index1M,$H1827,TRUE,_xll.ohTrigger(RecalcTrigger,Trigger1M)),NA())</f>
        <v>1.9475304028318274E-2</v>
      </c>
      <c r="K1827" s="44">
        <f>IFERROR(_xll.qlIndexFixing(Index3M,H1827,TRUE,_xll.ohTrigger(RecalcTrigger,Trigger3M)),NA())</f>
        <v>1.9834593951570664E-2</v>
      </c>
      <c r="L1827" s="44">
        <f>IFERROR(_xll.qlIndexFixing(Index6M,$H1827,TRUE,_xll.ohTrigger(RecalcTrigger,Trigger6M)),NA())</f>
        <v>1.9990908599381307E-2</v>
      </c>
      <c r="M1827" s="178">
        <f>IFERROR(_xll.qlIndexFixing(Index1Y,$H1827,TRUE,_xll.ohTrigger(RecalcTrigger,Trigger1Y)),NA())</f>
        <v>2.0282584254290192E-2</v>
      </c>
      <c r="N1827" s="177">
        <f>IFERROR(_xll.qlIndexFixing(ONIndex1M,I1827,TRUE,_xll.ohTrigger(RecalcTrigger,Trigger1M)),NA())</f>
        <v>1.9466824029008567E-2</v>
      </c>
      <c r="O1827" s="44">
        <f>IFERROR(_xll.qlIndexFixing(ONIndex3M,I1827,TRUE,_xll.ohTrigger(RecalcTrigger,Trigger3M)),NA())</f>
        <v>1.9812691512652858E-2</v>
      </c>
      <c r="P1827" s="44">
        <f>IFERROR(_xll.qlIndexFixing(ONIndex6M,I1827,TRUE,_xll.ohTrigger(RecalcTrigger,Trigger6M)),NA())</f>
        <v>1.9943636394033071E-2</v>
      </c>
      <c r="Q1827" s="178">
        <f>IFERROR(_xll.qlIndexFixing(ONIndex1Y,I1827,TRUE,_xll.ohTrigger(RecalcTrigger,Trigger1Y)),NA())</f>
        <v>2.0187590628955032E-2</v>
      </c>
    </row>
    <row r="1828" spans="2:17" x14ac:dyDescent="0.2">
      <c r="B1828" s="39" t="s">
        <v>42</v>
      </c>
      <c r="D1828" s="42">
        <f>_xll.qlCalendarAdvance(Calendar,$D1827,B1828,"f",FALSE)</f>
        <v>52209</v>
      </c>
      <c r="E1828" s="172">
        <f>_xll.qlInterestRateIndexValueDate(IndexON,D1828)</f>
        <v>52209</v>
      </c>
      <c r="F1828" s="188">
        <f>IFERROR(_xll.qlIndexFixing(IndexON,D1828,TRUE,_xll.ohTrigger(RecalcTrigger,TriggerON)),NA())</f>
        <v>1.8992711029179876E-2</v>
      </c>
      <c r="H1828" s="42">
        <f>_xll.qlCalendarAdvance(Calendar,$H1827,B1828,"f",FALSE)</f>
        <v>52209</v>
      </c>
      <c r="I1828" s="172">
        <f>_xll.qlInterestRateIndexValueDate(Index1M,$H1828)</f>
        <v>52209</v>
      </c>
      <c r="J1828" s="177">
        <f>IFERROR(_xll.qlIndexFixing(Index1M,$H1828,TRUE,_xll.ohTrigger(RecalcTrigger,Trigger1M)),NA())</f>
        <v>1.9471952335969198E-2</v>
      </c>
      <c r="K1828" s="44">
        <f>IFERROR(_xll.qlIndexFixing(Index3M,H1828,TRUE,_xll.ohTrigger(RecalcTrigger,Trigger3M)),NA())</f>
        <v>1.98304237149842E-2</v>
      </c>
      <c r="L1828" s="44">
        <f>IFERROR(_xll.qlIndexFixing(Index6M,$H1828,TRUE,_xll.ohTrigger(RecalcTrigger,Trigger6M)),NA())</f>
        <v>1.998676409644121E-2</v>
      </c>
      <c r="M1828" s="178">
        <f>IFERROR(_xll.qlIndexFixing(Index1Y,$H1828,TRUE,_xll.ohTrigger(RecalcTrigger,Trigger1Y)),NA())</f>
        <v>2.0278072516108692E-2</v>
      </c>
      <c r="N1828" s="177">
        <f>IFERROR(_xll.qlIndexFixing(ONIndex1M,I1828,TRUE,_xll.ohTrigger(RecalcTrigger,Trigger1M)),NA())</f>
        <v>1.9463545274082117E-2</v>
      </c>
      <c r="O1828" s="44">
        <f>IFERROR(_xll.qlIndexFixing(ONIndex3M,I1828,TRUE,_xll.ohTrigger(RecalcTrigger,Trigger3M)),NA())</f>
        <v>1.980872505693565E-2</v>
      </c>
      <c r="P1828" s="44">
        <f>IFERROR(_xll.qlIndexFixing(ONIndex6M,I1828,TRUE,_xll.ohTrigger(RecalcTrigger,Trigger6M)),NA())</f>
        <v>1.9939928054024669E-2</v>
      </c>
      <c r="Q1828" s="178">
        <f>IFERROR(_xll.qlIndexFixing(ONIndex1Y,I1828,TRUE,_xll.ohTrigger(RecalcTrigger,Trigger1Y)),NA())</f>
        <v>2.0183996716569563E-2</v>
      </c>
    </row>
    <row r="1829" spans="2:17" x14ac:dyDescent="0.2">
      <c r="B1829" s="39" t="s">
        <v>42</v>
      </c>
      <c r="D1829" s="42">
        <f>_xll.qlCalendarAdvance(Calendar,$D1828,B1829,"f",FALSE)</f>
        <v>52216</v>
      </c>
      <c r="E1829" s="172">
        <f>_xll.qlInterestRateIndexValueDate(IndexON,D1829)</f>
        <v>52216</v>
      </c>
      <c r="F1829" s="188">
        <f>IFERROR(_xll.qlIndexFixing(IndexON,D1829,TRUE,_xll.ohTrigger(RecalcTrigger,TriggerON)),NA())</f>
        <v>1.8989064066735617E-2</v>
      </c>
      <c r="H1829" s="42">
        <f>_xll.qlCalendarAdvance(Calendar,$H1828,B1829,"f",FALSE)</f>
        <v>52216</v>
      </c>
      <c r="I1829" s="172">
        <f>_xll.qlInterestRateIndexValueDate(Index1M,$H1829)</f>
        <v>52216</v>
      </c>
      <c r="J1829" s="177">
        <f>IFERROR(_xll.qlIndexFixing(Index1M,$H1829,TRUE,_xll.ohTrigger(RecalcTrigger,Trigger1M)),NA())</f>
        <v>1.9468569056002118E-2</v>
      </c>
      <c r="K1829" s="44">
        <f>IFERROR(_xll.qlIndexFixing(Index3M,H1829,TRUE,_xll.ohTrigger(RecalcTrigger,Trigger3M)),NA())</f>
        <v>1.9826224444443843E-2</v>
      </c>
      <c r="L1829" s="44">
        <f>IFERROR(_xll.qlIndexFixing(Index6M,$H1829,TRUE,_xll.ohTrigger(RecalcTrigger,Trigger6M)),NA())</f>
        <v>1.9982588708761604E-2</v>
      </c>
      <c r="M1829" s="178">
        <f>IFERROR(_xll.qlIndexFixing(Index1Y,$H1829,TRUE,_xll.ohTrigger(RecalcTrigger,Trigger1Y)),NA())</f>
        <v>2.0273528292600762E-2</v>
      </c>
      <c r="N1829" s="177">
        <f>IFERROR(_xll.qlIndexFixing(ONIndex1M,I1829,TRUE,_xll.ohTrigger(RecalcTrigger,Trigger1M)),NA())</f>
        <v>1.9460234981211189E-2</v>
      </c>
      <c r="O1829" s="44">
        <f>IFERROR(_xll.qlIndexFixing(ONIndex3M,I1829,TRUE,_xll.ohTrigger(RecalcTrigger,Trigger3M)),NA())</f>
        <v>1.980472970270819E-2</v>
      </c>
      <c r="P1829" s="44">
        <f>IFERROR(_xll.qlIndexFixing(ONIndex6M,I1829,TRUE,_xll.ohTrigger(RecalcTrigger,Trigger6M)),NA())</f>
        <v>1.993618912398909E-2</v>
      </c>
      <c r="Q1829" s="178">
        <f>IFERROR(_xll.qlIndexFixing(ONIndex1Y,I1829,TRUE,_xll.ohTrigger(RecalcTrigger,Trigger1Y)),NA())</f>
        <v>2.0180370943108095E-2</v>
      </c>
    </row>
    <row r="1830" spans="2:17" x14ac:dyDescent="0.2">
      <c r="B1830" s="39" t="s">
        <v>42</v>
      </c>
      <c r="D1830" s="42">
        <f>_xll.qlCalendarAdvance(Calendar,$D1829,B1830,"f",FALSE)</f>
        <v>52223</v>
      </c>
      <c r="E1830" s="172">
        <f>_xll.qlInterestRateIndexValueDate(IndexON,D1830)</f>
        <v>52223</v>
      </c>
      <c r="F1830" s="188">
        <f>IFERROR(_xll.qlIndexFixing(IndexON,D1830,TRUE,_xll.ohTrigger(RecalcTrigger,TriggerON)),NA())</f>
        <v>1.8985389322841995E-2</v>
      </c>
      <c r="H1830" s="42">
        <f>_xll.qlCalendarAdvance(Calendar,$H1829,B1830,"f",FALSE)</f>
        <v>52223</v>
      </c>
      <c r="I1830" s="172">
        <f>_xll.qlInterestRateIndexValueDate(Index1M,$H1830)</f>
        <v>52223</v>
      </c>
      <c r="J1830" s="177">
        <f>IFERROR(_xll.qlIndexFixing(Index1M,$H1830,TRUE,_xll.ohTrigger(RecalcTrigger,Trigger1M)),NA())</f>
        <v>1.9465154188443176E-2</v>
      </c>
      <c r="K1830" s="44">
        <f>IFERROR(_xll.qlIndexFixing(Index3M,H1830,TRUE,_xll.ohTrigger(RecalcTrigger,Trigger3M)),NA())</f>
        <v>1.9821996140040543E-2</v>
      </c>
      <c r="L1830" s="44">
        <f>IFERROR(_xll.qlIndexFixing(Index6M,$H1830,TRUE,_xll.ohTrigger(RecalcTrigger,Trigger6M)),NA())</f>
        <v>1.9978382436532192E-2</v>
      </c>
      <c r="M1830" s="178">
        <f>IFERROR(_xll.qlIndexFixing(Index1Y,$H1830,TRUE,_xll.ohTrigger(RecalcTrigger,Trigger1Y)),NA())</f>
        <v>2.0268951584200501E-2</v>
      </c>
      <c r="N1830" s="177">
        <f>IFERROR(_xll.qlIndexFixing(ONIndex1M,I1830,TRUE,_xll.ohTrigger(RecalcTrigger,Trigger1M)),NA())</f>
        <v>1.9456893150233689E-2</v>
      </c>
      <c r="O1830" s="44">
        <f>IFERROR(_xll.qlIndexFixing(ONIndex3M,I1830,TRUE,_xll.ohTrigger(RecalcTrigger,Trigger3M)),NA())</f>
        <v>1.9800705450132572E-2</v>
      </c>
      <c r="P1830" s="44">
        <f>IFERROR(_xll.qlIndexFixing(ONIndex6M,I1830,TRUE,_xll.ohTrigger(RecalcTrigger,Trigger6M)),NA())</f>
        <v>1.9932419603926332E-2</v>
      </c>
      <c r="Q1830" s="178">
        <f>IFERROR(_xll.qlIndexFixing(ONIndex1Y,I1830,TRUE,_xll.ohTrigger(RecalcTrigger,Trigger1Y)),NA())</f>
        <v>2.017671330848958E-2</v>
      </c>
    </row>
    <row r="1831" spans="2:17" x14ac:dyDescent="0.2">
      <c r="B1831" s="39" t="s">
        <v>42</v>
      </c>
      <c r="D1831" s="42">
        <f>_xll.qlCalendarAdvance(Calendar,$D1830,B1831,"f",FALSE)</f>
        <v>52230</v>
      </c>
      <c r="E1831" s="172">
        <f>_xll.qlInterestRateIndexValueDate(IndexON,D1831)</f>
        <v>52230</v>
      </c>
      <c r="F1831" s="188">
        <f>IFERROR(_xll.qlIndexFixing(IndexON,D1831,TRUE,_xll.ohTrigger(RecalcTrigger,TriggerON)),NA())</f>
        <v>1.8981686797580055E-2</v>
      </c>
      <c r="H1831" s="42">
        <f>_xll.qlCalendarAdvance(Calendar,$H1830,B1831,"f",FALSE)</f>
        <v>52230</v>
      </c>
      <c r="I1831" s="172">
        <f>_xll.qlInterestRateIndexValueDate(Index1M,$H1831)</f>
        <v>52230</v>
      </c>
      <c r="J1831" s="177">
        <f>IFERROR(_xll.qlIndexFixing(Index1M,$H1831,TRUE,_xll.ohTrigger(RecalcTrigger,Trigger1M)),NA())</f>
        <v>1.9461707733318519E-2</v>
      </c>
      <c r="K1831" s="44">
        <f>IFERROR(_xll.qlIndexFixing(Index3M,H1831,TRUE,_xll.ohTrigger(RecalcTrigger,Trigger3M)),NA())</f>
        <v>1.9817966248516394E-2</v>
      </c>
      <c r="L1831" s="44">
        <f>IFERROR(_xll.qlIndexFixing(Index6M,$H1831,TRUE,_xll.ohTrigger(RecalcTrigger,Trigger6M)),NA())</f>
        <v>1.9974145279946683E-2</v>
      </c>
      <c r="M1831" s="178">
        <f>IFERROR(_xll.qlIndexFixing(Index1Y,$H1831,TRUE,_xll.ohTrigger(RecalcTrigger,Trigger1Y)),NA())</f>
        <v>2.0264342391345336E-2</v>
      </c>
      <c r="N1831" s="177">
        <f>IFERROR(_xll.qlIndexFixing(ONIndex1M,I1831,TRUE,_xll.ohTrigger(RecalcTrigger,Trigger1M)),NA())</f>
        <v>1.945351978114962E-2</v>
      </c>
      <c r="O1831" s="44">
        <f>IFERROR(_xll.qlIndexFixing(ONIndex3M,I1831,TRUE,_xll.ohTrigger(RecalcTrigger,Trigger3M)),NA())</f>
        <v>1.9796652298884609E-2</v>
      </c>
      <c r="P1831" s="44">
        <f>IFERROR(_xll.qlIndexFixing(ONIndex6M,I1831,TRUE,_xll.ohTrigger(RecalcTrigger,Trigger6M)),NA())</f>
        <v>1.9928619493755351E-2</v>
      </c>
      <c r="Q1831" s="178">
        <f>IFERROR(_xll.qlIndexFixing(ONIndex1Y,I1831,TRUE,_xll.ohTrigger(RecalcTrigger,Trigger1Y)),NA())</f>
        <v>2.0173023812795066E-2</v>
      </c>
    </row>
    <row r="1832" spans="2:17" x14ac:dyDescent="0.2">
      <c r="B1832" s="39" t="s">
        <v>42</v>
      </c>
      <c r="D1832" s="42">
        <f>_xll.qlCalendarAdvance(Calendar,$D1831,B1832,"f",FALSE)</f>
        <v>52237</v>
      </c>
      <c r="E1832" s="172">
        <f>_xll.qlInterestRateIndexValueDate(IndexON,D1832)</f>
        <v>52237</v>
      </c>
      <c r="F1832" s="188">
        <f>IFERROR(_xll.qlIndexFixing(IndexON,D1832,TRUE,_xll.ohTrigger(RecalcTrigger,TriggerON)),NA())</f>
        <v>1.8977956490949799E-2</v>
      </c>
      <c r="H1832" s="42">
        <f>_xll.qlCalendarAdvance(Calendar,$H1831,B1832,"f",FALSE)</f>
        <v>52237</v>
      </c>
      <c r="I1832" s="172">
        <f>_xll.qlInterestRateIndexValueDate(Index1M,$H1832)</f>
        <v>52237</v>
      </c>
      <c r="J1832" s="177">
        <f>IFERROR(_xll.qlIndexFixing(Index1M,$H1832,TRUE,_xll.ohTrigger(RecalcTrigger,Trigger1M)),NA())</f>
        <v>1.9458229690659516E-2</v>
      </c>
      <c r="K1832" s="44">
        <f>IFERROR(_xll.qlIndexFixing(Index3M,H1832,TRUE,_xll.ohTrigger(RecalcTrigger,Trigger3M)),NA())</f>
        <v>1.9813452430003518E-2</v>
      </c>
      <c r="L1832" s="44">
        <f>IFERROR(_xll.qlIndexFixing(Index6M,$H1832,TRUE,_xll.ohTrigger(RecalcTrigger,Trigger6M)),NA())</f>
        <v>1.9969648160444824E-2</v>
      </c>
      <c r="M1832" s="178">
        <f>IFERROR(_xll.qlIndexFixing(Index1Y,$H1832,TRUE,_xll.ohTrigger(RecalcTrigger,Trigger1Y)),NA())</f>
        <v>2.0259700714476025E-2</v>
      </c>
      <c r="N1832" s="177">
        <f>IFERROR(_xll.qlIndexFixing(ONIndex1M,I1832,TRUE,_xll.ohTrigger(RecalcTrigger,Trigger1M)),NA())</f>
        <v>1.9450114874040025E-2</v>
      </c>
      <c r="O1832" s="44">
        <f>IFERROR(_xll.qlIndexFixing(ONIndex3M,I1832,TRUE,_xll.ohTrigger(RecalcTrigger,Trigger3M)),NA())</f>
        <v>1.9792570249288488E-2</v>
      </c>
      <c r="P1832" s="44">
        <f>IFERROR(_xll.qlIndexFixing(ONIndex6M,I1832,TRUE,_xll.ohTrigger(RecalcTrigger,Trigger6M)),NA())</f>
        <v>1.9924788793557191E-2</v>
      </c>
      <c r="Q1832" s="178">
        <f>IFERROR(_xll.qlIndexFixing(ONIndex1Y,I1832,TRUE,_xll.ohTrigger(RecalcTrigger,Trigger1Y)),NA())</f>
        <v>2.0169302456024552E-2</v>
      </c>
    </row>
    <row r="1833" spans="2:17" x14ac:dyDescent="0.2">
      <c r="B1833" s="39" t="s">
        <v>42</v>
      </c>
      <c r="D1833" s="42">
        <f>_xll.qlCalendarAdvance(Calendar,$D1832,B1833,"f",FALSE)</f>
        <v>52244</v>
      </c>
      <c r="E1833" s="172">
        <f>_xll.qlInterestRateIndexValueDate(IndexON,D1833)</f>
        <v>52244</v>
      </c>
      <c r="F1833" s="188">
        <f>IFERROR(_xll.qlIndexFixing(IndexON,D1833,TRUE,_xll.ohTrigger(RecalcTrigger,TriggerON)),NA())</f>
        <v>1.8974198402789133E-2</v>
      </c>
      <c r="H1833" s="42">
        <f>_xll.qlCalendarAdvance(Calendar,$H1832,B1833,"f",FALSE)</f>
        <v>52244</v>
      </c>
      <c r="I1833" s="172">
        <f>_xll.qlInterestRateIndexValueDate(Index1M,$H1833)</f>
        <v>52244</v>
      </c>
      <c r="J1833" s="177">
        <f>IFERROR(_xll.qlIndexFixing(Index1M,$H1833,TRUE,_xll.ohTrigger(RecalcTrigger,Trigger1M)),NA())</f>
        <v>1.9454720060489698E-2</v>
      </c>
      <c r="K1833" s="44">
        <f>IFERROR(_xll.qlIndexFixing(Index3M,H1833,TRUE,_xll.ohTrigger(RecalcTrigger,Trigger3M)),NA())</f>
        <v>1.9809137024553499E-2</v>
      </c>
      <c r="L1833" s="44">
        <f>IFERROR(_xll.qlIndexFixing(Index6M,$H1833,TRUE,_xll.ohTrigger(RecalcTrigger,Trigger6M)),NA())</f>
        <v>1.9965351675590853E-2</v>
      </c>
      <c r="M1833" s="178">
        <f>IFERROR(_xll.qlIndexFixing(Index1Y,$H1833,TRUE,_xll.ohTrigger(RecalcTrigger,Trigger1Y)),NA())</f>
        <v>2.0255026554035549E-2</v>
      </c>
      <c r="N1833" s="177">
        <f>IFERROR(_xll.qlIndexFixing(ONIndex1M,I1833,TRUE,_xll.ohTrigger(RecalcTrigger,Trigger1M)),NA())</f>
        <v>1.944667842882386E-2</v>
      </c>
      <c r="O1833" s="44">
        <f>IFERROR(_xll.qlIndexFixing(ONIndex3M,I1833,TRUE,_xll.ohTrigger(RecalcTrigger,Trigger3M)),NA())</f>
        <v>1.9788459301263162E-2</v>
      </c>
      <c r="P1833" s="44">
        <f>IFERROR(_xll.qlIndexFixing(ONIndex6M,I1833,TRUE,_xll.ohTrigger(RecalcTrigger,Trigger6M)),NA())</f>
        <v>1.9920927503169761E-2</v>
      </c>
      <c r="Q1833" s="178">
        <f>IFERROR(_xll.qlIndexFixing(ONIndex1Y,I1833,TRUE,_xll.ohTrigger(RecalcTrigger,Trigger1Y)),NA())</f>
        <v>2.0165549238096991E-2</v>
      </c>
    </row>
    <row r="1834" spans="2:17" x14ac:dyDescent="0.2">
      <c r="B1834" s="39" t="s">
        <v>42</v>
      </c>
      <c r="D1834" s="42">
        <f>_xll.qlCalendarAdvance(Calendar,$D1833,B1834,"f",FALSE)</f>
        <v>52251</v>
      </c>
      <c r="E1834" s="172">
        <f>_xll.qlInterestRateIndexValueDate(IndexON,D1834)</f>
        <v>52251</v>
      </c>
      <c r="F1834" s="188">
        <f>IFERROR(_xll.qlIndexFixing(IndexON,D1834,TRUE,_xll.ohTrigger(RecalcTrigger,TriggerON)),NA())</f>
        <v>1.8970412533422243E-2</v>
      </c>
      <c r="H1834" s="42">
        <f>_xll.qlCalendarAdvance(Calendar,$H1833,B1834,"f",FALSE)</f>
        <v>52251</v>
      </c>
      <c r="I1834" s="172">
        <f>_xll.qlInterestRateIndexValueDate(Index1M,$H1834)</f>
        <v>52251</v>
      </c>
      <c r="J1834" s="177">
        <f>IFERROR(_xll.qlIndexFixing(Index1M,$H1834,TRUE,_xll.ohTrigger(RecalcTrigger,Trigger1M)),NA())</f>
        <v>1.9451178842840436E-2</v>
      </c>
      <c r="K1834" s="44">
        <f>IFERROR(_xll.qlIndexFixing(Index3M,H1834,TRUE,_xll.ohTrigger(RecalcTrigger,Trigger3M)),NA())</f>
        <v>1.9804792585604341E-2</v>
      </c>
      <c r="L1834" s="44">
        <f>IFERROR(_xll.qlIndexFixing(Index6M,$H1834,TRUE,_xll.ohTrigger(RecalcTrigger,Trigger6M)),NA())</f>
        <v>1.9961024308581744E-2</v>
      </c>
      <c r="M1834" s="178">
        <f>IFERROR(_xll.qlIndexFixing(Index1Y,$H1834,TRUE,_xll.ohTrigger(RecalcTrigger,Trigger1Y)),NA())</f>
        <v>2.0250319910470882E-2</v>
      </c>
      <c r="N1834" s="177">
        <f>IFERROR(_xll.qlIndexFixing(ONIndex1M,I1834,TRUE,_xll.ohTrigger(RecalcTrigger,Trigger1M)),NA())</f>
        <v>1.9443210445501125E-2</v>
      </c>
      <c r="O1834" s="44">
        <f>IFERROR(_xll.qlIndexFixing(ONIndex3M,I1834,TRUE,_xll.ohTrigger(RecalcTrigger,Trigger3M)),NA())</f>
        <v>1.9784319454565491E-2</v>
      </c>
      <c r="P1834" s="44">
        <f>IFERROR(_xll.qlIndexFixing(ONIndex6M,I1834,TRUE,_xll.ohTrigger(RecalcTrigger,Trigger6M)),NA())</f>
        <v>1.9917035622755153E-2</v>
      </c>
      <c r="Q1834" s="178">
        <f>IFERROR(_xll.qlIndexFixing(ONIndex1Y,I1834,TRUE,_xll.ohTrigger(RecalcTrigger,Trigger1Y)),NA())</f>
        <v>2.0161764159093432E-2</v>
      </c>
    </row>
    <row r="1835" spans="2:17" x14ac:dyDescent="0.2">
      <c r="B1835" s="39" t="s">
        <v>42</v>
      </c>
      <c r="D1835" s="42">
        <f>_xll.qlCalendarAdvance(Calendar,$D1834,B1835,"f",FALSE)</f>
        <v>52258</v>
      </c>
      <c r="E1835" s="172">
        <f>_xll.qlInterestRateIndexValueDate(IndexON,D1835)</f>
        <v>52258</v>
      </c>
      <c r="F1835" s="188">
        <f>IFERROR(_xll.qlIndexFixing(IndexON,D1835,TRUE,_xll.ohTrigger(RecalcTrigger,TriggerON)),NA())</f>
        <v>1.8966598882443897E-2</v>
      </c>
      <c r="H1835" s="42">
        <f>_xll.qlCalendarAdvance(Calendar,$H1834,B1835,"f",FALSE)</f>
        <v>52258</v>
      </c>
      <c r="I1835" s="172">
        <f>_xll.qlInterestRateIndexValueDate(Index1M,$H1835)</f>
        <v>52258</v>
      </c>
      <c r="J1835" s="177">
        <f>IFERROR(_xll.qlIndexFixing(Index1M,$H1835,TRUE,_xll.ohTrigger(RecalcTrigger,Trigger1M)),NA())</f>
        <v>1.9447606037737878E-2</v>
      </c>
      <c r="K1835" s="44">
        <f>IFERROR(_xll.qlIndexFixing(Index3M,H1835,TRUE,_xll.ohTrigger(RecalcTrigger,Trigger3M)),NA())</f>
        <v>1.9800419113249701E-2</v>
      </c>
      <c r="L1835" s="44">
        <f>IFERROR(_xll.qlIndexFixing(Index6M,$H1835,TRUE,_xll.ohTrigger(RecalcTrigger,Trigger6M)),NA())</f>
        <v>1.995666605961496E-2</v>
      </c>
      <c r="M1835" s="178">
        <f>IFERROR(_xll.qlIndexFixing(Index1Y,$H1835,TRUE,_xll.ohTrigger(RecalcTrigger,Trigger1Y)),NA())</f>
        <v>2.0245580784231665E-2</v>
      </c>
      <c r="N1835" s="177">
        <f>IFERROR(_xll.qlIndexFixing(ONIndex1M,I1835,TRUE,_xll.ohTrigger(RecalcTrigger,Trigger1M)),NA())</f>
        <v>1.9439710924152864E-2</v>
      </c>
      <c r="O1835" s="44">
        <f>IFERROR(_xll.qlIndexFixing(ONIndex3M,I1835,TRUE,_xll.ohTrigger(RecalcTrigger,Trigger3M)),NA())</f>
        <v>1.9780150709519662E-2</v>
      </c>
      <c r="P1835" s="44">
        <f>IFERROR(_xll.qlIndexFixing(ONIndex6M,I1835,TRUE,_xll.ohTrigger(RecalcTrigger,Trigger6M)),NA())</f>
        <v>1.9913113152394413E-2</v>
      </c>
      <c r="Q1835" s="178">
        <f>IFERROR(_xll.qlIndexFixing(ONIndex1Y,I1835,TRUE,_xll.ohTrigger(RecalcTrigger,Trigger1Y)),NA())</f>
        <v>2.0157947219013872E-2</v>
      </c>
    </row>
    <row r="1836" spans="2:17" x14ac:dyDescent="0.2">
      <c r="B1836" s="39" t="s">
        <v>42</v>
      </c>
      <c r="D1836" s="42">
        <f>_xll.qlCalendarAdvance(Calendar,$D1835,B1836,"f",FALSE)</f>
        <v>52265</v>
      </c>
      <c r="E1836" s="172">
        <f>_xll.qlInterestRateIndexValueDate(IndexON,D1836)</f>
        <v>52265</v>
      </c>
      <c r="F1836" s="188">
        <f>IFERROR(_xll.qlIndexFixing(IndexON,D1836,TRUE,_xll.ohTrigger(RecalcTrigger,TriggerON)),NA())</f>
        <v>1.896275745017828E-2</v>
      </c>
      <c r="H1836" s="42">
        <f>_xll.qlCalendarAdvance(Calendar,$H1835,B1836,"f",FALSE)</f>
        <v>52265</v>
      </c>
      <c r="I1836" s="172">
        <f>_xll.qlInterestRateIndexValueDate(Index1M,$H1836)</f>
        <v>52265</v>
      </c>
      <c r="J1836" s="177">
        <f>IFERROR(_xll.qlIndexFixing(Index1M,$H1836,TRUE,_xll.ohTrigger(RecalcTrigger,Trigger1M)),NA())</f>
        <v>1.9443228532252266E-2</v>
      </c>
      <c r="K1836" s="44">
        <f>IFERROR(_xll.qlIndexFixing(Index3M,H1836,TRUE,_xll.ohTrigger(RecalcTrigger,Trigger3M)),NA())</f>
        <v>1.9796232508703469E-2</v>
      </c>
      <c r="L1836" s="44">
        <f>IFERROR(_xll.qlIndexFixing(Index6M,$H1836,TRUE,_xll.ohTrigger(RecalcTrigger,Trigger6M)),NA())</f>
        <v>1.9952276928889314E-2</v>
      </c>
      <c r="M1836" s="178">
        <f>IFERROR(_xll.qlIndexFixing(Index1Y,$H1836,TRUE,_xll.ohTrigger(RecalcTrigger,Trigger1Y)),NA())</f>
        <v>2.0240809175771091E-2</v>
      </c>
      <c r="N1836" s="177">
        <f>IFERROR(_xll.qlIndexFixing(ONIndex1M,I1836,TRUE,_xll.ohTrigger(RecalcTrigger,Trigger1M)),NA())</f>
        <v>1.9436179864698033E-2</v>
      </c>
      <c r="O1836" s="44">
        <f>IFERROR(_xll.qlIndexFixing(ONIndex3M,I1836,TRUE,_xll.ohTrigger(RecalcTrigger,Trigger3M)),NA())</f>
        <v>1.9775953066125673E-2</v>
      </c>
      <c r="P1836" s="44">
        <f>IFERROR(_xll.qlIndexFixing(ONIndex6M,I1836,TRUE,_xll.ohTrigger(RecalcTrigger,Trigger6M)),NA())</f>
        <v>1.9909160091844402E-2</v>
      </c>
      <c r="Q1836" s="178">
        <f>IFERROR(_xll.qlIndexFixing(ONIndex1Y,I1836,TRUE,_xll.ohTrigger(RecalcTrigger,Trigger1Y)),NA())</f>
        <v>2.0154098417939359E-2</v>
      </c>
    </row>
    <row r="1837" spans="2:17" x14ac:dyDescent="0.2">
      <c r="B1837" s="39" t="s">
        <v>42</v>
      </c>
      <c r="D1837" s="42">
        <f>_xll.qlCalendarAdvance(Calendar,$D1836,B1837,"f",FALSE)</f>
        <v>52272</v>
      </c>
      <c r="E1837" s="172">
        <f>_xll.qlInterestRateIndexValueDate(IndexON,D1837)</f>
        <v>52272</v>
      </c>
      <c r="F1837" s="188">
        <f>IFERROR(_xll.qlIndexFixing(IndexON,D1837,TRUE,_xll.ohTrigger(RecalcTrigger,TriggerON)),NA())</f>
        <v>1.89588882364633E-2</v>
      </c>
      <c r="H1837" s="42">
        <f>_xll.qlCalendarAdvance(Calendar,$H1836,B1837,"f",FALSE)</f>
        <v>52272</v>
      </c>
      <c r="I1837" s="172">
        <f>_xll.qlInterestRateIndexValueDate(Index1M,$H1837)</f>
        <v>52272</v>
      </c>
      <c r="J1837" s="177">
        <f>IFERROR(_xll.qlIndexFixing(Index1M,$H1837,TRUE,_xll.ohTrigger(RecalcTrigger,Trigger1M)),NA())</f>
        <v>1.9439599900499774E-2</v>
      </c>
      <c r="K1837" s="44">
        <f>IFERROR(_xll.qlIndexFixing(Index3M,H1837,TRUE,_xll.ohTrigger(RecalcTrigger,Trigger3M)),NA())</f>
        <v>1.9791585068700393E-2</v>
      </c>
      <c r="L1837" s="44">
        <f>IFERROR(_xll.qlIndexFixing(Index6M,$H1837,TRUE,_xll.ohTrigger(RecalcTrigger,Trigger6M)),NA())</f>
        <v>1.9947856916603168E-2</v>
      </c>
      <c r="M1837" s="178">
        <f>IFERROR(_xll.qlIndexFixing(Index1Y,$H1837,TRUE,_xll.ohTrigger(RecalcTrigger,Trigger1Y)),NA())</f>
        <v>2.0236005085544795E-2</v>
      </c>
      <c r="N1837" s="177">
        <f>IFERROR(_xll.qlIndexFixing(ONIndex1M,I1837,TRUE,_xll.ohTrigger(RecalcTrigger,Trigger1M)),NA())</f>
        <v>1.9432617267136632E-2</v>
      </c>
      <c r="O1837" s="44">
        <f>IFERROR(_xll.qlIndexFixing(ONIndex3M,I1837,TRUE,_xll.ohTrigger(RecalcTrigger,Trigger3M)),NA())</f>
        <v>1.9771726524059341E-2</v>
      </c>
      <c r="P1837" s="44">
        <f>IFERROR(_xll.qlIndexFixing(ONIndex6M,I1837,TRUE,_xll.ohTrigger(RecalcTrigger,Trigger6M)),NA())</f>
        <v>1.990517644134826E-2</v>
      </c>
      <c r="Q1837" s="178">
        <f>IFERROR(_xll.qlIndexFixing(ONIndex1Y,I1837,TRUE,_xll.ohTrigger(RecalcTrigger,Trigger1Y)),NA())</f>
        <v>2.0150217755626754E-2</v>
      </c>
    </row>
    <row r="1838" spans="2:17" x14ac:dyDescent="0.2">
      <c r="B1838" s="39" t="s">
        <v>42</v>
      </c>
      <c r="D1838" s="42">
        <f>_xll.qlCalendarAdvance(Calendar,$D1837,B1838,"f",FALSE)</f>
        <v>52279</v>
      </c>
      <c r="E1838" s="172">
        <f>_xll.qlInterestRateIndexValueDate(IndexON,D1838)</f>
        <v>52279</v>
      </c>
      <c r="F1838" s="188">
        <f>IFERROR(_xll.qlIndexFixing(IndexON,D1838,TRUE,_xll.ohTrigger(RecalcTrigger,TriggerON)),NA())</f>
        <v>1.8954991241380004E-2</v>
      </c>
      <c r="H1838" s="42">
        <f>_xll.qlCalendarAdvance(Calendar,$H1837,B1838,"f",FALSE)</f>
        <v>52279</v>
      </c>
      <c r="I1838" s="172">
        <f>_xll.qlInterestRateIndexValueDate(Index1M,$H1838)</f>
        <v>52279</v>
      </c>
      <c r="J1838" s="177">
        <f>IFERROR(_xll.qlIndexFixing(Index1M,$H1838,TRUE,_xll.ohTrigger(RecalcTrigger,Trigger1M)),NA())</f>
        <v>1.9435939686311288E-2</v>
      </c>
      <c r="K1838" s="44">
        <f>IFERROR(_xll.qlIndexFixing(Index3M,H1838,TRUE,_xll.ohTrigger(RecalcTrigger,Trigger3M)),NA())</f>
        <v>1.9787124496692128E-2</v>
      </c>
      <c r="L1838" s="44">
        <f>IFERROR(_xll.qlIndexFixing(Index6M,$H1838,TRUE,_xll.ohTrigger(RecalcTrigger,Trigger6M)),NA())</f>
        <v>1.9943406022958913E-2</v>
      </c>
      <c r="M1838" s="178">
        <f>IFERROR(_xll.qlIndexFixing(Index1Y,$H1838,TRUE,_xll.ohTrigger(RecalcTrigger,Trigger1Y)),NA())</f>
        <v>2.0231168514011522E-2</v>
      </c>
      <c r="N1838" s="177">
        <f>IFERROR(_xll.qlIndexFixing(ONIndex1M,I1838,TRUE,_xll.ohTrigger(RecalcTrigger,Trigger1M)),NA())</f>
        <v>1.9429023131630752E-2</v>
      </c>
      <c r="O1838" s="44">
        <f>IFERROR(_xll.qlIndexFixing(ONIndex3M,I1838,TRUE,_xll.ohTrigger(RecalcTrigger,Trigger3M)),NA())</f>
        <v>1.976747108364485E-2</v>
      </c>
      <c r="P1838" s="44">
        <f>IFERROR(_xll.qlIndexFixing(ONIndex6M,I1838,TRUE,_xll.ohTrigger(RecalcTrigger,Trigger6M)),NA())</f>
        <v>1.9901162200662847E-2</v>
      </c>
      <c r="Q1838" s="178">
        <f>IFERROR(_xll.qlIndexFixing(ONIndex1Y,I1838,TRUE,_xll.ohTrigger(RecalcTrigger,Trigger1Y)),NA())</f>
        <v>2.0146305232238149E-2</v>
      </c>
    </row>
    <row r="1839" spans="2:17" x14ac:dyDescent="0.2">
      <c r="B1839" s="39" t="s">
        <v>42</v>
      </c>
      <c r="D1839" s="42">
        <f>_xll.qlCalendarAdvance(Calendar,$D1838,B1839,"f",FALSE)</f>
        <v>52286</v>
      </c>
      <c r="E1839" s="172">
        <f>_xll.qlInterestRateIndexValueDate(IndexON,D1839)</f>
        <v>52286</v>
      </c>
      <c r="F1839" s="188">
        <f>IFERROR(_xll.qlIndexFixing(IndexON,D1839,TRUE,_xll.ohTrigger(RecalcTrigger,TriggerON)),NA())</f>
        <v>1.8951066464766297E-2</v>
      </c>
      <c r="H1839" s="42">
        <f>_xll.qlCalendarAdvance(Calendar,$H1838,B1839,"f",FALSE)</f>
        <v>52286</v>
      </c>
      <c r="I1839" s="172">
        <f>_xll.qlInterestRateIndexValueDate(Index1M,$H1839)</f>
        <v>52286</v>
      </c>
      <c r="J1839" s="177">
        <f>IFERROR(_xll.qlIndexFixing(Index1M,$H1839,TRUE,_xll.ohTrigger(RecalcTrigger,Trigger1M)),NA())</f>
        <v>1.9432247889707075E-2</v>
      </c>
      <c r="K1839" s="44">
        <f>IFERROR(_xll.qlIndexFixing(Index3M,H1839,TRUE,_xll.ohTrigger(RecalcTrigger,Trigger3M)),NA())</f>
        <v>1.9782843847317867E-2</v>
      </c>
      <c r="L1839" s="44">
        <f>IFERROR(_xll.qlIndexFixing(Index6M,$H1839,TRUE,_xll.ohTrigger(RecalcTrigger,Trigger6M)),NA())</f>
        <v>1.9938924248158046E-2</v>
      </c>
      <c r="M1839" s="178">
        <f>IFERROR(_xll.qlIndexFixing(Index1Y,$H1839,TRUE,_xll.ohTrigger(RecalcTrigger,Trigger1Y)),NA())</f>
        <v>2.0226299461634012E-2</v>
      </c>
      <c r="N1839" s="177">
        <f>IFERROR(_xll.qlIndexFixing(ONIndex1M,I1839,TRUE,_xll.ohTrigger(RecalcTrigger,Trigger1M)),NA())</f>
        <v>1.9425397457937255E-2</v>
      </c>
      <c r="O1839" s="44">
        <f>IFERROR(_xll.qlIndexFixing(ONIndex3M,I1839,TRUE,_xll.ohTrigger(RecalcTrigger,Trigger3M)),NA())</f>
        <v>1.9763186744720107E-2</v>
      </c>
      <c r="P1839" s="44">
        <f>IFERROR(_xll.qlIndexFixing(ONIndex6M,I1839,TRUE,_xll.ohTrigger(RecalcTrigger,Trigger6M)),NA())</f>
        <v>1.9897117369950257E-2</v>
      </c>
      <c r="Q1839" s="178">
        <f>IFERROR(_xll.qlIndexFixing(ONIndex1Y,I1839,TRUE,_xll.ohTrigger(RecalcTrigger,Trigger1Y)),NA())</f>
        <v>2.0142360847773544E-2</v>
      </c>
    </row>
    <row r="1840" spans="2:17" x14ac:dyDescent="0.2">
      <c r="B1840" s="39" t="s">
        <v>42</v>
      </c>
      <c r="D1840" s="42">
        <f>_xll.qlCalendarAdvance(Calendar,$D1839,B1840,"f",FALSE)</f>
        <v>52293</v>
      </c>
      <c r="E1840" s="172">
        <f>_xll.qlInterestRateIndexValueDate(IndexON,D1840)</f>
        <v>52293</v>
      </c>
      <c r="F1840" s="188">
        <f>IFERROR(_xll.qlIndexFixing(IndexON,D1840,TRUE,_xll.ohTrigger(RecalcTrigger,TriggerON)),NA())</f>
        <v>1.894711390686532E-2</v>
      </c>
      <c r="H1840" s="42">
        <f>_xll.qlCalendarAdvance(Calendar,$H1839,B1840,"f",FALSE)</f>
        <v>52293</v>
      </c>
      <c r="I1840" s="172">
        <f>_xll.qlInterestRateIndexValueDate(Index1M,$H1840)</f>
        <v>52293</v>
      </c>
      <c r="J1840" s="177">
        <f>IFERROR(_xll.qlIndexFixing(Index1M,$H1840,TRUE,_xll.ohTrigger(RecalcTrigger,Trigger1M)),NA())</f>
        <v>1.9429268201468758E-2</v>
      </c>
      <c r="K1840" s="44">
        <f>IFERROR(_xll.qlIndexFixing(Index3M,H1840,TRUE,_xll.ohTrigger(RecalcTrigger,Trigger3M)),NA())</f>
        <v>1.9778529314928524E-2</v>
      </c>
      <c r="L1840" s="44">
        <f>IFERROR(_xll.qlIndexFixing(Index6M,$H1840,TRUE,_xll.ohTrigger(RecalcTrigger,Trigger6M)),NA())</f>
        <v>1.9935039456448846E-2</v>
      </c>
      <c r="M1840" s="178">
        <f>IFERROR(_xll.qlIndexFixing(Index1Y,$H1840,TRUE,_xll.ohTrigger(RecalcTrigger,Trigger1Y)),NA())</f>
        <v>2.0221582767981843E-2</v>
      </c>
      <c r="N1840" s="177">
        <f>IFERROR(_xll.qlIndexFixing(ONIndex1M,I1840,TRUE,_xll.ohTrigger(RecalcTrigger,Trigger1M)),NA())</f>
        <v>1.9421740246218233E-2</v>
      </c>
      <c r="O1840" s="44">
        <f>IFERROR(_xll.qlIndexFixing(ONIndex3M,I1840,TRUE,_xll.ohTrigger(RecalcTrigger,Trigger3M)),NA())</f>
        <v>1.9758873507285113E-2</v>
      </c>
      <c r="P1840" s="44">
        <f>IFERROR(_xll.qlIndexFixing(ONIndex6M,I1840,TRUE,_xll.ohTrigger(RecalcTrigger,Trigger6M)),NA())</f>
        <v>1.9893041949291534E-2</v>
      </c>
      <c r="Q1840" s="178">
        <f>IFERROR(_xll.qlIndexFixing(ONIndex1Y,I1840,TRUE,_xll.ohTrigger(RecalcTrigger,Trigger1Y)),NA())</f>
        <v>2.0138384602232939E-2</v>
      </c>
    </row>
    <row r="1841" spans="2:17" x14ac:dyDescent="0.2">
      <c r="B1841" s="39" t="s">
        <v>42</v>
      </c>
      <c r="D1841" s="42">
        <f>_xll.qlCalendarAdvance(Calendar,$D1840,B1841,"f",FALSE)</f>
        <v>52300</v>
      </c>
      <c r="E1841" s="172">
        <f>_xll.qlInterestRateIndexValueDate(IndexON,D1841)</f>
        <v>52300</v>
      </c>
      <c r="F1841" s="188">
        <f>IFERROR(_xll.qlIndexFixing(IndexON,D1841,TRUE,_xll.ohTrigger(RecalcTrigger,TriggerON)),NA())</f>
        <v>1.8943133567596027E-2</v>
      </c>
      <c r="H1841" s="42">
        <f>_xll.qlCalendarAdvance(Calendar,$H1840,B1841,"f",FALSE)</f>
        <v>52300</v>
      </c>
      <c r="I1841" s="172">
        <f>_xll.qlInterestRateIndexValueDate(Index1M,$H1841)</f>
        <v>52300</v>
      </c>
      <c r="J1841" s="177">
        <f>IFERROR(_xll.qlIndexFixing(Index1M,$H1841,TRUE,_xll.ohTrigger(RecalcTrigger,Trigger1M)),NA())</f>
        <v>1.9425505872268638E-2</v>
      </c>
      <c r="K1841" s="44">
        <f>IFERROR(_xll.qlIndexFixing(Index3M,H1841,TRUE,_xll.ohTrigger(RecalcTrigger,Trigger3M)),NA())</f>
        <v>1.9773977004545713E-2</v>
      </c>
      <c r="L1841" s="44">
        <f>IFERROR(_xll.qlIndexFixing(Index6M,$H1841,TRUE,_xll.ohTrigger(RecalcTrigger,Trigger6M)),NA())</f>
        <v>1.9930488560941172E-2</v>
      </c>
      <c r="M1841" s="178">
        <f>IFERROR(_xll.qlIndexFixing(Index1Y,$H1841,TRUE,_xll.ohTrigger(RecalcTrigger,Trigger1Y)),NA())</f>
        <v>2.0216646164716735E-2</v>
      </c>
      <c r="N1841" s="177">
        <f>IFERROR(_xll.qlIndexFixing(ONIndex1M,I1841,TRUE,_xll.ohTrigger(RecalcTrigger,Trigger1M)),NA())</f>
        <v>1.9418051496392641E-2</v>
      </c>
      <c r="O1841" s="44">
        <f>IFERROR(_xll.qlIndexFixing(ONIndex3M,I1841,TRUE,_xll.ohTrigger(RecalcTrigger,Trigger3M)),NA())</f>
        <v>1.975453137150196E-2</v>
      </c>
      <c r="P1841" s="44">
        <f>IFERROR(_xll.qlIndexFixing(ONIndex6M,I1841,TRUE,_xll.ohTrigger(RecalcTrigger,Trigger6M)),NA())</f>
        <v>1.9888935938362495E-2</v>
      </c>
      <c r="Q1841" s="178">
        <f>IFERROR(_xll.qlIndexFixing(ONIndex1Y,I1841,TRUE,_xll.ohTrigger(RecalcTrigger,Trigger1Y)),NA())</f>
        <v>2.0134376495616335E-2</v>
      </c>
    </row>
    <row r="1842" spans="2:17" x14ac:dyDescent="0.2">
      <c r="B1842" s="39" t="s">
        <v>42</v>
      </c>
      <c r="D1842" s="42">
        <f>_xll.qlCalendarAdvance(Calendar,$D1841,B1842,"f",FALSE)</f>
        <v>52307</v>
      </c>
      <c r="E1842" s="172">
        <f>_xll.qlInterestRateIndexValueDate(IndexON,D1842)</f>
        <v>52307</v>
      </c>
      <c r="F1842" s="188">
        <f>IFERROR(_xll.qlIndexFixing(IndexON,D1842,TRUE,_xll.ohTrigger(RecalcTrigger,TriggerON)),NA())</f>
        <v>1.8939125446796323E-2</v>
      </c>
      <c r="H1842" s="42">
        <f>_xll.qlCalendarAdvance(Calendar,$H1841,B1842,"f",FALSE)</f>
        <v>52307</v>
      </c>
      <c r="I1842" s="172">
        <f>_xll.qlInterestRateIndexValueDate(Index1M,$H1842)</f>
        <v>52307</v>
      </c>
      <c r="J1842" s="177">
        <f>IFERROR(_xll.qlIndexFixing(Index1M,$H1842,TRUE,_xll.ohTrigger(RecalcTrigger,Trigger1M)),NA())</f>
        <v>1.9421711955824372E-2</v>
      </c>
      <c r="K1842" s="44">
        <f>IFERROR(_xll.qlIndexFixing(Index3M,H1842,TRUE,_xll.ohTrigger(RecalcTrigger,Trigger3M)),NA())</f>
        <v>1.976939565841487E-2</v>
      </c>
      <c r="L1842" s="44">
        <f>IFERROR(_xll.qlIndexFixing(Index6M,$H1842,TRUE,_xll.ohTrigger(RecalcTrigger,Trigger6M)),NA())</f>
        <v>1.9925906780074117E-2</v>
      </c>
      <c r="M1842" s="178">
        <f>IFERROR(_xll.qlIndexFixing(Index1Y,$H1842,TRUE,_xll.ohTrigger(RecalcTrigger,Trigger1Y)),NA())</f>
        <v>2.0211677080331721E-2</v>
      </c>
      <c r="N1842" s="177">
        <f>IFERROR(_xll.qlIndexFixing(ONIndex1M,I1842,TRUE,_xll.ohTrigger(RecalcTrigger,Trigger1M)),NA())</f>
        <v>1.9414331208541524E-2</v>
      </c>
      <c r="O1842" s="44">
        <f>IFERROR(_xll.qlIndexFixing(ONIndex3M,I1842,TRUE,_xll.ohTrigger(RecalcTrigger,Trigger3M)),NA())</f>
        <v>1.9750160337127509E-2</v>
      </c>
      <c r="P1842" s="44">
        <f>IFERROR(_xll.qlIndexFixing(ONIndex6M,I1842,TRUE,_xll.ohTrigger(RecalcTrigger,Trigger6M)),NA())</f>
        <v>1.9884799337487324E-2</v>
      </c>
      <c r="Q1842" s="178">
        <f>IFERROR(_xll.qlIndexFixing(ONIndex1Y,I1842,TRUE,_xll.ohTrigger(RecalcTrigger,Trigger1Y)),NA())</f>
        <v>2.0130336527842685E-2</v>
      </c>
    </row>
    <row r="1843" spans="2:17" x14ac:dyDescent="0.2">
      <c r="B1843" s="39" t="s">
        <v>42</v>
      </c>
      <c r="D1843" s="42">
        <f>_xll.qlCalendarAdvance(Calendar,$D1842,B1843,"f",FALSE)</f>
        <v>52314</v>
      </c>
      <c r="E1843" s="172">
        <f>_xll.qlInterestRateIndexValueDate(IndexON,D1843)</f>
        <v>52314</v>
      </c>
      <c r="F1843" s="188">
        <f>IFERROR(_xll.qlIndexFixing(IndexON,D1843,TRUE,_xll.ohTrigger(RecalcTrigger,TriggerON)),NA())</f>
        <v>1.8935089544709349E-2</v>
      </c>
      <c r="H1843" s="42">
        <f>_xll.qlCalendarAdvance(Calendar,$H1842,B1843,"f",FALSE)</f>
        <v>52314</v>
      </c>
      <c r="I1843" s="172">
        <f>_xll.qlInterestRateIndexValueDate(Index1M,$H1843)</f>
        <v>52314</v>
      </c>
      <c r="J1843" s="177">
        <f>IFERROR(_xll.qlIndexFixing(Index1M,$H1843,TRUE,_xll.ohTrigger(RecalcTrigger,Trigger1M)),NA())</f>
        <v>1.9417886452164714E-2</v>
      </c>
      <c r="K1843" s="44">
        <f>IFERROR(_xll.qlIndexFixing(Index3M,H1843,TRUE,_xll.ohTrigger(RecalcTrigger,Trigger3M)),NA())</f>
        <v>1.976478527663466E-2</v>
      </c>
      <c r="L1843" s="44">
        <f>IFERROR(_xll.qlIndexFixing(Index6M,$H1843,TRUE,_xll.ohTrigger(RecalcTrigger,Trigger6M)),NA())</f>
        <v>1.9921294114059539E-2</v>
      </c>
      <c r="M1843" s="178">
        <f>IFERROR(_xll.qlIndexFixing(Index1Y,$H1843,TRUE,_xll.ohTrigger(RecalcTrigger,Trigger1Y)),NA())</f>
        <v>2.0206675515302669E-2</v>
      </c>
      <c r="N1843" s="177">
        <f>IFERROR(_xll.qlIndexFixing(ONIndex1M,I1843,TRUE,_xll.ohTrigger(RecalcTrigger,Trigger1M)),NA())</f>
        <v>1.9410579382664883E-2</v>
      </c>
      <c r="O1843" s="44">
        <f>IFERROR(_xll.qlIndexFixing(ONIndex3M,I1843,TRUE,_xll.ohTrigger(RecalcTrigger,Trigger3M)),NA())</f>
        <v>1.9745760404323853E-2</v>
      </c>
      <c r="P1843" s="44">
        <f>IFERROR(_xll.qlIndexFixing(ONIndex6M,I1843,TRUE,_xll.ohTrigger(RecalcTrigger,Trigger6M)),NA())</f>
        <v>1.9880632146584976E-2</v>
      </c>
      <c r="Q1843" s="178">
        <f>IFERROR(_xll.qlIndexFixing(ONIndex1Y,I1843,TRUE,_xll.ohTrigger(RecalcTrigger,Trigger1Y)),NA())</f>
        <v>2.0126264698993035E-2</v>
      </c>
    </row>
    <row r="1844" spans="2:17" x14ac:dyDescent="0.2">
      <c r="B1844" s="39" t="s">
        <v>42</v>
      </c>
      <c r="D1844" s="42">
        <f>_xll.qlCalendarAdvance(Calendar,$D1843,B1844,"f",FALSE)</f>
        <v>52321</v>
      </c>
      <c r="E1844" s="172">
        <f>_xll.qlInterestRateIndexValueDate(IndexON,D1844)</f>
        <v>52321</v>
      </c>
      <c r="F1844" s="188">
        <f>IFERROR(_xll.qlIndexFixing(IndexON,D1844,TRUE,_xll.ohTrigger(RecalcTrigger,TriggerON)),NA())</f>
        <v>1.8931025861254058E-2</v>
      </c>
      <c r="H1844" s="42">
        <f>_xll.qlCalendarAdvance(Calendar,$H1843,B1844,"f",FALSE)</f>
        <v>52321</v>
      </c>
      <c r="I1844" s="172">
        <f>_xll.qlInterestRateIndexValueDate(Index1M,$H1844)</f>
        <v>52321</v>
      </c>
      <c r="J1844" s="177">
        <f>IFERROR(_xll.qlIndexFixing(Index1M,$H1844,TRUE,_xll.ohTrigger(RecalcTrigger,Trigger1M)),NA())</f>
        <v>1.9413791524172701E-2</v>
      </c>
      <c r="K1844" s="44">
        <f>IFERROR(_xll.qlIndexFixing(Index3M,H1844,TRUE,_xll.ohTrigger(RecalcTrigger,Trigger3M)),NA())</f>
        <v>1.9759948724203006E-2</v>
      </c>
      <c r="L1844" s="44">
        <f>IFERROR(_xll.qlIndexFixing(Index6M,$H1844,TRUE,_xll.ohTrigger(RecalcTrigger,Trigger6M)),NA())</f>
        <v>1.9916451324374584E-2</v>
      </c>
      <c r="M1844" s="178">
        <f>IFERROR(_xll.qlIndexFixing(Index1Y,$H1844,TRUE,_xll.ohTrigger(RecalcTrigger,Trigger1Y)),NA())</f>
        <v>2.0201641470108771E-2</v>
      </c>
      <c r="N1844" s="177">
        <f>IFERROR(_xll.qlIndexFixing(ONIndex1M,I1844,TRUE,_xll.ohTrigger(RecalcTrigger,Trigger1M)),NA())</f>
        <v>1.9406796018681671E-2</v>
      </c>
      <c r="O1844" s="44">
        <f>IFERROR(_xll.qlIndexFixing(ONIndex3M,I1844,TRUE,_xll.ohTrigger(RecalcTrigger,Trigger3M)),NA())</f>
        <v>1.9741331573090992E-2</v>
      </c>
      <c r="P1844" s="44">
        <f>IFERROR(_xll.qlIndexFixing(ONIndex6M,I1844,TRUE,_xll.ohTrigger(RecalcTrigger,Trigger6M)),NA())</f>
        <v>1.9876434365574402E-2</v>
      </c>
      <c r="Q1844" s="178">
        <f>IFERROR(_xll.qlIndexFixing(ONIndex1Y,I1844,TRUE,_xll.ohTrigger(RecalcTrigger,Trigger1Y)),NA())</f>
        <v>2.0122161009148432E-2</v>
      </c>
    </row>
    <row r="1845" spans="2:17" x14ac:dyDescent="0.2">
      <c r="B1845" s="39" t="s">
        <v>42</v>
      </c>
      <c r="D1845" s="42">
        <f>_xll.qlCalendarAdvance(Calendar,$D1844,B1845,"f",FALSE)</f>
        <v>52328</v>
      </c>
      <c r="E1845" s="172">
        <f>_xll.qlInterestRateIndexValueDate(IndexON,D1845)</f>
        <v>52328</v>
      </c>
      <c r="F1845" s="188">
        <f>IFERROR(_xll.qlIndexFixing(IndexON,D1845,TRUE,_xll.ohTrigger(RecalcTrigger,TriggerON)),NA())</f>
        <v>1.8926934396268358E-2</v>
      </c>
      <c r="H1845" s="42">
        <f>_xll.qlCalendarAdvance(Calendar,$H1844,B1845,"f",FALSE)</f>
        <v>52328</v>
      </c>
      <c r="I1845" s="172">
        <f>_xll.qlInterestRateIndexValueDate(Index1M,$H1845)</f>
        <v>52328</v>
      </c>
      <c r="J1845" s="177">
        <f>IFERROR(_xll.qlIndexFixing(Index1M,$H1845,TRUE,_xll.ohTrigger(RecalcTrigger,Trigger1M)),NA())</f>
        <v>1.9409905308917435E-2</v>
      </c>
      <c r="K1845" s="44">
        <f>IFERROR(_xll.qlIndexFixing(Index3M,H1845,TRUE,_xll.ohTrigger(RecalcTrigger,Trigger3M)),NA())</f>
        <v>1.9755282597346397E-2</v>
      </c>
      <c r="L1845" s="44">
        <f>IFERROR(_xll.qlIndexFixing(Index6M,$H1845,TRUE,_xll.ohTrigger(RecalcTrigger,Trigger6M)),NA())</f>
        <v>1.9911779348370996E-2</v>
      </c>
      <c r="M1845" s="178">
        <f>IFERROR(_xll.qlIndexFixing(Index1Y,$H1845,TRUE,_xll.ohTrigger(RecalcTrigger,Trigger1Y)),NA())</f>
        <v>2.0196574945232765E-2</v>
      </c>
      <c r="N1845" s="177">
        <f>IFERROR(_xll.qlIndexFixing(ONIndex1M,I1845,TRUE,_xll.ohTrigger(RecalcTrigger,Trigger1M)),NA())</f>
        <v>1.9402981116672935E-2</v>
      </c>
      <c r="O1845" s="44">
        <f>IFERROR(_xll.qlIndexFixing(ONIndex3M,I1845,TRUE,_xll.ohTrigger(RecalcTrigger,Trigger3M)),NA())</f>
        <v>1.973687384334788E-2</v>
      </c>
      <c r="P1845" s="44">
        <f>IFERROR(_xll.qlIndexFixing(ONIndex6M,I1845,TRUE,_xll.ohTrigger(RecalcTrigger,Trigger6M)),NA())</f>
        <v>1.9872205994455605E-2</v>
      </c>
      <c r="Q1845" s="178">
        <f>IFERROR(_xll.qlIndexFixing(ONIndex1Y,I1845,TRUE,_xll.ohTrigger(RecalcTrigger,Trigger1Y)),NA())</f>
        <v>2.0118025458146782E-2</v>
      </c>
    </row>
    <row r="1846" spans="2:17" x14ac:dyDescent="0.2">
      <c r="B1846" s="39" t="s">
        <v>42</v>
      </c>
      <c r="D1846" s="42">
        <f>_xll.qlCalendarAdvance(Calendar,$D1845,B1846,"f",FALSE)</f>
        <v>52335</v>
      </c>
      <c r="E1846" s="172">
        <f>_xll.qlInterestRateIndexValueDate(IndexON,D1846)</f>
        <v>52335</v>
      </c>
      <c r="F1846" s="188">
        <f>IFERROR(_xll.qlIndexFixing(IndexON,D1846,TRUE,_xll.ohTrigger(RecalcTrigger,TriggerON)),NA())</f>
        <v>1.8922815149833294E-2</v>
      </c>
      <c r="H1846" s="42">
        <f>_xll.qlCalendarAdvance(Calendar,$H1845,B1846,"f",FALSE)</f>
        <v>52335</v>
      </c>
      <c r="I1846" s="172">
        <f>_xll.qlInterestRateIndexValueDate(Index1M,$H1846)</f>
        <v>52335</v>
      </c>
      <c r="J1846" s="177">
        <f>IFERROR(_xll.qlIndexFixing(Index1M,$H1846,TRUE,_xll.ohTrigger(RecalcTrigger,Trigger1M)),NA())</f>
        <v>1.9405987508175942E-2</v>
      </c>
      <c r="K1846" s="44">
        <f>IFERROR(_xll.qlIndexFixing(Index3M,H1846,TRUE,_xll.ohTrigger(RecalcTrigger,Trigger3M)),NA())</f>
        <v>1.9750587436647388E-2</v>
      </c>
      <c r="L1846" s="44">
        <f>IFERROR(_xll.qlIndexFixing(Index6M,$H1846,TRUE,_xll.ohTrigger(RecalcTrigger,Trigger6M)),NA())</f>
        <v>1.9907076489464656E-2</v>
      </c>
      <c r="M1846" s="178">
        <f>IFERROR(_xll.qlIndexFixing(Index1Y,$H1846,TRUE,_xll.ohTrigger(RecalcTrigger,Trigger1Y)),NA())</f>
        <v>2.0191475941159599E-2</v>
      </c>
      <c r="N1846" s="177">
        <f>IFERROR(_xll.qlIndexFixing(ONIndex1M,I1846,TRUE,_xll.ohTrigger(RecalcTrigger,Trigger1M)),NA())</f>
        <v>1.9399134676476582E-2</v>
      </c>
      <c r="O1846" s="44">
        <f>IFERROR(_xll.qlIndexFixing(ONIndex3M,I1846,TRUE,_xll.ohTrigger(RecalcTrigger,Trigger3M)),NA())</f>
        <v>1.9732387215175562E-2</v>
      </c>
      <c r="P1846" s="44">
        <f>IFERROR(_xll.qlIndexFixing(ONIndex6M,I1846,TRUE,_xll.ohTrigger(RecalcTrigger,Trigger6M)),NA())</f>
        <v>1.9867947033390676E-2</v>
      </c>
      <c r="Q1846" s="178">
        <f>IFERROR(_xll.qlIndexFixing(ONIndex1Y,I1846,TRUE,_xll.ohTrigger(RecalcTrigger,Trigger1Y)),NA())</f>
        <v>2.0113858046150179E-2</v>
      </c>
    </row>
    <row r="1847" spans="2:17" x14ac:dyDescent="0.2">
      <c r="B1847" s="39" t="s">
        <v>42</v>
      </c>
      <c r="D1847" s="42">
        <f>_xll.qlCalendarAdvance(Calendar,$D1846,B1847,"f",FALSE)</f>
        <v>52342</v>
      </c>
      <c r="E1847" s="172">
        <f>_xll.qlInterestRateIndexValueDate(IndexON,D1847)</f>
        <v>52342</v>
      </c>
      <c r="F1847" s="188">
        <f>IFERROR(_xll.qlIndexFixing(IndexON,D1847,TRUE,_xll.ohTrigger(RecalcTrigger,TriggerON)),NA())</f>
        <v>1.891866812211096E-2</v>
      </c>
      <c r="H1847" s="42">
        <f>_xll.qlCalendarAdvance(Calendar,$H1846,B1847,"f",FALSE)</f>
        <v>52342</v>
      </c>
      <c r="I1847" s="172">
        <f>_xll.qlInterestRateIndexValueDate(Index1M,$H1847)</f>
        <v>52342</v>
      </c>
      <c r="J1847" s="177">
        <f>IFERROR(_xll.qlIndexFixing(Index1M,$H1847,TRUE,_xll.ohTrigger(RecalcTrigger,Trigger1M)),NA())</f>
        <v>1.9402038121980641E-2</v>
      </c>
      <c r="K1847" s="44">
        <f>IFERROR(_xll.qlIndexFixing(Index3M,H1847,TRUE,_xll.ohTrigger(RecalcTrigger,Trigger3M)),NA())</f>
        <v>1.9745863242205727E-2</v>
      </c>
      <c r="L1847" s="44">
        <f>IFERROR(_xll.qlIndexFixing(Index6M,$H1847,TRUE,_xll.ohTrigger(RecalcTrigger,Trigger6M)),NA())</f>
        <v>1.9902342747873902E-2</v>
      </c>
      <c r="M1847" s="178">
        <f>IFERROR(_xll.qlIndexFixing(Index1Y,$H1847,TRUE,_xll.ohTrigger(RecalcTrigger,Trigger1Y)),NA())</f>
        <v>2.0186344458377983E-2</v>
      </c>
      <c r="N1847" s="177">
        <f>IFERROR(_xll.qlIndexFixing(ONIndex1M,I1847,TRUE,_xll.ohTrigger(RecalcTrigger,Trigger1M)),NA())</f>
        <v>1.9395256698416796E-2</v>
      </c>
      <c r="O1847" s="44">
        <f>IFERROR(_xll.qlIndexFixing(ONIndex3M,I1847,TRUE,_xll.ohTrigger(RecalcTrigger,Trigger3M)),NA())</f>
        <v>1.9727871688574039E-2</v>
      </c>
      <c r="P1847" s="44">
        <f>IFERROR(_xll.qlIndexFixing(ONIndex6M,I1847,TRUE,_xll.ohTrigger(RecalcTrigger,Trigger6M)),NA())</f>
        <v>1.9863657482217523E-2</v>
      </c>
      <c r="Q1847" s="178">
        <f>IFERROR(_xll.qlIndexFixing(ONIndex1Y,I1847,TRUE,_xll.ohTrigger(RecalcTrigger,Trigger1Y)),NA())</f>
        <v>2.0109658772915484E-2</v>
      </c>
    </row>
    <row r="1848" spans="2:17" x14ac:dyDescent="0.2">
      <c r="B1848" s="39" t="s">
        <v>42</v>
      </c>
      <c r="D1848" s="42">
        <f>_xll.qlCalendarAdvance(Calendar,$D1847,B1848,"f",FALSE)</f>
        <v>52349</v>
      </c>
      <c r="E1848" s="172">
        <f>_xll.qlInterestRateIndexValueDate(IndexON,D1848)</f>
        <v>52349</v>
      </c>
      <c r="F1848" s="188">
        <f>IFERROR(_xll.qlIndexFixing(IndexON,D1848,TRUE,_xll.ohTrigger(RecalcTrigger,TriggerON)),NA())</f>
        <v>1.8914493313020309E-2</v>
      </c>
      <c r="H1848" s="42">
        <f>_xll.qlCalendarAdvance(Calendar,$H1847,B1848,"f",FALSE)</f>
        <v>52349</v>
      </c>
      <c r="I1848" s="172">
        <f>_xll.qlInterestRateIndexValueDate(Index1M,$H1848)</f>
        <v>52349</v>
      </c>
      <c r="J1848" s="177">
        <f>IFERROR(_xll.qlIndexFixing(Index1M,$H1848,TRUE,_xll.ohTrigger(RecalcTrigger,Trigger1M)),NA())</f>
        <v>1.9398057150355846E-2</v>
      </c>
      <c r="K1848" s="44">
        <f>IFERROR(_xll.qlIndexFixing(Index3M,H1848,TRUE,_xll.ohTrigger(RecalcTrigger,Trigger3M)),NA())</f>
        <v>1.9741110014124728E-2</v>
      </c>
      <c r="L1848" s="44">
        <f>IFERROR(_xll.qlIndexFixing(Index6M,$H1848,TRUE,_xll.ohTrigger(RecalcTrigger,Trigger6M)),NA())</f>
        <v>1.989757812381442E-2</v>
      </c>
      <c r="M1848" s="178">
        <f>IFERROR(_xll.qlIndexFixing(Index1Y,$H1848,TRUE,_xll.ohTrigger(RecalcTrigger,Trigger1Y)),NA())</f>
        <v>2.0181180497379953E-2</v>
      </c>
      <c r="N1848" s="177">
        <f>IFERROR(_xll.qlIndexFixing(ONIndex1M,I1848,TRUE,_xll.ohTrigger(RecalcTrigger,Trigger1M)),NA())</f>
        <v>1.9391347182088348E-2</v>
      </c>
      <c r="O1848" s="44">
        <f>IFERROR(_xll.qlIndexFixing(ONIndex3M,I1848,TRUE,_xll.ohTrigger(RecalcTrigger,Trigger3M)),NA())</f>
        <v>1.9723327263543311E-2</v>
      </c>
      <c r="P1848" s="44">
        <f>IFERROR(_xll.qlIndexFixing(ONIndex6M,I1848,TRUE,_xll.ohTrigger(RecalcTrigger,Trigger6M)),NA())</f>
        <v>1.9859337340936145E-2</v>
      </c>
      <c r="Q1848" s="178">
        <f>IFERROR(_xll.qlIndexFixing(ONIndex1Y,I1848,TRUE,_xll.ohTrigger(RecalcTrigger,Trigger1Y)),NA())</f>
        <v>2.0105427638766882E-2</v>
      </c>
    </row>
    <row r="1849" spans="2:17" x14ac:dyDescent="0.2">
      <c r="B1849" s="39" t="s">
        <v>42</v>
      </c>
      <c r="D1849" s="42">
        <f>_xll.qlCalendarAdvance(Calendar,$D1848,B1849,"f",FALSE)</f>
        <v>52356</v>
      </c>
      <c r="E1849" s="172">
        <f>_xll.qlInterestRateIndexValueDate(IndexON,D1849)</f>
        <v>52356</v>
      </c>
      <c r="F1849" s="188">
        <f>IFERROR(_xll.qlIndexFixing(IndexON,D1849,TRUE,_xll.ohTrigger(RecalcTrigger,TriggerON)),NA())</f>
        <v>1.891029072256134E-2</v>
      </c>
      <c r="H1849" s="42">
        <f>_xll.qlCalendarAdvance(Calendar,$H1848,B1849,"f",FALSE)</f>
        <v>52356</v>
      </c>
      <c r="I1849" s="172">
        <f>_xll.qlInterestRateIndexValueDate(Index1M,$H1849)</f>
        <v>52356</v>
      </c>
      <c r="J1849" s="177">
        <f>IFERROR(_xll.qlIndexFixing(Index1M,$H1849,TRUE,_xll.ohTrigger(RecalcTrigger,Trigger1M)),NA())</f>
        <v>1.9394270100422207E-2</v>
      </c>
      <c r="K1849" s="44">
        <f>IFERROR(_xll.qlIndexFixing(Index3M,H1849,TRUE,_xll.ohTrigger(RecalcTrigger,Trigger3M)),NA())</f>
        <v>1.9736513243024268E-2</v>
      </c>
      <c r="L1849" s="44">
        <f>IFERROR(_xll.qlIndexFixing(Index6M,$H1849,TRUE,_xll.ohTrigger(RecalcTrigger,Trigger6M)),NA())</f>
        <v>1.9892969541923648E-2</v>
      </c>
      <c r="M1849" s="178">
        <f>IFERROR(_xll.qlIndexFixing(Index1Y,$H1849,TRUE,_xll.ohTrigger(RecalcTrigger,Trigger1Y)),NA())</f>
        <v>2.0175984058659762E-2</v>
      </c>
      <c r="N1849" s="177">
        <f>IFERROR(_xll.qlIndexFixing(ONIndex1M,I1849,TRUE,_xll.ohTrigger(RecalcTrigger,Trigger1M)),NA())</f>
        <v>1.9387406127815421E-2</v>
      </c>
      <c r="O1849" s="44">
        <f>IFERROR(_xll.qlIndexFixing(ONIndex3M,I1849,TRUE,_xll.ohTrigger(RecalcTrigger,Trigger3M)),NA())</f>
        <v>1.9718753939921285E-2</v>
      </c>
      <c r="P1849" s="44">
        <f>IFERROR(_xll.qlIndexFixing(ONIndex6M,I1849,TRUE,_xll.ohTrigger(RecalcTrigger,Trigger6M)),NA())</f>
        <v>1.9854986609708636E-2</v>
      </c>
      <c r="Q1849" s="178">
        <f>IFERROR(_xll.qlIndexFixing(ONIndex1Y,I1849,TRUE,_xll.ohTrigger(RecalcTrigger,Trigger1Y)),NA())</f>
        <v>2.0101164643461233E-2</v>
      </c>
    </row>
    <row r="1850" spans="2:17" x14ac:dyDescent="0.2">
      <c r="B1850" s="39" t="s">
        <v>42</v>
      </c>
      <c r="D1850" s="42">
        <f>_xll.qlCalendarAdvance(Calendar,$D1849,B1850,"f",FALSE)</f>
        <v>52363</v>
      </c>
      <c r="E1850" s="172">
        <f>_xll.qlInterestRateIndexValueDate(IndexON,D1850)</f>
        <v>52363</v>
      </c>
      <c r="F1850" s="188">
        <f>IFERROR(_xll.qlIndexFixing(IndexON,D1850,TRUE,_xll.ohTrigger(RecalcTrigger,TriggerON)),NA())</f>
        <v>1.8906060350571963E-2</v>
      </c>
      <c r="H1850" s="42">
        <f>_xll.qlCalendarAdvance(Calendar,$H1849,B1850,"f",FALSE)</f>
        <v>52363</v>
      </c>
      <c r="I1850" s="172">
        <f>_xll.qlInterestRateIndexValueDate(Index1M,$H1850)</f>
        <v>52363</v>
      </c>
      <c r="J1850" s="177">
        <f>IFERROR(_xll.qlIndexFixing(Index1M,$H1850,TRUE,_xll.ohTrigger(RecalcTrigger,Trigger1M)),NA())</f>
        <v>1.9390223487130657E-2</v>
      </c>
      <c r="K1850" s="44">
        <f>IFERROR(_xll.qlIndexFixing(Index3M,H1850,TRUE,_xll.ohTrigger(RecalcTrigger,Trigger3M)),NA())</f>
        <v>1.9731699614561529E-2</v>
      </c>
      <c r="L1850" s="44">
        <f>IFERROR(_xll.qlIndexFixing(Index6M,$H1850,TRUE,_xll.ohTrigger(RecalcTrigger,Trigger6M)),NA())</f>
        <v>1.9888140685931123E-2</v>
      </c>
      <c r="M1850" s="178">
        <f>IFERROR(_xll.qlIndexFixing(Index1Y,$H1850,TRUE,_xll.ohTrigger(RecalcTrigger,Trigger1Y)),NA())</f>
        <v>2.0170755142715421E-2</v>
      </c>
      <c r="N1850" s="177">
        <f>IFERROR(_xll.qlIndexFixing(ONIndex1M,I1850,TRUE,_xll.ohTrigger(RecalcTrigger,Trigger1M)),NA())</f>
        <v>1.9383433535435923E-2</v>
      </c>
      <c r="O1850" s="44">
        <f>IFERROR(_xll.qlIndexFixing(ONIndex3M,I1850,TRUE,_xll.ohTrigger(RecalcTrigger,Trigger3M)),NA())</f>
        <v>1.9714151717951101E-2</v>
      </c>
      <c r="P1850" s="44">
        <f>IFERROR(_xll.qlIndexFixing(ONIndex6M,I1850,TRUE,_xll.ohTrigger(RecalcTrigger,Trigger6M)),NA())</f>
        <v>1.9850605288372902E-2</v>
      </c>
      <c r="Q1850" s="178">
        <f>IFERROR(_xll.qlIndexFixing(ONIndex1Y,I1850,TRUE,_xll.ohTrigger(RecalcTrigger,Trigger1Y)),NA())</f>
        <v>2.0096869786998539E-2</v>
      </c>
    </row>
    <row r="1851" spans="2:17" x14ac:dyDescent="0.2">
      <c r="B1851" s="39" t="s">
        <v>42</v>
      </c>
      <c r="D1851" s="42">
        <f>_xll.qlCalendarAdvance(Calendar,$D1850,B1851,"f",FALSE)</f>
        <v>52370</v>
      </c>
      <c r="E1851" s="172">
        <f>_xll.qlInterestRateIndexValueDate(IndexON,D1851)</f>
        <v>52370</v>
      </c>
      <c r="F1851" s="188">
        <f>IFERROR(_xll.qlIndexFixing(IndexON,D1851,TRUE,_xll.ohTrigger(RecalcTrigger,TriggerON)),NA())</f>
        <v>1.8901802197214268E-2</v>
      </c>
      <c r="H1851" s="42">
        <f>_xll.qlCalendarAdvance(Calendar,$H1850,B1851,"f",FALSE)</f>
        <v>52370</v>
      </c>
      <c r="I1851" s="172">
        <f>_xll.qlInterestRateIndexValueDate(Index1M,$H1851)</f>
        <v>52370</v>
      </c>
      <c r="J1851" s="177">
        <f>IFERROR(_xll.qlIndexFixing(Index1M,$H1851,TRUE,_xll.ohTrigger(RecalcTrigger,Trigger1M)),NA())</f>
        <v>1.938614528687993E-2</v>
      </c>
      <c r="K1851" s="44">
        <f>IFERROR(_xll.qlIndexFixing(Index3M,H1851,TRUE,_xll.ohTrigger(RecalcTrigger,Trigger3M)),NA())</f>
        <v>1.9726856951273981E-2</v>
      </c>
      <c r="L1851" s="44">
        <f>IFERROR(_xll.qlIndexFixing(Index6M,$H1851,TRUE,_xll.ohTrigger(RecalcTrigger,Trigger6M)),NA())</f>
        <v>1.988328094653798E-2</v>
      </c>
      <c r="M1851" s="178">
        <f>IFERROR(_xll.qlIndexFixing(Index1Y,$H1851,TRUE,_xll.ohTrigger(RecalcTrigger,Trigger1Y)),NA())</f>
        <v>2.0165493750048488E-2</v>
      </c>
      <c r="N1851" s="177">
        <f>IFERROR(_xll.qlIndexFixing(ONIndex1M,I1851,TRUE,_xll.ohTrigger(RecalcTrigger,Trigger1M)),NA())</f>
        <v>1.9379429405111948E-2</v>
      </c>
      <c r="O1851" s="44">
        <f>IFERROR(_xll.qlIndexFixing(ONIndex3M,I1851,TRUE,_xll.ohTrigger(RecalcTrigger,Trigger3M)),NA())</f>
        <v>1.9709520597470664E-2</v>
      </c>
      <c r="P1851" s="44">
        <f>IFERROR(_xll.qlIndexFixing(ONIndex6M,I1851,TRUE,_xll.ohTrigger(RecalcTrigger,Trigger6M)),NA())</f>
        <v>1.9846193376928944E-2</v>
      </c>
      <c r="Q1851" s="178">
        <f>IFERROR(_xll.qlIndexFixing(ONIndex1Y,I1851,TRUE,_xll.ohTrigger(RecalcTrigger,Trigger1Y)),NA())</f>
        <v>2.0092543069621938E-2</v>
      </c>
    </row>
    <row r="1852" spans="2:17" x14ac:dyDescent="0.2">
      <c r="B1852" s="39" t="s">
        <v>42</v>
      </c>
      <c r="D1852" s="42">
        <f>_xll.qlCalendarAdvance(Calendar,$D1851,B1852,"f",FALSE)</f>
        <v>52377</v>
      </c>
      <c r="E1852" s="172">
        <f>_xll.qlInterestRateIndexValueDate(IndexON,D1852)</f>
        <v>52377</v>
      </c>
      <c r="F1852" s="188">
        <f>IFERROR(_xll.qlIndexFixing(IndexON,D1852,TRUE,_xll.ohTrigger(RecalcTrigger,TriggerON)),NA())</f>
        <v>1.8897516262650349E-2</v>
      </c>
      <c r="H1852" s="42">
        <f>_xll.qlCalendarAdvance(Calendar,$H1851,B1852,"f",FALSE)</f>
        <v>52377</v>
      </c>
      <c r="I1852" s="172">
        <f>_xll.qlInterestRateIndexValueDate(Index1M,$H1852)</f>
        <v>52377</v>
      </c>
      <c r="J1852" s="177">
        <f>IFERROR(_xll.qlIndexFixing(Index1M,$H1852,TRUE,_xll.ohTrigger(RecalcTrigger,Trigger1M)),NA())</f>
        <v>1.9382035499696169E-2</v>
      </c>
      <c r="K1852" s="44">
        <f>IFERROR(_xll.qlIndexFixing(Index3M,H1852,TRUE,_xll.ohTrigger(RecalcTrigger,Trigger3M)),NA())</f>
        <v>1.9721985253267335E-2</v>
      </c>
      <c r="L1852" s="44">
        <f>IFERROR(_xll.qlIndexFixing(Index6M,$H1852,TRUE,_xll.ohTrigger(RecalcTrigger,Trigger6M)),NA())</f>
        <v>1.9878390323968854E-2</v>
      </c>
      <c r="M1852" s="178">
        <f>IFERROR(_xll.qlIndexFixing(Index1Y,$H1852,TRUE,_xll.ohTrigger(RecalcTrigger,Trigger1Y)),NA())</f>
        <v>2.0160199881162071E-2</v>
      </c>
      <c r="N1852" s="177">
        <f>IFERROR(_xll.qlIndexFixing(ONIndex1M,I1852,TRUE,_xll.ohTrigger(RecalcTrigger,Trigger1M)),NA())</f>
        <v>1.9375393736519309E-2</v>
      </c>
      <c r="O1852" s="44">
        <f>IFERROR(_xll.qlIndexFixing(ONIndex3M,I1852,TRUE,_xll.ohTrigger(RecalcTrigger,Trigger3M)),NA())</f>
        <v>1.9704860578479977E-2</v>
      </c>
      <c r="P1852" s="44">
        <f>IFERROR(_xll.qlIndexFixing(ONIndex6M,I1852,TRUE,_xll.ohTrigger(RecalcTrigger,Trigger6M)),NA())</f>
        <v>1.9841750875619901E-2</v>
      </c>
      <c r="Q1852" s="178">
        <f>IFERROR(_xll.qlIndexFixing(ONIndex1Y,I1852,TRUE,_xll.ohTrigger(RecalcTrigger,Trigger1Y)),NA())</f>
        <v>2.0088184491007244E-2</v>
      </c>
    </row>
    <row r="1853" spans="2:17" x14ac:dyDescent="0.2">
      <c r="B1853" s="39" t="s">
        <v>42</v>
      </c>
      <c r="D1853" s="42">
        <f>_xll.qlCalendarAdvance(Calendar,$D1852,B1853,"f",FALSE)</f>
        <v>52384</v>
      </c>
      <c r="E1853" s="172">
        <f>_xll.qlInterestRateIndexValueDate(IndexON,D1853)</f>
        <v>52384</v>
      </c>
      <c r="F1853" s="188">
        <f>IFERROR(_xll.qlIndexFixing(IndexON,D1853,TRUE,_xll.ohTrigger(RecalcTrigger,TriggerON)),NA())</f>
        <v>1.8893202546393928E-2</v>
      </c>
      <c r="H1853" s="42">
        <f>_xll.qlCalendarAdvance(Calendar,$H1852,B1853,"f",FALSE)</f>
        <v>52384</v>
      </c>
      <c r="I1853" s="172">
        <f>_xll.qlInterestRateIndexValueDate(Index1M,$H1853)</f>
        <v>52384</v>
      </c>
      <c r="J1853" s="177">
        <f>IFERROR(_xll.qlIndexFixing(Index1M,$H1853,TRUE,_xll.ohTrigger(RecalcTrigger,Trigger1M)),NA())</f>
        <v>1.9377678511932211E-2</v>
      </c>
      <c r="K1853" s="44">
        <f>IFERROR(_xll.qlIndexFixing(Index3M,H1853,TRUE,_xll.ohTrigger(RecalcTrigger,Trigger3M)),NA())</f>
        <v>1.9717084520649065E-2</v>
      </c>
      <c r="L1853" s="44">
        <f>IFERROR(_xll.qlIndexFixing(Index6M,$H1853,TRUE,_xll.ohTrigger(RecalcTrigger,Trigger6M)),NA())</f>
        <v>1.9873291774223065E-2</v>
      </c>
      <c r="M1853" s="178">
        <f>IFERROR(_xll.qlIndexFixing(Index1Y,$H1853,TRUE,_xll.ohTrigger(RecalcTrigger,Trigger1Y)),NA())</f>
        <v>2.0154873536564148E-2</v>
      </c>
      <c r="N1853" s="177">
        <f>IFERROR(_xll.qlIndexFixing(ONIndex1M,I1853,TRUE,_xll.ohTrigger(RecalcTrigger,Trigger1M)),NA())</f>
        <v>1.9371326530063238E-2</v>
      </c>
      <c r="O1853" s="44">
        <f>IFERROR(_xll.qlIndexFixing(ONIndex3M,I1853,TRUE,_xll.ohTrigger(RecalcTrigger,Trigger3M)),NA())</f>
        <v>1.9700171661222177E-2</v>
      </c>
      <c r="P1853" s="44">
        <f>IFERROR(_xll.qlIndexFixing(ONIndex6M,I1853,TRUE,_xll.ohTrigger(RecalcTrigger,Trigger6M)),NA())</f>
        <v>1.9837277784121587E-2</v>
      </c>
      <c r="Q1853" s="178">
        <f>IFERROR(_xll.qlIndexFixing(ONIndex1Y,I1853,TRUE,_xll.ohTrigger(RecalcTrigger,Trigger1Y)),NA())</f>
        <v>2.008379405131655E-2</v>
      </c>
    </row>
    <row r="1854" spans="2:17" x14ac:dyDescent="0.2">
      <c r="B1854" s="39" t="s">
        <v>42</v>
      </c>
      <c r="D1854" s="42">
        <f>_xll.qlCalendarAdvance(Calendar,$D1853,B1854,"f",FALSE)</f>
        <v>52391</v>
      </c>
      <c r="E1854" s="172">
        <f>_xll.qlInterestRateIndexValueDate(IndexON,D1854)</f>
        <v>52391</v>
      </c>
      <c r="F1854" s="188">
        <f>IFERROR(_xll.qlIndexFixing(IndexON,D1854,TRUE,_xll.ohTrigger(RecalcTrigger,TriggerON)),NA())</f>
        <v>1.8888861048931282E-2</v>
      </c>
      <c r="H1854" s="42">
        <f>_xll.qlCalendarAdvance(Calendar,$H1853,B1854,"f",FALSE)</f>
        <v>52391</v>
      </c>
      <c r="I1854" s="172">
        <f>_xll.qlInterestRateIndexValueDate(Index1M,$H1854)</f>
        <v>52391</v>
      </c>
      <c r="J1854" s="177">
        <f>IFERROR(_xll.qlIndexFixing(Index1M,$H1854,TRUE,_xll.ohTrigger(RecalcTrigger,Trigger1M)),NA())</f>
        <v>1.9373508028408537E-2</v>
      </c>
      <c r="K1854" s="44">
        <f>IFERROR(_xll.qlIndexFixing(Index3M,H1854,TRUE,_xll.ohTrigger(RecalcTrigger,Trigger3M)),NA())</f>
        <v>1.9712154753524006E-2</v>
      </c>
      <c r="L1854" s="44">
        <f>IFERROR(_xll.qlIndexFixing(Index6M,$H1854,TRUE,_xll.ohTrigger(RecalcTrigger,Trigger6M)),NA())</f>
        <v>1.9868341860009801E-2</v>
      </c>
      <c r="M1854" s="178">
        <f>IFERROR(_xll.qlIndexFixing(Index1Y,$H1854,TRUE,_xll.ohTrigger(RecalcTrigger,Trigger1Y)),NA())</f>
        <v>2.014951471676513E-2</v>
      </c>
      <c r="N1854" s="177">
        <f>IFERROR(_xll.qlIndexFixing(ONIndex1M,I1854,TRUE,_xll.ohTrigger(RecalcTrigger,Trigger1M)),NA())</f>
        <v>1.9367227785500596E-2</v>
      </c>
      <c r="O1854" s="44">
        <f>IFERROR(_xll.qlIndexFixing(ONIndex3M,I1854,TRUE,_xll.ohTrigger(RecalcTrigger,Trigger3M)),NA())</f>
        <v>1.9695453845373079E-2</v>
      </c>
      <c r="P1854" s="44">
        <f>IFERROR(_xll.qlIndexFixing(ONIndex6M,I1854,TRUE,_xll.ohTrigger(RecalcTrigger,Trigger6M)),NA())</f>
        <v>1.9832774102596096E-2</v>
      </c>
      <c r="Q1854" s="178">
        <f>IFERROR(_xll.qlIndexFixing(ONIndex1Y,I1854,TRUE,_xll.ohTrigger(RecalcTrigger,Trigger1Y)),NA())</f>
        <v>2.007937175071195E-2</v>
      </c>
    </row>
    <row r="1855" spans="2:17" x14ac:dyDescent="0.2">
      <c r="B1855" s="39" t="s">
        <v>42</v>
      </c>
      <c r="D1855" s="42">
        <f>_xll.qlCalendarAdvance(Calendar,$D1854,B1855,"f",FALSE)</f>
        <v>52398</v>
      </c>
      <c r="E1855" s="172">
        <f>_xll.qlInterestRateIndexValueDate(IndexON,D1855)</f>
        <v>52398</v>
      </c>
      <c r="F1855" s="188">
        <f>IFERROR(_xll.qlIndexFixing(IndexON,D1855,TRUE,_xll.ohTrigger(RecalcTrigger,TriggerON)),NA())</f>
        <v>1.888449177010032E-2</v>
      </c>
      <c r="H1855" s="42">
        <f>_xll.qlCalendarAdvance(Calendar,$H1854,B1855,"f",FALSE)</f>
        <v>52398</v>
      </c>
      <c r="I1855" s="172">
        <f>_xll.qlInterestRateIndexValueDate(Index1M,$H1855)</f>
        <v>52398</v>
      </c>
      <c r="J1855" s="177">
        <f>IFERROR(_xll.qlIndexFixing(Index1M,$H1855,TRUE,_xll.ohTrigger(RecalcTrigger,Trigger1M)),NA())</f>
        <v>1.93693059596796E-2</v>
      </c>
      <c r="K1855" s="44">
        <f>IFERROR(_xll.qlIndexFixing(Index3M,H1855,TRUE,_xll.ohTrigger(RecalcTrigger,Trigger3M)),NA())</f>
        <v>1.9707195952002272E-2</v>
      </c>
      <c r="L1855" s="44">
        <f>IFERROR(_xll.qlIndexFixing(Index6M,$H1855,TRUE,_xll.ohTrigger(RecalcTrigger,Trigger6M)),NA())</f>
        <v>1.9863361064892931E-2</v>
      </c>
      <c r="M1855" s="178">
        <f>IFERROR(_xll.qlIndexFixing(Index1Y,$H1855,TRUE,_xll.ohTrigger(RecalcTrigger,Trigger1Y)),NA())</f>
        <v>2.0144123422277869E-2</v>
      </c>
      <c r="N1855" s="177">
        <f>IFERROR(_xll.qlIndexFixing(ONIndex1M,I1855,TRUE,_xll.ohTrigger(RecalcTrigger,Trigger1M)),NA())</f>
        <v>1.936309750291243E-2</v>
      </c>
      <c r="O1855" s="44">
        <f>IFERROR(_xll.qlIndexFixing(ONIndex3M,I1855,TRUE,_xll.ohTrigger(RecalcTrigger,Trigger3M)),NA())</f>
        <v>1.9690707131094776E-2</v>
      </c>
      <c r="P1855" s="44">
        <f>IFERROR(_xll.qlIndexFixing(ONIndex6M,I1855,TRUE,_xll.ohTrigger(RecalcTrigger,Trigger6M)),NA())</f>
        <v>1.9828239831043426E-2</v>
      </c>
      <c r="Q1855" s="178">
        <f>IFERROR(_xll.qlIndexFixing(ONIndex1Y,I1855,TRUE,_xll.ohTrigger(RecalcTrigger,Trigger1Y)),NA())</f>
        <v>2.0074917588869257E-2</v>
      </c>
    </row>
    <row r="1856" spans="2:17" x14ac:dyDescent="0.2">
      <c r="B1856" s="39" t="s">
        <v>42</v>
      </c>
      <c r="D1856" s="42">
        <f>_xll.qlCalendarAdvance(Calendar,$D1855,B1856,"f",FALSE)</f>
        <v>52405</v>
      </c>
      <c r="E1856" s="172">
        <f>_xll.qlInterestRateIndexValueDate(IndexON,D1856)</f>
        <v>52405</v>
      </c>
      <c r="F1856" s="188">
        <f>IFERROR(_xll.qlIndexFixing(IndexON,D1856,TRUE,_xll.ohTrigger(RecalcTrigger,TriggerON)),NA())</f>
        <v>1.8880094709819994E-2</v>
      </c>
      <c r="H1856" s="42">
        <f>_xll.qlCalendarAdvance(Calendar,$H1855,B1856,"f",FALSE)</f>
        <v>52405</v>
      </c>
      <c r="I1856" s="172">
        <f>_xll.qlInterestRateIndexValueDate(Index1M,$H1856)</f>
        <v>52405</v>
      </c>
      <c r="J1856" s="177">
        <f>IFERROR(_xll.qlIndexFixing(Index1M,$H1856,TRUE,_xll.ohTrigger(RecalcTrigger,Trigger1M)),NA())</f>
        <v>1.9365072305777813E-2</v>
      </c>
      <c r="K1856" s="44">
        <f>IFERROR(_xll.qlIndexFixing(Index3M,H1856,TRUE,_xll.ohTrigger(RecalcTrigger,Trigger3M)),NA())</f>
        <v>1.9702208116190455E-2</v>
      </c>
      <c r="L1856" s="44">
        <f>IFERROR(_xll.qlIndexFixing(Index6M,$H1856,TRUE,_xll.ohTrigger(RecalcTrigger,Trigger6M)),NA())</f>
        <v>1.9858349389101863E-2</v>
      </c>
      <c r="M1856" s="178">
        <f>IFERROR(_xll.qlIndexFixing(Index1Y,$H1856,TRUE,_xll.ohTrigger(RecalcTrigger,Trigger1Y)),NA())</f>
        <v>2.0138699653619647E-2</v>
      </c>
      <c r="N1856" s="177">
        <f>IFERROR(_xll.qlIndexFixing(ONIndex1M,I1856,TRUE,_xll.ohTrigger(RecalcTrigger,Trigger1M)),NA())</f>
        <v>1.9358935682217693E-2</v>
      </c>
      <c r="O1856" s="44">
        <f>IFERROR(_xll.qlIndexFixing(ONIndex3M,I1856,TRUE,_xll.ohTrigger(RecalcTrigger,Trigger3M)),NA())</f>
        <v>1.9685931518306221E-2</v>
      </c>
      <c r="P1856" s="44">
        <f>IFERROR(_xll.qlIndexFixing(ONIndex6M,I1856,TRUE,_xll.ohTrigger(RecalcTrigger,Trigger6M)),NA())</f>
        <v>1.9823674969463578E-2</v>
      </c>
      <c r="Q1856" s="178">
        <f>IFERROR(_xll.qlIndexFixing(ONIndex1Y,I1856,TRUE,_xll.ohTrigger(RecalcTrigger,Trigger1Y)),NA())</f>
        <v>2.0070431566112656E-2</v>
      </c>
    </row>
    <row r="1857" spans="2:17" x14ac:dyDescent="0.2">
      <c r="B1857" s="39" t="s">
        <v>42</v>
      </c>
      <c r="D1857" s="42">
        <f>_xll.qlCalendarAdvance(Calendar,$D1856,B1857,"f",FALSE)</f>
        <v>52412</v>
      </c>
      <c r="E1857" s="172">
        <f>_xll.qlInterestRateIndexValueDate(IndexON,D1857)</f>
        <v>52412</v>
      </c>
      <c r="F1857" s="188">
        <f>IFERROR(_xll.qlIndexFixing(IndexON,D1857,TRUE,_xll.ohTrigger(RecalcTrigger,TriggerON)),NA())</f>
        <v>1.8875669868171352E-2</v>
      </c>
      <c r="H1857" s="42">
        <f>_xll.qlCalendarAdvance(Calendar,$H1856,B1857,"f",FALSE)</f>
        <v>52412</v>
      </c>
      <c r="I1857" s="172">
        <f>_xll.qlInterestRateIndexValueDate(Index1M,$H1857)</f>
        <v>52412</v>
      </c>
      <c r="J1857" s="177">
        <f>IFERROR(_xll.qlIndexFixing(Index1M,$H1857,TRUE,_xll.ohTrigger(RecalcTrigger,Trigger1M)),NA())</f>
        <v>1.9361012761008017E-2</v>
      </c>
      <c r="K1857" s="44">
        <f>IFERROR(_xll.qlIndexFixing(Index3M,H1857,TRUE,_xll.ohTrigger(RecalcTrigger,Trigger3M)),NA())</f>
        <v>1.9697191246198675E-2</v>
      </c>
      <c r="L1857" s="44">
        <f>IFERROR(_xll.qlIndexFixing(Index6M,$H1857,TRUE,_xll.ohTrigger(RecalcTrigger,Trigger6M)),NA())</f>
        <v>1.9853473971454254E-2</v>
      </c>
      <c r="M1857" s="178">
        <f>IFERROR(_xll.qlIndexFixing(Index1Y,$H1857,TRUE,_xll.ohTrigger(RecalcTrigger,Trigger1Y)),NA())</f>
        <v>2.0133243411309291E-2</v>
      </c>
      <c r="N1857" s="177">
        <f>IFERROR(_xll.qlIndexFixing(ONIndex1M,I1857,TRUE,_xll.ohTrigger(RecalcTrigger,Trigger1M)),NA())</f>
        <v>1.9354742323497431E-2</v>
      </c>
      <c r="O1857" s="44">
        <f>IFERROR(_xll.qlIndexFixing(ONIndex3M,I1857,TRUE,_xll.ohTrigger(RecalcTrigger,Trigger3M)),NA())</f>
        <v>1.9681127007169508E-2</v>
      </c>
      <c r="P1857" s="44">
        <f>IFERROR(_xll.qlIndexFixing(ONIndex6M,I1857,TRUE,_xll.ohTrigger(RecalcTrigger,Trigger6M)),NA())</f>
        <v>1.9819079517775506E-2</v>
      </c>
      <c r="Q1857" s="178">
        <f>IFERROR(_xll.qlIndexFixing(ONIndex1Y,I1857,TRUE,_xll.ohTrigger(RecalcTrigger,Trigger1Y)),NA())</f>
        <v>2.006591368219901E-2</v>
      </c>
    </row>
    <row r="1858" spans="2:17" x14ac:dyDescent="0.2">
      <c r="B1858" s="39" t="s">
        <v>42</v>
      </c>
      <c r="D1858" s="42">
        <f>_xll.qlCalendarAdvance(Calendar,$D1857,B1858,"f",FALSE)</f>
        <v>52419</v>
      </c>
      <c r="E1858" s="172">
        <f>_xll.qlInterestRateIndexValueDate(IndexON,D1858)</f>
        <v>52419</v>
      </c>
      <c r="F1858" s="188">
        <f>IFERROR(_xll.qlIndexFixing(IndexON,D1858,TRUE,_xll.ohTrigger(RecalcTrigger,TriggerON)),NA())</f>
        <v>1.8871217245235439E-2</v>
      </c>
      <c r="H1858" s="42">
        <f>_xll.qlCalendarAdvance(Calendar,$H1857,B1858,"f",FALSE)</f>
        <v>52419</v>
      </c>
      <c r="I1858" s="172">
        <f>_xll.qlInterestRateIndexValueDate(Index1M,$H1858)</f>
        <v>52419</v>
      </c>
      <c r="J1858" s="177">
        <f>IFERROR(_xll.qlIndexFixing(Index1M,$H1858,TRUE,_xll.ohTrigger(RecalcTrigger,Trigger1M)),NA())</f>
        <v>1.935671345295286E-2</v>
      </c>
      <c r="K1858" s="44">
        <f>IFERROR(_xll.qlIndexFixing(Index3M,H1858,TRUE,_xll.ohTrigger(RecalcTrigger,Trigger3M)),NA())</f>
        <v>1.9692145342136171E-2</v>
      </c>
      <c r="L1858" s="44">
        <f>IFERROR(_xll.qlIndexFixing(Index6M,$H1858,TRUE,_xll.ohTrigger(RecalcTrigger,Trigger6M)),NA())</f>
        <v>1.98483980546308E-2</v>
      </c>
      <c r="M1858" s="178">
        <f>IFERROR(_xll.qlIndexFixing(Index1Y,$H1858,TRUE,_xll.ohTrigger(RecalcTrigger,Trigger1Y)),NA())</f>
        <v>2.0127754695870057E-2</v>
      </c>
      <c r="N1858" s="177">
        <f>IFERROR(_xll.qlIndexFixing(ONIndex1M,I1858,TRUE,_xll.ohTrigger(RecalcTrigger,Trigger1M)),NA())</f>
        <v>1.9350517426751646E-2</v>
      </c>
      <c r="O1858" s="44">
        <f>IFERROR(_xll.qlIndexFixing(ONIndex3M,I1858,TRUE,_xll.ohTrigger(RecalcTrigger,Trigger3M)),NA())</f>
        <v>1.9676293597684635E-2</v>
      </c>
      <c r="P1858" s="44">
        <f>IFERROR(_xll.qlIndexFixing(ONIndex6M,I1858,TRUE,_xll.ohTrigger(RecalcTrigger,Trigger6M)),NA())</f>
        <v>1.9814453476060256E-2</v>
      </c>
      <c r="Q1858" s="178">
        <f>IFERROR(_xll.qlIndexFixing(ONIndex1Y,I1858,TRUE,_xll.ohTrigger(RecalcTrigger,Trigger1Y)),NA())</f>
        <v>2.0061363937128318E-2</v>
      </c>
    </row>
    <row r="1859" spans="2:17" x14ac:dyDescent="0.2">
      <c r="B1859" s="39" t="s">
        <v>42</v>
      </c>
      <c r="D1859" s="42">
        <f>_xll.qlCalendarAdvance(Calendar,$D1858,B1859,"f",FALSE)</f>
        <v>52426</v>
      </c>
      <c r="E1859" s="172">
        <f>_xll.qlInterestRateIndexValueDate(IndexON,D1859)</f>
        <v>52426</v>
      </c>
      <c r="F1859" s="188">
        <f>IFERROR(_xll.qlIndexFixing(IndexON,D1859,TRUE,_xll.ohTrigger(RecalcTrigger,TriggerON)),NA())</f>
        <v>1.8866736840769116E-2</v>
      </c>
      <c r="H1859" s="42">
        <f>_xll.qlCalendarAdvance(Calendar,$H1858,B1859,"f",FALSE)</f>
        <v>52426</v>
      </c>
      <c r="I1859" s="172">
        <f>_xll.qlInterestRateIndexValueDate(Index1M,$H1859)</f>
        <v>52426</v>
      </c>
      <c r="J1859" s="177">
        <f>IFERROR(_xll.qlIndexFixing(Index1M,$H1859,TRUE,_xll.ohTrigger(RecalcTrigger,Trigger1M)),NA())</f>
        <v>1.9352382558205195E-2</v>
      </c>
      <c r="K1859" s="44">
        <f>IFERROR(_xll.qlIndexFixing(Index3M,H1859,TRUE,_xll.ohTrigger(RecalcTrigger,Trigger3M)),NA())</f>
        <v>1.9687070404112172E-2</v>
      </c>
      <c r="L1859" s="44">
        <f>IFERROR(_xll.qlIndexFixing(Index6M,$H1859,TRUE,_xll.ohTrigger(RecalcTrigger,Trigger6M)),NA())</f>
        <v>1.9843291256244802E-2</v>
      </c>
      <c r="M1859" s="178">
        <f>IFERROR(_xll.qlIndexFixing(Index1Y,$H1859,TRUE,_xll.ohTrigger(RecalcTrigger,Trigger1Y)),NA())</f>
        <v>2.0122233507827863E-2</v>
      </c>
      <c r="N1859" s="177">
        <f>IFERROR(_xll.qlIndexFixing(ONIndex1M,I1859,TRUE,_xll.ohTrigger(RecalcTrigger,Trigger1M)),NA())</f>
        <v>1.9346260991899289E-2</v>
      </c>
      <c r="O1859" s="44">
        <f>IFERROR(_xll.qlIndexFixing(ONIndex3M,I1859,TRUE,_xll.ohTrigger(RecalcTrigger,Trigger3M)),NA())</f>
        <v>1.9671431289527419E-2</v>
      </c>
      <c r="P1859" s="44">
        <f>IFERROR(_xll.qlIndexFixing(ONIndex6M,I1859,TRUE,_xll.ohTrigger(RecalcTrigger,Trigger6M)),NA())</f>
        <v>1.9809796844317829E-2</v>
      </c>
      <c r="Q1859" s="178">
        <f>IFERROR(_xll.qlIndexFixing(ONIndex1Y,I1859,TRUE,_xll.ohTrigger(RecalcTrigger,Trigger1Y)),NA())</f>
        <v>2.0056782331143719E-2</v>
      </c>
    </row>
    <row r="1860" spans="2:17" x14ac:dyDescent="0.2">
      <c r="B1860" s="39" t="s">
        <v>42</v>
      </c>
      <c r="D1860" s="42">
        <f>_xll.qlCalendarAdvance(Calendar,$D1859,B1860,"f",FALSE)</f>
        <v>52433</v>
      </c>
      <c r="E1860" s="172">
        <f>_xll.qlInterestRateIndexValueDate(IndexON,D1860)</f>
        <v>52433</v>
      </c>
      <c r="F1860" s="188">
        <f>IFERROR(_xll.qlIndexFixing(IndexON,D1860,TRUE,_xll.ohTrigger(RecalcTrigger,TriggerON)),NA())</f>
        <v>1.886222865485343E-2</v>
      </c>
      <c r="H1860" s="42">
        <f>_xll.qlCalendarAdvance(Calendar,$H1859,B1860,"f",FALSE)</f>
        <v>52433</v>
      </c>
      <c r="I1860" s="172">
        <f>_xll.qlInterestRateIndexValueDate(Index1M,$H1860)</f>
        <v>52433</v>
      </c>
      <c r="J1860" s="177">
        <f>IFERROR(_xll.qlIndexFixing(Index1M,$H1860,TRUE,_xll.ohTrigger(RecalcTrigger,Trigger1M)),NA())</f>
        <v>1.9348020076799005E-2</v>
      </c>
      <c r="K1860" s="44">
        <f>IFERROR(_xll.qlIndexFixing(Index3M,H1860,TRUE,_xll.ohTrigger(RecalcTrigger,Trigger3M)),NA())</f>
        <v>1.9681966432239444E-2</v>
      </c>
      <c r="L1860" s="44">
        <f>IFERROR(_xll.qlIndexFixing(Index6M,$H1860,TRUE,_xll.ohTrigger(RecalcTrigger,Trigger6M)),NA())</f>
        <v>1.9838153576532794E-2</v>
      </c>
      <c r="M1860" s="178">
        <f>IFERROR(_xll.qlIndexFixing(Index1Y,$H1860,TRUE,_xll.ohTrigger(RecalcTrigger,Trigger1Y)),NA())</f>
        <v>2.0116679847711282E-2</v>
      </c>
      <c r="N1860" s="177">
        <f>IFERROR(_xll.qlIndexFixing(ONIndex1M,I1860,TRUE,_xll.ohTrigger(RecalcTrigger,Trigger1M)),NA())</f>
        <v>1.9341973019021408E-2</v>
      </c>
      <c r="O1860" s="44">
        <f>IFERROR(_xll.qlIndexFixing(ONIndex3M,I1860,TRUE,_xll.ohTrigger(RecalcTrigger,Trigger3M)),NA())</f>
        <v>1.9666540082940998E-2</v>
      </c>
      <c r="P1860" s="44">
        <f>IFERROR(_xll.qlIndexFixing(ONIndex6M,I1860,TRUE,_xll.ohTrigger(RecalcTrigger,Trigger6M)),NA())</f>
        <v>1.9805109622467176E-2</v>
      </c>
      <c r="Q1860" s="178">
        <f>IFERROR(_xll.qlIndexFixing(ONIndex1Y,I1860,TRUE,_xll.ohTrigger(RecalcTrigger,Trigger1Y)),NA())</f>
        <v>2.0052168863921027E-2</v>
      </c>
    </row>
    <row r="1861" spans="2:17" x14ac:dyDescent="0.2">
      <c r="B1861" s="39" t="s">
        <v>42</v>
      </c>
      <c r="D1861" s="42">
        <f>_xll.qlCalendarAdvance(Calendar,$D1860,B1861,"f",FALSE)</f>
        <v>52440</v>
      </c>
      <c r="E1861" s="172">
        <f>_xll.qlInterestRateIndexValueDate(IndexON,D1861)</f>
        <v>52440</v>
      </c>
      <c r="F1861" s="188">
        <f>IFERROR(_xll.qlIndexFixing(IndexON,D1861,TRUE,_xll.ohTrigger(RecalcTrigger,TriggerON)),NA())</f>
        <v>1.8857692687650474E-2</v>
      </c>
      <c r="H1861" s="42">
        <f>_xll.qlCalendarAdvance(Calendar,$H1860,B1861,"f",FALSE)</f>
        <v>52440</v>
      </c>
      <c r="I1861" s="172">
        <f>_xll.qlInterestRateIndexValueDate(Index1M,$H1861)</f>
        <v>52440</v>
      </c>
      <c r="J1861" s="177">
        <f>IFERROR(_xll.qlIndexFixing(Index1M,$H1861,TRUE,_xll.ohTrigger(RecalcTrigger,Trigger1M)),NA())</f>
        <v>1.934362600876828E-2</v>
      </c>
      <c r="K1861" s="44">
        <f>IFERROR(_xll.qlIndexFixing(Index3M,H1861,TRUE,_xll.ohTrigger(RecalcTrigger,Trigger3M)),NA())</f>
        <v>1.9676833426628102E-2</v>
      </c>
      <c r="L1861" s="44">
        <f>IFERROR(_xll.qlIndexFixing(Index6M,$H1861,TRUE,_xll.ohTrigger(RecalcTrigger,Trigger6M)),NA())</f>
        <v>1.9832985015732187E-2</v>
      </c>
      <c r="M1861" s="178">
        <f>IFERROR(_xll.qlIndexFixing(Index1Y,$H1861,TRUE,_xll.ohTrigger(RecalcTrigger,Trigger1Y)),NA())</f>
        <v>2.0111093716053088E-2</v>
      </c>
      <c r="N1861" s="177">
        <f>IFERROR(_xll.qlIndexFixing(ONIndex1M,I1861,TRUE,_xll.ohTrigger(RecalcTrigger,Trigger1M)),NA())</f>
        <v>1.9337653508036956E-2</v>
      </c>
      <c r="O1861" s="44">
        <f>IFERROR(_xll.qlIndexFixing(ONIndex3M,I1861,TRUE,_xll.ohTrigger(RecalcTrigger,Trigger3M)),NA())</f>
        <v>1.9661619978006417E-2</v>
      </c>
      <c r="P1861" s="44">
        <f>IFERROR(_xll.qlIndexFixing(ONIndex6M,I1861,TRUE,_xll.ohTrigger(RecalcTrigger,Trigger6M)),NA())</f>
        <v>1.9800391810751439E-2</v>
      </c>
      <c r="Q1861" s="178">
        <f>IFERROR(_xll.qlIndexFixing(ONIndex1Y,I1861,TRUE,_xll.ohTrigger(RecalcTrigger,Trigger1Y)),NA())</f>
        <v>2.0047523535784428E-2</v>
      </c>
    </row>
    <row r="1862" spans="2:17" x14ac:dyDescent="0.2">
      <c r="B1862" s="39" t="s">
        <v>42</v>
      </c>
      <c r="D1862" s="42">
        <f>_xll.qlCalendarAdvance(Calendar,$D1861,B1862,"f",FALSE)</f>
        <v>52447</v>
      </c>
      <c r="E1862" s="172">
        <f>_xll.qlInterestRateIndexValueDate(IndexON,D1862)</f>
        <v>52447</v>
      </c>
      <c r="F1862" s="188">
        <f>IFERROR(_xll.qlIndexFixing(IndexON,D1862,TRUE,_xll.ohTrigger(RecalcTrigger,TriggerON)),NA())</f>
        <v>1.8853128938998154E-2</v>
      </c>
      <c r="H1862" s="42">
        <f>_xll.qlCalendarAdvance(Calendar,$H1861,B1862,"f",FALSE)</f>
        <v>52447</v>
      </c>
      <c r="I1862" s="172">
        <f>_xll.qlInterestRateIndexValueDate(Index1M,$H1862)</f>
        <v>52447</v>
      </c>
      <c r="J1862" s="177">
        <f>IFERROR(_xll.qlIndexFixing(Index1M,$H1862,TRUE,_xll.ohTrigger(RecalcTrigger,Trigger1M)),NA())</f>
        <v>1.933920035415224E-2</v>
      </c>
      <c r="K1862" s="44">
        <f>IFERROR(_xll.qlIndexFixing(Index3M,H1862,TRUE,_xll.ohTrigger(RecalcTrigger,Trigger3M)),NA())</f>
        <v>1.9671671387390906E-2</v>
      </c>
      <c r="L1862" s="44">
        <f>IFERROR(_xll.qlIndexFixing(Index6M,$H1862,TRUE,_xll.ohTrigger(RecalcTrigger,Trigger6M)),NA())</f>
        <v>1.9827785574083039E-2</v>
      </c>
      <c r="M1862" s="178">
        <f>IFERROR(_xll.qlIndexFixing(Index1Y,$H1862,TRUE,_xll.ohTrigger(RecalcTrigger,Trigger1Y)),NA())</f>
        <v>2.0105475113387838E-2</v>
      </c>
      <c r="N1862" s="177">
        <f>IFERROR(_xll.qlIndexFixing(ONIndex1M,I1862,TRUE,_xll.ohTrigger(RecalcTrigger,Trigger1M)),NA())</f>
        <v>1.9333302459108026E-2</v>
      </c>
      <c r="O1862" s="44">
        <f>IFERROR(_xll.qlIndexFixing(ONIndex3M,I1862,TRUE,_xll.ohTrigger(RecalcTrigger,Trigger3M)),NA())</f>
        <v>1.9656670974561585E-2</v>
      </c>
      <c r="P1862" s="44">
        <f>IFERROR(_xll.qlIndexFixing(ONIndex6M,I1862,TRUE,_xll.ohTrigger(RecalcTrigger,Trigger6M)),NA())</f>
        <v>1.9795643408927477E-2</v>
      </c>
      <c r="Q1862" s="178">
        <f>IFERROR(_xll.qlIndexFixing(ONIndex1Y,I1862,TRUE,_xll.ohTrigger(RecalcTrigger,Trigger1Y)),NA())</f>
        <v>2.004284634657183E-2</v>
      </c>
    </row>
    <row r="1863" spans="2:17" x14ac:dyDescent="0.2">
      <c r="B1863" s="39" t="s">
        <v>42</v>
      </c>
      <c r="D1863" s="42">
        <f>_xll.qlCalendarAdvance(Calendar,$D1862,B1863,"f",FALSE)</f>
        <v>52454</v>
      </c>
      <c r="E1863" s="172">
        <f>_xll.qlInterestRateIndexValueDate(IndexON,D1863)</f>
        <v>52454</v>
      </c>
      <c r="F1863" s="188">
        <f>IFERROR(_xll.qlIndexFixing(IndexON,D1863,TRUE,_xll.ohTrigger(RecalcTrigger,TriggerON)),NA())</f>
        <v>1.884853740913961E-2</v>
      </c>
      <c r="H1863" s="42">
        <f>_xll.qlCalendarAdvance(Calendar,$H1862,B1863,"f",FALSE)</f>
        <v>52454</v>
      </c>
      <c r="I1863" s="172">
        <f>_xll.qlInterestRateIndexValueDate(Index1M,$H1863)</f>
        <v>52454</v>
      </c>
      <c r="J1863" s="177">
        <f>IFERROR(_xll.qlIndexFixing(Index1M,$H1863,TRUE,_xll.ohTrigger(RecalcTrigger,Trigger1M)),NA())</f>
        <v>1.9334743112984866E-2</v>
      </c>
      <c r="K1863" s="44">
        <f>IFERROR(_xll.qlIndexFixing(Index3M,H1863,TRUE,_xll.ohTrigger(RecalcTrigger,Trigger3M)),NA())</f>
        <v>1.9666480314640616E-2</v>
      </c>
      <c r="L1863" s="44">
        <f>IFERROR(_xll.qlIndexFixing(Index6M,$H1863,TRUE,_xll.ohTrigger(RecalcTrigger,Trigger6M)),NA())</f>
        <v>1.982255525182364E-2</v>
      </c>
      <c r="M1863" s="178">
        <f>IFERROR(_xll.qlIndexFixing(Index1Y,$H1863,TRUE,_xll.ohTrigger(RecalcTrigger,Trigger1Y)),NA())</f>
        <v>2.009982404025451E-2</v>
      </c>
      <c r="N1863" s="177">
        <f>IFERROR(_xll.qlIndexFixing(ONIndex1M,I1863,TRUE,_xll.ohTrigger(RecalcTrigger,Trigger1M)),NA())</f>
        <v>1.9328919872153572E-2</v>
      </c>
      <c r="O1863" s="44">
        <f>IFERROR(_xll.qlIndexFixing(ONIndex3M,I1863,TRUE,_xll.ohTrigger(RecalcTrigger,Trigger3M)),NA())</f>
        <v>1.9651693072849641E-2</v>
      </c>
      <c r="P1863" s="44">
        <f>IFERROR(_xll.qlIndexFixing(ONIndex6M,I1863,TRUE,_xll.ohTrigger(RecalcTrigger,Trigger6M)),NA())</f>
        <v>1.9790864416914244E-2</v>
      </c>
      <c r="Q1863" s="178">
        <f>IFERROR(_xll.qlIndexFixing(ONIndex1Y,I1863,TRUE,_xll.ohTrigger(RecalcTrigger,Trigger1Y)),NA())</f>
        <v>2.0038137296283232E-2</v>
      </c>
    </row>
    <row r="1864" spans="2:17" x14ac:dyDescent="0.2">
      <c r="B1864" s="39" t="s">
        <v>42</v>
      </c>
      <c r="D1864" s="42">
        <f>_xll.qlCalendarAdvance(Calendar,$D1863,B1864,"f",FALSE)</f>
        <v>52461</v>
      </c>
      <c r="E1864" s="172">
        <f>_xll.qlInterestRateIndexValueDate(IndexON,D1864)</f>
        <v>52461</v>
      </c>
      <c r="F1864" s="188">
        <f>IFERROR(_xll.qlIndexFixing(IndexON,D1864,TRUE,_xll.ohTrigger(RecalcTrigger,TriggerON)),NA())</f>
        <v>1.8843918097750656E-2</v>
      </c>
      <c r="H1864" s="42">
        <f>_xll.qlCalendarAdvance(Calendar,$H1863,B1864,"f",FALSE)</f>
        <v>52461</v>
      </c>
      <c r="I1864" s="172">
        <f>_xll.qlInterestRateIndexValueDate(Index1M,$H1864)</f>
        <v>52461</v>
      </c>
      <c r="J1864" s="177">
        <f>IFERROR(_xll.qlIndexFixing(Index1M,$H1864,TRUE,_xll.ohTrigger(RecalcTrigger,Trigger1M)),NA())</f>
        <v>1.9330254285300146E-2</v>
      </c>
      <c r="K1864" s="44">
        <f>IFERROR(_xll.qlIndexFixing(Index3M,H1864,TRUE,_xll.ohTrigger(RecalcTrigger,Trigger3M)),NA())</f>
        <v>1.9661260208489111E-2</v>
      </c>
      <c r="L1864" s="44">
        <f>IFERROR(_xll.qlIndexFixing(Index6M,$H1864,TRUE,_xll.ohTrigger(RecalcTrigger,Trigger6M)),NA())</f>
        <v>1.9817294049198013E-2</v>
      </c>
      <c r="M1864" s="178">
        <f>IFERROR(_xll.qlIndexFixing(Index1Y,$H1864,TRUE,_xll.ohTrigger(RecalcTrigger,Trigger1Y)),NA())</f>
        <v>2.0094140497193633E-2</v>
      </c>
      <c r="N1864" s="177">
        <f>IFERROR(_xll.qlIndexFixing(ONIndex1M,I1864,TRUE,_xll.ohTrigger(RecalcTrigger,Trigger1M)),NA())</f>
        <v>1.9324505747092546E-2</v>
      </c>
      <c r="O1864" s="44">
        <f>IFERROR(_xll.qlIndexFixing(ONIndex3M,I1864,TRUE,_xll.ohTrigger(RecalcTrigger,Trigger3M)),NA())</f>
        <v>1.9646686272465352E-2</v>
      </c>
      <c r="P1864" s="44">
        <f>IFERROR(_xll.qlIndexFixing(ONIndex6M,I1864,TRUE,_xll.ohTrigger(RecalcTrigger,Trigger6M)),NA())</f>
        <v>1.9786054835116973E-2</v>
      </c>
      <c r="Q1864" s="178">
        <f>IFERROR(_xll.qlIndexFixing(ONIndex1Y,I1864,TRUE,_xll.ohTrigger(RecalcTrigger,Trigger1Y)),NA())</f>
        <v>2.0033396384837587E-2</v>
      </c>
    </row>
    <row r="1865" spans="2:17" x14ac:dyDescent="0.2">
      <c r="B1865" s="39" t="s">
        <v>42</v>
      </c>
      <c r="D1865" s="42">
        <f>_xll.qlCalendarAdvance(Calendar,$D1864,B1865,"f",FALSE)</f>
        <v>52468</v>
      </c>
      <c r="E1865" s="172">
        <f>_xll.qlInterestRateIndexValueDate(IndexON,D1865)</f>
        <v>52468</v>
      </c>
      <c r="F1865" s="188">
        <f>IFERROR(_xll.qlIndexFixing(IndexON,D1865,TRUE,_xll.ohTrigger(RecalcTrigger,TriggerON)),NA())</f>
        <v>1.8839271004993385E-2</v>
      </c>
      <c r="H1865" s="42">
        <f>_xll.qlCalendarAdvance(Calendar,$H1864,B1865,"f",FALSE)</f>
        <v>52468</v>
      </c>
      <c r="I1865" s="172">
        <f>_xll.qlInterestRateIndexValueDate(Index1M,$H1865)</f>
        <v>52468</v>
      </c>
      <c r="J1865" s="177">
        <f>IFERROR(_xll.qlIndexFixing(Index1M,$H1865,TRUE,_xll.ohTrigger(RecalcTrigger,Trigger1M)),NA())</f>
        <v>1.9325733871132074E-2</v>
      </c>
      <c r="K1865" s="44">
        <f>IFERROR(_xll.qlIndexFixing(Index3M,H1865,TRUE,_xll.ohTrigger(RecalcTrigger,Trigger3M)),NA())</f>
        <v>1.9656011069055318E-2</v>
      </c>
      <c r="L1865" s="44">
        <f>IFERROR(_xll.qlIndexFixing(Index6M,$H1865,TRUE,_xll.ohTrigger(RecalcTrigger,Trigger6M)),NA())</f>
        <v>1.9812001966448858E-2</v>
      </c>
      <c r="M1865" s="178">
        <f>IFERROR(_xll.qlIndexFixing(Index1Y,$H1865,TRUE,_xll.ohTrigger(RecalcTrigger,Trigger1Y)),NA())</f>
        <v>2.0088424484750834E-2</v>
      </c>
      <c r="N1865" s="177">
        <f>IFERROR(_xll.qlIndexFixing(ONIndex1M,I1865,TRUE,_xll.ohTrigger(RecalcTrigger,Trigger1M)),NA())</f>
        <v>1.9320060084005997E-2</v>
      </c>
      <c r="O1865" s="44">
        <f>IFERROR(_xll.qlIndexFixing(ONIndex3M,I1865,TRUE,_xll.ohTrigger(RecalcTrigger,Trigger3M)),NA())</f>
        <v>1.9641650573813951E-2</v>
      </c>
      <c r="P1865" s="44">
        <f>IFERROR(_xll.qlIndexFixing(ONIndex6M,I1865,TRUE,_xll.ohTrigger(RecalcTrigger,Trigger6M)),NA())</f>
        <v>1.9781214663130431E-2</v>
      </c>
      <c r="Q1865" s="178">
        <f>IFERROR(_xll.qlIndexFixing(ONIndex1Y,I1865,TRUE,_xll.ohTrigger(RecalcTrigger,Trigger1Y)),NA())</f>
        <v>2.0028623612478036E-2</v>
      </c>
    </row>
    <row r="1866" spans="2:17" x14ac:dyDescent="0.2">
      <c r="B1866" s="39" t="s">
        <v>42</v>
      </c>
      <c r="D1866" s="42">
        <f>_xll.qlCalendarAdvance(Calendar,$D1865,B1866,"f",FALSE)</f>
        <v>52475</v>
      </c>
      <c r="E1866" s="172">
        <f>_xll.qlInterestRateIndexValueDate(IndexON,D1866)</f>
        <v>52475</v>
      </c>
      <c r="F1866" s="188">
        <f>IFERROR(_xll.qlIndexFixing(IndexON,D1866,TRUE,_xll.ohTrigger(RecalcTrigger,TriggerON)),NA())</f>
        <v>1.8834596130948844E-2</v>
      </c>
      <c r="H1866" s="42">
        <f>_xll.qlCalendarAdvance(Calendar,$H1865,B1866,"f",FALSE)</f>
        <v>52475</v>
      </c>
      <c r="I1866" s="172">
        <f>_xll.qlInterestRateIndexValueDate(Index1M,$H1866)</f>
        <v>52475</v>
      </c>
      <c r="J1866" s="177">
        <f>IFERROR(_xll.qlIndexFixing(Index1M,$H1866,TRUE,_xll.ohTrigger(RecalcTrigger,Trigger1M)),NA())</f>
        <v>1.9320998589685279E-2</v>
      </c>
      <c r="K1866" s="44">
        <f>IFERROR(_xll.qlIndexFixing(Index3M,H1866,TRUE,_xll.ohTrigger(RecalcTrigger,Trigger3M)),NA())</f>
        <v>1.9650587276320353E-2</v>
      </c>
      <c r="L1866" s="44">
        <f>IFERROR(_xll.qlIndexFixing(Index6M,$H1866,TRUE,_xll.ohTrigger(RecalcTrigger,Trigger6M)),NA())</f>
        <v>1.9806389254229444E-2</v>
      </c>
      <c r="M1866" s="178">
        <f>IFERROR(_xll.qlIndexFixing(Index1Y,$H1866,TRUE,_xll.ohTrigger(RecalcTrigger,Trigger1Y)),NA())</f>
        <v>2.0082676003472615E-2</v>
      </c>
      <c r="N1866" s="177">
        <f>IFERROR(_xll.qlIndexFixing(ONIndex1M,I1866,TRUE,_xll.ohTrigger(RecalcTrigger,Trigger1M)),NA())</f>
        <v>1.9315582882812876E-2</v>
      </c>
      <c r="O1866" s="44">
        <f>IFERROR(_xll.qlIndexFixing(ONIndex3M,I1866,TRUE,_xll.ohTrigger(RecalcTrigger,Trigger3M)),NA())</f>
        <v>1.9636585976652299E-2</v>
      </c>
      <c r="P1866" s="44">
        <f>IFERROR(_xll.qlIndexFixing(ONIndex6M,I1866,TRUE,_xll.ohTrigger(RecalcTrigger,Trigger6M)),NA())</f>
        <v>1.9776343901116711E-2</v>
      </c>
      <c r="Q1866" s="178">
        <f>IFERROR(_xll.qlIndexFixing(ONIndex1Y,I1866,TRUE,_xll.ohTrigger(RecalcTrigger,Trigger1Y)),NA())</f>
        <v>2.0023818978880392E-2</v>
      </c>
    </row>
    <row r="1867" spans="2:17" x14ac:dyDescent="0.2">
      <c r="B1867" s="39" t="s">
        <v>42</v>
      </c>
      <c r="D1867" s="42">
        <f>_xll.qlCalendarAdvance(Calendar,$D1866,B1867,"f",FALSE)</f>
        <v>52482</v>
      </c>
      <c r="E1867" s="172">
        <f>_xll.qlInterestRateIndexValueDate(IndexON,D1867)</f>
        <v>52482</v>
      </c>
      <c r="F1867" s="188">
        <f>IFERROR(_xll.qlIndexFixing(IndexON,D1867,TRUE,_xll.ohTrigger(RecalcTrigger,TriggerON)),NA())</f>
        <v>1.882989347545494E-2</v>
      </c>
      <c r="H1867" s="42">
        <f>_xll.qlCalendarAdvance(Calendar,$H1866,B1867,"f",FALSE)</f>
        <v>52482</v>
      </c>
      <c r="I1867" s="172">
        <f>_xll.qlInterestRateIndexValueDate(Index1M,$H1867)</f>
        <v>52482</v>
      </c>
      <c r="J1867" s="177">
        <f>IFERROR(_xll.qlIndexFixing(Index1M,$H1867,TRUE,_xll.ohTrigger(RecalcTrigger,Trigger1M)),NA())</f>
        <v>1.9316417501121751E-2</v>
      </c>
      <c r="K1867" s="44">
        <f>IFERROR(_xll.qlIndexFixing(Index3M,H1867,TRUE,_xll.ohTrigger(RecalcTrigger,Trigger3M)),NA())</f>
        <v>1.9645282429308061E-2</v>
      </c>
      <c r="L1867" s="44">
        <f>IFERROR(_xll.qlIndexFixing(Index6M,$H1867,TRUE,_xll.ohTrigger(RecalcTrigger,Trigger6M)),NA())</f>
        <v>1.9801040400885286E-2</v>
      </c>
      <c r="M1867" s="178">
        <f>IFERROR(_xll.qlIndexFixing(Index1Y,$H1867,TRUE,_xll.ohTrigger(RecalcTrigger,Trigger1Y)),NA())</f>
        <v>2.0076895053910582E-2</v>
      </c>
      <c r="N1867" s="177">
        <f>IFERROR(_xll.qlIndexFixing(ONIndex1M,I1867,TRUE,_xll.ohTrigger(RecalcTrigger,Trigger1M)),NA())</f>
        <v>1.9311074143756324E-2</v>
      </c>
      <c r="O1867" s="44">
        <f>IFERROR(_xll.qlIndexFixing(ONIndex3M,I1867,TRUE,_xll.ohTrigger(RecalcTrigger,Trigger3M)),NA())</f>
        <v>1.9631492481061441E-2</v>
      </c>
      <c r="P1867" s="44">
        <f>IFERROR(_xll.qlIndexFixing(ONIndex6M,I1867,TRUE,_xll.ohTrigger(RecalcTrigger,Trigger6M)),NA())</f>
        <v>1.9771442549156859E-2</v>
      </c>
      <c r="Q1867" s="178">
        <f>IFERROR(_xll.qlIndexFixing(ONIndex1Y,I1867,TRUE,_xll.ohTrigger(RecalcTrigger,Trigger1Y)),NA())</f>
        <v>2.0018982484287795E-2</v>
      </c>
    </row>
    <row r="1868" spans="2:17" x14ac:dyDescent="0.2">
      <c r="B1868" s="39" t="s">
        <v>42</v>
      </c>
      <c r="D1868" s="42">
        <f>_xll.qlCalendarAdvance(Calendar,$D1867,B1868,"f",FALSE)</f>
        <v>52489</v>
      </c>
      <c r="E1868" s="172">
        <f>_xll.qlInterestRateIndexValueDate(IndexON,D1868)</f>
        <v>52489</v>
      </c>
      <c r="F1868" s="188">
        <f>IFERROR(_xll.qlIndexFixing(IndexON,D1868,TRUE,_xll.ohTrigger(RecalcTrigger,TriggerON)),NA())</f>
        <v>1.8825163038592718E-2</v>
      </c>
      <c r="H1868" s="42">
        <f>_xll.qlCalendarAdvance(Calendar,$H1867,B1868,"f",FALSE)</f>
        <v>52489</v>
      </c>
      <c r="I1868" s="172">
        <f>_xll.qlInterestRateIndexValueDate(Index1M,$H1868)</f>
        <v>52489</v>
      </c>
      <c r="J1868" s="177">
        <f>IFERROR(_xll.qlIndexFixing(Index1M,$H1868,TRUE,_xll.ohTrigger(RecalcTrigger,Trigger1M)),NA())</f>
        <v>1.9311804827796007E-2</v>
      </c>
      <c r="K1868" s="44">
        <f>IFERROR(_xll.qlIndexFixing(Index3M,H1868,TRUE,_xll.ohTrigger(RecalcTrigger,Trigger3M)),NA())</f>
        <v>1.9639948550827763E-2</v>
      </c>
      <c r="L1868" s="44">
        <f>IFERROR(_xll.qlIndexFixing(Index6M,$H1868,TRUE,_xll.ohTrigger(RecalcTrigger,Trigger6M)),NA())</f>
        <v>1.9795660671297229E-2</v>
      </c>
      <c r="M1868" s="178">
        <f>IFERROR(_xll.qlIndexFixing(Index1Y,$H1868,TRUE,_xll.ohTrigger(RecalcTrigger,Trigger1Y)),NA())</f>
        <v>2.0071081636618332E-2</v>
      </c>
      <c r="N1868" s="177">
        <f>IFERROR(_xll.qlIndexFixing(ONIndex1M,I1868,TRUE,_xll.ohTrigger(RecalcTrigger,Trigger1M)),NA())</f>
        <v>1.9306533866431108E-2</v>
      </c>
      <c r="O1868" s="44">
        <f>IFERROR(_xll.qlIndexFixing(ONIndex3M,I1868,TRUE,_xll.ohTrigger(RecalcTrigger,Trigger3M)),NA())</f>
        <v>1.9626370086960332E-2</v>
      </c>
      <c r="P1868" s="44">
        <f>IFERROR(_xll.qlIndexFixing(ONIndex6M,I1868,TRUE,_xll.ohTrigger(RecalcTrigger,Trigger6M)),NA())</f>
        <v>1.9766510607007737E-2</v>
      </c>
      <c r="Q1868" s="178">
        <f>IFERROR(_xll.qlIndexFixing(ONIndex1Y,I1868,TRUE,_xll.ohTrigger(RecalcTrigger,Trigger1Y)),NA())</f>
        <v>2.0014114128619198E-2</v>
      </c>
    </row>
    <row r="1869" spans="2:17" x14ac:dyDescent="0.2">
      <c r="B1869" s="39" t="s">
        <v>42</v>
      </c>
      <c r="D1869" s="42">
        <f>_xll.qlCalendarAdvance(Calendar,$D1868,B1869,"f",FALSE)</f>
        <v>52496</v>
      </c>
      <c r="E1869" s="172">
        <f>_xll.qlInterestRateIndexValueDate(IndexON,D1869)</f>
        <v>52496</v>
      </c>
      <c r="F1869" s="188">
        <f>IFERROR(_xll.qlIndexFixing(IndexON,D1869,TRUE,_xll.ohTrigger(RecalcTrigger,TriggerON)),NA())</f>
        <v>1.8820404820281134E-2</v>
      </c>
      <c r="H1869" s="42">
        <f>_xll.qlCalendarAdvance(Calendar,$H1868,B1869,"f",FALSE)</f>
        <v>52496</v>
      </c>
      <c r="I1869" s="172">
        <f>_xll.qlInterestRateIndexValueDate(Index1M,$H1869)</f>
        <v>52496</v>
      </c>
      <c r="J1869" s="177">
        <f>IFERROR(_xll.qlIndexFixing(Index1M,$H1869,TRUE,_xll.ohTrigger(RecalcTrigger,Trigger1M)),NA())</f>
        <v>1.930716056974317E-2</v>
      </c>
      <c r="K1869" s="44">
        <f>IFERROR(_xll.qlIndexFixing(Index3M,H1869,TRUE,_xll.ohTrigger(RecalcTrigger,Trigger3M)),NA())</f>
        <v>1.9634585640998795E-2</v>
      </c>
      <c r="L1869" s="44">
        <f>IFERROR(_xll.qlIndexFixing(Index6M,$H1869,TRUE,_xll.ohTrigger(RecalcTrigger,Trigger6M)),NA())</f>
        <v>1.9790250065711969E-2</v>
      </c>
      <c r="M1869" s="178">
        <f>IFERROR(_xll.qlIndexFixing(Index1Y,$H1869,TRUE,_xll.ohTrigger(RecalcTrigger,Trigger1Y)),NA())</f>
        <v>2.0065235752152556E-2</v>
      </c>
      <c r="N1869" s="177">
        <f>IFERROR(_xll.qlIndexFixing(ONIndex1M,I1869,TRUE,_xll.ohTrigger(RecalcTrigger,Trigger1M)),NA())</f>
        <v>1.9301962051242461E-2</v>
      </c>
      <c r="O1869" s="44">
        <f>IFERROR(_xll.qlIndexFixing(ONIndex3M,I1869,TRUE,_xll.ohTrigger(RecalcTrigger,Trigger3M)),NA())</f>
        <v>1.9621218794511064E-2</v>
      </c>
      <c r="P1869" s="44">
        <f>IFERROR(_xll.qlIndexFixing(ONIndex6M,I1869,TRUE,_xll.ohTrigger(RecalcTrigger,Trigger6M)),NA())</f>
        <v>1.9761548074993529E-2</v>
      </c>
      <c r="Q1869" s="178">
        <f>IFERROR(_xll.qlIndexFixing(ONIndex1Y,I1869,TRUE,_xll.ohTrigger(RecalcTrigger,Trigger1Y)),NA())</f>
        <v>2.0009213911955648E-2</v>
      </c>
    </row>
    <row r="1870" spans="2:17" x14ac:dyDescent="0.2">
      <c r="B1870" s="39" t="s">
        <v>42</v>
      </c>
      <c r="D1870" s="42">
        <f>_xll.qlCalendarAdvance(Calendar,$D1869,B1870,"f",FALSE)</f>
        <v>52503</v>
      </c>
      <c r="E1870" s="172">
        <f>_xll.qlInterestRateIndexValueDate(IndexON,D1870)</f>
        <v>52503</v>
      </c>
      <c r="F1870" s="188">
        <f>IFERROR(_xll.qlIndexFixing(IndexON,D1870,TRUE,_xll.ohTrigger(RecalcTrigger,TriggerON)),NA())</f>
        <v>1.8815618820682278E-2</v>
      </c>
      <c r="H1870" s="42">
        <f>_xll.qlCalendarAdvance(Calendar,$H1869,B1870,"f",FALSE)</f>
        <v>52503</v>
      </c>
      <c r="I1870" s="172">
        <f>_xll.qlInterestRateIndexValueDate(Index1M,$H1870)</f>
        <v>52503</v>
      </c>
      <c r="J1870" s="177">
        <f>IFERROR(_xll.qlIndexFixing(Index1M,$H1870,TRUE,_xll.ohTrigger(RecalcTrigger,Trigger1M)),NA())</f>
        <v>1.9302484727009166E-2</v>
      </c>
      <c r="K1870" s="44">
        <f>IFERROR(_xll.qlIndexFixing(Index3M,H1870,TRUE,_xll.ohTrigger(RecalcTrigger,Trigger3M)),NA())</f>
        <v>1.9629193699932487E-2</v>
      </c>
      <c r="L1870" s="44">
        <f>IFERROR(_xll.qlIndexFixing(Index6M,$H1870,TRUE,_xll.ohTrigger(RecalcTrigger,Trigger6M)),NA())</f>
        <v>1.9784808584377554E-2</v>
      </c>
      <c r="M1870" s="178">
        <f>IFERROR(_xll.qlIndexFixing(Index1Y,$H1870,TRUE,_xll.ohTrigger(RecalcTrigger,Trigger1Y)),NA())</f>
        <v>2.0059357401073712E-2</v>
      </c>
      <c r="N1870" s="177">
        <f>IFERROR(_xll.qlIndexFixing(ONIndex1M,I1870,TRUE,_xll.ohTrigger(RecalcTrigger,Trigger1M)),NA())</f>
        <v>1.9297358697947242E-2</v>
      </c>
      <c r="O1870" s="44">
        <f>IFERROR(_xll.qlIndexFixing(ONIndex3M,I1870,TRUE,_xll.ohTrigger(RecalcTrigger,Trigger3M)),NA())</f>
        <v>1.9616038603632591E-2</v>
      </c>
      <c r="P1870" s="44">
        <f>IFERROR(_xll.qlIndexFixing(ONIndex6M,I1870,TRUE,_xll.ohTrigger(RecalcTrigger,Trigger6M)),NA())</f>
        <v>1.9756554952790051E-2</v>
      </c>
      <c r="Q1870" s="178">
        <f>IFERROR(_xll.qlIndexFixing(ONIndex1Y,I1870,TRUE,_xll.ohTrigger(RecalcTrigger,Trigger1Y)),NA())</f>
        <v>2.0004281834216098E-2</v>
      </c>
    </row>
    <row r="1871" spans="2:17" x14ac:dyDescent="0.2">
      <c r="B1871" s="39" t="s">
        <v>42</v>
      </c>
      <c r="D1871" s="42">
        <f>_xll.qlCalendarAdvance(Calendar,$D1870,B1871,"f",FALSE)</f>
        <v>52510</v>
      </c>
      <c r="E1871" s="172">
        <f>_xll.qlInterestRateIndexValueDate(IndexON,D1871)</f>
        <v>52510</v>
      </c>
      <c r="F1871" s="188">
        <f>IFERROR(_xll.qlIndexFixing(IndexON,D1871,TRUE,_xll.ohTrigger(RecalcTrigger,TriggerON)),NA())</f>
        <v>1.8810805039715106E-2</v>
      </c>
      <c r="H1871" s="42">
        <f>_xll.qlCalendarAdvance(Calendar,$H1870,B1871,"f",FALSE)</f>
        <v>52510</v>
      </c>
      <c r="I1871" s="172">
        <f>_xll.qlInterestRateIndexValueDate(Index1M,$H1871)</f>
        <v>52510</v>
      </c>
      <c r="J1871" s="177">
        <f>IFERROR(_xll.qlIndexFixing(Index1M,$H1871,TRUE,_xll.ohTrigger(RecalcTrigger,Trigger1M)),NA())</f>
        <v>1.9297948072111697E-2</v>
      </c>
      <c r="K1871" s="44">
        <f>IFERROR(_xll.qlIndexFixing(Index3M,H1871,TRUE,_xll.ohTrigger(RecalcTrigger,Trigger3M)),NA())</f>
        <v>1.9623906539905148E-2</v>
      </c>
      <c r="L1871" s="44">
        <f>IFERROR(_xll.qlIndexFixing(Index6M,$H1871,TRUE,_xll.ohTrigger(RecalcTrigger,Trigger6M)),NA())</f>
        <v>1.9779468731441777E-2</v>
      </c>
      <c r="M1871" s="178">
        <f>IFERROR(_xll.qlIndexFixing(Index1Y,$H1871,TRUE,_xll.ohTrigger(RecalcTrigger,Trigger1Y)),NA())</f>
        <v>2.0053446583944701E-2</v>
      </c>
      <c r="N1871" s="177">
        <f>IFERROR(_xll.qlIndexFixing(ONIndex1M,I1871,TRUE,_xll.ohTrigger(RecalcTrigger,Trigger1M)),NA())</f>
        <v>1.9292723806707546E-2</v>
      </c>
      <c r="O1871" s="44">
        <f>IFERROR(_xll.qlIndexFixing(ONIndex3M,I1871,TRUE,_xll.ohTrigger(RecalcTrigger,Trigger3M)),NA())</f>
        <v>1.9610829514243866E-2</v>
      </c>
      <c r="P1871" s="44">
        <f>IFERROR(_xll.qlIndexFixing(ONIndex6M,I1871,TRUE,_xll.ohTrigger(RecalcTrigger,Trigger6M)),NA())</f>
        <v>1.9751531240721487E-2</v>
      </c>
      <c r="Q1871" s="178">
        <f>IFERROR(_xll.qlIndexFixing(ONIndex1Y,I1871,TRUE,_xll.ohTrigger(RecalcTrigger,Trigger1Y)),NA())</f>
        <v>1.9999317895481594E-2</v>
      </c>
    </row>
    <row r="1872" spans="2:17" x14ac:dyDescent="0.2">
      <c r="B1872" s="39" t="s">
        <v>42</v>
      </c>
      <c r="D1872" s="42">
        <f>_xll.qlCalendarAdvance(Calendar,$D1871,B1872,"f",FALSE)</f>
        <v>52517</v>
      </c>
      <c r="E1872" s="172">
        <f>_xll.qlInterestRateIndexValueDate(IndexON,D1872)</f>
        <v>52517</v>
      </c>
      <c r="F1872" s="188">
        <f>IFERROR(_xll.qlIndexFixing(IndexON,D1872,TRUE,_xll.ohTrigger(RecalcTrigger,TriggerON)),NA())</f>
        <v>1.8805963477379617E-2</v>
      </c>
      <c r="H1872" s="42">
        <f>_xll.qlCalendarAdvance(Calendar,$H1871,B1872,"f",FALSE)</f>
        <v>52517</v>
      </c>
      <c r="I1872" s="172">
        <f>_xll.qlInterestRateIndexValueDate(Index1M,$H1872)</f>
        <v>52517</v>
      </c>
      <c r="J1872" s="177">
        <f>IFERROR(_xll.qlIndexFixing(Index1M,$H1872,TRUE,_xll.ohTrigger(RecalcTrigger,Trigger1M)),NA())</f>
        <v>1.9293206553616337E-2</v>
      </c>
      <c r="K1872" s="44">
        <f>IFERROR(_xll.qlIndexFixing(Index3M,H1872,TRUE,_xll.ohTrigger(RecalcTrigger,Trigger3M)),NA())</f>
        <v>1.9618454170715168E-2</v>
      </c>
      <c r="L1872" s="44">
        <f>IFERROR(_xll.qlIndexFixing(Index6M,$H1872,TRUE,_xll.ohTrigger(RecalcTrigger,Trigger6M)),NA())</f>
        <v>1.9773962997178405E-2</v>
      </c>
      <c r="M1872" s="178">
        <f>IFERROR(_xll.qlIndexFixing(Index1Y,$H1872,TRUE,_xll.ohTrigger(RecalcTrigger,Trigger1Y)),NA())</f>
        <v>2.0047503301332179E-2</v>
      </c>
      <c r="N1872" s="177">
        <f>IFERROR(_xll.qlIndexFixing(ONIndex1M,I1872,TRUE,_xll.ohTrigger(RecalcTrigger,Trigger1M)),NA())</f>
        <v>1.9288057377361278E-2</v>
      </c>
      <c r="O1872" s="44">
        <f>IFERROR(_xll.qlIndexFixing(ONIndex3M,I1872,TRUE,_xll.ohTrigger(RecalcTrigger,Trigger3M)),NA())</f>
        <v>1.9605591526506982E-2</v>
      </c>
      <c r="P1872" s="44">
        <f>IFERROR(_xll.qlIndexFixing(ONIndex6M,I1872,TRUE,_xll.ohTrigger(RecalcTrigger,Trigger6M)),NA())</f>
        <v>1.9746476938463653E-2</v>
      </c>
      <c r="Q1872" s="178">
        <f>IFERROR(_xll.qlIndexFixing(ONIndex1Y,I1872,TRUE,_xll.ohTrigger(RecalcTrigger,Trigger1Y)),NA())</f>
        <v>1.9994322095671091E-2</v>
      </c>
    </row>
    <row r="1873" spans="2:17" x14ac:dyDescent="0.2">
      <c r="B1873" s="39" t="s">
        <v>42</v>
      </c>
      <c r="D1873" s="42">
        <f>_xll.qlCalendarAdvance(Calendar,$D1872,B1873,"f",FALSE)</f>
        <v>52524</v>
      </c>
      <c r="E1873" s="172">
        <f>_xll.qlInterestRateIndexValueDate(IndexON,D1873)</f>
        <v>52524</v>
      </c>
      <c r="F1873" s="188">
        <f>IFERROR(_xll.qlIndexFixing(IndexON,D1873,TRUE,_xll.ohTrigger(RecalcTrigger,TriggerON)),NA())</f>
        <v>1.8801094133594765E-2</v>
      </c>
      <c r="H1873" s="42">
        <f>_xll.qlCalendarAdvance(Calendar,$H1872,B1873,"f",FALSE)</f>
        <v>52524</v>
      </c>
      <c r="I1873" s="172">
        <f>_xll.qlInterestRateIndexValueDate(Index1M,$H1873)</f>
        <v>52524</v>
      </c>
      <c r="J1873" s="177">
        <f>IFERROR(_xll.qlIndexFixing(Index1M,$H1873,TRUE,_xll.ohTrigger(RecalcTrigger,Trigger1M)),NA())</f>
        <v>1.9288433448935664E-2</v>
      </c>
      <c r="K1873" s="44">
        <f>IFERROR(_xll.qlIndexFixing(Index3M,H1873,TRUE,_xll.ohTrigger(RecalcTrigger,Trigger3M)),NA())</f>
        <v>1.9612972769175813E-2</v>
      </c>
      <c r="L1873" s="44">
        <f>IFERROR(_xll.qlIndexFixing(Index6M,$H1873,TRUE,_xll.ohTrigger(RecalcTrigger,Trigger6M)),NA())</f>
        <v>1.9768426386352941E-2</v>
      </c>
      <c r="M1873" s="178">
        <f>IFERROR(_xll.qlIndexFixing(Index1Y,$H1873,TRUE,_xll.ohTrigger(RecalcTrigger,Trigger1Y)),NA())</f>
        <v>2.0041527553805241E-2</v>
      </c>
      <c r="N1873" s="177">
        <f>IFERROR(_xll.qlIndexFixing(ONIndex1M,I1873,TRUE,_xll.ohTrigger(RecalcTrigger,Trigger1M)),NA())</f>
        <v>1.928335940990844E-2</v>
      </c>
      <c r="O1873" s="44">
        <f>IFERROR(_xll.qlIndexFixing(ONIndex3M,I1873,TRUE,_xll.ohTrigger(RecalcTrigger,Trigger3M)),NA())</f>
        <v>1.9600324640340894E-2</v>
      </c>
      <c r="P1873" s="44">
        <f>IFERROR(_xll.qlIndexFixing(ONIndex6M,I1873,TRUE,_xll.ohTrigger(RecalcTrigger,Trigger6M)),NA())</f>
        <v>1.9741392046340733E-2</v>
      </c>
      <c r="Q1873" s="178">
        <f>IFERROR(_xll.qlIndexFixing(ONIndex1Y,I1873,TRUE,_xll.ohTrigger(RecalcTrigger,Trigger1Y)),NA())</f>
        <v>1.9989294434784588E-2</v>
      </c>
    </row>
    <row r="1874" spans="2:17" x14ac:dyDescent="0.2">
      <c r="B1874" s="39" t="s">
        <v>42</v>
      </c>
      <c r="D1874" s="42">
        <f>_xll.qlCalendarAdvance(Calendar,$D1873,B1874,"f",FALSE)</f>
        <v>52531</v>
      </c>
      <c r="E1874" s="172">
        <f>_xll.qlInterestRateIndexValueDate(IndexON,D1874)</f>
        <v>52531</v>
      </c>
      <c r="F1874" s="188">
        <f>IFERROR(_xll.qlIndexFixing(IndexON,D1874,TRUE,_xll.ohTrigger(RecalcTrigger,TriggerON)),NA())</f>
        <v>1.8796197008603688E-2</v>
      </c>
      <c r="H1874" s="42">
        <f>_xll.qlCalendarAdvance(Calendar,$H1873,B1874,"f",FALSE)</f>
        <v>52531</v>
      </c>
      <c r="I1874" s="172">
        <f>_xll.qlInterestRateIndexValueDate(Index1M,$H1874)</f>
        <v>52531</v>
      </c>
      <c r="J1874" s="177">
        <f>IFERROR(_xll.qlIndexFixing(Index1M,$H1874,TRUE,_xll.ohTrigger(RecalcTrigger,Trigger1M)),NA())</f>
        <v>1.928362875811673E-2</v>
      </c>
      <c r="K1874" s="44">
        <f>IFERROR(_xll.qlIndexFixing(Index3M,H1874,TRUE,_xll.ohTrigger(RecalcTrigger,Trigger3M)),NA())</f>
        <v>1.9607462335406008E-2</v>
      </c>
      <c r="L1874" s="44">
        <f>IFERROR(_xll.qlIndexFixing(Index6M,$H1874,TRUE,_xll.ohTrigger(RecalcTrigger,Trigger6M)),NA())</f>
        <v>1.9762858899220033E-2</v>
      </c>
      <c r="M1874" s="178">
        <f>IFERROR(_xll.qlIndexFixing(Index1Y,$H1874,TRUE,_xll.ohTrigger(RecalcTrigger,Trigger1Y)),NA())</f>
        <v>2.0035519341936529E-2</v>
      </c>
      <c r="N1874" s="177">
        <f>IFERROR(_xll.qlIndexFixing(ONIndex1M,I1874,TRUE,_xll.ohTrigger(RecalcTrigger,Trigger1M)),NA())</f>
        <v>1.9278629904592171E-2</v>
      </c>
      <c r="O1874" s="44">
        <f>IFERROR(_xll.qlIndexFixing(ONIndex3M,I1874,TRUE,_xll.ohTrigger(RecalcTrigger,Trigger3M)),NA())</f>
        <v>1.95950288557456E-2</v>
      </c>
      <c r="P1874" s="44">
        <f>IFERROR(_xll.qlIndexFixing(ONIndex6M,I1874,TRUE,_xll.ohTrigger(RecalcTrigger,Trigger6M)),NA())</f>
        <v>1.9736276564190636E-2</v>
      </c>
      <c r="Q1874" s="178">
        <f>IFERROR(_xll.qlIndexFixing(ONIndex1Y,I1874,TRUE,_xll.ohTrigger(RecalcTrigger,Trigger1Y)),NA())</f>
        <v>1.9984234912822085E-2</v>
      </c>
    </row>
    <row r="1875" spans="2:17" x14ac:dyDescent="0.2">
      <c r="B1875" s="39" t="s">
        <v>42</v>
      </c>
      <c r="D1875" s="42">
        <f>_xll.qlCalendarAdvance(Calendar,$D1874,B1875,"f",FALSE)</f>
        <v>52538</v>
      </c>
      <c r="E1875" s="172">
        <f>_xll.qlInterestRateIndexValueDate(IndexON,D1875)</f>
        <v>52538</v>
      </c>
      <c r="F1875" s="188">
        <f>IFERROR(_xll.qlIndexFixing(IndexON,D1875,TRUE,_xll.ohTrigger(RecalcTrigger,TriggerON)),NA())</f>
        <v>1.8791272102001155E-2</v>
      </c>
      <c r="H1875" s="42">
        <f>_xll.qlCalendarAdvance(Calendar,$H1874,B1875,"f",FALSE)</f>
        <v>52538</v>
      </c>
      <c r="I1875" s="172">
        <f>_xll.qlInterestRateIndexValueDate(Index1M,$H1875)</f>
        <v>52538</v>
      </c>
      <c r="J1875" s="177">
        <f>IFERROR(_xll.qlIndexFixing(Index1M,$H1875,TRUE,_xll.ohTrigger(RecalcTrigger,Trigger1M)),NA())</f>
        <v>1.9278631744264401E-2</v>
      </c>
      <c r="K1875" s="44">
        <f>IFERROR(_xll.qlIndexFixing(Index3M,H1875,TRUE,_xll.ohTrigger(RecalcTrigger,Trigger3M)),NA())</f>
        <v>1.9601922869524682E-2</v>
      </c>
      <c r="L1875" s="44">
        <f>IFERROR(_xll.qlIndexFixing(Index6M,$H1875,TRUE,_xll.ohTrigger(RecalcTrigger,Trigger6M)),NA())</f>
        <v>1.9757138050224606E-2</v>
      </c>
      <c r="M1875" s="178">
        <f>IFERROR(_xll.qlIndexFixing(Index1Y,$H1875,TRUE,_xll.ohTrigger(RecalcTrigger,Trigger1Y)),NA())</f>
        <v>2.0029478666301333E-2</v>
      </c>
      <c r="N1875" s="177">
        <f>IFERROR(_xll.qlIndexFixing(ONIndex1M,I1875,TRUE,_xll.ohTrigger(RecalcTrigger,Trigger1M)),NA())</f>
        <v>1.9273868861007237E-2</v>
      </c>
      <c r="O1875" s="44">
        <f>IFERROR(_xll.qlIndexFixing(ONIndex3M,I1875,TRUE,_xll.ohTrigger(RecalcTrigger,Trigger3M)),NA())</f>
        <v>1.9589704172640054E-2</v>
      </c>
      <c r="P1875" s="44">
        <f>IFERROR(_xll.qlIndexFixing(ONIndex6M,I1875,TRUE,_xll.ohTrigger(RecalcTrigger,Trigger6M)),NA())</f>
        <v>1.9731130491851268E-2</v>
      </c>
      <c r="Q1875" s="178">
        <f>IFERROR(_xll.qlIndexFixing(ONIndex1Y,I1875,TRUE,_xll.ohTrigger(RecalcTrigger,Trigger1Y)),NA())</f>
        <v>1.9979143529864629E-2</v>
      </c>
    </row>
    <row r="1876" spans="2:17" x14ac:dyDescent="0.2">
      <c r="B1876" s="39" t="s">
        <v>42</v>
      </c>
      <c r="D1876" s="42">
        <f>_xll.qlCalendarAdvance(Calendar,$D1875,B1876,"f",FALSE)</f>
        <v>52545</v>
      </c>
      <c r="E1876" s="172">
        <f>_xll.qlInterestRateIndexValueDate(IndexON,D1876)</f>
        <v>52545</v>
      </c>
      <c r="F1876" s="188">
        <f>IFERROR(_xll.qlIndexFixing(IndexON,D1876,TRUE,_xll.ohTrigger(RecalcTrigger,TriggerON)),NA())</f>
        <v>1.8786319414192398E-2</v>
      </c>
      <c r="H1876" s="42">
        <f>_xll.qlCalendarAdvance(Calendar,$H1875,B1876,"f",FALSE)</f>
        <v>52545</v>
      </c>
      <c r="I1876" s="172">
        <f>_xll.qlInterestRateIndexValueDate(Index1M,$H1876)</f>
        <v>52545</v>
      </c>
      <c r="J1876" s="177">
        <f>IFERROR(_xll.qlIndexFixing(Index1M,$H1876,TRUE,_xll.ohTrigger(RecalcTrigger,Trigger1M)),NA())</f>
        <v>1.9273766394167412E-2</v>
      </c>
      <c r="K1876" s="44">
        <f>IFERROR(_xll.qlIndexFixing(Index3M,H1876,TRUE,_xll.ohTrigger(RecalcTrigger,Trigger3M)),NA())</f>
        <v>1.9596354371655168E-2</v>
      </c>
      <c r="L1876" s="44">
        <f>IFERROR(_xll.qlIndexFixing(Index6M,$H1876,TRUE,_xll.ohTrigger(RecalcTrigger,Trigger6M)),NA())</f>
        <v>1.9751511319670352E-2</v>
      </c>
      <c r="M1876" s="178">
        <f>IFERROR(_xll.qlIndexFixing(Index1Y,$H1876,TRUE,_xll.ohTrigger(RecalcTrigger,Trigger1Y)),NA())</f>
        <v>2.002340552747894E-2</v>
      </c>
      <c r="N1876" s="177">
        <f>IFERROR(_xll.qlIndexFixing(ONIndex1M,I1876,TRUE,_xll.ohTrigger(RecalcTrigger,Trigger1M)),NA())</f>
        <v>1.9269076279639918E-2</v>
      </c>
      <c r="O1876" s="44">
        <f>IFERROR(_xll.qlIndexFixing(ONIndex3M,I1876,TRUE,_xll.ohTrigger(RecalcTrigger,Trigger3M)),NA())</f>
        <v>1.958435059118635E-2</v>
      </c>
      <c r="P1876" s="44">
        <f>IFERROR(_xll.qlIndexFixing(ONIndex6M,I1876,TRUE,_xll.ohTrigger(RecalcTrigger,Trigger6M)),NA())</f>
        <v>1.9725953829646814E-2</v>
      </c>
      <c r="Q1876" s="178">
        <f>IFERROR(_xll.qlIndexFixing(ONIndex1Y,I1876,TRUE,_xll.ohTrigger(RecalcTrigger,Trigger1Y)),NA())</f>
        <v>1.9974020285831173E-2</v>
      </c>
    </row>
    <row r="1877" spans="2:17" x14ac:dyDescent="0.2">
      <c r="B1877" s="39" t="s">
        <v>42</v>
      </c>
      <c r="D1877" s="42">
        <f>_xll.qlCalendarAdvance(Calendar,$D1876,B1877,"f",FALSE)</f>
        <v>52552</v>
      </c>
      <c r="E1877" s="172">
        <f>_xll.qlInterestRateIndexValueDate(IndexON,D1877)</f>
        <v>52552</v>
      </c>
      <c r="F1877" s="188">
        <f>IFERROR(_xll.qlIndexFixing(IndexON,D1877,TRUE,_xll.ohTrigger(RecalcTrigger,TriggerON)),NA())</f>
        <v>1.8781338945015325E-2</v>
      </c>
      <c r="H1877" s="42">
        <f>_xll.qlCalendarAdvance(Calendar,$H1876,B1877,"f",FALSE)</f>
        <v>52552</v>
      </c>
      <c r="I1877" s="172">
        <f>_xll.qlInterestRateIndexValueDate(Index1M,$H1877)</f>
        <v>52552</v>
      </c>
      <c r="J1877" s="177">
        <f>IFERROR(_xll.qlIndexFixing(Index1M,$H1877,TRUE,_xll.ohTrigger(RecalcTrigger,Trigger1M)),NA())</f>
        <v>1.9268869459640497E-2</v>
      </c>
      <c r="K1877" s="44">
        <f>IFERROR(_xll.qlIndexFixing(Index3M,H1877,TRUE,_xll.ohTrigger(RecalcTrigger,Trigger3M)),NA())</f>
        <v>1.9590756841916388E-2</v>
      </c>
      <c r="L1877" s="44">
        <f>IFERROR(_xll.qlIndexFixing(Index6M,$H1877,TRUE,_xll.ohTrigger(RecalcTrigger,Trigger6M)),NA())</f>
        <v>1.974585371513838E-2</v>
      </c>
      <c r="M1877" s="178">
        <f>IFERROR(_xll.qlIndexFixing(Index1Y,$H1877,TRUE,_xll.ohTrigger(RecalcTrigger,Trigger1Y)),NA())</f>
        <v>2.0017299926051068E-2</v>
      </c>
      <c r="N1877" s="177">
        <f>IFERROR(_xll.qlIndexFixing(ONIndex1M,I1877,TRUE,_xll.ohTrigger(RecalcTrigger,Trigger1M)),NA())</f>
        <v>1.9264252160084983E-2</v>
      </c>
      <c r="O1877" s="44">
        <f>IFERROR(_xll.qlIndexFixing(ONIndex3M,I1877,TRUE,_xll.ohTrigger(RecalcTrigger,Trigger3M)),NA())</f>
        <v>1.9578968111141348E-2</v>
      </c>
      <c r="P1877" s="44">
        <f>IFERROR(_xll.qlIndexFixing(ONIndex6M,I1877,TRUE,_xll.ohTrigger(RecalcTrigger,Trigger6M)),NA())</f>
        <v>1.9720746577334136E-2</v>
      </c>
      <c r="Q1877" s="178">
        <f>IFERROR(_xll.qlIndexFixing(ONIndex1Y,I1877,TRUE,_xll.ohTrigger(RecalcTrigger,Trigger1Y)),NA())</f>
        <v>1.9968865180721718E-2</v>
      </c>
    </row>
    <row r="1878" spans="2:17" x14ac:dyDescent="0.2">
      <c r="B1878" s="39" t="s">
        <v>42</v>
      </c>
      <c r="D1878" s="42">
        <f>_xll.qlCalendarAdvance(Calendar,$D1877,B1878,"f",FALSE)</f>
        <v>52559</v>
      </c>
      <c r="E1878" s="172">
        <f>_xll.qlInterestRateIndexValueDate(IndexON,D1878)</f>
        <v>52559</v>
      </c>
      <c r="F1878" s="188">
        <f>IFERROR(_xll.qlIndexFixing(IndexON,D1878,TRUE,_xll.ohTrigger(RecalcTrigger,TriggerON)),NA())</f>
        <v>1.8776330694388887E-2</v>
      </c>
      <c r="H1878" s="42">
        <f>_xll.qlCalendarAdvance(Calendar,$H1877,B1878,"f",FALSE)</f>
        <v>52559</v>
      </c>
      <c r="I1878" s="172">
        <f>_xll.qlInterestRateIndexValueDate(Index1M,$H1878)</f>
        <v>52559</v>
      </c>
      <c r="J1878" s="177">
        <f>IFERROR(_xll.qlIndexFixing(Index1M,$H1878,TRUE,_xll.ohTrigger(RecalcTrigger,Trigger1M)),NA())</f>
        <v>1.9263940940718781E-2</v>
      </c>
      <c r="K1878" s="44">
        <f>IFERROR(_xll.qlIndexFixing(Index3M,H1878,TRUE,_xll.ohTrigger(RecalcTrigger,Trigger3M)),NA())</f>
        <v>1.9585130280434321E-2</v>
      </c>
      <c r="L1878" s="44">
        <f>IFERROR(_xll.qlIndexFixing(Index6M,$H1878,TRUE,_xll.ohTrigger(RecalcTrigger,Trigger6M)),NA())</f>
        <v>1.9740165236887854E-2</v>
      </c>
      <c r="M1878" s="178">
        <f>IFERROR(_xll.qlIndexFixing(Index1Y,$H1878,TRUE,_xll.ohTrigger(RecalcTrigger,Trigger1Y)),NA())</f>
        <v>2.0011161862602083E-2</v>
      </c>
      <c r="N1878" s="177">
        <f>IFERROR(_xll.qlIndexFixing(ONIndex1M,I1878,TRUE,_xll.ohTrigger(RecalcTrigger,Trigger1M)),NA())</f>
        <v>1.9259396502585568E-2</v>
      </c>
      <c r="O1878" s="44">
        <f>IFERROR(_xll.qlIndexFixing(ONIndex3M,I1878,TRUE,_xll.ohTrigger(RecalcTrigger,Trigger3M)),NA())</f>
        <v>1.9573556732991326E-2</v>
      </c>
      <c r="P1878" s="44">
        <f>IFERROR(_xll.qlIndexFixing(ONIndex6M,I1878,TRUE,_xll.ohTrigger(RecalcTrigger,Trigger6M)),NA())</f>
        <v>1.9715508735075327E-2</v>
      </c>
      <c r="Q1878" s="178">
        <f>IFERROR(_xll.qlIndexFixing(ONIndex1Y,I1878,TRUE,_xll.ohTrigger(RecalcTrigger,Trigger1Y)),NA())</f>
        <v>1.9963678214536262E-2</v>
      </c>
    </row>
    <row r="1879" spans="2:17" x14ac:dyDescent="0.2">
      <c r="B1879" s="39" t="s">
        <v>42</v>
      </c>
      <c r="D1879" s="42">
        <f>_xll.qlCalendarAdvance(Calendar,$D1878,B1879,"f",FALSE)</f>
        <v>52566</v>
      </c>
      <c r="E1879" s="172">
        <f>_xll.qlInterestRateIndexValueDate(IndexON,D1879)</f>
        <v>52566</v>
      </c>
      <c r="F1879" s="188">
        <f>IFERROR(_xll.qlIndexFixing(IndexON,D1879,TRUE,_xll.ohTrigger(RecalcTrigger,TriggerON)),NA())</f>
        <v>1.8771294662556226E-2</v>
      </c>
      <c r="H1879" s="42">
        <f>_xll.qlCalendarAdvance(Calendar,$H1878,B1879,"f",FALSE)</f>
        <v>52566</v>
      </c>
      <c r="I1879" s="172">
        <f>_xll.qlInterestRateIndexValueDate(Index1M,$H1879)</f>
        <v>52566</v>
      </c>
      <c r="J1879" s="177">
        <f>IFERROR(_xll.qlIndexFixing(Index1M,$H1879,TRUE,_xll.ohTrigger(RecalcTrigger,Trigger1M)),NA())</f>
        <v>1.9259582132164662E-2</v>
      </c>
      <c r="K1879" s="44">
        <f>IFERROR(_xll.qlIndexFixing(Index3M,H1879,TRUE,_xll.ohTrigger(RecalcTrigger,Trigger3M)),NA())</f>
        <v>1.957935984418752E-2</v>
      </c>
      <c r="L1879" s="44">
        <f>IFERROR(_xll.qlIndexFixing(Index6M,$H1879,TRUE,_xll.ohTrigger(RecalcTrigger,Trigger6M)),NA())</f>
        <v>1.9734558327958583E-2</v>
      </c>
      <c r="M1879" s="178">
        <f>IFERROR(_xll.qlIndexFixing(Index1Y,$H1879,TRUE,_xll.ohTrigger(RecalcTrigger,Trigger1Y)),NA())</f>
        <v>2.0004991337720577E-2</v>
      </c>
      <c r="N1879" s="177">
        <f>IFERROR(_xll.qlIndexFixing(ONIndex1M,I1879,TRUE,_xll.ohTrigger(RecalcTrigger,Trigger1M)),NA())</f>
        <v>1.9254509306979584E-2</v>
      </c>
      <c r="O1879" s="44">
        <f>IFERROR(_xll.qlIndexFixing(ONIndex3M,I1879,TRUE,_xll.ohTrigger(RecalcTrigger,Trigger3M)),NA())</f>
        <v>1.956811645616896E-2</v>
      </c>
      <c r="P1879" s="44">
        <f>IFERROR(_xll.qlIndexFixing(ONIndex6M,I1879,TRUE,_xll.ohTrigger(RecalcTrigger,Trigger6M)),NA())</f>
        <v>1.9710240302789339E-2</v>
      </c>
      <c r="Q1879" s="178">
        <f>IFERROR(_xll.qlIndexFixing(ONIndex1Y,I1879,TRUE,_xll.ohTrigger(RecalcTrigger,Trigger1Y)),NA())</f>
        <v>1.9958459387355854E-2</v>
      </c>
    </row>
    <row r="1880" spans="2:17" x14ac:dyDescent="0.2">
      <c r="B1880" s="39" t="s">
        <v>42</v>
      </c>
      <c r="D1880" s="42">
        <f>_xll.qlCalendarAdvance(Calendar,$D1879,B1880,"f",FALSE)</f>
        <v>52573</v>
      </c>
      <c r="E1880" s="172">
        <f>_xll.qlInterestRateIndexValueDate(IndexON,D1880)</f>
        <v>52573</v>
      </c>
      <c r="F1880" s="188">
        <f>IFERROR(_xll.qlIndexFixing(IndexON,D1880,TRUE,_xll.ohTrigger(RecalcTrigger,TriggerON)),NA())</f>
        <v>1.8766230849193155E-2</v>
      </c>
      <c r="H1880" s="42">
        <f>_xll.qlCalendarAdvance(Calendar,$H1879,B1880,"f",FALSE)</f>
        <v>52573</v>
      </c>
      <c r="I1880" s="172">
        <f>_xll.qlInterestRateIndexValueDate(Index1M,$H1880)</f>
        <v>52573</v>
      </c>
      <c r="J1880" s="177">
        <f>IFERROR(_xll.qlIndexFixing(Index1M,$H1880,TRUE,_xll.ohTrigger(RecalcTrigger,Trigger1M)),NA())</f>
        <v>1.9254137306336357E-2</v>
      </c>
      <c r="K1880" s="44">
        <f>IFERROR(_xll.qlIndexFixing(Index3M,H1880,TRUE,_xll.ohTrigger(RecalcTrigger,Trigger3M)),NA())</f>
        <v>1.9573677597281378E-2</v>
      </c>
      <c r="L1880" s="44">
        <f>IFERROR(_xll.qlIndexFixing(Index6M,$H1880,TRUE,_xll.ohTrigger(RecalcTrigger,Trigger6M)),NA())</f>
        <v>1.9728805588408903E-2</v>
      </c>
      <c r="M1880" s="178">
        <f>IFERROR(_xll.qlIndexFixing(Index1Y,$H1880,TRUE,_xll.ohTrigger(RecalcTrigger,Trigger1Y)),NA())</f>
        <v>1.9998788351997785E-2</v>
      </c>
      <c r="N1880" s="177">
        <f>IFERROR(_xll.qlIndexFixing(ONIndex1M,I1880,TRUE,_xll.ohTrigger(RecalcTrigger,Trigger1M)),NA())</f>
        <v>1.9249590573510167E-2</v>
      </c>
      <c r="O1880" s="44">
        <f>IFERROR(_xll.qlIndexFixing(ONIndex3M,I1880,TRUE,_xll.ohTrigger(RecalcTrigger,Trigger3M)),NA())</f>
        <v>1.9562647281079482E-2</v>
      </c>
      <c r="P1880" s="44">
        <f>IFERROR(_xll.qlIndexFixing(ONIndex6M,I1880,TRUE,_xll.ohTrigger(RecalcTrigger,Trigger6M)),NA())</f>
        <v>1.9704941280476174E-2</v>
      </c>
      <c r="Q1880" s="178">
        <f>IFERROR(_xll.qlIndexFixing(ONIndex1Y,I1880,TRUE,_xll.ohTrigger(RecalcTrigger,Trigger1Y)),NA())</f>
        <v>1.9953208699180491E-2</v>
      </c>
    </row>
    <row r="1881" spans="2:17" x14ac:dyDescent="0.2">
      <c r="B1881" s="39" t="s">
        <v>42</v>
      </c>
      <c r="D1881" s="42">
        <f>_xll.qlCalendarAdvance(Calendar,$D1880,B1881,"f",FALSE)</f>
        <v>52580</v>
      </c>
      <c r="E1881" s="172">
        <f>_xll.qlInterestRateIndexValueDate(IndexON,D1881)</f>
        <v>52580</v>
      </c>
      <c r="F1881" s="188">
        <f>IFERROR(_xll.qlIndexFixing(IndexON,D1881,TRUE,_xll.ohTrigger(RecalcTrigger,TriggerON)),NA())</f>
        <v>1.8761139254542814E-2</v>
      </c>
      <c r="H1881" s="42">
        <f>_xll.qlCalendarAdvance(Calendar,$H1880,B1881,"f",FALSE)</f>
        <v>52580</v>
      </c>
      <c r="I1881" s="172">
        <f>_xll.qlInterestRateIndexValueDate(Index1M,$H1881)</f>
        <v>52580</v>
      </c>
      <c r="J1881" s="177">
        <f>IFERROR(_xll.qlIndexFixing(Index1M,$H1881,TRUE,_xll.ohTrigger(RecalcTrigger,Trigger1M)),NA())</f>
        <v>1.9249111513603225E-2</v>
      </c>
      <c r="K1881" s="44">
        <f>IFERROR(_xll.qlIndexFixing(Index3M,H1881,TRUE,_xll.ohTrigger(RecalcTrigger,Trigger3M)),NA())</f>
        <v>1.9567966320456015E-2</v>
      </c>
      <c r="L1881" s="44">
        <f>IFERROR(_xll.qlIndexFixing(Index6M,$H1881,TRUE,_xll.ohTrigger(RecalcTrigger,Trigger6M)),NA())</f>
        <v>1.9723021974375102E-2</v>
      </c>
      <c r="M1881" s="178">
        <f>IFERROR(_xll.qlIndexFixing(Index1Y,$H1881,TRUE,_xll.ohTrigger(RecalcTrigger,Trigger1Y)),NA())</f>
        <v>1.9992552906027382E-2</v>
      </c>
      <c r="N1881" s="177">
        <f>IFERROR(_xll.qlIndexFixing(ONIndex1M,I1881,TRUE,_xll.ohTrigger(RecalcTrigger,Trigger1M)),NA())</f>
        <v>1.9244640301853133E-2</v>
      </c>
      <c r="O1881" s="44">
        <f>IFERROR(_xll.qlIndexFixing(ONIndex3M,I1881,TRUE,_xll.ohTrigger(RecalcTrigger,Trigger3M)),NA())</f>
        <v>1.9557149207398705E-2</v>
      </c>
      <c r="P1881" s="44">
        <f>IFERROR(_xll.qlIndexFixing(ONIndex6M,I1881,TRUE,_xll.ohTrigger(RecalcTrigger,Trigger6M)),NA())</f>
        <v>1.9699611668054784E-2</v>
      </c>
      <c r="Q1881" s="178">
        <f>IFERROR(_xll.qlIndexFixing(ONIndex1Y,I1881,TRUE,_xll.ohTrigger(RecalcTrigger,Trigger1Y)),NA())</f>
        <v>1.9947926150010176E-2</v>
      </c>
    </row>
    <row r="1882" spans="2:17" x14ac:dyDescent="0.2">
      <c r="B1882" s="39" t="s">
        <v>42</v>
      </c>
      <c r="D1882" s="42">
        <f>_xll.qlCalendarAdvance(Calendar,$D1881,B1882,"f",FALSE)</f>
        <v>52587</v>
      </c>
      <c r="E1882" s="172">
        <f>_xll.qlInterestRateIndexValueDate(IndexON,D1882)</f>
        <v>52587</v>
      </c>
      <c r="F1882" s="188">
        <f>IFERROR(_xll.qlIndexFixing(IndexON,D1882,TRUE,_xll.ohTrigger(RecalcTrigger,TriggerON)),NA())</f>
        <v>1.8756019878443109E-2</v>
      </c>
      <c r="H1882" s="42">
        <f>_xll.qlCalendarAdvance(Calendar,$H1881,B1882,"f",FALSE)</f>
        <v>52587</v>
      </c>
      <c r="I1882" s="172">
        <f>_xll.qlInterestRateIndexValueDate(Index1M,$H1882)</f>
        <v>52587</v>
      </c>
      <c r="J1882" s="177">
        <f>IFERROR(_xll.qlIndexFixing(Index1M,$H1882,TRUE,_xll.ohTrigger(RecalcTrigger,Trigger1M)),NA())</f>
        <v>1.9244054135037724E-2</v>
      </c>
      <c r="K1882" s="44">
        <f>IFERROR(_xll.qlIndexFixing(Index3M,H1882,TRUE,_xll.ohTrigger(RecalcTrigger,Trigger3M)),NA())</f>
        <v>1.9562226013836108E-2</v>
      </c>
      <c r="L1882" s="44">
        <f>IFERROR(_xll.qlIndexFixing(Index6M,$H1882,TRUE,_xll.ohTrigger(RecalcTrigger,Trigger6M)),NA())</f>
        <v>1.9717207486122459E-2</v>
      </c>
      <c r="M1882" s="178">
        <f>IFERROR(_xll.qlIndexFixing(Index1Y,$H1882,TRUE,_xll.ohTrigger(RecalcTrigger,Trigger1Y)),NA())</f>
        <v>1.998628500040725E-2</v>
      </c>
      <c r="N1882" s="177">
        <f>IFERROR(_xll.qlIndexFixing(ONIndex1M,I1882,TRUE,_xll.ohTrigger(RecalcTrigger,Trigger1M)),NA())</f>
        <v>1.9239658492170575E-2</v>
      </c>
      <c r="O1882" s="44">
        <f>IFERROR(_xll.qlIndexFixing(ONIndex3M,I1882,TRUE,_xll.ohTrigger(RecalcTrigger,Trigger3M)),NA())</f>
        <v>1.9551622235450816E-2</v>
      </c>
      <c r="P1882" s="44">
        <f>IFERROR(_xll.qlIndexFixing(ONIndex6M,I1882,TRUE,_xll.ohTrigger(RecalcTrigger,Trigger6M)),NA())</f>
        <v>1.9694251465768309E-2</v>
      </c>
      <c r="Q1882" s="178">
        <f>IFERROR(_xll.qlIndexFixing(ONIndex1Y,I1882,TRUE,_xll.ohTrigger(RecalcTrigger,Trigger1Y)),NA())</f>
        <v>1.9942611739601768E-2</v>
      </c>
    </row>
    <row r="1883" spans="2:17" x14ac:dyDescent="0.2">
      <c r="B1883" s="39" t="s">
        <v>42</v>
      </c>
      <c r="D1883" s="42">
        <f>_xll.qlCalendarAdvance(Calendar,$D1882,B1883,"f",FALSE)</f>
        <v>52594</v>
      </c>
      <c r="E1883" s="172">
        <f>_xll.qlInterestRateIndexValueDate(IndexON,D1883)</f>
        <v>52594</v>
      </c>
      <c r="F1883" s="188">
        <f>IFERROR(_xll.qlIndexFixing(IndexON,D1883,TRUE,_xll.ohTrigger(RecalcTrigger,TriggerON)),NA())</f>
        <v>1.8750872721218226E-2</v>
      </c>
      <c r="H1883" s="42">
        <f>_xll.qlCalendarAdvance(Calendar,$H1882,B1883,"f",FALSE)</f>
        <v>52594</v>
      </c>
      <c r="I1883" s="172">
        <f>_xll.qlInterestRateIndexValueDate(Index1M,$H1883)</f>
        <v>52594</v>
      </c>
      <c r="J1883" s="177">
        <f>IFERROR(_xll.qlIndexFixing(Index1M,$H1883,TRUE,_xll.ohTrigger(RecalcTrigger,Trigger1M)),NA())</f>
        <v>1.9238965170689525E-2</v>
      </c>
      <c r="K1883" s="44">
        <f>IFERROR(_xll.qlIndexFixing(Index3M,H1883,TRUE,_xll.ohTrigger(RecalcTrigger,Trigger3M)),NA())</f>
        <v>1.9556456677543681E-2</v>
      </c>
      <c r="L1883" s="44">
        <f>IFERROR(_xll.qlIndexFixing(Index6M,$H1883,TRUE,_xll.ohTrigger(RecalcTrigger,Trigger6M)),NA())</f>
        <v>1.9711362123918472E-2</v>
      </c>
      <c r="M1883" s="178">
        <f>IFERROR(_xll.qlIndexFixing(Index1Y,$H1883,TRUE,_xll.ohTrigger(RecalcTrigger,Trigger1Y)),NA())</f>
        <v>1.997998463573793E-2</v>
      </c>
      <c r="N1883" s="177">
        <f>IFERROR(_xll.qlIndexFixing(ONIndex1M,I1883,TRUE,_xll.ohTrigger(RecalcTrigger,Trigger1M)),NA())</f>
        <v>1.9234645144624585E-2</v>
      </c>
      <c r="O1883" s="44">
        <f>IFERROR(_xll.qlIndexFixing(ONIndex3M,I1883,TRUE,_xll.ohTrigger(RecalcTrigger,Trigger3M)),NA())</f>
        <v>1.9546066364992676E-2</v>
      </c>
      <c r="P1883" s="44">
        <f>IFERROR(_xll.qlIndexFixing(ONIndex6M,I1883,TRUE,_xll.ohTrigger(RecalcTrigger,Trigger6M)),NA())</f>
        <v>1.9688860673454656E-2</v>
      </c>
      <c r="Q1883" s="178">
        <f>IFERROR(_xll.qlIndexFixing(ONIndex1Y,I1883,TRUE,_xll.ohTrigger(RecalcTrigger,Trigger1Y)),NA())</f>
        <v>1.9937265468360499E-2</v>
      </c>
    </row>
    <row r="1884" spans="2:17" x14ac:dyDescent="0.2">
      <c r="B1884" s="39" t="s">
        <v>42</v>
      </c>
      <c r="D1884" s="42">
        <f>_xll.qlCalendarAdvance(Calendar,$D1883,B1884,"f",FALSE)</f>
        <v>52601</v>
      </c>
      <c r="E1884" s="172">
        <f>_xll.qlInterestRateIndexValueDate(IndexON,D1884)</f>
        <v>52601</v>
      </c>
      <c r="F1884" s="188">
        <f>IFERROR(_xll.qlIndexFixing(IndexON,D1884,TRUE,_xll.ohTrigger(RecalcTrigger,TriggerON)),NA())</f>
        <v>1.8745697782381887E-2</v>
      </c>
      <c r="H1884" s="42">
        <f>_xll.qlCalendarAdvance(Calendar,$H1883,B1884,"f",FALSE)</f>
        <v>52601</v>
      </c>
      <c r="I1884" s="172">
        <f>_xll.qlInterestRateIndexValueDate(Index1M,$H1884)</f>
        <v>52601</v>
      </c>
      <c r="J1884" s="177">
        <f>IFERROR(_xll.qlIndexFixing(Index1M,$H1884,TRUE,_xll.ohTrigger(RecalcTrigger,Trigger1M)),NA())</f>
        <v>1.9233844620587384E-2</v>
      </c>
      <c r="K1884" s="44">
        <f>IFERROR(_xll.qlIndexFixing(Index3M,H1884,TRUE,_xll.ohTrigger(RecalcTrigger,Trigger3M)),NA())</f>
        <v>1.9550658311704303E-2</v>
      </c>
      <c r="L1884" s="44">
        <f>IFERROR(_xll.qlIndexFixing(Index6M,$H1884,TRUE,_xll.ohTrigger(RecalcTrigger,Trigger6M)),NA())</f>
        <v>1.9705386033971633E-2</v>
      </c>
      <c r="M1884" s="178">
        <f>IFERROR(_xll.qlIndexFixing(Index1Y,$H1884,TRUE,_xll.ohTrigger(RecalcTrigger,Trigger1Y)),NA())</f>
        <v>1.9973651812622395E-2</v>
      </c>
      <c r="N1884" s="177">
        <f>IFERROR(_xll.qlIndexFixing(ONIndex1M,I1884,TRUE,_xll.ohTrigger(RecalcTrigger,Trigger1M)),NA())</f>
        <v>1.9229600258809931E-2</v>
      </c>
      <c r="O1884" s="44">
        <f>IFERROR(_xll.qlIndexFixing(ONIndex3M,I1884,TRUE,_xll.ohTrigger(RecalcTrigger,Trigger3M)),NA())</f>
        <v>1.954048159610533E-2</v>
      </c>
      <c r="P1884" s="44">
        <f>IFERROR(_xll.qlIndexFixing(ONIndex6M,I1884,TRUE,_xll.ohTrigger(RecalcTrigger,Trigger6M)),NA())</f>
        <v>1.9683439291032778E-2</v>
      </c>
      <c r="Q1884" s="178">
        <f>IFERROR(_xll.qlIndexFixing(ONIndex1Y,I1884,TRUE,_xll.ohTrigger(RecalcTrigger,Trigger1Y)),NA())</f>
        <v>1.9931887335962184E-2</v>
      </c>
    </row>
    <row r="1885" spans="2:17" x14ac:dyDescent="0.2">
      <c r="B1885" s="39" t="s">
        <v>42</v>
      </c>
      <c r="D1885" s="42">
        <f>_xll.qlCalendarAdvance(Calendar,$D1884,B1885,"f",FALSE)</f>
        <v>52608</v>
      </c>
      <c r="E1885" s="172">
        <f>_xll.qlInterestRateIndexValueDate(IndexON,D1885)</f>
        <v>52608</v>
      </c>
      <c r="F1885" s="188">
        <f>IFERROR(_xll.qlIndexFixing(IndexON,D1885,TRUE,_xll.ohTrigger(RecalcTrigger,TriggerON)),NA())</f>
        <v>1.8740495062258278E-2</v>
      </c>
      <c r="H1885" s="42">
        <f>_xll.qlCalendarAdvance(Calendar,$H1884,B1885,"f",FALSE)</f>
        <v>52608</v>
      </c>
      <c r="I1885" s="172">
        <f>_xll.qlInterestRateIndexValueDate(Index1M,$H1885)</f>
        <v>52608</v>
      </c>
      <c r="J1885" s="177">
        <f>IFERROR(_xll.qlIndexFixing(Index1M,$H1885,TRUE,_xll.ohTrigger(RecalcTrigger,Trigger1M)),NA())</f>
        <v>1.9228692484786203E-2</v>
      </c>
      <c r="K1885" s="44">
        <f>IFERROR(_xll.qlIndexFixing(Index3M,H1885,TRUE,_xll.ohTrigger(RecalcTrigger,Trigger3M)),NA())</f>
        <v>1.9544830916444451E-2</v>
      </c>
      <c r="L1885" s="44">
        <f>IFERROR(_xll.qlIndexFixing(Index6M,$H1885,TRUE,_xll.ohTrigger(RecalcTrigger,Trigger6M)),NA())</f>
        <v>1.9699481447058447E-2</v>
      </c>
      <c r="M1885" s="178">
        <f>IFERROR(_xll.qlIndexFixing(Index1Y,$H1885,TRUE,_xll.ohTrigger(RecalcTrigger,Trigger1Y)),NA())</f>
        <v>1.9967286531668276E-2</v>
      </c>
      <c r="N1885" s="177">
        <f>IFERROR(_xll.qlIndexFixing(ONIndex1M,I1885,TRUE,_xll.ohTrigger(RecalcTrigger,Trigger1M)),NA())</f>
        <v>1.9224523835293938E-2</v>
      </c>
      <c r="O1885" s="44">
        <f>IFERROR(_xll.qlIndexFixing(ONIndex3M,I1885,TRUE,_xll.ohTrigger(RecalcTrigger,Trigger3M)),NA())</f>
        <v>1.9534867928869826E-2</v>
      </c>
      <c r="P1885" s="44">
        <f>IFERROR(_xll.qlIndexFixing(ONIndex6M,I1885,TRUE,_xll.ohTrigger(RecalcTrigger,Trigger6M)),NA())</f>
        <v>1.9677987318664769E-2</v>
      </c>
      <c r="Q1885" s="178">
        <f>IFERROR(_xll.qlIndexFixing(ONIndex1Y,I1885,TRUE,_xll.ohTrigger(RecalcTrigger,Trigger1Y)),NA())</f>
        <v>1.9926477342568916E-2</v>
      </c>
    </row>
    <row r="1886" spans="2:17" x14ac:dyDescent="0.2">
      <c r="B1886" s="39" t="s">
        <v>42</v>
      </c>
      <c r="D1886" s="42">
        <f>_xll.qlCalendarAdvance(Calendar,$D1885,B1886,"f",FALSE)</f>
        <v>52615</v>
      </c>
      <c r="E1886" s="172">
        <f>_xll.qlInterestRateIndexValueDate(IndexON,D1886)</f>
        <v>52615</v>
      </c>
      <c r="F1886" s="188">
        <f>IFERROR(_xll.qlIndexFixing(IndexON,D1886,TRUE,_xll.ohTrigger(RecalcTrigger,TriggerON)),NA())</f>
        <v>1.8735264560847398E-2</v>
      </c>
      <c r="H1886" s="42">
        <f>_xll.qlCalendarAdvance(Calendar,$H1885,B1886,"f",FALSE)</f>
        <v>52615</v>
      </c>
      <c r="I1886" s="172">
        <f>_xll.qlInterestRateIndexValueDate(Index1M,$H1886)</f>
        <v>52615</v>
      </c>
      <c r="J1886" s="177">
        <f>IFERROR(_xll.qlIndexFixing(Index1M,$H1886,TRUE,_xll.ohTrigger(RecalcTrigger,Trigger1M)),NA())</f>
        <v>1.9223508763317358E-2</v>
      </c>
      <c r="K1886" s="44">
        <f>IFERROR(_xll.qlIndexFixing(Index3M,H1886,TRUE,_xll.ohTrigger(RecalcTrigger,Trigger3M)),NA())</f>
        <v>1.9538974491887909E-2</v>
      </c>
      <c r="L1886" s="44">
        <f>IFERROR(_xll.qlIndexFixing(Index6M,$H1886,TRUE,_xll.ohTrigger(RecalcTrigger,Trigger6M)),NA())</f>
        <v>1.9693545988547716E-2</v>
      </c>
      <c r="M1886" s="178">
        <f>IFERROR(_xll.qlIndexFixing(Index1Y,$H1886,TRUE,_xll.ohTrigger(RecalcTrigger,Trigger1Y)),NA())</f>
        <v>1.9960888793484521E-2</v>
      </c>
      <c r="N1886" s="177">
        <f>IFERROR(_xll.qlIndexFixing(ONIndex1M,I1886,TRUE,_xll.ohTrigger(RecalcTrigger,Trigger1M)),NA())</f>
        <v>1.9219415873509282E-2</v>
      </c>
      <c r="O1886" s="44">
        <f>IFERROR(_xll.qlIndexFixing(ONIndex3M,I1886,TRUE,_xll.ohTrigger(RecalcTrigger,Trigger3M)),NA())</f>
        <v>1.9529225363205116E-2</v>
      </c>
      <c r="P1886" s="44">
        <f>IFERROR(_xll.qlIndexFixing(ONIndex6M,I1886,TRUE,_xll.ohTrigger(RecalcTrigger,Trigger6M)),NA())</f>
        <v>1.9672504756269582E-2</v>
      </c>
      <c r="Q1886" s="178">
        <f>IFERROR(_xll.qlIndexFixing(ONIndex1Y,I1886,TRUE,_xll.ohTrigger(RecalcTrigger,Trigger1Y)),NA())</f>
        <v>1.9921035488018601E-2</v>
      </c>
    </row>
    <row r="1887" spans="2:17" x14ac:dyDescent="0.2">
      <c r="B1887" s="39" t="s">
        <v>42</v>
      </c>
      <c r="D1887" s="42">
        <f>_xll.qlCalendarAdvance(Calendar,$D1886,B1887,"f",FALSE)</f>
        <v>52622</v>
      </c>
      <c r="E1887" s="172">
        <f>_xll.qlInterestRateIndexValueDate(IndexON,D1887)</f>
        <v>52622</v>
      </c>
      <c r="F1887" s="188">
        <f>IFERROR(_xll.qlIndexFixing(IndexON,D1887,TRUE,_xll.ohTrigger(RecalcTrigger,TriggerON)),NA())</f>
        <v>1.8730006277906108E-2</v>
      </c>
      <c r="H1887" s="42">
        <f>_xll.qlCalendarAdvance(Calendar,$H1886,B1887,"f",FALSE)</f>
        <v>52622</v>
      </c>
      <c r="I1887" s="172">
        <f>_xll.qlInterestRateIndexValueDate(Index1M,$H1887)</f>
        <v>52622</v>
      </c>
      <c r="J1887" s="177">
        <f>IFERROR(_xll.qlIndexFixing(Index1M,$H1887,TRUE,_xll.ohTrigger(RecalcTrigger,Trigger1M)),NA())</f>
        <v>1.9218293456225291E-2</v>
      </c>
      <c r="K1887" s="44">
        <f>IFERROR(_xll.qlIndexFixing(Index3M,H1887,TRUE,_xll.ohTrigger(RecalcTrigger,Trigger3M)),NA())</f>
        <v>1.9533089038162938E-2</v>
      </c>
      <c r="L1887" s="44">
        <f>IFERROR(_xll.qlIndexFixing(Index6M,$H1887,TRUE,_xll.ohTrigger(RecalcTrigger,Trigger6M)),NA())</f>
        <v>1.9687579658711974E-2</v>
      </c>
      <c r="M1887" s="178">
        <f>IFERROR(_xll.qlIndexFixing(Index1Y,$H1887,TRUE,_xll.ohTrigger(RecalcTrigger,Trigger1Y)),NA())</f>
        <v>1.9954458598684294E-2</v>
      </c>
      <c r="N1887" s="177">
        <f>IFERROR(_xll.qlIndexFixing(ONIndex1M,I1887,TRUE,_xll.ohTrigger(RecalcTrigger,Trigger1M)),NA())</f>
        <v>1.9214276373861194E-2</v>
      </c>
      <c r="O1887" s="44">
        <f>IFERROR(_xll.qlIndexFixing(ONIndex3M,I1887,TRUE,_xll.ohTrigger(RecalcTrigger,Trigger3M)),NA())</f>
        <v>1.9523553899111201E-2</v>
      </c>
      <c r="P1887" s="44">
        <f>IFERROR(_xll.qlIndexFixing(ONIndex6M,I1887,TRUE,_xll.ohTrigger(RecalcTrigger,Trigger6M)),NA())</f>
        <v>1.9666991603847217E-2</v>
      </c>
      <c r="Q1887" s="178">
        <f>IFERROR(_xll.qlIndexFixing(ONIndex1Y,I1887,TRUE,_xll.ohTrigger(RecalcTrigger,Trigger1Y)),NA())</f>
        <v>1.991556177255438E-2</v>
      </c>
    </row>
    <row r="1888" spans="2:17" x14ac:dyDescent="0.2">
      <c r="B1888" s="39" t="s">
        <v>42</v>
      </c>
      <c r="D1888" s="42">
        <f>_xll.qlCalendarAdvance(Calendar,$D1887,B1888,"f",FALSE)</f>
        <v>52629</v>
      </c>
      <c r="E1888" s="172">
        <f>_xll.qlInterestRateIndexValueDate(IndexON,D1888)</f>
        <v>52629</v>
      </c>
      <c r="F1888" s="188">
        <f>IFERROR(_xll.qlIndexFixing(IndexON,D1888,TRUE,_xll.ohTrigger(RecalcTrigger,TriggerON)),NA())</f>
        <v>1.8724720213839641E-2</v>
      </c>
      <c r="H1888" s="42">
        <f>_xll.qlCalendarAdvance(Calendar,$H1887,B1888,"f",FALSE)</f>
        <v>52629</v>
      </c>
      <c r="I1888" s="172">
        <f>_xll.qlInterestRateIndexValueDate(Index1M,$H1888)</f>
        <v>52629</v>
      </c>
      <c r="J1888" s="177">
        <f>IFERROR(_xll.qlIndexFixing(Index1M,$H1888,TRUE,_xll.ohTrigger(RecalcTrigger,Trigger1M)),NA())</f>
        <v>1.9212790436792592E-2</v>
      </c>
      <c r="K1888" s="44">
        <f>IFERROR(_xll.qlIndexFixing(Index3M,H1888,TRUE,_xll.ohTrigger(RecalcTrigger,Trigger3M)),NA())</f>
        <v>1.9527174555395998E-2</v>
      </c>
      <c r="L1888" s="44">
        <f>IFERROR(_xll.qlIndexFixing(Index6M,$H1888,TRUE,_xll.ohTrigger(RecalcTrigger,Trigger6M)),NA())</f>
        <v>1.96815824578233E-2</v>
      </c>
      <c r="M1888" s="178">
        <f>IFERROR(_xll.qlIndexFixing(Index1Y,$H1888,TRUE,_xll.ohTrigger(RecalcTrigger,Trigger1Y)),NA())</f>
        <v>1.9947995947883639E-2</v>
      </c>
      <c r="N1888" s="177">
        <f>IFERROR(_xll.qlIndexFixing(ONIndex1M,I1888,TRUE,_xll.ohTrigger(RecalcTrigger,Trigger1M)),NA())</f>
        <v>1.9209105336187582E-2</v>
      </c>
      <c r="O1888" s="44">
        <f>IFERROR(_xll.qlIndexFixing(ONIndex3M,I1888,TRUE,_xll.ohTrigger(RecalcTrigger,Trigger3M)),NA())</f>
        <v>1.9517853536669127E-2</v>
      </c>
      <c r="P1888" s="44">
        <f>IFERROR(_xll.qlIndexFixing(ONIndex6M,I1888,TRUE,_xll.ohTrigger(RecalcTrigger,Trigger6M)),NA())</f>
        <v>1.966144786147872E-2</v>
      </c>
      <c r="Q1888" s="178">
        <f>IFERROR(_xll.qlIndexFixing(ONIndex1Y,I1888,TRUE,_xll.ohTrigger(RecalcTrigger,Trigger1Y)),NA())</f>
        <v>1.9910056196095205E-2</v>
      </c>
    </row>
    <row r="1889" spans="2:17" x14ac:dyDescent="0.2">
      <c r="B1889" s="39" t="s">
        <v>42</v>
      </c>
      <c r="D1889" s="42">
        <f>_xll.qlCalendarAdvance(Calendar,$D1888,B1889,"f",FALSE)</f>
        <v>52636</v>
      </c>
      <c r="E1889" s="172">
        <f>_xll.qlInterestRateIndexValueDate(IndexON,D1889)</f>
        <v>52636</v>
      </c>
      <c r="F1889" s="188">
        <f>IFERROR(_xll.qlIndexFixing(IndexON,D1889,TRUE,_xll.ohTrigger(RecalcTrigger,TriggerON)),NA())</f>
        <v>1.871940636832381E-2</v>
      </c>
      <c r="H1889" s="42">
        <f>_xll.qlCalendarAdvance(Calendar,$H1888,B1889,"f",FALSE)</f>
        <v>52636</v>
      </c>
      <c r="I1889" s="172">
        <f>_xll.qlInterestRateIndexValueDate(Index1M,$H1889)</f>
        <v>52636</v>
      </c>
      <c r="J1889" s="177">
        <f>IFERROR(_xll.qlIndexFixing(Index1M,$H1889,TRUE,_xll.ohTrigger(RecalcTrigger,Trigger1M)),NA())</f>
        <v>1.9207517025489826E-2</v>
      </c>
      <c r="K1889" s="44">
        <f>IFERROR(_xll.qlIndexFixing(Index3M,H1889,TRUE,_xll.ohTrigger(RecalcTrigger,Trigger3M)),NA())</f>
        <v>1.9521139818053E-2</v>
      </c>
      <c r="L1889" s="44">
        <f>IFERROR(_xll.qlIndexFixing(Index6M,$H1889,TRUE,_xll.ohTrigger(RecalcTrigger,Trigger6M)),NA())</f>
        <v>1.9675554386156896E-2</v>
      </c>
      <c r="M1889" s="178">
        <f>IFERROR(_xll.qlIndexFixing(Index1Y,$H1889,TRUE,_xll.ohTrigger(RecalcTrigger,Trigger1Y)),NA())</f>
        <v>1.9941500841702132E-2</v>
      </c>
      <c r="N1889" s="177">
        <f>IFERROR(_xll.qlIndexFixing(ONIndex1M,I1889,TRUE,_xll.ohTrigger(RecalcTrigger,Trigger1M)),NA())</f>
        <v>1.9203902760407399E-2</v>
      </c>
      <c r="O1889" s="44">
        <f>IFERROR(_xll.qlIndexFixing(ONIndex3M,I1889,TRUE,_xll.ohTrigger(RecalcTrigger,Trigger3M)),NA())</f>
        <v>1.9512124275716802E-2</v>
      </c>
      <c r="P1889" s="44">
        <f>IFERROR(_xll.qlIndexFixing(ONIndex6M,I1889,TRUE,_xll.ohTrigger(RecalcTrigger,Trigger6M)),NA())</f>
        <v>1.9655873529164092E-2</v>
      </c>
      <c r="Q1889" s="178">
        <f>IFERROR(_xll.qlIndexFixing(ONIndex1Y,I1889,TRUE,_xll.ohTrigger(RecalcTrigger,Trigger1Y)),NA())</f>
        <v>1.9904518758641077E-2</v>
      </c>
    </row>
    <row r="1890" spans="2:17" x14ac:dyDescent="0.2">
      <c r="B1890" s="39" t="s">
        <v>42</v>
      </c>
      <c r="D1890" s="42">
        <f>_xll.qlCalendarAdvance(Calendar,$D1889,B1890,"f",FALSE)</f>
        <v>52643</v>
      </c>
      <c r="E1890" s="172">
        <f>_xll.qlInterestRateIndexValueDate(IndexON,D1890)</f>
        <v>52643</v>
      </c>
      <c r="F1890" s="188">
        <f>IFERROR(_xll.qlIndexFixing(IndexON,D1890,TRUE,_xll.ohTrigger(RecalcTrigger,TriggerON)),NA())</f>
        <v>1.8714064741439662E-2</v>
      </c>
      <c r="H1890" s="42">
        <f>_xll.qlCalendarAdvance(Calendar,$H1889,B1890,"f",FALSE)</f>
        <v>52643</v>
      </c>
      <c r="I1890" s="172">
        <f>_xll.qlInterestRateIndexValueDate(Index1M,$H1890)</f>
        <v>52643</v>
      </c>
      <c r="J1890" s="177">
        <f>IFERROR(_xll.qlIndexFixing(Index1M,$H1890,TRUE,_xll.ohTrigger(RecalcTrigger,Trigger1M)),NA())</f>
        <v>1.920221203185158E-2</v>
      </c>
      <c r="K1890" s="44">
        <f>IFERROR(_xll.qlIndexFixing(Index3M,H1890,TRUE,_xll.ohTrigger(RecalcTrigger,Trigger3M)),NA())</f>
        <v>1.9515169669551965E-2</v>
      </c>
      <c r="L1890" s="44">
        <f>IFERROR(_xll.qlIndexFixing(Index6M,$H1890,TRUE,_xll.ohTrigger(RecalcTrigger,Trigger6M)),NA())</f>
        <v>1.9669495443988407E-2</v>
      </c>
      <c r="M1890" s="178">
        <f>IFERROR(_xll.qlIndexFixing(Index1Y,$H1890,TRUE,_xll.ohTrigger(RecalcTrigger,Trigger1Y)),NA())</f>
        <v>1.9934973280761357E-2</v>
      </c>
      <c r="N1890" s="177">
        <f>IFERROR(_xll.qlIndexFixing(ONIndex1M,I1890,TRUE,_xll.ohTrigger(RecalcTrigger,Trigger1M)),NA())</f>
        <v>1.9198668646601691E-2</v>
      </c>
      <c r="O1890" s="44">
        <f>IFERROR(_xll.qlIndexFixing(ONIndex3M,I1890,TRUE,_xll.ohTrigger(RecalcTrigger,Trigger3M)),NA())</f>
        <v>1.9506366116416318E-2</v>
      </c>
      <c r="P1890" s="44">
        <f>IFERROR(_xll.qlIndexFixing(ONIndex6M,I1890,TRUE,_xll.ohTrigger(RecalcTrigger,Trigger6M)),NA())</f>
        <v>1.9650268606741239E-2</v>
      </c>
      <c r="Q1890" s="178">
        <f>IFERROR(_xll.qlIndexFixing(ONIndex1Y,I1890,TRUE,_xll.ohTrigger(RecalcTrigger,Trigger1Y)),NA())</f>
        <v>1.9898949460029902E-2</v>
      </c>
    </row>
    <row r="1891" spans="2:17" x14ac:dyDescent="0.2">
      <c r="B1891" s="39" t="s">
        <v>42</v>
      </c>
      <c r="D1891" s="42">
        <f>_xll.qlCalendarAdvance(Calendar,$D1890,B1891,"f",FALSE)</f>
        <v>52650</v>
      </c>
      <c r="E1891" s="172">
        <f>_xll.qlInterestRateIndexValueDate(IndexON,D1891)</f>
        <v>52650</v>
      </c>
      <c r="F1891" s="188">
        <f>IFERROR(_xll.qlIndexFixing(IndexON,D1891,TRUE,_xll.ohTrigger(RecalcTrigger,TriggerON)),NA())</f>
        <v>1.8708695333187197E-2</v>
      </c>
      <c r="H1891" s="42">
        <f>_xll.qlCalendarAdvance(Calendar,$H1890,B1891,"f",FALSE)</f>
        <v>52650</v>
      </c>
      <c r="I1891" s="172">
        <f>_xll.qlInterestRateIndexValueDate(Index1M,$H1891)</f>
        <v>52650</v>
      </c>
      <c r="J1891" s="177">
        <f>IFERROR(_xll.qlIndexFixing(Index1M,$H1891,TRUE,_xll.ohTrigger(RecalcTrigger,Trigger1M)),NA())</f>
        <v>1.9196875455925359E-2</v>
      </c>
      <c r="K1891" s="44">
        <f>IFERROR(_xll.qlIndexFixing(Index3M,H1891,TRUE,_xll.ohTrigger(RecalcTrigger,Trigger3M)),NA())</f>
        <v>1.9509170493838282E-2</v>
      </c>
      <c r="L1891" s="44">
        <f>IFERROR(_xll.qlIndexFixing(Index6M,$H1891,TRUE,_xll.ohTrigger(RecalcTrigger,Trigger6M)),NA())</f>
        <v>1.9663405631594376E-2</v>
      </c>
      <c r="M1891" s="178">
        <f>IFERROR(_xll.qlIndexFixing(Index1Y,$H1891,TRUE,_xll.ohTrigger(RecalcTrigger,Trigger1Y)),NA())</f>
        <v>1.9928413265686649E-2</v>
      </c>
      <c r="N1891" s="177">
        <f>IFERROR(_xll.qlIndexFixing(ONIndex1M,I1891,TRUE,_xll.ohTrigger(RecalcTrigger,Trigger1M)),NA())</f>
        <v>1.9193402994932551E-2</v>
      </c>
      <c r="O1891" s="44">
        <f>IFERROR(_xll.qlIndexFixing(ONIndex3M,I1891,TRUE,_xll.ohTrigger(RecalcTrigger,Trigger3M)),NA())</f>
        <v>1.9500579058767675E-2</v>
      </c>
      <c r="P1891" s="44">
        <f>IFERROR(_xll.qlIndexFixing(ONIndex6M,I1891,TRUE,_xll.ohTrigger(RecalcTrigger,Trigger6M)),NA())</f>
        <v>1.9644633094291208E-2</v>
      </c>
      <c r="Q1891" s="178">
        <f>IFERROR(_xll.qlIndexFixing(ONIndex1Y,I1891,TRUE,_xll.ohTrigger(RecalcTrigger,Trigger1Y)),NA())</f>
        <v>1.9893348300423774E-2</v>
      </c>
    </row>
    <row r="1892" spans="2:17" x14ac:dyDescent="0.2">
      <c r="B1892" s="39" t="s">
        <v>42</v>
      </c>
      <c r="D1892" s="42">
        <f>_xll.qlCalendarAdvance(Calendar,$D1891,B1892,"f",FALSE)</f>
        <v>52657</v>
      </c>
      <c r="E1892" s="172">
        <f>_xll.qlInterestRateIndexValueDate(IndexON,D1892)</f>
        <v>52657</v>
      </c>
      <c r="F1892" s="188">
        <f>IFERROR(_xll.qlIndexFixing(IndexON,D1892,TRUE,_xll.ohTrigger(RecalcTrigger,TriggerON)),NA())</f>
        <v>1.8703298143647462E-2</v>
      </c>
      <c r="H1892" s="42">
        <f>_xll.qlCalendarAdvance(Calendar,$H1891,B1892,"f",FALSE)</f>
        <v>52657</v>
      </c>
      <c r="I1892" s="172">
        <f>_xll.qlInterestRateIndexValueDate(Index1M,$H1892)</f>
        <v>52657</v>
      </c>
      <c r="J1892" s="177">
        <f>IFERROR(_xll.qlIndexFixing(Index1M,$H1892,TRUE,_xll.ohTrigger(RecalcTrigger,Trigger1M)),NA())</f>
        <v>1.9191743137914698E-2</v>
      </c>
      <c r="K1892" s="44">
        <f>IFERROR(_xll.qlIndexFixing(Index3M,H1892,TRUE,_xll.ohTrigger(RecalcTrigger,Trigger3M)),NA())</f>
        <v>1.9503310156411109E-2</v>
      </c>
      <c r="L1892" s="44">
        <f>IFERROR(_xll.qlIndexFixing(Index6M,$H1892,TRUE,_xll.ohTrigger(RecalcTrigger,Trigger6M)),NA())</f>
        <v>1.9657443973767227E-2</v>
      </c>
      <c r="M1892" s="178">
        <f>IFERROR(_xll.qlIndexFixing(Index1Y,$H1892,TRUE,_xll.ohTrigger(RecalcTrigger,Trigger1Y)),NA())</f>
        <v>1.9921772861150489E-2</v>
      </c>
      <c r="N1892" s="177">
        <f>IFERROR(_xll.qlIndexFixing(ONIndex1M,I1892,TRUE,_xll.ohTrigger(RecalcTrigger,Trigger1M)),NA())</f>
        <v>1.9188105805156841E-2</v>
      </c>
      <c r="O1892" s="44">
        <f>IFERROR(_xll.qlIndexFixing(ONIndex3M,I1892,TRUE,_xll.ohTrigger(RecalcTrigger,Trigger3M)),NA())</f>
        <v>1.9494763102608781E-2</v>
      </c>
      <c r="P1892" s="44">
        <f>IFERROR(_xll.qlIndexFixing(ONIndex6M,I1892,TRUE,_xll.ohTrigger(RecalcTrigger,Trigger6M)),NA())</f>
        <v>1.9638966991976092E-2</v>
      </c>
      <c r="Q1892" s="178">
        <f>IFERROR(_xll.qlIndexFixing(ONIndex1Y,I1892,TRUE,_xll.ohTrigger(RecalcTrigger,Trigger1Y)),NA())</f>
        <v>1.9887715279822693E-2</v>
      </c>
    </row>
    <row r="1893" spans="2:17" x14ac:dyDescent="0.2">
      <c r="B1893" s="39" t="s">
        <v>42</v>
      </c>
      <c r="D1893" s="42">
        <f>_xll.qlCalendarAdvance(Calendar,$D1892,B1893,"f",FALSE)</f>
        <v>52664</v>
      </c>
      <c r="E1893" s="172">
        <f>_xll.qlInterestRateIndexValueDate(IndexON,D1893)</f>
        <v>52664</v>
      </c>
      <c r="F1893" s="188">
        <f>IFERROR(_xll.qlIndexFixing(IndexON,D1893,TRUE,_xll.ohTrigger(RecalcTrigger,TriggerON)),NA())</f>
        <v>1.869787317273941E-2</v>
      </c>
      <c r="H1893" s="42">
        <f>_xll.qlCalendarAdvance(Calendar,$H1892,B1893,"f",FALSE)</f>
        <v>52664</v>
      </c>
      <c r="I1893" s="172">
        <f>_xll.qlInterestRateIndexValueDate(Index1M,$H1893)</f>
        <v>52664</v>
      </c>
      <c r="J1893" s="177">
        <f>IFERROR(_xll.qlIndexFixing(Index1M,$H1893,TRUE,_xll.ohTrigger(RecalcTrigger,Trigger1M)),NA())</f>
        <v>1.918633831797743E-2</v>
      </c>
      <c r="K1893" s="44">
        <f>IFERROR(_xll.qlIndexFixing(Index3M,H1893,TRUE,_xll.ohTrigger(RecalcTrigger,Trigger3M)),NA())</f>
        <v>1.9497248133856067E-2</v>
      </c>
      <c r="L1893" s="44">
        <f>IFERROR(_xll.qlIndexFixing(Index6M,$H1893,TRUE,_xll.ohTrigger(RecalcTrigger,Trigger6M)),NA())</f>
        <v>1.9651287352148994E-2</v>
      </c>
      <c r="M1893" s="178">
        <f>IFERROR(_xll.qlIndexFixing(Index1Y,$H1893,TRUE,_xll.ohTrigger(RecalcTrigger,Trigger1Y)),NA())</f>
        <v>1.9915150615447574E-2</v>
      </c>
      <c r="N1893" s="177">
        <f>IFERROR(_xll.qlIndexFixing(ONIndex1M,I1893,TRUE,_xll.ohTrigger(RecalcTrigger,Trigger1M)),NA())</f>
        <v>1.9182777077436652E-2</v>
      </c>
      <c r="O1893" s="44">
        <f>IFERROR(_xll.qlIndexFixing(ONIndex3M,I1893,TRUE,_xll.ohTrigger(RecalcTrigger,Trigger3M)),NA())</f>
        <v>1.9488918248101728E-2</v>
      </c>
      <c r="P1893" s="44">
        <f>IFERROR(_xll.qlIndexFixing(ONIndex6M,I1893,TRUE,_xll.ohTrigger(RecalcTrigger,Trigger6M)),NA())</f>
        <v>1.9633270299552752E-2</v>
      </c>
      <c r="Q1893" s="178">
        <f>IFERROR(_xll.qlIndexFixing(ONIndex1Y,I1893,TRUE,_xll.ohTrigger(RecalcTrigger,Trigger1Y)),NA())</f>
        <v>1.9882050398145612E-2</v>
      </c>
    </row>
    <row r="1894" spans="2:17" x14ac:dyDescent="0.2">
      <c r="B1894" s="39" t="s">
        <v>42</v>
      </c>
      <c r="D1894" s="42">
        <f>_xll.qlCalendarAdvance(Calendar,$D1893,B1894,"f",FALSE)</f>
        <v>52671</v>
      </c>
      <c r="E1894" s="172">
        <f>_xll.qlInterestRateIndexValueDate(IndexON,D1894)</f>
        <v>52671</v>
      </c>
      <c r="F1894" s="188">
        <f>IFERROR(_xll.qlIndexFixing(IndexON,D1894,TRUE,_xll.ohTrigger(RecalcTrigger,TriggerON)),NA())</f>
        <v>1.8692420420463041E-2</v>
      </c>
      <c r="H1894" s="42">
        <f>_xll.qlCalendarAdvance(Calendar,$H1893,B1894,"f",FALSE)</f>
        <v>52671</v>
      </c>
      <c r="I1894" s="172">
        <f>_xll.qlInterestRateIndexValueDate(Index1M,$H1894)</f>
        <v>52671</v>
      </c>
      <c r="J1894" s="177">
        <f>IFERROR(_xll.qlIndexFixing(Index1M,$H1894,TRUE,_xll.ohTrigger(RecalcTrigger,Trigger1M)),NA())</f>
        <v>1.9181350408636222E-2</v>
      </c>
      <c r="K1894" s="44">
        <f>IFERROR(_xll.qlIndexFixing(Index3M,H1894,TRUE,_xll.ohTrigger(RecalcTrigger,Trigger3M)),NA())</f>
        <v>1.9491157081598869E-2</v>
      </c>
      <c r="L1894" s="44">
        <f>IFERROR(_xll.qlIndexFixing(Index6M,$H1894,TRUE,_xll.ohTrigger(RecalcTrigger,Trigger6M)),NA())</f>
        <v>1.9645099858085484E-2</v>
      </c>
      <c r="M1894" s="178">
        <f>IFERROR(_xll.qlIndexFixing(Index1Y,$H1894,TRUE,_xll.ohTrigger(RecalcTrigger,Trigger1Y)),NA())</f>
        <v>1.9908495919094937E-2</v>
      </c>
      <c r="N1894" s="177">
        <f>IFERROR(_xll.qlIndexFixing(ONIndex1M,I1894,TRUE,_xll.ohTrigger(RecalcTrigger,Trigger1M)),NA())</f>
        <v>1.9177416811609893E-2</v>
      </c>
      <c r="O1894" s="44">
        <f>IFERROR(_xll.qlIndexFixing(ONIndex3M,I1894,TRUE,_xll.ohTrigger(RecalcTrigger,Trigger3M)),NA())</f>
        <v>1.9483044495246515E-2</v>
      </c>
      <c r="P1894" s="44">
        <f>IFERROR(_xll.qlIndexFixing(ONIndex6M,I1894,TRUE,_xll.ohTrigger(RecalcTrigger,Trigger6M)),NA())</f>
        <v>1.962754301718328E-2</v>
      </c>
      <c r="Q1894" s="178">
        <f>IFERROR(_xll.qlIndexFixing(ONIndex1Y,I1894,TRUE,_xll.ohTrigger(RecalcTrigger,Trigger1Y)),NA())</f>
        <v>1.9876353655554624E-2</v>
      </c>
    </row>
    <row r="1895" spans="2:17" x14ac:dyDescent="0.2">
      <c r="B1895" s="39" t="s">
        <v>42</v>
      </c>
      <c r="D1895" s="42">
        <f>_xll.qlCalendarAdvance(Calendar,$D1894,B1895,"f",FALSE)</f>
        <v>52678</v>
      </c>
      <c r="E1895" s="172">
        <f>_xll.qlInterestRateIndexValueDate(IndexON,D1895)</f>
        <v>52678</v>
      </c>
      <c r="F1895" s="188">
        <f>IFERROR(_xll.qlIndexFixing(IndexON,D1895,TRUE,_xll.ohTrigger(RecalcTrigger,TriggerON)),NA())</f>
        <v>1.8686939886818354E-2</v>
      </c>
      <c r="H1895" s="42">
        <f>_xll.qlCalendarAdvance(Calendar,$H1894,B1895,"f",FALSE)</f>
        <v>52678</v>
      </c>
      <c r="I1895" s="172">
        <f>_xll.qlInterestRateIndexValueDate(Index1M,$H1895)</f>
        <v>52678</v>
      </c>
      <c r="J1895" s="177">
        <f>IFERROR(_xll.qlIndexFixing(Index1M,$H1895,TRUE,_xll.ohTrigger(RecalcTrigger,Trigger1M)),NA())</f>
        <v>1.9175433922179644E-2</v>
      </c>
      <c r="K1895" s="44">
        <f>IFERROR(_xll.qlIndexFixing(Index3M,H1895,TRUE,_xll.ohTrigger(RecalcTrigger,Trigger3M)),NA())</f>
        <v>1.9485036999770774E-2</v>
      </c>
      <c r="L1895" s="44">
        <f>IFERROR(_xll.qlIndexFixing(Index6M,$H1895,TRUE,_xll.ohTrigger(RecalcTrigger,Trigger6M)),NA())</f>
        <v>1.9638881491862561E-2</v>
      </c>
      <c r="M1895" s="178">
        <f>IFERROR(_xll.qlIndexFixing(Index1Y,$H1895,TRUE,_xll.ohTrigger(RecalcTrigger,Trigger1Y)),NA())</f>
        <v>1.9901808772727181E-2</v>
      </c>
      <c r="N1895" s="177">
        <f>IFERROR(_xll.qlIndexFixing(ONIndex1M,I1895,TRUE,_xll.ohTrigger(RecalcTrigger,Trigger1M)),NA())</f>
        <v>1.9172025007838656E-2</v>
      </c>
      <c r="O1895" s="44">
        <f>IFERROR(_xll.qlIndexFixing(ONIndex3M,I1895,TRUE,_xll.ohTrigger(RecalcTrigger,Trigger3M)),NA())</f>
        <v>1.9477141843800005E-2</v>
      </c>
      <c r="P1895" s="44">
        <f>IFERROR(_xll.qlIndexFixing(ONIndex6M,I1895,TRUE,_xll.ohTrigger(RecalcTrigger,Trigger6M)),NA())</f>
        <v>1.962178514478663E-2</v>
      </c>
      <c r="Q1895" s="178">
        <f>IFERROR(_xll.qlIndexFixing(ONIndex1Y,I1895,TRUE,_xll.ohTrigger(RecalcTrigger,Trigger1Y)),NA())</f>
        <v>1.987062505180659E-2</v>
      </c>
    </row>
    <row r="1896" spans="2:17" x14ac:dyDescent="0.2">
      <c r="B1896" s="39" t="s">
        <v>42</v>
      </c>
      <c r="D1896" s="42">
        <f>_xll.qlCalendarAdvance(Calendar,$D1895,B1896,"f",FALSE)</f>
        <v>52685</v>
      </c>
      <c r="E1896" s="172">
        <f>_xll.qlInterestRateIndexValueDate(IndexON,D1896)</f>
        <v>52685</v>
      </c>
      <c r="F1896" s="188">
        <f>IFERROR(_xll.qlIndexFixing(IndexON,D1896,TRUE,_xll.ohTrigger(RecalcTrigger,TriggerON)),NA())</f>
        <v>1.8681431571967444E-2</v>
      </c>
      <c r="H1896" s="42">
        <f>_xll.qlCalendarAdvance(Calendar,$H1895,B1896,"f",FALSE)</f>
        <v>52685</v>
      </c>
      <c r="I1896" s="172">
        <f>_xll.qlInterestRateIndexValueDate(Index1M,$H1896)</f>
        <v>52685</v>
      </c>
      <c r="J1896" s="177">
        <f>IFERROR(_xll.qlIndexFixing(Index1M,$H1896,TRUE,_xll.ohTrigger(RecalcTrigger,Trigger1M)),NA())</f>
        <v>1.91699343464054E-2</v>
      </c>
      <c r="K1896" s="44">
        <f>IFERROR(_xll.qlIndexFixing(Index3M,H1896,TRUE,_xll.ohTrigger(RecalcTrigger,Trigger3M)),NA())</f>
        <v>1.9478887888508326E-2</v>
      </c>
      <c r="L1896" s="44">
        <f>IFERROR(_xll.qlIndexFixing(Index6M,$H1896,TRUE,_xll.ohTrigger(RecalcTrigger,Trigger6M)),NA())</f>
        <v>1.9632632253767414E-2</v>
      </c>
      <c r="M1896" s="178">
        <f>IFERROR(_xll.qlIndexFixing(Index1Y,$H1896,TRUE,_xll.ohTrigger(RecalcTrigger,Trigger1Y)),NA())</f>
        <v>1.9895089176984015E-2</v>
      </c>
      <c r="N1896" s="177">
        <f>IFERROR(_xll.qlIndexFixing(ONIndex1M,I1896,TRUE,_xll.ohTrigger(RecalcTrigger,Trigger1M)),NA())</f>
        <v>1.916660166612294E-2</v>
      </c>
      <c r="O1896" s="44">
        <f>IFERROR(_xll.qlIndexFixing(ONIndex3M,I1896,TRUE,_xll.ohTrigger(RecalcTrigger,Trigger3M)),NA())</f>
        <v>1.9471210294086383E-2</v>
      </c>
      <c r="P1896" s="44">
        <f>IFERROR(_xll.qlIndexFixing(ONIndex6M,I1896,TRUE,_xll.ohTrigger(RecalcTrigger,Trigger6M)),NA())</f>
        <v>1.9615996682443848E-2</v>
      </c>
      <c r="Q1896" s="178">
        <f>IFERROR(_xll.qlIndexFixing(ONIndex1Y,I1896,TRUE,_xll.ohTrigger(RecalcTrigger,Trigger1Y)),NA())</f>
        <v>1.9864864587144648E-2</v>
      </c>
    </row>
    <row r="1897" spans="2:17" x14ac:dyDescent="0.2">
      <c r="B1897" s="39" t="s">
        <v>42</v>
      </c>
      <c r="D1897" s="42">
        <f>_xll.qlCalendarAdvance(Calendar,$D1896,B1897,"f",FALSE)</f>
        <v>52692</v>
      </c>
      <c r="E1897" s="172">
        <f>_xll.qlInterestRateIndexValueDate(IndexON,D1897)</f>
        <v>52692</v>
      </c>
      <c r="F1897" s="188">
        <f>IFERROR(_xll.qlIndexFixing(IndexON,D1897,TRUE,_xll.ohTrigger(RecalcTrigger,TriggerON)),NA())</f>
        <v>1.867589547566717E-2</v>
      </c>
      <c r="H1897" s="42">
        <f>_xll.qlCalendarAdvance(Calendar,$H1896,B1897,"f",FALSE)</f>
        <v>52692</v>
      </c>
      <c r="I1897" s="172">
        <f>_xll.qlInterestRateIndexValueDate(Index1M,$H1897)</f>
        <v>52692</v>
      </c>
      <c r="J1897" s="177">
        <f>IFERROR(_xll.qlIndexFixing(Index1M,$H1897,TRUE,_xll.ohTrigger(RecalcTrigger,Trigger1M)),NA())</f>
        <v>1.9164298099435539E-2</v>
      </c>
      <c r="K1897" s="44">
        <f>IFERROR(_xll.qlIndexFixing(Index3M,H1897,TRUE,_xll.ohTrigger(RecalcTrigger,Trigger3M)),NA())</f>
        <v>1.9472637924909549E-2</v>
      </c>
      <c r="L1897" s="44">
        <f>IFERROR(_xll.qlIndexFixing(Index6M,$H1897,TRUE,_xll.ohTrigger(RecalcTrigger,Trigger6M)),NA())</f>
        <v>1.9626285441337585E-2</v>
      </c>
      <c r="M1897" s="178">
        <f>IFERROR(_xll.qlIndexFixing(Index1Y,$H1897,TRUE,_xll.ohTrigger(RecalcTrigger,Trigger1Y)),NA())</f>
        <v>1.9888337132506928E-2</v>
      </c>
      <c r="N1897" s="177">
        <f>IFERROR(_xll.qlIndexFixing(ONIndex1M,I1897,TRUE,_xll.ohTrigger(RecalcTrigger,Trigger1M)),NA())</f>
        <v>1.9161146786300653E-2</v>
      </c>
      <c r="O1897" s="44">
        <f>IFERROR(_xll.qlIndexFixing(ONIndex3M,I1897,TRUE,_xll.ohTrigger(RecalcTrigger,Trigger3M)),NA())</f>
        <v>1.9465249846024602E-2</v>
      </c>
      <c r="P1897" s="44">
        <f>IFERROR(_xll.qlIndexFixing(ONIndex6M,I1897,TRUE,_xll.ohTrigger(RecalcTrigger,Trigger6M)),NA())</f>
        <v>1.9610177630073888E-2</v>
      </c>
      <c r="Q1897" s="178">
        <f>IFERROR(_xll.qlIndexFixing(ONIndex1Y,I1897,TRUE,_xll.ohTrigger(RecalcTrigger,Trigger1Y)),NA())</f>
        <v>1.9859072261406707E-2</v>
      </c>
    </row>
    <row r="1898" spans="2:17" x14ac:dyDescent="0.2">
      <c r="B1898" s="39" t="s">
        <v>42</v>
      </c>
      <c r="D1898" s="42">
        <f>_xll.qlCalendarAdvance(Calendar,$D1897,B1898,"f",FALSE)</f>
        <v>52699</v>
      </c>
      <c r="E1898" s="172">
        <f>_xll.qlInterestRateIndexValueDate(IndexON,D1898)</f>
        <v>52699</v>
      </c>
      <c r="F1898" s="188">
        <f>IFERROR(_xll.qlIndexFixing(IndexON,D1898,TRUE,_xll.ohTrigger(RecalcTrigger,TriggerON)),NA())</f>
        <v>1.8670331597917533E-2</v>
      </c>
      <c r="H1898" s="42">
        <f>_xll.qlCalendarAdvance(Calendar,$H1897,B1898,"f",FALSE)</f>
        <v>52699</v>
      </c>
      <c r="I1898" s="172">
        <f>_xll.qlInterestRateIndexValueDate(Index1M,$H1898)</f>
        <v>52699</v>
      </c>
      <c r="J1898" s="177">
        <f>IFERROR(_xll.qlIndexFixing(Index1M,$H1898,TRUE,_xll.ohTrigger(RecalcTrigger,Trigger1M)),NA())</f>
        <v>1.9158737901073586E-2</v>
      </c>
      <c r="K1898" s="44">
        <f>IFERROR(_xll.qlIndexFixing(Index3M,H1898,TRUE,_xll.ohTrigger(RecalcTrigger,Trigger3M)),NA())</f>
        <v>1.9466433158856801E-2</v>
      </c>
      <c r="L1898" s="44">
        <f>IFERROR(_xll.qlIndexFixing(Index6M,$H1898,TRUE,_xll.ohTrigger(RecalcTrigger,Trigger6M)),NA())</f>
        <v>1.9619977002925903E-2</v>
      </c>
      <c r="M1898" s="178">
        <f>IFERROR(_xll.qlIndexFixing(Index1Y,$H1898,TRUE,_xll.ohTrigger(RecalcTrigger,Trigger1Y)),NA())</f>
        <v>1.9881552639941624E-2</v>
      </c>
      <c r="N1898" s="177">
        <f>IFERROR(_xll.qlIndexFixing(ONIndex1M,I1898,TRUE,_xll.ohTrigger(RecalcTrigger,Trigger1M)),NA())</f>
        <v>1.9155660368533889E-2</v>
      </c>
      <c r="O1898" s="44">
        <f>IFERROR(_xll.qlIndexFixing(ONIndex3M,I1898,TRUE,_xll.ohTrigger(RecalcTrigger,Trigger3M)),NA())</f>
        <v>1.9459260499533615E-2</v>
      </c>
      <c r="P1898" s="44">
        <f>IFERROR(_xll.qlIndexFixing(ONIndex6M,I1898,TRUE,_xll.ohTrigger(RecalcTrigger,Trigger6M)),NA())</f>
        <v>1.9604327987757797E-2</v>
      </c>
      <c r="Q1898" s="178">
        <f>IFERROR(_xll.qlIndexFixing(ONIndex1Y,I1898,TRUE,_xll.ohTrigger(RecalcTrigger,Trigger1Y)),NA())</f>
        <v>1.9853248074673813E-2</v>
      </c>
    </row>
    <row r="1899" spans="2:17" x14ac:dyDescent="0.2">
      <c r="B1899" s="39" t="s">
        <v>42</v>
      </c>
      <c r="D1899" s="42">
        <f>_xll.qlCalendarAdvance(Calendar,$D1898,B1899,"f",FALSE)</f>
        <v>52706</v>
      </c>
      <c r="E1899" s="172">
        <f>_xll.qlInterestRateIndexValueDate(IndexON,D1899)</f>
        <v>52706</v>
      </c>
      <c r="F1899" s="188">
        <f>IFERROR(_xll.qlIndexFixing(IndexON,D1899,TRUE,_xll.ohTrigger(RecalcTrigger,TriggerON)),NA())</f>
        <v>1.8664739938880626E-2</v>
      </c>
      <c r="H1899" s="42">
        <f>_xll.qlCalendarAdvance(Calendar,$H1898,B1899,"f",FALSE)</f>
        <v>52706</v>
      </c>
      <c r="I1899" s="172">
        <f>_xll.qlInterestRateIndexValueDate(Index1M,$H1899)</f>
        <v>52706</v>
      </c>
      <c r="J1899" s="177">
        <f>IFERROR(_xll.qlIndexFixing(Index1M,$H1899,TRUE,_xll.ohTrigger(RecalcTrigger,Trigger1M)),NA())</f>
        <v>1.9153146119175922E-2</v>
      </c>
      <c r="K1899" s="44">
        <f>IFERROR(_xll.qlIndexFixing(Index3M,H1899,TRUE,_xll.ohTrigger(RecalcTrigger,Trigger3M)),NA())</f>
        <v>1.9460199365204E-2</v>
      </c>
      <c r="L1899" s="44">
        <f>IFERROR(_xll.qlIndexFixing(Index6M,$H1899,TRUE,_xll.ohTrigger(RecalcTrigger,Trigger6M)),NA())</f>
        <v>1.961363769503504E-2</v>
      </c>
      <c r="M1899" s="178">
        <f>IFERROR(_xll.qlIndexFixing(Index1Y,$H1899,TRUE,_xll.ohTrigger(RecalcTrigger,Trigger1Y)),NA())</f>
        <v>1.9874735699935364E-2</v>
      </c>
      <c r="N1899" s="177">
        <f>IFERROR(_xll.qlIndexFixing(ONIndex1M,I1899,TRUE,_xll.ohTrigger(RecalcTrigger,Trigger1M)),NA())</f>
        <v>1.91501424127416E-2</v>
      </c>
      <c r="O1899" s="44">
        <f>IFERROR(_xll.qlIndexFixing(ONIndex3M,I1899,TRUE,_xll.ohTrigger(RecalcTrigger,Trigger3M)),NA())</f>
        <v>1.9453242254613423E-2</v>
      </c>
      <c r="P1899" s="44">
        <f>IFERROR(_xll.qlIndexFixing(ONIndex6M,I1899,TRUE,_xll.ohTrigger(RecalcTrigger,Trigger6M)),NA())</f>
        <v>1.9598447755333481E-2</v>
      </c>
      <c r="Q1899" s="178">
        <f>IFERROR(_xll.qlIndexFixing(ONIndex1Y,I1899,TRUE,_xll.ohTrigger(RecalcTrigger,Trigger1Y)),NA())</f>
        <v>1.9847392026945965E-2</v>
      </c>
    </row>
    <row r="1900" spans="2:17" x14ac:dyDescent="0.2">
      <c r="B1900" s="39" t="s">
        <v>42</v>
      </c>
      <c r="D1900" s="42">
        <f>_xll.qlCalendarAdvance(Calendar,$D1899,B1900,"f",FALSE)</f>
        <v>52713</v>
      </c>
      <c r="E1900" s="172">
        <f>_xll.qlInterestRateIndexValueDate(IndexON,D1900)</f>
        <v>52713</v>
      </c>
      <c r="F1900" s="188">
        <f>IFERROR(_xll.qlIndexFixing(IndexON,D1900,TRUE,_xll.ohTrigger(RecalcTrigger,TriggerON)),NA())</f>
        <v>1.8659120498637494E-2</v>
      </c>
      <c r="H1900" s="42">
        <f>_xll.qlCalendarAdvance(Calendar,$H1899,B1900,"f",FALSE)</f>
        <v>52713</v>
      </c>
      <c r="I1900" s="172">
        <f>_xll.qlInterestRateIndexValueDate(Index1M,$H1900)</f>
        <v>52713</v>
      </c>
      <c r="J1900" s="177">
        <f>IFERROR(_xll.qlIndexFixing(Index1M,$H1900,TRUE,_xll.ohTrigger(RecalcTrigger,Trigger1M)),NA())</f>
        <v>1.9147522753788469E-2</v>
      </c>
      <c r="K1900" s="44">
        <f>IFERROR(_xll.qlIndexFixing(Index3M,H1900,TRUE,_xll.ohTrigger(RecalcTrigger,Trigger3M)),NA())</f>
        <v>1.9453936544084734E-2</v>
      </c>
      <c r="L1900" s="44">
        <f>IFERROR(_xll.qlIndexFixing(Index6M,$H1900,TRUE,_xll.ohTrigger(RecalcTrigger,Trigger6M)),NA())</f>
        <v>1.9607267517956849E-2</v>
      </c>
      <c r="M1900" s="178">
        <f>IFERROR(_xll.qlIndexFixing(Index1Y,$H1900,TRUE,_xll.ohTrigger(RecalcTrigger,Trigger1Y)),NA())</f>
        <v>1.9867886313139849E-2</v>
      </c>
      <c r="N1900" s="177">
        <f>IFERROR(_xll.qlIndexFixing(ONIndex1M,I1900,TRUE,_xll.ohTrigger(RecalcTrigger,Trigger1M)),NA())</f>
        <v>1.9144592919004833E-2</v>
      </c>
      <c r="O1900" s="44">
        <f>IFERROR(_xll.qlIndexFixing(ONIndex3M,I1900,TRUE,_xll.ohTrigger(RecalcTrigger,Trigger3M)),NA())</f>
        <v>1.9447195111264026E-2</v>
      </c>
      <c r="P1900" s="44">
        <f>IFERROR(_xll.qlIndexFixing(ONIndex6M,I1900,TRUE,_xll.ohTrigger(RecalcTrigger,Trigger6M)),NA())</f>
        <v>1.959253693304408E-2</v>
      </c>
      <c r="Q1900" s="178">
        <f>IFERROR(_xll.qlIndexFixing(ONIndex1Y,I1900,TRUE,_xll.ohTrigger(RecalcTrigger,Trigger1Y)),NA())</f>
        <v>1.9841504118142117E-2</v>
      </c>
    </row>
    <row r="1901" spans="2:17" x14ac:dyDescent="0.2">
      <c r="B1901" s="39" t="s">
        <v>42</v>
      </c>
      <c r="D1901" s="42">
        <f>_xll.qlCalendarAdvance(Calendar,$D1900,B1901,"f",FALSE)</f>
        <v>52720</v>
      </c>
      <c r="E1901" s="172">
        <f>_xll.qlInterestRateIndexValueDate(IndexON,D1901)</f>
        <v>52720</v>
      </c>
      <c r="F1901" s="188">
        <f>IFERROR(_xll.qlIndexFixing(IndexON,D1901,TRUE,_xll.ohTrigger(RecalcTrigger,TriggerON)),NA())</f>
        <v>1.8653473277026045E-2</v>
      </c>
      <c r="H1901" s="42">
        <f>_xll.qlCalendarAdvance(Calendar,$H1900,B1901,"f",FALSE)</f>
        <v>52720</v>
      </c>
      <c r="I1901" s="172">
        <f>_xll.qlInterestRateIndexValueDate(Index1M,$H1901)</f>
        <v>52720</v>
      </c>
      <c r="J1901" s="177">
        <f>IFERROR(_xll.qlIndexFixing(Index1M,$H1901,TRUE,_xll.ohTrigger(RecalcTrigger,Trigger1M)),NA())</f>
        <v>1.9141962690534933E-2</v>
      </c>
      <c r="K1901" s="44">
        <f>IFERROR(_xll.qlIndexFixing(Index3M,H1901,TRUE,_xll.ohTrigger(RecalcTrigger,Trigger3M)),NA())</f>
        <v>1.9447706895390309E-2</v>
      </c>
      <c r="L1901" s="44">
        <f>IFERROR(_xll.qlIndexFixing(Index6M,$H1901,TRUE,_xll.ohTrigger(RecalcTrigger,Trigger6M)),NA())</f>
        <v>1.9600922995381347E-2</v>
      </c>
      <c r="M1901" s="178">
        <f>IFERROR(_xll.qlIndexFixing(Index1Y,$H1901,TRUE,_xll.ohTrigger(RecalcTrigger,Trigger1Y)),NA())</f>
        <v>1.9861004480209443E-2</v>
      </c>
      <c r="N1901" s="177">
        <f>IFERROR(_xll.qlIndexFixing(ONIndex1M,I1901,TRUE,_xll.ohTrigger(RecalcTrigger,Trigger1M)),NA())</f>
        <v>1.9139011887161494E-2</v>
      </c>
      <c r="O1901" s="44">
        <f>IFERROR(_xll.qlIndexFixing(ONIndex3M,I1901,TRUE,_xll.ohTrigger(RecalcTrigger,Trigger3M)),NA())</f>
        <v>1.944111906956647E-2</v>
      </c>
      <c r="P1901" s="44">
        <f>IFERROR(_xll.qlIndexFixing(ONIndex6M,I1901,TRUE,_xll.ohTrigger(RecalcTrigger,Trigger6M)),NA())</f>
        <v>1.9586595520727501E-2</v>
      </c>
      <c r="Q1901" s="178">
        <f>IFERROR(_xll.qlIndexFixing(ONIndex1Y,I1901,TRUE,_xll.ohTrigger(RecalcTrigger,Trigger1Y)),NA())</f>
        <v>1.9835584348343316E-2</v>
      </c>
    </row>
    <row r="1902" spans="2:17" x14ac:dyDescent="0.2">
      <c r="B1902" s="39" t="s">
        <v>42</v>
      </c>
      <c r="D1902" s="42">
        <f>_xll.qlCalendarAdvance(Calendar,$D1901,B1902,"f",FALSE)</f>
        <v>52727</v>
      </c>
      <c r="E1902" s="172">
        <f>_xll.qlInterestRateIndexValueDate(IndexON,D1902)</f>
        <v>52727</v>
      </c>
      <c r="F1902" s="188">
        <f>IFERROR(_xll.qlIndexFixing(IndexON,D1902,TRUE,_xll.ohTrigger(RecalcTrigger,TriggerON)),NA())</f>
        <v>1.8647798273965233E-2</v>
      </c>
      <c r="H1902" s="42">
        <f>_xll.qlCalendarAdvance(Calendar,$H1901,B1902,"f",FALSE)</f>
        <v>52727</v>
      </c>
      <c r="I1902" s="172">
        <f>_xll.qlInterestRateIndexValueDate(Index1M,$H1902)</f>
        <v>52727</v>
      </c>
      <c r="J1902" s="177">
        <f>IFERROR(_xll.qlIndexFixing(Index1M,$H1902,TRUE,_xll.ohTrigger(RecalcTrigger,Trigger1M)),NA())</f>
        <v>1.9136273604281516E-2</v>
      </c>
      <c r="K1902" s="44">
        <f>IFERROR(_xll.qlIndexFixing(Index3M,H1902,TRUE,_xll.ohTrigger(RecalcTrigger,Trigger3M)),NA())</f>
        <v>1.9441383610358375E-2</v>
      </c>
      <c r="L1902" s="44">
        <f>IFERROR(_xll.qlIndexFixing(Index6M,$H1902,TRUE,_xll.ohTrigger(RecalcTrigger,Trigger6M)),NA())</f>
        <v>1.9594488532174478E-2</v>
      </c>
      <c r="M1902" s="178">
        <f>IFERROR(_xll.qlIndexFixing(Index1Y,$H1902,TRUE,_xll.ohTrigger(RecalcTrigger,Trigger1Y)),NA())</f>
        <v>1.98540902018014E-2</v>
      </c>
      <c r="N1902" s="177">
        <f>IFERROR(_xll.qlIndexFixing(ONIndex1M,I1902,TRUE,_xll.ohTrigger(RecalcTrigger,Trigger1M)),NA())</f>
        <v>1.9133399317454725E-2</v>
      </c>
      <c r="O1902" s="44">
        <f>IFERROR(_xll.qlIndexFixing(ONIndex3M,I1902,TRUE,_xll.ohTrigger(RecalcTrigger,Trigger3M)),NA())</f>
        <v>1.9435014129520756E-2</v>
      </c>
      <c r="P1902" s="44">
        <f>IFERROR(_xll.qlIndexFixing(ONIndex6M,I1902,TRUE,_xll.ohTrigger(RecalcTrigger,Trigger6M)),NA())</f>
        <v>1.9580623518302698E-2</v>
      </c>
      <c r="Q1902" s="178">
        <f>IFERROR(_xll.qlIndexFixing(ONIndex1Y,I1902,TRUE,_xll.ohTrigger(RecalcTrigger,Trigger1Y)),NA())</f>
        <v>1.9829632717630608E-2</v>
      </c>
    </row>
    <row r="1903" spans="2:17" x14ac:dyDescent="0.2">
      <c r="B1903" s="39" t="s">
        <v>42</v>
      </c>
      <c r="D1903" s="42">
        <f>_xll.qlCalendarAdvance(Calendar,$D1902,B1903,"f",FALSE)</f>
        <v>52734</v>
      </c>
      <c r="E1903" s="172">
        <f>_xll.qlInterestRateIndexValueDate(IndexON,D1903)</f>
        <v>52734</v>
      </c>
      <c r="F1903" s="188">
        <f>IFERROR(_xll.qlIndexFixing(IndexON,D1903,TRUE,_xll.ohTrigger(RecalcTrigger,TriggerON)),NA())</f>
        <v>1.864209548961715E-2</v>
      </c>
      <c r="H1903" s="42">
        <f>_xll.qlCalendarAdvance(Calendar,$H1902,B1903,"f",FALSE)</f>
        <v>52734</v>
      </c>
      <c r="I1903" s="172">
        <f>_xll.qlInterestRateIndexValueDate(Index1M,$H1903)</f>
        <v>52734</v>
      </c>
      <c r="J1903" s="177">
        <f>IFERROR(_xll.qlIndexFixing(Index1M,$H1903,TRUE,_xll.ohTrigger(RecalcTrigger,Trigger1M)),NA())</f>
        <v>1.9130552933105536E-2</v>
      </c>
      <c r="K1903" s="44">
        <f>IFERROR(_xll.qlIndexFixing(Index3M,H1903,TRUE,_xll.ohTrigger(RecalcTrigger,Trigger3M)),NA())</f>
        <v>1.9435031296844381E-2</v>
      </c>
      <c r="L1903" s="44">
        <f>IFERROR(_xll.qlIndexFixing(Index6M,$H1903,TRUE,_xll.ohTrigger(RecalcTrigger,Trigger6M)),NA())</f>
        <v>1.9588023199150168E-2</v>
      </c>
      <c r="M1903" s="178">
        <f>IFERROR(_xll.qlIndexFixing(Index1Y,$H1903,TRUE,_xll.ohTrigger(RecalcTrigger,Trigger1Y)),NA())</f>
        <v>1.9847143478576301E-2</v>
      </c>
      <c r="N1903" s="177">
        <f>IFERROR(_xll.qlIndexFixing(ONIndex1M,I1903,TRUE,_xll.ohTrigger(RecalcTrigger,Trigger1M)),NA())</f>
        <v>1.912775520972243E-2</v>
      </c>
      <c r="O1903" s="44">
        <f>IFERROR(_xll.qlIndexFixing(ONIndex3M,I1903,TRUE,_xll.ohTrigger(RecalcTrigger,Trigger3M)),NA())</f>
        <v>1.9428880291045836E-2</v>
      </c>
      <c r="P1903" s="44">
        <f>IFERROR(_xll.qlIndexFixing(ONIndex6M,I1903,TRUE,_xll.ohTrigger(RecalcTrigger,Trigger6M)),NA())</f>
        <v>1.9574620926093855E-2</v>
      </c>
      <c r="Q1903" s="178">
        <f>IFERROR(_xll.qlIndexFixing(ONIndex1Y,I1903,TRUE,_xll.ohTrigger(RecalcTrigger,Trigger1Y)),NA())</f>
        <v>1.9823649225841899E-2</v>
      </c>
    </row>
    <row r="1904" spans="2:17" x14ac:dyDescent="0.2">
      <c r="B1904" s="39" t="s">
        <v>42</v>
      </c>
      <c r="D1904" s="42">
        <f>_xll.qlCalendarAdvance(Calendar,$D1903,B1904,"f",FALSE)</f>
        <v>52741</v>
      </c>
      <c r="E1904" s="172">
        <f>_xll.qlInterestRateIndexValueDate(IndexON,D1904)</f>
        <v>52741</v>
      </c>
      <c r="F1904" s="188">
        <f>IFERROR(_xll.qlIndexFixing(IndexON,D1904,TRUE,_xll.ohTrigger(RecalcTrigger,TriggerON)),NA())</f>
        <v>1.863636492390075E-2</v>
      </c>
      <c r="H1904" s="42">
        <f>_xll.qlCalendarAdvance(Calendar,$H1903,B1904,"f",FALSE)</f>
        <v>52741</v>
      </c>
      <c r="I1904" s="172">
        <f>_xll.qlInterestRateIndexValueDate(Index1M,$H1904)</f>
        <v>52741</v>
      </c>
      <c r="J1904" s="177">
        <f>IFERROR(_xll.qlIndexFixing(Index1M,$H1904,TRUE,_xll.ohTrigger(RecalcTrigger,Trigger1M)),NA())</f>
        <v>1.912480067705144E-2</v>
      </c>
      <c r="K1904" s="44">
        <f>IFERROR(_xll.qlIndexFixing(Index3M,H1904,TRUE,_xll.ohTrigger(RecalcTrigger,Trigger3M)),NA())</f>
        <v>1.9428649954987515E-2</v>
      </c>
      <c r="L1904" s="44">
        <f>IFERROR(_xll.qlIndexFixing(Index6M,$H1904,TRUE,_xll.ohTrigger(RecalcTrigger,Trigger6M)),NA())</f>
        <v>1.9581526996605297E-2</v>
      </c>
      <c r="M1904" s="178">
        <f>IFERROR(_xll.qlIndexFixing(Index1Y,$H1904,TRUE,_xll.ohTrigger(RecalcTrigger,Trigger1Y)),NA())</f>
        <v>1.9840164311198283E-2</v>
      </c>
      <c r="N1904" s="177">
        <f>IFERROR(_xll.qlIndexFixing(ONIndex1M,I1904,TRUE,_xll.ohTrigger(RecalcTrigger,Trigger1M)),NA())</f>
        <v>1.9122079563964611E-2</v>
      </c>
      <c r="O1904" s="44">
        <f>IFERROR(_xll.qlIndexFixing(ONIndex3M,I1904,TRUE,_xll.ohTrigger(RecalcTrigger,Trigger3M)),NA())</f>
        <v>1.9422717554060664E-2</v>
      </c>
      <c r="P1904" s="44">
        <f>IFERROR(_xll.qlIndexFixing(ONIndex6M,I1904,TRUE,_xll.ohTrigger(RecalcTrigger,Trigger6M)),NA())</f>
        <v>1.9568587743857835E-2</v>
      </c>
      <c r="Q1904" s="178">
        <f>IFERROR(_xll.qlIndexFixing(ONIndex1Y,I1904,TRUE,_xll.ohTrigger(RecalcTrigger,Trigger1Y)),NA())</f>
        <v>1.9817633873058238E-2</v>
      </c>
    </row>
    <row r="1905" spans="2:17" x14ac:dyDescent="0.2">
      <c r="B1905" s="39" t="s">
        <v>42</v>
      </c>
      <c r="D1905" s="42">
        <f>_xll.qlCalendarAdvance(Calendar,$D1904,B1905,"f",FALSE)</f>
        <v>52748</v>
      </c>
      <c r="E1905" s="172">
        <f>_xll.qlInterestRateIndexValueDate(IndexON,D1905)</f>
        <v>52748</v>
      </c>
      <c r="F1905" s="188">
        <f>IFERROR(_xll.qlIndexFixing(IndexON,D1905,TRUE,_xll.ohTrigger(RecalcTrigger,TriggerON)),NA())</f>
        <v>1.8630606576978126E-2</v>
      </c>
      <c r="H1905" s="42">
        <f>_xll.qlCalendarAdvance(Calendar,$H1904,B1905,"f",FALSE)</f>
        <v>52748</v>
      </c>
      <c r="I1905" s="172">
        <f>_xll.qlInterestRateIndexValueDate(Index1M,$H1905)</f>
        <v>52748</v>
      </c>
      <c r="J1905" s="177">
        <f>IFERROR(_xll.qlIndexFixing(Index1M,$H1905,TRUE,_xll.ohTrigger(RecalcTrigger,Trigger1M)),NA())</f>
        <v>1.9118932176022674E-2</v>
      </c>
      <c r="K1905" s="44">
        <f>IFERROR(_xll.qlIndexFixing(Index3M,H1905,TRUE,_xll.ohTrigger(RecalcTrigger,Trigger3M)),NA())</f>
        <v>1.942223958492785E-2</v>
      </c>
      <c r="L1905" s="44">
        <f>IFERROR(_xll.qlIndexFixing(Index6M,$H1905,TRUE,_xll.ohTrigger(RecalcTrigger,Trigger6M)),NA())</f>
        <v>1.9574953605065681E-2</v>
      </c>
      <c r="M1905" s="178">
        <f>IFERROR(_xll.qlIndexFixing(Index1Y,$H1905,TRUE,_xll.ohTrigger(RecalcTrigger,Trigger1Y)),NA())</f>
        <v>1.9833152700333256E-2</v>
      </c>
      <c r="N1905" s="177">
        <f>IFERROR(_xll.qlIndexFixing(ONIndex1M,I1905,TRUE,_xll.ohTrigger(RecalcTrigger,Trigger1M)),NA())</f>
        <v>1.9116372380181268E-2</v>
      </c>
      <c r="O1905" s="44">
        <f>IFERROR(_xll.qlIndexFixing(ONIndex3M,I1905,TRUE,_xll.ohTrigger(RecalcTrigger,Trigger3M)),NA())</f>
        <v>1.9416525918889427E-2</v>
      </c>
      <c r="P1905" s="44">
        <f>IFERROR(_xll.qlIndexFixing(ONIndex6M,I1905,TRUE,_xll.ohTrigger(RecalcTrigger,Trigger6M)),NA())</f>
        <v>1.9562523971594636E-2</v>
      </c>
      <c r="Q1905" s="178">
        <f>IFERROR(_xll.qlIndexFixing(ONIndex1Y,I1905,TRUE,_xll.ohTrigger(RecalcTrigger,Trigger1Y)),NA())</f>
        <v>1.9811586659360669E-2</v>
      </c>
    </row>
    <row r="1906" spans="2:17" x14ac:dyDescent="0.2">
      <c r="B1906" s="39" t="s">
        <v>42</v>
      </c>
      <c r="D1906" s="42">
        <f>_xll.qlCalendarAdvance(Calendar,$D1905,B1906,"f",FALSE)</f>
        <v>52755</v>
      </c>
      <c r="E1906" s="172">
        <f>_xll.qlInterestRateIndexValueDate(IndexON,D1906)</f>
        <v>52755</v>
      </c>
      <c r="F1906" s="188">
        <f>IFERROR(_xll.qlIndexFixing(IndexON,D1906,TRUE,_xll.ohTrigger(RecalcTrigger,TriggerON)),NA())</f>
        <v>1.8624820448687185E-2</v>
      </c>
      <c r="H1906" s="42">
        <f>_xll.qlCalendarAdvance(Calendar,$H1905,B1906,"f",FALSE)</f>
        <v>52755</v>
      </c>
      <c r="I1906" s="172">
        <f>_xll.qlInterestRateIndexValueDate(Index1M,$H1906)</f>
        <v>52755</v>
      </c>
      <c r="J1906" s="177">
        <f>IFERROR(_xll.qlIndexFixing(Index1M,$H1906,TRUE,_xll.ohTrigger(RecalcTrigger,Trigger1M)),NA())</f>
        <v>1.9113119310615028E-2</v>
      </c>
      <c r="K1906" s="44">
        <f>IFERROR(_xll.qlIndexFixing(Index3M,H1906,TRUE,_xll.ohTrigger(RecalcTrigger,Trigger3M)),NA())</f>
        <v>1.9415800186804576E-2</v>
      </c>
      <c r="L1906" s="44">
        <f>IFERROR(_xll.qlIndexFixing(Index6M,$H1906,TRUE,_xll.ohTrigger(RecalcTrigger,Trigger6M)),NA())</f>
        <v>1.9568398219067328E-2</v>
      </c>
      <c r="M1906" s="178">
        <f>IFERROR(_xll.qlIndexFixing(Index1Y,$H1906,TRUE,_xll.ohTrigger(RecalcTrigger,Trigger1Y)),NA())</f>
        <v>1.982610864665113E-2</v>
      </c>
      <c r="N1906" s="177">
        <f>IFERROR(_xll.qlIndexFixing(ONIndex1M,I1906,TRUE,_xll.ohTrigger(RecalcTrigger,Trigger1M)),NA())</f>
        <v>1.9110633658534493E-2</v>
      </c>
      <c r="O1906" s="44">
        <f>IFERROR(_xll.qlIndexFixing(ONIndex3M,I1906,TRUE,_xll.ohTrigger(RecalcTrigger,Trigger3M)),NA())</f>
        <v>1.9410305385288984E-2</v>
      </c>
      <c r="P1906" s="44">
        <f>IFERROR(_xll.qlIndexFixing(ONIndex6M,I1906,TRUE,_xll.ohTrigger(RecalcTrigger,Trigger6M)),NA())</f>
        <v>1.955642960930426E-2</v>
      </c>
      <c r="Q1906" s="178">
        <f>IFERROR(_xll.qlIndexFixing(ONIndex1Y,I1906,TRUE,_xll.ohTrigger(RecalcTrigger,Trigger1Y)),NA())</f>
        <v>1.9805507584425008E-2</v>
      </c>
    </row>
    <row r="1907" spans="2:17" x14ac:dyDescent="0.2">
      <c r="B1907" s="39" t="s">
        <v>42</v>
      </c>
      <c r="D1907" s="42">
        <f>_xll.qlCalendarAdvance(Calendar,$D1906,B1907,"f",FALSE)</f>
        <v>52762</v>
      </c>
      <c r="E1907" s="172">
        <f>_xll.qlInterestRateIndexValueDate(IndexON,D1907)</f>
        <v>52762</v>
      </c>
      <c r="F1907" s="188">
        <f>IFERROR(_xll.qlIndexFixing(IndexON,D1907,TRUE,_xll.ohTrigger(RecalcTrigger,TriggerON)),NA())</f>
        <v>1.8619006539027927E-2</v>
      </c>
      <c r="H1907" s="42">
        <f>_xll.qlCalendarAdvance(Calendar,$H1906,B1907,"f",FALSE)</f>
        <v>52762</v>
      </c>
      <c r="I1907" s="172">
        <f>_xll.qlInterestRateIndexValueDate(Index1M,$H1907)</f>
        <v>52762</v>
      </c>
      <c r="J1907" s="177">
        <f>IFERROR(_xll.qlIndexFixing(Index1M,$H1907,TRUE,_xll.ohTrigger(RecalcTrigger,Trigger1M)),NA())</f>
        <v>1.9107274862025569E-2</v>
      </c>
      <c r="K1907" s="44">
        <f>IFERROR(_xll.qlIndexFixing(Index3M,H1907,TRUE,_xll.ohTrigger(RecalcTrigger,Trigger3M)),NA())</f>
        <v>1.9409331760758635E-2</v>
      </c>
      <c r="L1907" s="44">
        <f>IFERROR(_xll.qlIndexFixing(Index6M,$H1907,TRUE,_xll.ohTrigger(RecalcTrigger,Trigger6M)),NA())</f>
        <v>1.9561811965963606E-2</v>
      </c>
      <c r="M1907" s="178">
        <f>IFERROR(_xll.qlIndexFixing(Index1Y,$H1907,TRUE,_xll.ohTrigger(RecalcTrigger,Trigger1Y)),NA())</f>
        <v>1.9819032150825366E-2</v>
      </c>
      <c r="N1907" s="177">
        <f>IFERROR(_xll.qlIndexFixing(ONIndex1M,I1907,TRUE,_xll.ohTrigger(RecalcTrigger,Trigger1M)),NA())</f>
        <v>1.9104863398781147E-2</v>
      </c>
      <c r="O1907" s="44">
        <f>IFERROR(_xll.qlIndexFixing(ONIndex3M,I1907,TRUE,_xll.ohTrigger(RecalcTrigger,Trigger3M)),NA())</f>
        <v>1.940405595317829E-2</v>
      </c>
      <c r="P1907" s="44">
        <f>IFERROR(_xll.qlIndexFixing(ONIndex6M,I1907,TRUE,_xll.ohTrigger(RecalcTrigger,Trigger6M)),NA())</f>
        <v>1.9550304657148798E-2</v>
      </c>
      <c r="Q1907" s="178">
        <f>IFERROR(_xll.qlIndexFixing(ONIndex1Y,I1907,TRUE,_xll.ohTrigger(RecalcTrigger,Trigger1Y)),NA())</f>
        <v>1.9799396648656487E-2</v>
      </c>
    </row>
    <row r="1908" spans="2:17" x14ac:dyDescent="0.2">
      <c r="B1908" s="39" t="s">
        <v>42</v>
      </c>
      <c r="D1908" s="42">
        <f>_xll.qlCalendarAdvance(Calendar,$D1907,B1908,"f",FALSE)</f>
        <v>52769</v>
      </c>
      <c r="E1908" s="172">
        <f>_xll.qlInterestRateIndexValueDate(IndexON,D1908)</f>
        <v>52769</v>
      </c>
      <c r="F1908" s="188">
        <f>IFERROR(_xll.qlIndexFixing(IndexON,D1908,TRUE,_xll.ohTrigger(RecalcTrigger,TriggerON)),NA())</f>
        <v>1.8613164848000352E-2</v>
      </c>
      <c r="H1908" s="42">
        <f>_xll.qlCalendarAdvance(Calendar,$H1907,B1908,"f",FALSE)</f>
        <v>52769</v>
      </c>
      <c r="I1908" s="172">
        <f>_xll.qlInterestRateIndexValueDate(Index1M,$H1908)</f>
        <v>52769</v>
      </c>
      <c r="J1908" s="177">
        <f>IFERROR(_xll.qlIndexFixing(Index1M,$H1908,TRUE,_xll.ohTrigger(RecalcTrigger,Trigger1M)),NA())</f>
        <v>1.9101398830308335E-2</v>
      </c>
      <c r="K1908" s="44">
        <f>IFERROR(_xll.qlIndexFixing(Index3M,H1908,TRUE,_xll.ohTrigger(RecalcTrigger,Trigger3M)),NA())</f>
        <v>1.9402834306930985E-2</v>
      </c>
      <c r="L1908" s="44">
        <f>IFERROR(_xll.qlIndexFixing(Index6M,$H1908,TRUE,_xll.ohTrigger(RecalcTrigger,Trigger6M)),NA())</f>
        <v>1.9555194846056112E-2</v>
      </c>
      <c r="M1908" s="178">
        <f>IFERROR(_xll.qlIndexFixing(Index1Y,$H1908,TRUE,_xll.ohTrigger(RecalcTrigger,Trigger1Y)),NA())</f>
        <v>1.9811923213531868E-2</v>
      </c>
      <c r="N1908" s="177">
        <f>IFERROR(_xll.qlIndexFixing(ONIndex1M,I1908,TRUE,_xll.ohTrigger(RecalcTrigger,Trigger1M)),NA())</f>
        <v>1.9099061601083323E-2</v>
      </c>
      <c r="O1908" s="44">
        <f>IFERROR(_xll.qlIndexFixing(ONIndex3M,I1908,TRUE,_xll.ohTrigger(RecalcTrigger,Trigger3M)),NA())</f>
        <v>1.9397777622800483E-2</v>
      </c>
      <c r="P1908" s="44">
        <f>IFERROR(_xll.qlIndexFixing(ONIndex6M,I1908,TRUE,_xll.ohTrigger(RecalcTrigger,Trigger6M)),NA())</f>
        <v>1.9544149115047205E-2</v>
      </c>
      <c r="Q1908" s="178">
        <f>IFERROR(_xll.qlIndexFixing(ONIndex1Y,I1908,TRUE,_xll.ohTrigger(RecalcTrigger,Trigger1Y)),NA())</f>
        <v>1.9793253851811965E-2</v>
      </c>
    </row>
    <row r="1909" spans="2:17" x14ac:dyDescent="0.2">
      <c r="B1909" s="39" t="s">
        <v>42</v>
      </c>
      <c r="D1909" s="42">
        <f>_xll.qlCalendarAdvance(Calendar,$D1908,B1909,"f",FALSE)</f>
        <v>52776</v>
      </c>
      <c r="E1909" s="172">
        <f>_xll.qlInterestRateIndexValueDate(IndexON,D1909)</f>
        <v>52776</v>
      </c>
      <c r="F1909" s="188">
        <f>IFERROR(_xll.qlIndexFixing(IndexON,D1909,TRUE,_xll.ohTrigger(RecalcTrigger,TriggerON)),NA())</f>
        <v>1.8607295375766553E-2</v>
      </c>
      <c r="H1909" s="42">
        <f>_xll.qlCalendarAdvance(Calendar,$H1908,B1909,"f",FALSE)</f>
        <v>52776</v>
      </c>
      <c r="I1909" s="172">
        <f>_xll.qlInterestRateIndexValueDate(Index1M,$H1909)</f>
        <v>52776</v>
      </c>
      <c r="J1909" s="177">
        <f>IFERROR(_xll.qlIndexFixing(Index1M,$H1909,TRUE,_xll.ohTrigger(RecalcTrigger,Trigger1M)),NA())</f>
        <v>1.9095491215498438E-2</v>
      </c>
      <c r="K1909" s="44">
        <f>IFERROR(_xll.qlIndexFixing(Index3M,H1909,TRUE,_xll.ohTrigger(RecalcTrigger,Trigger3M)),NA())</f>
        <v>1.9396307825464334E-2</v>
      </c>
      <c r="L1909" s="44">
        <f>IFERROR(_xll.qlIndexFixing(Index6M,$H1909,TRUE,_xll.ohTrigger(RecalcTrigger,Trigger6M)),NA())</f>
        <v>1.9548546859649549E-2</v>
      </c>
      <c r="M1909" s="178">
        <f>IFERROR(_xll.qlIndexFixing(Index1Y,$H1909,TRUE,_xll.ohTrigger(RecalcTrigger,Trigger1Y)),NA())</f>
        <v>1.9804781835449647E-2</v>
      </c>
      <c r="N1909" s="177">
        <f>IFERROR(_xll.qlIndexFixing(ONIndex1M,I1909,TRUE,_xll.ohTrigger(RecalcTrigger,Trigger1M)),NA())</f>
        <v>1.9093228265522066E-2</v>
      </c>
      <c r="O1909" s="44">
        <f>IFERROR(_xll.qlIndexFixing(ONIndex3M,I1909,TRUE,_xll.ohTrigger(RecalcTrigger,Trigger3M)),NA())</f>
        <v>1.9391470393993471E-2</v>
      </c>
      <c r="P1909" s="44">
        <f>IFERROR(_xll.qlIndexFixing(ONIndex6M,I1909,TRUE,_xll.ohTrigger(RecalcTrigger,Trigger6M)),NA())</f>
        <v>1.9537962982756341E-2</v>
      </c>
      <c r="Q1909" s="178">
        <f>IFERROR(_xll.qlIndexFixing(ONIndex1Y,I1909,TRUE,_xll.ohTrigger(RecalcTrigger,Trigger1Y)),NA())</f>
        <v>1.9787079194053536E-2</v>
      </c>
    </row>
    <row r="1910" spans="2:17" x14ac:dyDescent="0.2">
      <c r="B1910" s="39" t="s">
        <v>42</v>
      </c>
      <c r="D1910" s="42">
        <f>_xll.qlCalendarAdvance(Calendar,$D1909,B1910,"f",FALSE)</f>
        <v>52783</v>
      </c>
      <c r="E1910" s="172">
        <f>_xll.qlInterestRateIndexValueDate(IndexON,D1910)</f>
        <v>52783</v>
      </c>
      <c r="F1910" s="188">
        <f>IFERROR(_xll.qlIndexFixing(IndexON,D1910,TRUE,_xll.ohTrigger(RecalcTrigger,TriggerON)),NA())</f>
        <v>1.860139812208339E-2</v>
      </c>
      <c r="H1910" s="42">
        <f>_xll.qlCalendarAdvance(Calendar,$H1909,B1910,"f",FALSE)</f>
        <v>52783</v>
      </c>
      <c r="I1910" s="172">
        <f>_xll.qlInterestRateIndexValueDate(Index1M,$H1910)</f>
        <v>52783</v>
      </c>
      <c r="J1910" s="177">
        <f>IFERROR(_xll.qlIndexFixing(Index1M,$H1910,TRUE,_xll.ohTrigger(RecalcTrigger,Trigger1M)),NA())</f>
        <v>1.9089623860950446E-2</v>
      </c>
      <c r="K1910" s="44">
        <f>IFERROR(_xll.qlIndexFixing(Index3M,H1910,TRUE,_xll.ohTrigger(RecalcTrigger,Trigger3M)),NA())</f>
        <v>1.9389752316499632E-2</v>
      </c>
      <c r="L1910" s="44">
        <f>IFERROR(_xll.qlIndexFixing(Index6M,$H1910,TRUE,_xll.ohTrigger(RecalcTrigger,Trigger6M)),NA())</f>
        <v>1.9541901538348203E-2</v>
      </c>
      <c r="M1910" s="178">
        <f>IFERROR(_xll.qlIndexFixing(Index1Y,$H1910,TRUE,_xll.ohTrigger(RecalcTrigger,Trigger1Y)),NA())</f>
        <v>1.9797608017260826E-2</v>
      </c>
      <c r="N1910" s="177">
        <f>IFERROR(_xll.qlIndexFixing(ONIndex1M,I1910,TRUE,_xll.ohTrigger(RecalcTrigger,Trigger1M)),NA())</f>
        <v>1.9087363391692147E-2</v>
      </c>
      <c r="O1910" s="44">
        <f>IFERROR(_xll.qlIndexFixing(ONIndex3M,I1910,TRUE,_xll.ohTrigger(RecalcTrigger,Trigger3M)),NA())</f>
        <v>1.9385134266757253E-2</v>
      </c>
      <c r="P1910" s="44">
        <f>IFERROR(_xll.qlIndexFixing(ONIndex6M,I1910,TRUE,_xll.ohTrigger(RecalcTrigger,Trigger6M)),NA())</f>
        <v>1.9531746260762484E-2</v>
      </c>
      <c r="Q1910" s="178">
        <f>IFERROR(_xll.qlIndexFixing(ONIndex1Y,I1910,TRUE,_xll.ohTrigger(RecalcTrigger,Trigger1Y)),NA())</f>
        <v>1.9780872675219108E-2</v>
      </c>
    </row>
    <row r="1911" spans="2:17" x14ac:dyDescent="0.2">
      <c r="B1911" s="39" t="s">
        <v>42</v>
      </c>
      <c r="D1911" s="42">
        <f>_xll.qlCalendarAdvance(Calendar,$D1910,B1911,"f",FALSE)</f>
        <v>52790</v>
      </c>
      <c r="E1911" s="172">
        <f>_xll.qlInterestRateIndexValueDate(IndexON,D1911)</f>
        <v>52790</v>
      </c>
      <c r="F1911" s="188">
        <f>IFERROR(_xll.qlIndexFixing(IndexON,D1911,TRUE,_xll.ohTrigger(RecalcTrigger,TriggerON)),NA())</f>
        <v>1.8595473087112957E-2</v>
      </c>
      <c r="H1911" s="42">
        <f>_xll.qlCalendarAdvance(Calendar,$H1910,B1911,"f",FALSE)</f>
        <v>52790</v>
      </c>
      <c r="I1911" s="172">
        <f>_xll.qlInterestRateIndexValueDate(Index1M,$H1911)</f>
        <v>52790</v>
      </c>
      <c r="J1911" s="177">
        <f>IFERROR(_xll.qlIndexFixing(Index1M,$H1911,TRUE,_xll.ohTrigger(RecalcTrigger,Trigger1M)),NA())</f>
        <v>1.908365051208025E-2</v>
      </c>
      <c r="K1911" s="44">
        <f>IFERROR(_xll.qlIndexFixing(Index3M,H1911,TRUE,_xll.ohTrigger(RecalcTrigger,Trigger3M)),NA())</f>
        <v>1.9383167780183119E-2</v>
      </c>
      <c r="L1911" s="44">
        <f>IFERROR(_xll.qlIndexFixing(Index6M,$H1911,TRUE,_xll.ohTrigger(RecalcTrigger,Trigger6M)),NA())</f>
        <v>1.9535189257657799E-2</v>
      </c>
      <c r="M1911" s="178">
        <f>IFERROR(_xll.qlIndexFixing(Index1Y,$H1911,TRUE,_xll.ohTrigger(RecalcTrigger,Trigger1Y)),NA())</f>
        <v>1.9790401759650633E-2</v>
      </c>
      <c r="N1911" s="177">
        <f>IFERROR(_xll.qlIndexFixing(ONIndex1M,I1911,TRUE,_xll.ohTrigger(RecalcTrigger,Trigger1M)),NA())</f>
        <v>1.9081466980160888E-2</v>
      </c>
      <c r="O1911" s="44">
        <f>IFERROR(_xll.qlIndexFixing(ONIndex3M,I1911,TRUE,_xll.ohTrigger(RecalcTrigger,Trigger3M)),NA())</f>
        <v>1.937876924133497E-2</v>
      </c>
      <c r="P1911" s="44">
        <f>IFERROR(_xll.qlIndexFixing(ONIndex6M,I1911,TRUE,_xll.ohTrigger(RecalcTrigger,Trigger6M)),NA())</f>
        <v>1.9525498948579356E-2</v>
      </c>
      <c r="Q1911" s="178">
        <f>IFERROR(_xll.qlIndexFixing(ONIndex1Y,I1911,TRUE,_xll.ohTrigger(RecalcTrigger,Trigger1Y)),NA())</f>
        <v>1.9774634295389726E-2</v>
      </c>
    </row>
    <row r="1912" spans="2:17" x14ac:dyDescent="0.2">
      <c r="B1912" s="39" t="s">
        <v>42</v>
      </c>
      <c r="D1912" s="42">
        <f>_xll.qlCalendarAdvance(Calendar,$D1911,B1912,"f",FALSE)</f>
        <v>52797</v>
      </c>
      <c r="E1912" s="172">
        <f>_xll.qlInterestRateIndexValueDate(IndexON,D1912)</f>
        <v>52797</v>
      </c>
      <c r="F1912" s="188">
        <f>IFERROR(_xll.qlIndexFixing(IndexON,D1912,TRUE,_xll.ohTrigger(RecalcTrigger,TriggerON)),NA())</f>
        <v>1.8589520270855253E-2</v>
      </c>
      <c r="H1912" s="42">
        <f>_xll.qlCalendarAdvance(Calendar,$H1911,B1912,"f",FALSE)</f>
        <v>52797</v>
      </c>
      <c r="I1912" s="172">
        <f>_xll.qlInterestRateIndexValueDate(Index1M,$H1912)</f>
        <v>52797</v>
      </c>
      <c r="J1912" s="177">
        <f>IFERROR(_xll.qlIndexFixing(Index1M,$H1912,TRUE,_xll.ohTrigger(RecalcTrigger,Trigger1M)),NA())</f>
        <v>1.9077645578708408E-2</v>
      </c>
      <c r="K1912" s="44">
        <f>IFERROR(_xll.qlIndexFixing(Index3M,H1912,TRUE,_xll.ohTrigger(RecalcTrigger,Trigger3M)),NA())</f>
        <v>1.9376554216655739E-2</v>
      </c>
      <c r="L1912" s="44">
        <f>IFERROR(_xll.qlIndexFixing(Index6M,$H1912,TRUE,_xll.ohTrigger(RecalcTrigger,Trigger6M)),NA())</f>
        <v>1.9528446109891875E-2</v>
      </c>
      <c r="M1912" s="178">
        <f>IFERROR(_xll.qlIndexFixing(Index1Y,$H1912,TRUE,_xll.ohTrigger(RecalcTrigger,Trigger1Y)),NA())</f>
        <v>1.9783163063307851E-2</v>
      </c>
      <c r="N1912" s="177">
        <f>IFERROR(_xll.qlIndexFixing(ONIndex1M,I1912,TRUE,_xll.ohTrigger(RecalcTrigger,Trigger1M)),NA())</f>
        <v>1.9075539030604105E-2</v>
      </c>
      <c r="O1912" s="44">
        <f>IFERROR(_xll.qlIndexFixing(ONIndex3M,I1912,TRUE,_xll.ohTrigger(RecalcTrigger,Trigger3M)),NA())</f>
        <v>1.9372375317483481E-2</v>
      </c>
      <c r="P1912" s="44">
        <f>IFERROR(_xll.qlIndexFixing(ONIndex6M,I1912,TRUE,_xll.ohTrigger(RecalcTrigger,Trigger6M)),NA())</f>
        <v>1.951922104661219E-2</v>
      </c>
      <c r="Q1912" s="178">
        <f>IFERROR(_xll.qlIndexFixing(ONIndex1Y,I1912,TRUE,_xll.ohTrigger(RecalcTrigger,Trigger1Y)),NA())</f>
        <v>1.9768364054646437E-2</v>
      </c>
    </row>
    <row r="1913" spans="2:17" x14ac:dyDescent="0.2">
      <c r="B1913" s="39" t="s">
        <v>42</v>
      </c>
      <c r="D1913" s="42">
        <f>_xll.qlCalendarAdvance(Calendar,$D1912,B1913,"f",FALSE)</f>
        <v>52804</v>
      </c>
      <c r="E1913" s="172">
        <f>_xll.qlInterestRateIndexValueDate(IndexON,D1913)</f>
        <v>52804</v>
      </c>
      <c r="F1913" s="188">
        <f>IFERROR(_xll.qlIndexFixing(IndexON,D1913,TRUE,_xll.ohTrigger(RecalcTrigger,TriggerON)),NA())</f>
        <v>1.8583539673229232E-2</v>
      </c>
      <c r="H1913" s="42">
        <f>_xll.qlCalendarAdvance(Calendar,$H1912,B1913,"f",FALSE)</f>
        <v>52804</v>
      </c>
      <c r="I1913" s="172">
        <f>_xll.qlInterestRateIndexValueDate(Index1M,$H1913)</f>
        <v>52804</v>
      </c>
      <c r="J1913" s="177">
        <f>IFERROR(_xll.qlIndexFixing(Index1M,$H1913,TRUE,_xll.ohTrigger(RecalcTrigger,Trigger1M)),NA())</f>
        <v>1.9071609060881983E-2</v>
      </c>
      <c r="K1913" s="44">
        <f>IFERROR(_xll.qlIndexFixing(Index3M,H1913,TRUE,_xll.ohTrigger(RecalcTrigger,Trigger3M)),NA())</f>
        <v>1.9369911626062847E-2</v>
      </c>
      <c r="L1913" s="44">
        <f>IFERROR(_xll.qlIndexFixing(Index6M,$H1913,TRUE,_xll.ohTrigger(RecalcTrigger,Trigger6M)),NA())</f>
        <v>1.9521672095360959E-2</v>
      </c>
      <c r="M1913" s="178">
        <f>IFERROR(_xll.qlIndexFixing(Index1Y,$H1913,TRUE,_xll.ohTrigger(RecalcTrigger,Trigger1Y)),NA())</f>
        <v>1.9775891928923706E-2</v>
      </c>
      <c r="N1913" s="177">
        <f>IFERROR(_xll.qlIndexFixing(ONIndex1M,I1913,TRUE,_xll.ohTrigger(RecalcTrigger,Trigger1M)),NA())</f>
        <v>1.9069579542940751E-2</v>
      </c>
      <c r="O1913" s="44">
        <f>IFERROR(_xll.qlIndexFixing(ONIndex3M,I1913,TRUE,_xll.ohTrigger(RecalcTrigger,Trigger3M)),NA())</f>
        <v>1.9365952495040695E-2</v>
      </c>
      <c r="P1913" s="44">
        <f>IFERROR(_xll.qlIndexFixing(ONIndex6M,I1913,TRUE,_xll.ohTrigger(RecalcTrigger,Trigger6M)),NA())</f>
        <v>1.9512912554617845E-2</v>
      </c>
      <c r="Q1913" s="178">
        <f>IFERROR(_xll.qlIndexFixing(ONIndex1Y,I1913,TRUE,_xll.ohTrigger(RecalcTrigger,Trigger1Y)),NA())</f>
        <v>1.9762061952827148E-2</v>
      </c>
    </row>
    <row r="1914" spans="2:17" x14ac:dyDescent="0.2">
      <c r="B1914" s="39" t="s">
        <v>42</v>
      </c>
      <c r="D1914" s="42">
        <f>_xll.qlCalendarAdvance(Calendar,$D1913,B1914,"f",FALSE)</f>
        <v>52811</v>
      </c>
      <c r="E1914" s="172">
        <f>_xll.qlInterestRateIndexValueDate(IndexON,D1914)</f>
        <v>52811</v>
      </c>
      <c r="F1914" s="188">
        <f>IFERROR(_xll.qlIndexFixing(IndexON,D1914,TRUE,_xll.ohTrigger(RecalcTrigger,TriggerON)),NA())</f>
        <v>1.8577531294315941E-2</v>
      </c>
      <c r="H1914" s="42">
        <f>_xll.qlCalendarAdvance(Calendar,$H1913,B1914,"f",FALSE)</f>
        <v>52811</v>
      </c>
      <c r="I1914" s="172">
        <f>_xll.qlInterestRateIndexValueDate(Index1M,$H1914)</f>
        <v>52811</v>
      </c>
      <c r="J1914" s="177">
        <f>IFERROR(_xll.qlIndexFixing(Index1M,$H1914,TRUE,_xll.ohTrigger(RecalcTrigger,Trigger1M)),NA())</f>
        <v>1.9065540958658488E-2</v>
      </c>
      <c r="K1914" s="44">
        <f>IFERROR(_xll.qlIndexFixing(Index3M,H1914,TRUE,_xll.ohTrigger(RecalcTrigger,Trigger3M)),NA())</f>
        <v>1.9363240008549804E-2</v>
      </c>
      <c r="L1914" s="44">
        <f>IFERROR(_xll.qlIndexFixing(Index6M,$H1914,TRUE,_xll.ohTrigger(RecalcTrigger,Trigger6M)),NA())</f>
        <v>1.9514867214379551E-2</v>
      </c>
      <c r="M1914" s="178">
        <f>IFERROR(_xll.qlIndexFixing(Index1Y,$H1914,TRUE,_xll.ohTrigger(RecalcTrigger,Trigger1Y)),NA())</f>
        <v>1.9768588357192751E-2</v>
      </c>
      <c r="N1914" s="177">
        <f>IFERROR(_xll.qlIndexFixing(ONIndex1M,I1914,TRUE,_xll.ohTrigger(RecalcTrigger,Trigger1M)),NA())</f>
        <v>1.9063588517413965E-2</v>
      </c>
      <c r="O1914" s="44">
        <f>IFERROR(_xll.qlIndexFixing(ONIndex3M,I1914,TRUE,_xll.ohTrigger(RecalcTrigger,Trigger3M)),NA())</f>
        <v>1.9359500774492888E-2</v>
      </c>
      <c r="P1914" s="44">
        <f>IFERROR(_xll.qlIndexFixing(ONIndex6M,I1914,TRUE,_xll.ohTrigger(RecalcTrigger,Trigger6M)),NA())</f>
        <v>1.9506573472677369E-2</v>
      </c>
      <c r="Q1914" s="178">
        <f>IFERROR(_xll.qlIndexFixing(ONIndex1Y,I1914,TRUE,_xll.ohTrigger(RecalcTrigger,Trigger1Y)),NA())</f>
        <v>1.9755727990012906E-2</v>
      </c>
    </row>
    <row r="1915" spans="2:17" x14ac:dyDescent="0.2">
      <c r="B1915" s="39" t="s">
        <v>42</v>
      </c>
      <c r="D1915" s="42">
        <f>_xll.qlCalendarAdvance(Calendar,$D1914,B1915,"f",FALSE)</f>
        <v>52818</v>
      </c>
      <c r="E1915" s="172">
        <f>_xll.qlInterestRateIndexValueDate(IndexON,D1915)</f>
        <v>52818</v>
      </c>
      <c r="F1915" s="188">
        <f>IFERROR(_xll.qlIndexFixing(IndexON,D1915,TRUE,_xll.ohTrigger(RecalcTrigger,TriggerON)),NA())</f>
        <v>1.8571495133953286E-2</v>
      </c>
      <c r="H1915" s="42">
        <f>_xll.qlCalendarAdvance(Calendar,$H1914,B1915,"f",FALSE)</f>
        <v>52818</v>
      </c>
      <c r="I1915" s="172">
        <f>_xll.qlInterestRateIndexValueDate(Index1M,$H1915)</f>
        <v>52818</v>
      </c>
      <c r="J1915" s="177">
        <f>IFERROR(_xll.qlIndexFixing(Index1M,$H1915,TRUE,_xll.ohTrigger(RecalcTrigger,Trigger1M)),NA())</f>
        <v>1.9059441272082367E-2</v>
      </c>
      <c r="K1915" s="44">
        <f>IFERROR(_xll.qlIndexFixing(Index3M,H1915,TRUE,_xll.ohTrigger(RecalcTrigger,Trigger3M)),NA())</f>
        <v>1.9356539364262838E-2</v>
      </c>
      <c r="L1915" s="44">
        <f>IFERROR(_xll.qlIndexFixing(Index6M,$H1915,TRUE,_xll.ohTrigger(RecalcTrigger,Trigger6M)),NA())</f>
        <v>1.95080314672617E-2</v>
      </c>
      <c r="M1915" s="178">
        <f>IFERROR(_xll.qlIndexFixing(Index1Y,$H1915,TRUE,_xll.ohTrigger(RecalcTrigger,Trigger1Y)),NA())</f>
        <v>1.9761252348812652E-2</v>
      </c>
      <c r="N1915" s="177">
        <f>IFERROR(_xll.qlIndexFixing(ONIndex1M,I1915,TRUE,_xll.ohTrigger(RecalcTrigger,Trigger1M)),NA())</f>
        <v>1.9057565953780609E-2</v>
      </c>
      <c r="O1915" s="44">
        <f>IFERROR(_xll.qlIndexFixing(ONIndex3M,I1915,TRUE,_xll.ohTrigger(RecalcTrigger,Trigger3M)),NA())</f>
        <v>1.9353020155515877E-2</v>
      </c>
      <c r="P1915" s="44">
        <f>IFERROR(_xll.qlIndexFixing(ONIndex6M,I1915,TRUE,_xll.ohTrigger(RecalcTrigger,Trigger6M)),NA())</f>
        <v>1.9500203800709714E-2</v>
      </c>
      <c r="Q1915" s="178">
        <f>IFERROR(_xll.qlIndexFixing(ONIndex1Y,I1915,TRUE,_xll.ohTrigger(RecalcTrigger,Trigger1Y)),NA())</f>
        <v>1.9749362166284756E-2</v>
      </c>
    </row>
    <row r="1916" spans="2:17" x14ac:dyDescent="0.2">
      <c r="B1916" s="39" t="s">
        <v>42</v>
      </c>
      <c r="D1916" s="42">
        <f>_xll.qlCalendarAdvance(Calendar,$D1915,B1916,"f",FALSE)</f>
        <v>52825</v>
      </c>
      <c r="E1916" s="172">
        <f>_xll.qlInterestRateIndexValueDate(IndexON,D1916)</f>
        <v>52825</v>
      </c>
      <c r="F1916" s="188">
        <f>IFERROR(_xll.qlIndexFixing(IndexON,D1916,TRUE,_xll.ohTrigger(RecalcTrigger,TriggerON)),NA())</f>
        <v>1.8565431192384407E-2</v>
      </c>
      <c r="H1916" s="42">
        <f>_xll.qlCalendarAdvance(Calendar,$H1915,B1916,"f",FALSE)</f>
        <v>52825</v>
      </c>
      <c r="I1916" s="172">
        <f>_xll.qlInterestRateIndexValueDate(Index1M,$H1916)</f>
        <v>52825</v>
      </c>
      <c r="J1916" s="177">
        <f>IFERROR(_xll.qlIndexFixing(Index1M,$H1916,TRUE,_xll.ohTrigger(RecalcTrigger,Trigger1M)),NA())</f>
        <v>1.9053310001198066E-2</v>
      </c>
      <c r="K1916" s="44">
        <f>IFERROR(_xll.qlIndexFixing(Index3M,H1916,TRUE,_xll.ohTrigger(RecalcTrigger,Trigger3M)),NA())</f>
        <v>1.9349809693346431E-2</v>
      </c>
      <c r="L1916" s="44">
        <f>IFERROR(_xll.qlIndexFixing(Index6M,$H1916,TRUE,_xll.ohTrigger(RecalcTrigger,Trigger6M)),NA())</f>
        <v>1.9501164854323669E-2</v>
      </c>
      <c r="M1916" s="178">
        <f>IFERROR(_xll.qlIndexFixing(Index1Y,$H1916,TRUE,_xll.ohTrigger(RecalcTrigger,Trigger1Y)),NA())</f>
        <v>1.9753883904484404E-2</v>
      </c>
      <c r="N1916" s="177">
        <f>IFERROR(_xll.qlIndexFixing(ONIndex1M,I1916,TRUE,_xll.ohTrigger(RecalcTrigger,Trigger1M)),NA())</f>
        <v>1.9051511852364866E-2</v>
      </c>
      <c r="O1916" s="44">
        <f>IFERROR(_xll.qlIndexFixing(ONIndex3M,I1916,TRUE,_xll.ohTrigger(RecalcTrigger,Trigger3M)),NA())</f>
        <v>1.9346510637947567E-2</v>
      </c>
      <c r="P1916" s="44">
        <f>IFERROR(_xll.qlIndexFixing(ONIndex6M,I1916,TRUE,_xll.ohTrigger(RecalcTrigger,Trigger6M)),NA())</f>
        <v>1.9493803538714882E-2</v>
      </c>
      <c r="Q1916" s="178">
        <f>IFERROR(_xll.qlIndexFixing(ONIndex1Y,I1916,TRUE,_xll.ohTrigger(RecalcTrigger,Trigger1Y)),NA())</f>
        <v>1.9742964481561653E-2</v>
      </c>
    </row>
    <row r="1917" spans="2:17" x14ac:dyDescent="0.2">
      <c r="B1917" s="39" t="s">
        <v>42</v>
      </c>
      <c r="D1917" s="42">
        <f>_xll.qlCalendarAdvance(Calendar,$D1916,B1917,"f",FALSE)</f>
        <v>52832</v>
      </c>
      <c r="E1917" s="172">
        <f>_xll.qlInterestRateIndexValueDate(IndexON,D1917)</f>
        <v>52832</v>
      </c>
      <c r="F1917" s="188">
        <f>IFERROR(_xll.qlIndexFixing(IndexON,D1917,TRUE,_xll.ohTrigger(RecalcTrigger,TriggerON)),NA())</f>
        <v>1.8559339469609304E-2</v>
      </c>
      <c r="H1917" s="42">
        <f>_xll.qlCalendarAdvance(Calendar,$H1916,B1917,"f",FALSE)</f>
        <v>52832</v>
      </c>
      <c r="I1917" s="172">
        <f>_xll.qlInterestRateIndexValueDate(Index1M,$H1917)</f>
        <v>52832</v>
      </c>
      <c r="J1917" s="177">
        <f>IFERROR(_xll.qlIndexFixing(Index1M,$H1917,TRUE,_xll.ohTrigger(RecalcTrigger,Trigger1M)),NA())</f>
        <v>1.9047147146063106E-2</v>
      </c>
      <c r="K1917" s="44">
        <f>IFERROR(_xll.qlIndexFixing(Index3M,H1917,TRUE,_xll.ohTrigger(RecalcTrigger,Trigger3M)),NA())</f>
        <v>1.9343050995951214E-2</v>
      </c>
      <c r="L1917" s="44">
        <f>IFERROR(_xll.qlIndexFixing(Index6M,$H1917,TRUE,_xll.ohTrigger(RecalcTrigger,Trigger6M)),NA())</f>
        <v>1.9494267375882588E-2</v>
      </c>
      <c r="M1917" s="178">
        <f>IFERROR(_xll.qlIndexFixing(Index1Y,$H1917,TRUE,_xll.ohTrigger(RecalcTrigger,Trigger1Y)),NA())</f>
        <v>1.9746483024911443E-2</v>
      </c>
      <c r="N1917" s="177">
        <f>IFERROR(_xll.qlIndexFixing(ONIndex1M,I1917,TRUE,_xll.ohTrigger(RecalcTrigger,Trigger1M)),NA())</f>
        <v>1.90454262129236E-2</v>
      </c>
      <c r="O1917" s="44">
        <f>IFERROR(_xll.qlIndexFixing(ONIndex3M,I1917,TRUE,_xll.ohTrigger(RecalcTrigger,Trigger3M)),NA())</f>
        <v>1.9339972222193191E-2</v>
      </c>
      <c r="P1917" s="44">
        <f>IFERROR(_xll.qlIndexFixing(ONIndex6M,I1917,TRUE,_xll.ohTrigger(RecalcTrigger,Trigger6M)),NA())</f>
        <v>1.9487372686773918E-2</v>
      </c>
      <c r="Q1917" s="178">
        <f>IFERROR(_xll.qlIndexFixing(ONIndex1Y,I1917,TRUE,_xll.ohTrigger(RecalcTrigger,Trigger1Y)),NA())</f>
        <v>1.9736534935843597E-2</v>
      </c>
    </row>
    <row r="1918" spans="2:17" x14ac:dyDescent="0.2">
      <c r="B1918" s="39" t="s">
        <v>42</v>
      </c>
      <c r="D1918" s="42">
        <f>_xll.qlCalendarAdvance(Calendar,$D1917,B1918,"f",FALSE)</f>
        <v>52839</v>
      </c>
      <c r="E1918" s="172">
        <f>_xll.qlInterestRateIndexValueDate(IndexON,D1918)</f>
        <v>52839</v>
      </c>
      <c r="F1918" s="188">
        <f>IFERROR(_xll.qlIndexFixing(IndexON,D1918,TRUE,_xll.ohTrigger(RecalcTrigger,TriggerON)),NA())</f>
        <v>1.8553219965384837E-2</v>
      </c>
      <c r="H1918" s="42">
        <f>_xll.qlCalendarAdvance(Calendar,$H1917,B1918,"f",FALSE)</f>
        <v>52839</v>
      </c>
      <c r="I1918" s="172">
        <f>_xll.qlInterestRateIndexValueDate(Index1M,$H1918)</f>
        <v>52839</v>
      </c>
      <c r="J1918" s="177">
        <f>IFERROR(_xll.qlIndexFixing(Index1M,$H1918,TRUE,_xll.ohTrigger(RecalcTrigger,Trigger1M)),NA())</f>
        <v>1.9040952706721924E-2</v>
      </c>
      <c r="K1918" s="44">
        <f>IFERROR(_xll.qlIndexFixing(Index3M,H1918,TRUE,_xll.ohTrigger(RecalcTrigger,Trigger3M)),NA())</f>
        <v>1.933626327222079E-2</v>
      </c>
      <c r="L1918" s="44">
        <f>IFERROR(_xll.qlIndexFixing(Index6M,$H1918,TRUE,_xll.ohTrigger(RecalcTrigger,Trigger6M)),NA())</f>
        <v>1.9487312803358525E-2</v>
      </c>
      <c r="M1918" s="178">
        <f>IFERROR(_xll.qlIndexFixing(Index1Y,$H1918,TRUE,_xll.ohTrigger(RecalcTrigger,Trigger1Y)),NA())</f>
        <v>1.9739049710801204E-2</v>
      </c>
      <c r="N1918" s="177">
        <f>IFERROR(_xll.qlIndexFixing(ONIndex1M,I1918,TRUE,_xll.ohTrigger(RecalcTrigger,Trigger1M)),NA())</f>
        <v>1.9039309035375762E-2</v>
      </c>
      <c r="O1918" s="44">
        <f>IFERROR(_xll.qlIndexFixing(ONIndex3M,I1918,TRUE,_xll.ohTrigger(RecalcTrigger,Trigger3M)),NA())</f>
        <v>1.9333404908090657E-2</v>
      </c>
      <c r="P1918" s="44">
        <f>IFERROR(_xll.qlIndexFixing(ONIndex6M,I1918,TRUE,_xll.ohTrigger(RecalcTrigger,Trigger6M)),NA())</f>
        <v>1.9480911244967869E-2</v>
      </c>
      <c r="Q1918" s="178">
        <f>IFERROR(_xll.qlIndexFixing(ONIndex1Y,I1918,TRUE,_xll.ohTrigger(RecalcTrigger,Trigger1Y)),NA())</f>
        <v>1.9730073529130587E-2</v>
      </c>
    </row>
    <row r="1919" spans="2:17" x14ac:dyDescent="0.2">
      <c r="B1919" s="39" t="s">
        <v>42</v>
      </c>
      <c r="D1919" s="42">
        <f>_xll.qlCalendarAdvance(Calendar,$D1918,B1919,"f",FALSE)</f>
        <v>52846</v>
      </c>
      <c r="E1919" s="172">
        <f>_xll.qlInterestRateIndexValueDate(IndexON,D1919)</f>
        <v>52846</v>
      </c>
      <c r="F1919" s="188">
        <f>IFERROR(_xll.qlIndexFixing(IndexON,D1919,TRUE,_xll.ohTrigger(RecalcTrigger,TriggerON)),NA())</f>
        <v>1.8547072679792054E-2</v>
      </c>
      <c r="H1919" s="42">
        <f>_xll.qlCalendarAdvance(Calendar,$H1918,B1919,"f",FALSE)</f>
        <v>52846</v>
      </c>
      <c r="I1919" s="172">
        <f>_xll.qlInterestRateIndexValueDate(Index1M,$H1919)</f>
        <v>52846</v>
      </c>
      <c r="J1919" s="177">
        <f>IFERROR(_xll.qlIndexFixing(Index1M,$H1919,TRUE,_xll.ohTrigger(RecalcTrigger,Trigger1M)),NA())</f>
        <v>1.9034678007744648E-2</v>
      </c>
      <c r="K1919" s="44">
        <f>IFERROR(_xll.qlIndexFixing(Index3M,H1919,TRUE,_xll.ohTrigger(RecalcTrigger,Trigger3M)),NA())</f>
        <v>1.9329427907922789E-2</v>
      </c>
      <c r="L1919" s="44">
        <f>IFERROR(_xll.qlIndexFixing(Index6M,$H1919,TRUE,_xll.ohTrigger(RecalcTrigger,Trigger6M)),NA())</f>
        <v>1.9480347834218072E-2</v>
      </c>
      <c r="M1919" s="178">
        <f>IFERROR(_xll.qlIndexFixing(Index1Y,$H1919,TRUE,_xll.ohTrigger(RecalcTrigger,Trigger1Y)),NA())</f>
        <v>1.9731583962863786E-2</v>
      </c>
      <c r="N1919" s="177">
        <f>IFERROR(_xll.qlIndexFixing(ONIndex1M,I1919,TRUE,_xll.ohTrigger(RecalcTrigger,Trigger1M)),NA())</f>
        <v>1.9033160320045539E-2</v>
      </c>
      <c r="O1919" s="44">
        <f>IFERROR(_xll.qlIndexFixing(ONIndex3M,I1919,TRUE,_xll.ohTrigger(RecalcTrigger,Trigger3M)),NA())</f>
        <v>1.9326808695558917E-2</v>
      </c>
      <c r="P1919" s="44">
        <f>IFERROR(_xll.qlIndexFixing(ONIndex6M,I1919,TRUE,_xll.ohTrigger(RecalcTrigger,Trigger6M)),NA())</f>
        <v>1.9474419213215688E-2</v>
      </c>
      <c r="Q1919" s="178">
        <f>IFERROR(_xll.qlIndexFixing(ONIndex1Y,I1919,TRUE,_xll.ohTrigger(RecalcTrigger,Trigger1Y)),NA())</f>
        <v>1.9723580261422624E-2</v>
      </c>
    </row>
    <row r="1920" spans="2:17" x14ac:dyDescent="0.2">
      <c r="B1920" s="39" t="s">
        <v>42</v>
      </c>
      <c r="D1920" s="42">
        <f>_xll.qlCalendarAdvance(Calendar,$D1919,B1920,"f",FALSE)</f>
        <v>52853</v>
      </c>
      <c r="E1920" s="172">
        <f>_xll.qlInterestRateIndexValueDate(IndexON,D1920)</f>
        <v>52853</v>
      </c>
      <c r="F1920" s="188">
        <f>IFERROR(_xll.qlIndexFixing(IndexON,D1920,TRUE,_xll.ohTrigger(RecalcTrigger,TriggerON)),NA())</f>
        <v>1.8540897612912E-2</v>
      </c>
      <c r="H1920" s="42">
        <f>_xll.qlCalendarAdvance(Calendar,$H1919,B1920,"f",FALSE)</f>
        <v>52853</v>
      </c>
      <c r="I1920" s="172">
        <f>_xll.qlInterestRateIndexValueDate(Index1M,$H1920)</f>
        <v>52853</v>
      </c>
      <c r="J1920" s="177">
        <f>IFERROR(_xll.qlIndexFixing(Index1M,$H1920,TRUE,_xll.ohTrigger(RecalcTrigger,Trigger1M)),NA())</f>
        <v>1.9028422982046583E-2</v>
      </c>
      <c r="K1920" s="44">
        <f>IFERROR(_xll.qlIndexFixing(Index3M,H1920,TRUE,_xll.ohTrigger(RecalcTrigger,Trigger3M)),NA())</f>
        <v>1.9322584566729313E-2</v>
      </c>
      <c r="L1920" s="44">
        <f>IFERROR(_xll.qlIndexFixing(Index6M,$H1920,TRUE,_xll.ohTrigger(RecalcTrigger,Trigger6M)),NA())</f>
        <v>1.9473365487377787E-2</v>
      </c>
      <c r="M1920" s="178">
        <f>IFERROR(_xll.qlIndexFixing(Index1Y,$H1920,TRUE,_xll.ohTrigger(RecalcTrigger,Trigger1Y)),NA())</f>
        <v>1.9724085781812173E-2</v>
      </c>
      <c r="N1920" s="177">
        <f>IFERROR(_xll.qlIndexFixing(ONIndex1M,I1920,TRUE,_xll.ohTrigger(RecalcTrigger,Trigger1M)),NA())</f>
        <v>1.9026980066527699E-2</v>
      </c>
      <c r="O1920" s="44">
        <f>IFERROR(_xll.qlIndexFixing(ONIndex3M,I1920,TRUE,_xll.ohTrigger(RecalcTrigger,Trigger3M)),NA())</f>
        <v>1.9320183584679018E-2</v>
      </c>
      <c r="P1920" s="44">
        <f>IFERROR(_xll.qlIndexFixing(ONIndex6M,I1920,TRUE,_xll.ohTrigger(RecalcTrigger,Trigger6M)),NA())</f>
        <v>1.9467896591517375E-2</v>
      </c>
      <c r="Q1920" s="178">
        <f>IFERROR(_xll.qlIndexFixing(ONIndex1Y,I1920,TRUE,_xll.ohTrigger(RecalcTrigger,Trigger1Y)),NA())</f>
        <v>1.9717055132719707E-2</v>
      </c>
    </row>
    <row r="1921" spans="2:17" x14ac:dyDescent="0.2">
      <c r="B1921" s="39" t="s">
        <v>42</v>
      </c>
      <c r="D1921" s="42">
        <f>_xll.qlCalendarAdvance(Calendar,$D1920,B1921,"f",FALSE)</f>
        <v>52860</v>
      </c>
      <c r="E1921" s="172">
        <f>_xll.qlInterestRateIndexValueDate(IndexON,D1921)</f>
        <v>52860</v>
      </c>
      <c r="F1921" s="188">
        <f>IFERROR(_xll.qlIndexFixing(IndexON,D1921,TRUE,_xll.ohTrigger(RecalcTrigger,TriggerON)),NA())</f>
        <v>1.8534694764906767E-2</v>
      </c>
      <c r="H1921" s="42">
        <f>_xll.qlCalendarAdvance(Calendar,$H1920,B1921,"f",FALSE)</f>
        <v>52860</v>
      </c>
      <c r="I1921" s="172">
        <f>_xll.qlInterestRateIndexValueDate(Index1M,$H1921)</f>
        <v>52860</v>
      </c>
      <c r="J1921" s="177">
        <f>IFERROR(_xll.qlIndexFixing(Index1M,$H1921,TRUE,_xll.ohTrigger(RecalcTrigger,Trigger1M)),NA())</f>
        <v>1.9022136373825882E-2</v>
      </c>
      <c r="K1921" s="44">
        <f>IFERROR(_xll.qlIndexFixing(Index3M,H1921,TRUE,_xll.ohTrigger(RecalcTrigger,Trigger3M)),NA())</f>
        <v>1.931571220104137E-2</v>
      </c>
      <c r="L1921" s="44">
        <f>IFERROR(_xll.qlIndexFixing(Index6M,$H1921,TRUE,_xll.ohTrigger(RecalcTrigger,Trigger6M)),NA())</f>
        <v>1.9466352280766812E-2</v>
      </c>
      <c r="M1921" s="178">
        <f>IFERROR(_xll.qlIndexFixing(Index1Y,$H1921,TRUE,_xll.ohTrigger(RecalcTrigger,Trigger1Y)),NA())</f>
        <v>1.971655516836246E-2</v>
      </c>
      <c r="N1921" s="177">
        <f>IFERROR(_xll.qlIndexFixing(ONIndex1M,I1921,TRUE,_xll.ohTrigger(RecalcTrigger,Trigger1M)),NA())</f>
        <v>1.9020768275227473E-2</v>
      </c>
      <c r="O1921" s="44">
        <f>IFERROR(_xll.qlIndexFixing(ONIndex3M,I1921,TRUE,_xll.ohTrigger(RecalcTrigger,Trigger3M)),NA())</f>
        <v>1.9313529575450961E-2</v>
      </c>
      <c r="P1921" s="44">
        <f>IFERROR(_xll.qlIndexFixing(ONIndex6M,I1921,TRUE,_xll.ohTrigger(RecalcTrigger,Trigger6M)),NA())</f>
        <v>1.9461343379791884E-2</v>
      </c>
      <c r="Q1921" s="178">
        <f>IFERROR(_xll.qlIndexFixing(ONIndex1Y,I1921,TRUE,_xll.ohTrigger(RecalcTrigger,Trigger1Y)),NA())</f>
        <v>1.9710498143021837E-2</v>
      </c>
    </row>
    <row r="1922" spans="2:17" x14ac:dyDescent="0.2">
      <c r="B1922" s="39" t="s">
        <v>42</v>
      </c>
      <c r="D1922" s="42">
        <f>_xll.qlCalendarAdvance(Calendar,$D1921,B1922,"f",FALSE)</f>
        <v>52867</v>
      </c>
      <c r="E1922" s="172">
        <f>_xll.qlInterestRateIndexValueDate(IndexON,D1922)</f>
        <v>52867</v>
      </c>
      <c r="F1922" s="188">
        <f>IFERROR(_xll.qlIndexFixing(IndexON,D1922,TRUE,_xll.ohTrigger(RecalcTrigger,TriggerON)),NA())</f>
        <v>1.8528464135452172E-2</v>
      </c>
      <c r="H1922" s="42">
        <f>_xll.qlCalendarAdvance(Calendar,$H1921,B1922,"f",FALSE)</f>
        <v>52867</v>
      </c>
      <c r="I1922" s="172">
        <f>_xll.qlInterestRateIndexValueDate(Index1M,$H1922)</f>
        <v>52867</v>
      </c>
      <c r="J1922" s="177">
        <f>IFERROR(_xll.qlIndexFixing(Index1M,$H1922,TRUE,_xll.ohTrigger(RecalcTrigger,Trigger1M)),NA())</f>
        <v>1.9015818183128474E-2</v>
      </c>
      <c r="K1922" s="44">
        <f>IFERROR(_xll.qlIndexFixing(Index3M,H1922,TRUE,_xll.ohTrigger(RecalcTrigger,Trigger3M)),NA())</f>
        <v>1.9308822116943909E-2</v>
      </c>
      <c r="L1922" s="44">
        <f>IFERROR(_xll.qlIndexFixing(Index6M,$H1922,TRUE,_xll.ohTrigger(RecalcTrigger,Trigger6M)),NA())</f>
        <v>1.9459308214704405E-2</v>
      </c>
      <c r="M1922" s="178">
        <f>IFERROR(_xll.qlIndexFixing(Index1Y,$H1922,TRUE,_xll.ohTrigger(RecalcTrigger,Trigger1Y)),NA())</f>
        <v>1.9708992123234292E-2</v>
      </c>
      <c r="N1922" s="177">
        <f>IFERROR(_xll.qlIndexFixing(ONIndex1M,I1922,TRUE,_xll.ohTrigger(RecalcTrigger,Trigger1M)),NA())</f>
        <v>1.9014524945901723E-2</v>
      </c>
      <c r="O1922" s="44">
        <f>IFERROR(_xll.qlIndexFixing(ONIndex3M,I1922,TRUE,_xll.ohTrigger(RecalcTrigger,Trigger3M)),NA())</f>
        <v>1.9306846667874744E-2</v>
      </c>
      <c r="P1922" s="44">
        <f>IFERROR(_xll.qlIndexFixing(ONIndex6M,I1922,TRUE,_xll.ohTrigger(RecalcTrigger,Trigger6M)),NA())</f>
        <v>1.9454759578120262E-2</v>
      </c>
      <c r="Q1922" s="178">
        <f>IFERROR(_xll.qlIndexFixing(ONIndex1Y,I1922,TRUE,_xll.ohTrigger(RecalcTrigger,Trigger1Y)),NA())</f>
        <v>1.970390929241006E-2</v>
      </c>
    </row>
    <row r="1923" spans="2:17" x14ac:dyDescent="0.2">
      <c r="B1923" s="39" t="s">
        <v>42</v>
      </c>
      <c r="D1923" s="42">
        <f>_xll.qlCalendarAdvance(Calendar,$D1922,B1923,"f",FALSE)</f>
        <v>52874</v>
      </c>
      <c r="E1923" s="172">
        <f>_xll.qlInterestRateIndexValueDate(IndexON,D1923)</f>
        <v>52874</v>
      </c>
      <c r="F1923" s="188">
        <f>IFERROR(_xll.qlIndexFixing(IndexON,D1923,TRUE,_xll.ohTrigger(RecalcTrigger,TriggerON)),NA())</f>
        <v>1.8522205724710306E-2</v>
      </c>
      <c r="H1923" s="42">
        <f>_xll.qlCalendarAdvance(Calendar,$H1922,B1923,"f",FALSE)</f>
        <v>52874</v>
      </c>
      <c r="I1923" s="172">
        <f>_xll.qlInterestRateIndexValueDate(Index1M,$H1923)</f>
        <v>52874</v>
      </c>
      <c r="J1923" s="177">
        <f>IFERROR(_xll.qlIndexFixing(Index1M,$H1923,TRUE,_xll.ohTrigger(RecalcTrigger,Trigger1M)),NA())</f>
        <v>1.9009506748679624E-2</v>
      </c>
      <c r="K1923" s="44">
        <f>IFERROR(_xll.qlIndexFixing(Index3M,H1923,TRUE,_xll.ohTrigger(RecalcTrigger,Trigger3M)),NA())</f>
        <v>1.9301889263785576E-2</v>
      </c>
      <c r="L1923" s="44">
        <f>IFERROR(_xll.qlIndexFixing(Index6M,$H1923,TRUE,_xll.ohTrigger(RecalcTrigger,Trigger6M)),NA())</f>
        <v>1.945223388867794E-2</v>
      </c>
      <c r="M1923" s="178">
        <f>IFERROR(_xll.qlIndexFixing(Index1Y,$H1923,TRUE,_xll.ohTrigger(RecalcTrigger,Trigger1Y)),NA())</f>
        <v>1.9701396650319003E-2</v>
      </c>
      <c r="N1923" s="177">
        <f>IFERROR(_xll.qlIndexFixing(ONIndex1M,I1923,TRUE,_xll.ohTrigger(RecalcTrigger,Trigger1M)),NA())</f>
        <v>1.9008250078631495E-2</v>
      </c>
      <c r="O1923" s="44">
        <f>IFERROR(_xll.qlIndexFixing(ONIndex3M,I1923,TRUE,_xll.ohTrigger(RecalcTrigger,Trigger3M)),NA())</f>
        <v>1.9300134861869322E-2</v>
      </c>
      <c r="P1923" s="44">
        <f>IFERROR(_xll.qlIndexFixing(ONIndex6M,I1923,TRUE,_xll.ohTrigger(RecalcTrigger,Trigger6M)),NA())</f>
        <v>1.9448145186502508E-2</v>
      </c>
      <c r="Q1923" s="178">
        <f>IFERROR(_xll.qlIndexFixing(ONIndex1Y,I1923,TRUE,_xll.ohTrigger(RecalcTrigger,Trigger1Y)),NA())</f>
        <v>1.9697288580722283E-2</v>
      </c>
    </row>
    <row r="1924" spans="2:17" x14ac:dyDescent="0.2">
      <c r="B1924" s="39" t="s">
        <v>42</v>
      </c>
      <c r="D1924" s="42">
        <f>_xll.qlCalendarAdvance(Calendar,$D1923,B1924,"f",FALSE)</f>
        <v>52881</v>
      </c>
      <c r="E1924" s="172">
        <f>_xll.qlInterestRateIndexValueDate(IndexON,D1924)</f>
        <v>52881</v>
      </c>
      <c r="F1924" s="188">
        <f>IFERROR(_xll.qlIndexFixing(IndexON,D1924,TRUE,_xll.ohTrigger(RecalcTrigger,TriggerON)),NA())</f>
        <v>1.8515919532600122E-2</v>
      </c>
      <c r="H1924" s="42">
        <f>_xll.qlCalendarAdvance(Calendar,$H1923,B1924,"f",FALSE)</f>
        <v>52881</v>
      </c>
      <c r="I1924" s="172">
        <f>_xll.qlInterestRateIndexValueDate(Index1M,$H1924)</f>
        <v>52881</v>
      </c>
      <c r="J1924" s="177">
        <f>IFERROR(_xll.qlIndexFixing(Index1M,$H1924,TRUE,_xll.ohTrigger(RecalcTrigger,Trigger1M)),NA())</f>
        <v>1.900312280516258E-2</v>
      </c>
      <c r="K1924" s="44">
        <f>IFERROR(_xll.qlIndexFixing(Index3M,H1924,TRUE,_xll.ohTrigger(RecalcTrigger,Trigger3M)),NA())</f>
        <v>1.9294927385192347E-2</v>
      </c>
      <c r="L1924" s="44">
        <f>IFERROR(_xll.qlIndexFixing(Index6M,$H1924,TRUE,_xll.ohTrigger(RecalcTrigger,Trigger6M)),NA())</f>
        <v>1.9445125523592854E-2</v>
      </c>
      <c r="M1924" s="178">
        <f>IFERROR(_xll.qlIndexFixing(Index1Y,$H1924,TRUE,_xll.ohTrigger(RecalcTrigger,Trigger1Y)),NA())</f>
        <v>1.9693769029620389E-2</v>
      </c>
      <c r="N1924" s="177">
        <f>IFERROR(_xll.qlIndexFixing(ONIndex1M,I1924,TRUE,_xll.ohTrigger(RecalcTrigger,Trigger1M)),NA())</f>
        <v>1.9001943673416788E-2</v>
      </c>
      <c r="O1924" s="44">
        <f>IFERROR(_xll.qlIndexFixing(ONIndex3M,I1924,TRUE,_xll.ohTrigger(RecalcTrigger,Trigger3M)),NA())</f>
        <v>1.9293394157596788E-2</v>
      </c>
      <c r="P1924" s="44">
        <f>IFERROR(_xll.qlIndexFixing(ONIndex6M,I1924,TRUE,_xll.ohTrigger(RecalcTrigger,Trigger6M)),NA())</f>
        <v>1.9441500205019668E-2</v>
      </c>
      <c r="Q1924" s="178">
        <f>IFERROR(_xll.qlIndexFixing(ONIndex1Y,I1924,TRUE,_xll.ohTrigger(RecalcTrigger,Trigger1Y)),NA())</f>
        <v>1.9690636008201645E-2</v>
      </c>
    </row>
    <row r="1925" spans="2:17" x14ac:dyDescent="0.2">
      <c r="B1925" s="39" t="s">
        <v>42</v>
      </c>
      <c r="D1925" s="42">
        <f>_xll.qlCalendarAdvance(Calendar,$D1924,B1925,"f",FALSE)</f>
        <v>52888</v>
      </c>
      <c r="E1925" s="172">
        <f>_xll.qlInterestRateIndexValueDate(IndexON,D1925)</f>
        <v>52888</v>
      </c>
      <c r="F1925" s="188">
        <f>IFERROR(_xll.qlIndexFixing(IndexON,D1925,TRUE,_xll.ohTrigger(RecalcTrigger,TriggerON)),NA())</f>
        <v>1.8509605559202669E-2</v>
      </c>
      <c r="H1925" s="42">
        <f>_xll.qlCalendarAdvance(Calendar,$H1924,B1925,"f",FALSE)</f>
        <v>52888</v>
      </c>
      <c r="I1925" s="172">
        <f>_xll.qlInterestRateIndexValueDate(Index1M,$H1925)</f>
        <v>52888</v>
      </c>
      <c r="J1925" s="177">
        <f>IFERROR(_xll.qlIndexFixing(Index1M,$H1925,TRUE,_xll.ohTrigger(RecalcTrigger,Trigger1M)),NA())</f>
        <v>1.8996707277784419E-2</v>
      </c>
      <c r="K1925" s="44">
        <f>IFERROR(_xll.qlIndexFixing(Index3M,H1925,TRUE,_xll.ohTrigger(RecalcTrigger,Trigger3M)),NA())</f>
        <v>1.9287936481317509E-2</v>
      </c>
      <c r="L1925" s="44">
        <f>IFERROR(_xll.qlIndexFixing(Index6M,$H1925,TRUE,_xll.ohTrigger(RecalcTrigger,Trigger6M)),NA())</f>
        <v>1.943798629854571E-2</v>
      </c>
      <c r="M1925" s="178">
        <f>IFERROR(_xll.qlIndexFixing(Index1Y,$H1925,TRUE,_xll.ohTrigger(RecalcTrigger,Trigger1Y)),NA())</f>
        <v>1.9686110027591797E-2</v>
      </c>
      <c r="N1925" s="177">
        <f>IFERROR(_xll.qlIndexFixing(ONIndex1M,I1925,TRUE,_xll.ohTrigger(RecalcTrigger,Trigger1M)),NA())</f>
        <v>1.8995605730176557E-2</v>
      </c>
      <c r="O1925" s="44">
        <f>IFERROR(_xll.qlIndexFixing(ONIndex3M,I1925,TRUE,_xll.ohTrigger(RecalcTrigger,Trigger3M)),NA())</f>
        <v>1.9286624554976095E-2</v>
      </c>
      <c r="P1925" s="44">
        <f>IFERROR(_xll.qlIndexFixing(ONIndex6M,I1925,TRUE,_xll.ohTrigger(RecalcTrigger,Trigger6M)),NA())</f>
        <v>1.9434824633509651E-2</v>
      </c>
      <c r="Q1925" s="178">
        <f>IFERROR(_xll.qlIndexFixing(ONIndex1Y,I1925,TRUE,_xll.ohTrigger(RecalcTrigger,Trigger1Y)),NA())</f>
        <v>1.9683951574686054E-2</v>
      </c>
    </row>
    <row r="1926" spans="2:17" x14ac:dyDescent="0.2">
      <c r="B1926" s="39" t="s">
        <v>42</v>
      </c>
      <c r="D1926" s="42">
        <f>_xll.qlCalendarAdvance(Calendar,$D1925,B1926,"f",FALSE)</f>
        <v>52895</v>
      </c>
      <c r="E1926" s="172">
        <f>_xll.qlInterestRateIndexValueDate(IndexON,D1926)</f>
        <v>52895</v>
      </c>
      <c r="F1926" s="188">
        <f>IFERROR(_xll.qlIndexFixing(IndexON,D1926,TRUE,_xll.ohTrigger(RecalcTrigger,TriggerON)),NA())</f>
        <v>1.8503263804598991E-2</v>
      </c>
      <c r="H1926" s="42">
        <f>_xll.qlCalendarAdvance(Calendar,$H1925,B1926,"f",FALSE)</f>
        <v>52895</v>
      </c>
      <c r="I1926" s="172">
        <f>_xll.qlInterestRateIndexValueDate(Index1M,$H1926)</f>
        <v>52895</v>
      </c>
      <c r="J1926" s="177">
        <f>IFERROR(_xll.qlIndexFixing(Index1M,$H1926,TRUE,_xll.ohTrigger(RecalcTrigger,Trigger1M)),NA())</f>
        <v>1.8990260166615727E-2</v>
      </c>
      <c r="K1926" s="44">
        <f>IFERROR(_xll.qlIndexFixing(Index3M,H1926,TRUE,_xll.ohTrigger(RecalcTrigger,Trigger3M)),NA())</f>
        <v>1.9280916552313461E-2</v>
      </c>
      <c r="L1926" s="44">
        <f>IFERROR(_xll.qlIndexFixing(Index6M,$H1926,TRUE,_xll.ohTrigger(RecalcTrigger,Trigger6M)),NA())</f>
        <v>1.9430816213864256E-2</v>
      </c>
      <c r="M1926" s="178">
        <f>IFERROR(_xll.qlIndexFixing(Index1Y,$H1926,TRUE,_xll.ohTrigger(RecalcTrigger,Trigger1Y)),NA())</f>
        <v>1.9678420460184531E-2</v>
      </c>
      <c r="N1926" s="177">
        <f>IFERROR(_xll.qlIndexFixing(ONIndex1M,I1926,TRUE,_xll.ohTrigger(RecalcTrigger,Trigger1M)),NA())</f>
        <v>1.8989236248991848E-2</v>
      </c>
      <c r="O1926" s="44">
        <f>IFERROR(_xll.qlIndexFixing(ONIndex3M,I1926,TRUE,_xll.ohTrigger(RecalcTrigger,Trigger3M)),NA())</f>
        <v>1.9279826053926197E-2</v>
      </c>
      <c r="P1926" s="44">
        <f>IFERROR(_xll.qlIndexFixing(ONIndex6M,I1926,TRUE,_xll.ohTrigger(RecalcTrigger,Trigger6M)),NA())</f>
        <v>1.9428118472053502E-2</v>
      </c>
      <c r="Q1926" s="178">
        <f>IFERROR(_xll.qlIndexFixing(ONIndex1Y,I1926,TRUE,_xll.ohTrigger(RecalcTrigger,Trigger1Y)),NA())</f>
        <v>1.9677235280094463E-2</v>
      </c>
    </row>
    <row r="1927" spans="2:17" x14ac:dyDescent="0.2">
      <c r="B1927" s="39" t="s">
        <v>42</v>
      </c>
      <c r="D1927" s="42">
        <f>_xll.qlCalendarAdvance(Calendar,$D1926,B1927,"f",FALSE)</f>
        <v>52902</v>
      </c>
      <c r="E1927" s="172">
        <f>_xll.qlInterestRateIndexValueDate(IndexON,D1927)</f>
        <v>52902</v>
      </c>
      <c r="F1927" s="188">
        <f>IFERROR(_xll.qlIndexFixing(IndexON,D1927,TRUE,_xll.ohTrigger(RecalcTrigger,TriggerON)),NA())</f>
        <v>1.8496894268626995E-2</v>
      </c>
      <c r="H1927" s="42">
        <f>_xll.qlCalendarAdvance(Calendar,$H1926,B1927,"f",FALSE)</f>
        <v>52902</v>
      </c>
      <c r="I1927" s="172">
        <f>_xll.qlInterestRateIndexValueDate(Index1M,$H1927)</f>
        <v>52902</v>
      </c>
      <c r="J1927" s="177">
        <f>IFERROR(_xll.qlIndexFixing(Index1M,$H1927,TRUE,_xll.ohTrigger(RecalcTrigger,Trigger1M)),NA())</f>
        <v>1.8983753494303555E-2</v>
      </c>
      <c r="K1927" s="44">
        <f>IFERROR(_xll.qlIndexFixing(Index3M,H1927,TRUE,_xll.ohTrigger(RecalcTrigger,Trigger3M)),NA())</f>
        <v>1.9273867598332609E-2</v>
      </c>
      <c r="L1927" s="44">
        <f>IFERROR(_xll.qlIndexFixing(Index6M,$H1927,TRUE,_xll.ohTrigger(RecalcTrigger,Trigger6M)),NA())</f>
        <v>1.9423615269876238E-2</v>
      </c>
      <c r="M1927" s="178">
        <f>IFERROR(_xll.qlIndexFixing(Index1Y,$H1927,TRUE,_xll.ohTrigger(RecalcTrigger,Trigger1Y)),NA())</f>
        <v>1.9670701143325919E-2</v>
      </c>
      <c r="N1927" s="177">
        <f>IFERROR(_xll.qlIndexFixing(ONIndex1M,I1927,TRUE,_xll.ohTrigger(RecalcTrigger,Trigger1M)),NA())</f>
        <v>1.898283522986266E-2</v>
      </c>
      <c r="O1927" s="44">
        <f>IFERROR(_xll.qlIndexFixing(ONIndex3M,I1927,TRUE,_xll.ohTrigger(RecalcTrigger,Trigger3M)),NA())</f>
        <v>1.927299865452814E-2</v>
      </c>
      <c r="P1927" s="44">
        <f>IFERROR(_xll.qlIndexFixing(ONIndex6M,I1927,TRUE,_xll.ohTrigger(RecalcTrigger,Trigger6M)),NA())</f>
        <v>1.9421381720651221E-2</v>
      </c>
      <c r="Q1927" s="178">
        <f>IFERROR(_xll.qlIndexFixing(ONIndex1Y,I1927,TRUE,_xll.ohTrigger(RecalcTrigger,Trigger1Y)),NA())</f>
        <v>1.9670487124588965E-2</v>
      </c>
    </row>
    <row r="1928" spans="2:17" x14ac:dyDescent="0.2">
      <c r="B1928" s="39" t="s">
        <v>42</v>
      </c>
      <c r="D1928" s="42">
        <f>_xll.qlCalendarAdvance(Calendar,$D1927,B1928,"f",FALSE)</f>
        <v>52909</v>
      </c>
      <c r="E1928" s="172">
        <f>_xll.qlInterestRateIndexValueDate(IndexON,D1928)</f>
        <v>52909</v>
      </c>
      <c r="F1928" s="188">
        <f>IFERROR(_xll.qlIndexFixing(IndexON,D1928,TRUE,_xll.ohTrigger(RecalcTrigger,TriggerON)),NA())</f>
        <v>1.8490496951286683E-2</v>
      </c>
      <c r="H1928" s="42">
        <f>_xll.qlCalendarAdvance(Calendar,$H1927,B1928,"f",FALSE)</f>
        <v>52909</v>
      </c>
      <c r="I1928" s="172">
        <f>_xll.qlInterestRateIndexValueDate(Index1M,$H1928)</f>
        <v>52909</v>
      </c>
      <c r="J1928" s="177">
        <f>IFERROR(_xll.qlIndexFixing(Index1M,$H1928,TRUE,_xll.ohTrigger(RecalcTrigger,Trigger1M)),NA())</f>
        <v>1.897724580981841E-2</v>
      </c>
      <c r="K1928" s="44">
        <f>IFERROR(_xll.qlIndexFixing(Index3M,H1928,TRUE,_xll.ohTrigger(RecalcTrigger,Trigger3M)),NA())</f>
        <v>1.9266789619530877E-2</v>
      </c>
      <c r="L1928" s="44">
        <f>IFERROR(_xll.qlIndexFixing(Index6M,$H1928,TRUE,_xll.ohTrigger(RecalcTrigger,Trigger6M)),NA())</f>
        <v>1.9416395787890024E-2</v>
      </c>
      <c r="M1928" s="178">
        <f>IFERROR(_xll.qlIndexFixing(Index1Y,$H1928,TRUE,_xll.ohTrigger(RecalcTrigger,Trigger1Y)),NA())</f>
        <v>1.966295289292308E-2</v>
      </c>
      <c r="N1928" s="177">
        <f>IFERROR(_xll.qlIndexFixing(ONIndex1M,I1928,TRUE,_xll.ohTrigger(RecalcTrigger,Trigger1M)),NA())</f>
        <v>1.8976402672870041E-2</v>
      </c>
      <c r="O1928" s="44">
        <f>IFERROR(_xll.qlIndexFixing(ONIndex3M,I1928,TRUE,_xll.ohTrigger(RecalcTrigger,Trigger3M)),NA())</f>
        <v>1.9266142356781923E-2</v>
      </c>
      <c r="P1928" s="44">
        <f>IFERROR(_xll.qlIndexFixing(ONIndex6M,I1928,TRUE,_xll.ohTrigger(RecalcTrigger,Trigger6M)),NA())</f>
        <v>1.9414614379302808E-2</v>
      </c>
      <c r="Q1928" s="178">
        <f>IFERROR(_xll.qlIndexFixing(ONIndex1Y,I1928,TRUE,_xll.ohTrigger(RecalcTrigger,Trigger1Y)),NA())</f>
        <v>1.9663707108088513E-2</v>
      </c>
    </row>
    <row r="1929" spans="2:17" x14ac:dyDescent="0.2">
      <c r="B1929" s="39" t="s">
        <v>42</v>
      </c>
      <c r="D1929" s="42">
        <f>_xll.qlCalendarAdvance(Calendar,$D1928,B1929,"f",FALSE)</f>
        <v>52916</v>
      </c>
      <c r="E1929" s="172">
        <f>_xll.qlInterestRateIndexValueDate(IndexON,D1929)</f>
        <v>52916</v>
      </c>
      <c r="F1929" s="188">
        <f>IFERROR(_xll.qlIndexFixing(IndexON,D1929,TRUE,_xll.ohTrigger(RecalcTrigger,TriggerON)),NA())</f>
        <v>1.8484071852740147E-2</v>
      </c>
      <c r="H1929" s="42">
        <f>_xll.qlCalendarAdvance(Calendar,$H1928,B1929,"f",FALSE)</f>
        <v>52916</v>
      </c>
      <c r="I1929" s="172">
        <f>_xll.qlInterestRateIndexValueDate(Index1M,$H1929)</f>
        <v>52916</v>
      </c>
      <c r="J1929" s="177">
        <f>IFERROR(_xll.qlIndexFixing(Index1M,$H1929,TRUE,_xll.ohTrigger(RecalcTrigger,Trigger1M)),NA())</f>
        <v>1.897070654320776E-2</v>
      </c>
      <c r="K1929" s="44">
        <f>IFERROR(_xll.qlIndexFixing(Index3M,H1929,TRUE,_xll.ohTrigger(RecalcTrigger,Trigger3M)),NA())</f>
        <v>1.9259682616062427E-2</v>
      </c>
      <c r="L1929" s="44">
        <f>IFERROR(_xll.qlIndexFixing(Index6M,$H1929,TRUE,_xll.ohTrigger(RecalcTrigger,Trigger6M)),NA())</f>
        <v>1.9409135714717897E-2</v>
      </c>
      <c r="M1929" s="178">
        <f>IFERROR(_xll.qlIndexFixing(Index1Y,$H1929,TRUE,_xll.ohTrigger(RecalcTrigger,Trigger1Y)),NA())</f>
        <v>1.9655176524860041E-2</v>
      </c>
      <c r="N1929" s="177">
        <f>IFERROR(_xll.qlIndexFixing(ONIndex1M,I1929,TRUE,_xll.ohTrigger(RecalcTrigger,Trigger1M)),NA())</f>
        <v>1.8969938577851897E-2</v>
      </c>
      <c r="O1929" s="44">
        <f>IFERROR(_xll.qlIndexFixing(ONIndex3M,I1929,TRUE,_xll.ohTrigger(RecalcTrigger,Trigger3M)),NA())</f>
        <v>1.9259257160687548E-2</v>
      </c>
      <c r="P1929" s="44">
        <f>IFERROR(_xll.qlIndexFixing(ONIndex6M,I1929,TRUE,_xll.ohTrigger(RecalcTrigger,Trigger6M)),NA())</f>
        <v>1.9407816448008264E-2</v>
      </c>
      <c r="Q1929" s="178">
        <f>IFERROR(_xll.qlIndexFixing(ONIndex1Y,I1929,TRUE,_xll.ohTrigger(RecalcTrigger,Trigger1Y)),NA())</f>
        <v>1.96568952307552E-2</v>
      </c>
    </row>
    <row r="1930" spans="2:17" x14ac:dyDescent="0.2">
      <c r="B1930" s="39" t="s">
        <v>42</v>
      </c>
      <c r="D1930" s="42">
        <f>_xll.qlCalendarAdvance(Calendar,$D1929,B1930,"f",FALSE)</f>
        <v>52923</v>
      </c>
      <c r="E1930" s="172">
        <f>_xll.qlInterestRateIndexValueDate(IndexON,D1930)</f>
        <v>52923</v>
      </c>
      <c r="F1930" s="188">
        <f>IFERROR(_xll.qlIndexFixing(IndexON,D1930,TRUE,_xll.ohTrigger(RecalcTrigger,TriggerON)),NA())</f>
        <v>1.8477618972825294E-2</v>
      </c>
      <c r="H1930" s="42">
        <f>_xll.qlCalendarAdvance(Calendar,$H1929,B1930,"f",FALSE)</f>
        <v>52923</v>
      </c>
      <c r="I1930" s="172">
        <f>_xll.qlInterestRateIndexValueDate(Index1M,$H1930)</f>
        <v>52923</v>
      </c>
      <c r="J1930" s="177">
        <f>IFERROR(_xll.qlIndexFixing(Index1M,$H1930,TRUE,_xll.ohTrigger(RecalcTrigger,Trigger1M)),NA())</f>
        <v>1.8964135694525635E-2</v>
      </c>
      <c r="K1930" s="44">
        <f>IFERROR(_xll.qlIndexFixing(Index3M,H1930,TRUE,_xll.ohTrigger(RecalcTrigger,Trigger3M)),NA())</f>
        <v>1.9252546588080545E-2</v>
      </c>
      <c r="L1930" s="44">
        <f>IFERROR(_xll.qlIndexFixing(Index6M,$H1930,TRUE,_xll.ohTrigger(RecalcTrigger,Trigger6M)),NA())</f>
        <v>1.9401844784697218E-2</v>
      </c>
      <c r="M1930" s="178">
        <f>IFERROR(_xll.qlIndexFixing(Index1Y,$H1930,TRUE,_xll.ohTrigger(RecalcTrigger,Trigger1Y)),NA())</f>
        <v>1.9647372854998846E-2</v>
      </c>
      <c r="N1930" s="177">
        <f>IFERROR(_xll.qlIndexFixing(ONIndex1M,I1930,TRUE,_xll.ohTrigger(RecalcTrigger,Trigger1M)),NA())</f>
        <v>1.8963442944970321E-2</v>
      </c>
      <c r="O1930" s="44">
        <f>IFERROR(_xll.qlIndexFixing(ONIndex3M,I1930,TRUE,_xll.ohTrigger(RecalcTrigger,Trigger3M)),NA())</f>
        <v>1.9252343066326061E-2</v>
      </c>
      <c r="P1930" s="44">
        <f>IFERROR(_xll.qlIndexFixing(ONIndex6M,I1930,TRUE,_xll.ohTrigger(RecalcTrigger,Trigger6M)),NA())</f>
        <v>1.9400987926848634E-2</v>
      </c>
      <c r="Q1930" s="178">
        <f>IFERROR(_xll.qlIndexFixing(ONIndex1Y,I1930,TRUE,_xll.ohTrigger(RecalcTrigger,Trigger1Y)),NA())</f>
        <v>1.9650051492264842E-2</v>
      </c>
    </row>
    <row r="1931" spans="2:17" x14ac:dyDescent="0.2">
      <c r="B1931" s="39" t="s">
        <v>42</v>
      </c>
      <c r="D1931" s="42">
        <f>_xll.qlCalendarAdvance(Calendar,$D1930,B1931,"f",FALSE)</f>
        <v>52930</v>
      </c>
      <c r="E1931" s="172">
        <f>_xll.qlInterestRateIndexValueDate(IndexON,D1931)</f>
        <v>52930</v>
      </c>
      <c r="F1931" s="188">
        <f>IFERROR(_xll.qlIndexFixing(IndexON,D1931,TRUE,_xll.ohTrigger(RecalcTrigger,TriggerON)),NA())</f>
        <v>1.8471138311704216E-2</v>
      </c>
      <c r="H1931" s="42">
        <f>_xll.qlCalendarAdvance(Calendar,$H1930,B1931,"f",FALSE)</f>
        <v>52930</v>
      </c>
      <c r="I1931" s="172">
        <f>_xll.qlInterestRateIndexValueDate(Index1M,$H1931)</f>
        <v>52930</v>
      </c>
      <c r="J1931" s="177">
        <f>IFERROR(_xll.qlIndexFixing(Index1M,$H1931,TRUE,_xll.ohTrigger(RecalcTrigger,Trigger1M)),NA())</f>
        <v>1.8957533263820658E-2</v>
      </c>
      <c r="K1931" s="44">
        <f>IFERROR(_xll.qlIndexFixing(Index3M,H1931,TRUE,_xll.ohTrigger(RecalcTrigger,Trigger3M)),NA())</f>
        <v>1.9245392230055326E-2</v>
      </c>
      <c r="L1931" s="44">
        <f>IFERROR(_xll.qlIndexFixing(Index6M,$H1931,TRUE,_xll.ohTrigger(RecalcTrigger,Trigger6M)),NA())</f>
        <v>1.9394502907469597E-2</v>
      </c>
      <c r="M1931" s="178">
        <f>IFERROR(_xll.qlIndexFixing(Index1Y,$H1931,TRUE,_xll.ohTrigger(RecalcTrigger,Trigger1Y)),NA())</f>
        <v>1.9639542699177781E-2</v>
      </c>
      <c r="N1931" s="177">
        <f>IFERROR(_xll.qlIndexFixing(ONIndex1M,I1931,TRUE,_xll.ohTrigger(RecalcTrigger,Trigger1M)),NA())</f>
        <v>1.8956915773901128E-2</v>
      </c>
      <c r="O1931" s="44">
        <f>IFERROR(_xll.qlIndexFixing(ONIndex3M,I1931,TRUE,_xll.ohTrigger(RecalcTrigger,Trigger3M)),NA())</f>
        <v>1.9245400073535368E-2</v>
      </c>
      <c r="P1931" s="44">
        <f>IFERROR(_xll.qlIndexFixing(ONIndex6M,I1931,TRUE,_xll.ohTrigger(RecalcTrigger,Trigger6M)),NA())</f>
        <v>1.9394128815742873E-2</v>
      </c>
      <c r="Q1931" s="178">
        <f>IFERROR(_xll.qlIndexFixing(ONIndex1Y,I1931,TRUE,_xll.ohTrigger(RecalcTrigger,Trigger1Y)),NA())</f>
        <v>1.9643175892860576E-2</v>
      </c>
    </row>
    <row r="1932" spans="2:17" x14ac:dyDescent="0.2">
      <c r="B1932" s="39" t="s">
        <v>42</v>
      </c>
      <c r="D1932" s="42">
        <f>_xll.qlCalendarAdvance(Calendar,$D1931,B1932,"f",FALSE)</f>
        <v>52937</v>
      </c>
      <c r="E1932" s="172">
        <f>_xll.qlInterestRateIndexValueDate(IndexON,D1932)</f>
        <v>52937</v>
      </c>
      <c r="F1932" s="188">
        <f>IFERROR(_xll.qlIndexFixing(IndexON,D1932,TRUE,_xll.ohTrigger(RecalcTrigger,TriggerON)),NA())</f>
        <v>1.8464629869295868E-2</v>
      </c>
      <c r="H1932" s="42">
        <f>_xll.qlCalendarAdvance(Calendar,$H1931,B1932,"f",FALSE)</f>
        <v>52937</v>
      </c>
      <c r="I1932" s="172">
        <f>_xll.qlInterestRateIndexValueDate(Index1M,$H1932)</f>
        <v>52937</v>
      </c>
      <c r="J1932" s="177">
        <f>IFERROR(_xll.qlIndexFixing(Index1M,$H1932,TRUE,_xll.ohTrigger(RecalcTrigger,Trigger1M)),NA())</f>
        <v>1.8950914242703135E-2</v>
      </c>
      <c r="K1932" s="44">
        <f>IFERROR(_xll.qlIndexFixing(Index3M,H1932,TRUE,_xll.ohTrigger(RecalcTrigger,Trigger3M)),NA())</f>
        <v>1.9238213516265226E-2</v>
      </c>
      <c r="L1932" s="44">
        <f>IFERROR(_xll.qlIndexFixing(Index6M,$H1932,TRUE,_xll.ohTrigger(RecalcTrigger,Trigger6M)),NA())</f>
        <v>1.9387147671918858E-2</v>
      </c>
      <c r="M1932" s="178">
        <f>IFERROR(_xll.qlIndexFixing(Index1Y,$H1932,TRUE,_xll.ohTrigger(RecalcTrigger,Trigger1Y)),NA())</f>
        <v>1.9631686873213594E-2</v>
      </c>
      <c r="N1932" s="177">
        <f>IFERROR(_xll.qlIndexFixing(ONIndex1M,I1932,TRUE,_xll.ohTrigger(RecalcTrigger,Trigger1M)),NA())</f>
        <v>1.8950357065130596E-2</v>
      </c>
      <c r="O1932" s="44">
        <f>IFERROR(_xll.qlIndexFixing(ONIndex3M,I1932,TRUE,_xll.ohTrigger(RecalcTrigger,Trigger3M)),NA())</f>
        <v>1.9238428182558609E-2</v>
      </c>
      <c r="P1932" s="44">
        <f>IFERROR(_xll.qlIndexFixing(ONIndex6M,I1932,TRUE,_xll.ohTrigger(RecalcTrigger,Trigger6M)),NA())</f>
        <v>1.9387239114609933E-2</v>
      </c>
      <c r="Q1932" s="178">
        <f>IFERROR(_xll.qlIndexFixing(ONIndex1Y,I1932,TRUE,_xll.ohTrigger(RecalcTrigger,Trigger1Y)),NA())</f>
        <v>1.9636268432623449E-2</v>
      </c>
    </row>
    <row r="1933" spans="2:17" x14ac:dyDescent="0.2">
      <c r="B1933" s="39" t="s">
        <v>42</v>
      </c>
      <c r="D1933" s="42">
        <f>_xll.qlCalendarAdvance(Calendar,$D1932,B1933,"f",FALSE)</f>
        <v>52944</v>
      </c>
      <c r="E1933" s="172">
        <f>_xll.qlInterestRateIndexValueDate(IndexON,D1933)</f>
        <v>52944</v>
      </c>
      <c r="F1933" s="188">
        <f>IFERROR(_xll.qlIndexFixing(IndexON,D1933,TRUE,_xll.ohTrigger(RecalcTrigger,TriggerON)),NA())</f>
        <v>1.8458093645519202E-2</v>
      </c>
      <c r="H1933" s="42">
        <f>_xll.qlCalendarAdvance(Calendar,$H1932,B1933,"f",FALSE)</f>
        <v>52944</v>
      </c>
      <c r="I1933" s="172">
        <f>_xll.qlInterestRateIndexValueDate(Index1M,$H1933)</f>
        <v>52944</v>
      </c>
      <c r="J1933" s="177">
        <f>IFERROR(_xll.qlIndexFixing(Index1M,$H1933,TRUE,_xll.ohTrigger(RecalcTrigger,Trigger1M)),NA())</f>
        <v>1.8944246046396829E-2</v>
      </c>
      <c r="K1933" s="44">
        <f>IFERROR(_xll.qlIndexFixing(Index3M,H1933,TRUE,_xll.ohTrigger(RecalcTrigger,Trigger3M)),NA())</f>
        <v>1.9230995320955749E-2</v>
      </c>
      <c r="L1933" s="44">
        <f>IFERROR(_xll.qlIndexFixing(Index6M,$H1933,TRUE,_xll.ohTrigger(RecalcTrigger,Trigger6M)),NA())</f>
        <v>1.9379761579058769E-2</v>
      </c>
      <c r="M1933" s="178">
        <f>IFERROR(_xll.qlIndexFixing(Index1Y,$H1933,TRUE,_xll.ohTrigger(RecalcTrigger,Trigger1Y)),NA())</f>
        <v>1.9623806192899051E-2</v>
      </c>
      <c r="N1933" s="177">
        <f>IFERROR(_xll.qlIndexFixing(ONIndex1M,I1933,TRUE,_xll.ohTrigger(RecalcTrigger,Trigger1M)),NA())</f>
        <v>1.894376681833454E-2</v>
      </c>
      <c r="O1933" s="44">
        <f>IFERROR(_xll.qlIndexFixing(ONIndex3M,I1933,TRUE,_xll.ohTrigger(RecalcTrigger,Trigger3M)),NA())</f>
        <v>1.9231427392909506E-2</v>
      </c>
      <c r="P1933" s="44">
        <f>IFERROR(_xll.qlIndexFixing(ONIndex6M,I1933,TRUE,_xll.ohTrigger(RecalcTrigger,Trigger6M)),NA())</f>
        <v>1.9380318823611908E-2</v>
      </c>
      <c r="Q1933" s="178">
        <f>IFERROR(_xll.qlIndexFixing(ONIndex1Y,I1933,TRUE,_xll.ohTrigger(RecalcTrigger,Trigger1Y)),NA())</f>
        <v>1.9629329111229277E-2</v>
      </c>
    </row>
    <row r="1934" spans="2:17" x14ac:dyDescent="0.2">
      <c r="B1934" s="39" t="s">
        <v>42</v>
      </c>
      <c r="D1934" s="42">
        <f>_xll.qlCalendarAdvance(Calendar,$D1933,B1934,"f",FALSE)</f>
        <v>52951</v>
      </c>
      <c r="E1934" s="172">
        <f>_xll.qlInterestRateIndexValueDate(IndexON,D1934)</f>
        <v>52951</v>
      </c>
      <c r="F1934" s="188">
        <f>IFERROR(_xll.qlIndexFixing(IndexON,D1934,TRUE,_xll.ohTrigger(RecalcTrigger,TriggerON)),NA())</f>
        <v>1.845152964037422E-2</v>
      </c>
      <c r="H1934" s="42">
        <f>_xll.qlCalendarAdvance(Calendar,$H1933,B1934,"f",FALSE)</f>
        <v>52951</v>
      </c>
      <c r="I1934" s="172">
        <f>_xll.qlInterestRateIndexValueDate(Index1M,$H1934)</f>
        <v>52951</v>
      </c>
      <c r="J1934" s="177">
        <f>IFERROR(_xll.qlIndexFixing(Index1M,$H1934,TRUE,_xll.ohTrigger(RecalcTrigger,Trigger1M)),NA())</f>
        <v>1.8937546266707836E-2</v>
      </c>
      <c r="K1934" s="44">
        <f>IFERROR(_xll.qlIndexFixing(Index3M,H1934,TRUE,_xll.ohTrigger(RecalcTrigger,Trigger3M)),NA())</f>
        <v>1.922374810450489E-2</v>
      </c>
      <c r="L1934" s="44">
        <f>IFERROR(_xll.qlIndexFixing(Index6M,$H1934,TRUE,_xll.ohTrigger(RecalcTrigger,Trigger6M)),NA())</f>
        <v>1.9372344629227319E-2</v>
      </c>
      <c r="M1934" s="178">
        <f>IFERROR(_xll.qlIndexFixing(Index1Y,$H1934,TRUE,_xll.ohTrigger(RecalcTrigger,Trigger1Y)),NA())</f>
        <v>1.9615901474003605E-2</v>
      </c>
      <c r="N1934" s="177">
        <f>IFERROR(_xll.qlIndexFixing(ONIndex1M,I1934,TRUE,_xll.ohTrigger(RecalcTrigger,Trigger1M)),NA())</f>
        <v>1.8937145033594005E-2</v>
      </c>
      <c r="O1934" s="44">
        <f>IFERROR(_xll.qlIndexFixing(ONIndex3M,I1934,TRUE,_xll.ohTrigger(RecalcTrigger,Trigger3M)),NA())</f>
        <v>1.9224397705155383E-2</v>
      </c>
      <c r="P1934" s="44">
        <f>IFERROR(_xll.qlIndexFixing(ONIndex6M,I1934,TRUE,_xll.ohTrigger(RecalcTrigger,Trigger6M)),NA())</f>
        <v>1.9373367942586706E-2</v>
      </c>
      <c r="Q1934" s="178">
        <f>IFERROR(_xll.qlIndexFixing(ONIndex1Y,I1934,TRUE,_xll.ohTrigger(RecalcTrigger,Trigger1Y)),NA())</f>
        <v>1.9622357929083289E-2</v>
      </c>
    </row>
    <row r="1935" spans="2:17" x14ac:dyDescent="0.2">
      <c r="B1935" s="39" t="s">
        <v>42</v>
      </c>
      <c r="D1935" s="42">
        <f>_xll.qlCalendarAdvance(Calendar,$D1934,B1935,"f",FALSE)</f>
        <v>52959</v>
      </c>
      <c r="E1935" s="172">
        <f>_xll.qlInterestRateIndexValueDate(IndexON,D1935)</f>
        <v>52959</v>
      </c>
      <c r="F1935" s="188">
        <f>IFERROR(_xll.qlIndexFixing(IndexON,D1935,TRUE,_xll.ohTrigger(RecalcTrigger,TriggerON)),NA())</f>
        <v>1.844399390239837E-2</v>
      </c>
      <c r="H1935" s="42">
        <f>_xll.qlCalendarAdvance(Calendar,$H1934,B1935,"f",FALSE)</f>
        <v>52959</v>
      </c>
      <c r="I1935" s="172">
        <f>_xll.qlInterestRateIndexValueDate(Index1M,$H1935)</f>
        <v>52959</v>
      </c>
      <c r="J1935" s="177">
        <f>IFERROR(_xll.qlIndexFixing(Index1M,$H1935,TRUE,_xll.ohTrigger(RecalcTrigger,Trigger1M)),NA())</f>
        <v>1.8929863577255821E-2</v>
      </c>
      <c r="K1935" s="44">
        <f>IFERROR(_xll.qlIndexFixing(Index3M,H1935,TRUE,_xll.ohTrigger(RecalcTrigger,Trigger3M)),NA())</f>
        <v>1.9215430035526296E-2</v>
      </c>
      <c r="L1935" s="44">
        <f>IFERROR(_xll.qlIndexFixing(Index6M,$H1935,TRUE,_xll.ohTrigger(RecalcTrigger,Trigger6M)),NA())</f>
        <v>1.9363830331524098E-2</v>
      </c>
      <c r="M1935" s="178">
        <f>IFERROR(_xll.qlIndexFixing(Index1Y,$H1935,TRUE,_xll.ohTrigger(RecalcTrigger,Trigger1Y)),NA())</f>
        <v>1.9606839120991593E-2</v>
      </c>
      <c r="N1935" s="177">
        <f>IFERROR(_xll.qlIndexFixing(ONIndex1M,I1935,TRUE,_xll.ohTrigger(RecalcTrigger,Trigger1M)),NA())</f>
        <v>1.8929538661758283E-2</v>
      </c>
      <c r="O1935" s="44">
        <f>IFERROR(_xll.qlIndexFixing(ONIndex3M,I1935,TRUE,_xll.ohTrigger(RecalcTrigger,Trigger3M)),NA())</f>
        <v>1.9216328390642134E-2</v>
      </c>
      <c r="P1935" s="44">
        <f>IFERROR(_xll.qlIndexFixing(ONIndex6M,I1935,TRUE,_xll.ohTrigger(RecalcTrigger,Trigger6M)),NA())</f>
        <v>1.9365386621641445E-2</v>
      </c>
      <c r="Q1935" s="178">
        <f>IFERROR(_xll.qlIndexFixing(ONIndex1Y,I1935,TRUE,_xll.ohTrigger(RecalcTrigger,Trigger1Y)),NA())</f>
        <v>1.961435185036331E-2</v>
      </c>
    </row>
    <row r="1936" spans="2:17" x14ac:dyDescent="0.2">
      <c r="B1936" s="39" t="s">
        <v>42</v>
      </c>
      <c r="D1936" s="42">
        <f>_xll.qlCalendarAdvance(Calendar,$D1935,B1936,"f",FALSE)</f>
        <v>52966</v>
      </c>
      <c r="E1936" s="172">
        <f>_xll.qlInterestRateIndexValueDate(IndexON,D1936)</f>
        <v>52966</v>
      </c>
      <c r="F1936" s="188">
        <f>IFERROR(_xll.qlIndexFixing(IndexON,D1936,TRUE,_xll.ohTrigger(RecalcTrigger,TriggerON)),NA())</f>
        <v>1.8437370366085615E-2</v>
      </c>
      <c r="H1936" s="42">
        <f>_xll.qlCalendarAdvance(Calendar,$H1935,B1936,"f",FALSE)</f>
        <v>52966</v>
      </c>
      <c r="I1936" s="172">
        <f>_xll.qlInterestRateIndexValueDate(Index1M,$H1936)</f>
        <v>52966</v>
      </c>
      <c r="J1936" s="177">
        <f>IFERROR(_xll.qlIndexFixing(Index1M,$H1936,TRUE,_xll.ohTrigger(RecalcTrigger,Trigger1M)),NA())</f>
        <v>1.8923090905456678E-2</v>
      </c>
      <c r="K1936" s="44">
        <f>IFERROR(_xll.qlIndexFixing(Index3M,H1936,TRUE,_xll.ohTrigger(RecalcTrigger,Trigger3M)),NA())</f>
        <v>1.9208120631437509E-2</v>
      </c>
      <c r="L1936" s="44">
        <f>IFERROR(_xll.qlIndexFixing(Index6M,$H1936,TRUE,_xll.ohTrigger(RecalcTrigger,Trigger6M)),NA())</f>
        <v>1.9356380701525011E-2</v>
      </c>
      <c r="M1936" s="178">
        <f>IFERROR(_xll.qlIndexFixing(Index1Y,$H1936,TRUE,_xll.ohTrigger(RecalcTrigger,Trigger1Y)),NA())</f>
        <v>1.9598885637720498E-2</v>
      </c>
      <c r="N1936" s="177">
        <f>IFERROR(_xll.qlIndexFixing(ONIndex1M,I1936,TRUE,_xll.ohTrigger(RecalcTrigger,Trigger1M)),NA())</f>
        <v>1.8922849295684996E-2</v>
      </c>
      <c r="O1936" s="44">
        <f>IFERROR(_xll.qlIndexFixing(ONIndex3M,I1936,TRUE,_xll.ohTrigger(RecalcTrigger,Trigger3M)),NA())</f>
        <v>1.9209236777775196E-2</v>
      </c>
      <c r="P1936" s="44">
        <f>IFERROR(_xll.qlIndexFixing(ONIndex6M,I1936,TRUE,_xll.ohTrigger(RecalcTrigger,Trigger6M)),NA())</f>
        <v>1.9358370190789564E-2</v>
      </c>
      <c r="Q1936" s="178">
        <f>IFERROR(_xll.qlIndexFixing(ONIndex1Y,I1936,TRUE,_xll.ohTrigger(RecalcTrigger,Trigger1Y)),NA())</f>
        <v>1.960731239458724E-2</v>
      </c>
    </row>
    <row r="1937" spans="2:17" x14ac:dyDescent="0.2">
      <c r="B1937" s="39" t="s">
        <v>42</v>
      </c>
      <c r="D1937" s="42">
        <f>_xll.qlCalendarAdvance(Calendar,$D1936,B1937,"f",FALSE)</f>
        <v>52973</v>
      </c>
      <c r="E1937" s="172">
        <f>_xll.qlInterestRateIndexValueDate(IndexON,D1937)</f>
        <v>52973</v>
      </c>
      <c r="F1937" s="188">
        <f>IFERROR(_xll.qlIndexFixing(IndexON,D1937,TRUE,_xll.ohTrigger(RecalcTrigger,TriggerON)),NA())</f>
        <v>1.8430719048485589E-2</v>
      </c>
      <c r="H1937" s="42">
        <f>_xll.qlCalendarAdvance(Calendar,$H1936,B1937,"f",FALSE)</f>
        <v>52973</v>
      </c>
      <c r="I1937" s="172">
        <f>_xll.qlInterestRateIndexValueDate(Index1M,$H1937)</f>
        <v>52973</v>
      </c>
      <c r="J1937" s="177">
        <f>IFERROR(_xll.qlIndexFixing(Index1M,$H1937,TRUE,_xll.ohTrigger(RecalcTrigger,Trigger1M)),NA())</f>
        <v>1.8916286647441407E-2</v>
      </c>
      <c r="K1937" s="44">
        <f>IFERROR(_xll.qlIndexFixing(Index3M,H1937,TRUE,_xll.ohTrigger(RecalcTrigger,Trigger3M)),NA())</f>
        <v>1.9200782206696323E-2</v>
      </c>
      <c r="L1937" s="44">
        <f>IFERROR(_xll.qlIndexFixing(Index6M,$H1937,TRUE,_xll.ohTrigger(RecalcTrigger,Trigger6M)),NA())</f>
        <v>1.9348869375172977E-2</v>
      </c>
      <c r="M1937" s="178">
        <f>IFERROR(_xll.qlIndexFixing(Index1Y,$H1937,TRUE,_xll.ohTrigger(RecalcTrigger,Trigger1Y)),NA())</f>
        <v>1.9590910679561757E-2</v>
      </c>
      <c r="N1937" s="177">
        <f>IFERROR(_xll.qlIndexFixing(ONIndex1M,I1937,TRUE,_xll.ohTrigger(RecalcTrigger,Trigger1M)),NA())</f>
        <v>1.8916128391667231E-2</v>
      </c>
      <c r="O1937" s="44">
        <f>IFERROR(_xll.qlIndexFixing(ONIndex3M,I1937,TRUE,_xll.ohTrigger(RecalcTrigger,Trigger3M)),NA())</f>
        <v>1.9202116266560099E-2</v>
      </c>
      <c r="P1937" s="44">
        <f>IFERROR(_xll.qlIndexFixing(ONIndex6M,I1937,TRUE,_xll.ohTrigger(RecalcTrigger,Trigger6M)),NA())</f>
        <v>1.9351323170153645E-2</v>
      </c>
      <c r="Q1937" s="178">
        <f>IFERROR(_xll.qlIndexFixing(ONIndex1Y,I1937,TRUE,_xll.ohTrigger(RecalcTrigger,Trigger1Y)),NA())</f>
        <v>1.9600241077978309E-2</v>
      </c>
    </row>
    <row r="1938" spans="2:17" x14ac:dyDescent="0.2">
      <c r="B1938" s="39" t="s">
        <v>42</v>
      </c>
      <c r="D1938" s="42">
        <f>_xll.qlCalendarAdvance(Calendar,$D1937,B1938,"f",FALSE)</f>
        <v>52980</v>
      </c>
      <c r="E1938" s="172">
        <f>_xll.qlInterestRateIndexValueDate(IndexON,D1938)</f>
        <v>52980</v>
      </c>
      <c r="F1938" s="188">
        <f>IFERROR(_xll.qlIndexFixing(IndexON,D1938,TRUE,_xll.ohTrigger(RecalcTrigger,TriggerON)),NA())</f>
        <v>1.8424039949436199E-2</v>
      </c>
      <c r="H1938" s="42">
        <f>_xll.qlCalendarAdvance(Calendar,$H1937,B1938,"f",FALSE)</f>
        <v>52980</v>
      </c>
      <c r="I1938" s="172">
        <f>_xll.qlInterestRateIndexValueDate(Index1M,$H1938)</f>
        <v>52980</v>
      </c>
      <c r="J1938" s="177">
        <f>IFERROR(_xll.qlIndexFixing(Index1M,$H1938,TRUE,_xll.ohTrigger(RecalcTrigger,Trigger1M)),NA())</f>
        <v>1.8909450803261573E-2</v>
      </c>
      <c r="K1938" s="44">
        <f>IFERROR(_xll.qlIndexFixing(Index3M,H1938,TRUE,_xll.ohTrigger(RecalcTrigger,Trigger3M)),NA())</f>
        <v>1.9193414761460328E-2</v>
      </c>
      <c r="L1938" s="44">
        <f>IFERROR(_xll.qlIndexFixing(Index6M,$H1938,TRUE,_xll.ohTrigger(RecalcTrigger,Trigger6M)),NA())</f>
        <v>1.9341327194712741E-2</v>
      </c>
      <c r="M1938" s="178">
        <f>IFERROR(_xll.qlIndexFixing(Index1Y,$H1938,TRUE,_xll.ohTrigger(RecalcTrigger,Trigger1Y)),NA())</f>
        <v>1.9582915062186457E-2</v>
      </c>
      <c r="N1938" s="177">
        <f>IFERROR(_xll.qlIndexFixing(ONIndex1M,I1938,TRUE,_xll.ohTrigger(RecalcTrigger,Trigger1M)),NA())</f>
        <v>1.8909375949704987E-2</v>
      </c>
      <c r="O1938" s="44">
        <f>IFERROR(_xll.qlIndexFixing(ONIndex3M,I1938,TRUE,_xll.ohTrigger(RecalcTrigger,Trigger3M)),NA())</f>
        <v>1.9194966857158935E-2</v>
      </c>
      <c r="P1938" s="44">
        <f>IFERROR(_xll.qlIndexFixing(ONIndex6M,I1938,TRUE,_xll.ohTrigger(RecalcTrigger,Trigger6M)),NA())</f>
        <v>1.9344245559490547E-2</v>
      </c>
      <c r="Q1938" s="178">
        <f>IFERROR(_xll.qlIndexFixing(ONIndex1Y,I1938,TRUE,_xll.ohTrigger(RecalcTrigger,Trigger1Y)),NA())</f>
        <v>1.9593137900374424E-2</v>
      </c>
    </row>
    <row r="1939" spans="2:17" x14ac:dyDescent="0.2">
      <c r="B1939" s="39" t="s">
        <v>42</v>
      </c>
      <c r="D1939" s="42">
        <f>_xll.qlCalendarAdvance(Calendar,$D1938,B1939,"f",FALSE)</f>
        <v>52987</v>
      </c>
      <c r="E1939" s="172">
        <f>_xll.qlInterestRateIndexValueDate(IndexON,D1939)</f>
        <v>52987</v>
      </c>
      <c r="F1939" s="188">
        <f>IFERROR(_xll.qlIndexFixing(IndexON,D1939,TRUE,_xll.ohTrigger(RecalcTrigger,TriggerON)),NA())</f>
        <v>1.8417333069261632E-2</v>
      </c>
      <c r="H1939" s="42">
        <f>_xll.qlCalendarAdvance(Calendar,$H1938,B1939,"f",FALSE)</f>
        <v>52987</v>
      </c>
      <c r="I1939" s="172">
        <f>_xll.qlInterestRateIndexValueDate(Index1M,$H1939)</f>
        <v>52987</v>
      </c>
      <c r="J1939" s="177">
        <f>IFERROR(_xll.qlIndexFixing(Index1M,$H1939,TRUE,_xll.ohTrigger(RecalcTrigger,Trigger1M)),NA())</f>
        <v>1.8902583372973666E-2</v>
      </c>
      <c r="K1939" s="44">
        <f>IFERROR(_xll.qlIndexFixing(Index3M,H1939,TRUE,_xll.ohTrigger(RecalcTrigger,Trigger3M)),NA())</f>
        <v>1.9186018295885312E-2</v>
      </c>
      <c r="L1939" s="44">
        <f>IFERROR(_xll.qlIndexFixing(Index6M,$H1939,TRUE,_xll.ohTrigger(RecalcTrigger,Trigger6M)),NA())</f>
        <v>1.9333754160489089E-2</v>
      </c>
      <c r="M1939" s="178">
        <f>IFERROR(_xll.qlIndexFixing(Index1Y,$H1939,TRUE,_xll.ohTrigger(RecalcTrigger,Trigger1Y)),NA())</f>
        <v>1.957489960124037E-2</v>
      </c>
      <c r="N1939" s="177">
        <f>IFERROR(_xll.qlIndexFixing(ONIndex1M,I1939,TRUE,_xll.ohTrigger(RecalcTrigger,Trigger1M)),NA())</f>
        <v>1.8902591969879312E-2</v>
      </c>
      <c r="O1939" s="44">
        <f>IFERROR(_xll.qlIndexFixing(ONIndex3M,I1939,TRUE,_xll.ohTrigger(RecalcTrigger,Trigger3M)),NA())</f>
        <v>1.9187788549328566E-2</v>
      </c>
      <c r="P1939" s="44">
        <f>IFERROR(_xll.qlIndexFixing(ONIndex6M,I1939,TRUE,_xll.ohTrigger(RecalcTrigger,Trigger6M)),NA())</f>
        <v>1.9337137358800272E-2</v>
      </c>
      <c r="Q1939" s="178">
        <f>IFERROR(_xll.qlIndexFixing(ONIndex1Y,I1939,TRUE,_xll.ohTrigger(RecalcTrigger,Trigger1Y)),NA())</f>
        <v>1.9586002861775587E-2</v>
      </c>
    </row>
    <row r="1940" spans="2:17" x14ac:dyDescent="0.2">
      <c r="B1940" s="39" t="s">
        <v>42</v>
      </c>
      <c r="D1940" s="42">
        <f>_xll.qlCalendarAdvance(Calendar,$D1939,B1940,"f",FALSE)</f>
        <v>52994</v>
      </c>
      <c r="E1940" s="172">
        <f>_xll.qlInterestRateIndexValueDate(IndexON,D1940)</f>
        <v>52994</v>
      </c>
      <c r="F1940" s="188">
        <f>IFERROR(_xll.qlIndexFixing(IndexON,D1940,TRUE,_xll.ohTrigger(RecalcTrigger,TriggerON)),NA())</f>
        <v>1.8410598407637702E-2</v>
      </c>
      <c r="H1940" s="42">
        <f>_xll.qlCalendarAdvance(Calendar,$H1939,B1940,"f",FALSE)</f>
        <v>52994</v>
      </c>
      <c r="I1940" s="172">
        <f>_xll.qlInterestRateIndexValueDate(Index1M,$H1940)</f>
        <v>52994</v>
      </c>
      <c r="J1940" s="177">
        <f>IFERROR(_xll.qlIndexFixing(Index1M,$H1940,TRUE,_xll.ohTrigger(RecalcTrigger,Trigger1M)),NA())</f>
        <v>1.8895715545345755E-2</v>
      </c>
      <c r="K1940" s="44">
        <f>IFERROR(_xll.qlIndexFixing(Index3M,H1940,TRUE,_xll.ohTrigger(RecalcTrigger,Trigger3M)),NA())</f>
        <v>1.9178592810130669E-2</v>
      </c>
      <c r="L1940" s="44">
        <f>IFERROR(_xll.qlIndexFixing(Index6M,$H1940,TRUE,_xll.ohTrigger(RecalcTrigger,Trigger6M)),NA())</f>
        <v>1.9326150272846353E-2</v>
      </c>
      <c r="M1940" s="178">
        <f>IFERROR(_xll.qlIndexFixing(Index1Y,$H1940,TRUE,_xll.ohTrigger(RecalcTrigger,Trigger1Y)),NA())</f>
        <v>1.9566865112346177E-2</v>
      </c>
      <c r="N1940" s="177">
        <f>IFERROR(_xll.qlIndexFixing(ONIndex1M,I1940,TRUE,_xll.ohTrigger(RecalcTrigger,Trigger1M)),NA())</f>
        <v>1.8895776452028112E-2</v>
      </c>
      <c r="O1940" s="44">
        <f>IFERROR(_xll.qlIndexFixing(ONIndex3M,I1940,TRUE,_xll.ohTrigger(RecalcTrigger,Trigger3M)),NA())</f>
        <v>1.9180581343231085E-2</v>
      </c>
      <c r="P1940" s="44">
        <f>IFERROR(_xll.qlIndexFixing(ONIndex6M,I1940,TRUE,_xll.ohTrigger(RecalcTrigger,Trigger6M)),NA())</f>
        <v>1.9329998568407003E-2</v>
      </c>
      <c r="Q1940" s="178">
        <f>IFERROR(_xll.qlIndexFixing(ONIndex1Y,I1940,TRUE,_xll.ohTrigger(RecalcTrigger,Trigger1Y)),NA())</f>
        <v>1.9578835962262842E-2</v>
      </c>
    </row>
    <row r="1941" spans="2:17" x14ac:dyDescent="0.2">
      <c r="B1941" s="39" t="s">
        <v>42</v>
      </c>
      <c r="D1941" s="42">
        <f>_xll.qlCalendarAdvance(Calendar,$D1940,B1941,"f",FALSE)</f>
        <v>53001</v>
      </c>
      <c r="E1941" s="172">
        <f>_xll.qlInterestRateIndexValueDate(IndexON,D1941)</f>
        <v>53001</v>
      </c>
      <c r="F1941" s="188">
        <f>IFERROR(_xll.qlIndexFixing(IndexON,D1941,TRUE,_xll.ohTrigger(RecalcTrigger,TriggerON)),NA())</f>
        <v>1.8403835964888593E-2</v>
      </c>
      <c r="H1941" s="42">
        <f>_xll.qlCalendarAdvance(Calendar,$H1940,B1941,"f",FALSE)</f>
        <v>53001</v>
      </c>
      <c r="I1941" s="172">
        <f>_xll.qlInterestRateIndexValueDate(Index1M,$H1941)</f>
        <v>53001</v>
      </c>
      <c r="J1941" s="177">
        <f>IFERROR(_xll.qlIndexFixing(Index1M,$H1941,TRUE,_xll.ohTrigger(RecalcTrigger,Trigger1M)),NA())</f>
        <v>1.8888798012905519E-2</v>
      </c>
      <c r="K1941" s="44">
        <f>IFERROR(_xll.qlIndexFixing(Index3M,H1941,TRUE,_xll.ohTrigger(RecalcTrigger,Trigger3M)),NA())</f>
        <v>1.9171173453485395E-2</v>
      </c>
      <c r="L1941" s="44">
        <f>IFERROR(_xll.qlIndexFixing(Index6M,$H1941,TRUE,_xll.ohTrigger(RecalcTrigger,Trigger6M)),NA())</f>
        <v>1.9318515532130213E-2</v>
      </c>
      <c r="M1941" s="178">
        <f>IFERROR(_xll.qlIndexFixing(Index1Y,$H1941,TRUE,_xll.ohTrigger(RecalcTrigger,Trigger1Y)),NA())</f>
        <v>1.9558812411101467E-2</v>
      </c>
      <c r="N1941" s="177">
        <f>IFERROR(_xll.qlIndexFixing(ONIndex1M,I1941,TRUE,_xll.ohTrigger(RecalcTrigger,Trigger1M)),NA())</f>
        <v>1.8888929396394527E-2</v>
      </c>
      <c r="O1941" s="44">
        <f>IFERROR(_xll.qlIndexFixing(ONIndex3M,I1941,TRUE,_xll.ohTrigger(RecalcTrigger,Trigger3M)),NA())</f>
        <v>1.9173345238785444E-2</v>
      </c>
      <c r="P1941" s="44">
        <f>IFERROR(_xll.qlIndexFixing(ONIndex6M,I1941,TRUE,_xll.ohTrigger(RecalcTrigger,Trigger6M)),NA())</f>
        <v>1.9322829187986557E-2</v>
      </c>
      <c r="Q1941" s="178">
        <f>IFERROR(_xll.qlIndexFixing(ONIndex1Y,I1941,TRUE,_xll.ohTrigger(RecalcTrigger,Trigger1Y)),NA())</f>
        <v>1.9571637201917236E-2</v>
      </c>
    </row>
    <row r="1942" spans="2:17" x14ac:dyDescent="0.2">
      <c r="B1942" s="39" t="s">
        <v>42</v>
      </c>
      <c r="D1942" s="42">
        <f>_xll.qlCalendarAdvance(Calendar,$D1941,B1942,"f",FALSE)</f>
        <v>53008</v>
      </c>
      <c r="E1942" s="172">
        <f>_xll.qlInterestRateIndexValueDate(IndexON,D1942)</f>
        <v>53008</v>
      </c>
      <c r="F1942" s="188">
        <f>IFERROR(_xll.qlIndexFixing(IndexON,D1942,TRUE,_xll.ohTrigger(RecalcTrigger,TriggerON)),NA())</f>
        <v>1.8397045740771167E-2</v>
      </c>
      <c r="H1942" s="42">
        <f>_xll.qlCalendarAdvance(Calendar,$H1941,B1942,"f",FALSE)</f>
        <v>53008</v>
      </c>
      <c r="I1942" s="172">
        <f>_xll.qlInterestRateIndexValueDate(Index1M,$H1942)</f>
        <v>53008</v>
      </c>
      <c r="J1942" s="177">
        <f>IFERROR(_xll.qlIndexFixing(Index1M,$H1942,TRUE,_xll.ohTrigger(RecalcTrigger,Trigger1M)),NA())</f>
        <v>1.8881848902026606E-2</v>
      </c>
      <c r="K1942" s="44">
        <f>IFERROR(_xll.qlIndexFixing(Index3M,H1942,TRUE,_xll.ohTrigger(RecalcTrigger,Trigger3M)),NA())</f>
        <v>1.9163692392632523E-2</v>
      </c>
      <c r="L1942" s="44">
        <f>IFERROR(_xll.qlIndexFixing(Index6M,$H1942,TRUE,_xll.ohTrigger(RecalcTrigger,Trigger6M)),NA())</f>
        <v>1.9310849938687688E-2</v>
      </c>
      <c r="M1942" s="178">
        <f>IFERROR(_xll.qlIndexFixing(Index1Y,$H1942,TRUE,_xll.ohTrigger(RecalcTrigger,Trigger1Y)),NA())</f>
        <v>1.9550742313078517E-2</v>
      </c>
      <c r="N1942" s="177">
        <f>IFERROR(_xll.qlIndexFixing(ONIndex1M,I1942,TRUE,_xll.ohTrigger(RecalcTrigger,Trigger1M)),NA())</f>
        <v>1.8882050802816464E-2</v>
      </c>
      <c r="O1942" s="44">
        <f>IFERROR(_xll.qlIndexFixing(ONIndex3M,I1942,TRUE,_xll.ohTrigger(RecalcTrigger,Trigger3M)),NA())</f>
        <v>1.9166080235910599E-2</v>
      </c>
      <c r="P1942" s="44">
        <f>IFERROR(_xll.qlIndexFixing(ONIndex6M,I1942,TRUE,_xll.ohTrigger(RecalcTrigger,Trigger6M)),NA())</f>
        <v>1.9315629217619978E-2</v>
      </c>
      <c r="Q1942" s="178">
        <f>IFERROR(_xll.qlIndexFixing(ONIndex1Y,I1942,TRUE,_xll.ohTrigger(RecalcTrigger,Trigger1Y)),NA())</f>
        <v>1.956440658049563E-2</v>
      </c>
    </row>
    <row r="1943" spans="2:17" x14ac:dyDescent="0.2">
      <c r="B1943" s="39" t="s">
        <v>42</v>
      </c>
      <c r="D1943" s="42">
        <f>_xll.qlCalendarAdvance(Calendar,$D1942,B1943,"f",FALSE)</f>
        <v>53015</v>
      </c>
      <c r="E1943" s="172">
        <f>_xll.qlInterestRateIndexValueDate(IndexON,D1943)</f>
        <v>53015</v>
      </c>
      <c r="F1943" s="188">
        <f>IFERROR(_xll.qlIndexFixing(IndexON,D1943,TRUE,_xll.ohTrigger(RecalcTrigger,TriggerON)),NA())</f>
        <v>1.8390227735447517E-2</v>
      </c>
      <c r="H1943" s="42">
        <f>_xll.qlCalendarAdvance(Calendar,$H1942,B1943,"f",FALSE)</f>
        <v>53015</v>
      </c>
      <c r="I1943" s="172">
        <f>_xll.qlInterestRateIndexValueDate(Index1M,$H1943)</f>
        <v>53015</v>
      </c>
      <c r="J1943" s="177">
        <f>IFERROR(_xll.qlIndexFixing(Index1M,$H1943,TRUE,_xll.ohTrigger(RecalcTrigger,Trigger1M)),NA())</f>
        <v>1.8874868212758227E-2</v>
      </c>
      <c r="K1943" s="44">
        <f>IFERROR(_xll.qlIndexFixing(Index3M,H1943,TRUE,_xll.ohTrigger(RecalcTrigger,Trigger3M)),NA())</f>
        <v>1.9156182313432912E-2</v>
      </c>
      <c r="L1943" s="44">
        <f>IFERROR(_xll.qlIndexFixing(Index6M,$H1943,TRUE,_xll.ohTrigger(RecalcTrigger,Trigger6M)),NA())</f>
        <v>1.9303153492868038E-2</v>
      </c>
      <c r="M1943" s="178">
        <f>IFERROR(_xll.qlIndexFixing(Index1Y,$H1943,TRUE,_xll.ohTrigger(RecalcTrigger,Trigger1Y)),NA())</f>
        <v>1.9542655633825623E-2</v>
      </c>
      <c r="N1943" s="177">
        <f>IFERROR(_xll.qlIndexFixing(ONIndex1M,I1943,TRUE,_xll.ohTrigger(RecalcTrigger,Trigger1M)),NA())</f>
        <v>1.8875140671212876E-2</v>
      </c>
      <c r="O1943" s="44">
        <f>IFERROR(_xll.qlIndexFixing(ONIndex3M,I1943,TRUE,_xll.ohTrigger(RecalcTrigger,Trigger3M)),NA())</f>
        <v>1.915878633476864E-2</v>
      </c>
      <c r="P1943" s="44">
        <f>IFERROR(_xll.qlIndexFixing(ONIndex6M,I1943,TRUE,_xll.ohTrigger(RecalcTrigger,Trigger6M)),NA())</f>
        <v>1.9308398657388315E-2</v>
      </c>
      <c r="Q1943" s="178">
        <f>IFERROR(_xll.qlIndexFixing(ONIndex1Y,I1943,TRUE,_xll.ohTrigger(RecalcTrigger,Trigger1Y)),NA())</f>
        <v>1.9557144098241164E-2</v>
      </c>
    </row>
    <row r="1944" spans="2:17" x14ac:dyDescent="0.2">
      <c r="B1944" s="39" t="s">
        <v>42</v>
      </c>
      <c r="D1944" s="42">
        <f>_xll.qlCalendarAdvance(Calendar,$D1943,B1944,"f",FALSE)</f>
        <v>53022</v>
      </c>
      <c r="E1944" s="172">
        <f>_xll.qlInterestRateIndexValueDate(IndexON,D1944)</f>
        <v>53022</v>
      </c>
      <c r="F1944" s="188">
        <f>IFERROR(_xll.qlIndexFixing(IndexON,D1944,TRUE,_xll.ohTrigger(RecalcTrigger,TriggerON)),NA())</f>
        <v>1.8383381948755551E-2</v>
      </c>
      <c r="H1944" s="42">
        <f>_xll.qlCalendarAdvance(Calendar,$H1943,B1944,"f",FALSE)</f>
        <v>53022</v>
      </c>
      <c r="I1944" s="172">
        <f>_xll.qlInterestRateIndexValueDate(Index1M,$H1944)</f>
        <v>53022</v>
      </c>
      <c r="J1944" s="177">
        <f>IFERROR(_xll.qlIndexFixing(Index1M,$H1944,TRUE,_xll.ohTrigger(RecalcTrigger,Trigger1M)),NA())</f>
        <v>1.8867772432059546E-2</v>
      </c>
      <c r="K1944" s="44">
        <f>IFERROR(_xll.qlIndexFixing(Index3M,H1944,TRUE,_xll.ohTrigger(RecalcTrigger,Trigger3M)),NA())</f>
        <v>1.9148514862688076E-2</v>
      </c>
      <c r="L1944" s="44">
        <f>IFERROR(_xll.qlIndexFixing(Index6M,$H1944,TRUE,_xll.ohTrigger(RecalcTrigger,Trigger6M)),NA())</f>
        <v>1.929526258980482E-2</v>
      </c>
      <c r="M1944" s="178">
        <f>IFERROR(_xll.qlIndexFixing(Index1Y,$H1944,TRUE,_xll.ohTrigger(RecalcTrigger,Trigger1Y)),NA())</f>
        <v>1.9534553188865544E-2</v>
      </c>
      <c r="N1944" s="177">
        <f>IFERROR(_xll.qlIndexFixing(ONIndex1M,I1944,TRUE,_xll.ohTrigger(RecalcTrigger,Trigger1M)),NA())</f>
        <v>1.8868199001745856E-2</v>
      </c>
      <c r="O1944" s="44">
        <f>IFERROR(_xll.qlIndexFixing(ONIndex3M,I1944,TRUE,_xll.ohTrigger(RecalcTrigger,Trigger3M)),NA())</f>
        <v>1.9151463535440616E-2</v>
      </c>
      <c r="P1944" s="44">
        <f>IFERROR(_xll.qlIndexFixing(ONIndex6M,I1944,TRUE,_xll.ohTrigger(RecalcTrigger,Trigger6M)),NA())</f>
        <v>1.9301137507372612E-2</v>
      </c>
      <c r="Q1944" s="178">
        <f>IFERROR(_xll.qlIndexFixing(ONIndex1Y,I1944,TRUE,_xll.ohTrigger(RecalcTrigger,Trigger1Y)),NA())</f>
        <v>1.9549849754910698E-2</v>
      </c>
    </row>
    <row r="1945" spans="2:17" x14ac:dyDescent="0.2">
      <c r="B1945" s="39" t="s">
        <v>42</v>
      </c>
      <c r="D1945" s="42">
        <f>_xll.qlCalendarAdvance(Calendar,$D1944,B1945,"f",FALSE)</f>
        <v>53029</v>
      </c>
      <c r="E1945" s="172">
        <f>_xll.qlInterestRateIndexValueDate(IndexON,D1945)</f>
        <v>53029</v>
      </c>
      <c r="F1945" s="188">
        <f>IFERROR(_xll.qlIndexFixing(IndexON,D1945,TRUE,_xll.ohTrigger(RecalcTrigger,TriggerON)),NA())</f>
        <v>1.8376508380857359E-2</v>
      </c>
      <c r="H1945" s="42">
        <f>_xll.qlCalendarAdvance(Calendar,$H1944,B1945,"f",FALSE)</f>
        <v>53029</v>
      </c>
      <c r="I1945" s="172">
        <f>_xll.qlInterestRateIndexValueDate(Index1M,$H1945)</f>
        <v>53029</v>
      </c>
      <c r="J1945" s="177">
        <f>IFERROR(_xll.qlIndexFixing(Index1M,$H1945,TRUE,_xll.ohTrigger(RecalcTrigger,Trigger1M)),NA())</f>
        <v>1.886069541257937E-2</v>
      </c>
      <c r="K1945" s="44">
        <f>IFERROR(_xll.qlIndexFixing(Index3M,H1945,TRUE,_xll.ohTrigger(RecalcTrigger,Trigger3M)),NA())</f>
        <v>1.9140939340089324E-2</v>
      </c>
      <c r="L1945" s="44">
        <f>IFERROR(_xll.qlIndexFixing(Index6M,$H1945,TRUE,_xll.ohTrigger(RecalcTrigger,Trigger6M)),NA())</f>
        <v>1.9287496604040184E-2</v>
      </c>
      <c r="M1945" s="178">
        <f>IFERROR(_xll.qlIndexFixing(Index1Y,$H1945,TRUE,_xll.ohTrigger(RecalcTrigger,Trigger1Y)),NA())</f>
        <v>1.9526435793695951E-2</v>
      </c>
      <c r="N1945" s="177">
        <f>IFERROR(_xll.qlIndexFixing(ONIndex1M,I1945,TRUE,_xll.ohTrigger(RecalcTrigger,Trigger1M)),NA())</f>
        <v>1.8861225794253311E-2</v>
      </c>
      <c r="O1945" s="44">
        <f>IFERROR(_xll.qlIndexFixing(ONIndex3M,I1945,TRUE,_xll.ohTrigger(RecalcTrigger,Trigger3M)),NA())</f>
        <v>1.914411183760234E-2</v>
      </c>
      <c r="P1945" s="44">
        <f>IFERROR(_xll.qlIndexFixing(ONIndex6M,I1945,TRUE,_xll.ohTrigger(RecalcTrigger,Trigger6M)),NA())</f>
        <v>1.9293845767248685E-2</v>
      </c>
      <c r="Q1945" s="178">
        <f>IFERROR(_xll.qlIndexFixing(ONIndex1Y,I1945,TRUE,_xll.ohTrigger(RecalcTrigger,Trigger1Y)),NA())</f>
        <v>1.954252355074737E-2</v>
      </c>
    </row>
    <row r="1946" spans="2:17" x14ac:dyDescent="0.2">
      <c r="B1946" s="39" t="s">
        <v>42</v>
      </c>
      <c r="D1946" s="42">
        <f>_xll.qlCalendarAdvance(Calendar,$D1945,B1946,"f",FALSE)</f>
        <v>53036</v>
      </c>
      <c r="E1946" s="172">
        <f>_xll.qlInterestRateIndexValueDate(IndexON,D1946)</f>
        <v>53036</v>
      </c>
      <c r="F1946" s="188">
        <f>IFERROR(_xll.qlIndexFixing(IndexON,D1946,TRUE,_xll.ohTrigger(RecalcTrigger,TriggerON)),NA())</f>
        <v>1.8369607031752944E-2</v>
      </c>
      <c r="H1946" s="42">
        <f>_xll.qlCalendarAdvance(Calendar,$H1945,B1946,"f",FALSE)</f>
        <v>53036</v>
      </c>
      <c r="I1946" s="172">
        <f>_xll.qlInterestRateIndexValueDate(Index1M,$H1946)</f>
        <v>53036</v>
      </c>
      <c r="J1946" s="177">
        <f>IFERROR(_xll.qlIndexFixing(Index1M,$H1946,TRUE,_xll.ohTrigger(RecalcTrigger,Trigger1M)),NA())</f>
        <v>1.8853626955040666E-2</v>
      </c>
      <c r="K1946" s="44">
        <f>IFERROR(_xll.qlIndexFixing(Index3M,H1946,TRUE,_xll.ohTrigger(RecalcTrigger,Trigger3M)),NA())</f>
        <v>1.9133334795573262E-2</v>
      </c>
      <c r="L1946" s="44">
        <f>IFERROR(_xll.qlIndexFixing(Index6M,$H1946,TRUE,_xll.ohTrigger(RecalcTrigger,Trigger6M)),NA())</f>
        <v>1.927969976265486E-2</v>
      </c>
      <c r="M1946" s="178">
        <f>IFERROR(_xll.qlIndexFixing(Index1Y,$H1946,TRUE,_xll.ohTrigger(RecalcTrigger,Trigger1Y)),NA())</f>
        <v>1.9518304263789421E-2</v>
      </c>
      <c r="N1946" s="177">
        <f>IFERROR(_xll.qlIndexFixing(ONIndex1M,I1946,TRUE,_xll.ohTrigger(RecalcTrigger,Trigger1M)),NA())</f>
        <v>1.8854221048978381E-2</v>
      </c>
      <c r="O1946" s="44">
        <f>IFERROR(_xll.qlIndexFixing(ONIndex3M,I1946,TRUE,_xll.ohTrigger(RecalcTrigger,Trigger3M)),NA())</f>
        <v>1.9136731241496951E-2</v>
      </c>
      <c r="P1946" s="44">
        <f>IFERROR(_xll.qlIndexFixing(ONIndex6M,I1946,TRUE,_xll.ohTrigger(RecalcTrigger,Trigger6M)),NA())</f>
        <v>1.9286523437178626E-2</v>
      </c>
      <c r="Q1946" s="178">
        <f>IFERROR(_xll.qlIndexFixing(ONIndex1Y,I1946,TRUE,_xll.ohTrigger(RecalcTrigger,Trigger1Y)),NA())</f>
        <v>1.953516548558909E-2</v>
      </c>
    </row>
    <row r="1947" spans="2:17" x14ac:dyDescent="0.2">
      <c r="B1947" s="39" t="s">
        <v>42</v>
      </c>
      <c r="D1947" s="42">
        <f>_xll.qlCalendarAdvance(Calendar,$D1946,B1947,"f",FALSE)</f>
        <v>53043</v>
      </c>
      <c r="E1947" s="172">
        <f>_xll.qlInterestRateIndexValueDate(IndexON,D1947)</f>
        <v>53043</v>
      </c>
      <c r="F1947" s="188">
        <f>IFERROR(_xll.qlIndexFixing(IndexON,D1947,TRUE,_xll.ohTrigger(RecalcTrigger,TriggerON)),NA())</f>
        <v>1.8362677901280211E-2</v>
      </c>
      <c r="H1947" s="42">
        <f>_xll.qlCalendarAdvance(Calendar,$H1946,B1947,"f",FALSE)</f>
        <v>53043</v>
      </c>
      <c r="I1947" s="172">
        <f>_xll.qlInterestRateIndexValueDate(Index1M,$H1947)</f>
        <v>53043</v>
      </c>
      <c r="J1947" s="177">
        <f>IFERROR(_xll.qlIndexFixing(Index1M,$H1947,TRUE,_xll.ohTrigger(RecalcTrigger,Trigger1M)),NA())</f>
        <v>1.8846506838059239E-2</v>
      </c>
      <c r="K1947" s="44">
        <f>IFERROR(_xll.qlIndexFixing(Index3M,H1947,TRUE,_xll.ohTrigger(RecalcTrigger,Trigger3M)),NA())</f>
        <v>1.912570122930727E-2</v>
      </c>
      <c r="L1947" s="44">
        <f>IFERROR(_xll.qlIndexFixing(Index6M,$H1947,TRUE,_xll.ohTrigger(RecalcTrigger,Trigger6M)),NA())</f>
        <v>1.9271872066008715E-2</v>
      </c>
      <c r="M1947" s="178">
        <f>IFERROR(_xll.qlIndexFixing(Index1Y,$H1947,TRUE,_xll.ohTrigger(RecalcTrigger,Trigger1Y)),NA())</f>
        <v>1.9510159414592998E-2</v>
      </c>
      <c r="N1947" s="177">
        <f>IFERROR(_xll.qlIndexFixing(ONIndex1M,I1947,TRUE,_xll.ohTrigger(RecalcTrigger,Trigger1M)),NA())</f>
        <v>1.8847184765677927E-2</v>
      </c>
      <c r="O1947" s="44">
        <f>IFERROR(_xll.qlIndexFixing(ONIndex3M,I1947,TRUE,_xll.ohTrigger(RecalcTrigger,Trigger3M)),NA())</f>
        <v>1.9129321747205497E-2</v>
      </c>
      <c r="P1947" s="44">
        <f>IFERROR(_xll.qlIndexFixing(ONIndex6M,I1947,TRUE,_xll.ohTrigger(RecalcTrigger,Trigger6M)),NA())</f>
        <v>1.9279170517243482E-2</v>
      </c>
      <c r="Q1947" s="178">
        <f>IFERROR(_xll.qlIndexFixing(ONIndex1Y,I1947,TRUE,_xll.ohTrigger(RecalcTrigger,Trigger1Y)),NA())</f>
        <v>1.9527775559516902E-2</v>
      </c>
    </row>
    <row r="1948" spans="2:17" x14ac:dyDescent="0.2">
      <c r="B1948" s="39" t="s">
        <v>42</v>
      </c>
      <c r="D1948" s="42">
        <f>_xll.qlCalendarAdvance(Calendar,$D1947,B1948,"f",FALSE)</f>
        <v>53050</v>
      </c>
      <c r="E1948" s="172">
        <f>_xll.qlInterestRateIndexValueDate(IndexON,D1948)</f>
        <v>53050</v>
      </c>
      <c r="F1948" s="188">
        <f>IFERROR(_xll.qlIndexFixing(IndexON,D1948,TRUE,_xll.ohTrigger(RecalcTrigger,TriggerON)),NA())</f>
        <v>1.8355720989520208E-2</v>
      </c>
      <c r="H1948" s="42">
        <f>_xll.qlCalendarAdvance(Calendar,$H1947,B1948,"f",FALSE)</f>
        <v>53050</v>
      </c>
      <c r="I1948" s="172">
        <f>_xll.qlInterestRateIndexValueDate(Index1M,$H1948)</f>
        <v>53050</v>
      </c>
      <c r="J1948" s="177">
        <f>IFERROR(_xll.qlIndexFixing(Index1M,$H1948,TRUE,_xll.ohTrigger(RecalcTrigger,Trigger1M)),NA())</f>
        <v>1.883943746280492E-2</v>
      </c>
      <c r="K1948" s="44">
        <f>IFERROR(_xll.qlIndexFixing(Index3M,H1948,TRUE,_xll.ohTrigger(RecalcTrigger,Trigger3M)),NA())</f>
        <v>1.9118038641454321E-2</v>
      </c>
      <c r="L1948" s="44">
        <f>IFERROR(_xll.qlIndexFixing(Index6M,$H1948,TRUE,_xll.ohTrigger(RecalcTrigger,Trigger6M)),NA())</f>
        <v>1.9264013514464693E-2</v>
      </c>
      <c r="M1948" s="178">
        <f>IFERROR(_xll.qlIndexFixing(Index1Y,$H1948,TRUE,_xll.ohTrigger(RecalcTrigger,Trigger1Y)),NA())</f>
        <v>1.9502002061527968E-2</v>
      </c>
      <c r="N1948" s="177">
        <f>IFERROR(_xll.qlIndexFixing(ONIndex1M,I1948,TRUE,_xll.ohTrigger(RecalcTrigger,Trigger1M)),NA())</f>
        <v>1.884011694451404E-2</v>
      </c>
      <c r="O1948" s="44">
        <f>IFERROR(_xll.qlIndexFixing(ONIndex3M,I1948,TRUE,_xll.ohTrigger(RecalcTrigger,Trigger3M)),NA())</f>
        <v>1.912188335440379E-2</v>
      </c>
      <c r="P1948" s="44">
        <f>IFERROR(_xll.qlIndexFixing(ONIndex6M,I1948,TRUE,_xll.ohTrigger(RecalcTrigger,Trigger6M)),NA())</f>
        <v>1.9271787007524299E-2</v>
      </c>
      <c r="Q1948" s="178">
        <f>IFERROR(_xll.qlIndexFixing(ONIndex1Y,I1948,TRUE,_xll.ohTrigger(RecalcTrigger,Trigger1Y)),NA())</f>
        <v>1.9520353772611854E-2</v>
      </c>
    </row>
    <row r="1949" spans="2:17" x14ac:dyDescent="0.2">
      <c r="B1949" s="39" t="s">
        <v>42</v>
      </c>
      <c r="D1949" s="42">
        <f>_xll.qlCalendarAdvance(Calendar,$D1948,B1949,"f",FALSE)</f>
        <v>53057</v>
      </c>
      <c r="E1949" s="172">
        <f>_xll.qlInterestRateIndexValueDate(IndexON,D1949)</f>
        <v>53057</v>
      </c>
      <c r="F1949" s="188">
        <f>IFERROR(_xll.qlIndexFixing(IndexON,D1949,TRUE,_xll.ohTrigger(RecalcTrigger,TriggerON)),NA())</f>
        <v>1.8348736296472934E-2</v>
      </c>
      <c r="H1949" s="42">
        <f>_xll.qlCalendarAdvance(Calendar,$H1948,B1949,"f",FALSE)</f>
        <v>53057</v>
      </c>
      <c r="I1949" s="172">
        <f>_xll.qlInterestRateIndexValueDate(Index1M,$H1949)</f>
        <v>53057</v>
      </c>
      <c r="J1949" s="177">
        <f>IFERROR(_xll.qlIndexFixing(Index1M,$H1949,TRUE,_xll.ohTrigger(RecalcTrigger,Trigger1M)),NA())</f>
        <v>1.8832262053159837E-2</v>
      </c>
      <c r="K1949" s="44">
        <f>IFERROR(_xll.qlIndexFixing(Index3M,H1949,TRUE,_xll.ohTrigger(RecalcTrigger,Trigger3M)),NA())</f>
        <v>1.9110402413397679E-2</v>
      </c>
      <c r="L1949" s="44">
        <f>IFERROR(_xll.qlIndexFixing(Index6M,$H1949,TRUE,_xll.ohTrigger(RecalcTrigger,Trigger6M)),NA())</f>
        <v>1.9256191991326537E-2</v>
      </c>
      <c r="M1949" s="178">
        <f>IFERROR(_xll.qlIndexFixing(Index1Y,$H1949,TRUE,_xll.ohTrigger(RecalcTrigger,Trigger1Y)),NA())</f>
        <v>1.9493833019990303E-2</v>
      </c>
      <c r="N1949" s="177">
        <f>IFERROR(_xll.qlIndexFixing(ONIndex1M,I1949,TRUE,_xll.ohTrigger(RecalcTrigger,Trigger1M)),NA())</f>
        <v>1.8833017585405676E-2</v>
      </c>
      <c r="O1949" s="44">
        <f>IFERROR(_xll.qlIndexFixing(ONIndex3M,I1949,TRUE,_xll.ohTrigger(RecalcTrigger,Trigger3M)),NA())</f>
        <v>1.9114416063416018E-2</v>
      </c>
      <c r="P1949" s="44">
        <f>IFERROR(_xll.qlIndexFixing(ONIndex6M,I1949,TRUE,_xll.ohTrigger(RecalcTrigger,Trigger6M)),NA())</f>
        <v>1.9264372907858984E-2</v>
      </c>
      <c r="Q1949" s="178">
        <f>IFERROR(_xll.qlIndexFixing(ONIndex1Y,I1949,TRUE,_xll.ohTrigger(RecalcTrigger,Trigger1Y)),NA())</f>
        <v>1.9512900124711852E-2</v>
      </c>
    </row>
    <row r="1950" spans="2:17" x14ac:dyDescent="0.2">
      <c r="B1950" s="39" t="s">
        <v>42</v>
      </c>
      <c r="D1950" s="42">
        <f>_xll.qlCalendarAdvance(Calendar,$D1949,B1950,"f",FALSE)</f>
        <v>53064</v>
      </c>
      <c r="E1950" s="172">
        <f>_xll.qlInterestRateIndexValueDate(IndexON,D1950)</f>
        <v>53064</v>
      </c>
      <c r="F1950" s="188">
        <f>IFERROR(_xll.qlIndexFixing(IndexON,D1950,TRUE,_xll.ohTrigger(RecalcTrigger,TriggerON)),NA())</f>
        <v>1.8341723822219436E-2</v>
      </c>
      <c r="H1950" s="42">
        <f>_xll.qlCalendarAdvance(Calendar,$H1949,B1950,"f",FALSE)</f>
        <v>53064</v>
      </c>
      <c r="I1950" s="172">
        <f>_xll.qlInterestRateIndexValueDate(Index1M,$H1950)</f>
        <v>53064</v>
      </c>
      <c r="J1950" s="177">
        <f>IFERROR(_xll.qlIndexFixing(Index1M,$H1950,TRUE,_xll.ohTrigger(RecalcTrigger,Trigger1M)),NA())</f>
        <v>1.8825055062513085E-2</v>
      </c>
      <c r="K1950" s="44">
        <f>IFERROR(_xll.qlIndexFixing(Index3M,H1950,TRUE,_xll.ohTrigger(RecalcTrigger,Trigger3M)),NA())</f>
        <v>1.910268425888351E-2</v>
      </c>
      <c r="L1950" s="44">
        <f>IFERROR(_xll.qlIndexFixing(Index6M,$H1950,TRUE,_xll.ohTrigger(RecalcTrigger,Trigger6M)),NA())</f>
        <v>1.9248275096426865E-2</v>
      </c>
      <c r="M1950" s="178">
        <f>IFERROR(_xll.qlIndexFixing(Index1Y,$H1950,TRUE,_xll.ohTrigger(RecalcTrigger,Trigger1Y)),NA())</f>
        <v>1.948565310535022E-2</v>
      </c>
      <c r="N1950" s="177">
        <f>IFERROR(_xll.qlIndexFixing(ONIndex1M,I1950,TRUE,_xll.ohTrigger(RecalcTrigger,Trigger1M)),NA())</f>
        <v>1.8825886688352833E-2</v>
      </c>
      <c r="O1950" s="44">
        <f>IFERROR(_xll.qlIndexFixing(ONIndex3M,I1950,TRUE,_xll.ohTrigger(RecalcTrigger,Trigger3M)),NA())</f>
        <v>1.910691987399904E-2</v>
      </c>
      <c r="P1950" s="44">
        <f>IFERROR(_xll.qlIndexFixing(ONIndex6M,I1950,TRUE,_xll.ohTrigger(RecalcTrigger,Trigger6M)),NA())</f>
        <v>1.9256928218166491E-2</v>
      </c>
      <c r="Q1950" s="178">
        <f>IFERROR(_xll.qlIndexFixing(ONIndex1Y,I1950,TRUE,_xll.ohTrigger(RecalcTrigger,Trigger1Y)),NA())</f>
        <v>1.9505414615897942E-2</v>
      </c>
    </row>
    <row r="1951" spans="2:17" x14ac:dyDescent="0.2">
      <c r="B1951" s="39" t="s">
        <v>42</v>
      </c>
      <c r="D1951" s="42">
        <f>_xll.qlCalendarAdvance(Calendar,$D1950,B1951,"f",FALSE)</f>
        <v>53071</v>
      </c>
      <c r="E1951" s="172">
        <f>_xll.qlInterestRateIndexValueDate(IndexON,D1951)</f>
        <v>53071</v>
      </c>
      <c r="F1951" s="188">
        <f>IFERROR(_xll.qlIndexFixing(IndexON,D1951,TRUE,_xll.ohTrigger(RecalcTrigger,TriggerON)),NA())</f>
        <v>1.8334683566678667E-2</v>
      </c>
      <c r="H1951" s="42">
        <f>_xll.qlCalendarAdvance(Calendar,$H1950,B1951,"f",FALSE)</f>
        <v>53071</v>
      </c>
      <c r="I1951" s="172">
        <f>_xll.qlInterestRateIndexValueDate(Index1M,$H1951)</f>
        <v>53071</v>
      </c>
      <c r="J1951" s="177">
        <f>IFERROR(_xll.qlIndexFixing(Index1M,$H1951,TRUE,_xll.ohTrigger(RecalcTrigger,Trigger1M)),NA())</f>
        <v>1.8817816490929506E-2</v>
      </c>
      <c r="K1951" s="44">
        <f>IFERROR(_xll.qlIndexFixing(Index3M,H1951,TRUE,_xll.ohTrigger(RecalcTrigger,Trigger3M)),NA())</f>
        <v>1.9094937084626319E-2</v>
      </c>
      <c r="L1951" s="44">
        <f>IFERROR(_xll.qlIndexFixing(Index6M,$H1951,TRUE,_xll.ohTrigger(RecalcTrigger,Trigger6M)),NA())</f>
        <v>1.9240329602933356E-2</v>
      </c>
      <c r="M1951" s="178">
        <f>IFERROR(_xll.qlIndexFixing(Index1Y,$H1951,TRUE,_xll.ohTrigger(RecalcTrigger,Trigger1Y)),NA())</f>
        <v>1.94774631329524E-2</v>
      </c>
      <c r="N1951" s="177">
        <f>IFERROR(_xll.qlIndexFixing(ONIndex1M,I1951,TRUE,_xll.ohTrigger(RecalcTrigger,Trigger1M)),NA())</f>
        <v>1.8818724253436558E-2</v>
      </c>
      <c r="O1951" s="44">
        <f>IFERROR(_xll.qlIndexFixing(ONIndex3M,I1951,TRUE,_xll.ohTrigger(RecalcTrigger,Trigger3M)),NA())</f>
        <v>1.9099394786395996E-2</v>
      </c>
      <c r="P1951" s="44">
        <f>IFERROR(_xll.qlIndexFixing(ONIndex6M,I1951,TRUE,_xll.ohTrigger(RecalcTrigger,Trigger6M)),NA())</f>
        <v>1.9249452938689959E-2</v>
      </c>
      <c r="Q1951" s="178">
        <f>IFERROR(_xll.qlIndexFixing(ONIndex1Y,I1951,TRUE,_xll.ohTrigger(RecalcTrigger,Trigger1Y)),NA())</f>
        <v>1.949789724608908E-2</v>
      </c>
    </row>
    <row r="1952" spans="2:17" x14ac:dyDescent="0.2">
      <c r="B1952" s="39" t="s">
        <v>42</v>
      </c>
      <c r="D1952" s="42">
        <f>_xll.qlCalendarAdvance(Calendar,$D1951,B1952,"f",FALSE)</f>
        <v>53078</v>
      </c>
      <c r="E1952" s="172">
        <f>_xll.qlInterestRateIndexValueDate(IndexON,D1952)</f>
        <v>53078</v>
      </c>
      <c r="F1952" s="188">
        <f>IFERROR(_xll.qlIndexFixing(IndexON,D1952,TRUE,_xll.ohTrigger(RecalcTrigger,TriggerON)),NA())</f>
        <v>1.8327615529931673E-2</v>
      </c>
      <c r="H1952" s="42">
        <f>_xll.qlCalendarAdvance(Calendar,$H1951,B1952,"f",FALSE)</f>
        <v>53078</v>
      </c>
      <c r="I1952" s="172">
        <f>_xll.qlInterestRateIndexValueDate(Index1M,$H1952)</f>
        <v>53078</v>
      </c>
      <c r="J1952" s="177">
        <f>IFERROR(_xll.qlIndexFixing(Index1M,$H1952,TRUE,_xll.ohTrigger(RecalcTrigger,Trigger1M)),NA())</f>
        <v>1.881054633846313E-2</v>
      </c>
      <c r="K1952" s="44">
        <f>IFERROR(_xll.qlIndexFixing(Index3M,H1952,TRUE,_xll.ohTrigger(RecalcTrigger,Trigger3M)),NA())</f>
        <v>1.9087160890798E-2</v>
      </c>
      <c r="L1952" s="44">
        <f>IFERROR(_xll.qlIndexFixing(Index6M,$H1952,TRUE,_xll.ohTrigger(RecalcTrigger,Trigger6M)),NA())</f>
        <v>1.9232357088832155E-2</v>
      </c>
      <c r="M1952" s="178">
        <f>IFERROR(_xll.qlIndexFixing(Index1Y,$H1952,TRUE,_xll.ohTrigger(RecalcTrigger,Trigger1Y)),NA())</f>
        <v>1.9469263918115542E-2</v>
      </c>
      <c r="N1952" s="177">
        <f>IFERROR(_xll.qlIndexFixing(ONIndex1M,I1952,TRUE,_xll.ohTrigger(RecalcTrigger,Trigger1M)),NA())</f>
        <v>1.8811530280656852E-2</v>
      </c>
      <c r="O1952" s="44">
        <f>IFERROR(_xll.qlIndexFixing(ONIndex3M,I1952,TRUE,_xll.ohTrigger(RecalcTrigger,Trigger3M)),NA())</f>
        <v>1.9091840800363746E-2</v>
      </c>
      <c r="P1952" s="44">
        <f>IFERROR(_xll.qlIndexFixing(ONIndex6M,I1952,TRUE,_xll.ohTrigger(RecalcTrigger,Trigger6M)),NA())</f>
        <v>1.9241947069267296E-2</v>
      </c>
      <c r="Q1952" s="178">
        <f>IFERROR(_xll.qlIndexFixing(ONIndex1Y,I1952,TRUE,_xll.ohTrigger(RecalcTrigger,Trigger1Y)),NA())</f>
        <v>1.949034801536631E-2</v>
      </c>
    </row>
    <row r="1953" spans="2:17" x14ac:dyDescent="0.2">
      <c r="B1953" s="39" t="s">
        <v>42</v>
      </c>
      <c r="D1953" s="42">
        <f>_xll.qlCalendarAdvance(Calendar,$D1952,B1953,"f",FALSE)</f>
        <v>53085</v>
      </c>
      <c r="E1953" s="172">
        <f>_xll.qlInterestRateIndexValueDate(IndexON,D1953)</f>
        <v>53085</v>
      </c>
      <c r="F1953" s="188">
        <f>IFERROR(_xll.qlIndexFixing(IndexON,D1953,TRUE,_xll.ohTrigger(RecalcTrigger,TriggerON)),NA())</f>
        <v>1.8320519711816363E-2</v>
      </c>
      <c r="H1953" s="42">
        <f>_xll.qlCalendarAdvance(Calendar,$H1952,B1953,"f",FALSE)</f>
        <v>53085</v>
      </c>
      <c r="I1953" s="172">
        <f>_xll.qlInterestRateIndexValueDate(Index1M,$H1953)</f>
        <v>53085</v>
      </c>
      <c r="J1953" s="177">
        <f>IFERROR(_xll.qlIndexFixing(Index1M,$H1953,TRUE,_xll.ohTrigger(RecalcTrigger,Trigger1M)),NA())</f>
        <v>1.8803122841450613E-2</v>
      </c>
      <c r="K1953" s="44">
        <f>IFERROR(_xll.qlIndexFixing(Index3M,H1953,TRUE,_xll.ohTrigger(RecalcTrigger,Trigger3M)),NA())</f>
        <v>1.9079290384305114E-2</v>
      </c>
      <c r="L1953" s="44">
        <f>IFERROR(_xll.qlIndexFixing(Index6M,$H1953,TRUE,_xll.ohTrigger(RecalcTrigger,Trigger6M)),NA())</f>
        <v>1.92242829304425E-2</v>
      </c>
      <c r="M1953" s="178">
        <f>IFERROR(_xll.qlIndexFixing(Index1Y,$H1953,TRUE,_xll.ohTrigger(RecalcTrigger,Trigger1Y)),NA())</f>
        <v>1.9461056276131483E-2</v>
      </c>
      <c r="N1953" s="177">
        <f>IFERROR(_xll.qlIndexFixing(ONIndex1M,I1953,TRUE,_xll.ohTrigger(RecalcTrigger,Trigger1M)),NA())</f>
        <v>1.8804304769932667E-2</v>
      </c>
      <c r="O1953" s="44">
        <f>IFERROR(_xll.qlIndexFixing(ONIndex3M,I1953,TRUE,_xll.ohTrigger(RecalcTrigger,Trigger3M)),NA())</f>
        <v>1.9084257916145431E-2</v>
      </c>
      <c r="P1953" s="44">
        <f>IFERROR(_xll.qlIndexFixing(ONIndex6M,I1953,TRUE,_xll.ohTrigger(RecalcTrigger,Trigger6M)),NA())</f>
        <v>1.92344106098985E-2</v>
      </c>
      <c r="Q1953" s="178">
        <f>IFERROR(_xll.qlIndexFixing(ONIndex1Y,I1953,TRUE,_xll.ohTrigger(RecalcTrigger,Trigger1Y)),NA())</f>
        <v>1.9482766923729633E-2</v>
      </c>
    </row>
    <row r="1954" spans="2:17" x14ac:dyDescent="0.2">
      <c r="B1954" s="39" t="s">
        <v>42</v>
      </c>
      <c r="D1954" s="42">
        <f>_xll.qlCalendarAdvance(Calendar,$D1953,B1954,"f",FALSE)</f>
        <v>53092</v>
      </c>
      <c r="E1954" s="172">
        <f>_xll.qlInterestRateIndexValueDate(IndexON,D1954)</f>
        <v>53092</v>
      </c>
      <c r="F1954" s="188">
        <f>IFERROR(_xll.qlIndexFixing(IndexON,D1954,TRUE,_xll.ohTrigger(RecalcTrigger,TriggerON)),NA())</f>
        <v>1.8313396112494829E-2</v>
      </c>
      <c r="H1954" s="42">
        <f>_xll.qlCalendarAdvance(Calendar,$H1953,B1954,"f",FALSE)</f>
        <v>53092</v>
      </c>
      <c r="I1954" s="172">
        <f>_xll.qlInterestRateIndexValueDate(Index1M,$H1954)</f>
        <v>53092</v>
      </c>
      <c r="J1954" s="177">
        <f>IFERROR(_xll.qlIndexFixing(Index1M,$H1954,TRUE,_xll.ohTrigger(RecalcTrigger,Trigger1M)),NA())</f>
        <v>1.87957816268014E-2</v>
      </c>
      <c r="K1954" s="44">
        <f>IFERROR(_xll.qlIndexFixing(Index3M,H1954,TRUE,_xll.ohTrigger(RecalcTrigger,Trigger3M)),NA())</f>
        <v>1.9071453670481478E-2</v>
      </c>
      <c r="L1954" s="44">
        <f>IFERROR(_xll.qlIndexFixing(Index6M,$H1954,TRUE,_xll.ohTrigger(RecalcTrigger,Trigger6M)),NA())</f>
        <v>1.9216259501181446E-2</v>
      </c>
      <c r="M1954" s="178">
        <f>IFERROR(_xll.qlIndexFixing(Index1Y,$H1954,TRUE,_xll.ohTrigger(RecalcTrigger,Trigger1Y)),NA())</f>
        <v>1.9452841022267631E-2</v>
      </c>
      <c r="N1954" s="177">
        <f>IFERROR(_xll.qlIndexFixing(ONIndex1M,I1954,TRUE,_xll.ohTrigger(RecalcTrigger,Trigger1M)),NA())</f>
        <v>1.8797047721264004E-2</v>
      </c>
      <c r="O1954" s="44">
        <f>IFERROR(_xll.qlIndexFixing(ONIndex3M,I1954,TRUE,_xll.ohTrigger(RecalcTrigger,Trigger3M)),NA())</f>
        <v>1.9076646133578956E-2</v>
      </c>
      <c r="P1954" s="44">
        <f>IFERROR(_xll.qlIndexFixing(ONIndex6M,I1954,TRUE,_xll.ohTrigger(RecalcTrigger,Trigger6M)),NA())</f>
        <v>1.9226843560745666E-2</v>
      </c>
      <c r="Q1954" s="178">
        <f>IFERROR(_xll.qlIndexFixing(ONIndex1Y,I1954,TRUE,_xll.ohTrigger(RecalcTrigger,Trigger1Y)),NA())</f>
        <v>1.9475153971341141E-2</v>
      </c>
    </row>
    <row r="1955" spans="2:17" x14ac:dyDescent="0.2">
      <c r="B1955" s="39" t="s">
        <v>42</v>
      </c>
      <c r="D1955" s="42">
        <f>_xll.qlCalendarAdvance(Calendar,$D1954,B1955,"f",FALSE)</f>
        <v>53099</v>
      </c>
      <c r="E1955" s="172">
        <f>_xll.qlInterestRateIndexValueDate(IndexON,D1955)</f>
        <v>53099</v>
      </c>
      <c r="F1955" s="188">
        <f>IFERROR(_xll.qlIndexFixing(IndexON,D1955,TRUE,_xll.ohTrigger(RecalcTrigger,TriggerON)),NA())</f>
        <v>1.830624473196707E-2</v>
      </c>
      <c r="H1955" s="42">
        <f>_xll.qlCalendarAdvance(Calendar,$H1954,B1955,"f",FALSE)</f>
        <v>53099</v>
      </c>
      <c r="I1955" s="172">
        <f>_xll.qlInterestRateIndexValueDate(Index1M,$H1955)</f>
        <v>53099</v>
      </c>
      <c r="J1955" s="177">
        <f>IFERROR(_xll.qlIndexFixing(Index1M,$H1955,TRUE,_xll.ohTrigger(RecalcTrigger,Trigger1M)),NA())</f>
        <v>1.8788408827026495E-2</v>
      </c>
      <c r="K1955" s="44">
        <f>IFERROR(_xll.qlIndexFixing(Index3M,H1955,TRUE,_xll.ohTrigger(RecalcTrigger,Trigger3M)),NA())</f>
        <v>1.9063587936259275E-2</v>
      </c>
      <c r="L1955" s="44">
        <f>IFERROR(_xll.qlIndexFixing(Index6M,$H1955,TRUE,_xll.ohTrigger(RecalcTrigger,Trigger6M)),NA())</f>
        <v>1.9208213961771296E-2</v>
      </c>
      <c r="M1955" s="178">
        <f>IFERROR(_xll.qlIndexFixing(Index1Y,$H1955,TRUE,_xll.ohTrigger(RecalcTrigger,Trigger1Y)),NA())</f>
        <v>1.9444618971763639E-2</v>
      </c>
      <c r="N1955" s="177">
        <f>IFERROR(_xll.qlIndexFixing(ONIndex1M,I1955,TRUE,_xll.ohTrigger(RecalcTrigger,Trigger1M)),NA())</f>
        <v>1.8789759134731909E-2</v>
      </c>
      <c r="O1955" s="44">
        <f>IFERROR(_xll.qlIndexFixing(ONIndex3M,I1955,TRUE,_xll.ohTrigger(RecalcTrigger,Trigger3M)),NA())</f>
        <v>1.9069005452664323E-2</v>
      </c>
      <c r="P1955" s="44">
        <f>IFERROR(_xll.qlIndexFixing(ONIndex6M,I1955,TRUE,_xll.ohTrigger(RecalcTrigger,Trigger6M)),NA())</f>
        <v>1.9219245921727746E-2</v>
      </c>
      <c r="Q1955" s="178">
        <f>IFERROR(_xll.qlIndexFixing(ONIndex1Y,I1955,TRUE,_xll.ohTrigger(RecalcTrigger,Trigger1Y)),NA())</f>
        <v>1.946750915787665E-2</v>
      </c>
    </row>
    <row r="1956" spans="2:17" x14ac:dyDescent="0.2">
      <c r="B1956" s="39" t="s">
        <v>42</v>
      </c>
      <c r="D1956" s="42">
        <f>_xll.qlCalendarAdvance(Calendar,$D1955,B1956,"f",FALSE)</f>
        <v>53106</v>
      </c>
      <c r="E1956" s="172">
        <f>_xll.qlInterestRateIndexValueDate(IndexON,D1956)</f>
        <v>53106</v>
      </c>
      <c r="F1956" s="188">
        <f>IFERROR(_xll.qlIndexFixing(IndexON,D1956,TRUE,_xll.ohTrigger(RecalcTrigger,TriggerON)),NA())</f>
        <v>1.8299065570070994E-2</v>
      </c>
      <c r="H1956" s="42">
        <f>_xll.qlCalendarAdvance(Calendar,$H1955,B1956,"f",FALSE)</f>
        <v>53106</v>
      </c>
      <c r="I1956" s="172">
        <f>_xll.qlInterestRateIndexValueDate(Index1M,$H1956)</f>
        <v>53106</v>
      </c>
      <c r="J1956" s="177">
        <f>IFERROR(_xll.qlIndexFixing(Index1M,$H1956,TRUE,_xll.ohTrigger(RecalcTrigger,Trigger1M)),NA())</f>
        <v>1.8781004442177472E-2</v>
      </c>
      <c r="K1956" s="44">
        <f>IFERROR(_xll.qlIndexFixing(Index3M,H1956,TRUE,_xll.ohTrigger(RecalcTrigger,Trigger3M)),NA())</f>
        <v>1.9055693181808518E-2</v>
      </c>
      <c r="L1956" s="44">
        <f>IFERROR(_xll.qlIndexFixing(Index6M,$H1956,TRUE,_xll.ohTrigger(RecalcTrigger,Trigger6M)),NA())</f>
        <v>1.9200147881609855E-2</v>
      </c>
      <c r="M1956" s="178">
        <f>IFERROR(_xll.qlIndexFixing(Index1Y,$H1956,TRUE,_xll.ohTrigger(RecalcTrigger,Trigger1Y)),NA())</f>
        <v>1.9436390939834736E-2</v>
      </c>
      <c r="N1956" s="177">
        <f>IFERROR(_xll.qlIndexFixing(ONIndex1M,I1956,TRUE,_xll.ohTrigger(RecalcTrigger,Trigger1M)),NA())</f>
        <v>1.878243901017429E-2</v>
      </c>
      <c r="O1956" s="44">
        <f>IFERROR(_xll.qlIndexFixing(ONIndex3M,I1956,TRUE,_xll.ohTrigger(RecalcTrigger,Trigger3M)),NA())</f>
        <v>1.906133587340153E-2</v>
      </c>
      <c r="P1956" s="44">
        <f>IFERROR(_xll.qlIndexFixing(ONIndex6M,I1956,TRUE,_xll.ohTrigger(RecalcTrigger,Trigger6M)),NA())</f>
        <v>1.9211617692763694E-2</v>
      </c>
      <c r="Q1956" s="178">
        <f>IFERROR(_xll.qlIndexFixing(ONIndex1Y,I1956,TRUE,_xll.ohTrigger(RecalcTrigger,Trigger1Y)),NA())</f>
        <v>1.9459832483498252E-2</v>
      </c>
    </row>
    <row r="1957" spans="2:17" x14ac:dyDescent="0.2">
      <c r="B1957" s="39" t="s">
        <v>42</v>
      </c>
      <c r="D1957" s="42">
        <f>_xll.qlCalendarAdvance(Calendar,$D1956,B1957,"f",FALSE)</f>
        <v>53113</v>
      </c>
      <c r="E1957" s="172">
        <f>_xll.qlInterestRateIndexValueDate(IndexON,D1957)</f>
        <v>53113</v>
      </c>
      <c r="F1957" s="188">
        <f>IFERROR(_xll.qlIndexFixing(IndexON,D1957,TRUE,_xll.ohTrigger(RecalcTrigger,TriggerON)),NA())</f>
        <v>1.8291858626968693E-2</v>
      </c>
      <c r="H1957" s="42">
        <f>_xll.qlCalendarAdvance(Calendar,$H1956,B1957,"f",FALSE)</f>
        <v>53113</v>
      </c>
      <c r="I1957" s="172">
        <f>_xll.qlInterestRateIndexValueDate(Index1M,$H1957)</f>
        <v>53113</v>
      </c>
      <c r="J1957" s="177">
        <f>IFERROR(_xll.qlIndexFixing(Index1M,$H1957,TRUE,_xll.ohTrigger(RecalcTrigger,Trigger1M)),NA())</f>
        <v>1.8773721864864111E-2</v>
      </c>
      <c r="K1957" s="44">
        <f>IFERROR(_xll.qlIndexFixing(Index3M,H1957,TRUE,_xll.ohTrigger(RecalcTrigger,Trigger3M)),NA())</f>
        <v>1.9047769407302753E-2</v>
      </c>
      <c r="L1957" s="44">
        <f>IFERROR(_xll.qlIndexFixing(Index6M,$H1957,TRUE,_xll.ohTrigger(RecalcTrigger,Trigger6M)),NA())</f>
        <v>1.9192144437115945E-2</v>
      </c>
      <c r="M1957" s="178">
        <f>IFERROR(_xll.qlIndexFixing(Index1Y,$H1957,TRUE,_xll.ohTrigger(RecalcTrigger,Trigger1Y)),NA())</f>
        <v>1.9428157741668617E-2</v>
      </c>
      <c r="N1957" s="177">
        <f>IFERROR(_xll.qlIndexFixing(ONIndex1M,I1957,TRUE,_xll.ohTrigger(RecalcTrigger,Trigger1M)),NA())</f>
        <v>1.8775087347834285E-2</v>
      </c>
      <c r="O1957" s="44">
        <f>IFERROR(_xll.qlIndexFixing(ONIndex3M,I1957,TRUE,_xll.ohTrigger(RecalcTrigger,Trigger3M)),NA())</f>
        <v>1.9053637395952672E-2</v>
      </c>
      <c r="P1957" s="44">
        <f>IFERROR(_xll.qlIndexFixing(ONIndex6M,I1957,TRUE,_xll.ohTrigger(RecalcTrigger,Trigger6M)),NA())</f>
        <v>1.9203958873853511E-2</v>
      </c>
      <c r="Q1957" s="178">
        <f>IFERROR(_xll.qlIndexFixing(ONIndex1Y,I1957,TRUE,_xll.ohTrigger(RecalcTrigger,Trigger1Y)),NA())</f>
        <v>1.9452123948286992E-2</v>
      </c>
    </row>
    <row r="1958" spans="2:17" x14ac:dyDescent="0.2">
      <c r="B1958" s="39" t="s">
        <v>42</v>
      </c>
      <c r="D1958" s="42">
        <f>_xll.qlCalendarAdvance(Calendar,$D1957,B1958,"f",FALSE)</f>
        <v>53120</v>
      </c>
      <c r="E1958" s="172">
        <f>_xll.qlInterestRateIndexValueDate(IndexON,D1958)</f>
        <v>53120</v>
      </c>
      <c r="F1958" s="188">
        <f>IFERROR(_xll.qlIndexFixing(IndexON,D1958,TRUE,_xll.ohTrigger(RecalcTrigger,TriggerON)),NA())</f>
        <v>1.8284623902660169E-2</v>
      </c>
      <c r="H1958" s="42">
        <f>_xll.qlCalendarAdvance(Calendar,$H1957,B1958,"f",FALSE)</f>
        <v>53120</v>
      </c>
      <c r="I1958" s="172">
        <f>_xll.qlInterestRateIndexValueDate(Index1M,$H1958)</f>
        <v>53120</v>
      </c>
      <c r="J1958" s="177">
        <f>IFERROR(_xll.qlIndexFixing(Index1M,$H1958,TRUE,_xll.ohTrigger(RecalcTrigger,Trigger1M)),NA())</f>
        <v>1.8766262228292328E-2</v>
      </c>
      <c r="K1958" s="44">
        <f>IFERROR(_xll.qlIndexFixing(Index3M,H1958,TRUE,_xll.ohTrigger(RecalcTrigger,Trigger3M)),NA())</f>
        <v>1.9039816612915528E-2</v>
      </c>
      <c r="L1958" s="44">
        <f>IFERROR(_xll.qlIndexFixing(Index6M,$H1958,TRUE,_xll.ohTrigger(RecalcTrigger,Trigger6M)),NA())</f>
        <v>1.9184042935768478E-2</v>
      </c>
      <c r="M1958" s="178">
        <f>IFERROR(_xll.qlIndexFixing(Index1Y,$H1958,TRUE,_xll.ohTrigger(RecalcTrigger,Trigger1Y)),NA())</f>
        <v>1.941992019242722E-2</v>
      </c>
      <c r="N1958" s="177">
        <f>IFERROR(_xll.qlIndexFixing(ONIndex1M,I1958,TRUE,_xll.ohTrigger(RecalcTrigger,Trigger1M)),NA())</f>
        <v>1.8767704147549802E-2</v>
      </c>
      <c r="O1958" s="44">
        <f>IFERROR(_xll.qlIndexFixing(ONIndex3M,I1958,TRUE,_xll.ohTrigger(RecalcTrigger,Trigger3M)),NA())</f>
        <v>1.9045910020155654E-2</v>
      </c>
      <c r="P1958" s="44">
        <f>IFERROR(_xll.qlIndexFixing(ONIndex6M,I1958,TRUE,_xll.ohTrigger(RecalcTrigger,Trigger6M)),NA())</f>
        <v>1.9196269465078242E-2</v>
      </c>
      <c r="Q1958" s="178">
        <f>IFERROR(_xll.qlIndexFixing(ONIndex1Y,I1958,TRUE,_xll.ohTrigger(RecalcTrigger,Trigger1Y)),NA())</f>
        <v>1.944438355208078E-2</v>
      </c>
    </row>
    <row r="1959" spans="2:17" x14ac:dyDescent="0.2">
      <c r="B1959" s="39" t="s">
        <v>42</v>
      </c>
      <c r="D1959" s="42">
        <f>_xll.qlCalendarAdvance(Calendar,$D1958,B1959,"f",FALSE)</f>
        <v>53127</v>
      </c>
      <c r="E1959" s="172">
        <f>_xll.qlInterestRateIndexValueDate(IndexON,D1959)</f>
        <v>53127</v>
      </c>
      <c r="F1959" s="188">
        <f>IFERROR(_xll.qlIndexFixing(IndexON,D1959,TRUE,_xll.ohTrigger(RecalcTrigger,TriggerON)),NA())</f>
        <v>1.8277361397064373E-2</v>
      </c>
      <c r="H1959" s="42">
        <f>_xll.qlCalendarAdvance(Calendar,$H1958,B1959,"f",FALSE)</f>
        <v>53127</v>
      </c>
      <c r="I1959" s="172">
        <f>_xll.qlInterestRateIndexValueDate(Index1M,$H1959)</f>
        <v>53127</v>
      </c>
      <c r="J1959" s="177">
        <f>IFERROR(_xll.qlIndexFixing(Index1M,$H1959,TRUE,_xll.ohTrigger(RecalcTrigger,Trigger1M)),NA())</f>
        <v>1.8758771011237574E-2</v>
      </c>
      <c r="K1959" s="44">
        <f>IFERROR(_xll.qlIndexFixing(Index3M,H1959,TRUE,_xll.ohTrigger(RecalcTrigger,Trigger3M)),NA())</f>
        <v>1.9031834798819508E-2</v>
      </c>
      <c r="L1959" s="44">
        <f>IFERROR(_xll.qlIndexFixing(Index6M,$H1959,TRUE,_xll.ohTrigger(RecalcTrigger,Trigger6M)),NA())</f>
        <v>1.9175925459049361E-2</v>
      </c>
      <c r="M1959" s="178">
        <f>IFERROR(_xll.qlIndexFixing(Index1Y,$H1959,TRUE,_xll.ohTrigger(RecalcTrigger,Trigger1Y)),NA())</f>
        <v>1.9411679107245838E-2</v>
      </c>
      <c r="N1959" s="177">
        <f>IFERROR(_xll.qlIndexFixing(ONIndex1M,I1959,TRUE,_xll.ohTrigger(RecalcTrigger,Trigger1M)),NA())</f>
        <v>1.8760289409482933E-2</v>
      </c>
      <c r="O1959" s="44">
        <f>IFERROR(_xll.qlIndexFixing(ONIndex3M,I1959,TRUE,_xll.ohTrigger(RecalcTrigger,Trigger3M)),NA())</f>
        <v>1.9038153746091524E-2</v>
      </c>
      <c r="P1959" s="44">
        <f>IFERROR(_xll.qlIndexFixing(ONIndex6M,I1959,TRUE,_xll.ohTrigger(RecalcTrigger,Trigger6M)),NA())</f>
        <v>1.9188549466437888E-2</v>
      </c>
      <c r="Q1959" s="178">
        <f>IFERROR(_xll.qlIndexFixing(ONIndex1Y,I1959,TRUE,_xll.ohTrigger(RecalcTrigger,Trigger1Y)),NA())</f>
        <v>1.9436611295041706E-2</v>
      </c>
    </row>
    <row r="1960" spans="2:17" x14ac:dyDescent="0.2">
      <c r="B1960" s="39" t="s">
        <v>42</v>
      </c>
      <c r="D1960" s="42">
        <f>_xll.qlCalendarAdvance(Calendar,$D1959,B1960,"f",FALSE)</f>
        <v>53134</v>
      </c>
      <c r="E1960" s="172">
        <f>_xll.qlInterestRateIndexValueDate(IndexON,D1960)</f>
        <v>53134</v>
      </c>
      <c r="F1960" s="188">
        <f>IFERROR(_xll.qlIndexFixing(IndexON,D1960,TRUE,_xll.ohTrigger(RecalcTrigger,TriggerON)),NA())</f>
        <v>1.8270071110262354E-2</v>
      </c>
      <c r="H1960" s="42">
        <f>_xll.qlCalendarAdvance(Calendar,$H1959,B1960,"f",FALSE)</f>
        <v>53134</v>
      </c>
      <c r="I1960" s="172">
        <f>_xll.qlInterestRateIndexValueDate(Index1M,$H1960)</f>
        <v>53134</v>
      </c>
      <c r="J1960" s="177">
        <f>IFERROR(_xll.qlIndexFixing(Index1M,$H1960,TRUE,_xll.ohTrigger(RecalcTrigger,Trigger1M)),NA())</f>
        <v>1.8751248213759286E-2</v>
      </c>
      <c r="K1960" s="44">
        <f>IFERROR(_xll.qlIndexFixing(Index3M,H1960,TRUE,_xll.ohTrigger(RecalcTrigger,Trigger3M)),NA())</f>
        <v>1.9023823965189993E-2</v>
      </c>
      <c r="L1960" s="44">
        <f>IFERROR(_xll.qlIndexFixing(Index6M,$H1960,TRUE,_xll.ohTrigger(RecalcTrigger,Trigger6M)),NA())</f>
        <v>1.9167793584750761E-2</v>
      </c>
      <c r="M1960" s="178">
        <f>IFERROR(_xll.qlIndexFixing(Index1Y,$H1960,TRUE,_xll.ohTrigger(RecalcTrigger,Trigger1Y)),NA())</f>
        <v>1.9403435301234229E-2</v>
      </c>
      <c r="N1960" s="177">
        <f>IFERROR(_xll.qlIndexFixing(ONIndex1M,I1960,TRUE,_xll.ohTrigger(RecalcTrigger,Trigger1M)),NA())</f>
        <v>1.875284313339054E-2</v>
      </c>
      <c r="O1960" s="44">
        <f>IFERROR(_xll.qlIndexFixing(ONIndex3M,I1960,TRUE,_xll.ohTrigger(RecalcTrigger,Trigger3M)),NA())</f>
        <v>1.9030368573760281E-2</v>
      </c>
      <c r="P1960" s="44">
        <f>IFERROR(_xll.qlIndexFixing(ONIndex6M,I1960,TRUE,_xll.ohTrigger(RecalcTrigger,Trigger6M)),NA())</f>
        <v>1.9180798877851402E-2</v>
      </c>
      <c r="Q1960" s="178">
        <f>IFERROR(_xll.qlIndexFixing(ONIndex1Y,I1960,TRUE,_xll.ohTrigger(RecalcTrigger,Trigger1Y)),NA())</f>
        <v>1.9428807177088725E-2</v>
      </c>
    </row>
    <row r="1961" spans="2:17" x14ac:dyDescent="0.2">
      <c r="B1961" s="39" t="s">
        <v>42</v>
      </c>
      <c r="D1961" s="42">
        <f>_xll.qlCalendarAdvance(Calendar,$D1960,B1961,"f",FALSE)</f>
        <v>53141</v>
      </c>
      <c r="E1961" s="172">
        <f>_xll.qlInterestRateIndexValueDate(IndexON,D1961)</f>
        <v>53141</v>
      </c>
      <c r="F1961" s="188">
        <f>IFERROR(_xll.qlIndexFixing(IndexON,D1961,TRUE,_xll.ohTrigger(RecalcTrigger,TriggerON)),NA())</f>
        <v>1.8262753042173063E-2</v>
      </c>
      <c r="H1961" s="42">
        <f>_xll.qlCalendarAdvance(Calendar,$H1960,B1961,"f",FALSE)</f>
        <v>53141</v>
      </c>
      <c r="I1961" s="172">
        <f>_xll.qlInterestRateIndexValueDate(Index1M,$H1961)</f>
        <v>53141</v>
      </c>
      <c r="J1961" s="177">
        <f>IFERROR(_xll.qlIndexFixing(Index1M,$H1961,TRUE,_xll.ohTrigger(RecalcTrigger,Trigger1M)),NA())</f>
        <v>1.8743693835914198E-2</v>
      </c>
      <c r="K1961" s="44">
        <f>IFERROR(_xll.qlIndexFixing(Index3M,H1961,TRUE,_xll.ohTrigger(RecalcTrigger,Trigger3M)),NA())</f>
        <v>1.9015784112200534E-2</v>
      </c>
      <c r="L1961" s="44">
        <f>IFERROR(_xll.qlIndexFixing(Index6M,$H1961,TRUE,_xll.ohTrigger(RecalcTrigger,Trigger6M)),NA())</f>
        <v>1.9159648890640479E-2</v>
      </c>
      <c r="M1961" s="178">
        <f>IFERROR(_xll.qlIndexFixing(Index1Y,$H1961,TRUE,_xll.ohTrigger(RecalcTrigger,Trigger1Y)),NA())</f>
        <v>1.9395189589475503E-2</v>
      </c>
      <c r="N1961" s="177">
        <f>IFERROR(_xll.qlIndexFixing(ONIndex1M,I1961,TRUE,_xll.ohTrigger(RecalcTrigger,Trigger1M)),NA())</f>
        <v>1.8745365319434715E-2</v>
      </c>
      <c r="O1961" s="44">
        <f>IFERROR(_xll.qlIndexFixing(ONIndex3M,I1961,TRUE,_xll.ohTrigger(RecalcTrigger,Trigger3M)),NA())</f>
        <v>1.902255450308088E-2</v>
      </c>
      <c r="P1961" s="44">
        <f>IFERROR(_xll.qlIndexFixing(ONIndex6M,I1961,TRUE,_xll.ohTrigger(RecalcTrigger,Trigger6M)),NA())</f>
        <v>1.917301769939983E-2</v>
      </c>
      <c r="Q1961" s="178">
        <f>IFERROR(_xll.qlIndexFixing(ONIndex1Y,I1961,TRUE,_xll.ohTrigger(RecalcTrigger,Trigger1Y)),NA())</f>
        <v>1.9420971198140791E-2</v>
      </c>
    </row>
    <row r="1962" spans="2:17" x14ac:dyDescent="0.2">
      <c r="B1962" s="39" t="s">
        <v>42</v>
      </c>
      <c r="D1962" s="42">
        <f>_xll.qlCalendarAdvance(Calendar,$D1961,B1962,"f",FALSE)</f>
        <v>53148</v>
      </c>
      <c r="E1962" s="172">
        <f>_xll.qlInterestRateIndexValueDate(IndexON,D1962)</f>
        <v>53148</v>
      </c>
      <c r="F1962" s="188">
        <f>IFERROR(_xll.qlIndexFixing(IndexON,D1962,TRUE,_xll.ohTrigger(RecalcTrigger,TriggerON)),NA())</f>
        <v>1.8255407192715456E-2</v>
      </c>
      <c r="H1962" s="42">
        <f>_xll.qlCalendarAdvance(Calendar,$H1961,B1962,"f",FALSE)</f>
        <v>53148</v>
      </c>
      <c r="I1962" s="172">
        <f>_xll.qlInterestRateIndexValueDate(Index1M,$H1962)</f>
        <v>53148</v>
      </c>
      <c r="J1962" s="177">
        <f>IFERROR(_xll.qlIndexFixing(Index1M,$H1962,TRUE,_xll.ohTrigger(RecalcTrigger,Trigger1M)),NA())</f>
        <v>1.8735914850215675E-2</v>
      </c>
      <c r="K1962" s="44">
        <f>IFERROR(_xll.qlIndexFixing(Index3M,H1962,TRUE,_xll.ohTrigger(RecalcTrigger,Trigger3M)),NA())</f>
        <v>1.9007715279821921E-2</v>
      </c>
      <c r="L1962" s="44">
        <f>IFERROR(_xll.qlIndexFixing(Index6M,$H1962,TRUE,_xll.ohTrigger(RecalcTrigger,Trigger6M)),NA())</f>
        <v>1.9151407928057612E-2</v>
      </c>
      <c r="M1962" s="178">
        <f>IFERROR(_xll.qlIndexFixing(Index1Y,$H1962,TRUE,_xll.ohTrigger(RecalcTrigger,Trigger1Y)),NA())</f>
        <v>1.9386942787025463E-2</v>
      </c>
      <c r="N1962" s="177">
        <f>IFERROR(_xll.qlIndexFixing(ONIndex1M,I1962,TRUE,_xll.ohTrigger(RecalcTrigger,Trigger1M)),NA())</f>
        <v>1.8737855967615458E-2</v>
      </c>
      <c r="O1962" s="44">
        <f>IFERROR(_xll.qlIndexFixing(ONIndex3M,I1962,TRUE,_xll.ohTrigger(RecalcTrigger,Trigger3M)),NA())</f>
        <v>1.9014711534134365E-2</v>
      </c>
      <c r="P1962" s="44">
        <f>IFERROR(_xll.qlIndexFixing(ONIndex6M,I1962,TRUE,_xll.ohTrigger(RecalcTrigger,Trigger6M)),NA())</f>
        <v>1.916520593116422E-2</v>
      </c>
      <c r="Q1962" s="178">
        <f>IFERROR(_xll.qlIndexFixing(ONIndex1Y,I1962,TRUE,_xll.ohTrigger(RecalcTrigger,Trigger1Y)),NA())</f>
        <v>1.9413103358359995E-2</v>
      </c>
    </row>
    <row r="1963" spans="2:17" x14ac:dyDescent="0.2">
      <c r="B1963" s="39" t="s">
        <v>42</v>
      </c>
      <c r="D1963" s="42">
        <f>_xll.qlCalendarAdvance(Calendar,$D1962,B1963,"f",FALSE)</f>
        <v>53155</v>
      </c>
      <c r="E1963" s="172">
        <f>_xll.qlInterestRateIndexValueDate(IndexON,D1963)</f>
        <v>53155</v>
      </c>
      <c r="F1963" s="188">
        <f>IFERROR(_xll.qlIndexFixing(IndexON,D1963,TRUE,_xll.ohTrigger(RecalcTrigger,TriggerON)),NA())</f>
        <v>1.8248033562132671E-2</v>
      </c>
      <c r="H1963" s="42">
        <f>_xll.qlCalendarAdvance(Calendar,$H1962,B1963,"f",FALSE)</f>
        <v>53155</v>
      </c>
      <c r="I1963" s="172">
        <f>_xll.qlInterestRateIndexValueDate(Index1M,$H1963)</f>
        <v>53155</v>
      </c>
      <c r="J1963" s="177">
        <f>IFERROR(_xll.qlIndexFixing(Index1M,$H1963,TRUE,_xll.ohTrigger(RecalcTrigger,Trigger1M)),NA())</f>
        <v>1.8728289371675051E-2</v>
      </c>
      <c r="K1963" s="44">
        <f>IFERROR(_xll.qlIndexFixing(Index3M,H1963,TRUE,_xll.ohTrigger(RecalcTrigger,Trigger3M)),NA())</f>
        <v>1.8999618822688118E-2</v>
      </c>
      <c r="L1963" s="44">
        <f>IFERROR(_xll.qlIndexFixing(Index6M,$H1963,TRUE,_xll.ohTrigger(RecalcTrigger,Trigger6M)),NA())</f>
        <v>1.9143242003705326E-2</v>
      </c>
      <c r="M1963" s="178">
        <f>IFERROR(_xll.qlIndexFixing(Index1Y,$H1963,TRUE,_xll.ohTrigger(RecalcTrigger,Trigger1Y)),NA())</f>
        <v>1.9378695708915261E-2</v>
      </c>
      <c r="N1963" s="177">
        <f>IFERROR(_xll.qlIndexFixing(ONIndex1M,I1963,TRUE,_xll.ohTrigger(RecalcTrigger,Trigger1M)),NA())</f>
        <v>1.8730315077851722E-2</v>
      </c>
      <c r="O1963" s="44">
        <f>IFERROR(_xll.qlIndexFixing(ONIndex3M,I1963,TRUE,_xll.ohTrigger(RecalcTrigger,Trigger3M)),NA())</f>
        <v>1.9006839666758646E-2</v>
      </c>
      <c r="P1963" s="44">
        <f>IFERROR(_xll.qlIndexFixing(ONIndex6M,I1963,TRUE,_xll.ohTrigger(RecalcTrigger,Trigger6M)),NA())</f>
        <v>1.9157363572982478E-2</v>
      </c>
      <c r="Q1963" s="178">
        <f>IFERROR(_xll.qlIndexFixing(ONIndex1Y,I1963,TRUE,_xll.ohTrigger(RecalcTrigger,Trigger1Y)),NA())</f>
        <v>1.9405203657746339E-2</v>
      </c>
    </row>
    <row r="1964" spans="2:17" x14ac:dyDescent="0.2">
      <c r="B1964" s="39" t="s">
        <v>42</v>
      </c>
      <c r="D1964" s="42">
        <f>_xll.qlCalendarAdvance(Calendar,$D1963,B1964,"f",FALSE)</f>
        <v>53162</v>
      </c>
      <c r="E1964" s="172">
        <f>_xll.qlInterestRateIndexValueDate(IndexON,D1964)</f>
        <v>53162</v>
      </c>
      <c r="F1964" s="188">
        <f>IFERROR(_xll.qlIndexFixing(IndexON,D1964,TRUE,_xll.ohTrigger(RecalcTrigger,TriggerON)),NA())</f>
        <v>1.8240632150343661E-2</v>
      </c>
      <c r="H1964" s="42">
        <f>_xll.qlCalendarAdvance(Calendar,$H1963,B1964,"f",FALSE)</f>
        <v>53162</v>
      </c>
      <c r="I1964" s="172">
        <f>_xll.qlInterestRateIndexValueDate(Index1M,$H1964)</f>
        <v>53162</v>
      </c>
      <c r="J1964" s="177">
        <f>IFERROR(_xll.qlIndexFixing(Index1M,$H1964,TRUE,_xll.ohTrigger(RecalcTrigger,Trigger1M)),NA())</f>
        <v>1.8720632308580964E-2</v>
      </c>
      <c r="K1964" s="44">
        <f>IFERROR(_xll.qlIndexFixing(Index3M,H1964,TRUE,_xll.ohTrigger(RecalcTrigger,Trigger3M)),NA())</f>
        <v>1.8991497679804192E-2</v>
      </c>
      <c r="L1964" s="44">
        <f>IFERROR(_xll.qlIndexFixing(Index6M,$H1964,TRUE,_xll.ohTrigger(RecalcTrigger,Trigger6M)),NA())</f>
        <v>1.9135068092890881E-2</v>
      </c>
      <c r="M1964" s="178">
        <f>IFERROR(_xll.qlIndexFixing(Index1Y,$H1964,TRUE,_xll.ohTrigger(RecalcTrigger,Trigger1Y)),NA())</f>
        <v>1.9370449170147852E-2</v>
      </c>
      <c r="N1964" s="177">
        <f>IFERROR(_xll.qlIndexFixing(ONIndex1M,I1964,TRUE,_xll.ohTrigger(RecalcTrigger,Trigger1M)),NA())</f>
        <v>1.8722742650305602E-2</v>
      </c>
      <c r="O1964" s="44">
        <f>IFERROR(_xll.qlIndexFixing(ONIndex3M,I1964,TRUE,_xll.ohTrigger(RecalcTrigger,Trigger3M)),NA())</f>
        <v>1.8998938901277906E-2</v>
      </c>
      <c r="P1964" s="44">
        <f>IFERROR(_xll.qlIndexFixing(ONIndex6M,I1964,TRUE,_xll.ohTrigger(RecalcTrigger,Trigger6M)),NA())</f>
        <v>1.9149490625016696E-2</v>
      </c>
      <c r="Q1964" s="178">
        <f>IFERROR(_xll.qlIndexFixing(ONIndex1Y,I1964,TRUE,_xll.ohTrigger(RecalcTrigger,Trigger1Y)),NA())</f>
        <v>1.939727209613773E-2</v>
      </c>
    </row>
    <row r="1965" spans="2:17" x14ac:dyDescent="0.2">
      <c r="B1965" s="39" t="s">
        <v>42</v>
      </c>
      <c r="D1965" s="42">
        <f>_xll.qlCalendarAdvance(Calendar,$D1964,B1965,"f",FALSE)</f>
        <v>53169</v>
      </c>
      <c r="E1965" s="172">
        <f>_xll.qlInterestRateIndexValueDate(IndexON,D1965)</f>
        <v>53169</v>
      </c>
      <c r="F1965" s="188">
        <f>IFERROR(_xll.qlIndexFixing(IndexON,D1965,TRUE,_xll.ohTrigger(RecalcTrigger,TriggerON)),NA())</f>
        <v>1.8233202957348427E-2</v>
      </c>
      <c r="H1965" s="42">
        <f>_xll.qlCalendarAdvance(Calendar,$H1964,B1965,"f",FALSE)</f>
        <v>53169</v>
      </c>
      <c r="I1965" s="172">
        <f>_xll.qlInterestRateIndexValueDate(Index1M,$H1965)</f>
        <v>53169</v>
      </c>
      <c r="J1965" s="177">
        <f>IFERROR(_xll.qlIndexFixing(Index1M,$H1965,TRUE,_xll.ohTrigger(RecalcTrigger,Trigger1M)),NA())</f>
        <v>1.8712870863911549E-2</v>
      </c>
      <c r="K1965" s="44">
        <f>IFERROR(_xll.qlIndexFixing(Index3M,H1965,TRUE,_xll.ohTrigger(RecalcTrigger,Trigger3M)),NA())</f>
        <v>1.8983354884469034E-2</v>
      </c>
      <c r="L1965" s="44">
        <f>IFERROR(_xll.qlIndexFixing(Index6M,$H1965,TRUE,_xll.ohTrigger(RecalcTrigger,Trigger6M)),NA())</f>
        <v>1.9126887764786552E-2</v>
      </c>
      <c r="M1965" s="178">
        <f>IFERROR(_xll.qlIndexFixing(Index1Y,$H1965,TRUE,_xll.ohTrigger(RecalcTrigger,Trigger1Y)),NA())</f>
        <v>1.9362203985701765E-2</v>
      </c>
      <c r="N1965" s="177">
        <f>IFERROR(_xll.qlIndexFixing(ONIndex1M,I1965,TRUE,_xll.ohTrigger(RecalcTrigger,Trigger1M)),NA())</f>
        <v>1.8715138684733956E-2</v>
      </c>
      <c r="O1965" s="44">
        <f>IFERROR(_xll.qlIndexFixing(ONIndex3M,I1965,TRUE,_xll.ohTrigger(RecalcTrigger,Trigger3M)),NA())</f>
        <v>1.8991009237367962E-2</v>
      </c>
      <c r="P1965" s="44">
        <f>IFERROR(_xll.qlIndexFixing(ONIndex6M,I1965,TRUE,_xll.ohTrigger(RecalcTrigger,Trigger6M)),NA())</f>
        <v>1.9141587087023737E-2</v>
      </c>
      <c r="Q1965" s="178">
        <f>IFERROR(_xll.qlIndexFixing(ONIndex1Y,I1965,TRUE,_xll.ohTrigger(RecalcTrigger,Trigger1Y)),NA())</f>
        <v>1.9389308673696259E-2</v>
      </c>
    </row>
    <row r="1966" spans="2:17" x14ac:dyDescent="0.2">
      <c r="B1966" s="39" t="s">
        <v>42</v>
      </c>
      <c r="D1966" s="42">
        <f>_xll.qlCalendarAdvance(Calendar,$D1965,B1966,"f",FALSE)</f>
        <v>53176</v>
      </c>
      <c r="E1966" s="172">
        <f>_xll.qlInterestRateIndexValueDate(IndexON,D1966)</f>
        <v>53176</v>
      </c>
      <c r="F1966" s="188">
        <f>IFERROR(_xll.qlIndexFixing(IndexON,D1966,TRUE,_xll.ohTrigger(RecalcTrigger,TriggerON)),NA())</f>
        <v>1.8225745982984876E-2</v>
      </c>
      <c r="H1966" s="42">
        <f>_xll.qlCalendarAdvance(Calendar,$H1965,B1966,"f",FALSE)</f>
        <v>53176</v>
      </c>
      <c r="I1966" s="172">
        <f>_xll.qlInterestRateIndexValueDate(Index1M,$H1966)</f>
        <v>53176</v>
      </c>
      <c r="J1966" s="177">
        <f>IFERROR(_xll.qlIndexFixing(Index1M,$H1966,TRUE,_xll.ohTrigger(RecalcTrigger,Trigger1M)),NA())</f>
        <v>1.8705223428987842E-2</v>
      </c>
      <c r="K1966" s="44">
        <f>IFERROR(_xll.qlIndexFixing(Index3M,H1966,TRUE,_xll.ohTrigger(RecalcTrigger,Trigger3M)),NA())</f>
        <v>1.8975193469967438E-2</v>
      </c>
      <c r="L1966" s="44">
        <f>IFERROR(_xll.qlIndexFixing(Index6M,$H1966,TRUE,_xll.ohTrigger(RecalcTrigger,Trigger6M)),NA())</f>
        <v>1.9118702588537314E-2</v>
      </c>
      <c r="M1966" s="178">
        <f>IFERROR(_xll.qlIndexFixing(Index1Y,$H1966,TRUE,_xll.ohTrigger(RecalcTrigger,Trigger1Y)),NA())</f>
        <v>1.9353960970527329E-2</v>
      </c>
      <c r="N1966" s="177">
        <f>IFERROR(_xll.qlIndexFixing(ONIndex1M,I1966,TRUE,_xll.ohTrigger(RecalcTrigger,Trigger1M)),NA())</f>
        <v>1.8707503181379925E-2</v>
      </c>
      <c r="O1966" s="44">
        <f>IFERROR(_xll.qlIndexFixing(ONIndex3M,I1966,TRUE,_xll.ohTrigger(RecalcTrigger,Trigger3M)),NA())</f>
        <v>1.8983050675352997E-2</v>
      </c>
      <c r="P1966" s="44">
        <f>IFERROR(_xll.qlIndexFixing(ONIndex6M,I1966,TRUE,_xll.ohTrigger(RecalcTrigger,Trigger6M)),NA())</f>
        <v>1.9133652959327785E-2</v>
      </c>
      <c r="Q1966" s="178">
        <f>IFERROR(_xll.qlIndexFixing(ONIndex1Y,I1966,TRUE,_xll.ohTrigger(RecalcTrigger,Trigger1Y)),NA())</f>
        <v>1.9381313390259836E-2</v>
      </c>
    </row>
    <row r="1967" spans="2:17" x14ac:dyDescent="0.2">
      <c r="B1967" s="39" t="s">
        <v>42</v>
      </c>
      <c r="D1967" s="42">
        <f>_xll.qlCalendarAdvance(Calendar,$D1966,B1967,"f",FALSE)</f>
        <v>53183</v>
      </c>
      <c r="E1967" s="172">
        <f>_xll.qlInterestRateIndexValueDate(IndexON,D1967)</f>
        <v>53183</v>
      </c>
      <c r="F1967" s="188">
        <f>IFERROR(_xll.qlIndexFixing(IndexON,D1967,TRUE,_xll.ohTrigger(RecalcTrigger,TriggerON)),NA())</f>
        <v>1.82182612274151E-2</v>
      </c>
      <c r="H1967" s="42">
        <f>_xll.qlCalendarAdvance(Calendar,$H1966,B1967,"f",FALSE)</f>
        <v>53183</v>
      </c>
      <c r="I1967" s="172">
        <f>_xll.qlInterestRateIndexValueDate(Index1M,$H1967)</f>
        <v>53183</v>
      </c>
      <c r="J1967" s="177">
        <f>IFERROR(_xll.qlIndexFixing(Index1M,$H1967,TRUE,_xll.ohTrigger(RecalcTrigger,Trigger1M)),NA())</f>
        <v>1.8697471612621423E-2</v>
      </c>
      <c r="K1967" s="44">
        <f>IFERROR(_xll.qlIndexFixing(Index3M,H1967,TRUE,_xll.ohTrigger(RecalcTrigger,Trigger3M)),NA())</f>
        <v>1.8967016469548958E-2</v>
      </c>
      <c r="L1967" s="44">
        <f>IFERROR(_xll.qlIndexFixing(Index6M,$H1967,TRUE,_xll.ohTrigger(RecalcTrigger,Trigger6M)),NA())</f>
        <v>1.9110514133266112E-2</v>
      </c>
      <c r="M1967" s="178">
        <f>IFERROR(_xll.qlIndexFixing(Index1Y,$H1967,TRUE,_xll.ohTrigger(RecalcTrigger,Trigger1Y)),NA())</f>
        <v>1.934572093954956E-2</v>
      </c>
      <c r="N1967" s="177">
        <f>IFERROR(_xll.qlIndexFixing(ONIndex1M,I1967,TRUE,_xll.ohTrigger(RecalcTrigger,Trigger1M)),NA())</f>
        <v>1.8699836140081416E-2</v>
      </c>
      <c r="O1967" s="44">
        <f>IFERROR(_xll.qlIndexFixing(ONIndex3M,I1967,TRUE,_xll.ohTrigger(RecalcTrigger,Trigger3M)),NA())</f>
        <v>1.8975063214908827E-2</v>
      </c>
      <c r="P1967" s="44">
        <f>IFERROR(_xll.qlIndexFixing(ONIndex6M,I1967,TRUE,_xll.ohTrigger(RecalcTrigger,Trigger6M)),NA())</f>
        <v>1.9125688241604655E-2</v>
      </c>
      <c r="Q1967" s="178">
        <f>IFERROR(_xll.qlIndexFixing(ONIndex1Y,I1967,TRUE,_xll.ohTrigger(RecalcTrigger,Trigger1Y)),NA())</f>
        <v>1.9373286245990551E-2</v>
      </c>
    </row>
    <row r="1968" spans="2:17" x14ac:dyDescent="0.2">
      <c r="B1968" s="39" t="s">
        <v>42</v>
      </c>
      <c r="D1968" s="42">
        <f>_xll.qlCalendarAdvance(Calendar,$D1967,B1968,"f",FALSE)</f>
        <v>53190</v>
      </c>
      <c r="E1968" s="172">
        <f>_xll.qlInterestRateIndexValueDate(IndexON,D1968)</f>
        <v>53190</v>
      </c>
      <c r="F1968" s="188">
        <f>IFERROR(_xll.qlIndexFixing(IndexON,D1968,TRUE,_xll.ohTrigger(RecalcTrigger,TriggerON)),NA())</f>
        <v>1.82107486906391E-2</v>
      </c>
      <c r="H1968" s="42">
        <f>_xll.qlCalendarAdvance(Calendar,$H1967,B1968,"f",FALSE)</f>
        <v>53190</v>
      </c>
      <c r="I1968" s="172">
        <f>_xll.qlInterestRateIndexValueDate(Index1M,$H1968)</f>
        <v>53190</v>
      </c>
      <c r="J1968" s="177">
        <f>IFERROR(_xll.qlIndexFixing(Index1M,$H1968,TRUE,_xll.ohTrigger(RecalcTrigger,Trigger1M)),NA())</f>
        <v>1.8689688211966791E-2</v>
      </c>
      <c r="K1968" s="44">
        <f>IFERROR(_xll.qlIndexFixing(Index3M,H1968,TRUE,_xll.ohTrigger(RecalcTrigger,Trigger3M)),NA())</f>
        <v>1.895882691644642E-2</v>
      </c>
      <c r="L1968" s="44">
        <f>IFERROR(_xll.qlIndexFixing(Index6M,$H1968,TRUE,_xll.ohTrigger(RecalcTrigger,Trigger6M)),NA())</f>
        <v>1.9102323968066826E-2</v>
      </c>
      <c r="M1968" s="178">
        <f>IFERROR(_xll.qlIndexFixing(Index1Y,$H1968,TRUE,_xll.ohTrigger(RecalcTrigger,Trigger1Y)),NA())</f>
        <v>1.9337484707667274E-2</v>
      </c>
      <c r="N1968" s="177">
        <f>IFERROR(_xll.qlIndexFixing(ONIndex1M,I1968,TRUE,_xll.ohTrigger(RecalcTrigger,Trigger1M)),NA())</f>
        <v>1.8692137560919475E-2</v>
      </c>
      <c r="O1968" s="44">
        <f>IFERROR(_xll.qlIndexFixing(ONIndex3M,I1968,TRUE,_xll.ohTrigger(RecalcTrigger,Trigger3M)),NA())</f>
        <v>1.8967046856278591E-2</v>
      </c>
      <c r="P1968" s="44">
        <f>IFERROR(_xll.qlIndexFixing(ONIndex6M,I1968,TRUE,_xll.ohTrigger(RecalcTrigger,Trigger6M)),NA())</f>
        <v>1.9117692934016439E-2</v>
      </c>
      <c r="Q1968" s="178">
        <f>IFERROR(_xll.qlIndexFixing(ONIndex1Y,I1968,TRUE,_xll.ohTrigger(RecalcTrigger,Trigger1Y)),NA())</f>
        <v>1.9365227240807359E-2</v>
      </c>
    </row>
    <row r="1969" spans="2:17" x14ac:dyDescent="0.2">
      <c r="B1969" s="39" t="s">
        <v>42</v>
      </c>
      <c r="D1969" s="42">
        <f>_xll.qlCalendarAdvance(Calendar,$D1968,B1969,"f",FALSE)</f>
        <v>53197</v>
      </c>
      <c r="E1969" s="172">
        <f>_xll.qlInterestRateIndexValueDate(IndexON,D1969)</f>
        <v>53197</v>
      </c>
      <c r="F1969" s="188">
        <f>IFERROR(_xll.qlIndexFixing(IndexON,D1969,TRUE,_xll.ohTrigger(RecalcTrigger,TriggerON)),NA())</f>
        <v>1.8203208372656876E-2</v>
      </c>
      <c r="H1969" s="42">
        <f>_xll.qlCalendarAdvance(Calendar,$H1968,B1969,"f",FALSE)</f>
        <v>53197</v>
      </c>
      <c r="I1969" s="172">
        <f>_xll.qlInterestRateIndexValueDate(Index1M,$H1969)</f>
        <v>53197</v>
      </c>
      <c r="J1969" s="177">
        <f>IFERROR(_xll.qlIndexFixing(Index1M,$H1969,TRUE,_xll.ohTrigger(RecalcTrigger,Trigger1M)),NA())</f>
        <v>1.8681873227085342E-2</v>
      </c>
      <c r="K1969" s="44">
        <f>IFERROR(_xll.qlIndexFixing(Index3M,H1969,TRUE,_xll.ohTrigger(RecalcTrigger,Trigger3M)),NA())</f>
        <v>1.8950627843862689E-2</v>
      </c>
      <c r="L1969" s="44">
        <f>IFERROR(_xll.qlIndexFixing(Index6M,$H1969,TRUE,_xll.ohTrigger(RecalcTrigger,Trigger6M)),NA())</f>
        <v>1.9094133662009981E-2</v>
      </c>
      <c r="M1969" s="178">
        <f>IFERROR(_xll.qlIndexFixing(Index1Y,$H1969,TRUE,_xll.ohTrigger(RecalcTrigger,Trigger1Y)),NA())</f>
        <v>1.9329253089752418E-2</v>
      </c>
      <c r="N1969" s="177">
        <f>IFERROR(_xll.qlIndexFixing(ONIndex1M,I1969,TRUE,_xll.ohTrigger(RecalcTrigger,Trigger1M)),NA())</f>
        <v>1.8684407443975148E-2</v>
      </c>
      <c r="O1969" s="44">
        <f>IFERROR(_xll.qlIndexFixing(ONIndex3M,I1969,TRUE,_xll.ohTrigger(RecalcTrigger,Trigger3M)),NA())</f>
        <v>1.8959001599300196E-2</v>
      </c>
      <c r="P1969" s="44">
        <f>IFERROR(_xll.qlIndexFixing(ONIndex6M,I1969,TRUE,_xll.ohTrigger(RecalcTrigger,Trigger6M)),NA())</f>
        <v>1.9109667036644185E-2</v>
      </c>
      <c r="Q1969" s="178">
        <f>IFERROR(_xll.qlIndexFixing(ONIndex1Y,I1969,TRUE,_xll.ohTrigger(RecalcTrigger,Trigger1Y)),NA())</f>
        <v>1.9357136374872352E-2</v>
      </c>
    </row>
    <row r="1970" spans="2:17" x14ac:dyDescent="0.2">
      <c r="B1970" s="39" t="s">
        <v>42</v>
      </c>
      <c r="D1970" s="42">
        <f>_xll.qlCalendarAdvance(Calendar,$D1969,B1970,"f",FALSE)</f>
        <v>53204</v>
      </c>
      <c r="E1970" s="172">
        <f>_xll.qlInterestRateIndexValueDate(IndexON,D1970)</f>
        <v>53204</v>
      </c>
      <c r="F1970" s="188">
        <f>IFERROR(_xll.qlIndexFixing(IndexON,D1970,TRUE,_xll.ohTrigger(RecalcTrigger,TriggerON)),NA())</f>
        <v>1.8195640273387381E-2</v>
      </c>
      <c r="H1970" s="42">
        <f>_xll.qlCalendarAdvance(Calendar,$H1969,B1970,"f",FALSE)</f>
        <v>53204</v>
      </c>
      <c r="I1970" s="172">
        <f>_xll.qlInterestRateIndexValueDate(Index1M,$H1970)</f>
        <v>53204</v>
      </c>
      <c r="J1970" s="177">
        <f>IFERROR(_xll.qlIndexFixing(Index1M,$H1970,TRUE,_xll.ohTrigger(RecalcTrigger,Trigger1M)),NA())</f>
        <v>1.8674283328608841E-2</v>
      </c>
      <c r="K1970" s="44">
        <f>IFERROR(_xll.qlIndexFixing(Index3M,H1970,TRUE,_xll.ohTrigger(RecalcTrigger,Trigger3M)),NA())</f>
        <v>1.8942422284977726E-2</v>
      </c>
      <c r="L1970" s="44">
        <f>IFERROR(_xll.qlIndexFixing(Index6M,$H1970,TRUE,_xll.ohTrigger(RecalcTrigger,Trigger6M)),NA())</f>
        <v>1.9086115383572338E-2</v>
      </c>
      <c r="M1970" s="178">
        <f>IFERROR(_xll.qlIndexFixing(Index1Y,$H1970,TRUE,_xll.ohTrigger(RecalcTrigger,Trigger1Y)),NA())</f>
        <v>1.9321026900650518E-2</v>
      </c>
      <c r="N1970" s="177">
        <f>IFERROR(_xll.qlIndexFixing(ONIndex1M,I1970,TRUE,_xll.ohTrigger(RecalcTrigger,Trigger1M)),NA())</f>
        <v>1.8676645789005297E-2</v>
      </c>
      <c r="O1970" s="44">
        <f>IFERROR(_xll.qlIndexFixing(ONIndex3M,I1970,TRUE,_xll.ohTrigger(RecalcTrigger,Trigger3M)),NA())</f>
        <v>1.8950927443973642E-2</v>
      </c>
      <c r="P1970" s="44">
        <f>IFERROR(_xll.qlIndexFixing(ONIndex6M,I1970,TRUE,_xll.ohTrigger(RecalcTrigger,Trigger6M)),NA())</f>
        <v>1.9101610549487891E-2</v>
      </c>
      <c r="Q1970" s="178">
        <f>IFERROR(_xll.qlIndexFixing(ONIndex1Y,I1970,TRUE,_xll.ohTrigger(RecalcTrigger,Trigger1Y)),NA())</f>
        <v>1.9349013647942392E-2</v>
      </c>
    </row>
    <row r="1971" spans="2:17" x14ac:dyDescent="0.2">
      <c r="B1971" s="39" t="s">
        <v>42</v>
      </c>
      <c r="D1971" s="42">
        <f>_xll.qlCalendarAdvance(Calendar,$D1970,B1971,"f",FALSE)</f>
        <v>53211</v>
      </c>
      <c r="E1971" s="172">
        <f>_xll.qlInterestRateIndexValueDate(IndexON,D1971)</f>
        <v>53211</v>
      </c>
      <c r="F1971" s="188">
        <f>IFERROR(_xll.qlIndexFixing(IndexON,D1971,TRUE,_xll.ohTrigger(RecalcTrigger,TriggerON)),NA())</f>
        <v>1.8188044392830616E-2</v>
      </c>
      <c r="H1971" s="42">
        <f>_xll.qlCalendarAdvance(Calendar,$H1970,B1971,"f",FALSE)</f>
        <v>53211</v>
      </c>
      <c r="I1971" s="172">
        <f>_xll.qlInterestRateIndexValueDate(Index1M,$H1971)</f>
        <v>53211</v>
      </c>
      <c r="J1971" s="177">
        <f>IFERROR(_xll.qlIndexFixing(Index1M,$H1971,TRUE,_xll.ohTrigger(RecalcTrigger,Trigger1M)),NA())</f>
        <v>1.8666413441447705E-2</v>
      </c>
      <c r="K1971" s="44">
        <f>IFERROR(_xll.qlIndexFixing(Index3M,H1971,TRUE,_xll.ohTrigger(RecalcTrigger,Trigger3M)),NA())</f>
        <v>1.8934308889978893E-2</v>
      </c>
      <c r="L1971" s="44">
        <f>IFERROR(_xll.qlIndexFixing(Index6M,$H1971,TRUE,_xll.ohTrigger(RecalcTrigger,Trigger6M)),NA())</f>
        <v>1.9078014123802278E-2</v>
      </c>
      <c r="M1971" s="178">
        <f>IFERROR(_xll.qlIndexFixing(Index1Y,$H1971,TRUE,_xll.ohTrigger(RecalcTrigger,Trigger1Y)),NA())</f>
        <v>1.9312806955181339E-2</v>
      </c>
      <c r="N1971" s="177">
        <f>IFERROR(_xll.qlIndexFixing(ONIndex1M,I1971,TRUE,_xll.ohTrigger(RecalcTrigger,Trigger1M)),NA())</f>
        <v>1.866885259625306E-2</v>
      </c>
      <c r="O1971" s="44">
        <f>IFERROR(_xll.qlIndexFixing(ONIndex3M,I1971,TRUE,_xll.ohTrigger(RecalcTrigger,Trigger3M)),NA())</f>
        <v>1.8942824390623114E-2</v>
      </c>
      <c r="P1971" s="44">
        <f>IFERROR(_xll.qlIndexFixing(ONIndex6M,I1971,TRUE,_xll.ohTrigger(RecalcTrigger,Trigger6M)),NA())</f>
        <v>1.9093523472304419E-2</v>
      </c>
      <c r="Q1971" s="178">
        <f>IFERROR(_xll.qlIndexFixing(ONIndex1Y,I1971,TRUE,_xll.ohTrigger(RecalcTrigger,Trigger1Y)),NA())</f>
        <v>1.9340859060098525E-2</v>
      </c>
    </row>
    <row r="1972" spans="2:17" x14ac:dyDescent="0.2">
      <c r="B1972" s="39" t="s">
        <v>42</v>
      </c>
      <c r="D1972" s="42">
        <f>_xll.qlCalendarAdvance(Calendar,$D1971,B1972,"f",FALSE)</f>
        <v>53218</v>
      </c>
      <c r="E1972" s="172">
        <f>_xll.qlInterestRateIndexValueDate(IndexON,D1972)</f>
        <v>53218</v>
      </c>
      <c r="F1972" s="188">
        <f>IFERROR(_xll.qlIndexFixing(IndexON,D1972,TRUE,_xll.ohTrigger(RecalcTrigger,TriggerON)),NA())</f>
        <v>1.8180420731067626E-2</v>
      </c>
      <c r="H1972" s="42">
        <f>_xll.qlCalendarAdvance(Calendar,$H1971,B1972,"f",FALSE)</f>
        <v>53218</v>
      </c>
      <c r="I1972" s="172">
        <f>_xll.qlInterestRateIndexValueDate(Index1M,$H1972)</f>
        <v>53218</v>
      </c>
      <c r="J1972" s="177">
        <f>IFERROR(_xll.qlIndexFixing(Index1M,$H1972,TRUE,_xll.ohTrigger(RecalcTrigger,Trigger1M)),NA())</f>
        <v>1.8658517445864775E-2</v>
      </c>
      <c r="K1972" s="44">
        <f>IFERROR(_xll.qlIndexFixing(Index3M,H1972,TRUE,_xll.ohTrigger(RecalcTrigger,Trigger3M)),NA())</f>
        <v>1.8926099281595339E-2</v>
      </c>
      <c r="L1972" s="44">
        <f>IFERROR(_xll.qlIndexFixing(Index6M,$H1972,TRUE,_xll.ohTrigger(RecalcTrigger,Trigger6M)),NA())</f>
        <v>1.9069831994303052E-2</v>
      </c>
      <c r="M1972" s="178">
        <f>IFERROR(_xll.qlIndexFixing(Index1Y,$H1972,TRUE,_xll.ohTrigger(RecalcTrigger,Trigger1Y)),NA())</f>
        <v>1.9304594068138448E-2</v>
      </c>
      <c r="N1972" s="177">
        <f>IFERROR(_xll.qlIndexFixing(ONIndex1M,I1972,TRUE,_xll.ohTrigger(RecalcTrigger,Trigger1M)),NA())</f>
        <v>1.8661027865556346E-2</v>
      </c>
      <c r="O1972" s="44">
        <f>IFERROR(_xll.qlIndexFixing(ONIndex3M,I1972,TRUE,_xll.ohTrigger(RecalcTrigger,Trigger3M)),NA())</f>
        <v>1.8934692438762335E-2</v>
      </c>
      <c r="P1972" s="44">
        <f>IFERROR(_xll.qlIndexFixing(ONIndex6M,I1972,TRUE,_xll.ohTrigger(RecalcTrigger,Trigger6M)),NA())</f>
        <v>1.9085405805255862E-2</v>
      </c>
      <c r="Q1972" s="178">
        <f>IFERROR(_xll.qlIndexFixing(ONIndex1Y,I1972,TRUE,_xll.ohTrigger(RecalcTrigger,Trigger1Y)),NA())</f>
        <v>1.9332672611421797E-2</v>
      </c>
    </row>
    <row r="1973" spans="2:17" x14ac:dyDescent="0.2">
      <c r="B1973" s="39" t="s">
        <v>42</v>
      </c>
      <c r="D1973" s="42">
        <f>_xll.qlCalendarAdvance(Calendar,$D1972,B1973,"f",FALSE)</f>
        <v>53225</v>
      </c>
      <c r="E1973" s="172">
        <f>_xll.qlInterestRateIndexValueDate(IndexON,D1973)</f>
        <v>53225</v>
      </c>
      <c r="F1973" s="188">
        <f>IFERROR(_xll.qlIndexFixing(IndexON,D1973,TRUE,_xll.ohTrigger(RecalcTrigger,TriggerON)),NA())</f>
        <v>1.8172769288179458E-2</v>
      </c>
      <c r="H1973" s="42">
        <f>_xll.qlCalendarAdvance(Calendar,$H1972,B1973,"f",FALSE)</f>
        <v>53225</v>
      </c>
      <c r="I1973" s="172">
        <f>_xll.qlInterestRateIndexValueDate(Index1M,$H1973)</f>
        <v>53225</v>
      </c>
      <c r="J1973" s="177">
        <f>IFERROR(_xll.qlIndexFixing(Index1M,$H1973,TRUE,_xll.ohTrigger(RecalcTrigger,Trigger1M)),NA())</f>
        <v>1.8650604578950514E-2</v>
      </c>
      <c r="K1973" s="44">
        <f>IFERROR(_xll.qlIndexFixing(Index3M,H1973,TRUE,_xll.ohTrigger(RecalcTrigger,Trigger3M)),NA())</f>
        <v>1.8917892195520775E-2</v>
      </c>
      <c r="L1973" s="44">
        <f>IFERROR(_xll.qlIndexFixing(Index6M,$H1973,TRUE,_xll.ohTrigger(RecalcTrigger,Trigger6M)),NA())</f>
        <v>1.9061655927912809E-2</v>
      </c>
      <c r="M1973" s="178">
        <f>IFERROR(_xll.qlIndexFixing(Index1Y,$H1973,TRUE,_xll.ohTrigger(RecalcTrigger,Trigger1Y)),NA())</f>
        <v>1.9296389054289653E-2</v>
      </c>
      <c r="N1973" s="177">
        <f>IFERROR(_xll.qlIndexFixing(ONIndex1M,I1973,TRUE,_xll.ohTrigger(RecalcTrigger,Trigger1M)),NA())</f>
        <v>1.8653171597077245E-2</v>
      </c>
      <c r="O1973" s="44">
        <f>IFERROR(_xll.qlIndexFixing(ONIndex3M,I1973,TRUE,_xll.ohTrigger(RecalcTrigger,Trigger3M)),NA())</f>
        <v>1.8926531588796536E-2</v>
      </c>
      <c r="P1973" s="44">
        <f>IFERROR(_xll.qlIndexFixing(ONIndex6M,I1973,TRUE,_xll.ohTrigger(RecalcTrigger,Trigger6M)),NA())</f>
        <v>1.9077257548423265E-2</v>
      </c>
      <c r="Q1973" s="178">
        <f>IFERROR(_xll.qlIndexFixing(ONIndex1Y,I1973,TRUE,_xll.ohTrigger(RecalcTrigger,Trigger1Y)),NA())</f>
        <v>1.9324454301912208E-2</v>
      </c>
    </row>
    <row r="1974" spans="2:17" x14ac:dyDescent="0.2">
      <c r="B1974" s="39" t="s">
        <v>42</v>
      </c>
      <c r="D1974" s="42">
        <f>_xll.qlCalendarAdvance(Calendar,$D1973,B1974,"f",FALSE)</f>
        <v>53232</v>
      </c>
      <c r="E1974" s="172">
        <f>_xll.qlInterestRateIndexValueDate(IndexON,D1974)</f>
        <v>53232</v>
      </c>
      <c r="F1974" s="188">
        <f>IFERROR(_xll.qlIndexFixing(IndexON,D1974,TRUE,_xll.ohTrigger(RecalcTrigger,TriggerON)),NA())</f>
        <v>1.8165090063841927E-2</v>
      </c>
      <c r="H1974" s="42">
        <f>_xll.qlCalendarAdvance(Calendar,$H1973,B1974,"f",FALSE)</f>
        <v>53232</v>
      </c>
      <c r="I1974" s="172">
        <f>_xll.qlInterestRateIndexValueDate(Index1M,$H1974)</f>
        <v>53232</v>
      </c>
      <c r="J1974" s="177">
        <f>IFERROR(_xll.qlIndexFixing(Index1M,$H1974,TRUE,_xll.ohTrigger(RecalcTrigger,Trigger1M)),NA())</f>
        <v>1.8642684200577797E-2</v>
      </c>
      <c r="K1974" s="44">
        <f>IFERROR(_xll.qlIndexFixing(Index3M,H1974,TRUE,_xll.ohTrigger(RecalcTrigger,Trigger3M)),NA())</f>
        <v>1.890969069801032E-2</v>
      </c>
      <c r="L1974" s="44">
        <f>IFERROR(_xll.qlIndexFixing(Index6M,$H1974,TRUE,_xll.ohTrigger(RecalcTrigger,Trigger6M)),NA())</f>
        <v>1.9053487519333098E-2</v>
      </c>
      <c r="M1974" s="178">
        <f>IFERROR(_xll.qlIndexFixing(Index1Y,$H1974,TRUE,_xll.ohTrigger(RecalcTrigger,Trigger1Y)),NA())</f>
        <v>1.9288192728375231E-2</v>
      </c>
      <c r="N1974" s="177">
        <f>IFERROR(_xll.qlIndexFixing(ONIndex1M,I1974,TRUE,_xll.ohTrigger(RecalcTrigger,Trigger1M)),NA())</f>
        <v>1.8645283790653666E-2</v>
      </c>
      <c r="O1974" s="44">
        <f>IFERROR(_xll.qlIndexFixing(ONIndex3M,I1974,TRUE,_xll.ohTrigger(RecalcTrigger,Trigger3M)),NA())</f>
        <v>1.8918341840482578E-2</v>
      </c>
      <c r="P1974" s="44">
        <f>IFERROR(_xll.qlIndexFixing(ONIndex6M,I1974,TRUE,_xll.ohTrigger(RecalcTrigger,Trigger6M)),NA())</f>
        <v>1.906907870180663E-2</v>
      </c>
      <c r="Q1974" s="178">
        <f>IFERROR(_xll.qlIndexFixing(ONIndex1Y,I1974,TRUE,_xll.ohTrigger(RecalcTrigger,Trigger1Y)),NA())</f>
        <v>1.9316204131407666E-2</v>
      </c>
    </row>
    <row r="1975" spans="2:17" x14ac:dyDescent="0.2">
      <c r="B1975" s="39" t="s">
        <v>42</v>
      </c>
      <c r="D1975" s="42">
        <f>_xll.qlCalendarAdvance(Calendar,$D1974,B1975,"f",FALSE)</f>
        <v>53239</v>
      </c>
      <c r="E1975" s="172">
        <f>_xll.qlInterestRateIndexValueDate(IndexON,D1975)</f>
        <v>53239</v>
      </c>
      <c r="F1975" s="188">
        <f>IFERROR(_xll.qlIndexFixing(IndexON,D1975,TRUE,_xll.ohTrigger(RecalcTrigger,TriggerON)),NA())</f>
        <v>1.8157385457430175E-2</v>
      </c>
      <c r="H1975" s="42">
        <f>_xll.qlCalendarAdvance(Calendar,$H1974,B1975,"f",FALSE)</f>
        <v>53239</v>
      </c>
      <c r="I1975" s="172">
        <f>_xll.qlInterestRateIndexValueDate(Index1M,$H1975)</f>
        <v>53239</v>
      </c>
      <c r="J1975" s="177">
        <f>IFERROR(_xll.qlIndexFixing(Index1M,$H1975,TRUE,_xll.ohTrigger(RecalcTrigger,Trigger1M)),NA())</f>
        <v>1.8634497316388811E-2</v>
      </c>
      <c r="K1975" s="44">
        <f>IFERROR(_xll.qlIndexFixing(Index3M,H1975,TRUE,_xll.ohTrigger(RecalcTrigger,Trigger3M)),NA())</f>
        <v>1.8901403343831915E-2</v>
      </c>
      <c r="L1975" s="44">
        <f>IFERROR(_xll.qlIndexFixing(Index6M,$H1975,TRUE,_xll.ohTrigger(RecalcTrigger,Trigger6M)),NA())</f>
        <v>1.9045244452460263E-2</v>
      </c>
      <c r="M1975" s="178">
        <f>IFERROR(_xll.qlIndexFixing(Index1Y,$H1975,TRUE,_xll.ohTrigger(RecalcTrigger,Trigger1Y)),NA())</f>
        <v>1.9280005901943342E-2</v>
      </c>
      <c r="N1975" s="177">
        <f>IFERROR(_xll.qlIndexFixing(ONIndex1M,I1975,TRUE,_xll.ohTrigger(RecalcTrigger,Trigger1M)),NA())</f>
        <v>1.8637367034984864E-2</v>
      </c>
      <c r="O1975" s="44">
        <f>IFERROR(_xll.qlIndexFixing(ONIndex3M,I1975,TRUE,_xll.ohTrigger(RecalcTrigger,Trigger3M)),NA())</f>
        <v>1.8910125757962692E-2</v>
      </c>
      <c r="P1975" s="44">
        <f>IFERROR(_xll.qlIndexFixing(ONIndex6M,I1975,TRUE,_xll.ohTrigger(RecalcTrigger,Trigger6M)),NA())</f>
        <v>1.906087190532646E-2</v>
      </c>
      <c r="Q1975" s="178">
        <f>IFERROR(_xll.qlIndexFixing(ONIndex1Y,I1975,TRUE,_xll.ohTrigger(RecalcTrigger,Trigger1Y)),NA())</f>
        <v>1.9307924794372822E-2</v>
      </c>
    </row>
    <row r="1976" spans="2:17" x14ac:dyDescent="0.2">
      <c r="B1976" s="39" t="s">
        <v>42</v>
      </c>
      <c r="D1976" s="42">
        <f>_xll.qlCalendarAdvance(Calendar,$D1975,B1976,"f",FALSE)</f>
        <v>53246</v>
      </c>
      <c r="E1976" s="172">
        <f>_xll.qlInterestRateIndexValueDate(IndexON,D1976)</f>
        <v>53246</v>
      </c>
      <c r="F1976" s="188">
        <f>IFERROR(_xll.qlIndexFixing(IndexON,D1976,TRUE,_xll.ohTrigger(RecalcTrigger,TriggerON)),NA())</f>
        <v>1.8149682487018648E-2</v>
      </c>
      <c r="H1976" s="42">
        <f>_xll.qlCalendarAdvance(Calendar,$H1975,B1976,"f",FALSE)</f>
        <v>53246</v>
      </c>
      <c r="I1976" s="172">
        <f>_xll.qlInterestRateIndexValueDate(Index1M,$H1976)</f>
        <v>53246</v>
      </c>
      <c r="J1976" s="177">
        <f>IFERROR(_xll.qlIndexFixing(Index1M,$H1976,TRUE,_xll.ohTrigger(RecalcTrigger,Trigger1M)),NA())</f>
        <v>1.8626587334062229E-2</v>
      </c>
      <c r="K1976" s="44">
        <f>IFERROR(_xll.qlIndexFixing(Index3M,H1976,TRUE,_xll.ohTrigger(RecalcTrigger,Trigger3M)),NA())</f>
        <v>1.8893221499923844E-2</v>
      </c>
      <c r="L1976" s="44">
        <f>IFERROR(_xll.qlIndexFixing(Index6M,$H1976,TRUE,_xll.ohTrigger(RecalcTrigger,Trigger6M)),NA())</f>
        <v>1.9037095903955463E-2</v>
      </c>
      <c r="M1976" s="178">
        <f>IFERROR(_xll.qlIndexFixing(Index1Y,$H1976,TRUE,_xll.ohTrigger(RecalcTrigger,Trigger1Y)),NA())</f>
        <v>1.9271829110520944E-2</v>
      </c>
      <c r="N1976" s="177">
        <f>IFERROR(_xll.qlIndexFixing(ONIndex1M,I1976,TRUE,_xll.ohTrigger(RecalcTrigger,Trigger1M)),NA())</f>
        <v>1.8629450485092569E-2</v>
      </c>
      <c r="O1976" s="44">
        <f>IFERROR(_xll.qlIndexFixing(ONIndex3M,I1976,TRUE,_xll.ohTrigger(RecalcTrigger,Trigger3M)),NA())</f>
        <v>1.8901912221511719E-2</v>
      </c>
      <c r="P1976" s="44">
        <f>IFERROR(_xll.qlIndexFixing(ONIndex6M,I1976,TRUE,_xll.ohTrigger(RecalcTrigger,Trigger6M)),NA())</f>
        <v>1.9052666895349457E-2</v>
      </c>
      <c r="Q1976" s="178">
        <f>IFERROR(_xll.qlIndexFixing(ONIndex1Y,I1976,TRUE,_xll.ohTrigger(RecalcTrigger,Trigger1Y)),NA())</f>
        <v>1.9299646637209733E-2</v>
      </c>
    </row>
    <row r="1977" spans="2:17" x14ac:dyDescent="0.2">
      <c r="B1977" s="39" t="s">
        <v>42</v>
      </c>
      <c r="D1977" s="42">
        <f>_xll.qlCalendarAdvance(Calendar,$D1976,B1977,"f",FALSE)</f>
        <v>53253</v>
      </c>
      <c r="E1977" s="172">
        <f>_xll.qlInterestRateIndexValueDate(IndexON,D1977)</f>
        <v>53253</v>
      </c>
      <c r="F1977" s="188">
        <f>IFERROR(_xll.qlIndexFixing(IndexON,D1977,TRUE,_xll.ohTrigger(RecalcTrigger,TriggerON)),NA())</f>
        <v>1.8141988854273317E-2</v>
      </c>
      <c r="H1977" s="42">
        <f>_xll.qlCalendarAdvance(Calendar,$H1976,B1977,"f",FALSE)</f>
        <v>53253</v>
      </c>
      <c r="I1977" s="172">
        <f>_xll.qlInterestRateIndexValueDate(Index1M,$H1977)</f>
        <v>53253</v>
      </c>
      <c r="J1977" s="177">
        <f>IFERROR(_xll.qlIndexFixing(Index1M,$H1977,TRUE,_xll.ohTrigger(RecalcTrigger,Trigger1M)),NA())</f>
        <v>1.8618685887507844E-2</v>
      </c>
      <c r="K1977" s="44">
        <f>IFERROR(_xll.qlIndexFixing(Index3M,H1977,TRUE,_xll.ohTrigger(RecalcTrigger,Trigger3M)),NA())</f>
        <v>1.8885050501612329E-2</v>
      </c>
      <c r="L1977" s="44">
        <f>IFERROR(_xll.qlIndexFixing(Index6M,$H1977,TRUE,_xll.ohTrigger(RecalcTrigger,Trigger6M)),NA())</f>
        <v>1.9028957747531196E-2</v>
      </c>
      <c r="M1977" s="178">
        <f>IFERROR(_xll.qlIndexFixing(Index1Y,$H1977,TRUE,_xll.ohTrigger(RecalcTrigger,Trigger1Y)),NA())</f>
        <v>1.9263662403363746E-2</v>
      </c>
      <c r="N1977" s="177">
        <f>IFERROR(_xll.qlIndexFixing(ONIndex1M,I1977,TRUE,_xll.ohTrigger(RecalcTrigger,Trigger1M)),NA())</f>
        <v>1.8621542451624506E-2</v>
      </c>
      <c r="O1977" s="44">
        <f>IFERROR(_xll.qlIndexFixing(ONIndex3M,I1977,TRUE,_xll.ohTrigger(RecalcTrigger,Trigger3M)),NA())</f>
        <v>1.8893709463405628E-2</v>
      </c>
      <c r="P1977" s="44">
        <f>IFERROR(_xll.qlIndexFixing(ONIndex6M,I1977,TRUE,_xll.ohTrigger(RecalcTrigger,Trigger6M)),NA())</f>
        <v>1.9044472148100899E-2</v>
      </c>
      <c r="Q1977" s="178">
        <f>IFERROR(_xll.qlIndexFixing(ONIndex1Y,I1977,TRUE,_xll.ohTrigger(RecalcTrigger,Trigger1Y)),NA())</f>
        <v>1.9291378310231089E-2</v>
      </c>
    </row>
    <row r="1978" spans="2:17" x14ac:dyDescent="0.2">
      <c r="B1978" s="39" t="s">
        <v>42</v>
      </c>
      <c r="D1978" s="42">
        <f>_xll.qlCalendarAdvance(Calendar,$D1977,B1978,"f",FALSE)</f>
        <v>53260</v>
      </c>
      <c r="E1978" s="172">
        <f>_xll.qlInterestRateIndexValueDate(IndexON,D1978)</f>
        <v>53260</v>
      </c>
      <c r="F1978" s="188">
        <f>IFERROR(_xll.qlIndexFixing(IndexON,D1978,TRUE,_xll.ohTrigger(RecalcTrigger,TriggerON)),NA())</f>
        <v>1.8134304559356274E-2</v>
      </c>
      <c r="H1978" s="42">
        <f>_xll.qlCalendarAdvance(Calendar,$H1977,B1978,"f",FALSE)</f>
        <v>53260</v>
      </c>
      <c r="I1978" s="172">
        <f>_xll.qlInterestRateIndexValueDate(Index1M,$H1978)</f>
        <v>53260</v>
      </c>
      <c r="J1978" s="177">
        <f>IFERROR(_xll.qlIndexFixing(Index1M,$H1978,TRUE,_xll.ohTrigger(RecalcTrigger,Trigger1M)),NA())</f>
        <v>1.8610792976705998E-2</v>
      </c>
      <c r="K1978" s="44">
        <f>IFERROR(_xll.qlIndexFixing(Index3M,H1978,TRUE,_xll.ohTrigger(RecalcTrigger,Trigger3M)),NA())</f>
        <v>1.8876890348830423E-2</v>
      </c>
      <c r="L1978" s="44">
        <f>IFERROR(_xll.qlIndexFixing(Index6M,$H1978,TRUE,_xll.ohTrigger(RecalcTrigger,Trigger6M)),NA())</f>
        <v>1.9020829983059661E-2</v>
      </c>
      <c r="M1978" s="178">
        <f>IFERROR(_xll.qlIndexFixing(Index1Y,$H1978,TRUE,_xll.ohTrigger(RecalcTrigger,Trigger1Y)),NA())</f>
        <v>1.9255505780230164E-2</v>
      </c>
      <c r="N1978" s="177">
        <f>IFERROR(_xll.qlIndexFixing(ONIndex1M,I1978,TRUE,_xll.ohTrigger(RecalcTrigger,Trigger1M)),NA())</f>
        <v>1.861364293449963E-2</v>
      </c>
      <c r="O1978" s="44">
        <f>IFERROR(_xll.qlIndexFixing(ONIndex3M,I1978,TRUE,_xll.ohTrigger(RecalcTrigger,Trigger3M)),NA())</f>
        <v>1.8885517483401282E-2</v>
      </c>
      <c r="P1978" s="44">
        <f>IFERROR(_xll.qlIndexFixing(ONIndex6M,I1978,TRUE,_xll.ohTrigger(RecalcTrigger,Trigger6M)),NA())</f>
        <v>1.9036287663256601E-2</v>
      </c>
      <c r="Q1978" s="178">
        <f>IFERROR(_xll.qlIndexFixing(ONIndex1Y,I1978,TRUE,_xll.ohTrigger(RecalcTrigger,Trigger1Y)),NA())</f>
        <v>1.9283119813112704E-2</v>
      </c>
    </row>
    <row r="1979" spans="2:17" x14ac:dyDescent="0.2">
      <c r="B1979" s="39" t="s">
        <v>42</v>
      </c>
      <c r="D1979" s="42">
        <f>_xll.qlCalendarAdvance(Calendar,$D1978,B1979,"f",FALSE)</f>
        <v>53267</v>
      </c>
      <c r="E1979" s="172">
        <f>_xll.qlInterestRateIndexValueDate(IndexON,D1979)</f>
        <v>53267</v>
      </c>
      <c r="F1979" s="188">
        <f>IFERROR(_xll.qlIndexFixing(IndexON,D1979,TRUE,_xll.ohTrigger(RecalcTrigger,TriggerON)),NA())</f>
        <v>1.812662960202438E-2</v>
      </c>
      <c r="H1979" s="42">
        <f>_xll.qlCalendarAdvance(Calendar,$H1978,B1979,"f",FALSE)</f>
        <v>53267</v>
      </c>
      <c r="I1979" s="172">
        <f>_xll.qlInterestRateIndexValueDate(Index1M,$H1979)</f>
        <v>53267</v>
      </c>
      <c r="J1979" s="177">
        <f>IFERROR(_xll.qlIndexFixing(Index1M,$H1979,TRUE,_xll.ohTrigger(RecalcTrigger,Trigger1M)),NA())</f>
        <v>1.8603174434256631E-2</v>
      </c>
      <c r="K1979" s="44">
        <f>IFERROR(_xll.qlIndexFixing(Index3M,H1979,TRUE,_xll.ohTrigger(RecalcTrigger,Trigger3M)),NA())</f>
        <v>1.8868741041511174E-2</v>
      </c>
      <c r="L1979" s="44">
        <f>IFERROR(_xll.qlIndexFixing(Index6M,$H1979,TRUE,_xll.ohTrigger(RecalcTrigger,Trigger6M)),NA())</f>
        <v>1.9012795234106379E-2</v>
      </c>
      <c r="M1979" s="178">
        <f>IFERROR(_xll.qlIndexFixing(Index1Y,$H1979,TRUE,_xll.ohTrigger(RecalcTrigger,Trigger1Y)),NA())</f>
        <v>1.9247359240879724E-2</v>
      </c>
      <c r="N1979" s="177">
        <f>IFERROR(_xll.qlIndexFixing(ONIndex1M,I1979,TRUE,_xll.ohTrigger(RecalcTrigger,Trigger1M)),NA())</f>
        <v>1.8605751933798986E-2</v>
      </c>
      <c r="O1979" s="44">
        <f>IFERROR(_xll.qlIndexFixing(ONIndex3M,I1979,TRUE,_xll.ohTrigger(RecalcTrigger,Trigger3M)),NA())</f>
        <v>1.8877336281741819E-2</v>
      </c>
      <c r="P1979" s="44">
        <f>IFERROR(_xll.qlIndexFixing(ONIndex6M,I1979,TRUE,_xll.ohTrigger(RecalcTrigger,Trigger6M)),NA())</f>
        <v>1.9028113441140748E-2</v>
      </c>
      <c r="Q1979" s="178">
        <f>IFERROR(_xll.qlIndexFixing(ONIndex1Y,I1979,TRUE,_xll.ohTrigger(RecalcTrigger,Trigger1Y)),NA())</f>
        <v>1.9274871146097716E-2</v>
      </c>
    </row>
    <row r="1980" spans="2:17" x14ac:dyDescent="0.2">
      <c r="B1980" s="39" t="s">
        <v>42</v>
      </c>
      <c r="D1980" s="42">
        <f>_xll.qlCalendarAdvance(Calendar,$D1979,B1980,"f",FALSE)</f>
        <v>53274</v>
      </c>
      <c r="E1980" s="172">
        <f>_xll.qlInterestRateIndexValueDate(IndexON,D1980)</f>
        <v>53274</v>
      </c>
      <c r="F1980" s="188">
        <f>IFERROR(_xll.qlIndexFixing(IndexON,D1980,TRUE,_xll.ohTrigger(RecalcTrigger,TriggerON)),NA())</f>
        <v>1.8118963982520775E-2</v>
      </c>
      <c r="H1980" s="42">
        <f>_xll.qlCalendarAdvance(Calendar,$H1979,B1980,"f",FALSE)</f>
        <v>53274</v>
      </c>
      <c r="I1980" s="172">
        <f>_xll.qlInterestRateIndexValueDate(Index1M,$H1980)</f>
        <v>53274</v>
      </c>
      <c r="J1980" s="177">
        <f>IFERROR(_xll.qlIndexFixing(Index1M,$H1980,TRUE,_xll.ohTrigger(RecalcTrigger,Trigger1M)),NA())</f>
        <v>1.8595297969071372E-2</v>
      </c>
      <c r="K1980" s="44">
        <f>IFERROR(_xll.qlIndexFixing(Index3M,H1980,TRUE,_xll.ohTrigger(RecalcTrigger,Trigger3M)),NA())</f>
        <v>1.8860602579587629E-2</v>
      </c>
      <c r="L1980" s="44">
        <f>IFERROR(_xll.qlIndexFixing(Index6M,$H1980,TRUE,_xll.ohTrigger(RecalcTrigger,Trigger6M)),NA())</f>
        <v>1.9004687931173374E-2</v>
      </c>
      <c r="M1980" s="178">
        <f>IFERROR(_xll.qlIndexFixing(Index1Y,$H1980,TRUE,_xll.ohTrigger(RecalcTrigger,Trigger1Y)),NA())</f>
        <v>1.9239222785071064E-2</v>
      </c>
      <c r="N1980" s="177">
        <f>IFERROR(_xll.qlIndexFixing(ONIndex1M,I1980,TRUE,_xll.ohTrigger(RecalcTrigger,Trigger1M)),NA())</f>
        <v>1.8597869449441529E-2</v>
      </c>
      <c r="O1980" s="44">
        <f>IFERROR(_xll.qlIndexFixing(ONIndex3M,I1980,TRUE,_xll.ohTrigger(RecalcTrigger,Trigger3M)),NA())</f>
        <v>1.8869165858346193E-2</v>
      </c>
      <c r="P1980" s="44">
        <f>IFERROR(_xll.qlIndexFixing(ONIndex6M,I1980,TRUE,_xll.ohTrigger(RecalcTrigger,Trigger6M)),NA())</f>
        <v>1.901994948175334E-2</v>
      </c>
      <c r="Q1980" s="178">
        <f>IFERROR(_xll.qlIndexFixing(ONIndex1Y,I1980,TRUE,_xll.ohTrigger(RecalcTrigger,Trigger1Y)),NA())</f>
        <v>1.9266632309105081E-2</v>
      </c>
    </row>
    <row r="1981" spans="2:17" x14ac:dyDescent="0.2">
      <c r="B1981" s="39" t="s">
        <v>42</v>
      </c>
      <c r="D1981" s="42">
        <f>_xll.qlCalendarAdvance(Calendar,$D1980,B1981,"f",FALSE)</f>
        <v>53281</v>
      </c>
      <c r="E1981" s="172">
        <f>_xll.qlInterestRateIndexValueDate(IndexON,D1981)</f>
        <v>53281</v>
      </c>
      <c r="F1981" s="188">
        <f>IFERROR(_xll.qlIndexFixing(IndexON,D1981,TRUE,_xll.ohTrigger(RecalcTrigger,TriggerON)),NA())</f>
        <v>1.8111307700683366E-2</v>
      </c>
      <c r="H1981" s="42">
        <f>_xll.qlCalendarAdvance(Calendar,$H1980,B1981,"f",FALSE)</f>
        <v>53281</v>
      </c>
      <c r="I1981" s="172">
        <f>_xll.qlInterestRateIndexValueDate(Index1M,$H1981)</f>
        <v>53281</v>
      </c>
      <c r="J1981" s="177">
        <f>IFERROR(_xll.qlIndexFixing(Index1M,$H1981,TRUE,_xll.ohTrigger(RecalcTrigger,Trigger1M)),NA())</f>
        <v>1.8587430037775819E-2</v>
      </c>
      <c r="K1981" s="44">
        <f>IFERROR(_xll.qlIndexFixing(Index3M,H1981,TRUE,_xll.ohTrigger(RecalcTrigger,Trigger3M)),NA())</f>
        <v>1.8852474962992836E-2</v>
      </c>
      <c r="L1981" s="44">
        <f>IFERROR(_xll.qlIndexFixing(Index6M,$H1981,TRUE,_xll.ohTrigger(RecalcTrigger,Trigger6M)),NA())</f>
        <v>1.8996591019112385E-2</v>
      </c>
      <c r="M1981" s="178">
        <f>IFERROR(_xll.qlIndexFixing(Index1Y,$H1981,TRUE,_xll.ohTrigger(RecalcTrigger,Trigger1Y)),NA())</f>
        <v>1.9231096412564375E-2</v>
      </c>
      <c r="N1981" s="177">
        <f>IFERROR(_xll.qlIndexFixing(ONIndex1M,I1981,TRUE,_xll.ohTrigger(RecalcTrigger,Trigger1M)),NA())</f>
        <v>1.8589995481508303E-2</v>
      </c>
      <c r="O1981" s="44">
        <f>IFERROR(_xll.qlIndexFixing(ONIndex3M,I1981,TRUE,_xll.ohTrigger(RecalcTrigger,Trigger3M)),NA())</f>
        <v>1.8861006213133358E-2</v>
      </c>
      <c r="P1981" s="44">
        <f>IFERROR(_xll.qlIndexFixing(ONIndex6M,I1981,TRUE,_xll.ohTrigger(RecalcTrigger,Trigger6M)),NA())</f>
        <v>1.9011795784932284E-2</v>
      </c>
      <c r="Q1981" s="178">
        <f>IFERROR(_xll.qlIndexFixing(ONIndex1Y,I1981,TRUE,_xll.ohTrigger(RecalcTrigger,Trigger1Y)),NA())</f>
        <v>1.925840330205375E-2</v>
      </c>
    </row>
    <row r="1982" spans="2:17" x14ac:dyDescent="0.2">
      <c r="B1982" s="39" t="s">
        <v>42</v>
      </c>
      <c r="D1982" s="42">
        <f>_xll.qlCalendarAdvance(Calendar,$D1981,B1982,"f",FALSE)</f>
        <v>53288</v>
      </c>
      <c r="E1982" s="172">
        <f>_xll.qlInterestRateIndexValueDate(IndexON,D1982)</f>
        <v>53288</v>
      </c>
      <c r="F1982" s="188">
        <f>IFERROR(_xll.qlIndexFixing(IndexON,D1982,TRUE,_xll.ohTrigger(RecalcTrigger,TriggerON)),NA())</f>
        <v>1.8103660756593198E-2</v>
      </c>
      <c r="H1982" s="42">
        <f>_xll.qlCalendarAdvance(Calendar,$H1981,B1982,"f",FALSE)</f>
        <v>53288</v>
      </c>
      <c r="I1982" s="172">
        <f>_xll.qlInterestRateIndexValueDate(Index1M,$H1982)</f>
        <v>53288</v>
      </c>
      <c r="J1982" s="177">
        <f>IFERROR(_xll.qlIndexFixing(Index1M,$H1982,TRUE,_xll.ohTrigger(RecalcTrigger,Trigger1M)),NA())</f>
        <v>1.857957064035376E-2</v>
      </c>
      <c r="K1982" s="44">
        <f>IFERROR(_xll.qlIndexFixing(Index3M,H1982,TRUE,_xll.ohTrigger(RecalcTrigger,Trigger3M)),NA())</f>
        <v>1.8844358191664249E-2</v>
      </c>
      <c r="L1982" s="44">
        <f>IFERROR(_xll.qlIndexFixing(Index6M,$H1982,TRUE,_xll.ohTrigger(RecalcTrigger,Trigger6M)),NA())</f>
        <v>1.8988504497799832E-2</v>
      </c>
      <c r="M1982" s="178">
        <f>IFERROR(_xll.qlIndexFixing(Index1Y,$H1982,TRUE,_xll.ohTrigger(RecalcTrigger,Trigger1Y)),NA())</f>
        <v>1.922298012311896E-2</v>
      </c>
      <c r="N1982" s="177">
        <f>IFERROR(_xll.qlIndexFixing(ONIndex1M,I1982,TRUE,_xll.ohTrigger(RecalcTrigger,Trigger1M)),NA())</f>
        <v>1.8582130029918265E-2</v>
      </c>
      <c r="O1982" s="44">
        <f>IFERROR(_xll.qlIndexFixing(ONIndex3M,I1982,TRUE,_xll.ohTrigger(RecalcTrigger,Trigger3M)),NA())</f>
        <v>1.885285734618436E-2</v>
      </c>
      <c r="P1982" s="44">
        <f>IFERROR(_xll.qlIndexFixing(ONIndex6M,I1982,TRUE,_xll.ohTrigger(RecalcTrigger,Trigger6M)),NA())</f>
        <v>1.9003652350758626E-2</v>
      </c>
      <c r="Q1982" s="178">
        <f>IFERROR(_xll.qlIndexFixing(ONIndex1Y,I1982,TRUE,_xll.ohTrigger(RecalcTrigger,Trigger1Y)),NA())</f>
        <v>1.9250184125105818E-2</v>
      </c>
    </row>
    <row r="1983" spans="2:17" x14ac:dyDescent="0.2">
      <c r="B1983" s="39" t="s">
        <v>42</v>
      </c>
      <c r="D1983" s="42">
        <f>_xll.qlCalendarAdvance(Calendar,$D1982,B1983,"f",FALSE)</f>
        <v>53295</v>
      </c>
      <c r="E1983" s="172">
        <f>_xll.qlInterestRateIndexValueDate(IndexON,D1983)</f>
        <v>53295</v>
      </c>
      <c r="F1983" s="188">
        <f>IFERROR(_xll.qlIndexFixing(IndexON,D1983,TRUE,_xll.ohTrigger(RecalcTrigger,TriggerON)),NA())</f>
        <v>1.8096023150088181E-2</v>
      </c>
      <c r="H1983" s="42">
        <f>_xll.qlCalendarAdvance(Calendar,$H1982,B1983,"f",FALSE)</f>
        <v>53295</v>
      </c>
      <c r="I1983" s="172">
        <f>_xll.qlInterestRateIndexValueDate(Index1M,$H1983)</f>
        <v>53295</v>
      </c>
      <c r="J1983" s="177">
        <f>IFERROR(_xll.qlIndexFixing(Index1M,$H1983,TRUE,_xll.ohTrigger(RecalcTrigger,Trigger1M)),NA())</f>
        <v>1.8571719776786288E-2</v>
      </c>
      <c r="K1983" s="44">
        <f>IFERROR(_xll.qlIndexFixing(Index3M,H1983,TRUE,_xll.ohTrigger(RecalcTrigger,Trigger3M)),NA())</f>
        <v>1.8836343928095134E-2</v>
      </c>
      <c r="L1983" s="44">
        <f>IFERROR(_xll.qlIndexFixing(Index6M,$H1983,TRUE,_xll.ohTrigger(RecalcTrigger,Trigger6M)),NA())</f>
        <v>1.8980428367112126E-2</v>
      </c>
      <c r="M1983" s="178">
        <f>IFERROR(_xll.qlIndexFixing(Index1Y,$H1983,TRUE,_xll.ohTrigger(RecalcTrigger,Trigger1Y)),NA())</f>
        <v>1.9214873916495678E-2</v>
      </c>
      <c r="N1983" s="177">
        <f>IFERROR(_xll.qlIndexFixing(ONIndex1M,I1983,TRUE,_xll.ohTrigger(RecalcTrigger,Trigger1M)),NA())</f>
        <v>1.8574273094833504E-2</v>
      </c>
      <c r="O1983" s="44">
        <f>IFERROR(_xll.qlIndexFixing(ONIndex3M,I1983,TRUE,_xll.ohTrigger(RecalcTrigger,Trigger3M)),NA())</f>
        <v>1.8844719257499198E-2</v>
      </c>
      <c r="P1983" s="44">
        <f>IFERROR(_xll.qlIndexFixing(ONIndex6M,I1983,TRUE,_xll.ohTrigger(RecalcTrigger,Trigger6M)),NA())</f>
        <v>1.8995519179151321E-2</v>
      </c>
      <c r="Q1983" s="178">
        <f>IFERROR(_xll.qlIndexFixing(ONIndex1Y,I1983,TRUE,_xll.ohTrigger(RecalcTrigger,Trigger1Y)),NA())</f>
        <v>1.9241974778180237E-2</v>
      </c>
    </row>
    <row r="1984" spans="2:17" x14ac:dyDescent="0.2">
      <c r="B1984" s="39" t="s">
        <v>42</v>
      </c>
      <c r="D1984" s="42">
        <f>_xll.qlCalendarAdvance(Calendar,$D1983,B1984,"f",FALSE)</f>
        <v>53302</v>
      </c>
      <c r="E1984" s="172">
        <f>_xll.qlInterestRateIndexValueDate(IndexON,D1984)</f>
        <v>53302</v>
      </c>
      <c r="F1984" s="188">
        <f>IFERROR(_xll.qlIndexFixing(IndexON,D1984,TRUE,_xll.ohTrigger(RecalcTrigger,TriggerON)),NA())</f>
        <v>1.8088394881411451E-2</v>
      </c>
      <c r="H1984" s="42">
        <f>_xll.qlCalendarAdvance(Calendar,$H1983,B1984,"f",FALSE)</f>
        <v>53302</v>
      </c>
      <c r="I1984" s="172">
        <f>_xll.qlInterestRateIndexValueDate(Index1M,$H1984)</f>
        <v>53302</v>
      </c>
      <c r="J1984" s="177">
        <f>IFERROR(_xll.qlIndexFixing(Index1M,$H1984,TRUE,_xll.ohTrigger(RecalcTrigger,Trigger1M)),NA())</f>
        <v>1.8563614761644715E-2</v>
      </c>
      <c r="K1984" s="44">
        <f>IFERROR(_xll.qlIndexFixing(Index3M,H1984,TRUE,_xll.ohTrigger(RecalcTrigger,Trigger3M)),NA())</f>
        <v>1.8828339824883435E-2</v>
      </c>
      <c r="L1984" s="44">
        <f>IFERROR(_xll.qlIndexFixing(Index6M,$H1984,TRUE,_xll.ohTrigger(RecalcTrigger,Trigger6M)),NA())</f>
        <v>1.897228162028922E-2</v>
      </c>
      <c r="M1984" s="178">
        <f>IFERROR(_xll.qlIndexFixing(Index1Y,$H1984,TRUE,_xll.ohTrigger(RecalcTrigger,Trigger1Y)),NA())</f>
        <v>1.9206777792454055E-2</v>
      </c>
      <c r="N1984" s="177">
        <f>IFERROR(_xll.qlIndexFixing(ONIndex1M,I1984,TRUE,_xll.ohTrigger(RecalcTrigger,Trigger1M)),NA())</f>
        <v>1.8566424676010884E-2</v>
      </c>
      <c r="O1984" s="44">
        <f>IFERROR(_xll.qlIndexFixing(ONIndex3M,I1984,TRUE,_xll.ohTrigger(RecalcTrigger,Trigger3M)),NA())</f>
        <v>1.8836591946996828E-2</v>
      </c>
      <c r="P1984" s="44">
        <f>IFERROR(_xll.qlIndexFixing(ONIndex6M,I1984,TRUE,_xll.ohTrigger(RecalcTrigger,Trigger6M)),NA())</f>
        <v>1.8987396270191415E-2</v>
      </c>
      <c r="Q1984" s="178">
        <f>IFERROR(_xll.qlIndexFixing(ONIndex1Y,I1984,TRUE,_xll.ohTrigger(RecalcTrigger,Trigger1Y)),NA())</f>
        <v>1.9233775261358055E-2</v>
      </c>
    </row>
    <row r="1985" spans="2:17" x14ac:dyDescent="0.2">
      <c r="B1985" s="39" t="s">
        <v>42</v>
      </c>
      <c r="D1985" s="42">
        <f>_xll.qlCalendarAdvance(Calendar,$D1984,B1985,"f",FALSE)</f>
        <v>53309</v>
      </c>
      <c r="E1985" s="172">
        <f>_xll.qlInterestRateIndexValueDate(IndexON,D1985)</f>
        <v>53309</v>
      </c>
      <c r="F1985" s="188">
        <f>IFERROR(_xll.qlIndexFixing(IndexON,D1985,TRUE,_xll.ohTrigger(RecalcTrigger,TriggerON)),NA())</f>
        <v>1.8080775950319872E-2</v>
      </c>
      <c r="H1985" s="42">
        <f>_xll.qlCalendarAdvance(Calendar,$H1984,B1985,"f",FALSE)</f>
        <v>53309</v>
      </c>
      <c r="I1985" s="172">
        <f>_xll.qlInterestRateIndexValueDate(Index1M,$H1985)</f>
        <v>53309</v>
      </c>
      <c r="J1985" s="177">
        <f>IFERROR(_xll.qlIndexFixing(Index1M,$H1985,TRUE,_xll.ohTrigger(RecalcTrigger,Trigger1M)),NA())</f>
        <v>1.8555781600590005E-2</v>
      </c>
      <c r="K1985" s="44">
        <f>IFERROR(_xll.qlIndexFixing(Index3M,H1985,TRUE,_xll.ohTrigger(RecalcTrigger,Trigger3M)),NA())</f>
        <v>1.8820254871714067E-2</v>
      </c>
      <c r="L1985" s="44">
        <f>IFERROR(_xll.qlIndexFixing(Index6M,$H1985,TRUE,_xll.ohTrigger(RecalcTrigger,Trigger6M)),NA())</f>
        <v>1.8964226596009388E-2</v>
      </c>
      <c r="M1985" s="178">
        <f>IFERROR(_xll.qlIndexFixing(Index1Y,$H1985,TRUE,_xll.ohTrigger(RecalcTrigger,Trigger1Y)),NA())</f>
        <v>1.9198691750755392E-2</v>
      </c>
      <c r="N1985" s="177">
        <f>IFERROR(_xll.qlIndexFixing(ONIndex1M,I1985,TRUE,_xll.ohTrigger(RecalcTrigger,Trigger1M)),NA())</f>
        <v>1.8558584773693543E-2</v>
      </c>
      <c r="O1985" s="44">
        <f>IFERROR(_xll.qlIndexFixing(ONIndex3M,I1985,TRUE,_xll.ohTrigger(RecalcTrigger,Trigger3M)),NA())</f>
        <v>1.8828475414677248E-2</v>
      </c>
      <c r="P1985" s="44">
        <f>IFERROR(_xll.qlIndexFixing(ONIndex6M,I1985,TRUE,_xll.ohTrigger(RecalcTrigger,Trigger6M)),NA())</f>
        <v>1.8979283623959953E-2</v>
      </c>
      <c r="Q1985" s="178">
        <f>IFERROR(_xll.qlIndexFixing(ONIndex1Y,I1985,TRUE,_xll.ohTrigger(RecalcTrigger,Trigger1Y)),NA())</f>
        <v>1.9225585574396131E-2</v>
      </c>
    </row>
    <row r="1986" spans="2:17" x14ac:dyDescent="0.2">
      <c r="B1986" s="39" t="s">
        <v>42</v>
      </c>
      <c r="D1986" s="42">
        <f>_xll.qlCalendarAdvance(Calendar,$D1985,B1986,"f",FALSE)</f>
        <v>53316</v>
      </c>
      <c r="E1986" s="172">
        <f>_xll.qlInterestRateIndexValueDate(IndexON,D1986)</f>
        <v>53316</v>
      </c>
      <c r="F1986" s="188">
        <f>IFERROR(_xll.qlIndexFixing(IndexON,D1986,TRUE,_xll.ohTrigger(RecalcTrigger,TriggerON)),NA())</f>
        <v>1.807316635705658E-2</v>
      </c>
      <c r="H1986" s="42">
        <f>_xll.qlCalendarAdvance(Calendar,$H1985,B1986,"f",FALSE)</f>
        <v>53316</v>
      </c>
      <c r="I1986" s="172">
        <f>_xll.qlInterestRateIndexValueDate(Index1M,$H1986)</f>
        <v>53316</v>
      </c>
      <c r="J1986" s="177">
        <f>IFERROR(_xll.qlIndexFixing(Index1M,$H1986,TRUE,_xll.ohTrigger(RecalcTrigger,Trigger1M)),NA())</f>
        <v>1.8547956975142936E-2</v>
      </c>
      <c r="K1986" s="44">
        <f>IFERROR(_xll.qlIndexFixing(Index3M,H1986,TRUE,_xll.ohTrigger(RecalcTrigger,Trigger3M)),NA())</f>
        <v>1.8812180762082305E-2</v>
      </c>
      <c r="L1986" s="44">
        <f>IFERROR(_xll.qlIndexFixing(Index6M,$H1986,TRUE,_xll.ohTrigger(RecalcTrigger,Trigger6M)),NA())</f>
        <v>1.8956181962688803E-2</v>
      </c>
      <c r="M1986" s="178">
        <f>IFERROR(_xll.qlIndexFixing(Index1Y,$H1986,TRUE,_xll.ohTrigger(RecalcTrigger,Trigger1Y)),NA())</f>
        <v>1.919061579116077E-2</v>
      </c>
      <c r="N1986" s="177">
        <f>IFERROR(_xll.qlIndexFixing(ONIndex1M,I1986,TRUE,_xll.ohTrigger(RecalcTrigger,Trigger1M)),NA())</f>
        <v>1.8550753387719388E-2</v>
      </c>
      <c r="O1986" s="44">
        <f>IFERROR(_xll.qlIndexFixing(ONIndex3M,I1986,TRUE,_xll.ohTrigger(RecalcTrigger,Trigger3M)),NA())</f>
        <v>1.8820369660702552E-2</v>
      </c>
      <c r="P1986" s="44">
        <f>IFERROR(_xll.qlIndexFixing(ONIndex6M,I1986,TRUE,_xll.ohTrigger(RecalcTrigger,Trigger6M)),NA())</f>
        <v>1.8971181240213797E-2</v>
      </c>
      <c r="Q1986" s="178">
        <f>IFERROR(_xll.qlIndexFixing(ONIndex1Y,I1986,TRUE,_xll.ohTrigger(RecalcTrigger,Trigger1Y)),NA())</f>
        <v>1.9217405717456559E-2</v>
      </c>
    </row>
    <row r="1987" spans="2:17" x14ac:dyDescent="0.2">
      <c r="B1987" s="39" t="s">
        <v>42</v>
      </c>
      <c r="D1987" s="42">
        <f>_xll.qlCalendarAdvance(Calendar,$D1986,B1987,"f",FALSE)</f>
        <v>53323</v>
      </c>
      <c r="E1987" s="172">
        <f>_xll.qlInterestRateIndexValueDate(IndexON,D1987)</f>
        <v>53323</v>
      </c>
      <c r="F1987" s="188">
        <f>IFERROR(_xll.qlIndexFixing(IndexON,D1987,TRUE,_xll.ohTrigger(RecalcTrigger,TriggerON)),NA())</f>
        <v>1.8065566101459485E-2</v>
      </c>
      <c r="H1987" s="42">
        <f>_xll.qlCalendarAdvance(Calendar,$H1986,B1987,"f",FALSE)</f>
        <v>53323</v>
      </c>
      <c r="I1987" s="172">
        <f>_xll.qlInterestRateIndexValueDate(Index1M,$H1987)</f>
        <v>53323</v>
      </c>
      <c r="J1987" s="177">
        <f>IFERROR(_xll.qlIndexFixing(Index1M,$H1987,TRUE,_xll.ohTrigger(RecalcTrigger,Trigger1M)),NA())</f>
        <v>1.8540140885283864E-2</v>
      </c>
      <c r="K1987" s="44">
        <f>IFERROR(_xll.qlIndexFixing(Index3M,H1987,TRUE,_xll.ohTrigger(RecalcTrigger,Trigger3M)),NA())</f>
        <v>1.880411749592242E-2</v>
      </c>
      <c r="L1987" s="44">
        <f>IFERROR(_xll.qlIndexFixing(Index6M,$H1987,TRUE,_xll.ohTrigger(RecalcTrigger,Trigger6M)),NA())</f>
        <v>1.8948147720204558E-2</v>
      </c>
      <c r="M1987" s="178">
        <f>IFERROR(_xll.qlIndexFixing(Index1Y,$H1987,TRUE,_xll.ohTrigger(RecalcTrigger,Trigger1Y)),NA())</f>
        <v>1.9182549913431268E-2</v>
      </c>
      <c r="N1987" s="177">
        <f>IFERROR(_xll.qlIndexFixing(ONIndex1M,I1987,TRUE,_xll.ohTrigger(RecalcTrigger,Trigger1M)),NA())</f>
        <v>1.8542930518088419E-2</v>
      </c>
      <c r="O1987" s="44">
        <f>IFERROR(_xll.qlIndexFixing(ONIndex3M,I1987,TRUE,_xll.ohTrigger(RecalcTrigger,Trigger3M)),NA())</f>
        <v>1.8812274684991692E-2</v>
      </c>
      <c r="P1987" s="44">
        <f>IFERROR(_xll.qlIndexFixing(ONIndex6M,I1987,TRUE,_xll.ohTrigger(RecalcTrigger,Trigger6M)),NA())</f>
        <v>1.896308911911504E-2</v>
      </c>
      <c r="Q1987" s="178">
        <f>IFERROR(_xll.qlIndexFixing(ONIndex1Y,I1987,TRUE,_xll.ohTrigger(RecalcTrigger,Trigger1Y)),NA())</f>
        <v>1.9209235690701432E-2</v>
      </c>
    </row>
    <row r="1988" spans="2:17" x14ac:dyDescent="0.2">
      <c r="B1988" s="39" t="s">
        <v>42</v>
      </c>
      <c r="D1988" s="42">
        <f>_xll.qlCalendarAdvance(Calendar,$D1987,B1988,"f",FALSE)</f>
        <v>53330</v>
      </c>
      <c r="E1988" s="172">
        <f>_xll.qlInterestRateIndexValueDate(IndexON,D1988)</f>
        <v>53330</v>
      </c>
      <c r="F1988" s="188">
        <f>IFERROR(_xll.qlIndexFixing(IndexON,D1988,TRUE,_xll.ohTrigger(RecalcTrigger,TriggerON)),NA())</f>
        <v>1.8057975183609631E-2</v>
      </c>
      <c r="H1988" s="42">
        <f>_xll.qlCalendarAdvance(Calendar,$H1987,B1988,"f",FALSE)</f>
        <v>53330</v>
      </c>
      <c r="I1988" s="172">
        <f>_xll.qlInterestRateIndexValueDate(Index1M,$H1988)</f>
        <v>53330</v>
      </c>
      <c r="J1988" s="177">
        <f>IFERROR(_xll.qlIndexFixing(Index1M,$H1988,TRUE,_xll.ohTrigger(RecalcTrigger,Trigger1M)),NA())</f>
        <v>1.8532333330993137E-2</v>
      </c>
      <c r="K1988" s="44">
        <f>IFERROR(_xll.qlIndexFixing(Index3M,H1988,TRUE,_xll.ohTrigger(RecalcTrigger,Trigger3M)),NA())</f>
        <v>1.8796065073171369E-2</v>
      </c>
      <c r="L1988" s="44">
        <f>IFERROR(_xll.qlIndexFixing(Index6M,$H1988,TRUE,_xll.ohTrigger(RecalcTrigger,Trigger6M)),NA())</f>
        <v>1.8940203568731179E-2</v>
      </c>
      <c r="M1988" s="178">
        <f>IFERROR(_xll.qlIndexFixing(Index1Y,$H1988,TRUE,_xll.ohTrigger(RecalcTrigger,Trigger1Y)),NA())</f>
        <v>1.9174494117328633E-2</v>
      </c>
      <c r="N1988" s="177">
        <f>IFERROR(_xll.qlIndexFixing(ONIndex1M,I1988,TRUE,_xll.ohTrigger(RecalcTrigger,Trigger1M)),NA())</f>
        <v>1.8535116164881682E-2</v>
      </c>
      <c r="O1988" s="44">
        <f>IFERROR(_xll.qlIndexFixing(ONIndex3M,I1988,TRUE,_xll.ohTrigger(RecalcTrigger,Trigger3M)),NA())</f>
        <v>1.8804190487382577E-2</v>
      </c>
      <c r="P1988" s="44">
        <f>IFERROR(_xll.qlIndexFixing(ONIndex6M,I1988,TRUE,_xll.ohTrigger(RecalcTrigger,Trigger6M)),NA())</f>
        <v>1.8955007260663681E-2</v>
      </c>
      <c r="Q1988" s="178">
        <f>IFERROR(_xll.qlIndexFixing(ONIndex1Y,I1988,TRUE,_xll.ohTrigger(RecalcTrigger,Trigger1Y)),NA())</f>
        <v>1.9201075493887609E-2</v>
      </c>
    </row>
    <row r="1989" spans="2:17" x14ac:dyDescent="0.2">
      <c r="B1989" s="39" t="s">
        <v>42</v>
      </c>
      <c r="D1989" s="42">
        <f>_xll.qlCalendarAdvance(Calendar,$D1988,B1989,"f",FALSE)</f>
        <v>53337</v>
      </c>
      <c r="E1989" s="172">
        <f>_xll.qlInterestRateIndexValueDate(IndexON,D1989)</f>
        <v>53337</v>
      </c>
      <c r="F1989" s="188">
        <f>IFERROR(_xll.qlIndexFixing(IndexON,D1989,TRUE,_xll.ohTrigger(RecalcTrigger,TriggerON)),NA())</f>
        <v>1.8050393603425974E-2</v>
      </c>
      <c r="H1989" s="42">
        <f>_xll.qlCalendarAdvance(Calendar,$H1988,B1989,"f",FALSE)</f>
        <v>53337</v>
      </c>
      <c r="I1989" s="172">
        <f>_xll.qlInterestRateIndexValueDate(Index1M,$H1989)</f>
        <v>53337</v>
      </c>
      <c r="J1989" s="177">
        <f>IFERROR(_xll.qlIndexFixing(Index1M,$H1989,TRUE,_xll.ohTrigger(RecalcTrigger,Trigger1M)),NA())</f>
        <v>1.8524534312256018E-2</v>
      </c>
      <c r="K1989" s="44">
        <f>IFERROR(_xll.qlIndexFixing(Index3M,H1989,TRUE,_xll.ohTrigger(RecalcTrigger,Trigger3M)),NA())</f>
        <v>1.8788023493764319E-2</v>
      </c>
      <c r="L1989" s="44">
        <f>IFERROR(_xll.qlIndexFixing(Index6M,$H1989,TRUE,_xll.ohTrigger(RecalcTrigger,Trigger6M)),NA())</f>
        <v>1.8932189779205806E-2</v>
      </c>
      <c r="M1989" s="178">
        <f>IFERROR(_xll.qlIndexFixing(Index1Y,$H1989,TRUE,_xll.ohTrigger(RecalcTrigger,Trigger1Y)),NA())</f>
        <v>1.9166448402615055E-2</v>
      </c>
      <c r="N1989" s="177">
        <f>IFERROR(_xll.qlIndexFixing(ONIndex1M,I1989,TRUE,_xll.ohTrigger(RecalcTrigger,Trigger1M)),NA())</f>
        <v>1.8527310328099178E-2</v>
      </c>
      <c r="O1989" s="44">
        <f>IFERROR(_xll.qlIndexFixing(ONIndex3M,I1989,TRUE,_xll.ohTrigger(RecalcTrigger,Trigger3M)),NA())</f>
        <v>1.8796117068037299E-2</v>
      </c>
      <c r="P1989" s="44">
        <f>IFERROR(_xll.qlIndexFixing(ONIndex6M,I1989,TRUE,_xll.ohTrigger(RecalcTrigger,Trigger6M)),NA())</f>
        <v>1.8946935664859721E-2</v>
      </c>
      <c r="Q1989" s="178">
        <f>IFERROR(_xll.qlIndexFixing(ONIndex1Y,I1989,TRUE,_xll.ohTrigger(RecalcTrigger,Trigger1Y)),NA())</f>
        <v>1.9192925127015092E-2</v>
      </c>
    </row>
    <row r="1990" spans="2:17" x14ac:dyDescent="0.2">
      <c r="B1990" s="39" t="s">
        <v>42</v>
      </c>
      <c r="D1990" s="42">
        <f>_xll.qlCalendarAdvance(Calendar,$D1989,B1990,"f",FALSE)</f>
        <v>53344</v>
      </c>
      <c r="E1990" s="172">
        <f>_xll.qlInterestRateIndexValueDate(IndexON,D1990)</f>
        <v>53344</v>
      </c>
      <c r="F1990" s="188">
        <f>IFERROR(_xll.qlIndexFixing(IndexON,D1990,TRUE,_xll.ohTrigger(RecalcTrigger,TriggerON)),NA())</f>
        <v>1.8042821360827466E-2</v>
      </c>
      <c r="H1990" s="42">
        <f>_xll.qlCalendarAdvance(Calendar,$H1989,B1990,"f",FALSE)</f>
        <v>53344</v>
      </c>
      <c r="I1990" s="172">
        <f>_xll.qlInterestRateIndexValueDate(Index1M,$H1990)</f>
        <v>53344</v>
      </c>
      <c r="J1990" s="177">
        <f>IFERROR(_xll.qlIndexFixing(Index1M,$H1990,TRUE,_xll.ohTrigger(RecalcTrigger,Trigger1M)),NA())</f>
        <v>1.851674382905041E-2</v>
      </c>
      <c r="K1990" s="44">
        <f>IFERROR(_xll.qlIndexFixing(Index3M,H1990,TRUE,_xll.ohTrigger(RecalcTrigger,Trigger3M)),NA())</f>
        <v>1.8779992757637334E-2</v>
      </c>
      <c r="L1990" s="44">
        <f>IFERROR(_xll.qlIndexFixing(Index6M,$H1990,TRUE,_xll.ohTrigger(RecalcTrigger,Trigger6M)),NA())</f>
        <v>1.8924186379445117E-2</v>
      </c>
      <c r="M1990" s="178">
        <f>IFERROR(_xll.qlIndexFixing(Index1Y,$H1990,TRUE,_xll.ohTrigger(RecalcTrigger,Trigger1Y)),NA())</f>
        <v>1.9158412769052502E-2</v>
      </c>
      <c r="N1990" s="177">
        <f>IFERROR(_xll.qlIndexFixing(ONIndex1M,I1990,TRUE,_xll.ohTrigger(RecalcTrigger,Trigger1M)),NA())</f>
        <v>1.8519513007578814E-2</v>
      </c>
      <c r="O1990" s="44">
        <f>IFERROR(_xll.qlIndexFixing(ONIndex3M,I1990,TRUE,_xll.ohTrigger(RecalcTrigger,Trigger3M)),NA())</f>
        <v>1.8788054427036904E-2</v>
      </c>
      <c r="P1990" s="44">
        <f>IFERROR(_xll.qlIndexFixing(ONIndex6M,I1990,TRUE,_xll.ohTrigger(RecalcTrigger,Trigger6M)),NA())</f>
        <v>1.8938874331703159E-2</v>
      </c>
      <c r="Q1990" s="178">
        <f>IFERROR(_xll.qlIndexFixing(ONIndex1Y,I1990,TRUE,_xll.ohTrigger(RecalcTrigger,Trigger1Y)),NA())</f>
        <v>1.9184784590164927E-2</v>
      </c>
    </row>
    <row r="1991" spans="2:17" x14ac:dyDescent="0.2">
      <c r="B1991" s="39" t="s">
        <v>42</v>
      </c>
      <c r="D1991" s="42">
        <f>_xll.qlCalendarAdvance(Calendar,$D1990,B1991,"f",FALSE)</f>
        <v>53351</v>
      </c>
      <c r="E1991" s="172">
        <f>_xll.qlInterestRateIndexValueDate(IndexON,D1991)</f>
        <v>53351</v>
      </c>
      <c r="F1991" s="188">
        <f>IFERROR(_xll.qlIndexFixing(IndexON,D1991,TRUE,_xll.ohTrigger(RecalcTrigger,TriggerON)),NA())</f>
        <v>1.8035258456138292E-2</v>
      </c>
      <c r="H1991" s="42">
        <f>_xll.qlCalendarAdvance(Calendar,$H1990,B1991,"f",FALSE)</f>
        <v>53351</v>
      </c>
      <c r="I1991" s="172">
        <f>_xll.qlInterestRateIndexValueDate(Index1M,$H1991)</f>
        <v>53351</v>
      </c>
      <c r="J1991" s="177">
        <f>IFERROR(_xll.qlIndexFixing(Index1M,$H1991,TRUE,_xll.ohTrigger(RecalcTrigger,Trigger1M)),NA())</f>
        <v>1.8508961881366484E-2</v>
      </c>
      <c r="K1991" s="44">
        <f>IFERROR(_xll.qlIndexFixing(Index3M,H1991,TRUE,_xll.ohTrigger(RecalcTrigger,Trigger3M)),NA())</f>
        <v>1.8771972864724675E-2</v>
      </c>
      <c r="L1991" s="44">
        <f>IFERROR(_xll.qlIndexFixing(Index6M,$H1991,TRUE,_xll.ohTrigger(RecalcTrigger,Trigger6M)),NA())</f>
        <v>1.8916193369325523E-2</v>
      </c>
      <c r="M1991" s="178">
        <f>IFERROR(_xll.qlIndexFixing(Index1Y,$H1991,TRUE,_xll.ohTrigger(RecalcTrigger,Trigger1Y)),NA())</f>
        <v>1.915038721640383E-2</v>
      </c>
      <c r="N1991" s="177">
        <f>IFERROR(_xll.qlIndexFixing(ONIndex1M,I1991,TRUE,_xll.ohTrigger(RecalcTrigger,Trigger1M)),NA())</f>
        <v>1.8511724203644775E-2</v>
      </c>
      <c r="O1991" s="44">
        <f>IFERROR(_xll.qlIndexFixing(ONIndex3M,I1991,TRUE,_xll.ohTrigger(RecalcTrigger,Trigger3M)),NA())</f>
        <v>1.87800025642193E-2</v>
      </c>
      <c r="P1991" s="44">
        <f>IFERROR(_xll.qlIndexFixing(ONIndex6M,I1991,TRUE,_xll.ohTrigger(RecalcTrigger,Trigger6M)),NA())</f>
        <v>1.893082326111295E-2</v>
      </c>
      <c r="Q1991" s="178">
        <f>IFERROR(_xll.qlIndexFixing(ONIndex1Y,I1991,TRUE,_xll.ohTrigger(RecalcTrigger,Trigger1Y)),NA())</f>
        <v>1.9176653883580252E-2</v>
      </c>
    </row>
    <row r="1992" spans="2:17" x14ac:dyDescent="0.2">
      <c r="B1992" s="39" t="s">
        <v>42</v>
      </c>
      <c r="D1992" s="42">
        <f>_xll.qlCalendarAdvance(Calendar,$D1991,B1992,"f",FALSE)</f>
        <v>53358</v>
      </c>
      <c r="E1992" s="172">
        <f>_xll.qlInterestRateIndexValueDate(IndexON,D1992)</f>
        <v>53358</v>
      </c>
      <c r="F1992" s="188">
        <f>IFERROR(_xll.qlIndexFixing(IndexON,D1992,TRUE,_xll.ohTrigger(RecalcTrigger,TriggerON)),NA())</f>
        <v>1.8027704889034268E-2</v>
      </c>
      <c r="H1992" s="42">
        <f>_xll.qlCalendarAdvance(Calendar,$H1991,B1992,"f",FALSE)</f>
        <v>53358</v>
      </c>
      <c r="I1992" s="172">
        <f>_xll.qlInterestRateIndexValueDate(Index1M,$H1992)</f>
        <v>53358</v>
      </c>
      <c r="J1992" s="177">
        <f>IFERROR(_xll.qlIndexFixing(Index1M,$H1992,TRUE,_xll.ohTrigger(RecalcTrigger,Trigger1M)),NA())</f>
        <v>1.8501617818144436E-2</v>
      </c>
      <c r="K1992" s="44">
        <f>IFERROR(_xll.qlIndexFixing(Index3M,H1992,TRUE,_xll.ohTrigger(RecalcTrigger,Trigger3M)),NA())</f>
        <v>1.8764052293383335E-2</v>
      </c>
      <c r="L1992" s="44">
        <f>IFERROR(_xll.qlIndexFixing(Index6M,$H1992,TRUE,_xll.ohTrigger(RecalcTrigger,Trigger6M)),NA())</f>
        <v>1.890821074872703E-2</v>
      </c>
      <c r="M1992" s="178">
        <f>IFERROR(_xll.qlIndexFixing(Index1Y,$H1992,TRUE,_xll.ohTrigger(RecalcTrigger,Trigger1Y)),NA())</f>
        <v>1.9142371744431452E-2</v>
      </c>
      <c r="N1992" s="177">
        <f>IFERROR(_xll.qlIndexFixing(ONIndex1M,I1992,TRUE,_xll.ohTrigger(RecalcTrigger,Trigger1M)),NA())</f>
        <v>1.8503943915972876E-2</v>
      </c>
      <c r="O1992" s="44">
        <f>IFERROR(_xll.qlIndexFixing(ONIndex3M,I1992,TRUE,_xll.ohTrigger(RecalcTrigger,Trigger3M)),NA())</f>
        <v>1.8771961479665533E-2</v>
      </c>
      <c r="P1992" s="44">
        <f>IFERROR(_xll.qlIndexFixing(ONIndex6M,I1992,TRUE,_xll.ohTrigger(RecalcTrigger,Trigger6M)),NA())</f>
        <v>1.8922782453170139E-2</v>
      </c>
      <c r="Q1992" s="178">
        <f>IFERROR(_xll.qlIndexFixing(ONIndex1Y,I1992,TRUE,_xll.ohTrigger(RecalcTrigger,Trigger1Y)),NA())</f>
        <v>1.9168533006693744E-2</v>
      </c>
    </row>
    <row r="1993" spans="2:17" x14ac:dyDescent="0.2">
      <c r="B1993" s="39" t="s">
        <v>42</v>
      </c>
      <c r="D1993" s="42">
        <f>_xll.qlCalendarAdvance(Calendar,$D1992,B1993,"f",FALSE)</f>
        <v>53365</v>
      </c>
      <c r="E1993" s="172">
        <f>_xll.qlInterestRateIndexValueDate(IndexON,D1993)</f>
        <v>53365</v>
      </c>
      <c r="F1993" s="188">
        <f>IFERROR(_xll.qlIndexFixing(IndexON,D1993,TRUE,_xll.ohTrigger(RecalcTrigger,TriggerON)),NA())</f>
        <v>1.8020160659677487E-2</v>
      </c>
      <c r="H1993" s="42">
        <f>_xll.qlCalendarAdvance(Calendar,$H1992,B1993,"f",FALSE)</f>
        <v>53365</v>
      </c>
      <c r="I1993" s="172">
        <f>_xll.qlInterestRateIndexValueDate(Index1M,$H1993)</f>
        <v>53365</v>
      </c>
      <c r="J1993" s="177">
        <f>IFERROR(_xll.qlIndexFixing(Index1M,$H1993,TRUE,_xll.ohTrigger(RecalcTrigger,Trigger1M)),NA())</f>
        <v>1.8493851859750221E-2</v>
      </c>
      <c r="K1993" s="44">
        <f>IFERROR(_xll.qlIndexFixing(Index3M,H1993,TRUE,_xll.ohTrigger(RecalcTrigger,Trigger3M)),NA())</f>
        <v>1.8755965608295597E-2</v>
      </c>
      <c r="L1993" s="44">
        <f>IFERROR(_xll.qlIndexFixing(Index6M,$H1993,TRUE,_xll.ohTrigger(RecalcTrigger,Trigger6M)),NA())</f>
        <v>1.8900238517525602E-2</v>
      </c>
      <c r="M1993" s="178">
        <f>IFERROR(_xll.qlIndexFixing(Index1Y,$H1993,TRUE,_xll.ohTrigger(RecalcTrigger,Trigger1Y)),NA())</f>
        <v>1.9134366352898891E-2</v>
      </c>
      <c r="N1993" s="177">
        <f>IFERROR(_xll.qlIndexFixing(ONIndex1M,I1993,TRUE,_xll.ohTrigger(RecalcTrigger,Trigger1M)),NA())</f>
        <v>1.8496172144644163E-2</v>
      </c>
      <c r="O1993" s="44">
        <f>IFERROR(_xll.qlIndexFixing(ONIndex3M,I1993,TRUE,_xll.ohTrigger(RecalcTrigger,Trigger3M)),NA())</f>
        <v>1.8763931173294557E-2</v>
      </c>
      <c r="P1993" s="44">
        <f>IFERROR(_xll.qlIndexFixing(ONIndex6M,I1993,TRUE,_xll.ohTrigger(RecalcTrigger,Trigger6M)),NA())</f>
        <v>1.8914751907793681E-2</v>
      </c>
      <c r="Q1993" s="178">
        <f>IFERROR(_xll.qlIndexFixing(ONIndex1Y,I1993,TRUE,_xll.ohTrigger(RecalcTrigger,Trigger1Y)),NA())</f>
        <v>1.916042195999168E-2</v>
      </c>
    </row>
    <row r="1994" spans="2:17" x14ac:dyDescent="0.2">
      <c r="B1994" s="39" t="s">
        <v>42</v>
      </c>
      <c r="D1994" s="42">
        <f>_xll.qlCalendarAdvance(Calendar,$D1993,B1994,"f",FALSE)</f>
        <v>53372</v>
      </c>
      <c r="E1994" s="172">
        <f>_xll.qlInterestRateIndexValueDate(IndexON,D1994)</f>
        <v>53372</v>
      </c>
      <c r="F1994" s="188">
        <f>IFERROR(_xll.qlIndexFixing(IndexON,D1994,TRUE,_xll.ohTrigger(RecalcTrigger,TriggerON)),NA())</f>
        <v>1.8012625767986901E-2</v>
      </c>
      <c r="H1994" s="42">
        <f>_xll.qlCalendarAdvance(Calendar,$H1993,B1994,"f",FALSE)</f>
        <v>53372</v>
      </c>
      <c r="I1994" s="172">
        <f>_xll.qlInterestRateIndexValueDate(Index1M,$H1994)</f>
        <v>53372</v>
      </c>
      <c r="J1994" s="177">
        <f>IFERROR(_xll.qlIndexFixing(Index1M,$H1994,TRUE,_xll.ohTrigger(RecalcTrigger,Trigger1M)),NA())</f>
        <v>1.848609443383898E-2</v>
      </c>
      <c r="K1994" s="44">
        <f>IFERROR(_xll.qlIndexFixing(Index3M,H1994,TRUE,_xll.ohTrigger(RecalcTrigger,Trigger3M)),NA())</f>
        <v>1.8748065993694607E-2</v>
      </c>
      <c r="L1994" s="44">
        <f>IFERROR(_xll.qlIndexFixing(Index6M,$H1994,TRUE,_xll.ohTrigger(RecalcTrigger,Trigger6M)),NA())</f>
        <v>1.8892276675600339E-2</v>
      </c>
      <c r="M1994" s="178">
        <f>IFERROR(_xll.qlIndexFixing(Index1Y,$H1994,TRUE,_xll.ohTrigger(RecalcTrigger,Trigger1Y)),NA())</f>
        <v>1.9126371041569001E-2</v>
      </c>
      <c r="N1994" s="177">
        <f>IFERROR(_xll.qlIndexFixing(ONIndex1M,I1994,TRUE,_xll.ohTrigger(RecalcTrigger,Trigger1M)),NA())</f>
        <v>1.8488408889739683E-2</v>
      </c>
      <c r="O1994" s="44">
        <f>IFERROR(_xll.qlIndexFixing(ONIndex3M,I1994,TRUE,_xll.ohTrigger(RecalcTrigger,Trigger3M)),NA())</f>
        <v>1.8755911645106371E-2</v>
      </c>
      <c r="P1994" s="44">
        <f>IFERROR(_xll.qlIndexFixing(ONIndex6M,I1994,TRUE,_xll.ohTrigger(RecalcTrigger,Trigger6M)),NA())</f>
        <v>1.8906731625226714E-2</v>
      </c>
      <c r="Q1994" s="178">
        <f>IFERROR(_xll.qlIndexFixing(ONIndex1Y,I1994,TRUE,_xll.ohTrigger(RecalcTrigger,Trigger1Y)),NA())</f>
        <v>1.9152320743311968E-2</v>
      </c>
    </row>
    <row r="1995" spans="2:17" x14ac:dyDescent="0.2">
      <c r="B1995" s="39" t="s">
        <v>42</v>
      </c>
      <c r="D1995" s="42">
        <f>_xll.qlCalendarAdvance(Calendar,$D1994,B1995,"f",FALSE)</f>
        <v>53379</v>
      </c>
      <c r="E1995" s="172">
        <f>_xll.qlInterestRateIndexValueDate(IndexON,D1995)</f>
        <v>53379</v>
      </c>
      <c r="F1995" s="188">
        <f>IFERROR(_xll.qlIndexFixing(IndexON,D1995,TRUE,_xll.ohTrigger(RecalcTrigger,TriggerON)),NA())</f>
        <v>1.8005100214043557E-2</v>
      </c>
      <c r="H1995" s="42">
        <f>_xll.qlCalendarAdvance(Calendar,$H1994,B1995,"f",FALSE)</f>
        <v>53379</v>
      </c>
      <c r="I1995" s="172">
        <f>_xll.qlInterestRateIndexValueDate(Index1M,$H1995)</f>
        <v>53379</v>
      </c>
      <c r="J1995" s="177">
        <f>IFERROR(_xll.qlIndexFixing(Index1M,$H1995,TRUE,_xll.ohTrigger(RecalcTrigger,Trigger1M)),NA())</f>
        <v>1.8478345540399135E-2</v>
      </c>
      <c r="K1995" s="44">
        <f>IFERROR(_xll.qlIndexFixing(Index3M,H1995,TRUE,_xll.ohTrigger(RecalcTrigger,Trigger3M)),NA())</f>
        <v>1.874008910723576E-2</v>
      </c>
      <c r="L1995" s="44">
        <f>IFERROR(_xll.qlIndexFixing(Index6M,$H1995,TRUE,_xll.ohTrigger(RecalcTrigger,Trigger6M)),NA())</f>
        <v>1.8884325222829006E-2</v>
      </c>
      <c r="M1995" s="178">
        <f>IFERROR(_xll.qlIndexFixing(Index1Y,$H1995,TRUE,_xll.ohTrigger(RecalcTrigger,Trigger1Y)),NA())</f>
        <v>1.911838581020664E-2</v>
      </c>
      <c r="N1995" s="177">
        <f>IFERROR(_xll.qlIndexFixing(ONIndex1M,I1995,TRUE,_xll.ohTrigger(RecalcTrigger,Trigger1M)),NA())</f>
        <v>1.8480654151259435E-2</v>
      </c>
      <c r="O1995" s="44">
        <f>IFERROR(_xll.qlIndexFixing(ONIndex3M,I1995,TRUE,_xll.ohTrigger(RecalcTrigger,Trigger3M)),NA())</f>
        <v>1.8747902895182023E-2</v>
      </c>
      <c r="P1995" s="44">
        <f>IFERROR(_xll.qlIndexFixing(ONIndex6M,I1995,TRUE,_xll.ohTrigger(RecalcTrigger,Trigger6M)),NA())</f>
        <v>1.8898721605064006E-2</v>
      </c>
      <c r="Q1995" s="178">
        <f>IFERROR(_xll.qlIndexFixing(ONIndex1Y,I1995,TRUE,_xll.ohTrigger(RecalcTrigger,Trigger1Y)),NA())</f>
        <v>1.9144229356573561E-2</v>
      </c>
    </row>
    <row r="1996" spans="2:17" x14ac:dyDescent="0.2">
      <c r="B1996" s="39" t="s">
        <v>42</v>
      </c>
      <c r="D1996" s="42">
        <f>_xll.qlCalendarAdvance(Calendar,$D1995,B1996,"f",FALSE)</f>
        <v>53386</v>
      </c>
      <c r="E1996" s="172">
        <f>_xll.qlInterestRateIndexValueDate(IndexON,D1996)</f>
        <v>53386</v>
      </c>
      <c r="F1996" s="188">
        <f>IFERROR(_xll.qlIndexFixing(IndexON,D1996,TRUE,_xll.ohTrigger(RecalcTrigger,TriggerON)),NA())</f>
        <v>1.7997583997766409E-2</v>
      </c>
      <c r="H1996" s="42">
        <f>_xll.qlCalendarAdvance(Calendar,$H1995,B1996,"f",FALSE)</f>
        <v>53386</v>
      </c>
      <c r="I1996" s="172">
        <f>_xll.qlInterestRateIndexValueDate(Index1M,$H1996)</f>
        <v>53386</v>
      </c>
      <c r="J1996" s="177">
        <f>IFERROR(_xll.qlIndexFixing(Index1M,$H1996,TRUE,_xll.ohTrigger(RecalcTrigger,Trigger1M)),NA())</f>
        <v>1.8470435123782363E-2</v>
      </c>
      <c r="K1996" s="44">
        <f>IFERROR(_xll.qlIndexFixing(Index3M,H1996,TRUE,_xll.ohTrigger(RecalcTrigger,Trigger3M)),NA())</f>
        <v>1.8731862108825215E-2</v>
      </c>
      <c r="L1996" s="44">
        <f>IFERROR(_xll.qlIndexFixing(Index6M,$H1996,TRUE,_xll.ohTrigger(RecalcTrigger,Trigger6M)),NA())</f>
        <v>1.8876153085176817E-2</v>
      </c>
      <c r="M1996" s="178">
        <f>IFERROR(_xll.qlIndexFixing(Index1Y,$H1996,TRUE,_xll.ohTrigger(RecalcTrigger,Trigger1Y)),NA())</f>
        <v>1.9110410658574439E-2</v>
      </c>
      <c r="N1996" s="177">
        <f>IFERROR(_xll.qlIndexFixing(ONIndex1M,I1996,TRUE,_xll.ohTrigger(RecalcTrigger,Trigger1M)),NA())</f>
        <v>1.8472907929122373E-2</v>
      </c>
      <c r="O1996" s="44">
        <f>IFERROR(_xll.qlIndexFixing(ONIndex3M,I1996,TRUE,_xll.ohTrigger(RecalcTrigger,Trigger3M)),NA())</f>
        <v>1.8739904923602557E-2</v>
      </c>
      <c r="P1996" s="44">
        <f>IFERROR(_xll.qlIndexFixing(ONIndex6M,I1996,TRUE,_xll.ohTrigger(RecalcTrigger,Trigger6M)),NA())</f>
        <v>1.8890721847629743E-2</v>
      </c>
      <c r="Q1996" s="178">
        <f>IFERROR(_xll.qlIndexFixing(ONIndex1Y,I1996,TRUE,_xll.ohTrigger(RecalcTrigger,Trigger1Y)),NA())</f>
        <v>1.9136147799857506E-2</v>
      </c>
    </row>
    <row r="1997" spans="2:17" x14ac:dyDescent="0.2">
      <c r="B1997" s="39" t="s">
        <v>42</v>
      </c>
      <c r="D1997" s="42">
        <f>_xll.qlCalendarAdvance(Calendar,$D1996,B1997,"f",FALSE)</f>
        <v>53393</v>
      </c>
      <c r="E1997" s="172">
        <f>_xll.qlInterestRateIndexValueDate(IndexON,D1997)</f>
        <v>53393</v>
      </c>
      <c r="F1997" s="188">
        <f>IFERROR(_xll.qlIndexFixing(IndexON,D1997,TRUE,_xll.ohTrigger(RecalcTrigger,TriggerON)),NA())</f>
        <v>1.7990077119236503E-2</v>
      </c>
      <c r="H1997" s="42">
        <f>_xll.qlCalendarAdvance(Calendar,$H1996,B1997,"f",FALSE)</f>
        <v>53393</v>
      </c>
      <c r="I1997" s="172">
        <f>_xll.qlInterestRateIndexValueDate(Index1M,$H1997)</f>
        <v>53393</v>
      </c>
      <c r="J1997" s="177">
        <f>IFERROR(_xll.qlIndexFixing(Index1M,$H1997,TRUE,_xll.ohTrigger(RecalcTrigger,Trigger1M)),NA())</f>
        <v>1.8462449440063984E-2</v>
      </c>
      <c r="K1997" s="44">
        <f>IFERROR(_xll.qlIndexFixing(Index3M,H1997,TRUE,_xll.ohTrigger(RecalcTrigger,Trigger3M)),NA())</f>
        <v>1.8723908008557767E-2</v>
      </c>
      <c r="L1997" s="44">
        <f>IFERROR(_xll.qlIndexFixing(Index6M,$H1997,TRUE,_xll.ohTrigger(RecalcTrigger,Trigger6M)),NA())</f>
        <v>1.8868223412398032E-2</v>
      </c>
      <c r="M1997" s="178">
        <f>IFERROR(_xll.qlIndexFixing(Index1Y,$H1997,TRUE,_xll.ohTrigger(RecalcTrigger,Trigger1Y)),NA())</f>
        <v>1.9102445586437922E-2</v>
      </c>
      <c r="N1997" s="177">
        <f>IFERROR(_xll.qlIndexFixing(ONIndex1M,I1997,TRUE,_xll.ohTrigger(RecalcTrigger,Trigger1M)),NA())</f>
        <v>1.8465170223409544E-2</v>
      </c>
      <c r="O1997" s="44">
        <f>IFERROR(_xll.qlIndexFixing(ONIndex3M,I1997,TRUE,_xll.ohTrigger(RecalcTrigger,Trigger3M)),NA())</f>
        <v>1.8731917730124836E-2</v>
      </c>
      <c r="P1997" s="44">
        <f>IFERROR(_xll.qlIndexFixing(ONIndex6M,I1997,TRUE,_xll.ohTrigger(RecalcTrigger,Trigger6M)),NA())</f>
        <v>1.8882732352842879E-2</v>
      </c>
      <c r="Q1997" s="178">
        <f>IFERROR(_xll.qlIndexFixing(ONIndex1Y,I1997,TRUE,_xll.ohTrigger(RecalcTrigger,Trigger1Y)),NA())</f>
        <v>1.9128076073244848E-2</v>
      </c>
    </row>
    <row r="1998" spans="2:17" x14ac:dyDescent="0.2">
      <c r="B1998" s="39" t="s">
        <v>42</v>
      </c>
      <c r="D1998" s="42">
        <f>_xll.qlCalendarAdvance(Calendar,$D1997,B1998,"f",FALSE)</f>
        <v>53400</v>
      </c>
      <c r="E1998" s="172">
        <f>_xll.qlInterestRateIndexValueDate(IndexON,D1998)</f>
        <v>53400</v>
      </c>
      <c r="F1998" s="188">
        <f>IFERROR(_xll.qlIndexFixing(IndexON,D1998,TRUE,_xll.ohTrigger(RecalcTrigger,TriggerON)),NA())</f>
        <v>1.7982579578291746E-2</v>
      </c>
      <c r="H1998" s="42">
        <f>_xll.qlCalendarAdvance(Calendar,$H1997,B1998,"f",FALSE)</f>
        <v>53400</v>
      </c>
      <c r="I1998" s="172">
        <f>_xll.qlInterestRateIndexValueDate(Index1M,$H1998)</f>
        <v>53400</v>
      </c>
      <c r="J1998" s="177">
        <f>IFERROR(_xll.qlIndexFixing(Index1M,$H1998,TRUE,_xll.ohTrigger(RecalcTrigger,Trigger1M)),NA())</f>
        <v>1.8454727240484168E-2</v>
      </c>
      <c r="K1998" s="44">
        <f>IFERROR(_xll.qlIndexFixing(Index3M,H1998,TRUE,_xll.ohTrigger(RecalcTrigger,Trigger3M)),NA())</f>
        <v>1.8715964752506451E-2</v>
      </c>
      <c r="L1998" s="44">
        <f>IFERROR(_xll.qlIndexFixing(Index6M,$H1998,TRUE,_xll.ohTrigger(RecalcTrigger,Trigger6M)),NA())</f>
        <v>1.8860304130498596E-2</v>
      </c>
      <c r="M1998" s="178">
        <f>IFERROR(_xll.qlIndexFixing(Index1Y,$H1998,TRUE,_xll.ohTrigger(RecalcTrigger,Trigger1Y)),NA())</f>
        <v>1.9094490593561053E-2</v>
      </c>
      <c r="N1998" s="177">
        <f>IFERROR(_xll.qlIndexFixing(ONIndex1M,I1998,TRUE,_xll.ohTrigger(RecalcTrigger,Trigger1M)),NA())</f>
        <v>1.8457441034039901E-2</v>
      </c>
      <c r="O1998" s="44">
        <f>IFERROR(_xll.qlIndexFixing(ONIndex3M,I1998,TRUE,_xll.ohTrigger(RecalcTrigger,Trigger3M)),NA())</f>
        <v>1.8723941314910952E-2</v>
      </c>
      <c r="P1998" s="44">
        <f>IFERROR(_xll.qlIndexFixing(ONIndex6M,I1998,TRUE,_xll.ohTrigger(RecalcTrigger,Trigger6M)),NA())</f>
        <v>1.8874753120622367E-2</v>
      </c>
      <c r="Q1998" s="178">
        <f>IFERROR(_xll.qlIndexFixing(ONIndex1Y,I1998,TRUE,_xll.ohTrigger(RecalcTrigger,Trigger1Y)),NA())</f>
        <v>1.9120014176573497E-2</v>
      </c>
    </row>
    <row r="1999" spans="2:17" x14ac:dyDescent="0.2">
      <c r="B1999" s="39" t="s">
        <v>42</v>
      </c>
      <c r="D1999" s="42">
        <f>_xll.qlCalendarAdvance(Calendar,$D1998,B1999,"f",FALSE)</f>
        <v>53407</v>
      </c>
      <c r="E1999" s="172">
        <f>_xll.qlInterestRateIndexValueDate(IndexON,D1999)</f>
        <v>53407</v>
      </c>
      <c r="F1999" s="188">
        <f>IFERROR(_xll.qlIndexFixing(IndexON,D1999,TRUE,_xll.ohTrigger(RecalcTrigger,TriggerON)),NA())</f>
        <v>1.7975091375175278E-2</v>
      </c>
      <c r="H1999" s="42">
        <f>_xll.qlCalendarAdvance(Calendar,$H1998,B1999,"f",FALSE)</f>
        <v>53407</v>
      </c>
      <c r="I1999" s="172">
        <f>_xll.qlInterestRateIndexValueDate(Index1M,$H1999)</f>
        <v>53407</v>
      </c>
      <c r="J1999" s="177">
        <f>IFERROR(_xll.qlIndexFixing(Index1M,$H1999,TRUE,_xll.ohTrigger(RecalcTrigger,Trigger1M)),NA())</f>
        <v>1.8447013576273763E-2</v>
      </c>
      <c r="K1999" s="44">
        <f>IFERROR(_xll.qlIndexFixing(Index3M,H1999,TRUE,_xll.ohTrigger(RecalcTrigger,Trigger3M)),NA())</f>
        <v>1.8708032340603427E-2</v>
      </c>
      <c r="L1999" s="44">
        <f>IFERROR(_xll.qlIndexFixing(Index6M,$H1999,TRUE,_xll.ohTrigger(RecalcTrigger,Trigger6M)),NA())</f>
        <v>1.8852395239355627E-2</v>
      </c>
      <c r="M1999" s="178">
        <f>IFERROR(_xll.qlIndexFixing(Index1Y,$H1999,TRUE,_xll.ohTrigger(RecalcTrigger,Trigger1Y)),NA())</f>
        <v>1.9086545679708911E-2</v>
      </c>
      <c r="N1999" s="177">
        <f>IFERROR(_xll.qlIndexFixing(ONIndex1M,I1999,TRUE,_xll.ohTrigger(RecalcTrigger,Trigger1M)),NA())</f>
        <v>1.844972036109449E-2</v>
      </c>
      <c r="O1999" s="44">
        <f>IFERROR(_xll.qlIndexFixing(ONIndex3M,I1999,TRUE,_xll.ohTrigger(RecalcTrigger,Trigger3M)),NA())</f>
        <v>1.8715975677960905E-2</v>
      </c>
      <c r="P1999" s="44">
        <f>IFERROR(_xll.qlIndexFixing(ONIndex6M,I1999,TRUE,_xll.ohTrigger(RecalcTrigger,Trigger6M)),NA())</f>
        <v>1.8866784150968208E-2</v>
      </c>
      <c r="Q1999" s="178">
        <f>IFERROR(_xll.qlIndexFixing(ONIndex1Y,I1999,TRUE,_xll.ohTrigger(RecalcTrigger,Trigger1Y)),NA())</f>
        <v>1.9111962109924496E-2</v>
      </c>
    </row>
    <row r="2000" spans="2:17" x14ac:dyDescent="0.2">
      <c r="B2000" s="39" t="s">
        <v>42</v>
      </c>
      <c r="D2000" s="42">
        <f>_xll.qlCalendarAdvance(Calendar,$D1999,B2000,"f",FALSE)</f>
        <v>53414</v>
      </c>
      <c r="E2000" s="172">
        <f>_xll.qlInterestRateIndexValueDate(IndexON,D2000)</f>
        <v>53414</v>
      </c>
      <c r="F2000" s="188">
        <f>IFERROR(_xll.qlIndexFixing(IndexON,D2000,TRUE,_xll.ohTrigger(RecalcTrigger,TriggerON)),NA())</f>
        <v>1.796761250964396E-2</v>
      </c>
      <c r="H2000" s="42">
        <f>_xll.qlCalendarAdvance(Calendar,$H1999,B2000,"f",FALSE)</f>
        <v>53414</v>
      </c>
      <c r="I2000" s="172">
        <f>_xll.qlInterestRateIndexValueDate(Index1M,$H2000)</f>
        <v>53414</v>
      </c>
      <c r="J2000" s="177">
        <f>IFERROR(_xll.qlIndexFixing(Index1M,$H2000,TRUE,_xll.ohTrigger(RecalcTrigger,Trigger1M)),NA())</f>
        <v>1.8439308447425404E-2</v>
      </c>
      <c r="K2000" s="44">
        <f>IFERROR(_xll.qlIndexFixing(Index3M,H2000,TRUE,_xll.ohTrigger(RecalcTrigger,Trigger3M)),NA())</f>
        <v>1.8700110772787919E-2</v>
      </c>
      <c r="L2000" s="44">
        <f>IFERROR(_xll.qlIndexFixing(Index6M,$H2000,TRUE,_xll.ohTrigger(RecalcTrigger,Trigger6M)),NA())</f>
        <v>1.8844496738845345E-2</v>
      </c>
      <c r="M2000" s="178">
        <f>IFERROR(_xll.qlIndexFixing(Index1Y,$H2000,TRUE,_xll.ohTrigger(RecalcTrigger,Trigger1Y)),NA())</f>
        <v>1.9078610844647015E-2</v>
      </c>
      <c r="N2000" s="177">
        <f>IFERROR(_xll.qlIndexFixing(ONIndex1M,I2000,TRUE,_xll.ohTrigger(RecalcTrigger,Trigger1M)),NA())</f>
        <v>1.8442008204492266E-2</v>
      </c>
      <c r="O2000" s="44">
        <f>IFERROR(_xll.qlIndexFixing(ONIndex3M,I2000,TRUE,_xll.ohTrigger(RecalcTrigger,Trigger3M)),NA())</f>
        <v>1.8708020819112603E-2</v>
      </c>
      <c r="P2000" s="44">
        <f>IFERROR(_xll.qlIndexFixing(ONIndex6M,I2000,TRUE,_xll.ohTrigger(RecalcTrigger,Trigger6M)),NA())</f>
        <v>1.8858825444042493E-2</v>
      </c>
      <c r="Q2000" s="178">
        <f>IFERROR(_xll.qlIndexFixing(ONIndex1Y,I2000,TRUE,_xll.ohTrigger(RecalcTrigger,Trigger1Y)),NA())</f>
        <v>1.9103919873297848E-2</v>
      </c>
    </row>
    <row r="2001" spans="2:17" x14ac:dyDescent="0.2">
      <c r="B2001" s="39" t="s">
        <v>42</v>
      </c>
      <c r="D2001" s="42">
        <f>_xll.qlCalendarAdvance(Calendar,$D2000,B2001,"f",FALSE)</f>
        <v>53421</v>
      </c>
      <c r="E2001" s="172">
        <f>_xll.qlInterestRateIndexValueDate(IndexON,D2001)</f>
        <v>53421</v>
      </c>
      <c r="F2001" s="188">
        <f>IFERROR(_xll.qlIndexFixing(IndexON,D2001,TRUE,_xll.ohTrigger(RecalcTrigger,TriggerON)),NA())</f>
        <v>1.7960142981859883E-2</v>
      </c>
      <c r="H2001" s="42">
        <f>_xll.qlCalendarAdvance(Calendar,$H2000,B2001,"f",FALSE)</f>
        <v>53421</v>
      </c>
      <c r="I2001" s="172">
        <f>_xll.qlInterestRateIndexValueDate(Index1M,$H2001)</f>
        <v>53421</v>
      </c>
      <c r="J2001" s="177">
        <f>IFERROR(_xll.qlIndexFixing(Index1M,$H2001,TRUE,_xll.ohTrigger(RecalcTrigger,Trigger1M)),NA())</f>
        <v>1.8431863503154511E-2</v>
      </c>
      <c r="K2001" s="44">
        <f>IFERROR(_xll.qlIndexFixing(Index3M,H2001,TRUE,_xll.ohTrigger(RecalcTrigger,Trigger3M)),NA())</f>
        <v>1.8692285157481833E-2</v>
      </c>
      <c r="L2001" s="44">
        <f>IFERROR(_xll.qlIndexFixing(Index6M,$H2001,TRUE,_xll.ohTrigger(RecalcTrigger,Trigger6M)),NA())</f>
        <v>1.8836683946736505E-2</v>
      </c>
      <c r="M2001" s="178">
        <f>IFERROR(_xll.qlIndexFixing(Index1Y,$H2001,TRUE,_xll.ohTrigger(RecalcTrigger,Trigger1Y)),NA())</f>
        <v>1.9070686088140665E-2</v>
      </c>
      <c r="N2001" s="177">
        <f>IFERROR(_xll.qlIndexFixing(ONIndex1M,I2001,TRUE,_xll.ohTrigger(RecalcTrigger,Trigger1M)),NA())</f>
        <v>1.8434304564233228E-2</v>
      </c>
      <c r="O2001" s="44">
        <f>IFERROR(_xll.qlIndexFixing(ONIndex3M,I2001,TRUE,_xll.ohTrigger(RecalcTrigger,Trigger3M)),NA())</f>
        <v>1.8700076738609184E-2</v>
      </c>
      <c r="P2001" s="44">
        <f>IFERROR(_xll.qlIndexFixing(ONIndex6M,I2001,TRUE,_xll.ohTrigger(RecalcTrigger,Trigger6M)),NA())</f>
        <v>1.8850876999602084E-2</v>
      </c>
      <c r="Q2001" s="178">
        <f>IFERROR(_xll.qlIndexFixing(ONIndex1Y,I2001,TRUE,_xll.ohTrigger(RecalcTrigger,Trigger1Y)),NA())</f>
        <v>1.9095887466693551E-2</v>
      </c>
    </row>
    <row r="2002" spans="2:17" x14ac:dyDescent="0.2">
      <c r="B2002" s="39" t="s">
        <v>42</v>
      </c>
      <c r="D2002" s="42">
        <f>_xll.qlCalendarAdvance(Calendar,$D2001,B2002,"f",FALSE)</f>
        <v>53428</v>
      </c>
      <c r="E2002" s="172">
        <f>_xll.qlInterestRateIndexValueDate(IndexON,D2002)</f>
        <v>53428</v>
      </c>
      <c r="F2002" s="188">
        <f>IFERROR(_xll.qlIndexFixing(IndexON,D2002,TRUE,_xll.ohTrigger(RecalcTrigger,TriggerON)),NA())</f>
        <v>1.7952682791823049E-2</v>
      </c>
      <c r="H2002" s="42">
        <f>_xll.qlCalendarAdvance(Calendar,$H2001,B2002,"f",FALSE)</f>
        <v>53428</v>
      </c>
      <c r="I2002" s="172">
        <f>_xll.qlInterestRateIndexValueDate(Index1M,$H2002)</f>
        <v>53428</v>
      </c>
      <c r="J2002" s="177">
        <f>IFERROR(_xll.qlIndexFixing(Index1M,$H2002,TRUE,_xll.ohTrigger(RecalcTrigger,Trigger1M)),NA())</f>
        <v>1.8424174779730906E-2</v>
      </c>
      <c r="K2002" s="44">
        <f>IFERROR(_xll.qlIndexFixing(Index3M,H2002,TRUE,_xll.ohTrigger(RecalcTrigger,Trigger3M)),NA())</f>
        <v>1.8684384906652102E-2</v>
      </c>
      <c r="L2002" s="44">
        <f>IFERROR(_xll.qlIndexFixing(Index6M,$H2002,TRUE,_xll.ohTrigger(RecalcTrigger,Trigger6M)),NA())</f>
        <v>1.8828805889555607E-2</v>
      </c>
      <c r="M2002" s="178">
        <f>IFERROR(_xll.qlIndexFixing(Index1Y,$H2002,TRUE,_xll.ohTrigger(RecalcTrigger,Trigger1Y)),NA())</f>
        <v>1.9062771409955603E-2</v>
      </c>
      <c r="N2002" s="177">
        <f>IFERROR(_xll.qlIndexFixing(ONIndex1M,I2002,TRUE,_xll.ohTrigger(RecalcTrigger,Trigger1M)),NA())</f>
        <v>1.8426609440398423E-2</v>
      </c>
      <c r="O2002" s="44">
        <f>IFERROR(_xll.qlIndexFixing(ONIndex3M,I2002,TRUE,_xll.ohTrigger(RecalcTrigger,Trigger3M)),NA())</f>
        <v>1.8692143436288555E-2</v>
      </c>
      <c r="P2002" s="44">
        <f>IFERROR(_xll.qlIndexFixing(ONIndex6M,I2002,TRUE,_xll.ohTrigger(RecalcTrigger,Trigger6M)),NA())</f>
        <v>1.884293881789012E-2</v>
      </c>
      <c r="Q2002" s="178">
        <f>IFERROR(_xll.qlIndexFixing(ONIndex1Y,I2002,TRUE,_xll.ohTrigger(RecalcTrigger,Trigger1Y)),NA())</f>
        <v>1.9087864890111605E-2</v>
      </c>
    </row>
    <row r="2003" spans="2:17" x14ac:dyDescent="0.2">
      <c r="B2003" s="39" t="s">
        <v>42</v>
      </c>
      <c r="D2003" s="42">
        <f>_xll.qlCalendarAdvance(Calendar,$D2002,B2003,"f",FALSE)</f>
        <v>53435</v>
      </c>
      <c r="E2003" s="172">
        <f>_xll.qlInterestRateIndexValueDate(IndexON,D2003)</f>
        <v>53435</v>
      </c>
      <c r="F2003" s="188">
        <f>IFERROR(_xll.qlIndexFixing(IndexON,D2003,TRUE,_xll.ohTrigger(RecalcTrigger,TriggerON)),NA())</f>
        <v>1.7945231939371364E-2</v>
      </c>
      <c r="H2003" s="42">
        <f>_xll.qlCalendarAdvance(Calendar,$H2002,B2003,"f",FALSE)</f>
        <v>53435</v>
      </c>
      <c r="I2003" s="172">
        <f>_xll.qlInterestRateIndexValueDate(Index1M,$H2003)</f>
        <v>53435</v>
      </c>
      <c r="J2003" s="177">
        <f>IFERROR(_xll.qlIndexFixing(Index1M,$H2003,TRUE,_xll.ohTrigger(RecalcTrigger,Trigger1M)),NA())</f>
        <v>1.84164945898323E-2</v>
      </c>
      <c r="K2003" s="44">
        <f>IFERROR(_xll.qlIndexFixing(Index3M,H2003,TRUE,_xll.ohTrigger(RecalcTrigger,Trigger3M)),NA())</f>
        <v>1.8676495498994482E-2</v>
      </c>
      <c r="L2003" s="44">
        <f>IFERROR(_xll.qlIndexFixing(Index6M,$H2003,TRUE,_xll.ohTrigger(RecalcTrigger,Trigger6M)),NA())</f>
        <v>1.8820938221947671E-2</v>
      </c>
      <c r="M2003" s="178">
        <f>IFERROR(_xll.qlIndexFixing(Index1Y,$H2003,TRUE,_xll.ohTrigger(RecalcTrigger,Trigger1Y)),NA())</f>
        <v>1.905486680985824E-2</v>
      </c>
      <c r="N2003" s="177">
        <f>IFERROR(_xll.qlIndexFixing(ONIndex1M,I2003,TRUE,_xll.ohTrigger(RecalcTrigger,Trigger1M)),NA())</f>
        <v>1.8418922832825757E-2</v>
      </c>
      <c r="O2003" s="44">
        <f>IFERROR(_xll.qlIndexFixing(ONIndex3M,I2003,TRUE,_xll.ohTrigger(RecalcTrigger,Trigger3M)),NA())</f>
        <v>1.8684220912150717E-2</v>
      </c>
      <c r="P2003" s="44">
        <f>IFERROR(_xll.qlIndexFixing(ONIndex6M,I2003,TRUE,_xll.ohTrigger(RecalcTrigger,Trigger6M)),NA())</f>
        <v>1.8835010898663462E-2</v>
      </c>
      <c r="Q2003" s="178">
        <f>IFERROR(_xll.qlIndexFixing(ONIndex1Y,I2003,TRUE,_xll.ohTrigger(RecalcTrigger,Trigger1Y)),NA())</f>
        <v>1.9079852143470966E-2</v>
      </c>
    </row>
    <row r="2004" spans="2:17" x14ac:dyDescent="0.2">
      <c r="B2004" s="39" t="s">
        <v>42</v>
      </c>
      <c r="D2004" s="42">
        <f>_xll.qlCalendarAdvance(Calendar,$D2003,B2004,"f",FALSE)</f>
        <v>53442</v>
      </c>
      <c r="E2004" s="172">
        <f>_xll.qlInterestRateIndexValueDate(IndexON,D2004)</f>
        <v>53442</v>
      </c>
      <c r="F2004" s="188">
        <f>IFERROR(_xll.qlIndexFixing(IndexON,D2004,TRUE,_xll.ohTrigger(RecalcTrigger,TriggerON)),NA())</f>
        <v>1.7937790424747968E-2</v>
      </c>
      <c r="H2004" s="42">
        <f>_xll.qlCalendarAdvance(Calendar,$H2003,B2004,"f",FALSE)</f>
        <v>53442</v>
      </c>
      <c r="I2004" s="172">
        <f>_xll.qlInterestRateIndexValueDate(Index1M,$H2004)</f>
        <v>53442</v>
      </c>
      <c r="J2004" s="177">
        <f>IFERROR(_xll.qlIndexFixing(Index1M,$H2004,TRUE,_xll.ohTrigger(RecalcTrigger,Trigger1M)),NA())</f>
        <v>1.8408822933453289E-2</v>
      </c>
      <c r="K2004" s="44">
        <f>IFERROR(_xll.qlIndexFixing(Index3M,H2004,TRUE,_xll.ohTrigger(RecalcTrigger,Trigger3M)),NA())</f>
        <v>1.8668616934449302E-2</v>
      </c>
      <c r="L2004" s="44">
        <f>IFERROR(_xll.qlIndexFixing(Index6M,$H2004,TRUE,_xll.ohTrigger(RecalcTrigger,Trigger6M)),NA())</f>
        <v>1.8813080943790462E-2</v>
      </c>
      <c r="M2004" s="178">
        <f>IFERROR(_xll.qlIndexFixing(Index1Y,$H2004,TRUE,_xll.ohTrigger(RecalcTrigger,Trigger1Y)),NA())</f>
        <v>1.9046972287614761E-2</v>
      </c>
      <c r="N2004" s="177">
        <f>IFERROR(_xll.qlIndexFixing(ONIndex1M,I2004,TRUE,_xll.ohTrigger(RecalcTrigger,Trigger1M)),NA())</f>
        <v>1.8411244741920463E-2</v>
      </c>
      <c r="O2004" s="44">
        <f>IFERROR(_xll.qlIndexFixing(ONIndex3M,I2004,TRUE,_xll.ohTrigger(RecalcTrigger,Trigger3M)),NA())</f>
        <v>1.8676309166438809E-2</v>
      </c>
      <c r="P2004" s="44">
        <f>IFERROR(_xll.qlIndexFixing(ONIndex6M,I2004,TRUE,_xll.ohTrigger(RecalcTrigger,Trigger6M)),NA())</f>
        <v>1.8827093242246296E-2</v>
      </c>
      <c r="Q2004" s="178">
        <f>IFERROR(_xll.qlIndexFixing(ONIndex1Y,I2004,TRUE,_xll.ohTrigger(RecalcTrigger,Trigger1Y)),NA())</f>
        <v>1.907184922701477E-2</v>
      </c>
    </row>
    <row r="2005" spans="2:17" x14ac:dyDescent="0.2">
      <c r="B2005" s="39" t="s">
        <v>42</v>
      </c>
      <c r="D2005" s="42">
        <f>_xll.qlCalendarAdvance(Calendar,$D2004,B2005,"f",FALSE)</f>
        <v>53449</v>
      </c>
      <c r="E2005" s="172">
        <f>_xll.qlInterestRateIndexValueDate(IndexON,D2005)</f>
        <v>53449</v>
      </c>
      <c r="F2005" s="188">
        <f>IFERROR(_xll.qlIndexFixing(IndexON,D2005,TRUE,_xll.ohTrigger(RecalcTrigger,TriggerON)),NA())</f>
        <v>1.7930358247709721E-2</v>
      </c>
      <c r="H2005" s="42">
        <f>_xll.qlCalendarAdvance(Calendar,$H2004,B2005,"f",FALSE)</f>
        <v>53449</v>
      </c>
      <c r="I2005" s="172">
        <f>_xll.qlInterestRateIndexValueDate(Index1M,$H2005)</f>
        <v>53449</v>
      </c>
      <c r="J2005" s="177">
        <f>IFERROR(_xll.qlIndexFixing(Index1M,$H2005,TRUE,_xll.ohTrigger(RecalcTrigger,Trigger1M)),NA())</f>
        <v>1.8400910832860346E-2</v>
      </c>
      <c r="K2005" s="44">
        <f>IFERROR(_xll.qlIndexFixing(Index3M,H2005,TRUE,_xll.ohTrigger(RecalcTrigger,Trigger3M)),NA())</f>
        <v>1.8660665592739659E-2</v>
      </c>
      <c r="L2005" s="44">
        <f>IFERROR(_xll.qlIndexFixing(Index6M,$H2005,TRUE,_xll.ohTrigger(RecalcTrigger,Trigger6M)),NA())</f>
        <v>1.880516009150689E-2</v>
      </c>
      <c r="M2005" s="178">
        <f>IFERROR(_xll.qlIndexFixing(Index1Y,$H2005,TRUE,_xll.ohTrigger(RecalcTrigger,Trigger1Y)),NA())</f>
        <v>1.903908784299202E-2</v>
      </c>
      <c r="N2005" s="177">
        <f>IFERROR(_xll.qlIndexFixing(ONIndex1M,I2005,TRUE,_xll.ohTrigger(RecalcTrigger,Trigger1M)),NA())</f>
        <v>1.8403575167115216E-2</v>
      </c>
      <c r="O2005" s="44">
        <f>IFERROR(_xll.qlIndexFixing(ONIndex3M,I2005,TRUE,_xll.ohTrigger(RecalcTrigger,Trigger3M)),NA())</f>
        <v>1.8668408198666553E-2</v>
      </c>
      <c r="P2005" s="44">
        <f>IFERROR(_xll.qlIndexFixing(ONIndex6M,I2005,TRUE,_xll.ohTrigger(RecalcTrigger,Trigger6M)),NA())</f>
        <v>1.8819185848233388E-2</v>
      </c>
      <c r="Q2005" s="178">
        <f>IFERROR(_xll.qlIndexFixing(ONIndex1Y,I2005,TRUE,_xll.ohTrigger(RecalcTrigger,Trigger1Y)),NA())</f>
        <v>1.906385614049988E-2</v>
      </c>
    </row>
    <row r="2006" spans="2:17" x14ac:dyDescent="0.2">
      <c r="B2006" s="39" t="s">
        <v>42</v>
      </c>
      <c r="D2006" s="42">
        <f>_xll.qlCalendarAdvance(Calendar,$D2005,B2006,"f",FALSE)</f>
        <v>53456</v>
      </c>
      <c r="E2006" s="172">
        <f>_xll.qlInterestRateIndexValueDate(IndexON,D2006)</f>
        <v>53456</v>
      </c>
      <c r="F2006" s="188">
        <f>IFERROR(_xll.qlIndexFixing(IndexON,D2006,TRUE,_xll.ohTrigger(RecalcTrigger,TriggerON)),NA())</f>
        <v>1.7922935408499763E-2</v>
      </c>
      <c r="H2006" s="42">
        <f>_xll.qlCalendarAdvance(Calendar,$H2005,B2006,"f",FALSE)</f>
        <v>53456</v>
      </c>
      <c r="I2006" s="172">
        <f>_xll.qlInterestRateIndexValueDate(Index1M,$H2006)</f>
        <v>53456</v>
      </c>
      <c r="J2006" s="177">
        <f>IFERROR(_xll.qlIndexFixing(Index1M,$H2006,TRUE,_xll.ohTrigger(RecalcTrigger,Trigger1M)),NA())</f>
        <v>1.8393256915764301E-2</v>
      </c>
      <c r="K2006" s="44">
        <f>IFERROR(_xll.qlIndexFixing(Index3M,H2006,TRUE,_xll.ohTrigger(RecalcTrigger,Trigger3M)),NA())</f>
        <v>1.8652809088085531E-2</v>
      </c>
      <c r="L2006" s="44">
        <f>IFERROR(_xll.qlIndexFixing(Index6M,$H2006,TRUE,_xll.ohTrigger(RecalcTrigger,Trigger6M)),NA())</f>
        <v>1.8797323932226138E-2</v>
      </c>
      <c r="M2006" s="178">
        <f>IFERROR(_xll.qlIndexFixing(Index1Y,$H2006,TRUE,_xll.ohTrigger(RecalcTrigger,Trigger1Y)),NA())</f>
        <v>1.903121347575687E-2</v>
      </c>
      <c r="N2006" s="177">
        <f>IFERROR(_xll.qlIndexFixing(ONIndex1M,I2006,TRUE,_xll.ohTrigger(RecalcTrigger,Trigger1M)),NA())</f>
        <v>1.8395914108815248E-2</v>
      </c>
      <c r="O2006" s="44">
        <f>IFERROR(_xll.qlIndexFixing(ONIndex3M,I2006,TRUE,_xll.ohTrigger(RecalcTrigger,Trigger3M)),NA())</f>
        <v>1.866051800923918E-2</v>
      </c>
      <c r="P2006" s="44">
        <f>IFERROR(_xll.qlIndexFixing(ONIndex6M,I2006,TRUE,_xll.ohTrigger(RecalcTrigger,Trigger6M)),NA())</f>
        <v>1.8811288717029973E-2</v>
      </c>
      <c r="Q2006" s="178">
        <f>IFERROR(_xll.qlIndexFixing(ONIndex1Y,I2006,TRUE,_xll.ohTrigger(RecalcTrigger,Trigger1Y)),NA())</f>
        <v>1.9055872883926295E-2</v>
      </c>
    </row>
    <row r="2007" spans="2:17" x14ac:dyDescent="0.2">
      <c r="B2007" s="39" t="s">
        <v>42</v>
      </c>
      <c r="D2007" s="42">
        <f>_xll.qlCalendarAdvance(Calendar,$D2006,B2007,"f",FALSE)</f>
        <v>53463</v>
      </c>
      <c r="E2007" s="172">
        <f>_xll.qlInterestRateIndexValueDate(IndexON,D2007)</f>
        <v>53463</v>
      </c>
      <c r="F2007" s="188">
        <f>IFERROR(_xll.qlIndexFixing(IndexON,D2007,TRUE,_xll.ohTrigger(RecalcTrigger,TriggerON)),NA())</f>
        <v>1.7915521906874954E-2</v>
      </c>
      <c r="H2007" s="42">
        <f>_xll.qlCalendarAdvance(Calendar,$H2006,B2007,"f",FALSE)</f>
        <v>53463</v>
      </c>
      <c r="I2007" s="172">
        <f>_xll.qlInterestRateIndexValueDate(Index1M,$H2007)</f>
        <v>53463</v>
      </c>
      <c r="J2007" s="177">
        <f>IFERROR(_xll.qlIndexFixing(Index1M,$H2007,TRUE,_xll.ohTrigger(RecalcTrigger,Trigger1M)),NA())</f>
        <v>1.8385611533897683E-2</v>
      </c>
      <c r="K2007" s="44">
        <f>IFERROR(_xll.qlIndexFixing(Index3M,H2007,TRUE,_xll.ohTrigger(RecalcTrigger,Trigger3M)),NA())</f>
        <v>1.8644963427067871E-2</v>
      </c>
      <c r="L2007" s="44">
        <f>IFERROR(_xll.qlIndexFixing(Index6M,$H2007,TRUE,_xll.ohTrigger(RecalcTrigger,Trigger6M)),NA())</f>
        <v>1.8789498162723121E-2</v>
      </c>
      <c r="M2007" s="178">
        <f>IFERROR(_xll.qlIndexFixing(Index1Y,$H2007,TRUE,_xll.ohTrigger(RecalcTrigger,Trigger1Y)),NA())</f>
        <v>1.9023349185677052E-2</v>
      </c>
      <c r="N2007" s="177">
        <f>IFERROR(_xll.qlIndexFixing(ONIndex1M,I2007,TRUE,_xll.ohTrigger(RecalcTrigger,Trigger1M)),NA())</f>
        <v>1.8388261566858466E-2</v>
      </c>
      <c r="O2007" s="44">
        <f>IFERROR(_xll.qlIndexFixing(ONIndex3M,I2007,TRUE,_xll.ohTrigger(RecalcTrigger,Trigger3M)),NA())</f>
        <v>1.865263859815669E-2</v>
      </c>
      <c r="P2007" s="44">
        <f>IFERROR(_xll.qlIndexFixing(ONIndex6M,I2007,TRUE,_xll.ohTrigger(RecalcTrigger,Trigger6M)),NA())</f>
        <v>1.8803401848311863E-2</v>
      </c>
      <c r="Q2007" s="178">
        <f>IFERROR(_xll.qlIndexFixing(ONIndex1Y,I2007,TRUE,_xll.ohTrigger(RecalcTrigger,Trigger1Y)),NA())</f>
        <v>1.9047899457212969E-2</v>
      </c>
    </row>
    <row r="2008" spans="2:17" x14ac:dyDescent="0.2">
      <c r="B2008" s="39" t="s">
        <v>42</v>
      </c>
      <c r="D2008" s="42">
        <f>_xll.qlCalendarAdvance(Calendar,$D2007,B2008,"f",FALSE)</f>
        <v>53470</v>
      </c>
      <c r="E2008" s="172">
        <f>_xll.qlInterestRateIndexValueDate(IndexON,D2008)</f>
        <v>53470</v>
      </c>
      <c r="F2008" s="188">
        <f>IFERROR(_xll.qlIndexFixing(IndexON,D2008,TRUE,_xll.ohTrigger(RecalcTrigger,TriggerON)),NA())</f>
        <v>1.7908117742916341E-2</v>
      </c>
      <c r="H2008" s="42">
        <f>_xll.qlCalendarAdvance(Calendar,$H2007,B2008,"f",FALSE)</f>
        <v>53470</v>
      </c>
      <c r="I2008" s="172">
        <f>_xll.qlInterestRateIndexValueDate(Index1M,$H2008)</f>
        <v>53470</v>
      </c>
      <c r="J2008" s="177">
        <f>IFERROR(_xll.qlIndexFixing(Index1M,$H2008,TRUE,_xll.ohTrigger(RecalcTrigger,Trigger1M)),NA())</f>
        <v>1.8377974687245755E-2</v>
      </c>
      <c r="K2008" s="44">
        <f>IFERROR(_xll.qlIndexFixing(Index3M,H2008,TRUE,_xll.ohTrigger(RecalcTrigger,Trigger3M)),NA())</f>
        <v>1.8637128609620617E-2</v>
      </c>
      <c r="L2008" s="44">
        <f>IFERROR(_xll.qlIndexFixing(Index6M,$H2008,TRUE,_xll.ohTrigger(RecalcTrigger,Trigger6M)),NA())</f>
        <v>1.8781682782876719E-2</v>
      </c>
      <c r="M2008" s="178">
        <f>IFERROR(_xll.qlIndexFixing(Index1Y,$H2008,TRUE,_xll.ohTrigger(RecalcTrigger,Trigger1Y)),NA())</f>
        <v>1.9015494972519642E-2</v>
      </c>
      <c r="N2008" s="177">
        <f>IFERROR(_xll.qlIndexFixing(ONIndex1M,I2008,TRUE,_xll.ohTrigger(RecalcTrigger,Trigger1M)),NA())</f>
        <v>1.838061754124487E-2</v>
      </c>
      <c r="O2008" s="44">
        <f>IFERROR(_xll.qlIndexFixing(ONIndex3M,I2008,TRUE,_xll.ohTrigger(RecalcTrigger,Trigger3M)),NA())</f>
        <v>1.8644769965175945E-2</v>
      </c>
      <c r="P2008" s="44">
        <f>IFERROR(_xll.qlIndexFixing(ONIndex6M,I2008,TRUE,_xll.ohTrigger(RecalcTrigger,Trigger6M)),NA())</f>
        <v>1.8795525242241151E-2</v>
      </c>
      <c r="Q2008" s="178">
        <f>IFERROR(_xll.qlIndexFixing(ONIndex1Y,I2008,TRUE,_xll.ohTrigger(RecalcTrigger,Trigger1Y)),NA())</f>
        <v>1.9039935860684087E-2</v>
      </c>
    </row>
    <row r="2009" spans="2:17" x14ac:dyDescent="0.2">
      <c r="B2009" s="39" t="s">
        <v>42</v>
      </c>
      <c r="D2009" s="42">
        <f>_xll.qlCalendarAdvance(Calendar,$D2008,B2009,"f",FALSE)</f>
        <v>53477</v>
      </c>
      <c r="E2009" s="172">
        <f>_xll.qlInterestRateIndexValueDate(IndexON,D2009)</f>
        <v>53477</v>
      </c>
      <c r="F2009" s="188">
        <f>IFERROR(_xll.qlIndexFixing(IndexON,D2009,TRUE,_xll.ohTrigger(RecalcTrigger,TriggerON)),NA())</f>
        <v>1.7900722916786016E-2</v>
      </c>
      <c r="H2009" s="42">
        <f>_xll.qlCalendarAdvance(Calendar,$H2008,B2009,"f",FALSE)</f>
        <v>53477</v>
      </c>
      <c r="I2009" s="172">
        <f>_xll.qlInterestRateIndexValueDate(Index1M,$H2009)</f>
        <v>53477</v>
      </c>
      <c r="J2009" s="177">
        <f>IFERROR(_xll.qlIndexFixing(Index1M,$H2009,TRUE,_xll.ohTrigger(RecalcTrigger,Trigger1M)),NA())</f>
        <v>1.8370592653668659E-2</v>
      </c>
      <c r="K2009" s="44">
        <f>IFERROR(_xll.qlIndexFixing(Index3M,H2009,TRUE,_xll.ohTrigger(RecalcTrigger,Trigger3M)),NA())</f>
        <v>1.8629304635682978E-2</v>
      </c>
      <c r="L2009" s="44">
        <f>IFERROR(_xll.qlIndexFixing(Index6M,$H2009,TRUE,_xll.ohTrigger(RecalcTrigger,Trigger6M)),NA())</f>
        <v>1.8773877792564037E-2</v>
      </c>
      <c r="M2009" s="178">
        <f>IFERROR(_xll.qlIndexFixing(Index1Y,$H2009,TRUE,_xll.ohTrigger(RecalcTrigger,Trigger1Y)),NA())</f>
        <v>1.9007650836053047E-2</v>
      </c>
      <c r="N2009" s="177">
        <f>IFERROR(_xll.qlIndexFixing(ONIndex1M,I2009,TRUE,_xll.ohTrigger(RecalcTrigger,Trigger1M)),NA())</f>
        <v>1.8372982032136553E-2</v>
      </c>
      <c r="O2009" s="44">
        <f>IFERROR(_xll.qlIndexFixing(ONIndex3M,I2009,TRUE,_xll.ohTrigger(RecalcTrigger,Trigger3M)),NA())</f>
        <v>1.863691211037799E-2</v>
      </c>
      <c r="P2009" s="44">
        <f>IFERROR(_xll.qlIndexFixing(ONIndex6M,I2009,TRUE,_xll.ohTrigger(RecalcTrigger,Trigger6M)),NA())</f>
        <v>1.8787658898736792E-2</v>
      </c>
      <c r="Q2009" s="178">
        <f>IFERROR(_xll.qlIndexFixing(ONIndex1Y,I2009,TRUE,_xll.ohTrigger(RecalcTrigger,Trigger1Y)),NA())</f>
        <v>1.9031982094258604E-2</v>
      </c>
    </row>
    <row r="2010" spans="2:17" x14ac:dyDescent="0.2">
      <c r="B2010" s="39" t="s">
        <v>42</v>
      </c>
      <c r="D2010" s="42">
        <f>_xll.qlCalendarAdvance(Calendar,$D2009,B2010,"f",FALSE)</f>
        <v>53484</v>
      </c>
      <c r="E2010" s="172">
        <f>_xll.qlInterestRateIndexValueDate(IndexON,D2010)</f>
        <v>53484</v>
      </c>
      <c r="F2010" s="188">
        <f>IFERROR(_xll.qlIndexFixing(IndexON,D2010,TRUE,_xll.ohTrigger(RecalcTrigger,TriggerON)),NA())</f>
        <v>1.7893337428240841E-2</v>
      </c>
      <c r="H2010" s="42">
        <f>_xll.qlCalendarAdvance(Calendar,$H2009,B2010,"f",FALSE)</f>
        <v>53484</v>
      </c>
      <c r="I2010" s="172">
        <f>_xll.qlInterestRateIndexValueDate(Index1M,$H2010)</f>
        <v>53484</v>
      </c>
      <c r="J2010" s="177">
        <f>IFERROR(_xll.qlIndexFixing(Index1M,$H2010,TRUE,_xll.ohTrigger(RecalcTrigger,Trigger1M)),NA())</f>
        <v>1.8362972198026295E-2</v>
      </c>
      <c r="K2010" s="44">
        <f>IFERROR(_xll.qlIndexFixing(Index3M,H2010,TRUE,_xll.ohTrigger(RecalcTrigger,Trigger3M)),NA())</f>
        <v>1.8621491505188003E-2</v>
      </c>
      <c r="L2010" s="44">
        <f>IFERROR(_xll.qlIndexFixing(Index6M,$H2010,TRUE,_xll.ohTrigger(RecalcTrigger,Trigger6M)),NA())</f>
        <v>1.876615544653646E-2</v>
      </c>
      <c r="M2010" s="178">
        <f>IFERROR(_xll.qlIndexFixing(Index1Y,$H2010,TRUE,_xll.ohTrigger(RecalcTrigger,Trigger1Y)),NA())</f>
        <v>1.8999816776045453E-2</v>
      </c>
      <c r="N2010" s="177">
        <f>IFERROR(_xll.qlIndexFixing(ONIndex1M,I2010,TRUE,_xll.ohTrigger(RecalcTrigger,Trigger1M)),NA())</f>
        <v>1.8365355039290376E-2</v>
      </c>
      <c r="O2010" s="44">
        <f>IFERROR(_xll.qlIndexFixing(ONIndex3M,I2010,TRUE,_xll.ohTrigger(RecalcTrigger,Trigger3M)),NA())</f>
        <v>1.8629065033843872E-2</v>
      </c>
      <c r="P2010" s="44">
        <f>IFERROR(_xll.qlIndexFixing(ONIndex6M,I2010,TRUE,_xll.ohTrigger(RecalcTrigger,Trigger6M)),NA())</f>
        <v>1.8779802817879832E-2</v>
      </c>
      <c r="Q2010" s="178">
        <f>IFERROR(_xll.qlIndexFixing(ONIndex1Y,I2010,TRUE,_xll.ohTrigger(RecalcTrigger,Trigger1Y)),NA())</f>
        <v>1.9024038157774426E-2</v>
      </c>
    </row>
    <row r="2011" spans="2:17" x14ac:dyDescent="0.2">
      <c r="B2011" s="39" t="s">
        <v>42</v>
      </c>
      <c r="D2011" s="42">
        <f>_xll.qlCalendarAdvance(Calendar,$D2010,B2011,"f",FALSE)</f>
        <v>53491</v>
      </c>
      <c r="E2011" s="172">
        <f>_xll.qlInterestRateIndexValueDate(IndexON,D2011)</f>
        <v>53491</v>
      </c>
      <c r="F2011" s="188">
        <f>IFERROR(_xll.qlIndexFixing(IndexON,D2011,TRUE,_xll.ohTrigger(RecalcTrigger,TriggerON)),NA())</f>
        <v>1.7885961277361861E-2</v>
      </c>
      <c r="H2011" s="42">
        <f>_xll.qlCalendarAdvance(Calendar,$H2010,B2011,"f",FALSE)</f>
        <v>53491</v>
      </c>
      <c r="I2011" s="172">
        <f>_xll.qlInterestRateIndexValueDate(Index1M,$H2011)</f>
        <v>53491</v>
      </c>
      <c r="J2011" s="177">
        <f>IFERROR(_xll.qlIndexFixing(Index1M,$H2011,TRUE,_xll.ohTrigger(RecalcTrigger,Trigger1M)),NA())</f>
        <v>1.8355360275781961E-2</v>
      </c>
      <c r="K2011" s="44">
        <f>IFERROR(_xll.qlIndexFixing(Index3M,H2011,TRUE,_xll.ohTrigger(RecalcTrigger,Trigger3M)),NA())</f>
        <v>1.861368921807403E-2</v>
      </c>
      <c r="L2011" s="44">
        <f>IFERROR(_xll.qlIndexFixing(Index6M,$H2011,TRUE,_xll.ohTrigger(RecalcTrigger,Trigger6M)),NA())</f>
        <v>1.8758370891148107E-2</v>
      </c>
      <c r="M2011" s="178">
        <f>IFERROR(_xll.qlIndexFixing(Index1Y,$H2011,TRUE,_xll.ohTrigger(RecalcTrigger,Trigger1Y)),NA())</f>
        <v>1.8991992792265044E-2</v>
      </c>
      <c r="N2011" s="177">
        <f>IFERROR(_xll.qlIndexFixing(ONIndex1M,I2011,TRUE,_xll.ohTrigger(RecalcTrigger,Trigger1M)),NA())</f>
        <v>1.8357736562787386E-2</v>
      </c>
      <c r="O2011" s="44">
        <f>IFERROR(_xll.qlIndexFixing(ONIndex3M,I2011,TRUE,_xll.ohTrigger(RecalcTrigger,Trigger3M)),NA())</f>
        <v>1.8621228735654638E-2</v>
      </c>
      <c r="P2011" s="44">
        <f>IFERROR(_xll.qlIndexFixing(ONIndex6M,I2011,TRUE,_xll.ohTrigger(RecalcTrigger,Trigger6M)),NA())</f>
        <v>1.877195699967027E-2</v>
      </c>
      <c r="Q2011" s="178">
        <f>IFERROR(_xll.qlIndexFixing(ONIndex1Y,I2011,TRUE,_xll.ohTrigger(RecalcTrigger,Trigger1Y)),NA())</f>
        <v>1.9016104051231553E-2</v>
      </c>
    </row>
    <row r="2012" spans="2:17" x14ac:dyDescent="0.2">
      <c r="B2012" s="39" t="s">
        <v>42</v>
      </c>
      <c r="D2012" s="42">
        <f>_xll.qlCalendarAdvance(Calendar,$D2011,B2012,"f",FALSE)</f>
        <v>53498</v>
      </c>
      <c r="E2012" s="172">
        <f>_xll.qlInterestRateIndexValueDate(IndexON,D2012)</f>
        <v>53498</v>
      </c>
      <c r="F2012" s="188">
        <f>IFERROR(_xll.qlIndexFixing(IndexON,D2012,TRUE,_xll.ohTrigger(RecalcTrigger,TriggerON)),NA())</f>
        <v>1.787859446431117E-2</v>
      </c>
      <c r="H2012" s="42">
        <f>_xll.qlCalendarAdvance(Calendar,$H2011,B2012,"f",FALSE)</f>
        <v>53498</v>
      </c>
      <c r="I2012" s="172">
        <f>_xll.qlInterestRateIndexValueDate(Index1M,$H2012)</f>
        <v>53498</v>
      </c>
      <c r="J2012" s="177">
        <f>IFERROR(_xll.qlIndexFixing(Index1M,$H2012,TRUE,_xll.ohTrigger(RecalcTrigger,Trigger1M)),NA())</f>
        <v>1.8347756886927545E-2</v>
      </c>
      <c r="K2012" s="44">
        <f>IFERROR(_xll.qlIndexFixing(Index3M,H2012,TRUE,_xll.ohTrigger(RecalcTrigger,Trigger3M)),NA())</f>
        <v>1.8605897774275865E-2</v>
      </c>
      <c r="L2012" s="44">
        <f>IFERROR(_xll.qlIndexFixing(Index6M,$H2012,TRUE,_xll.ohTrigger(RecalcTrigger,Trigger6M)),NA())</f>
        <v>1.8750596724243684E-2</v>
      </c>
      <c r="M2012" s="178">
        <f>IFERROR(_xll.qlIndexFixing(Index1Y,$H2012,TRUE,_xll.ohTrigger(RecalcTrigger,Trigger1Y)),NA())</f>
        <v>1.8984178884481118E-2</v>
      </c>
      <c r="N2012" s="177">
        <f>IFERROR(_xll.qlIndexFixing(ONIndex1M,I2012,TRUE,_xll.ohTrigger(RecalcTrigger,Trigger1M)),NA())</f>
        <v>1.8350126602789674E-2</v>
      </c>
      <c r="O2012" s="44">
        <f>IFERROR(_xll.qlIndexFixing(ONIndex3M,I2012,TRUE,_xll.ohTrigger(RecalcTrigger,Trigger3M)),NA())</f>
        <v>1.8613403215486102E-2</v>
      </c>
      <c r="P2012" s="44">
        <f>IFERROR(_xll.qlIndexFixing(ONIndex6M,I2012,TRUE,_xll.ohTrigger(RecalcTrigger,Trigger6M)),NA())</f>
        <v>1.876412144402706E-2</v>
      </c>
      <c r="Q2012" s="178">
        <f>IFERROR(_xll.qlIndexFixing(ONIndex1Y,I2012,TRUE,_xll.ohTrigger(RecalcTrigger,Trigger1Y)),NA())</f>
        <v>1.9008179774711031E-2</v>
      </c>
    </row>
    <row r="2013" spans="2:17" x14ac:dyDescent="0.2">
      <c r="B2013" s="39" t="s">
        <v>42</v>
      </c>
      <c r="D2013" s="42">
        <f>_xll.qlCalendarAdvance(Calendar,$D2012,B2013,"f",FALSE)</f>
        <v>53505</v>
      </c>
      <c r="E2013" s="172">
        <f>_xll.qlInterestRateIndexValueDate(IndexON,D2013)</f>
        <v>53505</v>
      </c>
      <c r="F2013" s="188">
        <f>IFERROR(_xll.qlIndexFixing(IndexON,D2013,TRUE,_xll.ohTrigger(RecalcTrigger,TriggerON)),NA())</f>
        <v>1.7871236988926675E-2</v>
      </c>
      <c r="H2013" s="42">
        <f>_xll.qlCalendarAdvance(Calendar,$H2012,B2013,"f",FALSE)</f>
        <v>53505</v>
      </c>
      <c r="I2013" s="172">
        <f>_xll.qlInterestRateIndexValueDate(Index1M,$H2013)</f>
        <v>53505</v>
      </c>
      <c r="J2013" s="177">
        <f>IFERROR(_xll.qlIndexFixing(Index1M,$H2013,TRUE,_xll.ohTrigger(RecalcTrigger,Trigger1M)),NA())</f>
        <v>1.8340162031436034E-2</v>
      </c>
      <c r="K2013" s="44">
        <f>IFERROR(_xll.qlIndexFixing(Index3M,H2013,TRUE,_xll.ohTrigger(RecalcTrigger,Trigger3M)),NA())</f>
        <v>1.8598117173731846E-2</v>
      </c>
      <c r="L2013" s="44">
        <f>IFERROR(_xll.qlIndexFixing(Index6M,$H2013,TRUE,_xll.ohTrigger(RecalcTrigger,Trigger6M)),NA())</f>
        <v>1.8742832945704054E-2</v>
      </c>
      <c r="M2013" s="178">
        <f>IFERROR(_xll.qlIndexFixing(Index1Y,$H2013,TRUE,_xll.ohTrigger(RecalcTrigger,Trigger1Y)),NA())</f>
        <v>1.897637505246208E-2</v>
      </c>
      <c r="N2013" s="177">
        <f>IFERROR(_xll.qlIndexFixing(ONIndex1M,I2013,TRUE,_xll.ohTrigger(RecalcTrigger,Trigger1M)),NA())</f>
        <v>1.8342525159054102E-2</v>
      </c>
      <c r="O2013" s="44">
        <f>IFERROR(_xll.qlIndexFixing(ONIndex3M,I2013,TRUE,_xll.ohTrigger(RecalcTrigger,Trigger3M)),NA())</f>
        <v>1.8605588473662449E-2</v>
      </c>
      <c r="P2013" s="44">
        <f>IFERROR(_xll.qlIndexFixing(ONIndex6M,I2013,TRUE,_xll.ohTrigger(RecalcTrigger,Trigger6M)),NA())</f>
        <v>1.8756296150950202E-2</v>
      </c>
      <c r="Q2013" s="178">
        <f>IFERROR(_xll.qlIndexFixing(ONIndex1Y,I2013,TRUE,_xll.ohTrigger(RecalcTrigger,Trigger1Y)),NA())</f>
        <v>1.9000265328212862E-2</v>
      </c>
    </row>
    <row r="2014" spans="2:17" x14ac:dyDescent="0.2">
      <c r="B2014" s="39" t="s">
        <v>42</v>
      </c>
      <c r="D2014" s="42">
        <f>_xll.qlCalendarAdvance(Calendar,$D2013,B2014,"f",FALSE)</f>
        <v>53512</v>
      </c>
      <c r="E2014" s="172">
        <f>_xll.qlInterestRateIndexValueDate(IndexON,D2014)</f>
        <v>53512</v>
      </c>
      <c r="F2014" s="188">
        <f>IFERROR(_xll.qlIndexFixing(IndexON,D2014,TRUE,_xll.ohTrigger(RecalcTrigger,TriggerON)),NA())</f>
        <v>1.7863888851046283E-2</v>
      </c>
      <c r="H2014" s="42">
        <f>_xll.qlCalendarAdvance(Calendar,$H2013,B2014,"f",FALSE)</f>
        <v>53512</v>
      </c>
      <c r="I2014" s="172">
        <f>_xll.qlInterestRateIndexValueDate(Index1M,$H2014)</f>
        <v>53512</v>
      </c>
      <c r="J2014" s="177">
        <f>IFERROR(_xll.qlIndexFixing(Index1M,$H2014,TRUE,_xll.ohTrigger(RecalcTrigger,Trigger1M)),NA())</f>
        <v>1.8332332845808721E-2</v>
      </c>
      <c r="K2014" s="44">
        <f>IFERROR(_xll.qlIndexFixing(Index3M,H2014,TRUE,_xll.ohTrigger(RecalcTrigger,Trigger3M)),NA())</f>
        <v>1.8590347416376784E-2</v>
      </c>
      <c r="L2014" s="44">
        <f>IFERROR(_xll.qlIndexFixing(Index6M,$H2014,TRUE,_xll.ohTrigger(RecalcTrigger,Trigger6M)),NA())</f>
        <v>1.8735008679788487E-2</v>
      </c>
      <c r="M2014" s="178">
        <f>IFERROR(_xll.qlIndexFixing(Index1Y,$H2014,TRUE,_xll.ohTrigger(RecalcTrigger,Trigger1Y)),NA())</f>
        <v>1.8968581295977893E-2</v>
      </c>
      <c r="N2014" s="177">
        <f>IFERROR(_xll.qlIndexFixing(ONIndex1M,I2014,TRUE,_xll.ohTrigger(RecalcTrigger,Trigger1M)),NA())</f>
        <v>1.8334932231742762E-2</v>
      </c>
      <c r="O2014" s="44">
        <f>IFERROR(_xll.qlIndexFixing(ONIndex3M,I2014,TRUE,_xll.ohTrigger(RecalcTrigger,Trigger3M)),NA())</f>
        <v>1.8597784510021587E-2</v>
      </c>
      <c r="P2014" s="44">
        <f>IFERROR(_xll.qlIndexFixing(ONIndex6M,I2014,TRUE,_xll.ohTrigger(RecalcTrigger,Trigger6M)),NA())</f>
        <v>1.8748481120520744E-2</v>
      </c>
      <c r="Q2014" s="178">
        <f>IFERROR(_xll.qlIndexFixing(ONIndex1Y,I2014,TRUE,_xll.ohTrigger(RecalcTrigger,Trigger1Y)),NA())</f>
        <v>1.8992360711655998E-2</v>
      </c>
    </row>
    <row r="2015" spans="2:17" x14ac:dyDescent="0.2">
      <c r="B2015" s="39" t="s">
        <v>42</v>
      </c>
      <c r="D2015" s="42">
        <f>_xll.qlCalendarAdvance(Calendar,$D2014,B2015,"f",FALSE)</f>
        <v>53519</v>
      </c>
      <c r="E2015" s="172">
        <f>_xll.qlInterestRateIndexValueDate(IndexON,D2015)</f>
        <v>53519</v>
      </c>
      <c r="F2015" s="188">
        <f>IFERROR(_xll.qlIndexFixing(IndexON,D2015,TRUE,_xll.ohTrigger(RecalcTrigger,TriggerON)),NA())</f>
        <v>1.785655005099418E-2</v>
      </c>
      <c r="H2015" s="42">
        <f>_xll.qlCalendarAdvance(Calendar,$H2014,B2015,"f",FALSE)</f>
        <v>53519</v>
      </c>
      <c r="I2015" s="172">
        <f>_xll.qlInterestRateIndexValueDate(Index1M,$H2015)</f>
        <v>53519</v>
      </c>
      <c r="J2015" s="177">
        <f>IFERROR(_xll.qlIndexFixing(Index1M,$H2015,TRUE,_xll.ohTrigger(RecalcTrigger,Trigger1M)),NA())</f>
        <v>1.8324755745156154E-2</v>
      </c>
      <c r="K2015" s="44">
        <f>IFERROR(_xll.qlIndexFixing(Index3M,H2015,TRUE,_xll.ohTrigger(RecalcTrigger,Trigger3M)),NA())</f>
        <v>1.8582588502148129E-2</v>
      </c>
      <c r="L2015" s="44">
        <f>IFERROR(_xll.qlIndexFixing(Index6M,$H2015,TRUE,_xll.ohTrigger(RecalcTrigger,Trigger6M)),NA())</f>
        <v>1.8727266024144987E-2</v>
      </c>
      <c r="M2015" s="178">
        <f>IFERROR(_xll.qlIndexFixing(Index1Y,$H2015,TRUE,_xll.ohTrigger(RecalcTrigger,Trigger1Y)),NA())</f>
        <v>1.8960797614798075E-2</v>
      </c>
      <c r="N2015" s="177">
        <f>IFERROR(_xll.qlIndexFixing(ONIndex1M,I2015,TRUE,_xll.ohTrigger(RecalcTrigger,Trigger1M)),NA())</f>
        <v>1.8327347820774609E-2</v>
      </c>
      <c r="O2015" s="44">
        <f>IFERROR(_xll.qlIndexFixing(ONIndex3M,I2015,TRUE,_xll.ohTrigger(RecalcTrigger,Trigger3M)),NA())</f>
        <v>1.8589991324401423E-2</v>
      </c>
      <c r="P2015" s="44">
        <f>IFERROR(_xll.qlIndexFixing(ONIndex6M,I2015,TRUE,_xll.ohTrigger(RecalcTrigger,Trigger6M)),NA())</f>
        <v>1.8740676352738683E-2</v>
      </c>
      <c r="Q2015" s="178">
        <f>IFERROR(_xll.qlIndexFixing(ONIndex1Y,I2015,TRUE,_xll.ohTrigger(RecalcTrigger,Trigger1Y)),NA())</f>
        <v>1.8984465925202532E-2</v>
      </c>
    </row>
    <row r="2016" spans="2:17" x14ac:dyDescent="0.2">
      <c r="B2016" s="39" t="s">
        <v>42</v>
      </c>
      <c r="D2016" s="42">
        <f>_xll.qlCalendarAdvance(Calendar,$D2015,B2016,"f",FALSE)</f>
        <v>53526</v>
      </c>
      <c r="E2016" s="172">
        <f>_xll.qlInterestRateIndexValueDate(IndexON,D2016)</f>
        <v>53526</v>
      </c>
      <c r="F2016" s="188">
        <f>IFERROR(_xll.qlIndexFixing(IndexON,D2016,TRUE,_xll.ohTrigger(RecalcTrigger,TriggerON)),NA())</f>
        <v>1.7849220588608272E-2</v>
      </c>
      <c r="H2016" s="42">
        <f>_xll.qlCalendarAdvance(Calendar,$H2015,B2016,"f",FALSE)</f>
        <v>53526</v>
      </c>
      <c r="I2016" s="172">
        <f>_xll.qlInterestRateIndexValueDate(Index1M,$H2016)</f>
        <v>53526</v>
      </c>
      <c r="J2016" s="177">
        <f>IFERROR(_xll.qlIndexFixing(Index1M,$H2016,TRUE,_xll.ohTrigger(RecalcTrigger,Trigger1M)),NA())</f>
        <v>1.8317187179570916E-2</v>
      </c>
      <c r="K2016" s="44">
        <f>IFERROR(_xll.qlIndexFixing(Index3M,H2016,TRUE,_xll.ohTrigger(RecalcTrigger,Trigger3M)),NA())</f>
        <v>1.8574840430983338E-2</v>
      </c>
      <c r="L2016" s="44">
        <f>IFERROR(_xll.qlIndexFixing(Index6M,$H2016,TRUE,_xll.ohTrigger(RecalcTrigger,Trigger6M)),NA())</f>
        <v>1.8719533757190831E-2</v>
      </c>
      <c r="M2016" s="178">
        <f>IFERROR(_xll.qlIndexFixing(Index1Y,$H2016,TRUE,_xll.ohTrigger(RecalcTrigger,Trigger1Y)),NA())</f>
        <v>1.8953024008693253E-2</v>
      </c>
      <c r="N2016" s="177">
        <f>IFERROR(_xll.qlIndexFixing(ONIndex1M,I2016,TRUE,_xll.ohTrigger(RecalcTrigger,Trigger1M)),NA())</f>
        <v>1.8319771926230688E-2</v>
      </c>
      <c r="O2016" s="44">
        <f>IFERROR(_xll.qlIndexFixing(ONIndex3M,I2016,TRUE,_xll.ohTrigger(RecalcTrigger,Trigger3M)),NA())</f>
        <v>1.8582208917369281E-2</v>
      </c>
      <c r="P2016" s="44">
        <f>IFERROR(_xll.qlIndexFixing(ONIndex6M,I2016,TRUE,_xll.ohTrigger(RecalcTrigger,Trigger6M)),NA())</f>
        <v>1.8732881847522975E-2</v>
      </c>
      <c r="Q2016" s="178">
        <f>IFERROR(_xll.qlIndexFixing(ONIndex1Y,I2016,TRUE,_xll.ohTrigger(RecalcTrigger,Trigger1Y)),NA())</f>
        <v>1.8976580968690371E-2</v>
      </c>
    </row>
    <row r="2017" spans="2:17" x14ac:dyDescent="0.2">
      <c r="B2017" s="39" t="s">
        <v>42</v>
      </c>
      <c r="D2017" s="42">
        <f>_xll.qlCalendarAdvance(Calendar,$D2016,B2017,"f",FALSE)</f>
        <v>53533</v>
      </c>
      <c r="E2017" s="172">
        <f>_xll.qlInterestRateIndexValueDate(IndexON,D2017)</f>
        <v>53533</v>
      </c>
      <c r="F2017" s="188">
        <f>IFERROR(_xll.qlIndexFixing(IndexON,D2017,TRUE,_xll.ohTrigger(RecalcTrigger,TriggerON)),NA())</f>
        <v>1.7841900463969607E-2</v>
      </c>
      <c r="H2017" s="42">
        <f>_xll.qlCalendarAdvance(Calendar,$H2016,B2017,"f",FALSE)</f>
        <v>53533</v>
      </c>
      <c r="I2017" s="172">
        <f>_xll.qlInterestRateIndexValueDate(Index1M,$H2017)</f>
        <v>53533</v>
      </c>
      <c r="J2017" s="177">
        <f>IFERROR(_xll.qlIndexFixing(Index1M,$H2017,TRUE,_xll.ohTrigger(RecalcTrigger,Trigger1M)),NA())</f>
        <v>1.8309546923101362E-2</v>
      </c>
      <c r="K2017" s="44">
        <f>IFERROR(_xll.qlIndexFixing(Index3M,H2017,TRUE,_xll.ohTrigger(RecalcTrigger,Trigger3M)),NA())</f>
        <v>1.8567103202818101E-2</v>
      </c>
      <c r="L2017" s="44">
        <f>IFERROR(_xll.qlIndexFixing(Index6M,$H2017,TRUE,_xll.ohTrigger(RecalcTrigger,Trigger6M)),NA())</f>
        <v>1.8711811878806644E-2</v>
      </c>
      <c r="M2017" s="178">
        <f>IFERROR(_xll.qlIndexFixing(Index1Y,$H2017,TRUE,_xll.ohTrigger(RecalcTrigger,Trigger1Y)),NA())</f>
        <v>1.8945260477432946E-2</v>
      </c>
      <c r="N2017" s="177">
        <f>IFERROR(_xll.qlIndexFixing(ONIndex1M,I2017,TRUE,_xll.ohTrigger(RecalcTrigger,Trigger1M)),NA())</f>
        <v>1.8312204548029953E-2</v>
      </c>
      <c r="O2017" s="44">
        <f>IFERROR(_xll.qlIndexFixing(ONIndex3M,I2017,TRUE,_xll.ohTrigger(RecalcTrigger,Trigger3M)),NA())</f>
        <v>1.8574437288276791E-2</v>
      </c>
      <c r="P2017" s="44">
        <f>IFERROR(_xll.qlIndexFixing(ONIndex6M,I2017,TRUE,_xll.ohTrigger(RecalcTrigger,Trigger6M)),NA())</f>
        <v>1.8725097605035712E-2</v>
      </c>
      <c r="Q2017" s="178">
        <f>IFERROR(_xll.qlIndexFixing(ONIndex1Y,I2017,TRUE,_xll.ohTrigger(RecalcTrigger,Trigger1Y)),NA())</f>
        <v>1.8968705842200562E-2</v>
      </c>
    </row>
    <row r="2018" spans="2:17" x14ac:dyDescent="0.2">
      <c r="B2018" s="39" t="s">
        <v>42</v>
      </c>
      <c r="D2018" s="42">
        <f>_xll.qlCalendarAdvance(Calendar,$D2017,B2018,"f",FALSE)</f>
        <v>53540</v>
      </c>
      <c r="E2018" s="172">
        <f>_xll.qlInterestRateIndexValueDate(IndexON,D2018)</f>
        <v>53540</v>
      </c>
      <c r="F2018" s="188">
        <f>IFERROR(_xll.qlIndexFixing(IndexON,D2018,TRUE,_xll.ohTrigger(RecalcTrigger,TriggerON)),NA())</f>
        <v>1.7834589676997137E-2</v>
      </c>
      <c r="H2018" s="42">
        <f>_xll.qlCalendarAdvance(Calendar,$H2017,B2018,"f",FALSE)</f>
        <v>53540</v>
      </c>
      <c r="I2018" s="172">
        <f>_xll.qlInterestRateIndexValueDate(Index1M,$H2018)</f>
        <v>53540</v>
      </c>
      <c r="J2018" s="177">
        <f>IFERROR(_xll.qlIndexFixing(Index1M,$H2018,TRUE,_xll.ohTrigger(RecalcTrigger,Trigger1M)),NA())</f>
        <v>1.8302075653548414E-2</v>
      </c>
      <c r="K2018" s="44">
        <f>IFERROR(_xll.qlIndexFixing(Index3M,H2018,TRUE,_xll.ohTrigger(RecalcTrigger,Trigger3M)),NA())</f>
        <v>1.8559376817588989E-2</v>
      </c>
      <c r="L2018" s="44">
        <f>IFERROR(_xll.qlIndexFixing(Index6M,$H2018,TRUE,_xll.ohTrigger(RecalcTrigger,Trigger6M)),NA())</f>
        <v>1.8704100388871304E-2</v>
      </c>
      <c r="M2018" s="178">
        <f>IFERROR(_xll.qlIndexFixing(Index1Y,$H2018,TRUE,_xll.ohTrigger(RecalcTrigger,Trigger1Y)),NA())</f>
        <v>1.8937507020788003E-2</v>
      </c>
      <c r="N2018" s="177">
        <f>IFERROR(_xll.qlIndexFixing(ONIndex1M,I2018,TRUE,_xll.ohTrigger(RecalcTrigger,Trigger1M)),NA())</f>
        <v>1.8304645686172405E-2</v>
      </c>
      <c r="O2018" s="44">
        <f>IFERROR(_xll.qlIndexFixing(ONIndex3M,I2018,TRUE,_xll.ohTrigger(RecalcTrigger,Trigger3M)),NA())</f>
        <v>1.8566676437529184E-2</v>
      </c>
      <c r="P2018" s="44">
        <f>IFERROR(_xll.qlIndexFixing(ONIndex6M,I2018,TRUE,_xll.ohTrigger(RecalcTrigger,Trigger6M)),NA())</f>
        <v>1.8717323625033755E-2</v>
      </c>
      <c r="Q2018" s="178">
        <f>IFERROR(_xll.qlIndexFixing(ONIndex1Y,I2018,TRUE,_xll.ohTrigger(RecalcTrigger,Trigger1Y)),NA())</f>
        <v>1.8960840545652058E-2</v>
      </c>
    </row>
    <row r="2019" spans="2:17" x14ac:dyDescent="0.2">
      <c r="B2019" s="39" t="s">
        <v>42</v>
      </c>
      <c r="D2019" s="42">
        <f>_xll.qlCalendarAdvance(Calendar,$D2018,B2019,"f",FALSE)</f>
        <v>53547</v>
      </c>
      <c r="E2019" s="172">
        <f>_xll.qlInterestRateIndexValueDate(IndexON,D2019)</f>
        <v>53547</v>
      </c>
      <c r="F2019" s="188">
        <f>IFERROR(_xll.qlIndexFixing(IndexON,D2019,TRUE,_xll.ohTrigger(RecalcTrigger,TriggerON)),NA())</f>
        <v>1.7827288227690863E-2</v>
      </c>
      <c r="H2019" s="42">
        <f>_xll.qlCalendarAdvance(Calendar,$H2018,B2019,"f",FALSE)</f>
        <v>53547</v>
      </c>
      <c r="I2019" s="172">
        <f>_xll.qlInterestRateIndexValueDate(Index1M,$H2019)</f>
        <v>53547</v>
      </c>
      <c r="J2019" s="177">
        <f>IFERROR(_xll.qlIndexFixing(Index1M,$H2019,TRUE,_xll.ohTrigger(RecalcTrigger,Trigger1M)),NA())</f>
        <v>1.8294532693076765E-2</v>
      </c>
      <c r="K2019" s="44">
        <f>IFERROR(_xll.qlIndexFixing(Index3M,H2019,TRUE,_xll.ohTrigger(RecalcTrigger,Trigger3M)),NA())</f>
        <v>1.8551661275234336E-2</v>
      </c>
      <c r="L2019" s="44">
        <f>IFERROR(_xll.qlIndexFixing(Index6M,$H2019,TRUE,_xll.ohTrigger(RecalcTrigger,Trigger6M)),NA())</f>
        <v>1.8696399287265884E-2</v>
      </c>
      <c r="M2019" s="178">
        <f>IFERROR(_xll.qlIndexFixing(Index1Y,$H2019,TRUE,_xll.ohTrigger(RecalcTrigger,Trigger1Y)),NA())</f>
        <v>1.8929763638529717E-2</v>
      </c>
      <c r="N2019" s="177">
        <f>IFERROR(_xll.qlIndexFixing(ONIndex1M,I2019,TRUE,_xll.ohTrigger(RecalcTrigger,Trigger1M)),NA())</f>
        <v>1.8297095340820135E-2</v>
      </c>
      <c r="O2019" s="44">
        <f>IFERROR(_xll.qlIndexFixing(ONIndex3M,I2019,TRUE,_xll.ohTrigger(RecalcTrigger,Trigger3M)),NA())</f>
        <v>1.8558926364964368E-2</v>
      </c>
      <c r="P2019" s="44">
        <f>IFERROR(_xll.qlIndexFixing(ONIndex6M,I2019,TRUE,_xll.ohTrigger(RecalcTrigger,Trigger6M)),NA())</f>
        <v>1.8709559907679196E-2</v>
      </c>
      <c r="Q2019" s="178">
        <f>IFERROR(_xll.qlIndexFixing(ONIndex1Y,I2019,TRUE,_xll.ohTrigger(RecalcTrigger,Trigger1Y)),NA())</f>
        <v>1.8952985079206952E-2</v>
      </c>
    </row>
    <row r="2020" spans="2:17" x14ac:dyDescent="0.2">
      <c r="B2020" s="39" t="s">
        <v>42</v>
      </c>
      <c r="D2020" s="42">
        <f>_xll.qlCalendarAdvance(Calendar,$D2019,B2020,"f",FALSE)</f>
        <v>53554</v>
      </c>
      <c r="E2020" s="172">
        <f>_xll.qlInterestRateIndexValueDate(IndexON,D2020)</f>
        <v>53554</v>
      </c>
      <c r="F2020" s="188">
        <f>IFERROR(_xll.qlIndexFixing(IndexON,D2020,TRUE,_xll.ohTrigger(RecalcTrigger,TriggerON)),NA())</f>
        <v>1.7819996116050785E-2</v>
      </c>
      <c r="H2020" s="42">
        <f>_xll.qlCalendarAdvance(Calendar,$H2019,B2020,"f",FALSE)</f>
        <v>53554</v>
      </c>
      <c r="I2020" s="172">
        <f>_xll.qlInterestRateIndexValueDate(Index1M,$H2020)</f>
        <v>53554</v>
      </c>
      <c r="J2020" s="177">
        <f>IFERROR(_xll.qlIndexFixing(Index1M,$H2020,TRUE,_xll.ohTrigger(RecalcTrigger,Trigger1M)),NA())</f>
        <v>1.8286998267608594E-2</v>
      </c>
      <c r="K2020" s="44">
        <f>IFERROR(_xll.qlIndexFixing(Index3M,H2020,TRUE,_xll.ohTrigger(RecalcTrigger,Trigger3M)),NA())</f>
        <v>1.8543956575691599E-2</v>
      </c>
      <c r="L2020" s="44">
        <f>IFERROR(_xll.qlIndexFixing(Index6M,$H2020,TRUE,_xll.ohTrigger(RecalcTrigger,Trigger6M)),NA())</f>
        <v>1.8688708573870134E-2</v>
      </c>
      <c r="M2020" s="178">
        <f>IFERROR(_xll.qlIndexFixing(Index1Y,$H2020,TRUE,_xll.ohTrigger(RecalcTrigger,Trigger1Y)),NA())</f>
        <v>1.8922030330428719E-2</v>
      </c>
      <c r="N2020" s="177">
        <f>IFERROR(_xll.qlIndexFixing(ONIndex1M,I2020,TRUE,_xll.ohTrigger(RecalcTrigger,Trigger1M)),NA())</f>
        <v>1.8289553511648959E-2</v>
      </c>
      <c r="O2020" s="44">
        <f>IFERROR(_xll.qlIndexFixing(ONIndex3M,I2020,TRUE,_xll.ohTrigger(RecalcTrigger,Trigger3M)),NA())</f>
        <v>1.8551187070582342E-2</v>
      </c>
      <c r="P2020" s="44">
        <f>IFERROR(_xll.qlIndexFixing(ONIndex6M,I2020,TRUE,_xll.ohTrigger(RecalcTrigger,Trigger6M)),NA())</f>
        <v>1.870180645289099E-2</v>
      </c>
      <c r="Q2020" s="178">
        <f>IFERROR(_xll.qlIndexFixing(ONIndex1Y,I2020,TRUE,_xll.ohTrigger(RecalcTrigger,Trigger1Y)),NA())</f>
        <v>1.8945139442784198E-2</v>
      </c>
    </row>
    <row r="2021" spans="2:17" x14ac:dyDescent="0.2">
      <c r="B2021" s="39" t="s">
        <v>42</v>
      </c>
      <c r="D2021" s="42">
        <f>_xll.qlCalendarAdvance(Calendar,$D2020,B2021,"f",FALSE)</f>
        <v>53561</v>
      </c>
      <c r="E2021" s="172">
        <f>_xll.qlInterestRateIndexValueDate(IndexON,D2021)</f>
        <v>53561</v>
      </c>
      <c r="F2021" s="188">
        <f>IFERROR(_xll.qlIndexFixing(IndexON,D2021,TRUE,_xll.ohTrigger(RecalcTrigger,TriggerON)),NA())</f>
        <v>1.7812713342076902E-2</v>
      </c>
      <c r="H2021" s="42">
        <f>_xll.qlCalendarAdvance(Calendar,$H2020,B2021,"f",FALSE)</f>
        <v>53561</v>
      </c>
      <c r="I2021" s="172">
        <f>_xll.qlInterestRateIndexValueDate(Index1M,$H2021)</f>
        <v>53561</v>
      </c>
      <c r="J2021" s="177">
        <f>IFERROR(_xll.qlIndexFixing(Index1M,$H2021,TRUE,_xll.ohTrigger(RecalcTrigger,Trigger1M)),NA())</f>
        <v>1.8279472377121797E-2</v>
      </c>
      <c r="K2021" s="44">
        <f>IFERROR(_xll.qlIndexFixing(Index3M,H2021,TRUE,_xll.ohTrigger(RecalcTrigger,Trigger3M)),NA())</f>
        <v>1.8536262718894705E-2</v>
      </c>
      <c r="L2021" s="44">
        <f>IFERROR(_xll.qlIndexFixing(Index6M,$H2021,TRUE,_xll.ohTrigger(RecalcTrigger,Trigger6M)),NA())</f>
        <v>1.868102824856557E-2</v>
      </c>
      <c r="M2021" s="178">
        <f>IFERROR(_xll.qlIndexFixing(Index1Y,$H2021,TRUE,_xll.ohTrigger(RecalcTrigger,Trigger1Y)),NA())</f>
        <v>1.8914307096256744E-2</v>
      </c>
      <c r="N2021" s="177">
        <f>IFERROR(_xll.qlIndexFixing(ONIndex1M,I2021,TRUE,_xll.ohTrigger(RecalcTrigger,Trigger1M)),NA())</f>
        <v>1.8282020198902016E-2</v>
      </c>
      <c r="O2021" s="44">
        <f>IFERROR(_xll.qlIndexFixing(ONIndex3M,I2021,TRUE,_xll.ohTrigger(RecalcTrigger,Trigger3M)),NA())</f>
        <v>1.8543458554464154E-2</v>
      </c>
      <c r="P2021" s="44">
        <f>IFERROR(_xll.qlIndexFixing(ONIndex6M,I2021,TRUE,_xll.ohTrigger(RecalcTrigger,Trigger6M)),NA())</f>
        <v>1.8694063260669136E-2</v>
      </c>
      <c r="Q2021" s="178">
        <f>IFERROR(_xll.qlIndexFixing(ONIndex1Y,I2021,TRUE,_xll.ohTrigger(RecalcTrigger,Trigger1Y)),NA())</f>
        <v>1.8937303636221703E-2</v>
      </c>
    </row>
    <row r="2022" spans="2:17" x14ac:dyDescent="0.2">
      <c r="B2022" s="39" t="s">
        <v>42</v>
      </c>
      <c r="D2022" s="42">
        <f>_xll.qlCalendarAdvance(Calendar,$D2021,B2022,"f",FALSE)</f>
        <v>53568</v>
      </c>
      <c r="E2022" s="172">
        <f>_xll.qlInterestRateIndexValueDate(IndexON,D2022)</f>
        <v>53568</v>
      </c>
      <c r="F2022" s="188">
        <f>IFERROR(_xll.qlIndexFixing(IndexON,D2022,TRUE,_xll.ohTrigger(RecalcTrigger,TriggerON)),NA())</f>
        <v>1.7805439905850262E-2</v>
      </c>
      <c r="H2022" s="42">
        <f>_xll.qlCalendarAdvance(Calendar,$H2021,B2022,"f",FALSE)</f>
        <v>53568</v>
      </c>
      <c r="I2022" s="172">
        <f>_xll.qlInterestRateIndexValueDate(Index1M,$H2022)</f>
        <v>53568</v>
      </c>
      <c r="J2022" s="177">
        <f>IFERROR(_xll.qlIndexFixing(Index1M,$H2022,TRUE,_xll.ohTrigger(RecalcTrigger,Trigger1M)),NA())</f>
        <v>1.8272192331003634E-2</v>
      </c>
      <c r="K2022" s="44">
        <f>IFERROR(_xll.qlIndexFixing(Index3M,H2022,TRUE,_xll.ohTrigger(RecalcTrigger,Trigger3M)),NA())</f>
        <v>1.8528579704784633E-2</v>
      </c>
      <c r="L2022" s="44">
        <f>IFERROR(_xll.qlIndexFixing(Index6M,$H2022,TRUE,_xll.ohTrigger(RecalcTrigger,Trigger6M)),NA())</f>
        <v>1.867342639550559E-2</v>
      </c>
      <c r="M2022" s="178">
        <f>IFERROR(_xll.qlIndexFixing(Index1Y,$H2022,TRUE,_xll.ohTrigger(RecalcTrigger,Trigger1Y)),NA())</f>
        <v>1.8906593935785976E-2</v>
      </c>
      <c r="N2022" s="177">
        <f>IFERROR(_xll.qlIndexFixing(ONIndex1M,I2022,TRUE,_xll.ohTrigger(RecalcTrigger,Trigger1M)),NA())</f>
        <v>1.8274495402579305E-2</v>
      </c>
      <c r="O2022" s="44">
        <f>IFERROR(_xll.qlIndexFixing(ONIndex3M,I2022,TRUE,_xll.ohTrigger(RecalcTrigger,Trigger3M)),NA())</f>
        <v>1.853574081644771E-2</v>
      </c>
      <c r="P2022" s="44">
        <f>IFERROR(_xll.qlIndexFixing(ONIndex6M,I2022,TRUE,_xll.ohTrigger(RecalcTrigger,Trigger6M)),NA())</f>
        <v>1.868633033109468E-2</v>
      </c>
      <c r="Q2022" s="178">
        <f>IFERROR(_xll.qlIndexFixing(ONIndex1Y,I2022,TRUE,_xll.ohTrigger(RecalcTrigger,Trigger1Y)),NA())</f>
        <v>1.8929477659762606E-2</v>
      </c>
    </row>
    <row r="2023" spans="2:17" x14ac:dyDescent="0.2">
      <c r="B2023" s="39" t="s">
        <v>42</v>
      </c>
      <c r="D2023" s="42">
        <f>_xll.qlCalendarAdvance(Calendar,$D2022,B2023,"f",FALSE)</f>
        <v>53575</v>
      </c>
      <c r="E2023" s="172">
        <f>_xll.qlInterestRateIndexValueDate(IndexON,D2023)</f>
        <v>53575</v>
      </c>
      <c r="F2023" s="188">
        <f>IFERROR(_xll.qlIndexFixing(IndexON,D2023,TRUE,_xll.ohTrigger(RecalcTrigger,TriggerON)),NA())</f>
        <v>1.7798175807289818E-2</v>
      </c>
      <c r="H2023" s="42">
        <f>_xll.qlCalendarAdvance(Calendar,$H2022,B2023,"f",FALSE)</f>
        <v>53575</v>
      </c>
      <c r="I2023" s="172">
        <f>_xll.qlInterestRateIndexValueDate(Index1M,$H2023)</f>
        <v>53575</v>
      </c>
      <c r="J2023" s="177">
        <f>IFERROR(_xll.qlIndexFixing(Index1M,$H2023,TRUE,_xll.ohTrigger(RecalcTrigger,Trigger1M)),NA())</f>
        <v>1.826468280832531E-2</v>
      </c>
      <c r="K2023" s="44">
        <f>IFERROR(_xll.qlIndexFixing(Index3M,H2023,TRUE,_xll.ohTrigger(RecalcTrigger,Trigger3M)),NA())</f>
        <v>1.8520984314899978E-2</v>
      </c>
      <c r="L2023" s="44">
        <f>IFERROR(_xll.qlIndexFixing(Index6M,$H2023,TRUE,_xll.ohTrigger(RecalcTrigger,Trigger6M)),NA())</f>
        <v>1.8665902052906493E-2</v>
      </c>
      <c r="M2023" s="178">
        <f>IFERROR(_xll.qlIndexFixing(Index1Y,$H2023,TRUE,_xll.ohTrigger(RecalcTrigger,Trigger1Y)),NA())</f>
        <v>1.889889084878793E-2</v>
      </c>
      <c r="N2023" s="177">
        <f>IFERROR(_xll.qlIndexFixing(ONIndex1M,I2023,TRUE,_xll.ohTrigger(RecalcTrigger,Trigger1M)),NA())</f>
        <v>1.826697912259978E-2</v>
      </c>
      <c r="O2023" s="44">
        <f>IFERROR(_xll.qlIndexFixing(ONIndex3M,I2023,TRUE,_xll.ohTrigger(RecalcTrigger,Trigger3M)),NA())</f>
        <v>1.8528033856776149E-2</v>
      </c>
      <c r="P2023" s="44">
        <f>IFERROR(_xll.qlIndexFixing(ONIndex6M,I2023,TRUE,_xll.ohTrigger(RecalcTrigger,Trigger6M)),NA())</f>
        <v>1.8678607664167624E-2</v>
      </c>
      <c r="Q2023" s="178">
        <f>IFERROR(_xll.qlIndexFixing(ONIndex1Y,I2023,TRUE,_xll.ohTrigger(RecalcTrigger,Trigger1Y)),NA())</f>
        <v>1.8921661513244814E-2</v>
      </c>
    </row>
    <row r="2024" spans="2:17" x14ac:dyDescent="0.2">
      <c r="B2024" s="39" t="s">
        <v>42</v>
      </c>
      <c r="D2024" s="42">
        <f>_xll.qlCalendarAdvance(Calendar,$D2023,B2024,"f",FALSE)</f>
        <v>53582</v>
      </c>
      <c r="E2024" s="172">
        <f>_xll.qlInterestRateIndexValueDate(IndexON,D2024)</f>
        <v>53582</v>
      </c>
      <c r="F2024" s="188">
        <f>IFERROR(_xll.qlIndexFixing(IndexON,D2024,TRUE,_xll.ohTrigger(RecalcTrigger,TriggerON)),NA())</f>
        <v>1.7790921046476615E-2</v>
      </c>
      <c r="H2024" s="42">
        <f>_xll.qlCalendarAdvance(Calendar,$H2023,B2024,"f",FALSE)</f>
        <v>53582</v>
      </c>
      <c r="I2024" s="172">
        <f>_xll.qlInterestRateIndexValueDate(Index1M,$H2024)</f>
        <v>53582</v>
      </c>
      <c r="J2024" s="177">
        <f>IFERROR(_xll.qlIndexFixing(Index1M,$H2024,TRUE,_xll.ohTrigger(RecalcTrigger,Trigger1M)),NA())</f>
        <v>1.8257181818845097E-2</v>
      </c>
      <c r="K2024" s="44">
        <f>IFERROR(_xll.qlIndexFixing(Index3M,H2024,TRUE,_xll.ohTrigger(RecalcTrigger,Trigger3M)),NA())</f>
        <v>1.8513322599317348E-2</v>
      </c>
      <c r="L2024" s="44">
        <f>IFERROR(_xll.qlIndexFixing(Index6M,$H2024,TRUE,_xll.ohTrigger(RecalcTrigger,Trigger6M)),NA())</f>
        <v>1.8658251833398053E-2</v>
      </c>
      <c r="M2024" s="178">
        <f>IFERROR(_xll.qlIndexFixing(Index1Y,$H2024,TRUE,_xll.ohTrigger(RecalcTrigger,Trigger1Y)),NA())</f>
        <v>1.8891197835035678E-2</v>
      </c>
      <c r="N2024" s="177">
        <f>IFERROR(_xll.qlIndexFixing(ONIndex1M,I2024,TRUE,_xll.ohTrigger(RecalcTrigger,Trigger1M)),NA())</f>
        <v>1.8259471358963442E-2</v>
      </c>
      <c r="O2024" s="44">
        <f>IFERROR(_xll.qlIndexFixing(ONIndex3M,I2024,TRUE,_xll.ohTrigger(RecalcTrigger,Trigger3M)),NA())</f>
        <v>1.8520337675206333E-2</v>
      </c>
      <c r="P2024" s="44">
        <f>IFERROR(_xll.qlIndexFixing(ONIndex6M,I2024,TRUE,_xll.ohTrigger(RecalcTrigger,Trigger6M)),NA())</f>
        <v>1.8670895259725873E-2</v>
      </c>
      <c r="Q2024" s="178">
        <f>IFERROR(_xll.qlIndexFixing(ONIndex1Y,I2024,TRUE,_xll.ohTrigger(RecalcTrigger,Trigger1Y)),NA())</f>
        <v>1.891385519683042E-2</v>
      </c>
    </row>
    <row r="2025" spans="2:17" x14ac:dyDescent="0.2">
      <c r="B2025" s="39" t="s">
        <v>42</v>
      </c>
      <c r="D2025" s="42">
        <f>_xll.qlCalendarAdvance(Calendar,$D2024,B2025,"f",FALSE)</f>
        <v>53589</v>
      </c>
      <c r="E2025" s="172">
        <f>_xll.qlInterestRateIndexValueDate(IndexON,D2025)</f>
        <v>53589</v>
      </c>
      <c r="F2025" s="188">
        <f>IFERROR(_xll.qlIndexFixing(IndexON,D2025,TRUE,_xll.ohTrigger(RecalcTrigger,TriggerON)),NA())</f>
        <v>1.7783675623167516E-2</v>
      </c>
      <c r="H2025" s="42">
        <f>_xll.qlCalendarAdvance(Calendar,$H2024,B2025,"f",FALSE)</f>
        <v>53589</v>
      </c>
      <c r="I2025" s="172">
        <f>_xll.qlInterestRateIndexValueDate(Index1M,$H2025)</f>
        <v>53589</v>
      </c>
      <c r="J2025" s="177">
        <f>IFERROR(_xll.qlIndexFixing(Index1M,$H2025,TRUE,_xll.ohTrigger(RecalcTrigger,Trigger1M)),NA())</f>
        <v>1.8249689362541382E-2</v>
      </c>
      <c r="K2025" s="44">
        <f>IFERROR(_xll.qlIndexFixing(Index3M,H2025,TRUE,_xll.ohTrigger(RecalcTrigger,Trigger3M)),NA())</f>
        <v>1.8505671725529929E-2</v>
      </c>
      <c r="L2025" s="44">
        <f>IFERROR(_xll.qlIndexFixing(Index6M,$H2025,TRUE,_xll.ohTrigger(RecalcTrigger,Trigger6M)),NA())</f>
        <v>1.8650611999467652E-2</v>
      </c>
      <c r="M2025" s="178">
        <f>IFERROR(_xll.qlIndexFixing(Index1Y,$H2025,TRUE,_xll.ohTrigger(RecalcTrigger,Trigger1Y)),NA())</f>
        <v>1.8883514894300957E-2</v>
      </c>
      <c r="N2025" s="177">
        <f>IFERROR(_xll.qlIndexFixing(ONIndex1M,I2025,TRUE,_xll.ohTrigger(RecalcTrigger,Trigger1M)),NA())</f>
        <v>1.8251972111670289E-2</v>
      </c>
      <c r="O2025" s="44">
        <f>IFERROR(_xll.qlIndexFixing(ONIndex3M,I2025,TRUE,_xll.ohTrigger(RecalcTrigger,Trigger3M)),NA())</f>
        <v>1.85126522719814E-2</v>
      </c>
      <c r="P2025" s="44">
        <f>IFERROR(_xll.qlIndexFixing(ONIndex6M,I2025,TRUE,_xll.ohTrigger(RecalcTrigger,Trigger6M)),NA())</f>
        <v>1.866319311793152E-2</v>
      </c>
      <c r="Q2025" s="178">
        <f>IFERROR(_xll.qlIndexFixing(ONIndex1Y,I2025,TRUE,_xll.ohTrigger(RecalcTrigger,Trigger1Y)),NA())</f>
        <v>1.8906058710276286E-2</v>
      </c>
    </row>
    <row r="2026" spans="2:17" x14ac:dyDescent="0.2">
      <c r="B2026" s="39" t="s">
        <v>42</v>
      </c>
      <c r="D2026" s="42">
        <f>_xll.qlCalendarAdvance(Calendar,$D2025,B2026,"f",FALSE)</f>
        <v>53596</v>
      </c>
      <c r="E2026" s="172">
        <f>_xll.qlInterestRateIndexValueDate(IndexON,D2026)</f>
        <v>53596</v>
      </c>
      <c r="F2026" s="188">
        <f>IFERROR(_xll.qlIndexFixing(IndexON,D2026,TRUE,_xll.ohTrigger(RecalcTrigger,TriggerON)),NA())</f>
        <v>1.7776439537686706E-2</v>
      </c>
      <c r="H2026" s="42">
        <f>_xll.qlCalendarAdvance(Calendar,$H2025,B2026,"f",FALSE)</f>
        <v>53596</v>
      </c>
      <c r="I2026" s="172">
        <f>_xll.qlInterestRateIndexValueDate(Index1M,$H2026)</f>
        <v>53596</v>
      </c>
      <c r="J2026" s="177">
        <f>IFERROR(_xll.qlIndexFixing(Index1M,$H2026,TRUE,_xll.ohTrigger(RecalcTrigger,Trigger1M)),NA())</f>
        <v>1.8242205439397956E-2</v>
      </c>
      <c r="K2026" s="44">
        <f>IFERROR(_xll.qlIndexFixing(Index3M,H2026,TRUE,_xll.ohTrigger(RecalcTrigger,Trigger3M)),NA())</f>
        <v>1.8497956073945759E-2</v>
      </c>
      <c r="L2026" s="44">
        <f>IFERROR(_xll.qlIndexFixing(Index6M,$H2026,TRUE,_xll.ohTrigger(RecalcTrigger,Trigger6M)),NA())</f>
        <v>1.8642982550999318E-2</v>
      </c>
      <c r="M2026" s="178">
        <f>IFERROR(_xll.qlIndexFixing(Index1Y,$H2026,TRUE,_xll.ohTrigger(RecalcTrigger,Trigger1Y)),NA())</f>
        <v>1.8875842026358169E-2</v>
      </c>
      <c r="N2026" s="177">
        <f>IFERROR(_xll.qlIndexFixing(ONIndex1M,I2026,TRUE,_xll.ohTrigger(RecalcTrigger,Trigger1M)),NA())</f>
        <v>1.8244481380882416E-2</v>
      </c>
      <c r="O2026" s="44">
        <f>IFERROR(_xll.qlIndexFixing(ONIndex3M,I2026,TRUE,_xll.ohTrigger(RecalcTrigger,Trigger3M)),NA())</f>
        <v>1.8504977646858212E-2</v>
      </c>
      <c r="P2026" s="44">
        <f>IFERROR(_xll.qlIndexFixing(ONIndex6M,I2026,TRUE,_xll.ohTrigger(RecalcTrigger,Trigger6M)),NA())</f>
        <v>1.8655501238784566E-2</v>
      </c>
      <c r="Q2026" s="178">
        <f>IFERROR(_xll.qlIndexFixing(ONIndex1Y,I2026,TRUE,_xll.ohTrigger(RecalcTrigger,Trigger1Y)),NA())</f>
        <v>1.8898272053744503E-2</v>
      </c>
    </row>
    <row r="2027" spans="2:17" x14ac:dyDescent="0.2">
      <c r="B2027" s="39" t="s">
        <v>42</v>
      </c>
      <c r="D2027" s="42">
        <f>_xll.qlCalendarAdvance(Calendar,$D2026,B2027,"f",FALSE)</f>
        <v>53603</v>
      </c>
      <c r="E2027" s="172">
        <f>_xll.qlInterestRateIndexValueDate(IndexON,D2027)</f>
        <v>53603</v>
      </c>
      <c r="F2027" s="188">
        <f>IFERROR(_xll.qlIndexFixing(IndexON,D2027,TRUE,_xll.ohTrigger(RecalcTrigger,TriggerON)),NA())</f>
        <v>1.7769212789953137E-2</v>
      </c>
      <c r="H2027" s="42">
        <f>_xll.qlCalendarAdvance(Calendar,$H2026,B2027,"f",FALSE)</f>
        <v>53603</v>
      </c>
      <c r="I2027" s="172">
        <f>_xll.qlInterestRateIndexValueDate(Index1M,$H2027)</f>
        <v>53603</v>
      </c>
      <c r="J2027" s="177">
        <f>IFERROR(_xll.qlIndexFixing(Index1M,$H2027,TRUE,_xll.ohTrigger(RecalcTrigger,Trigger1M)),NA())</f>
        <v>1.8234496267935569E-2</v>
      </c>
      <c r="K2027" s="44">
        <f>IFERROR(_xll.qlIndexFixing(Index3M,H2027,TRUE,_xll.ohTrigger(RecalcTrigger,Trigger3M)),NA())</f>
        <v>1.8490327272324546E-2</v>
      </c>
      <c r="L2027" s="44">
        <f>IFERROR(_xll.qlIndexFixing(Index6M,$H2027,TRUE,_xll.ohTrigger(RecalcTrigger,Trigger6M)),NA())</f>
        <v>1.8635297106836042E-2</v>
      </c>
      <c r="M2027" s="178">
        <f>IFERROR(_xll.qlIndexFixing(Index1Y,$H2027,TRUE,_xll.ohTrigger(RecalcTrigger,Trigger1Y)),NA())</f>
        <v>1.8868179230979276E-2</v>
      </c>
      <c r="N2027" s="177">
        <f>IFERROR(_xll.qlIndexFixing(ONIndex1M,I2027,TRUE,_xll.ohTrigger(RecalcTrigger,Trigger1M)),NA())</f>
        <v>1.8236999166356682E-2</v>
      </c>
      <c r="O2027" s="44">
        <f>IFERROR(_xll.qlIndexFixing(ONIndex3M,I2027,TRUE,_xll.ohTrigger(RecalcTrigger,Trigger3M)),NA())</f>
        <v>1.849731379999886E-2</v>
      </c>
      <c r="P2027" s="44">
        <f>IFERROR(_xll.qlIndexFixing(ONIndex6M,I2027,TRUE,_xll.ohTrigger(RecalcTrigger,Trigger6M)),NA())</f>
        <v>1.8647819622203965E-2</v>
      </c>
      <c r="Q2027" s="178">
        <f>IFERROR(_xll.qlIndexFixing(ONIndex1Y,I2027,TRUE,_xll.ohTrigger(RecalcTrigger,Trigger1Y)),NA())</f>
        <v>1.8890495227235071E-2</v>
      </c>
    </row>
    <row r="2028" spans="2:17" x14ac:dyDescent="0.2">
      <c r="B2028" s="39" t="s">
        <v>42</v>
      </c>
      <c r="D2028" s="42">
        <f>_xll.qlCalendarAdvance(Calendar,$D2027,B2028,"f",FALSE)</f>
        <v>53610</v>
      </c>
      <c r="E2028" s="172">
        <f>_xll.qlInterestRateIndexValueDate(IndexON,D2028)</f>
        <v>53610</v>
      </c>
      <c r="F2028" s="188">
        <f>IFERROR(_xll.qlIndexFixing(IndexON,D2028,TRUE,_xll.ohTrigger(RecalcTrigger,TriggerON)),NA())</f>
        <v>1.7761995379723672E-2</v>
      </c>
      <c r="H2028" s="42">
        <f>_xll.qlCalendarAdvance(Calendar,$H2027,B2028,"f",FALSE)</f>
        <v>53610</v>
      </c>
      <c r="I2028" s="172">
        <f>_xll.qlInterestRateIndexValueDate(Index1M,$H2028)</f>
        <v>53610</v>
      </c>
      <c r="J2028" s="177">
        <f>IFERROR(_xll.qlIndexFixing(Index1M,$H2028,TRUE,_xll.ohTrigger(RecalcTrigger,Trigger1M)),NA())</f>
        <v>1.8227030121859136E-2</v>
      </c>
      <c r="K2028" s="44">
        <f>IFERROR(_xll.qlIndexFixing(Index3M,H2028,TRUE,_xll.ohTrigger(RecalcTrigger,Trigger3M)),NA())</f>
        <v>1.8482709313014871E-2</v>
      </c>
      <c r="L2028" s="44">
        <f>IFERROR(_xll.qlIndexFixing(Index6M,$H2028,TRUE,_xll.ohTrigger(RecalcTrigger,Trigger6M)),NA())</f>
        <v>1.8627688784160677E-2</v>
      </c>
      <c r="M2028" s="178">
        <f>IFERROR(_xll.qlIndexFixing(Index1Y,$H2028,TRUE,_xll.ohTrigger(RecalcTrigger,Trigger1Y)),NA())</f>
        <v>1.8860526507938458E-2</v>
      </c>
      <c r="N2028" s="177">
        <f>IFERROR(_xll.qlIndexFixing(ONIndex1M,I2028,TRUE,_xll.ohTrigger(RecalcTrigger,Trigger1M)),NA())</f>
        <v>1.8229525468174135E-2</v>
      </c>
      <c r="O2028" s="44">
        <f>IFERROR(_xll.qlIndexFixing(ONIndex3M,I2028,TRUE,_xll.ohTrigger(RecalcTrigger,Trigger3M)),NA())</f>
        <v>1.8489660731241253E-2</v>
      </c>
      <c r="P2028" s="44">
        <f>IFERROR(_xll.qlIndexFixing(ONIndex6M,I2028,TRUE,_xll.ohTrigger(RecalcTrigger,Trigger6M)),NA())</f>
        <v>1.8640148268189716E-2</v>
      </c>
      <c r="Q2028" s="178">
        <f>IFERROR(_xll.qlIndexFixing(ONIndex1Y,I2028,TRUE,_xll.ohTrigger(RecalcTrigger,Trigger1Y)),NA())</f>
        <v>1.8882728230747992E-2</v>
      </c>
    </row>
    <row r="2029" spans="2:17" x14ac:dyDescent="0.2">
      <c r="B2029" s="39" t="s">
        <v>42</v>
      </c>
      <c r="D2029" s="42">
        <f>_xll.qlCalendarAdvance(Calendar,$D2028,B2029,"f",FALSE)</f>
        <v>53617</v>
      </c>
      <c r="E2029" s="172">
        <f>_xll.qlInterestRateIndexValueDate(IndexON,D2029)</f>
        <v>53617</v>
      </c>
      <c r="F2029" s="188">
        <f>IFERROR(_xll.qlIndexFixing(IndexON,D2029,TRUE,_xll.ohTrigger(RecalcTrigger,TriggerON)),NA())</f>
        <v>1.7754787307322495E-2</v>
      </c>
      <c r="H2029" s="42">
        <f>_xll.qlCalendarAdvance(Calendar,$H2028,B2029,"f",FALSE)</f>
        <v>53617</v>
      </c>
      <c r="I2029" s="172">
        <f>_xll.qlInterestRateIndexValueDate(Index1M,$H2029)</f>
        <v>53617</v>
      </c>
      <c r="J2029" s="177">
        <f>IFERROR(_xll.qlIndexFixing(Index1M,$H2029,TRUE,_xll.ohTrigger(RecalcTrigger,Trigger1M)),NA())</f>
        <v>1.8219572510631454E-2</v>
      </c>
      <c r="K2029" s="44">
        <f>IFERROR(_xll.qlIndexFixing(Index3M,H2029,TRUE,_xll.ohTrigger(RecalcTrigger,Trigger3M)),NA())</f>
        <v>1.8475102195952432E-2</v>
      </c>
      <c r="L2029" s="44">
        <f>IFERROR(_xll.qlIndexFixing(Index6M,$H2029,TRUE,_xll.ohTrigger(RecalcTrigger,Trigger6M)),NA())</f>
        <v>1.8620090847274073E-2</v>
      </c>
      <c r="M2029" s="178">
        <f>IFERROR(_xll.qlIndexFixing(Index1Y,$H2029,TRUE,_xll.ohTrigger(RecalcTrigger,Trigger1Y)),NA())</f>
        <v>1.8852883857009894E-2</v>
      </c>
      <c r="N2029" s="177">
        <f>IFERROR(_xll.qlIndexFixing(ONIndex1M,I2029,TRUE,_xll.ohTrigger(RecalcTrigger,Trigger1M)),NA())</f>
        <v>1.822206028641582E-2</v>
      </c>
      <c r="O2029" s="44">
        <f>IFERROR(_xll.qlIndexFixing(ONIndex3M,I2029,TRUE,_xll.ohTrigger(RecalcTrigger,Trigger3M)),NA())</f>
        <v>1.8482018440828529E-2</v>
      </c>
      <c r="P2029" s="44">
        <f>IFERROR(_xll.qlIndexFixing(ONIndex6M,I2029,TRUE,_xll.ohTrigger(RecalcTrigger,Trigger6M)),NA())</f>
        <v>1.8632487176903911E-2</v>
      </c>
      <c r="Q2029" s="178">
        <f>IFERROR(_xll.qlIndexFixing(ONIndex1Y,I2029,TRUE,_xll.ohTrigger(RecalcTrigger,Trigger1Y)),NA())</f>
        <v>1.8874971064283264E-2</v>
      </c>
    </row>
    <row r="2030" spans="2:17" x14ac:dyDescent="0.2">
      <c r="B2030" s="39" t="s">
        <v>42</v>
      </c>
      <c r="D2030" s="42">
        <f>_xll.qlCalendarAdvance(Calendar,$D2029,B2030,"f",FALSE)</f>
        <v>53624</v>
      </c>
      <c r="E2030" s="172">
        <f>_xll.qlInterestRateIndexValueDate(IndexON,D2030)</f>
        <v>53624</v>
      </c>
      <c r="F2030" s="188">
        <f>IFERROR(_xll.qlIndexFixing(IndexON,D2030,TRUE,_xll.ohTrigger(RecalcTrigger,TriggerON)),NA())</f>
        <v>1.7747588572506467E-2</v>
      </c>
      <c r="H2030" s="42">
        <f>_xll.qlCalendarAdvance(Calendar,$H2029,B2030,"f",FALSE)</f>
        <v>53624</v>
      </c>
      <c r="I2030" s="172">
        <f>_xll.qlInterestRateIndexValueDate(Index1M,$H2030)</f>
        <v>53624</v>
      </c>
      <c r="J2030" s="177">
        <f>IFERROR(_xll.qlIndexFixing(Index1M,$H2030,TRUE,_xll.ohTrigger(RecalcTrigger,Trigger1M)),NA())</f>
        <v>1.8212123434232876E-2</v>
      </c>
      <c r="K2030" s="44">
        <f>IFERROR(_xll.qlIndexFixing(Index3M,H2030,TRUE,_xll.ohTrigger(RecalcTrigger,Trigger3M)),NA())</f>
        <v>1.846750592107908E-2</v>
      </c>
      <c r="L2030" s="44">
        <f>IFERROR(_xll.qlIndexFixing(Index6M,$H2030,TRUE,_xll.ohTrigger(RecalcTrigger,Trigger6M)),NA())</f>
        <v>1.8612503296059114E-2</v>
      </c>
      <c r="M2030" s="178">
        <f>IFERROR(_xll.qlIndexFixing(Index1Y,$H2030,TRUE,_xll.ohTrigger(RecalcTrigger,Trigger1Y)),NA())</f>
        <v>1.8845251277967101E-2</v>
      </c>
      <c r="N2030" s="177">
        <f>IFERROR(_xll.qlIndexFixing(ONIndex1M,I2030,TRUE,_xll.ohTrigger(RecalcTrigger,Trigger1M)),NA())</f>
        <v>1.8214603621000691E-2</v>
      </c>
      <c r="O2030" s="44">
        <f>IFERROR(_xll.qlIndexFixing(ONIndex3M,I2030,TRUE,_xll.ohTrigger(RecalcTrigger,Trigger3M)),NA())</f>
        <v>1.8474386928598596E-2</v>
      </c>
      <c r="P2030" s="44">
        <f>IFERROR(_xll.qlIndexFixing(ONIndex6M,I2030,TRUE,_xll.ohTrigger(RecalcTrigger,Trigger6M)),NA())</f>
        <v>1.8624836348022367E-2</v>
      </c>
      <c r="Q2030" s="178">
        <f>IFERROR(_xll.qlIndexFixing(ONIndex1Y,I2030,TRUE,_xll.ohTrigger(RecalcTrigger,Trigger1Y)),NA())</f>
        <v>1.8867223727678795E-2</v>
      </c>
    </row>
    <row r="2031" spans="2:17" x14ac:dyDescent="0.2">
      <c r="B2031" s="39" t="s">
        <v>42</v>
      </c>
      <c r="D2031" s="42">
        <f>_xll.qlCalendarAdvance(Calendar,$D2030,B2031,"f",FALSE)</f>
        <v>53631</v>
      </c>
      <c r="E2031" s="172">
        <f>_xll.qlInterestRateIndexValueDate(IndexON,D2031)</f>
        <v>53631</v>
      </c>
      <c r="F2031" s="188">
        <f>IFERROR(_xll.qlIndexFixing(IndexON,D2031,TRUE,_xll.ohTrigger(RecalcTrigger,TriggerON)),NA())</f>
        <v>1.7740399175356636E-2</v>
      </c>
      <c r="H2031" s="42">
        <f>_xll.qlCalendarAdvance(Calendar,$H2030,B2031,"f",FALSE)</f>
        <v>53631</v>
      </c>
      <c r="I2031" s="172">
        <f>_xll.qlInterestRateIndexValueDate(Index1M,$H2031)</f>
        <v>53631</v>
      </c>
      <c r="J2031" s="177">
        <f>IFERROR(_xll.qlIndexFixing(Index1M,$H2031,TRUE,_xll.ohTrigger(RecalcTrigger,Trigger1M)),NA())</f>
        <v>1.8204913820585387E-2</v>
      </c>
      <c r="K2031" s="44">
        <f>IFERROR(_xll.qlIndexFixing(Index3M,H2031,TRUE,_xll.ohTrigger(RecalcTrigger,Trigger3M)),NA())</f>
        <v>1.8459920488328754E-2</v>
      </c>
      <c r="L2031" s="44">
        <f>IFERROR(_xll.qlIndexFixing(Index6M,$H2031,TRUE,_xll.ohTrigger(RecalcTrigger,Trigger6M)),NA())</f>
        <v>1.8604991086503646E-2</v>
      </c>
      <c r="M2031" s="178">
        <f>IFERROR(_xll.qlIndexFixing(Index1Y,$H2031,TRUE,_xll.ohTrigger(RecalcTrigger,Trigger1Y)),NA())</f>
        <v>1.8837628770585368E-2</v>
      </c>
      <c r="N2031" s="177">
        <f>IFERROR(_xll.qlIndexFixing(ONIndex1M,I2031,TRUE,_xll.ohTrigger(RecalcTrigger,Trigger1M)),NA())</f>
        <v>1.8207155471928749E-2</v>
      </c>
      <c r="O2031" s="44">
        <f>IFERROR(_xll.qlIndexFixing(ONIndex3M,I2031,TRUE,_xll.ohTrigger(RecalcTrigger,Trigger3M)),NA())</f>
        <v>1.8466766194470408E-2</v>
      </c>
      <c r="P2031" s="44">
        <f>IFERROR(_xll.qlIndexFixing(ONIndex6M,I2031,TRUE,_xll.ohTrigger(RecalcTrigger,Trigger6M)),NA())</f>
        <v>1.8617195781950313E-2</v>
      </c>
      <c r="Q2031" s="178">
        <f>IFERROR(_xll.qlIndexFixing(ONIndex1Y,I2031,TRUE,_xll.ohTrigger(RecalcTrigger,Trigger1Y)),NA())</f>
        <v>1.8859486221177724E-2</v>
      </c>
    </row>
    <row r="2032" spans="2:17" x14ac:dyDescent="0.2">
      <c r="B2032" s="39" t="s">
        <v>42</v>
      </c>
      <c r="D2032" s="42">
        <f>_xll.qlCalendarAdvance(Calendar,$D2031,B2032,"f",FALSE)</f>
        <v>53638</v>
      </c>
      <c r="E2032" s="172">
        <f>_xll.qlInterestRateIndexValueDate(IndexON,D2032)</f>
        <v>53638</v>
      </c>
      <c r="F2032" s="188">
        <f>IFERROR(_xll.qlIndexFixing(IndexON,D2032,TRUE,_xll.ohTrigger(RecalcTrigger,TriggerON)),NA())</f>
        <v>1.7733219115954046E-2</v>
      </c>
      <c r="H2032" s="42">
        <f>_xll.qlCalendarAdvance(Calendar,$H2031,B2032,"f",FALSE)</f>
        <v>53638</v>
      </c>
      <c r="I2032" s="172">
        <f>_xll.qlInterestRateIndexValueDate(Index1M,$H2032)</f>
        <v>53638</v>
      </c>
      <c r="J2032" s="177">
        <f>IFERROR(_xll.qlIndexFixing(Index1M,$H2032,TRUE,_xll.ohTrigger(RecalcTrigger,Trigger1M)),NA())</f>
        <v>1.8197481096087618E-2</v>
      </c>
      <c r="K2032" s="44">
        <f>IFERROR(_xll.qlIndexFixing(Index3M,H2032,TRUE,_xll.ohTrigger(RecalcTrigger,Trigger3M)),NA())</f>
        <v>1.8452345897641539E-2</v>
      </c>
      <c r="L2032" s="44">
        <f>IFERROR(_xll.qlIndexFixing(Index6M,$H2032,TRUE,_xll.ohTrigger(RecalcTrigger,Trigger6M)),NA())</f>
        <v>1.85974239483611E-2</v>
      </c>
      <c r="M2032" s="178">
        <f>IFERROR(_xll.qlIndexFixing(Index1Y,$H2032,TRUE,_xll.ohTrigger(RecalcTrigger,Trigger1Y)),NA())</f>
        <v>1.8830016334638877E-2</v>
      </c>
      <c r="N2032" s="177">
        <f>IFERROR(_xll.qlIndexFixing(ONIndex1M,I2032,TRUE,_xll.ohTrigger(RecalcTrigger,Trigger1M)),NA())</f>
        <v>1.8199715839118946E-2</v>
      </c>
      <c r="O2032" s="44">
        <f>IFERROR(_xll.qlIndexFixing(ONIndex3M,I2032,TRUE,_xll.ohTrigger(RecalcTrigger,Trigger3M)),NA())</f>
        <v>1.8459156238687102E-2</v>
      </c>
      <c r="P2032" s="44">
        <f>IFERROR(_xll.qlIndexFixing(ONIndex6M,I2032,TRUE,_xll.ohTrigger(RecalcTrigger,Trigger6M)),NA())</f>
        <v>1.8609565478282519E-2</v>
      </c>
      <c r="Q2032" s="178">
        <f>IFERROR(_xll.qlIndexFixing(ONIndex1Y,I2032,TRUE,_xll.ohTrigger(RecalcTrigger,Trigger1Y)),NA())</f>
        <v>1.8851758544617958E-2</v>
      </c>
    </row>
    <row r="2033" spans="2:17" x14ac:dyDescent="0.2">
      <c r="B2033" s="39" t="s">
        <v>42</v>
      </c>
      <c r="D2033" s="42">
        <f>_xll.qlCalendarAdvance(Calendar,$D2032,B2033,"f",FALSE)</f>
        <v>53645</v>
      </c>
      <c r="E2033" s="172">
        <f>_xll.qlInterestRateIndexValueDate(IndexON,D2033)</f>
        <v>53645</v>
      </c>
      <c r="F2033" s="188">
        <f>IFERROR(_xll.qlIndexFixing(IndexON,D2033,TRUE,_xll.ohTrigger(RecalcTrigger,TriggerON)),NA())</f>
        <v>1.7726048394298699E-2</v>
      </c>
      <c r="H2033" s="42">
        <f>_xll.qlCalendarAdvance(Calendar,$H2032,B2033,"f",FALSE)</f>
        <v>53645</v>
      </c>
      <c r="I2033" s="172">
        <f>_xll.qlInterestRateIndexValueDate(Index1M,$H2033)</f>
        <v>53645</v>
      </c>
      <c r="J2033" s="177">
        <f>IFERROR(_xll.qlIndexFixing(Index1M,$H2033,TRUE,_xll.ohTrigger(RecalcTrigger,Trigger1M)),NA())</f>
        <v>1.8190056904650181E-2</v>
      </c>
      <c r="K2033" s="44">
        <f>IFERROR(_xll.qlIndexFixing(Index3M,H2033,TRUE,_xll.ohTrigger(RecalcTrigger,Trigger3M)),NA())</f>
        <v>1.8444782148955778E-2</v>
      </c>
      <c r="L2033" s="44">
        <f>IFERROR(_xll.qlIndexFixing(Index6M,$H2033,TRUE,_xll.ohTrigger(RecalcTrigger,Trigger6M)),NA())</f>
        <v>1.8589867194867025E-2</v>
      </c>
      <c r="M2033" s="178">
        <f>IFERROR(_xll.qlIndexFixing(Index1Y,$H2033,TRUE,_xll.ohTrigger(RecalcTrigger,Trigger1Y)),NA())</f>
        <v>1.882241396990314E-2</v>
      </c>
      <c r="N2033" s="177">
        <f>IFERROR(_xll.qlIndexFixing(ONIndex1M,I2033,TRUE,_xll.ohTrigger(RecalcTrigger,Trigger1M)),NA())</f>
        <v>1.8192284722895469E-2</v>
      </c>
      <c r="O2033" s="44">
        <f>IFERROR(_xll.qlIndexFixing(ONIndex3M,I2033,TRUE,_xll.ohTrigger(RecalcTrigger,Trigger3M)),NA())</f>
        <v>1.8451557061086588E-2</v>
      </c>
      <c r="P2033" s="44">
        <f>IFERROR(_xll.qlIndexFixing(ONIndex6M,I2033,TRUE,_xll.ohTrigger(RecalcTrigger,Trigger6M)),NA())</f>
        <v>1.8601945437262124E-2</v>
      </c>
      <c r="Q2033" s="178">
        <f>IFERROR(_xll.qlIndexFixing(ONIndex1Y,I2033,TRUE,_xll.ohTrigger(RecalcTrigger,Trigger1Y)),NA())</f>
        <v>1.884404069816159E-2</v>
      </c>
    </row>
    <row r="2034" spans="2:17" x14ac:dyDescent="0.2">
      <c r="B2034" s="39" t="s">
        <v>42</v>
      </c>
      <c r="D2034" s="42">
        <f>_xll.qlCalendarAdvance(Calendar,$D2033,B2034,"f",FALSE)</f>
        <v>53652</v>
      </c>
      <c r="E2034" s="172">
        <f>_xll.qlInterestRateIndexValueDate(IndexON,D2034)</f>
        <v>53652</v>
      </c>
      <c r="F2034" s="188">
        <f>IFERROR(_xll.qlIndexFixing(IndexON,D2034,TRUE,_xll.ohTrigger(RecalcTrigger,TriggerON)),NA())</f>
        <v>1.7718887010228501E-2</v>
      </c>
      <c r="H2034" s="42">
        <f>_xll.qlCalendarAdvance(Calendar,$H2033,B2034,"f",FALSE)</f>
        <v>53652</v>
      </c>
      <c r="I2034" s="172">
        <f>_xll.qlInterestRateIndexValueDate(Index1M,$H2034)</f>
        <v>53652</v>
      </c>
      <c r="J2034" s="177">
        <f>IFERROR(_xll.qlIndexFixing(Index1M,$H2034,TRUE,_xll.ohTrigger(RecalcTrigger,Trigger1M)),NA())</f>
        <v>1.8182641246246061E-2</v>
      </c>
      <c r="K2034" s="44">
        <f>IFERROR(_xll.qlIndexFixing(Index3M,H2034,TRUE,_xll.ohTrigger(RecalcTrigger,Trigger3M)),NA())</f>
        <v>1.8437229242210685E-2</v>
      </c>
      <c r="L2034" s="44">
        <f>IFERROR(_xll.qlIndexFixing(Index6M,$H2034,TRUE,_xll.ohTrigger(RecalcTrigger,Trigger6M)),NA())</f>
        <v>1.8582320825906339E-2</v>
      </c>
      <c r="M2034" s="178">
        <f>IFERROR(_xll.qlIndexFixing(Index1Y,$H2034,TRUE,_xll.ohTrigger(RecalcTrigger,Trigger1Y)),NA())</f>
        <v>1.8814821676153004E-2</v>
      </c>
      <c r="N2034" s="177">
        <f>IFERROR(_xll.qlIndexFixing(ONIndex1M,I2034,TRUE,_xll.ohTrigger(RecalcTrigger,Trigger1M)),NA())</f>
        <v>1.8184862122934131E-2</v>
      </c>
      <c r="O2034" s="44">
        <f>IFERROR(_xll.qlIndexFixing(ONIndex3M,I2034,TRUE,_xll.ohTrigger(RecalcTrigger,Trigger3M)),NA())</f>
        <v>1.8443968661587817E-2</v>
      </c>
      <c r="P2034" s="44">
        <f>IFERROR(_xll.qlIndexFixing(ONIndex6M,I2034,TRUE,_xll.ohTrigger(RecalcTrigger,Trigger6M)),NA())</f>
        <v>1.8594335658889127E-2</v>
      </c>
      <c r="Q2034" s="178">
        <f>IFERROR(_xll.qlIndexFixing(ONIndex1Y,I2034,TRUE,_xll.ohTrigger(RecalcTrigger,Trigger1Y)),NA())</f>
        <v>1.8836332681565482E-2</v>
      </c>
    </row>
    <row r="2035" spans="2:17" x14ac:dyDescent="0.2">
      <c r="B2035" s="39" t="s">
        <v>42</v>
      </c>
      <c r="D2035" s="42">
        <f>_xll.qlCalendarAdvance(Calendar,$D2034,B2035,"f",FALSE)</f>
        <v>53659</v>
      </c>
      <c r="E2035" s="172">
        <f>_xll.qlInterestRateIndexValueDate(IndexON,D2035)</f>
        <v>53659</v>
      </c>
      <c r="F2035" s="188">
        <f>IFERROR(_xll.qlIndexFixing(IndexON,D2035,TRUE,_xll.ohTrigger(RecalcTrigger,TriggerON)),NA())</f>
        <v>1.7711734963905545E-2</v>
      </c>
      <c r="H2035" s="42">
        <f>_xll.qlCalendarAdvance(Calendar,$H2034,B2035,"f",FALSE)</f>
        <v>53659</v>
      </c>
      <c r="I2035" s="172">
        <f>_xll.qlInterestRateIndexValueDate(Index1M,$H2035)</f>
        <v>53659</v>
      </c>
      <c r="J2035" s="177">
        <f>IFERROR(_xll.qlIndexFixing(Index1M,$H2035,TRUE,_xll.ohTrigger(RecalcTrigger,Trigger1M)),NA())</f>
        <v>1.817523412086175E-2</v>
      </c>
      <c r="K2035" s="44">
        <f>IFERROR(_xll.qlIndexFixing(Index3M,H2035,TRUE,_xll.ohTrigger(RecalcTrigger,Trigger3M)),NA())</f>
        <v>1.8429687177341066E-2</v>
      </c>
      <c r="L2035" s="44">
        <f>IFERROR(_xll.qlIndexFixing(Index6M,$H2035,TRUE,_xll.ohTrigger(RecalcTrigger,Trigger6M)),NA())</f>
        <v>1.8574784841363524E-2</v>
      </c>
      <c r="M2035" s="178">
        <f>IFERROR(_xll.qlIndexFixing(Index1Y,$H2035,TRUE,_xll.ohTrigger(RecalcTrigger,Trigger1Y)),NA())</f>
        <v>1.880723945316487E-2</v>
      </c>
      <c r="N2035" s="177">
        <f>IFERROR(_xll.qlIndexFixing(ONIndex1M,I2035,TRUE,_xll.ohTrigger(RecalcTrigger,Trigger1M)),NA())</f>
        <v>1.817744803931598E-2</v>
      </c>
      <c r="O2035" s="44">
        <f>IFERROR(_xll.qlIndexFixing(ONIndex3M,I2035,TRUE,_xll.ohTrigger(RecalcTrigger,Trigger3M)),NA())</f>
        <v>1.8436391040352884E-2</v>
      </c>
      <c r="P2035" s="44">
        <f>IFERROR(_xll.qlIndexFixing(ONIndex6M,I2035,TRUE,_xll.ohTrigger(RecalcTrigger,Trigger6M)),NA())</f>
        <v>1.8586736143082483E-2</v>
      </c>
      <c r="Q2035" s="178">
        <f>IFERROR(_xll.qlIndexFixing(ONIndex1Y,I2035,TRUE,_xll.ohTrigger(RecalcTrigger,Trigger1Y)),NA())</f>
        <v>1.8828634494991725E-2</v>
      </c>
    </row>
    <row r="2036" spans="2:17" x14ac:dyDescent="0.2">
      <c r="B2036" s="39" t="s">
        <v>42</v>
      </c>
      <c r="D2036" s="42">
        <f>_xll.qlCalendarAdvance(Calendar,$D2035,B2036,"f",FALSE)</f>
        <v>53666</v>
      </c>
      <c r="E2036" s="172">
        <f>_xll.qlInterestRateIndexValueDate(IndexON,D2036)</f>
        <v>53666</v>
      </c>
      <c r="F2036" s="188">
        <f>IFERROR(_xll.qlIndexFixing(IndexON,D2036,TRUE,_xll.ohTrigger(RecalcTrigger,TriggerON)),NA())</f>
        <v>1.7704592255167739E-2</v>
      </c>
      <c r="H2036" s="42">
        <f>_xll.qlCalendarAdvance(Calendar,$H2035,B2036,"f",FALSE)</f>
        <v>53666</v>
      </c>
      <c r="I2036" s="172">
        <f>_xll.qlInterestRateIndexValueDate(Index1M,$H2036)</f>
        <v>53666</v>
      </c>
      <c r="J2036" s="177">
        <f>IFERROR(_xll.qlIndexFixing(Index1M,$H2036,TRUE,_xll.ohTrigger(RecalcTrigger,Trigger1M)),NA())</f>
        <v>1.8167608206292377E-2</v>
      </c>
      <c r="K2036" s="44">
        <f>IFERROR(_xll.qlIndexFixing(Index3M,H2036,TRUE,_xll.ohTrigger(RecalcTrigger,Trigger3M)),NA())</f>
        <v>1.8422299390372272E-2</v>
      </c>
      <c r="L2036" s="44">
        <f>IFERROR(_xll.qlIndexFixing(Index6M,$H2036,TRUE,_xll.ohTrigger(RecalcTrigger,Trigger6M)),NA())</f>
        <v>1.8567196081354584E-2</v>
      </c>
      <c r="M2036" s="178">
        <f>IFERROR(_xll.qlIndexFixing(Index1Y,$H2036,TRUE,_xll.ohTrigger(RecalcTrigger,Trigger1Y)),NA())</f>
        <v>1.8799667300714473E-2</v>
      </c>
      <c r="N2036" s="177">
        <f>IFERROR(_xll.qlIndexFixing(ONIndex1M,I2036,TRUE,_xll.ohTrigger(RecalcTrigger,Trigger1M)),NA())</f>
        <v>1.8170042472122061E-2</v>
      </c>
      <c r="O2036" s="44">
        <f>IFERROR(_xll.qlIndexFixing(ONIndex3M,I2036,TRUE,_xll.ohTrigger(RecalcTrigger,Trigger3M)),NA())</f>
        <v>1.8428824197300742E-2</v>
      </c>
      <c r="P2036" s="44">
        <f>IFERROR(_xll.qlIndexFixing(ONIndex6M,I2036,TRUE,_xll.ohTrigger(RecalcTrigger,Trigger6M)),NA())</f>
        <v>1.8579146889923237E-2</v>
      </c>
      <c r="Q2036" s="178">
        <f>IFERROR(_xll.qlIndexFixing(ONIndex1Y,I2036,TRUE,_xll.ohTrigger(RecalcTrigger,Trigger1Y)),NA())</f>
        <v>1.8820946138359274E-2</v>
      </c>
    </row>
    <row r="2037" spans="2:17" x14ac:dyDescent="0.2">
      <c r="B2037" s="39" t="s">
        <v>42</v>
      </c>
      <c r="D2037" s="42">
        <f>_xll.qlCalendarAdvance(Calendar,$D2036,B2037,"f",FALSE)</f>
        <v>53673</v>
      </c>
      <c r="E2037" s="172">
        <f>_xll.qlInterestRateIndexValueDate(IndexON,D2037)</f>
        <v>53673</v>
      </c>
      <c r="F2037" s="188">
        <f>IFERROR(_xll.qlIndexFixing(IndexON,D2037,TRUE,_xll.ohTrigger(RecalcTrigger,TriggerON)),NA())</f>
        <v>1.7697458884177175E-2</v>
      </c>
      <c r="H2037" s="42">
        <f>_xll.qlCalendarAdvance(Calendar,$H2036,B2037,"f",FALSE)</f>
        <v>53673</v>
      </c>
      <c r="I2037" s="172">
        <f>_xll.qlInterestRateIndexValueDate(Index1M,$H2037)</f>
        <v>53673</v>
      </c>
      <c r="J2037" s="177">
        <f>IFERROR(_xll.qlIndexFixing(Index1M,$H2037,TRUE,_xll.ohTrigger(RecalcTrigger,Trigger1M)),NA())</f>
        <v>1.8160218873218635E-2</v>
      </c>
      <c r="K2037" s="44">
        <f>IFERROR(_xll.qlIndexFixing(Index3M,H2037,TRUE,_xll.ohTrigger(RecalcTrigger,Trigger3M)),NA())</f>
        <v>1.8414778217645887E-2</v>
      </c>
      <c r="L2037" s="44">
        <f>IFERROR(_xll.qlIndexFixing(Index6M,$H2037,TRUE,_xll.ohTrigger(RecalcTrigger,Trigger6M)),NA())</f>
        <v>1.8559681226584593E-2</v>
      </c>
      <c r="M2037" s="178">
        <f>IFERROR(_xll.qlIndexFixing(Index1Y,$H2037,TRUE,_xll.ohTrigger(RecalcTrigger,Trigger1Y)),NA())</f>
        <v>1.879210521857777E-2</v>
      </c>
      <c r="N2037" s="177">
        <f>IFERROR(_xll.qlIndexFixing(ONIndex1M,I2037,TRUE,_xll.ohTrigger(RecalcTrigger,Trigger1M)),NA())</f>
        <v>1.8162645421190282E-2</v>
      </c>
      <c r="O2037" s="44">
        <f>IFERROR(_xll.qlIndexFixing(ONIndex3M,I2037,TRUE,_xll.ohTrigger(RecalcTrigger,Trigger3M)),NA())</f>
        <v>1.842126813243139E-2</v>
      </c>
      <c r="P2037" s="44">
        <f>IFERROR(_xll.qlIndexFixing(ONIndex6M,I2037,TRUE,_xll.ohTrigger(RecalcTrigger,Trigger6M)),NA())</f>
        <v>1.8571567899330343E-2</v>
      </c>
      <c r="Q2037" s="178">
        <f>IFERROR(_xll.qlIndexFixing(ONIndex1Y,I2037,TRUE,_xll.ohTrigger(RecalcTrigger,Trigger1Y)),NA())</f>
        <v>1.8813267611911266E-2</v>
      </c>
    </row>
    <row r="2038" spans="2:17" x14ac:dyDescent="0.2">
      <c r="B2038" s="39" t="s">
        <v>42</v>
      </c>
      <c r="D2038" s="42">
        <f>_xll.qlCalendarAdvance(Calendar,$D2037,B2038,"f",FALSE)</f>
        <v>53680</v>
      </c>
      <c r="E2038" s="172">
        <f>_xll.qlInterestRateIndexValueDate(IndexON,D2038)</f>
        <v>53680</v>
      </c>
      <c r="F2038" s="188">
        <f>IFERROR(_xll.qlIndexFixing(IndexON,D2038,TRUE,_xll.ohTrigger(RecalcTrigger,TriggerON)),NA())</f>
        <v>1.7690334850771761E-2</v>
      </c>
      <c r="H2038" s="42">
        <f>_xll.qlCalendarAdvance(Calendar,$H2037,B2038,"f",FALSE)</f>
        <v>53680</v>
      </c>
      <c r="I2038" s="172">
        <f>_xll.qlInterestRateIndexValueDate(Index1M,$H2038)</f>
        <v>53680</v>
      </c>
      <c r="J2038" s="177">
        <f>IFERROR(_xll.qlIndexFixing(Index1M,$H2038,TRUE,_xll.ohTrigger(RecalcTrigger,Trigger1M)),NA())</f>
        <v>1.8152838074836464E-2</v>
      </c>
      <c r="K2038" s="44">
        <f>IFERROR(_xll.qlIndexFixing(Index3M,H2038,TRUE,_xll.ohTrigger(RecalcTrigger,Trigger3M)),NA())</f>
        <v>1.8407267885221564E-2</v>
      </c>
      <c r="L2038" s="44">
        <f>IFERROR(_xll.qlIndexFixing(Index6M,$H2038,TRUE,_xll.ohTrigger(RecalcTrigger,Trigger6M)),NA())</f>
        <v>1.8552176756559114E-2</v>
      </c>
      <c r="M2038" s="178">
        <f>IFERROR(_xll.qlIndexFixing(Index1Y,$H2038,TRUE,_xll.ohTrigger(RecalcTrigger,Trigger1Y)),NA())</f>
        <v>1.8784553206531829E-2</v>
      </c>
      <c r="N2038" s="177">
        <f>IFERROR(_xll.qlIndexFixing(ONIndex1M,I2038,TRUE,_xll.ohTrigger(RecalcTrigger,Trigger1M)),NA())</f>
        <v>1.8155256886763782E-2</v>
      </c>
      <c r="O2038" s="44">
        <f>IFERROR(_xll.qlIndexFixing(ONIndex3M,I2038,TRUE,_xll.ohTrigger(RecalcTrigger,Trigger3M)),NA())</f>
        <v>1.8413722845825875E-2</v>
      </c>
      <c r="P2038" s="44">
        <f>IFERROR(_xll.qlIndexFixing(ONIndex6M,I2038,TRUE,_xll.ohTrigger(RecalcTrigger,Trigger6M)),NA())</f>
        <v>1.8563999171384848E-2</v>
      </c>
      <c r="Q2038" s="178">
        <f>IFERROR(_xll.qlIndexFixing(ONIndex1Y,I2038,TRUE,_xll.ohTrigger(RecalcTrigger,Trigger1Y)),NA())</f>
        <v>1.8805598915323518E-2</v>
      </c>
    </row>
    <row r="2039" spans="2:17" x14ac:dyDescent="0.2">
      <c r="B2039" s="39" t="s">
        <v>42</v>
      </c>
      <c r="D2039" s="42">
        <f>_xll.qlCalendarAdvance(Calendar,$D2038,B2039,"f",FALSE)</f>
        <v>53688</v>
      </c>
      <c r="E2039" s="172">
        <f>_xll.qlInterestRateIndexValueDate(IndexON,D2039)</f>
        <v>53688</v>
      </c>
      <c r="F2039" s="188">
        <f>IFERROR(_xll.qlIndexFixing(IndexON,D2039,TRUE,_xll.ohTrigger(RecalcTrigger,TriggerON)),NA())</f>
        <v>1.7682204532317725E-2</v>
      </c>
      <c r="H2039" s="42">
        <f>_xll.qlCalendarAdvance(Calendar,$H2038,B2039,"f",FALSE)</f>
        <v>53688</v>
      </c>
      <c r="I2039" s="172">
        <f>_xll.qlInterestRateIndexValueDate(Index1M,$H2039)</f>
        <v>53688</v>
      </c>
      <c r="J2039" s="177">
        <f>IFERROR(_xll.qlIndexFixing(Index1M,$H2039,TRUE,_xll.ohTrigger(RecalcTrigger,Trigger1M)),NA())</f>
        <v>1.8144488317806996E-2</v>
      </c>
      <c r="K2039" s="44">
        <f>IFERROR(_xll.qlIndexFixing(Index3M,H2039,TRUE,_xll.ohTrigger(RecalcTrigger,Trigger3M)),NA())</f>
        <v>1.8398697921931238E-2</v>
      </c>
      <c r="L2039" s="44">
        <f>IFERROR(_xll.qlIndexFixing(Index6M,$H2039,TRUE,_xll.ohTrigger(RecalcTrigger,Trigger6M)),NA())</f>
        <v>1.8543612935251259E-2</v>
      </c>
      <c r="M2039" s="178">
        <f>IFERROR(_xll.qlIndexFixing(Index1Y,$H2039,TRUE,_xll.ohTrigger(RecalcTrigger,Trigger1Y)),NA())</f>
        <v>1.8775934666058758E-2</v>
      </c>
      <c r="N2039" s="177">
        <f>IFERROR(_xll.qlIndexFixing(ONIndex1M,I2039,TRUE,_xll.ohTrigger(RecalcTrigger,Trigger1M)),NA())</f>
        <v>1.8146823275458912E-2</v>
      </c>
      <c r="O2039" s="44">
        <f>IFERROR(_xll.qlIndexFixing(ONIndex3M,I2039,TRUE,_xll.ohTrigger(RecalcTrigger,Trigger3M)),NA())</f>
        <v>1.8405112858930206E-2</v>
      </c>
      <c r="P2039" s="44">
        <f>IFERROR(_xll.qlIndexFixing(ONIndex6M,I2039,TRUE,_xll.ohTrigger(RecalcTrigger,Trigger6M)),NA())</f>
        <v>1.8555361762885303E-2</v>
      </c>
      <c r="Q2039" s="178">
        <f>IFERROR(_xll.qlIndexFixing(ONIndex1Y,I2039,TRUE,_xll.ohTrigger(RecalcTrigger,Trigger1Y)),NA())</f>
        <v>1.8796846727379135E-2</v>
      </c>
    </row>
    <row r="2040" spans="2:17" x14ac:dyDescent="0.2">
      <c r="B2040" s="39" t="s">
        <v>42</v>
      </c>
      <c r="D2040" s="42">
        <f>_xll.qlCalendarAdvance(Calendar,$D2039,B2040,"f",FALSE)</f>
        <v>53695</v>
      </c>
      <c r="E2040" s="172">
        <f>_xll.qlInterestRateIndexValueDate(IndexON,D2040)</f>
        <v>53695</v>
      </c>
      <c r="F2040" s="188">
        <f>IFERROR(_xll.qlIndexFixing(IndexON,D2040,TRUE,_xll.ohTrigger(RecalcTrigger,TriggerON)),NA())</f>
        <v>1.7675100508266484E-2</v>
      </c>
      <c r="H2040" s="42">
        <f>_xll.qlCalendarAdvance(Calendar,$H2039,B2040,"f",FALSE)</f>
        <v>53695</v>
      </c>
      <c r="I2040" s="172">
        <f>_xll.qlInterestRateIndexValueDate(Index1M,$H2040)</f>
        <v>53695</v>
      </c>
      <c r="J2040" s="177">
        <f>IFERROR(_xll.qlIndexFixing(Index1M,$H2040,TRUE,_xll.ohTrigger(RecalcTrigger,Trigger1M)),NA())</f>
        <v>1.8137125564027662E-2</v>
      </c>
      <c r="K2040" s="44">
        <f>IFERROR(_xll.qlIndexFixing(Index3M,H2040,TRUE,_xll.ohTrigger(RecalcTrigger,Trigger3M)),NA())</f>
        <v>1.8391210818527251E-2</v>
      </c>
      <c r="L2040" s="44">
        <f>IFERROR(_xll.qlIndexFixing(Index6M,$H2040,TRUE,_xll.ohTrigger(RecalcTrigger,Trigger6M)),NA())</f>
        <v>1.8536192376521671E-2</v>
      </c>
      <c r="M2040" s="178">
        <f>IFERROR(_xll.qlIndexFixing(Index1Y,$H2040,TRUE,_xll.ohTrigger(RecalcTrigger,Trigger1Y)),NA())</f>
        <v>1.8768404232027303E-2</v>
      </c>
      <c r="N2040" s="177">
        <f>IFERROR(_xll.qlIndexFixing(ONIndex1M,I2040,TRUE,_xll.ohTrigger(RecalcTrigger,Trigger1M)),NA())</f>
        <v>1.8139452990223459E-2</v>
      </c>
      <c r="O2040" s="44">
        <f>IFERROR(_xll.qlIndexFixing(ONIndex3M,I2040,TRUE,_xll.ohTrigger(RecalcTrigger,Trigger3M)),NA())</f>
        <v>1.8397590668407515E-2</v>
      </c>
      <c r="P2040" s="44">
        <f>IFERROR(_xll.qlIndexFixing(ONIndex6M,I2040,TRUE,_xll.ohTrigger(RecalcTrigger,Trigger6M)),NA())</f>
        <v>1.8547815026118686E-2</v>
      </c>
      <c r="Q2040" s="178">
        <f>IFERROR(_xll.qlIndexFixing(ONIndex1Y,I2040,TRUE,_xll.ohTrigger(RecalcTrigger,Trigger1Y)),NA())</f>
        <v>1.8789199095043951E-2</v>
      </c>
    </row>
    <row r="2041" spans="2:17" x14ac:dyDescent="0.2">
      <c r="B2041" s="39" t="s">
        <v>42</v>
      </c>
      <c r="D2041" s="42">
        <f>_xll.qlCalendarAdvance(Calendar,$D2040,B2041,"f",FALSE)</f>
        <v>53702</v>
      </c>
      <c r="E2041" s="172">
        <f>_xll.qlInterestRateIndexValueDate(IndexON,D2041)</f>
        <v>53702</v>
      </c>
      <c r="F2041" s="188">
        <f>IFERROR(_xll.qlIndexFixing(IndexON,D2041,TRUE,_xll.ohTrigger(RecalcTrigger,TriggerON)),NA())</f>
        <v>1.7668005821800392E-2</v>
      </c>
      <c r="H2041" s="42">
        <f>_xll.qlCalendarAdvance(Calendar,$H2040,B2041,"f",FALSE)</f>
        <v>53702</v>
      </c>
      <c r="I2041" s="172">
        <f>_xll.qlInterestRateIndexValueDate(Index1M,$H2041)</f>
        <v>53702</v>
      </c>
      <c r="J2041" s="177">
        <f>IFERROR(_xll.qlIndexFixing(Index1M,$H2041,TRUE,_xll.ohTrigger(RecalcTrigger,Trigger1M)),NA())</f>
        <v>1.8129771344317855E-2</v>
      </c>
      <c r="K2041" s="44">
        <f>IFERROR(_xll.qlIndexFixing(Index3M,H2041,TRUE,_xll.ohTrigger(RecalcTrigger,Trigger3M)),NA())</f>
        <v>1.8383734555237119E-2</v>
      </c>
      <c r="L2041" s="44">
        <f>IFERROR(_xll.qlIndexFixing(Index6M,$H2041,TRUE,_xll.ohTrigger(RecalcTrigger,Trigger6M)),NA())</f>
        <v>1.8528720179453711E-2</v>
      </c>
      <c r="M2041" s="178">
        <f>IFERROR(_xll.qlIndexFixing(Index1Y,$H2041,TRUE,_xll.ohTrigger(RecalcTrigger,Trigger1Y)),NA())</f>
        <v>1.8760883867386502E-2</v>
      </c>
      <c r="N2041" s="177">
        <f>IFERROR(_xll.qlIndexFixing(ONIndex1M,I2041,TRUE,_xll.ohTrigger(RecalcTrigger,Trigger1M)),NA())</f>
        <v>1.8132091221412239E-2</v>
      </c>
      <c r="O2041" s="44">
        <f>IFERROR(_xll.qlIndexFixing(ONIndex3M,I2041,TRUE,_xll.ohTrigger(RecalcTrigger,Trigger3M)),NA())</f>
        <v>1.8390079255986569E-2</v>
      </c>
      <c r="P2041" s="44">
        <f>IFERROR(_xll.qlIndexFixing(ONIndex6M,I2041,TRUE,_xll.ohTrigger(RecalcTrigger,Trigger6M)),NA())</f>
        <v>1.8540278551918421E-2</v>
      </c>
      <c r="Q2041" s="178">
        <f>IFERROR(_xll.qlIndexFixing(ONIndex1Y,I2041,TRUE,_xll.ohTrigger(RecalcTrigger,Trigger1Y)),NA())</f>
        <v>1.8781561292650073E-2</v>
      </c>
    </row>
    <row r="2042" spans="2:17" x14ac:dyDescent="0.2">
      <c r="B2042" s="39" t="s">
        <v>42</v>
      </c>
      <c r="D2042" s="42">
        <f>_xll.qlCalendarAdvance(Calendar,$D2041,B2042,"f",FALSE)</f>
        <v>53709</v>
      </c>
      <c r="E2042" s="172">
        <f>_xll.qlInterestRateIndexValueDate(IndexON,D2042)</f>
        <v>53709</v>
      </c>
      <c r="F2042" s="188">
        <f>IFERROR(_xll.qlIndexFixing(IndexON,D2042,TRUE,_xll.ohTrigger(RecalcTrigger,TriggerON)),NA())</f>
        <v>1.7660920473243635E-2</v>
      </c>
      <c r="H2042" s="42">
        <f>_xll.qlCalendarAdvance(Calendar,$H2041,B2042,"f",FALSE)</f>
        <v>53709</v>
      </c>
      <c r="I2042" s="172">
        <f>_xll.qlInterestRateIndexValueDate(Index1M,$H2042)</f>
        <v>53709</v>
      </c>
      <c r="J2042" s="177">
        <f>IFERROR(_xll.qlIndexFixing(Index1M,$H2042,TRUE,_xll.ohTrigger(RecalcTrigger,Trigger1M)),NA())</f>
        <v>1.8122425658662379E-2</v>
      </c>
      <c r="K2042" s="44">
        <f>IFERROR(_xll.qlIndexFixing(Index3M,H2042,TRUE,_xll.ohTrigger(RecalcTrigger,Trigger3M)),NA())</f>
        <v>1.8376269132004113E-2</v>
      </c>
      <c r="L2042" s="44">
        <f>IFERROR(_xll.qlIndexFixing(Index6M,$H2042,TRUE,_xll.ohTrigger(RecalcTrigger,Trigger6M)),NA())</f>
        <v>1.8521258365985092E-2</v>
      </c>
      <c r="M2042" s="178">
        <f>IFERROR(_xll.qlIndexFixing(Index1Y,$H2042,TRUE,_xll.ohTrigger(RecalcTrigger,Trigger1Y)),NA())</f>
        <v>1.8753373571912979E-2</v>
      </c>
      <c r="N2042" s="177">
        <f>IFERROR(_xll.qlIndexFixing(ONIndex1M,I2042,TRUE,_xll.ohTrigger(RecalcTrigger,Trigger1M)),NA())</f>
        <v>1.8124737968944205E-2</v>
      </c>
      <c r="O2042" s="44">
        <f>IFERROR(_xll.qlIndexFixing(ONIndex3M,I2042,TRUE,_xll.ohTrigger(RecalcTrigger,Trigger3M)),NA())</f>
        <v>1.8382578622072598E-2</v>
      </c>
      <c r="P2042" s="44">
        <f>IFERROR(_xll.qlIndexFixing(ONIndex6M,I2042,TRUE,_xll.ohTrigger(RecalcTrigger,Trigger6M)),NA())</f>
        <v>1.8532752340284508E-2</v>
      </c>
      <c r="Q2042" s="178">
        <f>IFERROR(_xll.qlIndexFixing(ONIndex1Y,I2042,TRUE,_xll.ohTrigger(RecalcTrigger,Trigger1Y)),NA())</f>
        <v>1.8773933320278546E-2</v>
      </c>
    </row>
    <row r="2043" spans="2:17" x14ac:dyDescent="0.2">
      <c r="B2043" s="39" t="s">
        <v>42</v>
      </c>
      <c r="D2043" s="42">
        <f>_xll.qlCalendarAdvance(Calendar,$D2042,B2043,"f",FALSE)</f>
        <v>53716</v>
      </c>
      <c r="E2043" s="172">
        <f>_xll.qlInterestRateIndexValueDate(IndexON,D2043)</f>
        <v>53716</v>
      </c>
      <c r="F2043" s="188">
        <f>IFERROR(_xll.qlIndexFixing(IndexON,D2043,TRUE,_xll.ohTrigger(RecalcTrigger,TriggerON)),NA())</f>
        <v>1.7653844462109936E-2</v>
      </c>
      <c r="H2043" s="42">
        <f>_xll.qlCalendarAdvance(Calendar,$H2042,B2043,"f",FALSE)</f>
        <v>53716</v>
      </c>
      <c r="I2043" s="172">
        <f>_xll.qlInterestRateIndexValueDate(Index1M,$H2043)</f>
        <v>53716</v>
      </c>
      <c r="J2043" s="177">
        <f>IFERROR(_xll.qlIndexFixing(Index1M,$H2043,TRUE,_xll.ohTrigger(RecalcTrigger,Trigger1M)),NA())</f>
        <v>1.811508850703844E-2</v>
      </c>
      <c r="K2043" s="44">
        <f>IFERROR(_xll.qlIndexFixing(Index3M,H2043,TRUE,_xll.ohTrigger(RecalcTrigger,Trigger3M)),NA())</f>
        <v>1.8368814548765194E-2</v>
      </c>
      <c r="L2043" s="44">
        <f>IFERROR(_xll.qlIndexFixing(Index6M,$H2043,TRUE,_xll.ohTrigger(RecalcTrigger,Trigger6M)),NA())</f>
        <v>1.8513806936001641E-2</v>
      </c>
      <c r="M2043" s="178">
        <f>IFERROR(_xll.qlIndexFixing(Index1Y,$H2043,TRUE,_xll.ohTrigger(RecalcTrigger,Trigger1Y)),NA())</f>
        <v>1.8745873345386466E-2</v>
      </c>
      <c r="N2043" s="177">
        <f>IFERROR(_xll.qlIndexFixing(ONIndex1M,I2043,TRUE,_xll.ohTrigger(RecalcTrigger,Trigger1M)),NA())</f>
        <v>1.8117393232900403E-2</v>
      </c>
      <c r="O2043" s="44">
        <f>IFERROR(_xll.qlIndexFixing(ONIndex3M,I2043,TRUE,_xll.ohTrigger(RecalcTrigger,Trigger3M)),NA())</f>
        <v>1.837508876609828E-2</v>
      </c>
      <c r="P2043" s="44">
        <f>IFERROR(_xll.qlIndexFixing(ONIndex6M,I2043,TRUE,_xll.ohTrigger(RecalcTrigger,Trigger6M)),NA())</f>
        <v>1.8525236391297994E-2</v>
      </c>
      <c r="Q2043" s="178">
        <f>IFERROR(_xll.qlIndexFixing(ONIndex1Y,I2043,TRUE,_xll.ohTrigger(RecalcTrigger,Trigger1Y)),NA())</f>
        <v>1.8766315178010418E-2</v>
      </c>
    </row>
    <row r="2044" spans="2:17" x14ac:dyDescent="0.2">
      <c r="B2044" s="39" t="s">
        <v>42</v>
      </c>
      <c r="D2044" s="42">
        <f>_xll.qlCalendarAdvance(Calendar,$D2043,B2044,"f",FALSE)</f>
        <v>53723</v>
      </c>
      <c r="E2044" s="172">
        <f>_xll.qlInterestRateIndexValueDate(IndexON,D2044)</f>
        <v>53723</v>
      </c>
      <c r="F2044" s="188">
        <f>IFERROR(_xll.qlIndexFixing(IndexON,D2044,TRUE,_xll.ohTrigger(RecalcTrigger,TriggerON)),NA())</f>
        <v>1.764677778888557E-2</v>
      </c>
      <c r="H2044" s="42">
        <f>_xll.qlCalendarAdvance(Calendar,$H2043,B2044,"f",FALSE)</f>
        <v>53723</v>
      </c>
      <c r="I2044" s="172">
        <f>_xll.qlInterestRateIndexValueDate(Index1M,$H2044)</f>
        <v>53723</v>
      </c>
      <c r="J2044" s="177">
        <f>IFERROR(_xll.qlIndexFixing(Index1M,$H2044,TRUE,_xll.ohTrigger(RecalcTrigger,Trigger1M)),NA())</f>
        <v>1.8108055159892777E-2</v>
      </c>
      <c r="K2044" s="44">
        <f>IFERROR(_xll.qlIndexFixing(Index3M,H2044,TRUE,_xll.ohTrigger(RecalcTrigger,Trigger3M)),NA())</f>
        <v>1.8361439335055622E-2</v>
      </c>
      <c r="L2044" s="44">
        <f>IFERROR(_xll.qlIndexFixing(Index6M,$H2044,TRUE,_xll.ohTrigger(RecalcTrigger,Trigger6M)),NA())</f>
        <v>1.8506365889388726E-2</v>
      </c>
      <c r="M2044" s="178">
        <f>IFERROR(_xll.qlIndexFixing(Index1Y,$H2044,TRUE,_xll.ohTrigger(RecalcTrigger,Trigger1Y)),NA())</f>
        <v>1.8738383187584917E-2</v>
      </c>
      <c r="N2044" s="177">
        <f>IFERROR(_xll.qlIndexFixing(ONIndex1M,I2044,TRUE,_xll.ohTrigger(RecalcTrigger,Trigger1M)),NA())</f>
        <v>1.8110057013118741E-2</v>
      </c>
      <c r="O2044" s="44">
        <f>IFERROR(_xll.qlIndexFixing(ONIndex3M,I2044,TRUE,_xll.ohTrigger(RecalcTrigger,Trigger3M)),NA())</f>
        <v>1.8367609688387798E-2</v>
      </c>
      <c r="P2044" s="44">
        <f>IFERROR(_xll.qlIndexFixing(ONIndex6M,I2044,TRUE,_xll.ohTrigger(RecalcTrigger,Trigger6M)),NA())</f>
        <v>1.8517730704958879E-2</v>
      </c>
      <c r="Q2044" s="178">
        <f>IFERROR(_xll.qlIndexFixing(ONIndex1Y,I2044,TRUE,_xll.ohTrigger(RecalcTrigger,Trigger1Y)),NA())</f>
        <v>1.8758706865602548E-2</v>
      </c>
    </row>
    <row r="2045" spans="2:17" x14ac:dyDescent="0.2">
      <c r="B2045" s="39" t="s">
        <v>42</v>
      </c>
      <c r="D2045" s="42">
        <f>_xll.qlCalendarAdvance(Calendar,$D2044,B2045,"f",FALSE)</f>
        <v>53730</v>
      </c>
      <c r="E2045" s="172">
        <f>_xll.qlInterestRateIndexValueDate(IndexON,D2045)</f>
        <v>53730</v>
      </c>
      <c r="F2045" s="188">
        <f>IFERROR(_xll.qlIndexFixing(IndexON,D2045,TRUE,_xll.ohTrigger(RecalcTrigger,TriggerON)),NA())</f>
        <v>1.7639720453165308E-2</v>
      </c>
      <c r="H2045" s="42">
        <f>_xll.qlCalendarAdvance(Calendar,$H2044,B2045,"f",FALSE)</f>
        <v>53730</v>
      </c>
      <c r="I2045" s="172">
        <f>_xll.qlInterestRateIndexValueDate(Index1M,$H2045)</f>
        <v>53730</v>
      </c>
      <c r="J2045" s="177">
        <f>IFERROR(_xll.qlIndexFixing(Index1M,$H2045,TRUE,_xll.ohTrigger(RecalcTrigger,Trigger1M)),NA())</f>
        <v>1.8100734089675576E-2</v>
      </c>
      <c r="K2045" s="44">
        <f>IFERROR(_xll.qlIndexFixing(Index3M,H2045,TRUE,_xll.ohTrigger(RecalcTrigger,Trigger3M)),NA())</f>
        <v>1.8354006030393152E-2</v>
      </c>
      <c r="L2045" s="44">
        <f>IFERROR(_xll.qlIndexFixing(Index6M,$H2045,TRUE,_xll.ohTrigger(RecalcTrigger,Trigger6M)),NA())</f>
        <v>1.8498935226033505E-2</v>
      </c>
      <c r="M2045" s="178">
        <f>IFERROR(_xll.qlIndexFixing(Index1Y,$H2045,TRUE,_xll.ohTrigger(RecalcTrigger,Trigger1Y)),NA())</f>
        <v>1.8730903098286289E-2</v>
      </c>
      <c r="N2045" s="177">
        <f>IFERROR(_xll.qlIndexFixing(ONIndex1M,I2045,TRUE,_xll.ohTrigger(RecalcTrigger,Trigger1M)),NA())</f>
        <v>1.8102729309842358E-2</v>
      </c>
      <c r="O2045" s="44">
        <f>IFERROR(_xll.qlIndexFixing(ONIndex3M,I2045,TRUE,_xll.ohTrigger(RecalcTrigger,Trigger3M)),NA())</f>
        <v>1.8360141388941154E-2</v>
      </c>
      <c r="P2045" s="44">
        <f>IFERROR(_xll.qlIndexFixing(ONIndex6M,I2045,TRUE,_xll.ohTrigger(RecalcTrigger,Trigger6M)),NA())</f>
        <v>1.8510235281186116E-2</v>
      </c>
      <c r="Q2045" s="178">
        <f>IFERROR(_xll.qlIndexFixing(ONIndex1Y,I2045,TRUE,_xll.ohTrigger(RecalcTrigger,Trigger1Y)),NA())</f>
        <v>1.875110838321703E-2</v>
      </c>
    </row>
    <row r="2046" spans="2:17" x14ac:dyDescent="0.2">
      <c r="B2046" s="39" t="s">
        <v>42</v>
      </c>
      <c r="D2046" s="42">
        <f>_xll.qlCalendarAdvance(Calendar,$D2045,B2046,"f",FALSE)</f>
        <v>53737</v>
      </c>
      <c r="E2046" s="172">
        <f>_xll.qlInterestRateIndexValueDate(IndexON,D2046)</f>
        <v>53737</v>
      </c>
      <c r="F2046" s="188">
        <f>IFERROR(_xll.qlIndexFixing(IndexON,D2046,TRUE,_xll.ohTrigger(RecalcTrigger,TriggerON)),NA())</f>
        <v>1.7632672455111242E-2</v>
      </c>
      <c r="H2046" s="42">
        <f>_xll.qlCalendarAdvance(Calendar,$H2045,B2046,"f",FALSE)</f>
        <v>53737</v>
      </c>
      <c r="I2046" s="172">
        <f>_xll.qlInterestRateIndexValueDate(Index1M,$H2046)</f>
        <v>53737</v>
      </c>
      <c r="J2046" s="177">
        <f>IFERROR(_xll.qlIndexFixing(Index1M,$H2046,TRUE,_xll.ohTrigger(RecalcTrigger,Trigger1M)),NA())</f>
        <v>1.8093421551171409E-2</v>
      </c>
      <c r="K2046" s="44">
        <f>IFERROR(_xll.qlIndexFixing(Index3M,H2046,TRUE,_xll.ohTrigger(RecalcTrigger,Trigger3M)),NA())</f>
        <v>1.8346583564858455E-2</v>
      </c>
      <c r="L2046" s="44">
        <f>IFERROR(_xll.qlIndexFixing(Index6M,$H2046,TRUE,_xll.ohTrigger(RecalcTrigger,Trigger6M)),NA())</f>
        <v>1.8491514945821803E-2</v>
      </c>
      <c r="M2046" s="178">
        <f>IFERROR(_xll.qlIndexFixing(Index1Y,$H2046,TRUE,_xll.ohTrigger(RecalcTrigger,Trigger1Y)),NA())</f>
        <v>1.8723433077270535E-2</v>
      </c>
      <c r="N2046" s="177">
        <f>IFERROR(_xll.qlIndexFixing(ONIndex1M,I2046,TRUE,_xll.ohTrigger(RecalcTrigger,Trigger1M)),NA())</f>
        <v>1.8095410122747069E-2</v>
      </c>
      <c r="O2046" s="44">
        <f>IFERROR(_xll.qlIndexFixing(ONIndex3M,I2046,TRUE,_xll.ohTrigger(RecalcTrigger,Trigger3M)),NA())</f>
        <v>1.8352683867596253E-2</v>
      </c>
      <c r="P2046" s="44">
        <f>IFERROR(_xll.qlIndexFixing(ONIndex6M,I2046,TRUE,_xll.ohTrigger(RecalcTrigger,Trigger6M)),NA())</f>
        <v>1.8502750119898659E-2</v>
      </c>
      <c r="Q2046" s="178">
        <f>IFERROR(_xll.qlIndexFixing(ONIndex1Y,I2046,TRUE,_xll.ohTrigger(RecalcTrigger,Trigger1Y)),NA())</f>
        <v>1.8743519730853864E-2</v>
      </c>
    </row>
    <row r="2047" spans="2:17" x14ac:dyDescent="0.2">
      <c r="B2047" s="39" t="s">
        <v>42</v>
      </c>
      <c r="D2047" s="42">
        <f>_xll.qlCalendarAdvance(Calendar,$D2046,B2047,"f",FALSE)</f>
        <v>53744</v>
      </c>
      <c r="E2047" s="172">
        <f>_xll.qlInterestRateIndexValueDate(IndexON,D2047)</f>
        <v>53744</v>
      </c>
      <c r="F2047" s="188">
        <f>IFERROR(_xll.qlIndexFixing(IndexON,D2047,TRUE,_xll.ohTrigger(RecalcTrigger,TriggerON)),NA())</f>
        <v>1.7625633794885465E-2</v>
      </c>
      <c r="H2047" s="42">
        <f>_xll.qlCalendarAdvance(Calendar,$H2046,B2047,"f",FALSE)</f>
        <v>53744</v>
      </c>
      <c r="I2047" s="172">
        <f>_xll.qlInterestRateIndexValueDate(Index1M,$H2047)</f>
        <v>53744</v>
      </c>
      <c r="J2047" s="177">
        <f>IFERROR(_xll.qlIndexFixing(Index1M,$H2047,TRUE,_xll.ohTrigger(RecalcTrigger,Trigger1M)),NA())</f>
        <v>1.8086117544365801E-2</v>
      </c>
      <c r="K2047" s="44">
        <f>IFERROR(_xll.qlIndexFixing(Index3M,H2047,TRUE,_xll.ohTrigger(RecalcTrigger,Trigger3M)),NA())</f>
        <v>1.8339171938391428E-2</v>
      </c>
      <c r="L2047" s="44">
        <f>IFERROR(_xll.qlIndexFixing(Index6M,$H2047,TRUE,_xll.ohTrigger(RecalcTrigger,Trigger6M)),NA())</f>
        <v>1.848410504864078E-2</v>
      </c>
      <c r="M2047" s="178">
        <f>IFERROR(_xll.qlIndexFixing(Index1Y,$H2047,TRUE,_xll.ohTrigger(RecalcTrigger,Trigger1Y)),NA())</f>
        <v>1.8715973124316276E-2</v>
      </c>
      <c r="N2047" s="177">
        <f>IFERROR(_xll.qlIndexFixing(ONIndex1M,I2047,TRUE,_xll.ohTrigger(RecalcTrigger,Trigger1M)),NA())</f>
        <v>1.8088099452076012E-2</v>
      </c>
      <c r="O2047" s="44">
        <f>IFERROR(_xll.qlIndexFixing(ONIndex3M,I2047,TRUE,_xll.ohTrigger(RecalcTrigger,Trigger3M)),NA())</f>
        <v>1.8345237124434144E-2</v>
      </c>
      <c r="P2047" s="44">
        <f>IFERROR(_xll.qlIndexFixing(ONIndex6M,I2047,TRUE,_xll.ohTrigger(RecalcTrigger,Trigger6M)),NA())</f>
        <v>1.84952752212586E-2</v>
      </c>
      <c r="Q2047" s="178">
        <f>IFERROR(_xll.qlIndexFixing(ONIndex1Y,I2047,TRUE,_xll.ohTrigger(RecalcTrigger,Trigger1Y)),NA())</f>
        <v>1.873594090826991E-2</v>
      </c>
    </row>
    <row r="2048" spans="2:17" x14ac:dyDescent="0.2">
      <c r="B2048" s="39" t="s">
        <v>42</v>
      </c>
      <c r="D2048" s="42">
        <f>_xll.qlCalendarAdvance(Calendar,$D2047,B2048,"f",FALSE)</f>
        <v>53751</v>
      </c>
      <c r="E2048" s="172">
        <f>_xll.qlInterestRateIndexValueDate(IndexON,D2048)</f>
        <v>53751</v>
      </c>
      <c r="F2048" s="188">
        <f>IFERROR(_xll.qlIndexFixing(IndexON,D2048,TRUE,_xll.ohTrigger(RecalcTrigger,TriggerON)),NA())</f>
        <v>1.7618604472244837E-2</v>
      </c>
      <c r="H2048" s="42">
        <f>_xll.qlCalendarAdvance(Calendar,$H2047,B2048,"f",FALSE)</f>
        <v>53751</v>
      </c>
      <c r="I2048" s="172">
        <f>_xll.qlInterestRateIndexValueDate(Index1M,$H2048)</f>
        <v>53751</v>
      </c>
      <c r="J2048" s="177">
        <f>IFERROR(_xll.qlIndexFixing(Index1M,$H2048,TRUE,_xll.ohTrigger(RecalcTrigger,Trigger1M)),NA())</f>
        <v>1.8078749209705224E-2</v>
      </c>
      <c r="K2048" s="44">
        <f>IFERROR(_xll.qlIndexFixing(Index3M,H2048,TRUE,_xll.ohTrigger(RecalcTrigger,Trigger3M)),NA())</f>
        <v>1.8331570498355178E-2</v>
      </c>
      <c r="L2048" s="44">
        <f>IFERROR(_xll.qlIndexFixing(Index6M,$H2048,TRUE,_xll.ohTrigger(RecalcTrigger,Trigger6M)),NA())</f>
        <v>1.8476588112655023E-2</v>
      </c>
      <c r="M2048" s="178">
        <f>IFERROR(_xll.qlIndexFixing(Index1Y,$H2048,TRUE,_xll.ohTrigger(RecalcTrigger,Trigger1Y)),NA())</f>
        <v>1.8708523239203689E-2</v>
      </c>
      <c r="N2048" s="177">
        <f>IFERROR(_xll.qlIndexFixing(ONIndex1M,I2048,TRUE,_xll.ohTrigger(RecalcTrigger,Trigger1M)),NA())</f>
        <v>1.8080797297748141E-2</v>
      </c>
      <c r="O2048" s="44">
        <f>IFERROR(_xll.qlIndexFixing(ONIndex3M,I2048,TRUE,_xll.ohTrigger(RecalcTrigger,Trigger3M)),NA())</f>
        <v>1.8337801159616918E-2</v>
      </c>
      <c r="P2048" s="44">
        <f>IFERROR(_xll.qlIndexFixing(ONIndex6M,I2048,TRUE,_xll.ohTrigger(RecalcTrigger,Trigger6M)),NA())</f>
        <v>1.8487810585184894E-2</v>
      </c>
      <c r="Q2048" s="178">
        <f>IFERROR(_xll.qlIndexFixing(ONIndex1Y,I2048,TRUE,_xll.ohTrigger(RecalcTrigger,Trigger1Y)),NA())</f>
        <v>1.8728371915870401E-2</v>
      </c>
    </row>
    <row r="2049" spans="2:17" x14ac:dyDescent="0.2">
      <c r="B2049" s="39" t="s">
        <v>42</v>
      </c>
      <c r="D2049" s="42">
        <f>_xll.qlCalendarAdvance(Calendar,$D2048,B2049,"f",FALSE)</f>
        <v>53758</v>
      </c>
      <c r="E2049" s="172">
        <f>_xll.qlInterestRateIndexValueDate(IndexON,D2049)</f>
        <v>53758</v>
      </c>
      <c r="F2049" s="188">
        <f>IFERROR(_xll.qlIndexFixing(IndexON,D2049,TRUE,_xll.ohTrigger(RecalcTrigger,TriggerON)),NA())</f>
        <v>1.7611584487189358E-2</v>
      </c>
      <c r="H2049" s="42">
        <f>_xll.qlCalendarAdvance(Calendar,$H2048,B2049,"f",FALSE)</f>
        <v>53758</v>
      </c>
      <c r="I2049" s="172">
        <f>_xll.qlInterestRateIndexValueDate(Index1M,$H2049)</f>
        <v>53758</v>
      </c>
      <c r="J2049" s="177">
        <f>IFERROR(_xll.qlIndexFixing(Index1M,$H2049,TRUE,_xll.ohTrigger(RecalcTrigger,Trigger1M)),NA())</f>
        <v>1.8071244811121295E-2</v>
      </c>
      <c r="K2049" s="44">
        <f>IFERROR(_xll.qlIndexFixing(Index3M,H2049,TRUE,_xll.ohTrigger(RecalcTrigger,Trigger3M)),NA())</f>
        <v>1.8324181762074988E-2</v>
      </c>
      <c r="L2049" s="44">
        <f>IFERROR(_xll.qlIndexFixing(Index6M,$H2049,TRUE,_xll.ohTrigger(RecalcTrigger,Trigger6M)),NA())</f>
        <v>1.8469024946583725E-2</v>
      </c>
      <c r="M2049" s="178">
        <f>IFERROR(_xll.qlIndexFixing(Index1Y,$H2049,TRUE,_xll.ohTrigger(RecalcTrigger,Trigger1Y)),NA())</f>
        <v>1.8700937413499916E-2</v>
      </c>
      <c r="N2049" s="177">
        <f>IFERROR(_xll.qlIndexFixing(ONIndex1M,I2049,TRUE,_xll.ohTrigger(RecalcTrigger,Trigger1M)),NA())</f>
        <v>1.8073503659844503E-2</v>
      </c>
      <c r="O2049" s="44">
        <f>IFERROR(_xll.qlIndexFixing(ONIndex3M,I2049,TRUE,_xll.ohTrigger(RecalcTrigger,Trigger3M)),NA())</f>
        <v>1.833037597282039E-2</v>
      </c>
      <c r="P2049" s="44">
        <f>IFERROR(_xll.qlIndexFixing(ONIndex6M,I2049,TRUE,_xll.ohTrigger(RecalcTrigger,Trigger6M)),NA())</f>
        <v>1.8480356211758586E-2</v>
      </c>
      <c r="Q2049" s="178">
        <f>IFERROR(_xll.qlIndexFixing(ONIndex1Y,I2049,TRUE,_xll.ohTrigger(RecalcTrigger,Trigger1Y)),NA())</f>
        <v>1.8720812753493243E-2</v>
      </c>
    </row>
    <row r="2050" spans="2:17" x14ac:dyDescent="0.2">
      <c r="B2050" s="39" t="s">
        <v>42</v>
      </c>
      <c r="D2050" s="42">
        <f>_xll.qlCalendarAdvance(Calendar,$D2049,B2050,"f",FALSE)</f>
        <v>53765</v>
      </c>
      <c r="E2050" s="172">
        <f>_xll.qlInterestRateIndexValueDate(IndexON,D2050)</f>
        <v>53765</v>
      </c>
      <c r="F2050" s="188">
        <f>IFERROR(_xll.qlIndexFixing(IndexON,D2050,TRUE,_xll.ohTrigger(RecalcTrigger,TriggerON)),NA())</f>
        <v>1.7604573839881121E-2</v>
      </c>
      <c r="H2050" s="42">
        <f>_xll.qlCalendarAdvance(Calendar,$H2049,B2050,"f",FALSE)</f>
        <v>53765</v>
      </c>
      <c r="I2050" s="172">
        <f>_xll.qlInterestRateIndexValueDate(Index1M,$H2050)</f>
        <v>53765</v>
      </c>
      <c r="J2050" s="177">
        <f>IFERROR(_xll.qlIndexFixing(Index1M,$H2050,TRUE,_xll.ohTrigger(RecalcTrigger,Trigger1M)),NA())</f>
        <v>1.8063895121689981E-2</v>
      </c>
      <c r="K2050" s="44">
        <f>IFERROR(_xll.qlIndexFixing(Index3M,H2050,TRUE,_xll.ohTrigger(RecalcTrigger,Trigger3M)),NA())</f>
        <v>1.8316803866751455E-2</v>
      </c>
      <c r="L2050" s="44">
        <f>IFERROR(_xll.qlIndexFixing(Index6M,$H2050,TRUE,_xll.ohTrigger(RecalcTrigger,Trigger6M)),NA())</f>
        <v>1.8461648048806623E-2</v>
      </c>
      <c r="M2050" s="178">
        <f>IFERROR(_xll.qlIndexFixing(Index1Y,$H2050,TRUE,_xll.ohTrigger(RecalcTrigger,Trigger1Y)),NA())</f>
        <v>1.8693508689643503E-2</v>
      </c>
      <c r="N2050" s="177">
        <f>IFERROR(_xll.qlIndexFixing(ONIndex1M,I2050,TRUE,_xll.ohTrigger(RecalcTrigger,Trigger1M)),NA())</f>
        <v>1.8066218538203005E-2</v>
      </c>
      <c r="O2050" s="44">
        <f>IFERROR(_xll.qlIndexFixing(ONIndex3M,I2050,TRUE,_xll.ohTrigger(RecalcTrigger,Trigger3M)),NA())</f>
        <v>1.8322961564287699E-2</v>
      </c>
      <c r="P2050" s="44">
        <f>IFERROR(_xll.qlIndexFixing(ONIndex6M,I2050,TRUE,_xll.ohTrigger(RecalcTrigger,Trigger6M)),NA())</f>
        <v>1.8472912100898631E-2</v>
      </c>
      <c r="Q2050" s="178">
        <f>IFERROR(_xll.qlIndexFixing(ONIndex1Y,I2050,TRUE,_xll.ohTrigger(RecalcTrigger,Trigger1Y)),NA())</f>
        <v>1.8713263420976345E-2</v>
      </c>
    </row>
    <row r="2051" spans="2:17" x14ac:dyDescent="0.2">
      <c r="B2051" s="39" t="s">
        <v>42</v>
      </c>
      <c r="D2051" s="42">
        <f>_xll.qlCalendarAdvance(Calendar,$D2050,B2051,"f",FALSE)</f>
        <v>53772</v>
      </c>
      <c r="E2051" s="172">
        <f>_xll.qlInterestRateIndexValueDate(IndexON,D2051)</f>
        <v>53772</v>
      </c>
      <c r="F2051" s="188">
        <f>IFERROR(_xll.qlIndexFixing(IndexON,D2051,TRUE,_xll.ohTrigger(RecalcTrigger,TriggerON)),NA())</f>
        <v>1.7597572530239081E-2</v>
      </c>
      <c r="H2051" s="42">
        <f>_xll.qlCalendarAdvance(Calendar,$H2050,B2051,"f",FALSE)</f>
        <v>53772</v>
      </c>
      <c r="I2051" s="172">
        <f>_xll.qlInterestRateIndexValueDate(Index1M,$H2051)</f>
        <v>53772</v>
      </c>
      <c r="J2051" s="177">
        <f>IFERROR(_xll.qlIndexFixing(Index1M,$H2051,TRUE,_xll.ohTrigger(RecalcTrigger,Trigger1M)),NA())</f>
        <v>1.8056698517353656E-2</v>
      </c>
      <c r="K2051" s="44">
        <f>IFERROR(_xll.qlIndexFixing(Index3M,H2051,TRUE,_xll.ohTrigger(RecalcTrigger,Trigger3M)),NA())</f>
        <v>1.8309436812322919E-2</v>
      </c>
      <c r="L2051" s="44">
        <f>IFERROR(_xll.qlIndexFixing(Index6M,$H2051,TRUE,_xll.ohTrigger(RecalcTrigger,Trigger6M)),NA())</f>
        <v>1.8454281536919116E-2</v>
      </c>
      <c r="M2051" s="178">
        <f>IFERROR(_xll.qlIndexFixing(Index1Y,$H2051,TRUE,_xll.ohTrigger(RecalcTrigger,Trigger1Y)),NA())</f>
        <v>1.8686090034899051E-2</v>
      </c>
      <c r="N2051" s="177">
        <f>IFERROR(_xll.qlIndexFixing(ONIndex1M,I2051,TRUE,_xll.ohTrigger(RecalcTrigger,Trigger1M)),NA())</f>
        <v>1.8058941932985739E-2</v>
      </c>
      <c r="O2051" s="44">
        <f>IFERROR(_xll.qlIndexFixing(ONIndex3M,I2051,TRUE,_xll.ohTrigger(RecalcTrigger,Trigger3M)),NA())</f>
        <v>1.8315557933937798E-2</v>
      </c>
      <c r="P2051" s="44">
        <f>IFERROR(_xll.qlIndexFixing(ONIndex6M,I2051,TRUE,_xll.ohTrigger(RecalcTrigger,Trigger6M)),NA())</f>
        <v>1.8465478252523981E-2</v>
      </c>
      <c r="Q2051" s="178">
        <f>IFERROR(_xll.qlIndexFixing(ONIndex1Y,I2051,TRUE,_xll.ohTrigger(RecalcTrigger,Trigger1Y)),NA())</f>
        <v>1.8705723918400752E-2</v>
      </c>
    </row>
    <row r="2052" spans="2:17" x14ac:dyDescent="0.2">
      <c r="B2052" s="39" t="s">
        <v>42</v>
      </c>
      <c r="D2052" s="42">
        <f>_xll.qlCalendarAdvance(Calendar,$D2051,B2052,"f",FALSE)</f>
        <v>53779</v>
      </c>
      <c r="E2052" s="172">
        <f>_xll.qlInterestRateIndexValueDate(IndexON,D2052)</f>
        <v>53779</v>
      </c>
      <c r="F2052" s="188">
        <f>IFERROR(_xll.qlIndexFixing(IndexON,D2052,TRUE,_xll.ohTrigger(RecalcTrigger,TriggerON)),NA())</f>
        <v>1.7590580558263236E-2</v>
      </c>
      <c r="H2052" s="42">
        <f>_xll.qlCalendarAdvance(Calendar,$H2051,B2052,"f",FALSE)</f>
        <v>53779</v>
      </c>
      <c r="I2052" s="172">
        <f>_xll.qlInterestRateIndexValueDate(Index1M,$H2052)</f>
        <v>53779</v>
      </c>
      <c r="J2052" s="177">
        <f>IFERROR(_xll.qlIndexFixing(Index1M,$H2052,TRUE,_xll.ohTrigger(RecalcTrigger,Trigger1M)),NA())</f>
        <v>1.8049438171309461E-2</v>
      </c>
      <c r="K2052" s="44">
        <f>IFERROR(_xll.qlIndexFixing(Index3M,H2052,TRUE,_xll.ohTrigger(RecalcTrigger,Trigger3M)),NA())</f>
        <v>1.830208059873123E-2</v>
      </c>
      <c r="L2052" s="44">
        <f>IFERROR(_xll.qlIndexFixing(Index6M,$H2052,TRUE,_xll.ohTrigger(RecalcTrigger,Trigger6M)),NA())</f>
        <v>1.8446925410805306E-2</v>
      </c>
      <c r="M2052" s="178">
        <f>IFERROR(_xll.qlIndexFixing(Index1Y,$H2052,TRUE,_xll.ohTrigger(RecalcTrigger,Trigger1Y)),NA())</f>
        <v>1.8678681449046327E-2</v>
      </c>
      <c r="N2052" s="177">
        <f>IFERROR(_xll.qlIndexFixing(ONIndex1M,I2052,TRUE,_xll.ohTrigger(RecalcTrigger,Trigger1M)),NA())</f>
        <v>1.805167384411166E-2</v>
      </c>
      <c r="O2052" s="44">
        <f>IFERROR(_xll.qlIndexFixing(ONIndex3M,I2052,TRUE,_xll.ohTrigger(RecalcTrigger,Trigger3M)),NA())</f>
        <v>1.8308165081851735E-2</v>
      </c>
      <c r="P2052" s="44">
        <f>IFERROR(_xll.qlIndexFixing(ONIndex6M,I2052,TRUE,_xll.ohTrigger(RecalcTrigger,Trigger6M)),NA())</f>
        <v>1.8458054666877777E-2</v>
      </c>
      <c r="Q2052" s="178">
        <f>IFERROR(_xll.qlIndexFixing(ONIndex1Y,I2052,TRUE,_xll.ohTrigger(RecalcTrigger,Trigger1Y)),NA())</f>
        <v>1.8698194246009603E-2</v>
      </c>
    </row>
    <row r="2053" spans="2:17" x14ac:dyDescent="0.2">
      <c r="B2053" s="39" t="s">
        <v>42</v>
      </c>
      <c r="D2053" s="42">
        <f>_xll.qlCalendarAdvance(Calendar,$D2052,B2053,"f",FALSE)</f>
        <v>53786</v>
      </c>
      <c r="E2053" s="172">
        <f>_xll.qlInterestRateIndexValueDate(IndexON,D2053)</f>
        <v>53786</v>
      </c>
      <c r="F2053" s="188">
        <f>IFERROR(_xll.qlIndexFixing(IndexON,D2053,TRUE,_xll.ohTrigger(RecalcTrigger,TriggerON)),NA())</f>
        <v>1.7583597924034633E-2</v>
      </c>
      <c r="H2053" s="42">
        <f>_xll.qlCalendarAdvance(Calendar,$H2052,B2053,"f",FALSE)</f>
        <v>53786</v>
      </c>
      <c r="I2053" s="172">
        <f>_xll.qlInterestRateIndexValueDate(Index1M,$H2053)</f>
        <v>53786</v>
      </c>
      <c r="J2053" s="177">
        <f>IFERROR(_xll.qlIndexFixing(Index1M,$H2053,TRUE,_xll.ohTrigger(RecalcTrigger,Trigger1M)),NA())</f>
        <v>1.8042114835873872E-2</v>
      </c>
      <c r="K2053" s="44">
        <f>IFERROR(_xll.qlIndexFixing(Index3M,H2053,TRUE,_xll.ohTrigger(RecalcTrigger,Trigger3M)),NA())</f>
        <v>1.829480004615968E-2</v>
      </c>
      <c r="L2053" s="44">
        <f>IFERROR(_xll.qlIndexFixing(Index6M,$H2053,TRUE,_xll.ohTrigger(RecalcTrigger,Trigger6M)),NA())</f>
        <v>1.8439749988595856E-2</v>
      </c>
      <c r="M2053" s="178">
        <f>IFERROR(_xll.qlIndexFixing(Index1Y,$H2053,TRUE,_xll.ohTrigger(RecalcTrigger,Trigger1Y)),NA())</f>
        <v>1.8671235697739749E-2</v>
      </c>
      <c r="N2053" s="177">
        <f>IFERROR(_xll.qlIndexFixing(ONIndex1M,I2053,TRUE,_xll.ohTrigger(RecalcTrigger,Trigger1M)),NA())</f>
        <v>1.8044414271418674E-2</v>
      </c>
      <c r="O2053" s="44">
        <f>IFERROR(_xll.qlIndexFixing(ONIndex3M,I2053,TRUE,_xll.ohTrigger(RecalcTrigger,Trigger3M)),NA())</f>
        <v>1.8300783007867416E-2</v>
      </c>
      <c r="P2053" s="44">
        <f>IFERROR(_xll.qlIndexFixing(ONIndex6M,I2053,TRUE,_xll.ohTrigger(RecalcTrigger,Trigger6M)),NA())</f>
        <v>1.8450641343716878E-2</v>
      </c>
      <c r="Q2053" s="178">
        <f>IFERROR(_xll.qlIndexFixing(ONIndex1Y,I2053,TRUE,_xll.ohTrigger(RecalcTrigger,Trigger1Y)),NA())</f>
        <v>1.8690674403397667E-2</v>
      </c>
    </row>
    <row r="2054" spans="2:17" x14ac:dyDescent="0.2">
      <c r="B2054" s="39" t="s">
        <v>42</v>
      </c>
      <c r="D2054" s="42">
        <f>_xll.qlCalendarAdvance(Calendar,$D2053,B2054,"f",FALSE)</f>
        <v>53793</v>
      </c>
      <c r="E2054" s="172">
        <f>_xll.qlInterestRateIndexValueDate(IndexON,D2054)</f>
        <v>53793</v>
      </c>
      <c r="F2054" s="188">
        <f>IFERROR(_xll.qlIndexFixing(IndexON,D2054,TRUE,_xll.ohTrigger(RecalcTrigger,TriggerON)),NA())</f>
        <v>1.7576326670173614E-2</v>
      </c>
      <c r="H2054" s="42">
        <f>_xll.qlCalendarAdvance(Calendar,$H2053,B2054,"f",FALSE)</f>
        <v>53793</v>
      </c>
      <c r="I2054" s="172">
        <f>_xll.qlInterestRateIndexValueDate(Index1M,$H2054)</f>
        <v>53793</v>
      </c>
      <c r="J2054" s="177">
        <f>IFERROR(_xll.qlIndexFixing(Index1M,$H2054,TRUE,_xll.ohTrigger(RecalcTrigger,Trigger1M)),NA())</f>
        <v>1.8034943080819273E-2</v>
      </c>
      <c r="K2054" s="44">
        <f>IFERROR(_xll.qlIndexFixing(Index3M,H2054,TRUE,_xll.ohTrigger(RecalcTrigger,Trigger3M)),NA())</f>
        <v>1.8287465106474634E-2</v>
      </c>
      <c r="L2054" s="44">
        <f>IFERROR(_xll.qlIndexFixing(Index6M,$H2054,TRUE,_xll.ohTrigger(RecalcTrigger,Trigger6M)),NA())</f>
        <v>1.8432413514924539E-2</v>
      </c>
      <c r="M2054" s="178">
        <f>IFERROR(_xll.qlIndexFixing(Index1Y,$H2054,TRUE,_xll.ohTrigger(RecalcTrigger,Trigger1Y)),NA())</f>
        <v>1.8663894483132486E-2</v>
      </c>
      <c r="N2054" s="177">
        <f>IFERROR(_xll.qlIndexFixing(ONIndex1M,I2054,TRUE,_xll.ohTrigger(RecalcTrigger,Trigger1M)),NA())</f>
        <v>1.803687558277467E-2</v>
      </c>
      <c r="O2054" s="44">
        <f>IFERROR(_xll.qlIndexFixing(ONIndex3M,I2054,TRUE,_xll.ohTrigger(RecalcTrigger,Trigger3M)),NA())</f>
        <v>1.8293141190003137E-2</v>
      </c>
      <c r="P2054" s="44">
        <f>IFERROR(_xll.qlIndexFixing(ONIndex6M,I2054,TRUE,_xll.ohTrigger(RecalcTrigger,Trigger6M)),NA())</f>
        <v>1.8442988736793398E-2</v>
      </c>
      <c r="Q2054" s="178">
        <f>IFERROR(_xll.qlIndexFixing(ONIndex1Y,I2054,TRUE,_xll.ohTrigger(RecalcTrigger,Trigger1Y)),NA())</f>
        <v>1.8682932999040558E-2</v>
      </c>
    </row>
    <row r="2055" spans="2:17" x14ac:dyDescent="0.2">
      <c r="B2055" s="39" t="s">
        <v>42</v>
      </c>
      <c r="D2055" s="42">
        <f>_xll.qlCalendarAdvance(Calendar,$D2054,B2055,"f",FALSE)</f>
        <v>53800</v>
      </c>
      <c r="E2055" s="172">
        <f>_xll.qlInterestRateIndexValueDate(IndexON,D2055)</f>
        <v>53800</v>
      </c>
      <c r="F2055" s="188">
        <f>IFERROR(_xll.qlIndexFixing(IndexON,D2055,TRUE,_xll.ohTrigger(RecalcTrigger,TriggerON)),NA())</f>
        <v>1.7569660668413922E-2</v>
      </c>
      <c r="H2055" s="42">
        <f>_xll.qlCalendarAdvance(Calendar,$H2054,B2055,"f",FALSE)</f>
        <v>53800</v>
      </c>
      <c r="I2055" s="172">
        <f>_xll.qlInterestRateIndexValueDate(Index1M,$H2055)</f>
        <v>53800</v>
      </c>
      <c r="J2055" s="177">
        <f>IFERROR(_xll.qlIndexFixing(Index1M,$H2055,TRUE,_xll.ohTrigger(RecalcTrigger,Trigger1M)),NA())</f>
        <v>1.8027708336340355E-2</v>
      </c>
      <c r="K2055" s="44">
        <f>IFERROR(_xll.qlIndexFixing(Index3M,H2055,TRUE,_xll.ohTrigger(RecalcTrigger,Trigger3M)),NA())</f>
        <v>1.8280141006762597E-2</v>
      </c>
      <c r="L2055" s="44">
        <f>IFERROR(_xll.qlIndexFixing(Index6M,$H2055,TRUE,_xll.ohTrigger(RecalcTrigger,Trigger6M)),NA())</f>
        <v>1.8425087424702096E-2</v>
      </c>
      <c r="M2055" s="178">
        <f>IFERROR(_xll.qlIndexFixing(Index1Y,$H2055,TRUE,_xll.ohTrigger(RecalcTrigger,Trigger1Y)),NA())</f>
        <v>1.8656516102630902E-2</v>
      </c>
      <c r="N2055" s="177">
        <f>IFERROR(_xll.qlIndexFixing(ONIndex1M,I2055,TRUE,_xll.ohTrigger(RecalcTrigger,Trigger1M)),NA())</f>
        <v>1.8029920675548539E-2</v>
      </c>
      <c r="O2055" s="44">
        <f>IFERROR(_xll.qlIndexFixing(ONIndex3M,I2055,TRUE,_xll.ohTrigger(RecalcTrigger,Trigger3M)),NA())</f>
        <v>1.828605119444715E-2</v>
      </c>
      <c r="P2055" s="44">
        <f>IFERROR(_xll.qlIndexFixing(ONIndex6M,I2055,TRUE,_xll.ohTrigger(RecalcTrigger,Trigger6M)),NA())</f>
        <v>1.8435845485175184E-2</v>
      </c>
      <c r="Q2055" s="178">
        <f>IFERROR(_xll.qlIndexFixing(ONIndex1Y,I2055,TRUE,_xll.ohTrigger(RecalcTrigger,Trigger1Y)),NA())</f>
        <v>1.867566420824085E-2</v>
      </c>
    </row>
    <row r="2056" spans="2:17" x14ac:dyDescent="0.2">
      <c r="B2056" s="39" t="s">
        <v>42</v>
      </c>
      <c r="D2056" s="42">
        <f>_xll.qlCalendarAdvance(Calendar,$D2055,B2056,"f",FALSE)</f>
        <v>53807</v>
      </c>
      <c r="E2056" s="172">
        <f>_xll.qlInterestRateIndexValueDate(IndexON,D2056)</f>
        <v>53807</v>
      </c>
      <c r="F2056" s="188">
        <f>IFERROR(_xll.qlIndexFixing(IndexON,D2056,TRUE,_xll.ohTrigger(RecalcTrigger,TriggerON)),NA())</f>
        <v>1.7562706047102861E-2</v>
      </c>
      <c r="H2056" s="42">
        <f>_xll.qlCalendarAdvance(Calendar,$H2055,B2056,"f",FALSE)</f>
        <v>53807</v>
      </c>
      <c r="I2056" s="172">
        <f>_xll.qlInterestRateIndexValueDate(Index1M,$H2056)</f>
        <v>53807</v>
      </c>
      <c r="J2056" s="177">
        <f>IFERROR(_xll.qlIndexFixing(Index1M,$H2056,TRUE,_xll.ohTrigger(RecalcTrigger,Trigger1M)),NA())</f>
        <v>1.802041135983334E-2</v>
      </c>
      <c r="K2056" s="44">
        <f>IFERROR(_xll.qlIndexFixing(Index3M,H2056,TRUE,_xll.ohTrigger(RecalcTrigger,Trigger3M)),NA())</f>
        <v>1.8272827746964787E-2</v>
      </c>
      <c r="L2056" s="44">
        <f>IFERROR(_xll.qlIndexFixing(Index6M,$H2056,TRUE,_xll.ohTrigger(RecalcTrigger,Trigger6M)),NA())</f>
        <v>1.8417771717815595E-2</v>
      </c>
      <c r="M2056" s="178">
        <f>IFERROR(_xll.qlIndexFixing(Index1Y,$H2056,TRUE,_xll.ohTrigger(RecalcTrigger,Trigger1Y)),NA())</f>
        <v>1.8649147790140107E-2</v>
      </c>
      <c r="N2056" s="177">
        <f>IFERROR(_xll.qlIndexFixing(ONIndex1M,I2056,TRUE,_xll.ohTrigger(RecalcTrigger,Trigger1M)),NA())</f>
        <v>1.8022686651966158E-2</v>
      </c>
      <c r="O2056" s="44">
        <f>IFERROR(_xll.qlIndexFixing(ONIndex3M,I2056,TRUE,_xll.ohTrigger(RecalcTrigger,Trigger3M)),NA())</f>
        <v>1.8278701455173296E-2</v>
      </c>
      <c r="P2056" s="44">
        <f>IFERROR(_xll.qlIndexFixing(ONIndex6M,I2056,TRUE,_xll.ohTrigger(RecalcTrigger,Trigger6M)),NA())</f>
        <v>1.8428462949875435E-2</v>
      </c>
      <c r="Q2056" s="178">
        <f>IFERROR(_xll.qlIndexFixing(ONIndex1Y,I2056,TRUE,_xll.ohTrigger(RecalcTrigger,Trigger1Y)),NA())</f>
        <v>1.8668173855614922E-2</v>
      </c>
    </row>
    <row r="2057" spans="2:17" x14ac:dyDescent="0.2">
      <c r="B2057" s="39" t="s">
        <v>42</v>
      </c>
      <c r="D2057" s="42">
        <f>_xll.qlCalendarAdvance(Calendar,$D2056,B2057,"f",FALSE)</f>
        <v>53814</v>
      </c>
      <c r="E2057" s="172">
        <f>_xll.qlInterestRateIndexValueDate(IndexON,D2057)</f>
        <v>53814</v>
      </c>
      <c r="F2057" s="188">
        <f>IFERROR(_xll.qlIndexFixing(IndexON,D2057,TRUE,_xll.ohTrigger(RecalcTrigger,TriggerON)),NA())</f>
        <v>1.7555760763457995E-2</v>
      </c>
      <c r="H2057" s="42">
        <f>_xll.qlCalendarAdvance(Calendar,$H2056,B2057,"f",FALSE)</f>
        <v>53814</v>
      </c>
      <c r="I2057" s="172">
        <f>_xll.qlInterestRateIndexValueDate(Index1M,$H2057)</f>
        <v>53814</v>
      </c>
      <c r="J2057" s="177">
        <f>IFERROR(_xll.qlIndexFixing(Index1M,$H2057,TRUE,_xll.ohTrigger(RecalcTrigger,Trigger1M)),NA())</f>
        <v>1.8013264448836358E-2</v>
      </c>
      <c r="K2057" s="44">
        <f>IFERROR(_xll.qlIndexFixing(Index3M,H2057,TRUE,_xll.ohTrigger(RecalcTrigger,Trigger3M)),NA())</f>
        <v>1.8265462141215719E-2</v>
      </c>
      <c r="L2057" s="44">
        <f>IFERROR(_xll.qlIndexFixing(Index6M,$H2057,TRUE,_xll.ohTrigger(RecalcTrigger,Trigger6M)),NA())</f>
        <v>1.8410300562808929E-2</v>
      </c>
      <c r="M2057" s="178">
        <f>IFERROR(_xll.qlIndexFixing(Index1Y,$H2057,TRUE,_xll.ohTrigger(RecalcTrigger,Trigger1Y)),NA())</f>
        <v>1.8641743694337777E-2</v>
      </c>
      <c r="N2057" s="177">
        <f>IFERROR(_xll.qlIndexFixing(ONIndex1M,I2057,TRUE,_xll.ohTrigger(RecalcTrigger,Trigger1M)),NA())</f>
        <v>1.8015461144889056E-2</v>
      </c>
      <c r="O2057" s="44">
        <f>IFERROR(_xll.qlIndexFixing(ONIndex3M,I2057,TRUE,_xll.ohTrigger(RecalcTrigger,Trigger3M)),NA())</f>
        <v>1.827136249392014E-2</v>
      </c>
      <c r="P2057" s="44">
        <f>IFERROR(_xll.qlIndexFixing(ONIndex6M,I2057,TRUE,_xll.ohTrigger(RecalcTrigger,Trigger6M)),NA())</f>
        <v>1.8421090677060992E-2</v>
      </c>
      <c r="Q2057" s="178">
        <f>IFERROR(_xll.qlIndexFixing(ONIndex1Y,I2057,TRUE,_xll.ohTrigger(RecalcTrigger,Trigger1Y)),NA())</f>
        <v>1.8660693333011347E-2</v>
      </c>
    </row>
    <row r="2058" spans="2:17" x14ac:dyDescent="0.2">
      <c r="B2058" s="39" t="s">
        <v>42</v>
      </c>
      <c r="D2058" s="42">
        <f>_xll.qlCalendarAdvance(Calendar,$D2057,B2058,"f",FALSE)</f>
        <v>53821</v>
      </c>
      <c r="E2058" s="172">
        <f>_xll.qlInterestRateIndexValueDate(IndexON,D2058)</f>
        <v>53821</v>
      </c>
      <c r="F2058" s="188">
        <f>IFERROR(_xll.qlIndexFixing(IndexON,D2058,TRUE,_xll.ohTrigger(RecalcTrigger,TriggerON)),NA())</f>
        <v>1.7548824817560371E-2</v>
      </c>
      <c r="H2058" s="42">
        <f>_xll.qlCalendarAdvance(Calendar,$H2057,B2058,"f",FALSE)</f>
        <v>53821</v>
      </c>
      <c r="I2058" s="172">
        <f>_xll.qlInterestRateIndexValueDate(Index1M,$H2058)</f>
        <v>53821</v>
      </c>
      <c r="J2058" s="177">
        <f>IFERROR(_xll.qlIndexFixing(Index1M,$H2058,TRUE,_xll.ohTrigger(RecalcTrigger,Trigger1M)),NA())</f>
        <v>1.8006055305780887E-2</v>
      </c>
      <c r="K2058" s="44">
        <f>IFERROR(_xll.qlIndexFixing(Index3M,H2058,TRUE,_xll.ohTrigger(RecalcTrigger,Trigger3M)),NA())</f>
        <v>1.8258170971383637E-2</v>
      </c>
      <c r="L2058" s="44">
        <f>IFERROR(_xll.qlIndexFixing(Index6M,$H2058,TRUE,_xll.ohTrigger(RecalcTrigger,Trigger6M)),NA())</f>
        <v>1.8403006748918524E-2</v>
      </c>
      <c r="M2058" s="178">
        <f>IFERROR(_xll.qlIndexFixing(Index1Y,$H2058,TRUE,_xll.ohTrigger(RecalcTrigger,Trigger1Y)),NA())</f>
        <v>1.8634441368312594E-2</v>
      </c>
      <c r="N2058" s="177">
        <f>IFERROR(_xll.qlIndexFixing(ONIndex1M,I2058,TRUE,_xll.ohTrigger(RecalcTrigger,Trigger1M)),NA())</f>
        <v>1.800824415415514E-2</v>
      </c>
      <c r="O2058" s="44">
        <f>IFERROR(_xll.qlIndexFixing(ONIndex3M,I2058,TRUE,_xll.ohTrigger(RecalcTrigger,Trigger3M)),NA())</f>
        <v>1.8264034310930821E-2</v>
      </c>
      <c r="P2058" s="44">
        <f>IFERROR(_xll.qlIndexFixing(ONIndex6M,I2058,TRUE,_xll.ohTrigger(RecalcTrigger,Trigger6M)),NA())</f>
        <v>1.8413728666812901E-2</v>
      </c>
      <c r="Q2058" s="178">
        <f>IFERROR(_xll.qlIndexFixing(ONIndex1Y,I2058,TRUE,_xll.ohTrigger(RecalcTrigger,Trigger1Y)),NA())</f>
        <v>1.8653222640430123E-2</v>
      </c>
    </row>
    <row r="2059" spans="2:17" x14ac:dyDescent="0.2">
      <c r="B2059" s="39" t="s">
        <v>42</v>
      </c>
      <c r="D2059" s="42">
        <f>_xll.qlCalendarAdvance(Calendar,$D2058,B2059,"f",FALSE)</f>
        <v>53828</v>
      </c>
      <c r="E2059" s="172">
        <f>_xll.qlInterestRateIndexValueDate(IndexON,D2059)</f>
        <v>53828</v>
      </c>
      <c r="F2059" s="188">
        <f>IFERROR(_xll.qlIndexFixing(IndexON,D2059,TRUE,_xll.ohTrigger(RecalcTrigger,TriggerON)),NA())</f>
        <v>1.7541898209247897E-2</v>
      </c>
      <c r="H2059" s="42">
        <f>_xll.qlCalendarAdvance(Calendar,$H2058,B2059,"f",FALSE)</f>
        <v>53828</v>
      </c>
      <c r="I2059" s="172">
        <f>_xll.qlInterestRateIndexValueDate(Index1M,$H2059)</f>
        <v>53828</v>
      </c>
      <c r="J2059" s="177">
        <f>IFERROR(_xll.qlIndexFixing(Index1M,$H2059,TRUE,_xll.ohTrigger(RecalcTrigger,Trigger1M)),NA())</f>
        <v>1.7998854696493552E-2</v>
      </c>
      <c r="K2059" s="44">
        <f>IFERROR(_xll.qlIndexFixing(Index3M,H2059,TRUE,_xll.ohTrigger(RecalcTrigger,Trigger3M)),NA())</f>
        <v>1.8250890641969962E-2</v>
      </c>
      <c r="L2059" s="44">
        <f>IFERROR(_xll.qlIndexFixing(Index6M,$H2059,TRUE,_xll.ohTrigger(RecalcTrigger,Trigger6M)),NA())</f>
        <v>1.8395723319997444E-2</v>
      </c>
      <c r="M2059" s="178">
        <f>IFERROR(_xll.qlIndexFixing(Index1Y,$H2059,TRUE,_xll.ohTrigger(RecalcTrigger,Trigger1Y)),NA())</f>
        <v>1.8627103258537829E-2</v>
      </c>
      <c r="N2059" s="177">
        <f>IFERROR(_xll.qlIndexFixing(ONIndex1M,I2059,TRUE,_xll.ohTrigger(RecalcTrigger,Trigger1M)),NA())</f>
        <v>1.8001035679602317E-2</v>
      </c>
      <c r="O2059" s="44">
        <f>IFERROR(_xll.qlIndexFixing(ONIndex3M,I2059,TRUE,_xll.ohTrigger(RecalcTrigger,Trigger3M)),NA())</f>
        <v>1.8256716906124293E-2</v>
      </c>
      <c r="P2059" s="44">
        <f>IFERROR(_xll.qlIndexFixing(ONIndex6M,I2059,TRUE,_xll.ohTrigger(RecalcTrigger,Trigger6M)),NA())</f>
        <v>1.8406376919131162E-2</v>
      </c>
      <c r="Q2059" s="178">
        <f>IFERROR(_xll.qlIndexFixing(ONIndex1Y,I2059,TRUE,_xll.ohTrigger(RecalcTrigger,Trigger1Y)),NA())</f>
        <v>1.8645761777709158E-2</v>
      </c>
    </row>
    <row r="2060" spans="2:17" x14ac:dyDescent="0.2">
      <c r="B2060" s="39" t="s">
        <v>42</v>
      </c>
      <c r="D2060" s="42">
        <f>_xll.qlCalendarAdvance(Calendar,$D2059,B2060,"f",FALSE)</f>
        <v>53835</v>
      </c>
      <c r="E2060" s="172">
        <f>_xll.qlInterestRateIndexValueDate(IndexON,D2060)</f>
        <v>53835</v>
      </c>
      <c r="F2060" s="188">
        <f>IFERROR(_xll.qlIndexFixing(IndexON,D2060,TRUE,_xll.ohTrigger(RecalcTrigger,TriggerON)),NA())</f>
        <v>1.7534980938601619E-2</v>
      </c>
      <c r="H2060" s="42">
        <f>_xll.qlCalendarAdvance(Calendar,$H2059,B2060,"f",FALSE)</f>
        <v>53835</v>
      </c>
      <c r="I2060" s="172">
        <f>_xll.qlInterestRateIndexValueDate(Index1M,$H2060)</f>
        <v>53835</v>
      </c>
      <c r="J2060" s="177">
        <f>IFERROR(_xll.qlIndexFixing(Index1M,$H2060,TRUE,_xll.ohTrigger(RecalcTrigger,Trigger1M)),NA())</f>
        <v>1.7991662620969288E-2</v>
      </c>
      <c r="K2060" s="44">
        <f>IFERROR(_xll.qlIndexFixing(Index3M,H2060,TRUE,_xll.ohTrigger(RecalcTrigger,Trigger3M)),NA())</f>
        <v>1.8243621152914787E-2</v>
      </c>
      <c r="L2060" s="44">
        <f>IFERROR(_xll.qlIndexFixing(Index6M,$H2060,TRUE,_xll.ohTrigger(RecalcTrigger,Trigger6M)),NA())</f>
        <v>1.8388450275930664E-2</v>
      </c>
      <c r="M2060" s="178">
        <f>IFERROR(_xll.qlIndexFixing(Index1Y,$H2060,TRUE,_xll.ohTrigger(RecalcTrigger,Trigger1Y)),NA())</f>
        <v>1.8619730408775761E-2</v>
      </c>
      <c r="N2060" s="177">
        <f>IFERROR(_xll.qlIndexFixing(ONIndex1M,I2060,TRUE,_xll.ohTrigger(RecalcTrigger,Trigger1M)),NA())</f>
        <v>1.799383572163582E-2</v>
      </c>
      <c r="O2060" s="44">
        <f>IFERROR(_xll.qlIndexFixing(ONIndex3M,I2060,TRUE,_xll.ohTrigger(RecalcTrigger,Trigger3M)),NA())</f>
        <v>1.8249410279500555E-2</v>
      </c>
      <c r="P2060" s="44">
        <f>IFERROR(_xll.qlIndexFixing(ONIndex6M,I2060,TRUE,_xll.ohTrigger(RecalcTrigger,Trigger6M)),NA())</f>
        <v>1.8399035434096822E-2</v>
      </c>
      <c r="Q2060" s="178">
        <f>IFERROR(_xll.qlIndexFixing(ONIndex1Y,I2060,TRUE,_xll.ohTrigger(RecalcTrigger,Trigger1Y)),NA())</f>
        <v>1.8638310745010545E-2</v>
      </c>
    </row>
    <row r="2061" spans="2:17" x14ac:dyDescent="0.2">
      <c r="B2061" s="39" t="s">
        <v>42</v>
      </c>
      <c r="D2061" s="42">
        <f>_xll.qlCalendarAdvance(Calendar,$D2060,B2061,"f",FALSE)</f>
        <v>53842</v>
      </c>
      <c r="E2061" s="172">
        <f>_xll.qlInterestRateIndexValueDate(IndexON,D2061)</f>
        <v>53842</v>
      </c>
      <c r="F2061" s="188">
        <f>IFERROR(_xll.qlIndexFixing(IndexON,D2061,TRUE,_xll.ohTrigger(RecalcTrigger,TriggerON)),NA())</f>
        <v>1.7528073005702582E-2</v>
      </c>
      <c r="H2061" s="42">
        <f>_xll.qlCalendarAdvance(Calendar,$H2060,B2061,"f",FALSE)</f>
        <v>53842</v>
      </c>
      <c r="I2061" s="172">
        <f>_xll.qlInterestRateIndexValueDate(Index1M,$H2061)</f>
        <v>53842</v>
      </c>
      <c r="J2061" s="177">
        <f>IFERROR(_xll.qlIndexFixing(Index1M,$H2061,TRUE,_xll.ohTrigger(RecalcTrigger,Trigger1M)),NA())</f>
        <v>1.7984687688732324E-2</v>
      </c>
      <c r="K2061" s="44">
        <f>IFERROR(_xll.qlIndexFixing(Index3M,H2061,TRUE,_xll.ohTrigger(RecalcTrigger,Trigger3M)),NA())</f>
        <v>1.8236362504159973E-2</v>
      </c>
      <c r="L2061" s="44">
        <f>IFERROR(_xll.qlIndexFixing(Index6M,$H2061,TRUE,_xll.ohTrigger(RecalcTrigger,Trigger6M)),NA())</f>
        <v>1.8381348929465965E-2</v>
      </c>
      <c r="M2061" s="178">
        <f>IFERROR(_xll.qlIndexFixing(Index1Y,$H2061,TRUE,_xll.ohTrigger(RecalcTrigger,Trigger1Y)),NA())</f>
        <v>1.8612590806579954E-2</v>
      </c>
      <c r="N2061" s="177">
        <f>IFERROR(_xll.qlIndexFixing(ONIndex1M,I2061,TRUE,_xll.ohTrigger(RecalcTrigger,Trigger1M)),NA())</f>
        <v>1.7986644279850417E-2</v>
      </c>
      <c r="O2061" s="44">
        <f>IFERROR(_xll.qlIndexFixing(ONIndex3M,I2061,TRUE,_xll.ohTrigger(RecalcTrigger,Trigger3M)),NA())</f>
        <v>1.8242114430978562E-2</v>
      </c>
      <c r="P2061" s="44">
        <f>IFERROR(_xll.qlIndexFixing(ONIndex6M,I2061,TRUE,_xll.ohTrigger(RecalcTrigger,Trigger6M)),NA())</f>
        <v>1.8391704211628834E-2</v>
      </c>
      <c r="Q2061" s="178">
        <f>IFERROR(_xll.qlIndexFixing(ONIndex1Y,I2061,TRUE,_xll.ohTrigger(RecalcTrigger,Trigger1Y)),NA())</f>
        <v>1.8630869542334283E-2</v>
      </c>
    </row>
    <row r="2062" spans="2:17" x14ac:dyDescent="0.2">
      <c r="B2062" s="39" t="s">
        <v>42</v>
      </c>
      <c r="D2062" s="42">
        <f>_xll.qlCalendarAdvance(Calendar,$D2061,B2062,"f",FALSE)</f>
        <v>53849</v>
      </c>
      <c r="E2062" s="172">
        <f>_xll.qlInterestRateIndexValueDate(IndexON,D2062)</f>
        <v>53849</v>
      </c>
      <c r="F2062" s="188">
        <f>IFERROR(_xll.qlIndexFixing(IndexON,D2062,TRUE,_xll.ohTrigger(RecalcTrigger,TriggerON)),NA())</f>
        <v>1.7521174410388696E-2</v>
      </c>
      <c r="H2062" s="42">
        <f>_xll.qlCalendarAdvance(Calendar,$H2061,B2062,"f",FALSE)</f>
        <v>53849</v>
      </c>
      <c r="I2062" s="172">
        <f>_xll.qlInterestRateIndexValueDate(Index1M,$H2062)</f>
        <v>53849</v>
      </c>
      <c r="J2062" s="177">
        <f>IFERROR(_xll.qlIndexFixing(Index1M,$H2062,TRUE,_xll.ohTrigger(RecalcTrigger,Trigger1M)),NA())</f>
        <v>1.7977304071126396E-2</v>
      </c>
      <c r="K2062" s="44">
        <f>IFERROR(_xll.qlIndexFixing(Index3M,H2062,TRUE,_xll.ohTrigger(RecalcTrigger,Trigger3M)),NA())</f>
        <v>1.8229114695643856E-2</v>
      </c>
      <c r="L2062" s="44">
        <f>IFERROR(_xll.qlIndexFixing(Index6M,$H2062,TRUE,_xll.ohTrigger(RecalcTrigger,Trigger6M)),NA())</f>
        <v>1.8374095520224388E-2</v>
      </c>
      <c r="M2062" s="178">
        <f>IFERROR(_xll.qlIndexFixing(Index1Y,$H2062,TRUE,_xll.ohTrigger(RecalcTrigger,Trigger1Y)),NA())</f>
        <v>1.8605149331148499E-2</v>
      </c>
      <c r="N2062" s="177">
        <f>IFERROR(_xll.qlIndexFixing(ONIndex1M,I2062,TRUE,_xll.ohTrigger(RecalcTrigger,Trigger1M)),NA())</f>
        <v>1.7979461354408199E-2</v>
      </c>
      <c r="O2062" s="44">
        <f>IFERROR(_xll.qlIndexFixing(ONIndex3M,I2062,TRUE,_xll.ohTrigger(RecalcTrigger,Trigger3M)),NA())</f>
        <v>1.8234829360720406E-2</v>
      </c>
      <c r="P2062" s="44">
        <f>IFERROR(_xll.qlIndexFixing(ONIndex6M,I2062,TRUE,_xll.ohTrigger(RecalcTrigger,Trigger6M)),NA())</f>
        <v>1.8384383251646153E-2</v>
      </c>
      <c r="Q2062" s="178">
        <f>IFERROR(_xll.qlIndexFixing(ONIndex1Y,I2062,TRUE,_xll.ohTrigger(RecalcTrigger,Trigger1Y)),NA())</f>
        <v>1.862343816951828E-2</v>
      </c>
    </row>
    <row r="2063" spans="2:17" x14ac:dyDescent="0.2">
      <c r="B2063" s="39" t="s">
        <v>42</v>
      </c>
      <c r="D2063" s="42">
        <f>_xll.qlCalendarAdvance(Calendar,$D2062,B2063,"f",FALSE)</f>
        <v>53856</v>
      </c>
      <c r="E2063" s="172">
        <f>_xll.qlInterestRateIndexValueDate(IndexON,D2063)</f>
        <v>53856</v>
      </c>
      <c r="F2063" s="188">
        <f>IFERROR(_xll.qlIndexFixing(IndexON,D2063,TRUE,_xll.ohTrigger(RecalcTrigger,TriggerON)),NA())</f>
        <v>1.7514285152741005E-2</v>
      </c>
      <c r="H2063" s="42">
        <f>_xll.qlCalendarAdvance(Calendar,$H2062,B2063,"f",FALSE)</f>
        <v>53856</v>
      </c>
      <c r="I2063" s="172">
        <f>_xll.qlInterestRateIndexValueDate(Index1M,$H2063)</f>
        <v>53856</v>
      </c>
      <c r="J2063" s="177">
        <f>IFERROR(_xll.qlIndexFixing(Index1M,$H2063,TRUE,_xll.ohTrigger(RecalcTrigger,Trigger1M)),NA())</f>
        <v>1.797013759678244E-2</v>
      </c>
      <c r="K2063" s="44">
        <f>IFERROR(_xll.qlIndexFixing(Index3M,H2063,TRUE,_xll.ohTrigger(RecalcTrigger,Trigger3M)),NA())</f>
        <v>1.822187772731005E-2</v>
      </c>
      <c r="L2063" s="44">
        <f>IFERROR(_xll.qlIndexFixing(Index6M,$H2063,TRUE,_xll.ohTrigger(RecalcTrigger,Trigger6M)),NA())</f>
        <v>1.8366852493531757E-2</v>
      </c>
      <c r="M2063" s="178">
        <f>IFERROR(_xll.qlIndexFixing(Index1Y,$H2063,TRUE,_xll.ohTrigger(RecalcTrigger,Trigger1Y)),NA())</f>
        <v>1.8597851488603677E-2</v>
      </c>
      <c r="N2063" s="177">
        <f>IFERROR(_xll.qlIndexFixing(ONIndex1M,I2063,TRUE,_xll.ohTrigger(RecalcTrigger,Trigger1M)),NA())</f>
        <v>1.7972286945471261E-2</v>
      </c>
      <c r="O2063" s="44">
        <f>IFERROR(_xll.qlIndexFixing(ONIndex3M,I2063,TRUE,_xll.ohTrigger(RecalcTrigger,Trigger3M)),NA())</f>
        <v>1.8227555068726087E-2</v>
      </c>
      <c r="P2063" s="44">
        <f>IFERROR(_xll.qlIndexFixing(ONIndex6M,I2063,TRUE,_xll.ohTrigger(RecalcTrigger,Trigger6M)),NA())</f>
        <v>1.8377072554391916E-2</v>
      </c>
      <c r="Q2063" s="178">
        <f>IFERROR(_xll.qlIndexFixing(ONIndex1Y,I2063,TRUE,_xll.ohTrigger(RecalcTrigger,Trigger1Y)),NA())</f>
        <v>1.861601662672463E-2</v>
      </c>
    </row>
    <row r="2064" spans="2:17" x14ac:dyDescent="0.2">
      <c r="B2064" s="39" t="s">
        <v>42</v>
      </c>
      <c r="D2064" s="42">
        <f>_xll.qlCalendarAdvance(Calendar,$D2063,B2064,"f",FALSE)</f>
        <v>53863</v>
      </c>
      <c r="E2064" s="172">
        <f>_xll.qlInterestRateIndexValueDate(IndexON,D2064)</f>
        <v>53863</v>
      </c>
      <c r="F2064" s="188">
        <f>IFERROR(_xll.qlIndexFixing(IndexON,D2064,TRUE,_xll.ohTrigger(RecalcTrigger,TriggerON)),NA())</f>
        <v>1.750740523275951E-2</v>
      </c>
      <c r="H2064" s="42">
        <f>_xll.qlCalendarAdvance(Calendar,$H2063,B2064,"f",FALSE)</f>
        <v>53863</v>
      </c>
      <c r="I2064" s="172">
        <f>_xll.qlInterestRateIndexValueDate(Index1M,$H2064)</f>
        <v>53863</v>
      </c>
      <c r="J2064" s="177">
        <f>IFERROR(_xll.qlIndexFixing(Index1M,$H2064,TRUE,_xll.ohTrigger(RecalcTrigger,Trigger1M)),NA())</f>
        <v>1.7962979656125574E-2</v>
      </c>
      <c r="K2064" s="44">
        <f>IFERROR(_xll.qlIndexFixing(Index3M,H2064,TRUE,_xll.ohTrigger(RecalcTrigger,Trigger3M)),NA())</f>
        <v>1.8214651599096895E-2</v>
      </c>
      <c r="L2064" s="44">
        <f>IFERROR(_xll.qlIndexFixing(Index6M,$H2064,TRUE,_xll.ohTrigger(RecalcTrigger,Trigger6M)),NA())</f>
        <v>1.83596198492747E-2</v>
      </c>
      <c r="M2064" s="178">
        <f>IFERROR(_xll.qlIndexFixing(Index1Y,$H2064,TRUE,_xll.ohTrigger(RecalcTrigger,Trigger1Y)),NA())</f>
        <v>1.8590563712322525E-2</v>
      </c>
      <c r="N2064" s="177">
        <f>IFERROR(_xll.qlIndexFixing(ONIndex1M,I2064,TRUE,_xll.ohTrigger(RecalcTrigger,Trigger1M)),NA())</f>
        <v>1.796512105263437E-2</v>
      </c>
      <c r="O2064" s="44">
        <f>IFERROR(_xll.qlIndexFixing(ONIndex3M,I2064,TRUE,_xll.ohTrigger(RecalcTrigger,Trigger3M)),NA())</f>
        <v>1.8220291554671419E-2</v>
      </c>
      <c r="P2064" s="44">
        <f>IFERROR(_xll.qlIndexFixing(ONIndex6M,I2064,TRUE,_xll.ohTrigger(RecalcTrigger,Trigger6M)),NA())</f>
        <v>1.8369772119541938E-2</v>
      </c>
      <c r="Q2064" s="178">
        <f>IFERROR(_xll.qlIndexFixing(ONIndex1Y,I2064,TRUE,_xll.ohTrigger(RecalcTrigger,Trigger1Y)),NA())</f>
        <v>1.860860491395333E-2</v>
      </c>
    </row>
    <row r="2065" spans="2:17" x14ac:dyDescent="0.2">
      <c r="B2065" s="39" t="s">
        <v>42</v>
      </c>
      <c r="D2065" s="42">
        <f>_xll.qlCalendarAdvance(Calendar,$D2064,B2065,"f",FALSE)</f>
        <v>53870</v>
      </c>
      <c r="E2065" s="172">
        <f>_xll.qlInterestRateIndexValueDate(IndexON,D2065)</f>
        <v>53870</v>
      </c>
      <c r="F2065" s="188">
        <f>IFERROR(_xll.qlIndexFixing(IndexON,D2065,TRUE,_xll.ohTrigger(RecalcTrigger,TriggerON)),NA())</f>
        <v>1.7500534650525257E-2</v>
      </c>
      <c r="H2065" s="42">
        <f>_xll.qlCalendarAdvance(Calendar,$H2064,B2065,"f",FALSE)</f>
        <v>53870</v>
      </c>
      <c r="I2065" s="172">
        <f>_xll.qlInterestRateIndexValueDate(Index1M,$H2065)</f>
        <v>53870</v>
      </c>
      <c r="J2065" s="177">
        <f>IFERROR(_xll.qlIndexFixing(Index1M,$H2065,TRUE,_xll.ohTrigger(RecalcTrigger,Trigger1M)),NA())</f>
        <v>1.7955830249153266E-2</v>
      </c>
      <c r="K2065" s="44">
        <f>IFERROR(_xll.qlIndexFixing(Index3M,H2065,TRUE,_xll.ohTrigger(RecalcTrigger,Trigger3M)),NA())</f>
        <v>1.820743631094977E-2</v>
      </c>
      <c r="L2065" s="44">
        <f>IFERROR(_xll.qlIndexFixing(Index6M,$H2065,TRUE,_xll.ohTrigger(RecalcTrigger,Trigger6M)),NA())</f>
        <v>1.8352397587341612E-2</v>
      </c>
      <c r="M2065" s="178">
        <f>IFERROR(_xll.qlIndexFixing(Index1Y,$H2065,TRUE,_xll.ohTrigger(RecalcTrigger,Trigger1Y)),NA())</f>
        <v>1.8583286002087453E-2</v>
      </c>
      <c r="N2065" s="177">
        <f>IFERROR(_xll.qlIndexFixing(ONIndex1M,I2065,TRUE,_xll.ohTrigger(RecalcTrigger,Trigger1M)),NA())</f>
        <v>1.7957963676383804E-2</v>
      </c>
      <c r="O2065" s="44">
        <f>IFERROR(_xll.qlIndexFixing(ONIndex3M,I2065,TRUE,_xll.ohTrigger(RecalcTrigger,Trigger3M)),NA())</f>
        <v>1.8213038819123728E-2</v>
      </c>
      <c r="P2065" s="44">
        <f>IFERROR(_xll.qlIndexFixing(ONIndex6M,I2065,TRUE,_xll.ohTrigger(RecalcTrigger,Trigger6M)),NA())</f>
        <v>1.8362481947420406E-2</v>
      </c>
      <c r="Q2065" s="178">
        <f>IFERROR(_xll.qlIndexFixing(ONIndex1Y,I2065,TRUE,_xll.ohTrigger(RecalcTrigger,Trigger1Y)),NA())</f>
        <v>1.8601203031123337E-2</v>
      </c>
    </row>
    <row r="2066" spans="2:17" x14ac:dyDescent="0.2">
      <c r="B2066" s="39" t="s">
        <v>42</v>
      </c>
      <c r="D2066" s="42">
        <f>_xll.qlCalendarAdvance(Calendar,$D2065,B2066,"f",FALSE)</f>
        <v>53877</v>
      </c>
      <c r="E2066" s="172">
        <f>_xll.qlInterestRateIndexValueDate(IndexON,D2066)</f>
        <v>53877</v>
      </c>
      <c r="F2066" s="188">
        <f>IFERROR(_xll.qlIndexFixing(IndexON,D2066,TRUE,_xll.ohTrigger(RecalcTrigger,TriggerON)),NA())</f>
        <v>1.7493673405795107E-2</v>
      </c>
      <c r="H2066" s="42">
        <f>_xll.qlCalendarAdvance(Calendar,$H2065,B2066,"f",FALSE)</f>
        <v>53877</v>
      </c>
      <c r="I2066" s="172">
        <f>_xll.qlInterestRateIndexValueDate(Index1M,$H2066)</f>
        <v>53877</v>
      </c>
      <c r="J2066" s="177">
        <f>IFERROR(_xll.qlIndexFixing(Index1M,$H2066,TRUE,_xll.ohTrigger(RecalcTrigger,Trigger1M)),NA())</f>
        <v>1.7948689375837656E-2</v>
      </c>
      <c r="K2066" s="44">
        <f>IFERROR(_xll.qlIndexFixing(Index3M,H2066,TRUE,_xll.ohTrigger(RecalcTrigger,Trigger3M)),NA())</f>
        <v>1.820023186280437E-2</v>
      </c>
      <c r="L2066" s="44">
        <f>IFERROR(_xll.qlIndexFixing(Index6M,$H2066,TRUE,_xll.ohTrigger(RecalcTrigger,Trigger6M)),NA())</f>
        <v>1.8345030087091079E-2</v>
      </c>
      <c r="M2066" s="178">
        <f>IFERROR(_xll.qlIndexFixing(Index1Y,$H2066,TRUE,_xll.ohTrigger(RecalcTrigger,Trigger1Y)),NA())</f>
        <v>1.8576018357681967E-2</v>
      </c>
      <c r="N2066" s="177">
        <f>IFERROR(_xll.qlIndexFixing(ONIndex1M,I2066,TRUE,_xll.ohTrigger(RecalcTrigger,Trigger1M)),NA())</f>
        <v>1.7950814816314331E-2</v>
      </c>
      <c r="O2066" s="44">
        <f>IFERROR(_xll.qlIndexFixing(ONIndex3M,I2066,TRUE,_xll.ohTrigger(RecalcTrigger,Trigger3M)),NA())</f>
        <v>1.8205796861515688E-2</v>
      </c>
      <c r="P2066" s="44">
        <f>IFERROR(_xll.qlIndexFixing(ONIndex6M,I2066,TRUE,_xll.ohTrigger(RecalcTrigger,Trigger6M)),NA())</f>
        <v>1.835520203778418E-2</v>
      </c>
      <c r="Q2066" s="178">
        <f>IFERROR(_xll.qlIndexFixing(ONIndex1Y,I2066,TRUE,_xll.ohTrigger(RecalcTrigger,Trigger1Y)),NA())</f>
        <v>1.8593810978315695E-2</v>
      </c>
    </row>
    <row r="2067" spans="2:17" x14ac:dyDescent="0.2">
      <c r="B2067" s="39" t="s">
        <v>42</v>
      </c>
      <c r="D2067" s="42">
        <f>_xll.qlCalendarAdvance(Calendar,$D2066,B2067,"f",FALSE)</f>
        <v>53884</v>
      </c>
      <c r="E2067" s="172">
        <f>_xll.qlInterestRateIndexValueDate(IndexON,D2067)</f>
        <v>53884</v>
      </c>
      <c r="F2067" s="188">
        <f>IFERROR(_xll.qlIndexFixing(IndexON,D2067,TRUE,_xll.ohTrigger(RecalcTrigger,TriggerON)),NA())</f>
        <v>1.7486821498731153E-2</v>
      </c>
      <c r="H2067" s="42">
        <f>_xll.qlCalendarAdvance(Calendar,$H2066,B2067,"f",FALSE)</f>
        <v>53884</v>
      </c>
      <c r="I2067" s="172">
        <f>_xll.qlInterestRateIndexValueDate(Index1M,$H2067)</f>
        <v>53884</v>
      </c>
      <c r="J2067" s="177">
        <f>IFERROR(_xll.qlIndexFixing(Index1M,$H2067,TRUE,_xll.ohTrigger(RecalcTrigger,Trigger1M)),NA())</f>
        <v>1.7941557036171146E-2</v>
      </c>
      <c r="K2067" s="44">
        <f>IFERROR(_xll.qlIndexFixing(Index3M,H2067,TRUE,_xll.ohTrigger(RecalcTrigger,Trigger3M)),NA())</f>
        <v>1.8193038254606071E-2</v>
      </c>
      <c r="L2067" s="44">
        <f>IFERROR(_xll.qlIndexFixing(Index6M,$H2067,TRUE,_xll.ohTrigger(RecalcTrigger,Trigger6M)),NA())</f>
        <v>1.833782973381699E-2</v>
      </c>
      <c r="M2067" s="178">
        <f>IFERROR(_xll.qlIndexFixing(Index1Y,$H2067,TRUE,_xll.ohTrigger(RecalcTrigger,Trigger1Y)),NA())</f>
        <v>1.8568760778889803E-2</v>
      </c>
      <c r="N2067" s="177">
        <f>IFERROR(_xll.qlIndexFixing(ONIndex1M,I2067,TRUE,_xll.ohTrigger(RecalcTrigger,Trigger1M)),NA())</f>
        <v>1.7943674472669091E-2</v>
      </c>
      <c r="O2067" s="44">
        <f>IFERROR(_xll.qlIndexFixing(ONIndex3M,I2067,TRUE,_xll.ohTrigger(RecalcTrigger,Trigger3M)),NA())</f>
        <v>1.8198565682171486E-2</v>
      </c>
      <c r="P2067" s="44">
        <f>IFERROR(_xll.qlIndexFixing(ONIndex6M,I2067,TRUE,_xll.ohTrigger(RecalcTrigger,Trigger6M)),NA())</f>
        <v>1.8347932390714305E-2</v>
      </c>
      <c r="Q2067" s="178">
        <f>IFERROR(_xll.qlIndexFixing(ONIndex1Y,I2067,TRUE,_xll.ohTrigger(RecalcTrigger,Trigger1Y)),NA())</f>
        <v>1.8586428755449358E-2</v>
      </c>
    </row>
    <row r="2068" spans="2:17" x14ac:dyDescent="0.2">
      <c r="B2068" s="39" t="s">
        <v>42</v>
      </c>
      <c r="D2068" s="42">
        <f>_xll.qlCalendarAdvance(Calendar,$D2067,B2068,"f",FALSE)</f>
        <v>53891</v>
      </c>
      <c r="E2068" s="172">
        <f>_xll.qlInterestRateIndexValueDate(IndexON,D2068)</f>
        <v>53891</v>
      </c>
      <c r="F2068" s="188">
        <f>IFERROR(_xll.qlIndexFixing(IndexON,D2068,TRUE,_xll.ohTrigger(RecalcTrigger,TriggerON)),NA())</f>
        <v>1.7479978929495488E-2</v>
      </c>
      <c r="H2068" s="42">
        <f>_xll.qlCalendarAdvance(Calendar,$H2067,B2068,"f",FALSE)</f>
        <v>53891</v>
      </c>
      <c r="I2068" s="172">
        <f>_xll.qlInterestRateIndexValueDate(Index1M,$H2068)</f>
        <v>53891</v>
      </c>
      <c r="J2068" s="177">
        <f>IFERROR(_xll.qlIndexFixing(Index1M,$H2068,TRUE,_xll.ohTrigger(RecalcTrigger,Trigger1M)),NA())</f>
        <v>1.7934433230130942E-2</v>
      </c>
      <c r="K2068" s="44">
        <f>IFERROR(_xll.qlIndexFixing(Index3M,H2068,TRUE,_xll.ohTrigger(RecalcTrigger,Trigger3M)),NA())</f>
        <v>1.8185855486294093E-2</v>
      </c>
      <c r="L2068" s="44">
        <f>IFERROR(_xll.qlIndexFixing(Index6M,$H2068,TRUE,_xll.ohTrigger(RecalcTrigger,Trigger6M)),NA())</f>
        <v>1.8330639764488694E-2</v>
      </c>
      <c r="M2068" s="178">
        <f>IFERROR(_xll.qlIndexFixing(Index1Y,$H2068,TRUE,_xll.ohTrigger(RecalcTrigger,Trigger1Y)),NA())</f>
        <v>1.8561513265494465E-2</v>
      </c>
      <c r="N2068" s="177">
        <f>IFERROR(_xll.qlIndexFixing(ONIndex1M,I2068,TRUE,_xll.ohTrigger(RecalcTrigger,Trigger1M)),NA())</f>
        <v>1.7936542645367037E-2</v>
      </c>
      <c r="O2068" s="44">
        <f>IFERROR(_xll.qlIndexFixing(ONIndex3M,I2068,TRUE,_xll.ohTrigger(RecalcTrigger,Trigger3M)),NA())</f>
        <v>1.8191345280929028E-2</v>
      </c>
      <c r="P2068" s="44">
        <f>IFERROR(_xll.qlIndexFixing(ONIndex6M,I2068,TRUE,_xll.ohTrigger(RecalcTrigger,Trigger6M)),NA())</f>
        <v>1.834067300629183E-2</v>
      </c>
      <c r="Q2068" s="178">
        <f>IFERROR(_xll.qlIndexFixing(ONIndex1Y,I2068,TRUE,_xll.ohTrigger(RecalcTrigger,Trigger1Y)),NA())</f>
        <v>1.8579056362524327E-2</v>
      </c>
    </row>
    <row r="2069" spans="2:17" x14ac:dyDescent="0.2">
      <c r="B2069" s="39" t="s">
        <v>42</v>
      </c>
      <c r="D2069" s="42">
        <f>_xll.qlCalendarAdvance(Calendar,$D2068,B2069,"f",FALSE)</f>
        <v>53898</v>
      </c>
      <c r="E2069" s="172">
        <f>_xll.qlInterestRateIndexValueDate(IndexON,D2069)</f>
        <v>53898</v>
      </c>
      <c r="F2069" s="188">
        <f>IFERROR(_xll.qlIndexFixing(IndexON,D2069,TRUE,_xll.ohTrigger(RecalcTrigger,TriggerON)),NA())</f>
        <v>1.7473145697844972E-2</v>
      </c>
      <c r="H2069" s="42">
        <f>_xll.qlCalendarAdvance(Calendar,$H2068,B2069,"f",FALSE)</f>
        <v>53898</v>
      </c>
      <c r="I2069" s="172">
        <f>_xll.qlInterestRateIndexValueDate(Index1M,$H2069)</f>
        <v>53898</v>
      </c>
      <c r="J2069" s="177">
        <f>IFERROR(_xll.qlIndexFixing(Index1M,$H2069,TRUE,_xll.ohTrigger(RecalcTrigger,Trigger1M)),NA())</f>
        <v>1.7927250532286942E-2</v>
      </c>
      <c r="K2069" s="44">
        <f>IFERROR(_xll.qlIndexFixing(Index3M,H2069,TRUE,_xll.ohTrigger(RecalcTrigger,Trigger3M)),NA())</f>
        <v>1.8178683557812055E-2</v>
      </c>
      <c r="L2069" s="44">
        <f>IFERROR(_xll.qlIndexFixing(Index6M,$H2069,TRUE,_xll.ohTrigger(RecalcTrigger,Trigger6M)),NA())</f>
        <v>1.8323460178992466E-2</v>
      </c>
      <c r="M2069" s="178">
        <f>IFERROR(_xll.qlIndexFixing(Index1Y,$H2069,TRUE,_xll.ohTrigger(RecalcTrigger,Trigger1Y)),NA())</f>
        <v>1.8554275817280128E-2</v>
      </c>
      <c r="N2069" s="177">
        <f>IFERROR(_xll.qlIndexFixing(ONIndex1M,I2069,TRUE,_xll.ohTrigger(RecalcTrigger,Trigger1M)),NA())</f>
        <v>1.7929419334327124E-2</v>
      </c>
      <c r="O2069" s="44">
        <f>IFERROR(_xll.qlIndexFixing(ONIndex3M,I2069,TRUE,_xll.ohTrigger(RecalcTrigger,Trigger3M)),NA())</f>
        <v>1.8184135658031453E-2</v>
      </c>
      <c r="P2069" s="44">
        <f>IFERROR(_xll.qlIndexFixing(ONIndex6M,I2069,TRUE,_xll.ohTrigger(RecalcTrigger,Trigger6M)),NA())</f>
        <v>1.833342388435466E-2</v>
      </c>
      <c r="Q2069" s="178">
        <f>IFERROR(_xll.qlIndexFixing(ONIndex1Y,I2069,TRUE,_xll.ohTrigger(RecalcTrigger,Trigger1Y)),NA())</f>
        <v>1.8571693799540601E-2</v>
      </c>
    </row>
    <row r="2070" spans="2:17" x14ac:dyDescent="0.2">
      <c r="B2070" s="39" t="s">
        <v>42</v>
      </c>
      <c r="D2070" s="42">
        <f>_xll.qlCalendarAdvance(Calendar,$D2069,B2070,"f",FALSE)</f>
        <v>53905</v>
      </c>
      <c r="E2070" s="172">
        <f>_xll.qlInterestRateIndexValueDate(IndexON,D2070)</f>
        <v>53905</v>
      </c>
      <c r="F2070" s="188">
        <f>IFERROR(_xll.qlIndexFixing(IndexON,D2070,TRUE,_xll.ohTrigger(RecalcTrigger,TriggerON)),NA())</f>
        <v>1.7466321803779605E-2</v>
      </c>
      <c r="H2070" s="42">
        <f>_xll.qlCalendarAdvance(Calendar,$H2069,B2070,"f",FALSE)</f>
        <v>53905</v>
      </c>
      <c r="I2070" s="172">
        <f>_xll.qlInterestRateIndexValueDate(Index1M,$H2070)</f>
        <v>53905</v>
      </c>
      <c r="J2070" s="177">
        <f>IFERROR(_xll.qlIndexFixing(Index1M,$H2070,TRUE,_xll.ohTrigger(RecalcTrigger,Trigger1M)),NA())</f>
        <v>1.7920211218883861E-2</v>
      </c>
      <c r="K2070" s="44">
        <f>IFERROR(_xll.qlIndexFixing(Index3M,H2070,TRUE,_xll.ohTrigger(RecalcTrigger,Trigger3M)),NA())</f>
        <v>1.8171522469098287E-2</v>
      </c>
      <c r="L2070" s="44">
        <f>IFERROR(_xll.qlIndexFixing(Index6M,$H2070,TRUE,_xll.ohTrigger(RecalcTrigger,Trigger6M)),NA())</f>
        <v>1.8316290977216324E-2</v>
      </c>
      <c r="M2070" s="178">
        <f>IFERROR(_xll.qlIndexFixing(Index1Y,$H2070,TRUE,_xll.ohTrigger(RecalcTrigger,Trigger1Y)),NA())</f>
        <v>1.8547048434031398E-2</v>
      </c>
      <c r="N2070" s="177">
        <f>IFERROR(_xll.qlIndexFixing(ONIndex1M,I2070,TRUE,_xll.ohTrigger(RecalcTrigger,Trigger1M)),NA())</f>
        <v>1.7922304539792488E-2</v>
      </c>
      <c r="O2070" s="44">
        <f>IFERROR(_xll.qlIndexFixing(ONIndex3M,I2070,TRUE,_xll.ohTrigger(RecalcTrigger,Trigger3M)),NA())</f>
        <v>1.8176936813154576E-2</v>
      </c>
      <c r="P2070" s="44">
        <f>IFERROR(_xll.qlIndexFixing(ONIndex6M,I2070,TRUE,_xll.ohTrigger(RecalcTrigger,Trigger6M)),NA())</f>
        <v>1.8326185025064889E-2</v>
      </c>
      <c r="Q2070" s="178">
        <f>IFERROR(_xll.qlIndexFixing(ONIndex1Y,I2070,TRUE,_xll.ohTrigger(RecalcTrigger,Trigger1Y)),NA())</f>
        <v>1.8564341066579226E-2</v>
      </c>
    </row>
    <row r="2071" spans="2:17" x14ac:dyDescent="0.2">
      <c r="B2071" s="39" t="s">
        <v>42</v>
      </c>
      <c r="D2071" s="42">
        <f>_xll.qlCalendarAdvance(Calendar,$D2070,B2071,"f",FALSE)</f>
        <v>53912</v>
      </c>
      <c r="E2071" s="172">
        <f>_xll.qlInterestRateIndexValueDate(IndexON,D2071)</f>
        <v>53912</v>
      </c>
      <c r="F2071" s="188">
        <f>IFERROR(_xll.qlIndexFixing(IndexON,D2071,TRUE,_xll.ohTrigger(RecalcTrigger,TriggerON)),NA())</f>
        <v>1.7459507247461481E-2</v>
      </c>
      <c r="H2071" s="42">
        <f>_xll.qlCalendarAdvance(Calendar,$H2070,B2071,"f",FALSE)</f>
        <v>53912</v>
      </c>
      <c r="I2071" s="172">
        <f>_xll.qlInterestRateIndexValueDate(Index1M,$H2071)</f>
        <v>53912</v>
      </c>
      <c r="J2071" s="177">
        <f>IFERROR(_xll.qlIndexFixing(Index1M,$H2071,TRUE,_xll.ohTrigger(RecalcTrigger,Trigger1M)),NA())</f>
        <v>1.7913113013638994E-2</v>
      </c>
      <c r="K2071" s="44">
        <f>IFERROR(_xll.qlIndexFixing(Index3M,H2071,TRUE,_xll.ohTrigger(RecalcTrigger,Trigger3M)),NA())</f>
        <v>1.8164372220097296E-2</v>
      </c>
      <c r="L2071" s="44">
        <f>IFERROR(_xll.qlIndexFixing(Index6M,$H2071,TRUE,_xll.ohTrigger(RecalcTrigger,Trigger6M)),NA())</f>
        <v>1.8309132159047847E-2</v>
      </c>
      <c r="M2071" s="178">
        <f>IFERROR(_xll.qlIndexFixing(Index1Y,$H2071,TRUE,_xll.ohTrigger(RecalcTrigger,Trigger1Y)),NA())</f>
        <v>1.8539831115533107E-2</v>
      </c>
      <c r="N2071" s="177">
        <f>IFERROR(_xll.qlIndexFixing(ONIndex1M,I2071,TRUE,_xll.ohTrigger(RecalcTrigger,Trigger1M)),NA())</f>
        <v>1.7915198261519993E-2</v>
      </c>
      <c r="O2071" s="44">
        <f>IFERROR(_xll.qlIndexFixing(ONIndex3M,I2071,TRUE,_xll.ohTrigger(RecalcTrigger,Trigger3M)),NA())</f>
        <v>1.8169748746541536E-2</v>
      </c>
      <c r="P2071" s="44">
        <f>IFERROR(_xll.qlIndexFixing(ONIndex6M,I2071,TRUE,_xll.ohTrigger(RecalcTrigger,Trigger6M)),NA())</f>
        <v>1.8318956428260424E-2</v>
      </c>
      <c r="Q2071" s="178">
        <f>IFERROR(_xll.qlIndexFixing(ONIndex1Y,I2071,TRUE,_xll.ohTrigger(RecalcTrigger,Trigger1Y)),NA())</f>
        <v>1.8556998163478111E-2</v>
      </c>
    </row>
    <row r="2072" spans="2:17" x14ac:dyDescent="0.2">
      <c r="B2072" s="39" t="s">
        <v>42</v>
      </c>
      <c r="D2072" s="42">
        <f>_xll.qlCalendarAdvance(Calendar,$D2071,B2072,"f",FALSE)</f>
        <v>53919</v>
      </c>
      <c r="E2072" s="172">
        <f>_xll.qlInterestRateIndexValueDate(IndexON,D2072)</f>
        <v>53919</v>
      </c>
      <c r="F2072" s="188">
        <f>IFERROR(_xll.qlIndexFixing(IndexON,D2072,TRUE,_xll.ohTrigger(RecalcTrigger,TriggerON)),NA())</f>
        <v>1.7452702028809552E-2</v>
      </c>
      <c r="H2072" s="42">
        <f>_xll.qlCalendarAdvance(Calendar,$H2071,B2072,"f",FALSE)</f>
        <v>53919</v>
      </c>
      <c r="I2072" s="172">
        <f>_xll.qlInterestRateIndexValueDate(Index1M,$H2072)</f>
        <v>53919</v>
      </c>
      <c r="J2072" s="177">
        <f>IFERROR(_xll.qlIndexFixing(Index1M,$H2072,TRUE,_xll.ohTrigger(RecalcTrigger,Trigger1M)),NA())</f>
        <v>1.7906023341962181E-2</v>
      </c>
      <c r="K2072" s="44">
        <f>IFERROR(_xll.qlIndexFixing(Index3M,H2072,TRUE,_xll.ohTrigger(RecalcTrigger,Trigger3M)),NA())</f>
        <v>1.8157232810749178E-2</v>
      </c>
      <c r="L2072" s="44">
        <f>IFERROR(_xll.qlIndexFixing(Index6M,$H2072,TRUE,_xll.ohTrigger(RecalcTrigger,Trigger6M)),NA())</f>
        <v>1.8301983724374617E-2</v>
      </c>
      <c r="M2072" s="178">
        <f>IFERROR(_xll.qlIndexFixing(Index1Y,$H2072,TRUE,_xll.ohTrigger(RecalcTrigger,Trigger1Y)),NA())</f>
        <v>1.8532623861570528E-2</v>
      </c>
      <c r="N2072" s="177">
        <f>IFERROR(_xll.qlIndexFixing(ONIndex1M,I2072,TRUE,_xll.ohTrigger(RecalcTrigger,Trigger1M)),NA())</f>
        <v>1.7908100499590685E-2</v>
      </c>
      <c r="O2072" s="44">
        <f>IFERROR(_xll.qlIndexFixing(ONIndex3M,I2072,TRUE,_xll.ohTrigger(RecalcTrigger,Trigger3M)),NA())</f>
        <v>1.8162571458111287E-2</v>
      </c>
      <c r="P2072" s="44">
        <f>IFERROR(_xll.qlIndexFixing(ONIndex6M,I2072,TRUE,_xll.ohTrigger(RecalcTrigger,Trigger6M)),NA())</f>
        <v>1.8311738094184404E-2</v>
      </c>
      <c r="Q2072" s="178">
        <f>IFERROR(_xll.qlIndexFixing(ONIndex1Y,I2072,TRUE,_xll.ohTrigger(RecalcTrigger,Trigger1Y)),NA())</f>
        <v>1.854966509056144E-2</v>
      </c>
    </row>
    <row r="2073" spans="2:17" x14ac:dyDescent="0.2">
      <c r="B2073" s="39" t="s">
        <v>42</v>
      </c>
      <c r="D2073" s="42">
        <f>_xll.qlCalendarAdvance(Calendar,$D2072,B2073,"f",FALSE)</f>
        <v>53926</v>
      </c>
      <c r="E2073" s="172">
        <f>_xll.qlInterestRateIndexValueDate(IndexON,D2073)</f>
        <v>53926</v>
      </c>
      <c r="F2073" s="188">
        <f>IFERROR(_xll.qlIndexFixing(IndexON,D2073,TRUE,_xll.ohTrigger(RecalcTrigger,TriggerON)),NA())</f>
        <v>1.7445906147742773E-2</v>
      </c>
      <c r="H2073" s="42">
        <f>_xll.qlCalendarAdvance(Calendar,$H2072,B2073,"f",FALSE)</f>
        <v>53926</v>
      </c>
      <c r="I2073" s="172">
        <f>_xll.qlInterestRateIndexValueDate(Index1M,$H2073)</f>
        <v>53926</v>
      </c>
      <c r="J2073" s="177">
        <f>IFERROR(_xll.qlIndexFixing(Index1M,$H2073,TRUE,_xll.ohTrigger(RecalcTrigger,Trigger1M)),NA())</f>
        <v>1.7898942203835692E-2</v>
      </c>
      <c r="K2073" s="44">
        <f>IFERROR(_xll.qlIndexFixing(Index3M,H2073,TRUE,_xll.ohTrigger(RecalcTrigger,Trigger3M)),NA())</f>
        <v>1.8150104240996667E-2</v>
      </c>
      <c r="L2073" s="44">
        <f>IFERROR(_xll.qlIndexFixing(Index6M,$H2073,TRUE,_xll.ohTrigger(RecalcTrigger,Trigger6M)),NA())</f>
        <v>1.8294845673082469E-2</v>
      </c>
      <c r="M2073" s="178">
        <f>IFERROR(_xll.qlIndexFixing(Index1Y,$H2073,TRUE,_xll.ohTrigger(RecalcTrigger,Trigger1Y)),NA())</f>
        <v>1.8525426671928493E-2</v>
      </c>
      <c r="N2073" s="177">
        <f>IFERROR(_xll.qlIndexFixing(ONIndex1M,I2073,TRUE,_xll.ohTrigger(RecalcTrigger,Trigger1M)),NA())</f>
        <v>1.7901011254004562E-2</v>
      </c>
      <c r="O2073" s="44">
        <f>IFERROR(_xll.qlIndexFixing(ONIndex3M,I2073,TRUE,_xll.ohTrigger(RecalcTrigger,Trigger3M)),NA())</f>
        <v>1.8155404947863829E-2</v>
      </c>
      <c r="P2073" s="44">
        <f>IFERROR(_xll.qlIndexFixing(ONIndex6M,I2073,TRUE,_xll.ohTrigger(RecalcTrigger,Trigger6M)),NA())</f>
        <v>1.8304530022512644E-2</v>
      </c>
      <c r="Q2073" s="178">
        <f>IFERROR(_xll.qlIndexFixing(ONIndex1Y,I2073,TRUE,_xll.ohTrigger(RecalcTrigger,Trigger1Y)),NA())</f>
        <v>1.8542341847423982E-2</v>
      </c>
    </row>
    <row r="2074" spans="2:17" x14ac:dyDescent="0.2">
      <c r="B2074" s="39" t="s">
        <v>42</v>
      </c>
      <c r="D2074" s="42">
        <f>_xll.qlCalendarAdvance(Calendar,$D2073,B2074,"f",FALSE)</f>
        <v>53933</v>
      </c>
      <c r="E2074" s="172">
        <f>_xll.qlInterestRateIndexValueDate(IndexON,D2074)</f>
        <v>53933</v>
      </c>
      <c r="F2074" s="188">
        <f>IFERROR(_xll.qlIndexFixing(IndexON,D2074,TRUE,_xll.ohTrigger(RecalcTrigger,TriggerON)),NA())</f>
        <v>1.7439119604423237E-2</v>
      </c>
      <c r="H2074" s="42">
        <f>_xll.qlCalendarAdvance(Calendar,$H2073,B2074,"f",FALSE)</f>
        <v>53933</v>
      </c>
      <c r="I2074" s="172">
        <f>_xll.qlInterestRateIndexValueDate(Index1M,$H2074)</f>
        <v>53933</v>
      </c>
      <c r="J2074" s="177">
        <f>IFERROR(_xll.qlIndexFixing(Index1M,$H2074,TRUE,_xll.ohTrigger(RecalcTrigger,Trigger1M)),NA())</f>
        <v>1.78918695992418E-2</v>
      </c>
      <c r="K2074" s="44">
        <f>IFERROR(_xll.qlIndexFixing(Index3M,H2074,TRUE,_xll.ohTrigger(RecalcTrigger,Trigger3M)),NA())</f>
        <v>1.8142986510780747E-2</v>
      </c>
      <c r="L2074" s="44">
        <f>IFERROR(_xll.qlIndexFixing(Index6M,$H2074,TRUE,_xll.ohTrigger(RecalcTrigger,Trigger6M)),NA())</f>
        <v>1.8287864416180692E-2</v>
      </c>
      <c r="M2074" s="178">
        <f>IFERROR(_xll.qlIndexFixing(Index1Y,$H2074,TRUE,_xll.ohTrigger(RecalcTrigger,Trigger1Y)),NA())</f>
        <v>1.8518359323744349E-2</v>
      </c>
      <c r="N2074" s="177">
        <f>IFERROR(_xll.qlIndexFixing(ONIndex1M,I2074,TRUE,_xll.ohTrigger(RecalcTrigger,Trigger1M)),NA())</f>
        <v>1.7893930524761625E-2</v>
      </c>
      <c r="O2074" s="44">
        <f>IFERROR(_xll.qlIndexFixing(ONIndex3M,I2074,TRUE,_xll.ohTrigger(RecalcTrigger,Trigger3M)),NA())</f>
        <v>1.8148249215799162E-2</v>
      </c>
      <c r="P2074" s="44">
        <f>IFERROR(_xll.qlIndexFixing(ONIndex6M,I2074,TRUE,_xll.ohTrigger(RecalcTrigger,Trigger6M)),NA())</f>
        <v>1.8297332213569328E-2</v>
      </c>
      <c r="Q2074" s="178">
        <f>IFERROR(_xll.qlIndexFixing(ONIndex1Y,I2074,TRUE,_xll.ohTrigger(RecalcTrigger,Trigger1Y)),NA())</f>
        <v>1.8535028434389922E-2</v>
      </c>
    </row>
    <row r="2075" spans="2:17" x14ac:dyDescent="0.2">
      <c r="B2075" s="39" t="s">
        <v>42</v>
      </c>
      <c r="D2075" s="42">
        <f>_xll.qlCalendarAdvance(Calendar,$D2074,B2075,"f",FALSE)</f>
        <v>53940</v>
      </c>
      <c r="E2075" s="172">
        <f>_xll.qlInterestRateIndexValueDate(IndexON,D2075)</f>
        <v>53940</v>
      </c>
      <c r="F2075" s="188">
        <f>IFERROR(_xll.qlIndexFixing(IndexON,D2075,TRUE,_xll.ohTrigger(RecalcTrigger,TriggerON)),NA())</f>
        <v>1.7432342398688849E-2</v>
      </c>
      <c r="H2075" s="42">
        <f>_xll.qlCalendarAdvance(Calendar,$H2074,B2075,"f",FALSE)</f>
        <v>53940</v>
      </c>
      <c r="I2075" s="172">
        <f>_xll.qlInterestRateIndexValueDate(Index1M,$H2075)</f>
        <v>53940</v>
      </c>
      <c r="J2075" s="177">
        <f>IFERROR(_xll.qlIndexFixing(Index1M,$H2075,TRUE,_xll.ohTrigger(RecalcTrigger,Trigger1M)),NA())</f>
        <v>1.7884805528167839E-2</v>
      </c>
      <c r="K2075" s="44">
        <f>IFERROR(_xll.qlIndexFixing(Index3M,H2075,TRUE,_xll.ohTrigger(RecalcTrigger,Trigger3M)),NA())</f>
        <v>1.8135935316375036E-2</v>
      </c>
      <c r="L2075" s="44">
        <f>IFERROR(_xll.qlIndexFixing(Index6M,$H2075,TRUE,_xll.ohTrigger(RecalcTrigger,Trigger6M)),NA())</f>
        <v>1.828079445928231E-2</v>
      </c>
      <c r="M2075" s="178">
        <f>IFERROR(_xll.qlIndexFixing(Index1Y,$H2075,TRUE,_xll.ohTrigger(RecalcTrigger,Trigger1Y)),NA())</f>
        <v>1.8511062484749558E-2</v>
      </c>
      <c r="N2075" s="177">
        <f>IFERROR(_xll.qlIndexFixing(ONIndex1M,I2075,TRUE,_xll.ohTrigger(RecalcTrigger,Trigger1M)),NA())</f>
        <v>1.7886858311861875E-2</v>
      </c>
      <c r="O2075" s="44">
        <f>IFERROR(_xll.qlIndexFixing(ONIndex3M,I2075,TRUE,_xll.ohTrigger(RecalcTrigger,Trigger3M)),NA())</f>
        <v>1.8141104261836238E-2</v>
      </c>
      <c r="P2075" s="44">
        <f>IFERROR(_xll.qlIndexFixing(ONIndex6M,I2075,TRUE,_xll.ohTrigger(RecalcTrigger,Trigger6M)),NA())</f>
        <v>1.8290144667030273E-2</v>
      </c>
      <c r="Q2075" s="178">
        <f>IFERROR(_xll.qlIndexFixing(ONIndex1Y,I2075,TRUE,_xll.ohTrigger(RecalcTrigger,Trigger1Y)),NA())</f>
        <v>1.8527724851216121E-2</v>
      </c>
    </row>
    <row r="2076" spans="2:17" x14ac:dyDescent="0.2">
      <c r="B2076" s="39" t="s">
        <v>42</v>
      </c>
      <c r="D2076" s="42">
        <f>_xll.qlCalendarAdvance(Calendar,$D2075,B2076,"f",FALSE)</f>
        <v>53947</v>
      </c>
      <c r="E2076" s="172">
        <f>_xll.qlInterestRateIndexValueDate(IndexON,D2076)</f>
        <v>53947</v>
      </c>
      <c r="F2076" s="188">
        <f>IFERROR(_xll.qlIndexFixing(IndexON,D2076,TRUE,_xll.ohTrigger(RecalcTrigger,TriggerON)),NA())</f>
        <v>1.7425574530539611E-2</v>
      </c>
      <c r="H2076" s="42">
        <f>_xll.qlCalendarAdvance(Calendar,$H2075,B2076,"f",FALSE)</f>
        <v>53947</v>
      </c>
      <c r="I2076" s="172">
        <f>_xll.qlInterestRateIndexValueDate(Index1M,$H2076)</f>
        <v>53947</v>
      </c>
      <c r="J2076" s="177">
        <f>IFERROR(_xll.qlIndexFixing(Index1M,$H2076,TRUE,_xll.ohTrigger(RecalcTrigger,Trigger1M)),NA())</f>
        <v>1.7877749990596083E-2</v>
      </c>
      <c r="K2076" s="44">
        <f>IFERROR(_xll.qlIndexFixing(Index3M,H2076,TRUE,_xll.ohTrigger(RecalcTrigger,Trigger3M)),NA())</f>
        <v>1.8128838842571268E-2</v>
      </c>
      <c r="L2076" s="44">
        <f>IFERROR(_xll.qlIndexFixing(Index6M,$H2076,TRUE,_xll.ohTrigger(RecalcTrigger,Trigger6M)),NA())</f>
        <v>1.8273686008444916E-2</v>
      </c>
      <c r="M2076" s="178">
        <f>IFERROR(_xll.qlIndexFixing(Index1Y,$H2076,TRUE,_xll.ohTrigger(RecalcTrigger,Trigger1Y)),NA())</f>
        <v>1.8503895486784962E-2</v>
      </c>
      <c r="N2076" s="177">
        <f>IFERROR(_xll.qlIndexFixing(ONIndex1M,I2076,TRUE,_xll.ohTrigger(RecalcTrigger,Trigger1M)),NA())</f>
        <v>1.7879794615224265E-2</v>
      </c>
      <c r="O2076" s="44">
        <f>IFERROR(_xll.qlIndexFixing(ONIndex3M,I2076,TRUE,_xll.ohTrigger(RecalcTrigger,Trigger3M)),NA())</f>
        <v>1.8133970086137152E-2</v>
      </c>
      <c r="P2076" s="44">
        <f>IFERROR(_xll.qlIndexFixing(ONIndex6M,I2076,TRUE,_xll.ohTrigger(RecalcTrigger,Trigger6M)),NA())</f>
        <v>1.8282967383138615E-2</v>
      </c>
      <c r="Q2076" s="178">
        <f>IFERROR(_xll.qlIndexFixing(ONIndex1Y,I2076,TRUE,_xll.ohTrigger(RecalcTrigger,Trigger1Y)),NA())</f>
        <v>1.8520431098064671E-2</v>
      </c>
    </row>
    <row r="2077" spans="2:17" x14ac:dyDescent="0.2">
      <c r="B2077" s="39" t="s">
        <v>42</v>
      </c>
      <c r="D2077" s="42">
        <f>_xll.qlCalendarAdvance(Calendar,$D2076,B2077,"f",FALSE)</f>
        <v>53954</v>
      </c>
      <c r="E2077" s="172">
        <f>_xll.qlInterestRateIndexValueDate(IndexON,D2077)</f>
        <v>53954</v>
      </c>
      <c r="F2077" s="188">
        <f>IFERROR(_xll.qlIndexFixing(IndexON,D2077,TRUE,_xll.ohTrigger(RecalcTrigger,TriggerON)),NA())</f>
        <v>1.7418816000218662E-2</v>
      </c>
      <c r="H2077" s="42">
        <f>_xll.qlCalendarAdvance(Calendar,$H2076,B2077,"f",FALSE)</f>
        <v>53954</v>
      </c>
      <c r="I2077" s="172">
        <f>_xll.qlInterestRateIndexValueDate(Index1M,$H2077)</f>
        <v>53954</v>
      </c>
      <c r="J2077" s="177">
        <f>IFERROR(_xll.qlIndexFixing(Index1M,$H2077,TRUE,_xll.ohTrigger(RecalcTrigger,Trigger1M)),NA())</f>
        <v>1.7870702986511333E-2</v>
      </c>
      <c r="K2077" s="44">
        <f>IFERROR(_xll.qlIndexFixing(Index3M,H2077,TRUE,_xll.ohTrigger(RecalcTrigger,Trigger3M)),NA())</f>
        <v>1.812175320746158E-2</v>
      </c>
      <c r="L2077" s="44">
        <f>IFERROR(_xll.qlIndexFixing(Index6M,$H2077,TRUE,_xll.ohTrigger(RecalcTrigger,Trigger6M)),NA())</f>
        <v>1.8266587937957275E-2</v>
      </c>
      <c r="M2077" s="178">
        <f>IFERROR(_xll.qlIndexFixing(Index1Y,$H2077,TRUE,_xll.ohTrigger(RecalcTrigger,Trigger1Y)),NA())</f>
        <v>1.849673855228574E-2</v>
      </c>
      <c r="N2077" s="177">
        <f>IFERROR(_xll.qlIndexFixing(ONIndex1M,I2077,TRUE,_xll.ohTrigger(RecalcTrigger,Trigger1M)),NA())</f>
        <v>1.7872739435010887E-2</v>
      </c>
      <c r="O2077" s="44">
        <f>IFERROR(_xll.qlIndexFixing(ONIndex3M,I2077,TRUE,_xll.ohTrigger(RecalcTrigger,Trigger3M)),NA())</f>
        <v>1.8126846688539811E-2</v>
      </c>
      <c r="P2077" s="44">
        <f>IFERROR(_xll.qlIndexFixing(ONIndex6M,I2077,TRUE,_xll.ohTrigger(RecalcTrigger,Trigger6M)),NA())</f>
        <v>1.827580036181331E-2</v>
      </c>
      <c r="Q2077" s="178">
        <f>IFERROR(_xll.qlIndexFixing(ONIndex1Y,I2077,TRUE,_xll.ohTrigger(RecalcTrigger,Trigger1Y)),NA())</f>
        <v>1.8513147174854527E-2</v>
      </c>
    </row>
    <row r="2078" spans="2:17" x14ac:dyDescent="0.2">
      <c r="B2078" s="39" t="s">
        <v>42</v>
      </c>
      <c r="D2078" s="42">
        <f>_xll.qlCalendarAdvance(Calendar,$D2077,B2078,"f",FALSE)</f>
        <v>53961</v>
      </c>
      <c r="E2078" s="172">
        <f>_xll.qlInterestRateIndexValueDate(IndexON,D2078)</f>
        <v>53961</v>
      </c>
      <c r="F2078" s="188">
        <f>IFERROR(_xll.qlIndexFixing(IndexON,D2078,TRUE,_xll.ohTrigger(RecalcTrigger,TriggerON)),NA())</f>
        <v>1.7412066807482862E-2</v>
      </c>
      <c r="H2078" s="42">
        <f>_xll.qlCalendarAdvance(Calendar,$H2077,B2078,"f",FALSE)</f>
        <v>53961</v>
      </c>
      <c r="I2078" s="172">
        <f>_xll.qlInterestRateIndexValueDate(Index1M,$H2078)</f>
        <v>53961</v>
      </c>
      <c r="J2078" s="177">
        <f>IFERROR(_xll.qlIndexFixing(Index1M,$H2078,TRUE,_xll.ohTrigger(RecalcTrigger,Trigger1M)),NA())</f>
        <v>1.7863664515898395E-2</v>
      </c>
      <c r="K2078" s="44">
        <f>IFERROR(_xll.qlIndexFixing(Index3M,H2078,TRUE,_xll.ohTrigger(RecalcTrigger,Trigger3M)),NA())</f>
        <v>1.81146239841289E-2</v>
      </c>
      <c r="L2078" s="44">
        <f>IFERROR(_xll.qlIndexFixing(Index6M,$H2078,TRUE,_xll.ohTrigger(RecalcTrigger,Trigger6M)),NA())</f>
        <v>1.8259500247709396E-2</v>
      </c>
      <c r="M2078" s="178">
        <f>IFERROR(_xll.qlIndexFixing(Index1Y,$H2078,TRUE,_xll.ohTrigger(RecalcTrigger,Trigger1Y)),NA())</f>
        <v>1.848959168103826E-2</v>
      </c>
      <c r="N2078" s="177">
        <f>IFERROR(_xll.qlIndexFixing(ONIndex1M,I2078,TRUE,_xll.ohTrigger(RecalcTrigger,Trigger1M)),NA())</f>
        <v>1.7865692771140695E-2</v>
      </c>
      <c r="O2078" s="44">
        <f>IFERROR(_xll.qlIndexFixing(ONIndex3M,I2078,TRUE,_xll.ohTrigger(RecalcTrigger,Trigger3M)),NA())</f>
        <v>1.8119734069206306E-2</v>
      </c>
      <c r="P2078" s="44">
        <f>IFERROR(_xll.qlIndexFixing(ONIndex6M,I2078,TRUE,_xll.ohTrigger(RecalcTrigger,Trigger6M)),NA())</f>
        <v>1.8268643603054358E-2</v>
      </c>
      <c r="Q2078" s="178">
        <f>IFERROR(_xll.qlIndexFixing(ONIndex1Y,I2078,TRUE,_xll.ohTrigger(RecalcTrigger,Trigger1Y)),NA())</f>
        <v>1.8505873081504642E-2</v>
      </c>
    </row>
    <row r="2079" spans="2:17" x14ac:dyDescent="0.2">
      <c r="B2079" s="39" t="s">
        <v>42</v>
      </c>
      <c r="D2079" s="42">
        <f>_xll.qlCalendarAdvance(Calendar,$D2078,B2079,"f",FALSE)</f>
        <v>53968</v>
      </c>
      <c r="E2079" s="172">
        <f>_xll.qlInterestRateIndexValueDate(IndexON,D2079)</f>
        <v>53968</v>
      </c>
      <c r="F2079" s="188">
        <f>IFERROR(_xll.qlIndexFixing(IndexON,D2079,TRUE,_xll.ohTrigger(RecalcTrigger,TriggerON)),NA())</f>
        <v>1.7405326952494304E-2</v>
      </c>
      <c r="H2079" s="42">
        <f>_xll.qlCalendarAdvance(Calendar,$H2078,B2079,"f",FALSE)</f>
        <v>53968</v>
      </c>
      <c r="I2079" s="172">
        <f>_xll.qlInterestRateIndexValueDate(Index1M,$H2079)</f>
        <v>53968</v>
      </c>
      <c r="J2079" s="177">
        <f>IFERROR(_xll.qlIndexFixing(Index1M,$H2079,TRUE,_xll.ohTrigger(RecalcTrigger,Trigger1M)),NA())</f>
        <v>1.7856634578742071E-2</v>
      </c>
      <c r="K2079" s="44">
        <f>IFERROR(_xll.qlIndexFixing(Index3M,H2079,TRUE,_xll.ohTrigger(RecalcTrigger,Trigger3M)),NA())</f>
        <v>1.810756045072907E-2</v>
      </c>
      <c r="L2079" s="44">
        <f>IFERROR(_xll.qlIndexFixing(Index6M,$H2079,TRUE,_xll.ohTrigger(RecalcTrigger,Trigger6M)),NA())</f>
        <v>1.8252188617567996E-2</v>
      </c>
      <c r="M2079" s="178">
        <f>IFERROR(_xll.qlIndexFixing(Index1Y,$H2079,TRUE,_xll.ohTrigger(RecalcTrigger,Trigger1Y)),NA())</f>
        <v>1.848245487283022E-2</v>
      </c>
      <c r="N2079" s="177">
        <f>IFERROR(_xll.qlIndexFixing(ONIndex1M,I2079,TRUE,_xll.ohTrigger(RecalcTrigger,Trigger1M)),NA())</f>
        <v>1.785865462361369E-2</v>
      </c>
      <c r="O2079" s="44">
        <f>IFERROR(_xll.qlIndexFixing(ONIndex3M,I2079,TRUE,_xll.ohTrigger(RecalcTrigger,Trigger3M)),NA())</f>
        <v>1.8112632227974546E-2</v>
      </c>
      <c r="P2079" s="44">
        <f>IFERROR(_xll.qlIndexFixing(ONIndex6M,I2079,TRUE,_xll.ohTrigger(RecalcTrigger,Trigger6M)),NA())</f>
        <v>1.8261497106861757E-2</v>
      </c>
      <c r="Q2079" s="178">
        <f>IFERROR(_xll.qlIndexFixing(ONIndex1Y,I2079,TRUE,_xll.ohTrigger(RecalcTrigger,Trigger1Y)),NA())</f>
        <v>1.8498608818420248E-2</v>
      </c>
    </row>
    <row r="2080" spans="2:17" x14ac:dyDescent="0.2">
      <c r="B2080" s="39" t="s">
        <v>42</v>
      </c>
      <c r="D2080" s="42">
        <f>_xll.qlCalendarAdvance(Calendar,$D2079,B2080,"f",FALSE)</f>
        <v>53975</v>
      </c>
      <c r="E2080" s="172">
        <f>_xll.qlInterestRateIndexValueDate(IndexON,D2080)</f>
        <v>53975</v>
      </c>
      <c r="F2080" s="188">
        <f>IFERROR(_xll.qlIndexFixing(IndexON,D2080,TRUE,_xll.ohTrigger(RecalcTrigger,TriggerON)),NA())</f>
        <v>1.739859643500985E-2</v>
      </c>
      <c r="H2080" s="42">
        <f>_xll.qlCalendarAdvance(Calendar,$H2079,B2080,"f",FALSE)</f>
        <v>53975</v>
      </c>
      <c r="I2080" s="172">
        <f>_xll.qlInterestRateIndexValueDate(Index1M,$H2080)</f>
        <v>53975</v>
      </c>
      <c r="J2080" s="177">
        <f>IFERROR(_xll.qlIndexFixing(Index1M,$H2080,TRUE,_xll.ohTrigger(RecalcTrigger,Trigger1M)),NA())</f>
        <v>1.7849613175024634E-2</v>
      </c>
      <c r="K2080" s="44">
        <f>IFERROR(_xll.qlIndexFixing(Index3M,H2080,TRUE,_xll.ohTrigger(RecalcTrigger,Trigger3M)),NA())</f>
        <v>1.8100507756520501E-2</v>
      </c>
      <c r="L2080" s="44">
        <f>IFERROR(_xll.qlIndexFixing(Index6M,$H2080,TRUE,_xll.ohTrigger(RecalcTrigger,Trigger6M)),NA())</f>
        <v>1.8245309461771834E-2</v>
      </c>
      <c r="M2080" s="178">
        <f>IFERROR(_xll.qlIndexFixing(Index1Y,$H2080,TRUE,_xll.ohTrigger(RecalcTrigger,Trigger1Y)),NA())</f>
        <v>1.8475328127449092E-2</v>
      </c>
      <c r="N2080" s="177">
        <f>IFERROR(_xll.qlIndexFixing(ONIndex1M,I2080,TRUE,_xll.ohTrigger(RecalcTrigger,Trigger1M)),NA())</f>
        <v>1.7851624992429871E-2</v>
      </c>
      <c r="O2080" s="44">
        <f>IFERROR(_xll.qlIndexFixing(ONIndex3M,I2080,TRUE,_xll.ohTrigger(RecalcTrigger,Trigger3M)),NA())</f>
        <v>1.8105541164925576E-2</v>
      </c>
      <c r="P2080" s="44">
        <f>IFERROR(_xll.qlIndexFixing(ONIndex6M,I2080,TRUE,_xll.ohTrigger(RecalcTrigger,Trigger6M)),NA())</f>
        <v>1.8254360873154463E-2</v>
      </c>
      <c r="Q2080" s="178">
        <f>IFERROR(_xll.qlIndexFixing(ONIndex1Y,I2080,TRUE,_xll.ohTrigger(RecalcTrigger,Trigger1Y)),NA())</f>
        <v>1.849135438503402E-2</v>
      </c>
    </row>
    <row r="2081" spans="2:17" x14ac:dyDescent="0.2">
      <c r="B2081" s="39" t="s">
        <v>42</v>
      </c>
      <c r="D2081" s="42">
        <f>_xll.qlCalendarAdvance(Calendar,$D2080,B2081,"f",FALSE)</f>
        <v>53982</v>
      </c>
      <c r="E2081" s="172">
        <f>_xll.qlInterestRateIndexValueDate(IndexON,D2081)</f>
        <v>53982</v>
      </c>
      <c r="F2081" s="188">
        <f>IFERROR(_xll.qlIndexFixing(IndexON,D2081,TRUE,_xll.ohTrigger(RecalcTrigger,TriggerON)),NA())</f>
        <v>1.7391875255110545E-2</v>
      </c>
      <c r="H2081" s="42">
        <f>_xll.qlCalendarAdvance(Calendar,$H2080,B2081,"f",FALSE)</f>
        <v>53982</v>
      </c>
      <c r="I2081" s="172">
        <f>_xll.qlInterestRateIndexValueDate(Index1M,$H2081)</f>
        <v>53982</v>
      </c>
      <c r="J2081" s="177">
        <f>IFERROR(_xll.qlIndexFixing(Index1M,$H2081,TRUE,_xll.ohTrigger(RecalcTrigger,Trigger1M)),NA())</f>
        <v>1.7842600304728354E-2</v>
      </c>
      <c r="K2081" s="44">
        <f>IFERROR(_xll.qlIndexFixing(Index3M,H2081,TRUE,_xll.ohTrigger(RecalcTrigger,Trigger3M)),NA())</f>
        <v>1.8093465901443284E-2</v>
      </c>
      <c r="L2081" s="44">
        <f>IFERROR(_xll.qlIndexFixing(Index6M,$H2081,TRUE,_xll.ohTrigger(RecalcTrigger,Trigger6M)),NA())</f>
        <v>1.8238253301962246E-2</v>
      </c>
      <c r="M2081" s="178">
        <f>IFERROR(_xll.qlIndexFixing(Index1Y,$H2081,TRUE,_xll.ohTrigger(RecalcTrigger,Trigger1Y)),NA())</f>
        <v>1.846821144468213E-2</v>
      </c>
      <c r="N2081" s="177">
        <f>IFERROR(_xll.qlIndexFixing(ONIndex1M,I2081,TRUE,_xll.ohTrigger(RecalcTrigger,Trigger1M)),NA())</f>
        <v>1.7844603877508192E-2</v>
      </c>
      <c r="O2081" s="44">
        <f>IFERROR(_xll.qlIndexFixing(ONIndex3M,I2081,TRUE,_xll.ohTrigger(RecalcTrigger,Trigger3M)),NA())</f>
        <v>1.8098460880059397E-2</v>
      </c>
      <c r="P2081" s="44">
        <f>IFERROR(_xll.qlIndexFixing(ONIndex6M,I2081,TRUE,_xll.ohTrigger(RecalcTrigger,Trigger6M)),NA())</f>
        <v>1.8247234902094567E-2</v>
      </c>
      <c r="Q2081" s="178">
        <f>IFERROR(_xll.qlIndexFixing(ONIndex1Y,I2081,TRUE,_xll.ohTrigger(RecalcTrigger,Trigger1Y)),NA())</f>
        <v>1.848410978175119E-2</v>
      </c>
    </row>
    <row r="2082" spans="2:17" x14ac:dyDescent="0.2">
      <c r="B2082" s="39" t="s">
        <v>42</v>
      </c>
      <c r="D2082" s="42">
        <f>_xll.qlCalendarAdvance(Calendar,$D2081,B2082,"f",FALSE)</f>
        <v>53989</v>
      </c>
      <c r="E2082" s="172">
        <f>_xll.qlInterestRateIndexValueDate(IndexON,D2082)</f>
        <v>53989</v>
      </c>
      <c r="F2082" s="188">
        <f>IFERROR(_xll.qlIndexFixing(IndexON,D2082,TRUE,_xll.ohTrigger(RecalcTrigger,TriggerON)),NA())</f>
        <v>1.7385163413039528E-2</v>
      </c>
      <c r="H2082" s="42">
        <f>_xll.qlCalendarAdvance(Calendar,$H2081,B2082,"f",FALSE)</f>
        <v>53989</v>
      </c>
      <c r="I2082" s="172">
        <f>_xll.qlInterestRateIndexValueDate(Index1M,$H2082)</f>
        <v>53989</v>
      </c>
      <c r="J2082" s="177">
        <f>IFERROR(_xll.qlIndexFixing(Index1M,$H2082,TRUE,_xll.ohTrigger(RecalcTrigger,Trigger1M)),NA())</f>
        <v>1.78355959678431E-2</v>
      </c>
      <c r="K2082" s="44">
        <f>IFERROR(_xll.qlIndexFixing(Index3M,H2082,TRUE,_xll.ohTrigger(RecalcTrigger,Trigger3M)),NA())</f>
        <v>1.8086434885442808E-2</v>
      </c>
      <c r="L2082" s="44">
        <f>IFERROR(_xll.qlIndexFixing(Index6M,$H2082,TRUE,_xll.ohTrigger(RecalcTrigger,Trigger6M)),NA())</f>
        <v>1.8231207522602377E-2</v>
      </c>
      <c r="M2082" s="178">
        <f>IFERROR(_xll.qlIndexFixing(Index1Y,$H2082,TRUE,_xll.ohTrigger(RecalcTrigger,Trigger1Y)),NA())</f>
        <v>1.8461104824317908E-2</v>
      </c>
      <c r="N2082" s="177">
        <f>IFERROR(_xll.qlIndexFixing(ONIndex1M,I2082,TRUE,_xll.ohTrigger(RecalcTrigger,Trigger1M)),NA())</f>
        <v>1.7837591279091791E-2</v>
      </c>
      <c r="O2082" s="44">
        <f>IFERROR(_xll.qlIndexFixing(ONIndex3M,I2082,TRUE,_xll.ohTrigger(RecalcTrigger,Trigger3M)),NA())</f>
        <v>1.8091391373376009E-2</v>
      </c>
      <c r="P2082" s="44">
        <f>IFERROR(_xll.qlIndexFixing(ONIndex6M,I2082,TRUE,_xll.ohTrigger(RecalcTrigger,Trigger6M)),NA())</f>
        <v>1.8240119193682069E-2</v>
      </c>
      <c r="Q2082" s="178">
        <f>IFERROR(_xll.qlIndexFixing(ONIndex1Y,I2082,TRUE,_xll.ohTrigger(RecalcTrigger,Trigger1Y)),NA())</f>
        <v>1.8476875008409666E-2</v>
      </c>
    </row>
    <row r="2083" spans="2:17" x14ac:dyDescent="0.2">
      <c r="B2083" s="39" t="s">
        <v>42</v>
      </c>
      <c r="D2083" s="42">
        <f>_xll.qlCalendarAdvance(Calendar,$D2082,B2083,"f",FALSE)</f>
        <v>53996</v>
      </c>
      <c r="E2083" s="172">
        <f>_xll.qlInterestRateIndexValueDate(IndexON,D2083)</f>
        <v>53996</v>
      </c>
      <c r="F2083" s="188">
        <f>IFERROR(_xll.qlIndexFixing(IndexON,D2083,TRUE,_xll.ohTrigger(RecalcTrigger,TriggerON)),NA())</f>
        <v>1.7378460908634707E-2</v>
      </c>
      <c r="H2083" s="42">
        <f>_xll.qlCalendarAdvance(Calendar,$H2082,B2083,"f",FALSE)</f>
        <v>53996</v>
      </c>
      <c r="I2083" s="172">
        <f>_xll.qlInterestRateIndexValueDate(Index1M,$H2083)</f>
        <v>53996</v>
      </c>
      <c r="J2083" s="177">
        <f>IFERROR(_xll.qlIndexFixing(Index1M,$H2083,TRUE,_xll.ohTrigger(RecalcTrigger,Trigger1M)),NA())</f>
        <v>1.7828791474288751E-2</v>
      </c>
      <c r="K2083" s="44">
        <f>IFERROR(_xll.qlIndexFixing(Index3M,H2083,TRUE,_xll.ohTrigger(RecalcTrigger,Trigger3M)),NA())</f>
        <v>1.8079414708460046E-2</v>
      </c>
      <c r="L2083" s="44">
        <f>IFERROR(_xll.qlIndexFixing(Index6M,$H2083,TRUE,_xll.ohTrigger(RecalcTrigger,Trigger6M)),NA())</f>
        <v>1.8224217496272864E-2</v>
      </c>
      <c r="M2083" s="178">
        <f>IFERROR(_xll.qlIndexFixing(Index1Y,$H2083,TRUE,_xll.ohTrigger(RecalcTrigger,Trigger1Y)),NA())</f>
        <v>1.8454118310047507E-2</v>
      </c>
      <c r="N2083" s="177">
        <f>IFERROR(_xll.qlIndexFixing(ONIndex1M,I2083,TRUE,_xll.ohTrigger(RecalcTrigger,Trigger1M)),NA())</f>
        <v>1.7830587196856484E-2</v>
      </c>
      <c r="O2083" s="44">
        <f>IFERROR(_xll.qlIndexFixing(ONIndex3M,I2083,TRUE,_xll.ohTrigger(RecalcTrigger,Trigger3M)),NA())</f>
        <v>1.8084332644794365E-2</v>
      </c>
      <c r="P2083" s="44">
        <f>IFERROR(_xll.qlIndexFixing(ONIndex6M,I2083,TRUE,_xll.ohTrigger(RecalcTrigger,Trigger6M)),NA())</f>
        <v>1.8233013747673832E-2</v>
      </c>
      <c r="Q2083" s="178">
        <f>IFERROR(_xll.qlIndexFixing(ONIndex1Y,I2083,TRUE,_xll.ohTrigger(RecalcTrigger,Trigger1Y)),NA())</f>
        <v>1.8469650065009446E-2</v>
      </c>
    </row>
    <row r="2084" spans="2:17" x14ac:dyDescent="0.2">
      <c r="B2084" s="39" t="s">
        <v>42</v>
      </c>
      <c r="D2084" s="42">
        <f>_xll.qlCalendarAdvance(Calendar,$D2083,B2084,"f",FALSE)</f>
        <v>54003</v>
      </c>
      <c r="E2084" s="172">
        <f>_xll.qlInterestRateIndexValueDate(IndexON,D2084)</f>
        <v>54003</v>
      </c>
      <c r="F2084" s="188">
        <f>IFERROR(_xll.qlIndexFixing(IndexON,D2084,TRUE,_xll.ohTrigger(RecalcTrigger,TriggerON)),NA())</f>
        <v>1.7371767741815036E-2</v>
      </c>
      <c r="H2084" s="42">
        <f>_xll.qlCalendarAdvance(Calendar,$H2083,B2084,"f",FALSE)</f>
        <v>54003</v>
      </c>
      <c r="I2084" s="172">
        <f>_xll.qlInterestRateIndexValueDate(Index1M,$H2084)</f>
        <v>54003</v>
      </c>
      <c r="J2084" s="177">
        <f>IFERROR(_xll.qlIndexFixing(Index1M,$H2084,TRUE,_xll.ohTrigger(RecalcTrigger,Trigger1M)),NA())</f>
        <v>1.7821612894232224E-2</v>
      </c>
      <c r="K2084" s="44">
        <f>IFERROR(_xll.qlIndexFixing(Index3M,H2084,TRUE,_xll.ohTrigger(RecalcTrigger,Trigger3M)),NA())</f>
        <v>1.8072405370437739E-2</v>
      </c>
      <c r="L2084" s="44">
        <f>IFERROR(_xll.qlIndexFixing(Index6M,$H2084,TRUE,_xll.ohTrigger(RecalcTrigger,Trigger6M)),NA())</f>
        <v>1.821719208518759E-2</v>
      </c>
      <c r="M2084" s="178">
        <f>IFERROR(_xll.qlIndexFixing(Index1Y,$H2084,TRUE,_xll.ohTrigger(RecalcTrigger,Trigger1Y)),NA())</f>
        <v>1.8446921769950445E-2</v>
      </c>
      <c r="N2084" s="177">
        <f>IFERROR(_xll.qlIndexFixing(ONIndex1M,I2084,TRUE,_xll.ohTrigger(RecalcTrigger,Trigger1M)),NA())</f>
        <v>1.782359163104541E-2</v>
      </c>
      <c r="O2084" s="44">
        <f>IFERROR(_xll.qlIndexFixing(ONIndex3M,I2084,TRUE,_xll.ohTrigger(RecalcTrigger,Trigger3M)),NA())</f>
        <v>1.8077284694476559E-2</v>
      </c>
      <c r="P2084" s="44">
        <f>IFERROR(_xll.qlIndexFixing(ONIndex6M,I2084,TRUE,_xll.ohTrigger(RecalcTrigger,Trigger6M)),NA())</f>
        <v>1.8225918564312993E-2</v>
      </c>
      <c r="Q2084" s="178">
        <f>IFERROR(_xll.qlIndexFixing(ONIndex1Y,I2084,TRUE,_xll.ohTrigger(RecalcTrigger,Trigger1Y)),NA())</f>
        <v>1.8462434951469486E-2</v>
      </c>
    </row>
    <row r="2085" spans="2:17" x14ac:dyDescent="0.2">
      <c r="B2085" s="39" t="s">
        <v>42</v>
      </c>
      <c r="D2085" s="42">
        <f>_xll.qlCalendarAdvance(Calendar,$D2084,B2085,"f",FALSE)</f>
        <v>54010</v>
      </c>
      <c r="E2085" s="172">
        <f>_xll.qlInterestRateIndexValueDate(IndexON,D2085)</f>
        <v>54010</v>
      </c>
      <c r="F2085" s="188">
        <f>IFERROR(_xll.qlIndexFixing(IndexON,D2085,TRUE,_xll.ohTrigger(RecalcTrigger,TriggerON)),NA())</f>
        <v>1.7365083912661561E-2</v>
      </c>
      <c r="H2085" s="42">
        <f>_xll.qlCalendarAdvance(Calendar,$H2084,B2085,"f",FALSE)</f>
        <v>54010</v>
      </c>
      <c r="I2085" s="172">
        <f>_xll.qlInterestRateIndexValueDate(Index1M,$H2085)</f>
        <v>54010</v>
      </c>
      <c r="J2085" s="177">
        <f>IFERROR(_xll.qlIndexFixing(Index1M,$H2085,TRUE,_xll.ohTrigger(RecalcTrigger,Trigger1M)),NA())</f>
        <v>1.7814634157476208E-2</v>
      </c>
      <c r="K2085" s="44">
        <f>IFERROR(_xll.qlIndexFixing(Index3M,H2085,TRUE,_xll.ohTrigger(RecalcTrigger,Trigger3M)),NA())</f>
        <v>1.8065406871318624E-2</v>
      </c>
      <c r="L2085" s="44">
        <f>IFERROR(_xll.qlIndexFixing(Index6M,$H2085,TRUE,_xll.ohTrigger(RecalcTrigger,Trigger6M)),NA())</f>
        <v>1.8210177053582383E-2</v>
      </c>
      <c r="M2085" s="178">
        <f>IFERROR(_xll.qlIndexFixing(Index1Y,$H2085,TRUE,_xll.ohTrigger(RecalcTrigger,Trigger1Y)),NA())</f>
        <v>1.8439845335525236E-2</v>
      </c>
      <c r="N2085" s="177">
        <f>IFERROR(_xll.qlIndexFixing(ONIndex1M,I2085,TRUE,_xll.ohTrigger(RecalcTrigger,Trigger1M)),NA())</f>
        <v>1.7816604581496476E-2</v>
      </c>
      <c r="O2085" s="44">
        <f>IFERROR(_xll.qlIndexFixing(ONIndex3M,I2085,TRUE,_xll.ohTrigger(RecalcTrigger,Trigger3M)),NA())</f>
        <v>1.8070247522260496E-2</v>
      </c>
      <c r="P2085" s="44">
        <f>IFERROR(_xll.qlIndexFixing(ONIndex6M,I2085,TRUE,_xll.ohTrigger(RecalcTrigger,Trigger6M)),NA())</f>
        <v>1.8218833643518506E-2</v>
      </c>
      <c r="Q2085" s="178">
        <f>IFERROR(_xll.qlIndexFixing(ONIndex1Y,I2085,TRUE,_xll.ohTrigger(RecalcTrigger,Trigger1Y)),NA())</f>
        <v>1.8455229667951878E-2</v>
      </c>
    </row>
    <row r="2086" spans="2:17" x14ac:dyDescent="0.2">
      <c r="B2086" s="39" t="s">
        <v>42</v>
      </c>
      <c r="D2086" s="42">
        <f>_xll.qlCalendarAdvance(Calendar,$D2085,B2086,"f",FALSE)</f>
        <v>54017</v>
      </c>
      <c r="E2086" s="172">
        <f>_xll.qlInterestRateIndexValueDate(IndexON,D2086)</f>
        <v>54017</v>
      </c>
      <c r="F2086" s="188">
        <f>IFERROR(_xll.qlIndexFixing(IndexON,D2086,TRUE,_xll.ohTrigger(RecalcTrigger,TriggerON)),NA())</f>
        <v>1.7358409421093235E-2</v>
      </c>
      <c r="H2086" s="42">
        <f>_xll.qlCalendarAdvance(Calendar,$H2085,B2086,"f",FALSE)</f>
        <v>54017</v>
      </c>
      <c r="I2086" s="172">
        <f>_xll.qlInterestRateIndexValueDate(Index1M,$H2086)</f>
        <v>54017</v>
      </c>
      <c r="J2086" s="177">
        <f>IFERROR(_xll.qlIndexFixing(Index1M,$H2086,TRUE,_xll.ohTrigger(RecalcTrigger,Trigger1M)),NA())</f>
        <v>1.7807663954067902E-2</v>
      </c>
      <c r="K2086" s="44">
        <f>IFERROR(_xll.qlIndexFixing(Index3M,H2086,TRUE,_xll.ohTrigger(RecalcTrigger,Trigger3M)),NA())</f>
        <v>1.8058419211046322E-2</v>
      </c>
      <c r="L2086" s="44">
        <f>IFERROR(_xll.qlIndexFixing(Index6M,$H2086,TRUE,_xll.ohTrigger(RecalcTrigger,Trigger6M)),NA())</f>
        <v>1.8203172401352143E-2</v>
      </c>
      <c r="M2086" s="178">
        <f>IFERROR(_xll.qlIndexFixing(Index1Y,$H2086,TRUE,_xll.ohTrigger(RecalcTrigger,Trigger1Y)),NA())</f>
        <v>1.8432778962657725E-2</v>
      </c>
      <c r="N2086" s="177">
        <f>IFERROR(_xll.qlIndexFixing(ONIndex1M,I2086,TRUE,_xll.ohTrigger(RecalcTrigger,Trigger1M)),NA())</f>
        <v>1.7809626048290728E-2</v>
      </c>
      <c r="O2086" s="44">
        <f>IFERROR(_xll.qlIndexFixing(ONIndex3M,I2086,TRUE,_xll.ohTrigger(RecalcTrigger,Trigger3M)),NA())</f>
        <v>1.8063221128308271E-2</v>
      </c>
      <c r="P2086" s="44">
        <f>IFERROR(_xll.qlIndexFixing(ONIndex6M,I2086,TRUE,_xll.ohTrigger(RecalcTrigger,Trigger6M)),NA())</f>
        <v>1.8211758985290372E-2</v>
      </c>
      <c r="Q2086" s="178">
        <f>IFERROR(_xll.qlIndexFixing(ONIndex1Y,I2086,TRUE,_xll.ohTrigger(RecalcTrigger,Trigger1Y)),NA())</f>
        <v>1.8448034214456621E-2</v>
      </c>
    </row>
    <row r="2087" spans="2:17" x14ac:dyDescent="0.2">
      <c r="B2087" s="39" t="s">
        <v>42</v>
      </c>
      <c r="D2087" s="42">
        <f>_xll.qlCalendarAdvance(Calendar,$D2086,B2087,"f",FALSE)</f>
        <v>54024</v>
      </c>
      <c r="E2087" s="172">
        <f>_xll.qlInterestRateIndexValueDate(IndexON,D2087)</f>
        <v>54024</v>
      </c>
      <c r="F2087" s="188">
        <f>IFERROR(_xll.qlIndexFixing(IndexON,D2087,TRUE,_xll.ohTrigger(RecalcTrigger,TriggerON)),NA())</f>
        <v>1.7351744267272151E-2</v>
      </c>
      <c r="H2087" s="42">
        <f>_xll.qlCalendarAdvance(Calendar,$H2086,B2087,"f",FALSE)</f>
        <v>54024</v>
      </c>
      <c r="I2087" s="172">
        <f>_xll.qlInterestRateIndexValueDate(Index1M,$H2087)</f>
        <v>54024</v>
      </c>
      <c r="J2087" s="177">
        <f>IFERROR(_xll.qlIndexFixing(Index1M,$H2087,TRUE,_xll.ohTrigger(RecalcTrigger,Trigger1M)),NA())</f>
        <v>1.7800702283989576E-2</v>
      </c>
      <c r="K2087" s="44">
        <f>IFERROR(_xll.qlIndexFixing(Index3M,H2087,TRUE,_xll.ohTrigger(RecalcTrigger,Trigger3M)),NA())</f>
        <v>1.805144238956357E-2</v>
      </c>
      <c r="L2087" s="44">
        <f>IFERROR(_xll.qlIndexFixing(Index6M,$H2087,TRUE,_xll.ohTrigger(RecalcTrigger,Trigger6M)),NA())</f>
        <v>1.8196178128387332E-2</v>
      </c>
      <c r="M2087" s="178">
        <f>IFERROR(_xll.qlIndexFixing(Index1Y,$H2087,TRUE,_xll.ohTrigger(RecalcTrigger,Trigger1Y)),NA())</f>
        <v>1.8425722651137594E-2</v>
      </c>
      <c r="N2087" s="177">
        <f>IFERROR(_xll.qlIndexFixing(ONIndex1M,I2087,TRUE,_xll.ohTrigger(RecalcTrigger,Trigger1M)),NA())</f>
        <v>1.7802656031428166E-2</v>
      </c>
      <c r="O2087" s="44">
        <f>IFERROR(_xll.qlIndexFixing(ONIndex3M,I2087,TRUE,_xll.ohTrigger(RecalcTrigger,Trigger3M)),NA())</f>
        <v>1.805620551245779E-2</v>
      </c>
      <c r="P2087" s="44">
        <f>IFERROR(_xll.qlIndexFixing(ONIndex6M,I2087,TRUE,_xll.ohTrigger(RecalcTrigger,Trigger6M)),NA())</f>
        <v>1.8204694589547543E-2</v>
      </c>
      <c r="Q2087" s="178">
        <f>IFERROR(_xll.qlIndexFixing(ONIndex1Y,I2087,TRUE,_xll.ohTrigger(RecalcTrigger,Trigger1Y)),NA())</f>
        <v>1.8440848590821624E-2</v>
      </c>
    </row>
    <row r="2088" spans="2:17" x14ac:dyDescent="0.2">
      <c r="B2088" s="39" t="s">
        <v>42</v>
      </c>
      <c r="D2088" s="42">
        <f>_xll.qlCalendarAdvance(Calendar,$D2087,B2088,"f",FALSE)</f>
        <v>54031</v>
      </c>
      <c r="E2088" s="172">
        <f>_xll.qlInterestRateIndexValueDate(IndexON,D2088)</f>
        <v>54031</v>
      </c>
      <c r="F2088" s="188">
        <f>IFERROR(_xll.qlIndexFixing(IndexON,D2088,TRUE,_xll.ohTrigger(RecalcTrigger,TriggerON)),NA())</f>
        <v>1.7345088451036217E-2</v>
      </c>
      <c r="H2088" s="42">
        <f>_xll.qlCalendarAdvance(Calendar,$H2087,B2088,"f",FALSE)</f>
        <v>54031</v>
      </c>
      <c r="I2088" s="172">
        <f>_xll.qlInterestRateIndexValueDate(Index1M,$H2088)</f>
        <v>54031</v>
      </c>
      <c r="J2088" s="177">
        <f>IFERROR(_xll.qlIndexFixing(Index1M,$H2088,TRUE,_xll.ohTrigger(RecalcTrigger,Trigger1M)),NA())</f>
        <v>1.7793749147220969E-2</v>
      </c>
      <c r="K2088" s="44">
        <f>IFERROR(_xll.qlIndexFixing(Index3M,H2088,TRUE,_xll.ohTrigger(RecalcTrigger,Trigger3M)),NA())</f>
        <v>1.8044526558703734E-2</v>
      </c>
      <c r="L2088" s="44">
        <f>IFERROR(_xll.qlIndexFixing(Index6M,$H2088,TRUE,_xll.ohTrigger(RecalcTrigger,Trigger6M)),NA())</f>
        <v>1.8189150829796802E-2</v>
      </c>
      <c r="M2088" s="178">
        <f>IFERROR(_xll.qlIndexFixing(Index1Y,$H2088,TRUE,_xll.ohTrigger(RecalcTrigger,Trigger1Y)),NA())</f>
        <v>1.8418676400754515E-2</v>
      </c>
      <c r="N2088" s="177">
        <f>IFERROR(_xll.qlIndexFixing(ONIndex1M,I2088,TRUE,_xll.ohTrigger(RecalcTrigger,Trigger1M)),NA())</f>
        <v>1.779569453090879E-2</v>
      </c>
      <c r="O2088" s="44">
        <f>IFERROR(_xll.qlIndexFixing(ONIndex3M,I2088,TRUE,_xll.ohTrigger(RecalcTrigger,Trigger3M)),NA())</f>
        <v>1.8049200674709054E-2</v>
      </c>
      <c r="P2088" s="44">
        <f>IFERROR(_xll.qlIndexFixing(ONIndex6M,I2088,TRUE,_xll.ohTrigger(RecalcTrigger,Trigger6M)),NA())</f>
        <v>1.8197640456452113E-2</v>
      </c>
      <c r="Q2088" s="178">
        <f>IFERROR(_xll.qlIndexFixing(ONIndex1Y,I2088,TRUE,_xll.ohTrigger(RecalcTrigger,Trigger1Y)),NA())</f>
        <v>1.8433672797208978E-2</v>
      </c>
    </row>
    <row r="2089" spans="2:17" x14ac:dyDescent="0.2">
      <c r="B2089" s="39" t="s">
        <v>42</v>
      </c>
      <c r="D2089" s="42">
        <f>_xll.qlCalendarAdvance(Calendar,$D2088,B2089,"f",FALSE)</f>
        <v>54038</v>
      </c>
      <c r="E2089" s="172">
        <f>_xll.qlInterestRateIndexValueDate(IndexON,D2089)</f>
        <v>54038</v>
      </c>
      <c r="F2089" s="188">
        <f>IFERROR(_xll.qlIndexFixing(IndexON,D2089,TRUE,_xll.ohTrigger(RecalcTrigger,TriggerON)),NA())</f>
        <v>1.7338441972466478E-2</v>
      </c>
      <c r="H2089" s="42">
        <f>_xll.qlCalendarAdvance(Calendar,$H2088,B2089,"f",FALSE)</f>
        <v>54038</v>
      </c>
      <c r="I2089" s="172">
        <f>_xll.qlInterestRateIndexValueDate(Index1M,$H2089)</f>
        <v>54038</v>
      </c>
      <c r="J2089" s="177">
        <f>IFERROR(_xll.qlIndexFixing(Index1M,$H2089,TRUE,_xll.ohTrigger(RecalcTrigger,Trigger1M)),NA())</f>
        <v>1.7786804543757015E-2</v>
      </c>
      <c r="K2089" s="44">
        <f>IFERROR(_xll.qlIndexFixing(Index3M,H2089,TRUE,_xll.ohTrigger(RecalcTrigger,Trigger3M)),NA())</f>
        <v>1.803757098347706E-2</v>
      </c>
      <c r="L2089" s="44">
        <f>IFERROR(_xll.qlIndexFixing(Index6M,$H2089,TRUE,_xll.ohTrigger(RecalcTrigger,Trigger6M)),NA())</f>
        <v>1.8182177710544169E-2</v>
      </c>
      <c r="M2089" s="178">
        <f>IFERROR(_xll.qlIndexFixing(Index1Y,$H2089,TRUE,_xll.ohTrigger(RecalcTrigger,Trigger1Y)),NA())</f>
        <v>1.8411640211299266E-2</v>
      </c>
      <c r="N2089" s="177">
        <f>IFERROR(_xll.qlIndexFixing(ONIndex1M,I2089,TRUE,_xll.ohTrigger(RecalcTrigger,Trigger1M)),NA())</f>
        <v>1.7788741546813647E-2</v>
      </c>
      <c r="O2089" s="44">
        <f>IFERROR(_xll.qlIndexFixing(ONIndex3M,I2089,TRUE,_xll.ohTrigger(RecalcTrigger,Trigger3M)),NA())</f>
        <v>1.8042206615305201E-2</v>
      </c>
      <c r="P2089" s="44">
        <f>IFERROR(_xll.qlIndexFixing(ONIndex6M,I2089,TRUE,_xll.ohTrigger(RecalcTrigger,Trigger6M)),NA())</f>
        <v>1.8190596585841989E-2</v>
      </c>
      <c r="Q2089" s="178">
        <f>IFERROR(_xll.qlIndexFixing(ONIndex1Y,I2089,TRUE,_xll.ohTrigger(RecalcTrigger,Trigger1Y)),NA())</f>
        <v>1.8426506833537637E-2</v>
      </c>
    </row>
    <row r="2090" spans="2:17" x14ac:dyDescent="0.2">
      <c r="B2090" s="39" t="s">
        <v>42</v>
      </c>
      <c r="D2090" s="42">
        <f>_xll.qlCalendarAdvance(Calendar,$D2089,B2090,"f",FALSE)</f>
        <v>54045</v>
      </c>
      <c r="E2090" s="172">
        <f>_xll.qlInterestRateIndexValueDate(IndexON,D2090)</f>
        <v>54045</v>
      </c>
      <c r="F2090" s="188">
        <f>IFERROR(_xll.qlIndexFixing(IndexON,D2090,TRUE,_xll.ohTrigger(RecalcTrigger,TriggerON)),NA())</f>
        <v>1.7331804831562936E-2</v>
      </c>
      <c r="H2090" s="42">
        <f>_xll.qlCalendarAdvance(Calendar,$H2089,B2090,"f",FALSE)</f>
        <v>54045</v>
      </c>
      <c r="I2090" s="172">
        <f>_xll.qlInterestRateIndexValueDate(Index1M,$H2090)</f>
        <v>54045</v>
      </c>
      <c r="J2090" s="177">
        <f>IFERROR(_xll.qlIndexFixing(Index1M,$H2090,TRUE,_xll.ohTrigger(RecalcTrigger,Trigger1M)),NA())</f>
        <v>1.7779868473572387E-2</v>
      </c>
      <c r="K2090" s="44">
        <f>IFERROR(_xll.qlIndexFixing(Index3M,H2090,TRUE,_xll.ohTrigger(RecalcTrigger,Trigger3M)),NA())</f>
        <v>1.8030626246208811E-2</v>
      </c>
      <c r="L2090" s="44">
        <f>IFERROR(_xll.qlIndexFixing(Index6M,$H2090,TRUE,_xll.ohTrigger(RecalcTrigger,Trigger6M)),NA())</f>
        <v>1.8175214970874994E-2</v>
      </c>
      <c r="M2090" s="178">
        <f>IFERROR(_xll.qlIndexFixing(Index1Y,$H2090,TRUE,_xll.ohTrigger(RecalcTrigger,Trigger1Y)),NA())</f>
        <v>1.8404614082561527E-2</v>
      </c>
      <c r="N2090" s="177">
        <f>IFERROR(_xll.qlIndexFixing(ONIndex1M,I2090,TRUE,_xll.ohTrigger(RecalcTrigger,Trigger1M)),NA())</f>
        <v>1.7781797078980643E-2</v>
      </c>
      <c r="O2090" s="44">
        <f>IFERROR(_xll.qlIndexFixing(ONIndex3M,I2090,TRUE,_xll.ohTrigger(RecalcTrigger,Trigger3M)),NA())</f>
        <v>1.8035223333922046E-2</v>
      </c>
      <c r="P2090" s="44">
        <f>IFERROR(_xll.qlIndexFixing(ONIndex6M,I2090,TRUE,_xll.ohTrigger(RecalcTrigger,Trigger6M)),NA())</f>
        <v>1.818356297796031E-2</v>
      </c>
      <c r="Q2090" s="178">
        <f>IFERROR(_xll.qlIndexFixing(ONIndex1Y,I2090,TRUE,_xll.ohTrigger(RecalcTrigger,Trigger1Y)),NA())</f>
        <v>1.8419350699888648E-2</v>
      </c>
    </row>
    <row r="2091" spans="2:17" x14ac:dyDescent="0.2">
      <c r="B2091" s="39" t="s">
        <v>42</v>
      </c>
      <c r="D2091" s="42">
        <f>_xll.qlCalendarAdvance(Calendar,$D2090,B2091,"f",FALSE)</f>
        <v>54053</v>
      </c>
      <c r="E2091" s="172">
        <f>_xll.qlInterestRateIndexValueDate(IndexON,D2091)</f>
        <v>54053</v>
      </c>
      <c r="F2091" s="188">
        <f>IFERROR(_xll.qlIndexFixing(IndexON,D2091,TRUE,_xll.ohTrigger(RecalcTrigger,TriggerON)),NA())</f>
        <v>1.7324107343202888E-2</v>
      </c>
      <c r="H2091" s="42">
        <f>_xll.qlCalendarAdvance(Calendar,$H2090,B2091,"f",FALSE)</f>
        <v>54053</v>
      </c>
      <c r="I2091" s="172">
        <f>_xll.qlInterestRateIndexValueDate(Index1M,$H2091)</f>
        <v>54053</v>
      </c>
      <c r="J2091" s="177">
        <f>IFERROR(_xll.qlIndexFixing(Index1M,$H2091,TRUE,_xll.ohTrigger(RecalcTrigger,Trigger1M)),NA())</f>
        <v>1.7772013529065739E-2</v>
      </c>
      <c r="K2091" s="44">
        <f>IFERROR(_xll.qlIndexFixing(Index3M,H2091,TRUE,_xll.ohTrigger(RecalcTrigger,Trigger3M)),NA())</f>
        <v>1.8022702674511278E-2</v>
      </c>
      <c r="L2091" s="44">
        <f>IFERROR(_xll.qlIndexFixing(Index6M,$H2091,TRUE,_xll.ohTrigger(RecalcTrigger,Trigger6M)),NA())</f>
        <v>1.8167186054281945E-2</v>
      </c>
      <c r="M2091" s="178">
        <f>IFERROR(_xll.qlIndexFixing(Index1Y,$H2091,TRUE,_xll.ohTrigger(RecalcTrigger,Trigger1Y)),NA())</f>
        <v>1.8396596540125265E-2</v>
      </c>
      <c r="N2091" s="177">
        <f>IFERROR(_xll.qlIndexFixing(ONIndex1M,I2091,TRUE,_xll.ohTrigger(RecalcTrigger,Trigger1M)),NA())</f>
        <v>1.7773746475081936E-2</v>
      </c>
      <c r="O2091" s="44">
        <f>IFERROR(_xll.qlIndexFixing(ONIndex3M,I2091,TRUE,_xll.ohTrigger(RecalcTrigger,Trigger3M)),NA())</f>
        <v>1.8027151017859792E-2</v>
      </c>
      <c r="P2091" s="44">
        <f>IFERROR(_xll.qlIndexFixing(ONIndex6M,I2091,TRUE,_xll.ohTrigger(RecalcTrigger,Trigger6M)),NA())</f>
        <v>1.8175439901207589E-2</v>
      </c>
      <c r="Q2091" s="178">
        <f>IFERROR(_xll.qlIndexFixing(ONIndex1Y,I2091,TRUE,_xll.ohTrigger(RecalcTrigger,Trigger1Y)),NA())</f>
        <v>1.8411093069803378E-2</v>
      </c>
    </row>
    <row r="2092" spans="2:17" x14ac:dyDescent="0.2">
      <c r="B2092" s="39" t="s">
        <v>42</v>
      </c>
      <c r="D2092" s="42">
        <f>_xll.qlCalendarAdvance(Calendar,$D2091,B2092,"f",FALSE)</f>
        <v>54060</v>
      </c>
      <c r="E2092" s="172">
        <f>_xll.qlInterestRateIndexValueDate(IndexON,D2092)</f>
        <v>54060</v>
      </c>
      <c r="F2092" s="188">
        <f>IFERROR(_xll.qlIndexFixing(IndexON,D2092,TRUE,_xll.ohTrigger(RecalcTrigger,TriggerON)),NA())</f>
        <v>1.7317490917620658E-2</v>
      </c>
      <c r="H2092" s="42">
        <f>_xll.qlCalendarAdvance(Calendar,$H2091,B2092,"f",FALSE)</f>
        <v>54060</v>
      </c>
      <c r="I2092" s="172">
        <f>_xll.qlInterestRateIndexValueDate(Index1M,$H2092)</f>
        <v>54060</v>
      </c>
      <c r="J2092" s="177">
        <f>IFERROR(_xll.qlIndexFixing(Index1M,$H2092,TRUE,_xll.ohTrigger(RecalcTrigger,Trigger1M)),NA())</f>
        <v>1.7765095471449617E-2</v>
      </c>
      <c r="K2092" s="44">
        <f>IFERROR(_xll.qlIndexFixing(Index3M,H2092,TRUE,_xll.ohTrigger(RecalcTrigger,Trigger3M)),NA())</f>
        <v>1.801558795458276E-2</v>
      </c>
      <c r="L2092" s="44">
        <f>IFERROR(_xll.qlIndexFixing(Index6M,$H2092,TRUE,_xll.ohTrigger(RecalcTrigger,Trigger6M)),NA())</f>
        <v>1.8160371527719835E-2</v>
      </c>
      <c r="M2092" s="178">
        <f>IFERROR(_xll.qlIndexFixing(Index1Y,$H2092,TRUE,_xll.ohTrigger(RecalcTrigger,Trigger1Y)),NA())</f>
        <v>1.8389625268512538E-2</v>
      </c>
      <c r="N2092" s="177">
        <f>IFERROR(_xll.qlIndexFixing(ONIndex1M,I2092,TRUE,_xll.ohTrigger(RecalcTrigger,Trigger1M)),NA())</f>
        <v>1.7766820798855724E-2</v>
      </c>
      <c r="O2092" s="44">
        <f>IFERROR(_xll.qlIndexFixing(ONIndex3M,I2092,TRUE,_xll.ohTrigger(RecalcTrigger,Trigger3M)),NA())</f>
        <v>1.8020191685166335E-2</v>
      </c>
      <c r="P2092" s="44">
        <f>IFERROR(_xll.qlIndexFixing(ONIndex6M,I2092,TRUE,_xll.ohTrigger(RecalcTrigger,Trigger6M)),NA())</f>
        <v>1.8168429052472328E-2</v>
      </c>
      <c r="Q2092" s="178">
        <f>IFERROR(_xll.qlIndexFixing(ONIndex1Y,I2092,TRUE,_xll.ohTrigger(RecalcTrigger,Trigger1Y)),NA())</f>
        <v>1.8403958685058917E-2</v>
      </c>
    </row>
    <row r="2093" spans="2:17" x14ac:dyDescent="0.2">
      <c r="B2093" s="39" t="s">
        <v>42</v>
      </c>
      <c r="D2093" s="42">
        <f>_xll.qlCalendarAdvance(Calendar,$D2092,B2093,"f",FALSE)</f>
        <v>54067</v>
      </c>
      <c r="E2093" s="172">
        <f>_xll.qlInterestRateIndexValueDate(IndexON,D2093)</f>
        <v>54067</v>
      </c>
      <c r="F2093" s="188">
        <f>IFERROR(_xll.qlIndexFixing(IndexON,D2093,TRUE,_xll.ohTrigger(RecalcTrigger,TriggerON)),NA())</f>
        <v>1.7310883830785238E-2</v>
      </c>
      <c r="H2093" s="42">
        <f>_xll.qlCalendarAdvance(Calendar,$H2092,B2093,"f",FALSE)</f>
        <v>54067</v>
      </c>
      <c r="I2093" s="172">
        <f>_xll.qlInterestRateIndexValueDate(Index1M,$H2093)</f>
        <v>54067</v>
      </c>
      <c r="J2093" s="177">
        <f>IFERROR(_xll.qlIndexFixing(Index1M,$H2093,TRUE,_xll.ohTrigger(RecalcTrigger,Trigger1M)),NA())</f>
        <v>1.7758185946527113E-2</v>
      </c>
      <c r="K2093" s="44">
        <f>IFERROR(_xll.qlIndexFixing(Index3M,H2093,TRUE,_xll.ohTrigger(RecalcTrigger,Trigger3M)),NA())</f>
        <v>1.8008870485766038E-2</v>
      </c>
      <c r="L2093" s="44">
        <f>IFERROR(_xll.qlIndexFixing(Index6M,$H2093,TRUE,_xll.ohTrigger(RecalcTrigger,Trigger6M)),NA())</f>
        <v>1.8153441010753644E-2</v>
      </c>
      <c r="M2093" s="178">
        <f>IFERROR(_xll.qlIndexFixing(Index1Y,$H2093,TRUE,_xll.ohTrigger(RecalcTrigger,Trigger1Y)),NA())</f>
        <v>1.8382630388431399E-2</v>
      </c>
      <c r="N2093" s="177">
        <f>IFERROR(_xll.qlIndexFixing(ONIndex1M,I2093,TRUE,_xll.ohTrigger(RecalcTrigger,Trigger1M)),NA())</f>
        <v>1.7759903640080326E-2</v>
      </c>
      <c r="O2093" s="44">
        <f>IFERROR(_xll.qlIndexFixing(ONIndex3M,I2093,TRUE,_xll.ohTrigger(RecalcTrigger,Trigger3M)),NA())</f>
        <v>1.8013243131871363E-2</v>
      </c>
      <c r="P2093" s="44">
        <f>IFERROR(_xll.qlIndexFixing(ONIndex6M,I2093,TRUE,_xll.ohTrigger(RecalcTrigger,Trigger6M)),NA())</f>
        <v>1.8161428467600164E-2</v>
      </c>
      <c r="Q2093" s="178">
        <f>IFERROR(_xll.qlIndexFixing(ONIndex1Y,I2093,TRUE,_xll.ohTrigger(RecalcTrigger,Trigger1Y)),NA())</f>
        <v>1.8396834131552502E-2</v>
      </c>
    </row>
    <row r="2094" spans="2:17" x14ac:dyDescent="0.2">
      <c r="B2094" s="39" t="s">
        <v>42</v>
      </c>
      <c r="D2094" s="42">
        <f>_xll.qlCalendarAdvance(Calendar,$D2093,B2094,"f",FALSE)</f>
        <v>54074</v>
      </c>
      <c r="E2094" s="172">
        <f>_xll.qlInterestRateIndexValueDate(IndexON,D2094)</f>
        <v>54074</v>
      </c>
      <c r="F2094" s="188">
        <f>IFERROR(_xll.qlIndexFixing(IndexON,D2094,TRUE,_xll.ohTrigger(RecalcTrigger,TriggerON)),NA())</f>
        <v>1.7304286082750663E-2</v>
      </c>
      <c r="H2094" s="42">
        <f>_xll.qlCalendarAdvance(Calendar,$H2093,B2094,"f",FALSE)</f>
        <v>54074</v>
      </c>
      <c r="I2094" s="172">
        <f>_xll.qlInterestRateIndexValueDate(Index1M,$H2094)</f>
        <v>54074</v>
      </c>
      <c r="J2094" s="177">
        <f>IFERROR(_xll.qlIndexFixing(Index1M,$H2094,TRUE,_xll.ohTrigger(RecalcTrigger,Trigger1M)),NA())</f>
        <v>1.7751284954279929E-2</v>
      </c>
      <c r="K2094" s="44">
        <f>IFERROR(_xll.qlIndexFixing(Index3M,H2094,TRUE,_xll.ohTrigger(RecalcTrigger,Trigger3M)),NA())</f>
        <v>1.8001970648009104E-2</v>
      </c>
      <c r="L2094" s="44">
        <f>IFERROR(_xll.qlIndexFixing(Index6M,$H2094,TRUE,_xll.ohTrigger(RecalcTrigger,Trigger6M)),NA())</f>
        <v>1.8146520872289618E-2</v>
      </c>
      <c r="M2094" s="178">
        <f>IFERROR(_xll.qlIndexFixing(Index1Y,$H2094,TRUE,_xll.ohTrigger(RecalcTrigger,Trigger1Y)),NA())</f>
        <v>1.8375645567585402E-2</v>
      </c>
      <c r="N2094" s="177">
        <f>IFERROR(_xll.qlIndexFixing(ONIndex1M,I2094,TRUE,_xll.ohTrigger(RecalcTrigger,Trigger1M)),NA())</f>
        <v>1.7752994998728736E-2</v>
      </c>
      <c r="O2094" s="44">
        <f>IFERROR(_xll.qlIndexFixing(ONIndex3M,I2094,TRUE,_xll.ohTrigger(RecalcTrigger,Trigger3M)),NA())</f>
        <v>1.8006305358136968E-2</v>
      </c>
      <c r="P2094" s="44">
        <f>IFERROR(_xll.qlIndexFixing(ONIndex6M,I2094,TRUE,_xll.ohTrigger(RecalcTrigger,Trigger6M)),NA())</f>
        <v>1.8154438146591088E-2</v>
      </c>
      <c r="Q2094" s="178">
        <f>IFERROR(_xll.qlIndexFixing(ONIndex1Y,I2094,TRUE,_xll.ohTrigger(RecalcTrigger,Trigger1Y)),NA())</f>
        <v>1.8389719409284137E-2</v>
      </c>
    </row>
    <row r="2095" spans="2:17" x14ac:dyDescent="0.2">
      <c r="B2095" s="39" t="s">
        <v>42</v>
      </c>
      <c r="D2095" s="42">
        <f>_xll.qlCalendarAdvance(Calendar,$D2094,B2095,"f",FALSE)</f>
        <v>54081</v>
      </c>
      <c r="E2095" s="172">
        <f>_xll.qlInterestRateIndexValueDate(IndexON,D2095)</f>
        <v>54081</v>
      </c>
      <c r="F2095" s="188">
        <f>IFERROR(_xll.qlIndexFixing(IndexON,D2095,TRUE,_xll.ohTrigger(RecalcTrigger,TriggerON)),NA())</f>
        <v>1.7297697673435884E-2</v>
      </c>
      <c r="H2095" s="42">
        <f>_xll.qlCalendarAdvance(Calendar,$H2094,B2095,"f",FALSE)</f>
        <v>54081</v>
      </c>
      <c r="I2095" s="172">
        <f>_xll.qlInterestRateIndexValueDate(Index1M,$H2095)</f>
        <v>54081</v>
      </c>
      <c r="J2095" s="177">
        <f>IFERROR(_xll.qlIndexFixing(Index1M,$H2095,TRUE,_xll.ohTrigger(RecalcTrigger,Trigger1M)),NA())</f>
        <v>1.774439249468715E-2</v>
      </c>
      <c r="K2095" s="44">
        <f>IFERROR(_xll.qlIndexFixing(Index3M,H2095,TRUE,_xll.ohTrigger(RecalcTrigger,Trigger3M)),NA())</f>
        <v>1.799508164792293E-2</v>
      </c>
      <c r="L2095" s="44">
        <f>IFERROR(_xll.qlIndexFixing(Index6M,$H2095,TRUE,_xll.ohTrigger(RecalcTrigger,Trigger6M)),NA())</f>
        <v>1.8139611112221773E-2</v>
      </c>
      <c r="M2095" s="178">
        <f>IFERROR(_xll.qlIndexFixing(Index1Y,$H2095,TRUE,_xll.ohTrigger(RecalcTrigger,Trigger1Y)),NA())</f>
        <v>1.8368670805766082E-2</v>
      </c>
      <c r="N2095" s="177">
        <f>IFERROR(_xll.qlIndexFixing(ONIndex1M,I2095,TRUE,_xll.ohTrigger(RecalcTrigger,Trigger1M)),NA())</f>
        <v>1.7746094874800944E-2</v>
      </c>
      <c r="O2095" s="44">
        <f>IFERROR(_xll.qlIndexFixing(ONIndex3M,I2095,TRUE,_xll.ohTrigger(RecalcTrigger,Trigger3M)),NA())</f>
        <v>1.7999378363828072E-2</v>
      </c>
      <c r="P2095" s="44">
        <f>IFERROR(_xll.qlIndexFixing(ONIndex6M,I2095,TRUE,_xll.ohTrigger(RecalcTrigger,Trigger6M)),NA())</f>
        <v>1.8147458089418093E-2</v>
      </c>
      <c r="Q2095" s="178">
        <f>IFERROR(_xll.qlIndexFixing(ONIndex1Y,I2095,TRUE,_xll.ohTrigger(RecalcTrigger,Trigger1Y)),NA())</f>
        <v>1.8382614518253813E-2</v>
      </c>
    </row>
    <row r="2096" spans="2:17" x14ac:dyDescent="0.2">
      <c r="B2096" s="39" t="s">
        <v>42</v>
      </c>
      <c r="D2096" s="42">
        <f>_xll.qlCalendarAdvance(Calendar,$D2095,B2096,"f",FALSE)</f>
        <v>54088</v>
      </c>
      <c r="E2096" s="172">
        <f>_xll.qlInterestRateIndexValueDate(IndexON,D2096)</f>
        <v>54088</v>
      </c>
      <c r="F2096" s="188">
        <f>IFERROR(_xll.qlIndexFixing(IndexON,D2096,TRUE,_xll.ohTrigger(RecalcTrigger,TriggerON)),NA())</f>
        <v>1.7291118602948963E-2</v>
      </c>
      <c r="H2096" s="42">
        <f>_xll.qlCalendarAdvance(Calendar,$H2095,B2096,"f",FALSE)</f>
        <v>54088</v>
      </c>
      <c r="I2096" s="172">
        <f>_xll.qlInterestRateIndexValueDate(Index1M,$H2096)</f>
        <v>54088</v>
      </c>
      <c r="J2096" s="177">
        <f>IFERROR(_xll.qlIndexFixing(Index1M,$H2096,TRUE,_xll.ohTrigger(RecalcTrigger,Trigger1M)),NA())</f>
        <v>1.7737689234278233E-2</v>
      </c>
      <c r="K2096" s="44">
        <f>IFERROR(_xll.qlIndexFixing(Index3M,H2096,TRUE,_xll.ohTrigger(RecalcTrigger,Trigger3M)),NA())</f>
        <v>1.7988250147419501E-2</v>
      </c>
      <c r="L2096" s="44">
        <f>IFERROR(_xll.qlIndexFixing(Index6M,$H2096,TRUE,_xll.ohTrigger(RecalcTrigger,Trigger6M)),NA())</f>
        <v>1.813271173044324E-2</v>
      </c>
      <c r="M2096" s="178">
        <f>IFERROR(_xll.qlIndexFixing(Index1Y,$H2096,TRUE,_xll.ohTrigger(RecalcTrigger,Trigger1Y)),NA())</f>
        <v>1.8361801764541212E-2</v>
      </c>
      <c r="N2096" s="177">
        <f>IFERROR(_xll.qlIndexFixing(ONIndex1M,I2096,TRUE,_xll.ohTrigger(RecalcTrigger,Trigger1M)),NA())</f>
        <v>1.7739203268269943E-2</v>
      </c>
      <c r="O2096" s="44">
        <f>IFERROR(_xll.qlIndexFixing(ONIndex3M,I2096,TRUE,_xll.ohTrigger(RecalcTrigger,Trigger3M)),NA())</f>
        <v>1.799246214905274E-2</v>
      </c>
      <c r="P2096" s="44">
        <f>IFERROR(_xll.qlIndexFixing(ONIndex6M,I2096,TRUE,_xll.ohTrigger(RecalcTrigger,Trigger6M)),NA())</f>
        <v>1.8140488296054157E-2</v>
      </c>
      <c r="Q2096" s="178">
        <f>IFERROR(_xll.qlIndexFixing(ONIndex1Y,I2096,TRUE,_xll.ohTrigger(RecalcTrigger,Trigger1Y)),NA())</f>
        <v>1.837551945838049E-2</v>
      </c>
    </row>
    <row r="2097" spans="2:17" x14ac:dyDescent="0.2">
      <c r="B2097" s="39" t="s">
        <v>42</v>
      </c>
      <c r="D2097" s="42">
        <f>_xll.qlCalendarAdvance(Calendar,$D2096,B2097,"f",FALSE)</f>
        <v>54095</v>
      </c>
      <c r="E2097" s="172">
        <f>_xll.qlInterestRateIndexValueDate(IndexON,D2097)</f>
        <v>54095</v>
      </c>
      <c r="F2097" s="188">
        <f>IFERROR(_xll.qlIndexFixing(IndexON,D2097,TRUE,_xll.ohTrigger(RecalcTrigger,TriggerON)),NA())</f>
        <v>1.7284548871208859E-2</v>
      </c>
      <c r="H2097" s="42">
        <f>_xll.qlCalendarAdvance(Calendar,$H2096,B2097,"f",FALSE)</f>
        <v>54095</v>
      </c>
      <c r="I2097" s="172">
        <f>_xll.qlInterestRateIndexValueDate(Index1M,$H2097)</f>
        <v>54095</v>
      </c>
      <c r="J2097" s="177">
        <f>IFERROR(_xll.qlIndexFixing(Index1M,$H2097,TRUE,_xll.ohTrigger(RecalcTrigger,Trigger1M)),NA())</f>
        <v>1.7730633173428201E-2</v>
      </c>
      <c r="K2097" s="44">
        <f>IFERROR(_xll.qlIndexFixing(Index3M,H2097,TRUE,_xll.ohTrigger(RecalcTrigger,Trigger3M)),NA())</f>
        <v>1.7981382386057784E-2</v>
      </c>
      <c r="L2097" s="44">
        <f>IFERROR(_xll.qlIndexFixing(Index6M,$H2097,TRUE,_xll.ohTrigger(RecalcTrigger,Trigger6M)),NA())</f>
        <v>1.8125822726848474E-2</v>
      </c>
      <c r="M2097" s="178">
        <f>IFERROR(_xll.qlIndexFixing(Index1Y,$H2097,TRUE,_xll.ohTrigger(RecalcTrigger,Trigger1Y)),NA())</f>
        <v>1.8354751458379795E-2</v>
      </c>
      <c r="N2097" s="177">
        <f>IFERROR(_xll.qlIndexFixing(ONIndex1M,I2097,TRUE,_xll.ohTrigger(RecalcTrigger,Trigger1M)),NA())</f>
        <v>1.7732320179162746E-2</v>
      </c>
      <c r="O2097" s="44">
        <f>IFERROR(_xll.qlIndexFixing(ONIndex3M,I2097,TRUE,_xll.ohTrigger(RecalcTrigger,Trigger3M)),NA())</f>
        <v>1.7985556713756939E-2</v>
      </c>
      <c r="P2097" s="44">
        <f>IFERROR(_xll.qlIndexFixing(ONIndex6M,I2097,TRUE,_xll.ohTrigger(RecalcTrigger,Trigger6M)),NA())</f>
        <v>1.8133528766553313E-2</v>
      </c>
      <c r="Q2097" s="178">
        <f>IFERROR(_xll.qlIndexFixing(ONIndex1Y,I2097,TRUE,_xll.ohTrigger(RecalcTrigger,Trigger1Y)),NA())</f>
        <v>1.8368434229772228E-2</v>
      </c>
    </row>
    <row r="2098" spans="2:17" x14ac:dyDescent="0.2">
      <c r="B2098" s="39" t="s">
        <v>42</v>
      </c>
      <c r="D2098" s="42">
        <f>_xll.qlCalendarAdvance(Calendar,$D2097,B2098,"f",FALSE)</f>
        <v>54102</v>
      </c>
      <c r="E2098" s="172">
        <f>_xll.qlInterestRateIndexValueDate(IndexON,D2098)</f>
        <v>54102</v>
      </c>
      <c r="F2098" s="188">
        <f>IFERROR(_xll.qlIndexFixing(IndexON,D2098,TRUE,_xll.ohTrigger(RecalcTrigger,TriggerON)),NA())</f>
        <v>1.7277988478242579E-2</v>
      </c>
      <c r="H2098" s="42">
        <f>_xll.qlCalendarAdvance(Calendar,$H2097,B2098,"f",FALSE)</f>
        <v>54102</v>
      </c>
      <c r="I2098" s="172">
        <f>_xll.qlInterestRateIndexValueDate(Index1M,$H2098)</f>
        <v>54102</v>
      </c>
      <c r="J2098" s="177">
        <f>IFERROR(_xll.qlIndexFixing(Index1M,$H2098,TRUE,_xll.ohTrigger(RecalcTrigger,Trigger1M)),NA())</f>
        <v>1.7723766311730657E-2</v>
      </c>
      <c r="K2098" s="44">
        <f>IFERROR(_xll.qlIndexFixing(Index3M,H2098,TRUE,_xll.ohTrigger(RecalcTrigger,Trigger3M)),NA())</f>
        <v>1.7974525461542854E-2</v>
      </c>
      <c r="L2098" s="44">
        <f>IFERROR(_xll.qlIndexFixing(Index6M,$H2098,TRUE,_xll.ohTrigger(RecalcTrigger,Trigger6M)),NA())</f>
        <v>1.8118944101331944E-2</v>
      </c>
      <c r="M2098" s="178">
        <f>IFERROR(_xll.qlIndexFixing(Index1Y,$H2098,TRUE,_xll.ohTrigger(RecalcTrigger,Trigger1Y)),NA())</f>
        <v>1.8347806872399865E-2</v>
      </c>
      <c r="N2098" s="177">
        <f>IFERROR(_xll.qlIndexFixing(ONIndex1M,I2098,TRUE,_xll.ohTrigger(RecalcTrigger,Trigger1M)),NA())</f>
        <v>1.7725445607506368E-2</v>
      </c>
      <c r="O2098" s="44">
        <f>IFERROR(_xll.qlIndexFixing(ONIndex3M,I2098,TRUE,_xll.ohTrigger(RecalcTrigger,Trigger3M)),NA())</f>
        <v>1.7978662057967686E-2</v>
      </c>
      <c r="P2098" s="44">
        <f>IFERROR(_xll.qlIndexFixing(ONIndex6M,I2098,TRUE,_xll.ohTrigger(RecalcTrigger,Trigger6M)),NA())</f>
        <v>1.8126579500942579E-2</v>
      </c>
      <c r="Q2098" s="178">
        <f>IFERROR(_xll.qlIndexFixing(ONIndex1Y,I2098,TRUE,_xll.ohTrigger(RecalcTrigger,Trigger1Y)),NA())</f>
        <v>1.8361358832347983E-2</v>
      </c>
    </row>
    <row r="2099" spans="2:17" x14ac:dyDescent="0.2">
      <c r="B2099" s="39" t="s">
        <v>42</v>
      </c>
      <c r="D2099" s="42">
        <f>_xll.qlCalendarAdvance(Calendar,$D2098,B2099,"f",FALSE)</f>
        <v>54109</v>
      </c>
      <c r="E2099" s="172">
        <f>_xll.qlInterestRateIndexValueDate(IndexON,D2099)</f>
        <v>54109</v>
      </c>
      <c r="F2099" s="188">
        <f>IFERROR(_xll.qlIndexFixing(IndexON,D2099,TRUE,_xll.ohTrigger(RecalcTrigger,TriggerON)),NA())</f>
        <v>1.7271437424050129E-2</v>
      </c>
      <c r="H2099" s="42">
        <f>_xll.qlCalendarAdvance(Calendar,$H2098,B2099,"f",FALSE)</f>
        <v>54109</v>
      </c>
      <c r="I2099" s="172">
        <f>_xll.qlInterestRateIndexValueDate(Index1M,$H2099)</f>
        <v>54109</v>
      </c>
      <c r="J2099" s="177">
        <f>IFERROR(_xll.qlIndexFixing(Index1M,$H2099,TRUE,_xll.ohTrigger(RecalcTrigger,Trigger1M)),NA())</f>
        <v>1.7716907982627386E-2</v>
      </c>
      <c r="K2099" s="44">
        <f>IFERROR(_xll.qlIndexFixing(Index3M,H2099,TRUE,_xll.ohTrigger(RecalcTrigger,Trigger3M)),NA())</f>
        <v>1.7967679373819788E-2</v>
      </c>
      <c r="L2099" s="44">
        <f>IFERROR(_xll.qlIndexFixing(Index6M,$H2099,TRUE,_xll.ohTrigger(RecalcTrigger,Trigger6M)),NA())</f>
        <v>1.8112075853786769E-2</v>
      </c>
      <c r="M2099" s="178">
        <f>IFERROR(_xll.qlIndexFixing(Index1Y,$H2099,TRUE,_xll.ohTrigger(RecalcTrigger,Trigger1Y)),NA())</f>
        <v>1.8340872344620028E-2</v>
      </c>
      <c r="N2099" s="177">
        <f>IFERROR(_xll.qlIndexFixing(ONIndex1M,I2099,TRUE,_xll.ohTrigger(RecalcTrigger,Trigger1M)),NA())</f>
        <v>1.771857955321976E-2</v>
      </c>
      <c r="O2099" s="44">
        <f>IFERROR(_xll.qlIndexFixing(ONIndex3M,I2099,TRUE,_xll.ohTrigger(RecalcTrigger,Trigger3M)),NA())</f>
        <v>1.7971778181657964E-2</v>
      </c>
      <c r="P2099" s="44">
        <f>IFERROR(_xll.qlIndexFixing(ONIndex6M,I2099,TRUE,_xll.ohTrigger(RecalcTrigger,Trigger6M)),NA())</f>
        <v>1.8119640499086879E-2</v>
      </c>
      <c r="Q2099" s="178">
        <f>IFERROR(_xll.qlIndexFixing(ONIndex1Y,I2099,TRUE,_xll.ohTrigger(RecalcTrigger,Trigger1Y)),NA())</f>
        <v>1.8354293266161784E-2</v>
      </c>
    </row>
    <row r="2100" spans="2:17" x14ac:dyDescent="0.2">
      <c r="B2100" s="39" t="s">
        <v>42</v>
      </c>
      <c r="D2100" s="42">
        <f>_xll.qlCalendarAdvance(Calendar,$D2099,B2100,"f",FALSE)</f>
        <v>54116</v>
      </c>
      <c r="E2100" s="172">
        <f>_xll.qlInterestRateIndexValueDate(IndexON,D2100)</f>
        <v>54116</v>
      </c>
      <c r="F2100" s="188">
        <f>IFERROR(_xll.qlIndexFixing(IndexON,D2100,TRUE,_xll.ohTrigger(RecalcTrigger,TriggerON)),NA())</f>
        <v>1.7264895708550464E-2</v>
      </c>
      <c r="H2100" s="42">
        <f>_xll.qlCalendarAdvance(Calendar,$H2099,B2100,"f",FALSE)</f>
        <v>54116</v>
      </c>
      <c r="I2100" s="172">
        <f>_xll.qlInterestRateIndexValueDate(Index1M,$H2100)</f>
        <v>54116</v>
      </c>
      <c r="J2100" s="177">
        <f>IFERROR(_xll.qlIndexFixing(Index1M,$H2100,TRUE,_xll.ohTrigger(RecalcTrigger,Trigger1M)),NA())</f>
        <v>1.7709999118601764E-2</v>
      </c>
      <c r="K2100" s="44">
        <f>IFERROR(_xll.qlIndexFixing(Index3M,H2100,TRUE,_xll.ohTrigger(RecalcTrigger,Trigger3M)),NA())</f>
        <v>1.7960799210597681E-2</v>
      </c>
      <c r="L2100" s="44">
        <f>IFERROR(_xll.qlIndexFixing(Index6M,$H2100,TRUE,_xll.ohTrigger(RecalcTrigger,Trigger6M)),NA())</f>
        <v>1.8105217984109193E-2</v>
      </c>
      <c r="M2100" s="178">
        <f>IFERROR(_xll.qlIndexFixing(Index1Y,$H2100,TRUE,_xll.ohTrigger(RecalcTrigger,Trigger1Y)),NA())</f>
        <v>1.8334039065003943E-2</v>
      </c>
      <c r="N2100" s="177">
        <f>IFERROR(_xll.qlIndexFixing(ONIndex1M,I2100,TRUE,_xll.ohTrigger(RecalcTrigger,Trigger1M)),NA())</f>
        <v>1.7711722016383973E-2</v>
      </c>
      <c r="O2100" s="44">
        <f>IFERROR(_xll.qlIndexFixing(ONIndex3M,I2100,TRUE,_xll.ohTrigger(RecalcTrigger,Trigger3M)),NA())</f>
        <v>1.796490508482777E-2</v>
      </c>
      <c r="P2100" s="44">
        <f>IFERROR(_xll.qlIndexFixing(ONIndex6M,I2100,TRUE,_xll.ohTrigger(RecalcTrigger,Trigger6M)),NA())</f>
        <v>1.8112711761094268E-2</v>
      </c>
      <c r="Q2100" s="178">
        <f>IFERROR(_xll.qlIndexFixing(ONIndex1Y,I2100,TRUE,_xll.ohTrigger(RecalcTrigger,Trigger1Y)),NA())</f>
        <v>1.8347237531186614E-2</v>
      </c>
    </row>
    <row r="2101" spans="2:17" x14ac:dyDescent="0.2">
      <c r="B2101" s="39" t="s">
        <v>42</v>
      </c>
      <c r="D2101" s="42">
        <f>_xll.qlCalendarAdvance(Calendar,$D2100,B2101,"f",FALSE)</f>
        <v>54123</v>
      </c>
      <c r="E2101" s="172">
        <f>_xll.qlInterestRateIndexValueDate(IndexON,D2101)</f>
        <v>54123</v>
      </c>
      <c r="F2101" s="188">
        <f>IFERROR(_xll.qlIndexFixing(IndexON,D2101,TRUE,_xll.ohTrigger(RecalcTrigger,TriggerON)),NA())</f>
        <v>1.7258363331905668E-2</v>
      </c>
      <c r="H2101" s="42">
        <f>_xll.qlCalendarAdvance(Calendar,$H2100,B2101,"f",FALSE)</f>
        <v>54123</v>
      </c>
      <c r="I2101" s="172">
        <f>_xll.qlInterestRateIndexValueDate(Index1M,$H2101)</f>
        <v>54123</v>
      </c>
      <c r="J2101" s="177">
        <f>IFERROR(_xll.qlIndexFixing(Index1M,$H2101,TRUE,_xll.ohTrigger(RecalcTrigger,Trigger1M)),NA())</f>
        <v>1.7703158132526681E-2</v>
      </c>
      <c r="K2101" s="44">
        <f>IFERROR(_xll.qlIndexFixing(Index3M,H2101,TRUE,_xll.ohTrigger(RecalcTrigger,Trigger3M)),NA())</f>
        <v>1.7953842058870819E-2</v>
      </c>
      <c r="L2101" s="44">
        <f>IFERROR(_xll.qlIndexFixing(Index6M,$H2101,TRUE,_xll.ohTrigger(RecalcTrigger,Trigger6M)),NA())</f>
        <v>1.8098256136426842E-2</v>
      </c>
      <c r="M2101" s="178">
        <f>IFERROR(_xll.qlIndexFixing(Index1Y,$H2101,TRUE,_xll.ohTrigger(RecalcTrigger,Trigger1Y)),NA())</f>
        <v>1.8327033462837813E-2</v>
      </c>
      <c r="N2101" s="177">
        <f>IFERROR(_xll.qlIndexFixing(ONIndex1M,I2101,TRUE,_xll.ohTrigger(RecalcTrigger,Trigger1M)),NA())</f>
        <v>1.7704872996944974E-2</v>
      </c>
      <c r="O2101" s="44">
        <f>IFERROR(_xll.qlIndexFixing(ONIndex3M,I2101,TRUE,_xll.ohTrigger(RecalcTrigger,Trigger3M)),NA())</f>
        <v>1.795804276747711E-2</v>
      </c>
      <c r="P2101" s="44">
        <f>IFERROR(_xll.qlIndexFixing(ONIndex6M,I2101,TRUE,_xll.ohTrigger(RecalcTrigger,Trigger6M)),NA())</f>
        <v>1.8105793286937736E-2</v>
      </c>
      <c r="Q2101" s="178">
        <f>IFERROR(_xll.qlIndexFixing(ONIndex1Y,I2101,TRUE,_xll.ohTrigger(RecalcTrigger,Trigger1Y)),NA())</f>
        <v>1.8340191627395457E-2</v>
      </c>
    </row>
    <row r="2102" spans="2:17" x14ac:dyDescent="0.2">
      <c r="B2102" s="39" t="s">
        <v>42</v>
      </c>
      <c r="D2102" s="42">
        <f>_xll.qlCalendarAdvance(Calendar,$D2101,B2102,"f",FALSE)</f>
        <v>54130</v>
      </c>
      <c r="E2102" s="172">
        <f>_xll.qlInterestRateIndexValueDate(IndexON,D2102)</f>
        <v>54130</v>
      </c>
      <c r="F2102" s="188">
        <f>IFERROR(_xll.qlIndexFixing(IndexON,D2102,TRUE,_xll.ohTrigger(RecalcTrigger,TriggerON)),NA())</f>
        <v>1.7251840293953657E-2</v>
      </c>
      <c r="H2102" s="42">
        <f>_xll.qlCalendarAdvance(Calendar,$H2101,B2102,"f",FALSE)</f>
        <v>54130</v>
      </c>
      <c r="I2102" s="172">
        <f>_xll.qlInterestRateIndexValueDate(Index1M,$H2102)</f>
        <v>54130</v>
      </c>
      <c r="J2102" s="177">
        <f>IFERROR(_xll.qlIndexFixing(Index1M,$H2102,TRUE,_xll.ohTrigger(RecalcTrigger,Trigger1M)),NA())</f>
        <v>1.7696384190783867E-2</v>
      </c>
      <c r="K2102" s="44">
        <f>IFERROR(_xll.qlIndexFixing(Index3M,H2102,TRUE,_xll.ohTrigger(RecalcTrigger,Trigger3M)),NA())</f>
        <v>1.79470302405711E-2</v>
      </c>
      <c r="L2102" s="44">
        <f>IFERROR(_xll.qlIndexFixing(Index6M,$H2102,TRUE,_xll.ohTrigger(RecalcTrigger,Trigger6M)),NA())</f>
        <v>1.809142023394477E-2</v>
      </c>
      <c r="M2102" s="178">
        <f>IFERROR(_xll.qlIndexFixing(Index1Y,$H2102,TRUE,_xll.ohTrigger(RecalcTrigger,Trigger1Y)),NA())</f>
        <v>1.832012910842468E-2</v>
      </c>
      <c r="N2102" s="177">
        <f>IFERROR(_xll.qlIndexFixing(ONIndex1M,I2102,TRUE,_xll.ohTrigger(RecalcTrigger,Trigger1M)),NA())</f>
        <v>1.769803249490276E-2</v>
      </c>
      <c r="O2102" s="44">
        <f>IFERROR(_xll.qlIndexFixing(ONIndex3M,I2102,TRUE,_xll.ohTrigger(RecalcTrigger,Trigger3M)),NA())</f>
        <v>1.7951191229578965E-2</v>
      </c>
      <c r="P2102" s="44">
        <f>IFERROR(_xll.qlIndexFixing(ONIndex6M,I2102,TRUE,_xll.ohTrigger(RecalcTrigger,Trigger6M)),NA())</f>
        <v>1.8098885076644294E-2</v>
      </c>
      <c r="Q2102" s="178">
        <f>IFERROR(_xll.qlIndexFixing(ONIndex1Y,I2102,TRUE,_xll.ohTrigger(RecalcTrigger,Trigger1Y)),NA())</f>
        <v>1.8333155554896379E-2</v>
      </c>
    </row>
    <row r="2103" spans="2:17" x14ac:dyDescent="0.2">
      <c r="B2103" s="39" t="s">
        <v>42</v>
      </c>
      <c r="D2103" s="42">
        <f>_xll.qlCalendarAdvance(Calendar,$D2102,B2103,"f",FALSE)</f>
        <v>54137</v>
      </c>
      <c r="E2103" s="172">
        <f>_xll.qlInterestRateIndexValueDate(IndexON,D2103)</f>
        <v>54137</v>
      </c>
      <c r="F2103" s="188">
        <f>IFERROR(_xll.qlIndexFixing(IndexON,D2103,TRUE,_xll.ohTrigger(RecalcTrigger,TriggerON)),NA())</f>
        <v>1.724532659480249E-2</v>
      </c>
      <c r="H2103" s="42">
        <f>_xll.qlCalendarAdvance(Calendar,$H2102,B2103,"f",FALSE)</f>
        <v>54137</v>
      </c>
      <c r="I2103" s="172">
        <f>_xll.qlInterestRateIndexValueDate(Index1M,$H2103)</f>
        <v>54137</v>
      </c>
      <c r="J2103" s="177">
        <f>IFERROR(_xll.qlIndexFixing(Index1M,$H2103,TRUE,_xll.ohTrigger(RecalcTrigger,Trigger1M)),NA())</f>
        <v>1.7689559991937425E-2</v>
      </c>
      <c r="K2103" s="44">
        <f>IFERROR(_xll.qlIndexFixing(Index3M,H2103,TRUE,_xll.ohTrigger(RecalcTrigger,Trigger3M)),NA())</f>
        <v>1.7940229261463915E-2</v>
      </c>
      <c r="L2103" s="44">
        <f>IFERROR(_xll.qlIndexFixing(Index6M,$H2103,TRUE,_xll.ohTrigger(RecalcTrigger,Trigger6M)),NA())</f>
        <v>1.8084594710907866E-2</v>
      </c>
      <c r="M2103" s="178">
        <f>IFERROR(_xll.qlIndexFixing(Index1Y,$H2103,TRUE,_xll.ohTrigger(RecalcTrigger,Trigger1Y)),NA())</f>
        <v>1.8313234811389696E-2</v>
      </c>
      <c r="N2103" s="177">
        <f>IFERROR(_xll.qlIndexFixing(ONIndex1M,I2103,TRUE,_xll.ohTrigger(RecalcTrigger,Trigger1M)),NA())</f>
        <v>1.7691200510311367E-2</v>
      </c>
      <c r="O2103" s="44">
        <f>IFERROR(_xll.qlIndexFixing(ONIndex3M,I2103,TRUE,_xll.ohTrigger(RecalcTrigger,Trigger3M)),NA())</f>
        <v>1.7944350471214381E-2</v>
      </c>
      <c r="P2103" s="44">
        <f>IFERROR(_xll.qlIndexFixing(ONIndex6M,I2103,TRUE,_xll.ohTrigger(RecalcTrigger,Trigger6M)),NA())</f>
        <v>1.8091987130132901E-2</v>
      </c>
      <c r="Q2103" s="178">
        <f>IFERROR(_xll.qlIndexFixing(ONIndex1Y,I2103,TRUE,_xll.ohTrigger(RecalcTrigger,Trigger1Y)),NA())</f>
        <v>1.8326129313527287E-2</v>
      </c>
    </row>
    <row r="2104" spans="2:17" x14ac:dyDescent="0.2">
      <c r="B2104" s="39" t="s">
        <v>42</v>
      </c>
      <c r="D2104" s="42">
        <f>_xll.qlCalendarAdvance(Calendar,$D2103,B2104,"f",FALSE)</f>
        <v>54144</v>
      </c>
      <c r="E2104" s="172">
        <f>_xll.qlInterestRateIndexValueDate(IndexON,D2104)</f>
        <v>54144</v>
      </c>
      <c r="F2104" s="188">
        <f>IFERROR(_xll.qlIndexFixing(IndexON,D2104,TRUE,_xll.ohTrigger(RecalcTrigger,TriggerON)),NA())</f>
        <v>1.7238822234344107E-2</v>
      </c>
      <c r="H2104" s="42">
        <f>_xll.qlCalendarAdvance(Calendar,$H2103,B2104,"f",FALSE)</f>
        <v>54144</v>
      </c>
      <c r="I2104" s="172">
        <f>_xll.qlInterestRateIndexValueDate(Index1M,$H2104)</f>
        <v>54144</v>
      </c>
      <c r="J2104" s="177">
        <f>IFERROR(_xll.qlIndexFixing(Index1M,$H2104,TRUE,_xll.ohTrigger(RecalcTrigger,Trigger1M)),NA())</f>
        <v>1.7682744325614667E-2</v>
      </c>
      <c r="K2104" s="44">
        <f>IFERROR(_xll.qlIndexFixing(Index3M,H2104,TRUE,_xll.ohTrigger(RecalcTrigger,Trigger3M)),NA())</f>
        <v>1.7933439121486323E-2</v>
      </c>
      <c r="L2104" s="44">
        <f>IFERROR(_xll.qlIndexFixing(Index6M,$H2104,TRUE,_xll.ohTrigger(RecalcTrigger,Trigger6M)),NA())</f>
        <v>1.807777956720923E-2</v>
      </c>
      <c r="M2104" s="178">
        <f>IFERROR(_xll.qlIndexFixing(Index1Y,$H2104,TRUE,_xll.ohTrigger(RecalcTrigger,Trigger1Y)),NA())</f>
        <v>1.8306350571528147E-2</v>
      </c>
      <c r="N2104" s="177">
        <f>IFERROR(_xll.qlIndexFixing(ONIndex1M,I2104,TRUE,_xll.ohTrigger(RecalcTrigger,Trigger1M)),NA())</f>
        <v>1.7684377043089748E-2</v>
      </c>
      <c r="O2104" s="44">
        <f>IFERROR(_xll.qlIndexFixing(ONIndex3M,I2104,TRUE,_xll.ohTrigger(RecalcTrigger,Trigger3M)),NA())</f>
        <v>1.7937520492248286E-2</v>
      </c>
      <c r="P2104" s="44">
        <f>IFERROR(_xll.qlIndexFixing(ONIndex6M,I2104,TRUE,_xll.ohTrigger(RecalcTrigger,Trigger6M)),NA())</f>
        <v>1.8085099447484602E-2</v>
      </c>
      <c r="Q2104" s="178">
        <f>IFERROR(_xll.qlIndexFixing(ONIndex1Y,I2104,TRUE,_xll.ohTrigger(RecalcTrigger,Trigger1Y)),NA())</f>
        <v>1.8319112903396238E-2</v>
      </c>
    </row>
    <row r="2105" spans="2:17" x14ac:dyDescent="0.2">
      <c r="B2105" s="39" t="s">
        <v>42</v>
      </c>
      <c r="D2105" s="42">
        <f>_xll.qlCalendarAdvance(Calendar,$D2104,B2105,"f",FALSE)</f>
        <v>54155</v>
      </c>
      <c r="E2105" s="172">
        <f>_xll.qlInterestRateIndexValueDate(IndexON,D2105)</f>
        <v>54155</v>
      </c>
      <c r="F2105" s="188">
        <f>IFERROR(_xll.qlIndexFixing(IndexON,D2105,TRUE,_xll.ohTrigger(RecalcTrigger,TriggerON)),NA())</f>
        <v>1.7228733183648481E-2</v>
      </c>
      <c r="H2105" s="42">
        <f>_xll.qlCalendarAdvance(Calendar,$H2104,B2105,"f",FALSE)</f>
        <v>54155</v>
      </c>
      <c r="I2105" s="172">
        <f>_xll.qlInterestRateIndexValueDate(Index1M,$H2105)</f>
        <v>54155</v>
      </c>
      <c r="J2105" s="177">
        <f>IFERROR(_xll.qlIndexFixing(Index1M,$H2105,TRUE,_xll.ohTrigger(RecalcTrigger,Trigger1M)),NA())</f>
        <v>1.7672108769374528E-2</v>
      </c>
      <c r="K2105" s="44">
        <f>IFERROR(_xll.qlIndexFixing(Index3M,H2105,TRUE,_xll.ohTrigger(RecalcTrigger,Trigger3M)),NA())</f>
        <v>1.7922917928678388E-2</v>
      </c>
      <c r="L2105" s="44">
        <f>IFERROR(_xll.qlIndexFixing(Index6M,$H2105,TRUE,_xll.ohTrigger(RecalcTrigger,Trigger6M)),NA())</f>
        <v>1.8067163522062307E-2</v>
      </c>
      <c r="M2105" s="178">
        <f>IFERROR(_xll.qlIndexFixing(Index1Y,$H2105,TRUE,_xll.ohTrigger(RecalcTrigger,Trigger1Y)),NA())</f>
        <v>1.8295609372542598E-2</v>
      </c>
      <c r="N2105" s="177">
        <f>IFERROR(_xll.qlIndexFixing(ONIndex1M,I2105,TRUE,_xll.ohTrigger(RecalcTrigger,Trigger1M)),NA())</f>
        <v>1.7673788147642977E-2</v>
      </c>
      <c r="O2105" s="44">
        <f>IFERROR(_xll.qlIndexFixing(ONIndex3M,I2105,TRUE,_xll.ohTrigger(RecalcTrigger,Trigger3M)),NA())</f>
        <v>1.7926901514745408E-2</v>
      </c>
      <c r="P2105" s="44">
        <f>IFERROR(_xll.qlIndexFixing(ONIndex6M,I2105,TRUE,_xll.ohTrigger(RecalcTrigger,Trigger6M)),NA())</f>
        <v>1.8074382598087801E-2</v>
      </c>
      <c r="Q2105" s="178">
        <f>IFERROR(_xll.qlIndexFixing(ONIndex1Y,I2105,TRUE,_xll.ohTrigger(RecalcTrigger,Trigger1Y)),NA())</f>
        <v>1.8308188104182443E-2</v>
      </c>
    </row>
    <row r="2106" spans="2:17" x14ac:dyDescent="0.2">
      <c r="B2106" s="39" t="s">
        <v>42</v>
      </c>
      <c r="D2106" s="42">
        <f>_xll.qlCalendarAdvance(Calendar,$D2105,B2106,"f",FALSE)</f>
        <v>54162</v>
      </c>
      <c r="E2106" s="172">
        <f>_xll.qlInterestRateIndexValueDate(IndexON,D2106)</f>
        <v>54162</v>
      </c>
      <c r="F2106" s="188">
        <f>IFERROR(_xll.qlIndexFixing(IndexON,D2106,TRUE,_xll.ohTrigger(RecalcTrigger,TriggerON)),NA())</f>
        <v>1.7222252114783565E-2</v>
      </c>
      <c r="H2106" s="42">
        <f>_xll.qlCalendarAdvance(Calendar,$H2105,B2106,"f",FALSE)</f>
        <v>54162</v>
      </c>
      <c r="I2106" s="172">
        <f>_xll.qlInterestRateIndexValueDate(Index1M,$H2106)</f>
        <v>54162</v>
      </c>
      <c r="J2106" s="177">
        <f>IFERROR(_xll.qlIndexFixing(Index1M,$H2106,TRUE,_xll.ohTrigger(RecalcTrigger,Trigger1M)),NA())</f>
        <v>1.7665314762948747E-2</v>
      </c>
      <c r="K2106" s="44">
        <f>IFERROR(_xll.qlIndexFixing(Index3M,H2106,TRUE,_xll.ohTrigger(RecalcTrigger,Trigger3M)),NA())</f>
        <v>1.7916154331896146E-2</v>
      </c>
      <c r="L2106" s="44">
        <f>IFERROR(_xll.qlIndexFixing(Index6M,$H2106,TRUE,_xll.ohTrigger(RecalcTrigger,Trigger6M)),NA())</f>
        <v>1.8060374253914109E-2</v>
      </c>
      <c r="M2106" s="178">
        <f>IFERROR(_xll.qlIndexFixing(Index1Y,$H2106,TRUE,_xll.ohTrigger(RecalcTrigger,Trigger1Y)),NA())</f>
        <v>1.8288750237799745E-2</v>
      </c>
      <c r="N2106" s="177">
        <f>IFERROR(_xll.qlIndexFixing(ONIndex1M,I2106,TRUE,_xll.ohTrigger(RecalcTrigger,Trigger1M)),NA())</f>
        <v>1.7666986024229558E-2</v>
      </c>
      <c r="O2106" s="44">
        <f>IFERROR(_xll.qlIndexFixing(ONIndex3M,I2106,TRUE,_xll.ohTrigger(RecalcTrigger,Trigger3M)),NA())</f>
        <v>1.7920098382629979E-2</v>
      </c>
      <c r="P2106" s="44">
        <f>IFERROR(_xll.qlIndexFixing(ONIndex6M,I2106,TRUE,_xll.ohTrigger(RecalcTrigger,Trigger6M)),NA())</f>
        <v>1.8067520521336533E-2</v>
      </c>
      <c r="Q2106" s="178">
        <f>IFERROR(_xll.qlIndexFixing(ONIndex1Y,I2106,TRUE,_xll.ohTrigger(RecalcTrigger,Trigger1Y)),NA())</f>
        <v>1.8301196271038878E-2</v>
      </c>
    </row>
    <row r="2107" spans="2:17" x14ac:dyDescent="0.2">
      <c r="B2107" s="39" t="s">
        <v>42</v>
      </c>
      <c r="D2107" s="42">
        <f>_xll.qlCalendarAdvance(Calendar,$D2106,B2107,"f",FALSE)</f>
        <v>54169</v>
      </c>
      <c r="E2107" s="172">
        <f>_xll.qlInterestRateIndexValueDate(IndexON,D2107)</f>
        <v>54169</v>
      </c>
      <c r="F2107" s="188">
        <f>IFERROR(_xll.qlIndexFixing(IndexON,D2107,TRUE,_xll.ohTrigger(RecalcTrigger,TriggerON)),NA())</f>
        <v>1.7215780383665891E-2</v>
      </c>
      <c r="H2107" s="42">
        <f>_xll.qlCalendarAdvance(Calendar,$H2106,B2107,"f",FALSE)</f>
        <v>54169</v>
      </c>
      <c r="I2107" s="172">
        <f>_xll.qlInterestRateIndexValueDate(Index1M,$H2107)</f>
        <v>54169</v>
      </c>
      <c r="J2107" s="177">
        <f>IFERROR(_xll.qlIndexFixing(Index1M,$H2107,TRUE,_xll.ohTrigger(RecalcTrigger,Trigger1M)),NA())</f>
        <v>1.7658529288464862E-2</v>
      </c>
      <c r="K2107" s="44">
        <f>IFERROR(_xll.qlIndexFixing(Index3M,H2107,TRUE,_xll.ohTrigger(RecalcTrigger,Trigger3M)),NA())</f>
        <v>1.7909401572094436E-2</v>
      </c>
      <c r="L2107" s="44">
        <f>IFERROR(_xll.qlIndexFixing(Index6M,$H2107,TRUE,_xll.ohTrigger(RecalcTrigger,Trigger6M)),NA())</f>
        <v>1.8053595363468025E-2</v>
      </c>
      <c r="M2107" s="178">
        <f>IFERROR(_xll.qlIndexFixing(Index1Y,$H2107,TRUE,_xll.ohTrigger(RecalcTrigger,Trigger1Y)),NA())</f>
        <v>1.8281901158279323E-2</v>
      </c>
      <c r="N2107" s="177">
        <f>IFERROR(_xll.qlIndexFixing(ONIndex1M,I2107,TRUE,_xll.ohTrigger(RecalcTrigger,Trigger1M)),NA())</f>
        <v>1.766019241707828E-2</v>
      </c>
      <c r="O2107" s="44">
        <f>IFERROR(_xll.qlIndexFixing(ONIndex3M,I2107,TRUE,_xll.ohTrigger(RecalcTrigger,Trigger3M)),NA())</f>
        <v>1.791330602869734E-2</v>
      </c>
      <c r="P2107" s="44">
        <f>IFERROR(_xll.qlIndexFixing(ONIndex6M,I2107,TRUE,_xll.ohTrigger(RecalcTrigger,Trigger6M)),NA())</f>
        <v>1.8060668707232663E-2</v>
      </c>
      <c r="Q2107" s="178">
        <f>IFERROR(_xll.qlIndexFixing(ONIndex1Y,I2107,TRUE,_xll.ohTrigger(RecalcTrigger,Trigger1Y)),NA())</f>
        <v>1.8294214267917663E-2</v>
      </c>
    </row>
    <row r="2108" spans="2:17" x14ac:dyDescent="0.2">
      <c r="B2108" s="39" t="s">
        <v>42</v>
      </c>
      <c r="D2108" s="42">
        <f>_xll.qlCalendarAdvance(Calendar,$D2107,B2108,"f",FALSE)</f>
        <v>54176</v>
      </c>
      <c r="E2108" s="172">
        <f>_xll.qlInterestRateIndexValueDate(IndexON,D2108)</f>
        <v>54176</v>
      </c>
      <c r="F2108" s="188">
        <f>IFERROR(_xll.qlIndexFixing(IndexON,D2108,TRUE,_xll.ohTrigger(RecalcTrigger,TriggerON)),NA())</f>
        <v>1.7209317990133366E-2</v>
      </c>
      <c r="H2108" s="42">
        <f>_xll.qlCalendarAdvance(Calendar,$H2107,B2108,"f",FALSE)</f>
        <v>54176</v>
      </c>
      <c r="I2108" s="172">
        <f>_xll.qlInterestRateIndexValueDate(Index1M,$H2108)</f>
        <v>54176</v>
      </c>
      <c r="J2108" s="177">
        <f>IFERROR(_xll.qlIndexFixing(Index1M,$H2108,TRUE,_xll.ohTrigger(RecalcTrigger,Trigger1M)),NA())</f>
        <v>1.7651752345903958E-2</v>
      </c>
      <c r="K2108" s="44">
        <f>IFERROR(_xll.qlIndexFixing(Index3M,H2108,TRUE,_xll.ohTrigger(RecalcTrigger,Trigger3M)),NA())</f>
        <v>1.7902659649215367E-2</v>
      </c>
      <c r="L2108" s="44">
        <f>IFERROR(_xll.qlIndexFixing(Index6M,$H2108,TRUE,_xll.ohTrigger(RecalcTrigger,Trigger6M)),NA())</f>
        <v>1.8046826850619539E-2</v>
      </c>
      <c r="M2108" s="178">
        <f>IFERROR(_xll.qlIndexFixing(Index1Y,$H2108,TRUE,_xll.ohTrigger(RecalcTrigger,Trigger1Y)),NA())</f>
        <v>1.8275062133779274E-2</v>
      </c>
      <c r="N2108" s="177">
        <f>IFERROR(_xll.qlIndexFixing(ONIndex1M,I2108,TRUE,_xll.ohTrigger(RecalcTrigger,Trigger1M)),NA())</f>
        <v>1.7653407326351234E-2</v>
      </c>
      <c r="O2108" s="44">
        <f>IFERROR(_xll.qlIndexFixing(ONIndex3M,I2108,TRUE,_xll.ohTrigger(RecalcTrigger,Trigger3M)),NA())</f>
        <v>1.7906524452947492E-2</v>
      </c>
      <c r="P2108" s="44">
        <f>IFERROR(_xll.qlIndexFixing(ONIndex6M,I2108,TRUE,_xll.ohTrigger(RecalcTrigger,Trigger6M)),NA())</f>
        <v>1.8053827155614099E-2</v>
      </c>
      <c r="Q2108" s="178">
        <f>IFERROR(_xll.qlIndexFixing(ONIndex1Y,I2108,TRUE,_xll.ohTrigger(RecalcTrigger,Trigger1Y)),NA())</f>
        <v>1.8287242094899847E-2</v>
      </c>
    </row>
    <row r="2109" spans="2:17" x14ac:dyDescent="0.2">
      <c r="B2109" s="39" t="s">
        <v>42</v>
      </c>
      <c r="D2109" s="42">
        <f>_xll.qlCalendarAdvance(Calendar,$D2108,B2109,"f",FALSE)</f>
        <v>54183</v>
      </c>
      <c r="E2109" s="172">
        <f>_xll.qlInterestRateIndexValueDate(IndexON,D2109)</f>
        <v>54183</v>
      </c>
      <c r="F2109" s="188">
        <f>IFERROR(_xll.qlIndexFixing(IndexON,D2109,TRUE,_xll.ohTrigger(RecalcTrigger,TriggerON)),NA())</f>
        <v>1.7202864934185991E-2</v>
      </c>
      <c r="H2109" s="42">
        <f>_xll.qlCalendarAdvance(Calendar,$H2108,B2109,"f",FALSE)</f>
        <v>54183</v>
      </c>
      <c r="I2109" s="172">
        <f>_xll.qlInterestRateIndexValueDate(Index1M,$H2109)</f>
        <v>54183</v>
      </c>
      <c r="J2109" s="177">
        <f>IFERROR(_xll.qlIndexFixing(Index1M,$H2109,TRUE,_xll.ohTrigger(RecalcTrigger,Trigger1M)),NA())</f>
        <v>1.7644927524321247E-2</v>
      </c>
      <c r="K2109" s="44">
        <f>IFERROR(_xll.qlIndexFixing(Index3M,H2109,TRUE,_xll.ohTrigger(RecalcTrigger,Trigger3M)),NA())</f>
        <v>1.7895887921478257E-2</v>
      </c>
      <c r="L2109" s="44">
        <f>IFERROR(_xll.qlIndexFixing(Index6M,$H2109,TRUE,_xll.ohTrigger(RecalcTrigger,Trigger6M)),NA())</f>
        <v>1.8040034079337328E-2</v>
      </c>
      <c r="M2109" s="178">
        <f>IFERROR(_xll.qlIndexFixing(Index1Y,$H2109,TRUE,_xll.ohTrigger(RecalcTrigger,Trigger1Y)),NA())</f>
        <v>1.8268233164097092E-2</v>
      </c>
      <c r="N2109" s="177">
        <f>IFERROR(_xll.qlIndexFixing(ONIndex1M,I2109,TRUE,_xll.ohTrigger(RecalcTrigger,Trigger1M)),NA())</f>
        <v>1.7646630751967374E-2</v>
      </c>
      <c r="O2109" s="44">
        <f>IFERROR(_xll.qlIndexFixing(ONIndex3M,I2109,TRUE,_xll.ohTrigger(RecalcTrigger,Trigger3M)),NA())</f>
        <v>1.7899753655461481E-2</v>
      </c>
      <c r="P2109" s="44">
        <f>IFERROR(_xll.qlIndexFixing(ONIndex6M,I2109,TRUE,_xll.ohTrigger(RecalcTrigger,Trigger6M)),NA())</f>
        <v>1.8046995866480842E-2</v>
      </c>
      <c r="Q2109" s="178">
        <f>IFERROR(_xll.qlIndexFixing(ONIndex1Y,I2109,TRUE,_xll.ohTrigger(RecalcTrigger,Trigger1Y)),NA())</f>
        <v>1.8280279751661244E-2</v>
      </c>
    </row>
    <row r="2110" spans="2:17" x14ac:dyDescent="0.2">
      <c r="B2110" s="39" t="s">
        <v>42</v>
      </c>
      <c r="D2110" s="42">
        <f>_xll.qlCalendarAdvance(Calendar,$D2109,B2110,"f",FALSE)</f>
        <v>54190</v>
      </c>
      <c r="E2110" s="172">
        <f>_xll.qlInterestRateIndexValueDate(IndexON,D2110)</f>
        <v>54190</v>
      </c>
      <c r="F2110" s="188">
        <f>IFERROR(_xll.qlIndexFixing(IndexON,D2110,TRUE,_xll.ohTrigger(RecalcTrigger,TriggerON)),NA())</f>
        <v>1.7196421215823765E-2</v>
      </c>
      <c r="H2110" s="42">
        <f>_xll.qlCalendarAdvance(Calendar,$H2109,B2110,"f",FALSE)</f>
        <v>54190</v>
      </c>
      <c r="I2110" s="172">
        <f>_xll.qlInterestRateIndexValueDate(Index1M,$H2110)</f>
        <v>54190</v>
      </c>
      <c r="J2110" s="177">
        <f>IFERROR(_xll.qlIndexFixing(Index1M,$H2110,TRUE,_xll.ohTrigger(RecalcTrigger,Trigger1M)),NA())</f>
        <v>1.7638167928513603E-2</v>
      </c>
      <c r="K2110" s="44">
        <f>IFERROR(_xll.qlIndexFixing(Index3M,H2110,TRUE,_xll.ohTrigger(RecalcTrigger,Trigger3M)),NA())</f>
        <v>1.7889168117675207E-2</v>
      </c>
      <c r="L2110" s="44">
        <f>IFERROR(_xll.qlIndexFixing(Index6M,$H2110,TRUE,_xll.ohTrigger(RecalcTrigger,Trigger6M)),NA())</f>
        <v>1.8033286730686316E-2</v>
      </c>
      <c r="M2110" s="178">
        <f>IFERROR(_xll.qlIndexFixing(Index1Y,$H2110,TRUE,_xll.ohTrigger(RecalcTrigger,Trigger1Y)),NA())</f>
        <v>1.826141424903116E-2</v>
      </c>
      <c r="N2110" s="177">
        <f>IFERROR(_xll.qlIndexFixing(ONIndex1M,I2110,TRUE,_xll.ohTrigger(RecalcTrigger,Trigger1M)),NA())</f>
        <v>1.7639862693602515E-2</v>
      </c>
      <c r="O2110" s="44">
        <f>IFERROR(_xll.qlIndexFixing(ONIndex3M,I2110,TRUE,_xll.ohTrigger(RecalcTrigger,Trigger3M)),NA())</f>
        <v>1.7892993635915122E-2</v>
      </c>
      <c r="P2110" s="44">
        <f>IFERROR(_xll.qlIndexFixing(ONIndex6M,I2110,TRUE,_xll.ohTrigger(RecalcTrigger,Trigger6M)),NA())</f>
        <v>1.804017483983289E-2</v>
      </c>
      <c r="Q2110" s="178">
        <f>IFERROR(_xll.qlIndexFixing(ONIndex1Y,I2110,TRUE,_xll.ohTrigger(RecalcTrigger,Trigger1Y)),NA())</f>
        <v>1.8273327238282899E-2</v>
      </c>
    </row>
    <row r="2111" spans="2:17" x14ac:dyDescent="0.2">
      <c r="B2111" s="39" t="s">
        <v>42</v>
      </c>
      <c r="D2111" s="42">
        <f>_xll.qlCalendarAdvance(Calendar,$D2110,B2111,"f",FALSE)</f>
        <v>54197</v>
      </c>
      <c r="E2111" s="172">
        <f>_xll.qlInterestRateIndexValueDate(IndexON,D2111)</f>
        <v>54197</v>
      </c>
      <c r="F2111" s="188">
        <f>IFERROR(_xll.qlIndexFixing(IndexON,D2111,TRUE,_xll.ohTrigger(RecalcTrigger,TriggerON)),NA())</f>
        <v>1.7189986835208781E-2</v>
      </c>
      <c r="H2111" s="42">
        <f>_xll.qlCalendarAdvance(Calendar,$H2110,B2111,"f",FALSE)</f>
        <v>54197</v>
      </c>
      <c r="I2111" s="172">
        <f>_xll.qlInterestRateIndexValueDate(Index1M,$H2111)</f>
        <v>54197</v>
      </c>
      <c r="J2111" s="177">
        <f>IFERROR(_xll.qlIndexFixing(Index1M,$H2111,TRUE,_xll.ohTrigger(RecalcTrigger,Trigger1M)),NA())</f>
        <v>1.7631416865125066E-2</v>
      </c>
      <c r="K2111" s="44">
        <f>IFERROR(_xll.qlIndexFixing(Index3M,H2111,TRUE,_xll.ohTrigger(RecalcTrigger,Trigger3M)),NA())</f>
        <v>1.7882459151283919E-2</v>
      </c>
      <c r="L2111" s="44">
        <f>IFERROR(_xll.qlIndexFixing(Index6M,$H2111,TRUE,_xll.ohTrigger(RecalcTrigger,Trigger6M)),NA())</f>
        <v>1.8026549759946813E-2</v>
      </c>
      <c r="M2111" s="178">
        <f>IFERROR(_xll.qlIndexFixing(Index1Y,$H2111,TRUE,_xll.ohTrigger(RecalcTrigger,Trigger1Y)),NA())</f>
        <v>1.8254605388380529E-2</v>
      </c>
      <c r="N2111" s="177">
        <f>IFERROR(_xll.qlIndexFixing(ONIndex1M,I2111,TRUE,_xll.ohTrigger(RecalcTrigger,Trigger1M)),NA())</f>
        <v>1.7633103151905027E-2</v>
      </c>
      <c r="O2111" s="44">
        <f>IFERROR(_xll.qlIndexFixing(ONIndex3M,I2111,TRUE,_xll.ohTrigger(RecalcTrigger,Trigger3M)),NA())</f>
        <v>1.7886244394713646E-2</v>
      </c>
      <c r="P2111" s="44">
        <f>IFERROR(_xll.qlIndexFixing(ONIndex6M,I2111,TRUE,_xll.ohTrigger(RecalcTrigger,Trigger6M)),NA())</f>
        <v>1.8033364075994429E-2</v>
      </c>
      <c r="Q2111" s="178">
        <f>IFERROR(_xll.qlIndexFixing(ONIndex1Y,I2111,TRUE,_xll.ohTrigger(RecalcTrigger,Trigger1Y)),NA())</f>
        <v>1.8266384555088999E-2</v>
      </c>
    </row>
    <row r="2112" spans="2:17" x14ac:dyDescent="0.2">
      <c r="B2112" s="39" t="s">
        <v>42</v>
      </c>
      <c r="D2112" s="42">
        <f>_xll.qlCalendarAdvance(Calendar,$D2111,B2112,"f",FALSE)</f>
        <v>54204</v>
      </c>
      <c r="E2112" s="172">
        <f>_xll.qlInterestRateIndexValueDate(IndexON,D2112)</f>
        <v>54204</v>
      </c>
      <c r="F2112" s="188">
        <f>IFERROR(_xll.qlIndexFixing(IndexON,D2112,TRUE,_xll.ohTrigger(RecalcTrigger,TriggerON)),NA())</f>
        <v>1.7183561792259994E-2</v>
      </c>
      <c r="H2112" s="42">
        <f>_xll.qlCalendarAdvance(Calendar,$H2111,B2112,"f",FALSE)</f>
        <v>54204</v>
      </c>
      <c r="I2112" s="172">
        <f>_xll.qlInterestRateIndexValueDate(Index1M,$H2112)</f>
        <v>54204</v>
      </c>
      <c r="J2112" s="177">
        <f>IFERROR(_xll.qlIndexFixing(Index1M,$H2112,TRUE,_xll.ohTrigger(RecalcTrigger,Trigger1M)),NA())</f>
        <v>1.7624674334132111E-2</v>
      </c>
      <c r="K2112" s="44">
        <f>IFERROR(_xll.qlIndexFixing(Index3M,H2112,TRUE,_xll.ohTrigger(RecalcTrigger,Trigger3M)),NA())</f>
        <v>1.7875761022247139E-2</v>
      </c>
      <c r="L2112" s="44">
        <f>IFERROR(_xll.qlIndexFixing(Index6M,$H2112,TRUE,_xll.ohTrigger(RecalcTrigger,Trigger6M)),NA())</f>
        <v>1.8019823167012661E-2</v>
      </c>
      <c r="M2112" s="178">
        <f>IFERROR(_xll.qlIndexFixing(Index1Y,$H2112,TRUE,_xll.ohTrigger(RecalcTrigger,Trigger1Y)),NA())</f>
        <v>1.8247806581944026E-2</v>
      </c>
      <c r="N2112" s="177">
        <f>IFERROR(_xll.qlIndexFixing(ONIndex1M,I2112,TRUE,_xll.ohTrigger(RecalcTrigger,Trigger1M)),NA())</f>
        <v>1.7626352126388634E-2</v>
      </c>
      <c r="O2112" s="44">
        <f>IFERROR(_xll.qlIndexFixing(ONIndex3M,I2112,TRUE,_xll.ohTrigger(RecalcTrigger,Trigger3M)),NA())</f>
        <v>1.7879505931532869E-2</v>
      </c>
      <c r="P2112" s="44">
        <f>IFERROR(_xll.qlIndexFixing(ONIndex6M,I2112,TRUE,_xll.ohTrigger(RecalcTrigger,Trigger6M)),NA())</f>
        <v>1.8026563574560228E-2</v>
      </c>
      <c r="Q2112" s="178">
        <f>IFERROR(_xll.qlIndexFixing(ONIndex1Y,I2112,TRUE,_xll.ohTrigger(RecalcTrigger,Trigger1Y)),NA())</f>
        <v>1.8259451701755358E-2</v>
      </c>
    </row>
    <row r="2113" spans="2:17" x14ac:dyDescent="0.2">
      <c r="B2113" s="39" t="s">
        <v>42</v>
      </c>
      <c r="D2113" s="42">
        <f>_xll.qlCalendarAdvance(Calendar,$D2112,B2113,"f",FALSE)</f>
        <v>54211</v>
      </c>
      <c r="E2113" s="172">
        <f>_xll.qlInterestRateIndexValueDate(IndexON,D2113)</f>
        <v>54211</v>
      </c>
      <c r="F2113" s="188">
        <f>IFERROR(_xll.qlIndexFixing(IndexON,D2113,TRUE,_xll.ohTrigger(RecalcTrigger,TriggerON)),NA())</f>
        <v>1.7177146086896355E-2</v>
      </c>
      <c r="H2113" s="42">
        <f>_xll.qlCalendarAdvance(Calendar,$H2112,B2113,"f",FALSE)</f>
        <v>54211</v>
      </c>
      <c r="I2113" s="172">
        <f>_xll.qlInterestRateIndexValueDate(Index1M,$H2113)</f>
        <v>54211</v>
      </c>
      <c r="J2113" s="177">
        <f>IFERROR(_xll.qlIndexFixing(Index1M,$H2113,TRUE,_xll.ohTrigger(RecalcTrigger,Trigger1M)),NA())</f>
        <v>1.7617995611395765E-2</v>
      </c>
      <c r="K2113" s="44">
        <f>IFERROR(_xll.qlIndexFixing(Index3M,H2113,TRUE,_xll.ohTrigger(RecalcTrigger,Trigger3M)),NA())</f>
        <v>1.7869073730510242E-2</v>
      </c>
      <c r="L2113" s="44">
        <f>IFERROR(_xll.qlIndexFixing(Index6M,$H2113,TRUE,_xll.ohTrigger(RecalcTrigger,Trigger6M)),NA())</f>
        <v>1.8013139946674497E-2</v>
      </c>
      <c r="M2113" s="178">
        <f>IFERROR(_xll.qlIndexFixing(Index1Y,$H2113,TRUE,_xll.ohTrigger(RecalcTrigger,Trigger1Y)),NA())</f>
        <v>1.8241017829520478E-2</v>
      </c>
      <c r="N2113" s="177">
        <f>IFERROR(_xll.qlIndexFixing(ONIndex1M,I2113,TRUE,_xll.ohTrigger(RecalcTrigger,Trigger1M)),NA())</f>
        <v>1.761960961713438E-2</v>
      </c>
      <c r="O2113" s="44">
        <f>IFERROR(_xll.qlIndexFixing(ONIndex3M,I2113,TRUE,_xll.ohTrigger(RecalcTrigger,Trigger3M)),NA())</f>
        <v>1.7872778246615928E-2</v>
      </c>
      <c r="P2113" s="44">
        <f>IFERROR(_xll.qlIndexFixing(ONIndex6M,I2113,TRUE,_xll.ohTrigger(RecalcTrigger,Trigger6M)),NA())</f>
        <v>1.8019773335611333E-2</v>
      </c>
      <c r="Q2113" s="178">
        <f>IFERROR(_xll.qlIndexFixing(ONIndex1Y,I2113,TRUE,_xll.ohTrigger(RecalcTrigger,Trigger1Y)),NA())</f>
        <v>1.825252867820093E-2</v>
      </c>
    </row>
    <row r="2114" spans="2:17" x14ac:dyDescent="0.2">
      <c r="B2114" s="39" t="s">
        <v>42</v>
      </c>
      <c r="D2114" s="42">
        <f>_xll.qlCalendarAdvance(Calendar,$D2113,B2114,"f",FALSE)</f>
        <v>54218</v>
      </c>
      <c r="E2114" s="172">
        <f>_xll.qlInterestRateIndexValueDate(IndexON,D2114)</f>
        <v>54218</v>
      </c>
      <c r="F2114" s="188">
        <f>IFERROR(_xll.qlIndexFixing(IndexON,D2114,TRUE,_xll.ohTrigger(RecalcTrigger,TriggerON)),NA())</f>
        <v>1.7170739719117867E-2</v>
      </c>
      <c r="H2114" s="42">
        <f>_xll.qlCalendarAdvance(Calendar,$H2113,B2114,"f",FALSE)</f>
        <v>54218</v>
      </c>
      <c r="I2114" s="172">
        <f>_xll.qlInterestRateIndexValueDate(Index1M,$H2114)</f>
        <v>54218</v>
      </c>
      <c r="J2114" s="177">
        <f>IFERROR(_xll.qlIndexFixing(Index1M,$H2114,TRUE,_xll.ohTrigger(RecalcTrigger,Trigger1M)),NA())</f>
        <v>1.7611269860056677E-2</v>
      </c>
      <c r="K2114" s="44">
        <f>IFERROR(_xll.qlIndexFixing(Index3M,H2114,TRUE,_xll.ohTrigger(RecalcTrigger,Trigger3M)),NA())</f>
        <v>1.7862397276018613E-2</v>
      </c>
      <c r="L2114" s="44">
        <f>IFERROR(_xll.qlIndexFixing(Index6M,$H2114,TRUE,_xll.ohTrigger(RecalcTrigger,Trigger6M)),NA())</f>
        <v>1.8006433697217588E-2</v>
      </c>
      <c r="M2114" s="178">
        <f>IFERROR(_xll.qlIndexFixing(Index1Y,$H2114,TRUE,_xll.ohTrigger(RecalcTrigger,Trigger1Y)),NA())</f>
        <v>1.8234239130909824E-2</v>
      </c>
      <c r="N2114" s="177">
        <f>IFERROR(_xll.qlIndexFixing(ONIndex1M,I2114,TRUE,_xll.ohTrigger(RecalcTrigger,Trigger1M)),NA())</f>
        <v>1.7612875624304358E-2</v>
      </c>
      <c r="O2114" s="44">
        <f>IFERROR(_xll.qlIndexFixing(ONIndex3M,I2114,TRUE,_xll.ohTrigger(RecalcTrigger,Trigger3M)),NA())</f>
        <v>1.7866061339881778E-2</v>
      </c>
      <c r="P2114" s="44">
        <f>IFERROR(_xll.qlIndexFixing(ONIndex6M,I2114,TRUE,_xll.ohTrigger(RecalcTrigger,Trigger6M)),NA())</f>
        <v>1.8012993359309837E-2</v>
      </c>
      <c r="Q2114" s="178">
        <f>IFERROR(_xll.qlIndexFixing(ONIndex1Y,I2114,TRUE,_xll.ohTrigger(RecalcTrigger,Trigger1Y)),NA())</f>
        <v>1.8245615484668853E-2</v>
      </c>
    </row>
    <row r="2115" spans="2:17" x14ac:dyDescent="0.2">
      <c r="B2115" s="39" t="s">
        <v>42</v>
      </c>
      <c r="D2115" s="42">
        <f>_xll.qlCalendarAdvance(Calendar,$D2114,B2115,"f",FALSE)</f>
        <v>54225</v>
      </c>
      <c r="E2115" s="172">
        <f>_xll.qlInterestRateIndexValueDate(IndexON,D2115)</f>
        <v>54225</v>
      </c>
      <c r="F2115" s="188">
        <f>IFERROR(_xll.qlIndexFixing(IndexON,D2115,TRUE,_xll.ohTrigger(RecalcTrigger,TriggerON)),NA())</f>
        <v>1.7164342689005574E-2</v>
      </c>
      <c r="H2115" s="42">
        <f>_xll.qlCalendarAdvance(Calendar,$H2114,B2115,"f",FALSE)</f>
        <v>54225</v>
      </c>
      <c r="I2115" s="172">
        <f>_xll.qlInterestRateIndexValueDate(Index1M,$H2115)</f>
        <v>54225</v>
      </c>
      <c r="J2115" s="177">
        <f>IFERROR(_xll.qlIndexFixing(Index1M,$H2115,TRUE,_xll.ohTrigger(RecalcTrigger,Trigger1M)),NA())</f>
        <v>1.7604552640543319E-2</v>
      </c>
      <c r="K2115" s="44">
        <f>IFERROR(_xll.qlIndexFixing(Index3M,H2115,TRUE,_xll.ohTrigger(RecalcTrigger,Trigger3M)),NA())</f>
        <v>1.7855731658718517E-2</v>
      </c>
      <c r="L2115" s="44">
        <f>IFERROR(_xll.qlIndexFixing(Index6M,$H2115,TRUE,_xll.ohTrigger(RecalcTrigger,Trigger6M)),NA())</f>
        <v>1.7999737824629304E-2</v>
      </c>
      <c r="M2115" s="178">
        <f>IFERROR(_xll.qlIndexFixing(Index1Y,$H2115,TRUE,_xll.ohTrigger(RecalcTrigger,Trigger1Y)),NA())</f>
        <v>1.8227470485911557E-2</v>
      </c>
      <c r="N2115" s="177">
        <f>IFERROR(_xll.qlIndexFixing(ONIndex1M,I2115,TRUE,_xll.ohTrigger(RecalcTrigger,Trigger1M)),NA())</f>
        <v>1.7606150147817523E-2</v>
      </c>
      <c r="O2115" s="44">
        <f>IFERROR(_xll.qlIndexFixing(ONIndex3M,I2115,TRUE,_xll.ohTrigger(RecalcTrigger,Trigger3M)),NA())</f>
        <v>1.7859355211168326E-2</v>
      </c>
      <c r="P2115" s="44">
        <f>IFERROR(_xll.qlIndexFixing(ONIndex6M,I2115,TRUE,_xll.ohTrigger(RecalcTrigger,Trigger6M)),NA())</f>
        <v>1.8006223645574693E-2</v>
      </c>
      <c r="Q2115" s="178">
        <f>IFERROR(_xll.qlIndexFixing(ONIndex1Y,I2115,TRUE,_xll.ohTrigger(RecalcTrigger,Trigger1Y)),NA())</f>
        <v>1.8238712121240175E-2</v>
      </c>
    </row>
    <row r="2116" spans="2:17" x14ac:dyDescent="0.2">
      <c r="B2116" s="39" t="s">
        <v>42</v>
      </c>
      <c r="D2116" s="42">
        <f>_xll.qlCalendarAdvance(Calendar,$D2115,B2116,"f",FALSE)</f>
        <v>54232</v>
      </c>
      <c r="E2116" s="172">
        <f>_xll.qlInterestRateIndexValueDate(IndexON,D2116)</f>
        <v>54232</v>
      </c>
      <c r="F2116" s="188">
        <f>IFERROR(_xll.qlIndexFixing(IndexON,D2116,TRUE,_xll.ohTrigger(RecalcTrigger,TriggerON)),NA())</f>
        <v>1.7157954996640523E-2</v>
      </c>
      <c r="H2116" s="42">
        <f>_xll.qlCalendarAdvance(Calendar,$H2115,B2116,"f",FALSE)</f>
        <v>54232</v>
      </c>
      <c r="I2116" s="172">
        <f>_xll.qlInterestRateIndexValueDate(Index1M,$H2116)</f>
        <v>54232</v>
      </c>
      <c r="J2116" s="177">
        <f>IFERROR(_xll.qlIndexFixing(Index1M,$H2116,TRUE,_xll.ohTrigger(RecalcTrigger,Trigger1M)),NA())</f>
        <v>1.7597843952839476E-2</v>
      </c>
      <c r="K2116" s="44">
        <f>IFERROR(_xll.qlIndexFixing(Index3M,H2116,TRUE,_xll.ohTrigger(RecalcTrigger,Trigger3M)),NA())</f>
        <v>1.7849076878556212E-2</v>
      </c>
      <c r="L2116" s="44">
        <f>IFERROR(_xll.qlIndexFixing(Index6M,$H2116,TRUE,_xll.ohTrigger(RecalcTrigger,Trigger6M)),NA())</f>
        <v>1.799305232880645E-2</v>
      </c>
      <c r="M2116" s="178">
        <f>IFERROR(_xll.qlIndexFixing(Index1Y,$H2116,TRUE,_xll.ohTrigger(RecalcTrigger,Trigger1Y)),NA())</f>
        <v>1.8220711894326058E-2</v>
      </c>
      <c r="N2116" s="177">
        <f>IFERROR(_xll.qlIndexFixing(ONIndex1M,I2116,TRUE,_xll.ohTrigger(RecalcTrigger,Trigger1M)),NA())</f>
        <v>1.7599433187511782E-2</v>
      </c>
      <c r="O2116" s="44">
        <f>IFERROR(_xll.qlIndexFixing(ONIndex3M,I2116,TRUE,_xll.ohTrigger(RecalcTrigger,Trigger3M)),NA())</f>
        <v>1.7852659860637665E-2</v>
      </c>
      <c r="P2116" s="44">
        <f>IFERROR(_xll.qlIndexFixing(ONIndex6M,I2116,TRUE,_xll.ohTrigger(RecalcTrigger,Trigger6M)),NA())</f>
        <v>1.7999464194324855E-2</v>
      </c>
      <c r="Q2116" s="178">
        <f>IFERROR(_xll.qlIndexFixing(ONIndex1Y,I2116,TRUE,_xll.ohTrigger(RecalcTrigger,Trigger1Y)),NA())</f>
        <v>1.8231818587590709E-2</v>
      </c>
    </row>
    <row r="2117" spans="2:17" x14ac:dyDescent="0.2">
      <c r="B2117" s="39" t="s">
        <v>42</v>
      </c>
      <c r="D2117" s="42">
        <f>_xll.qlCalendarAdvance(Calendar,$D2116,B2117,"f",FALSE)</f>
        <v>54239</v>
      </c>
      <c r="E2117" s="172">
        <f>_xll.qlInterestRateIndexValueDate(IndexON,D2117)</f>
        <v>54239</v>
      </c>
      <c r="F2117" s="188">
        <f>IFERROR(_xll.qlIndexFixing(IndexON,D2117,TRUE,_xll.ohTrigger(RecalcTrigger,TriggerON)),NA())</f>
        <v>1.7151576641698529E-2</v>
      </c>
      <c r="H2117" s="42">
        <f>_xll.qlCalendarAdvance(Calendar,$H2116,B2117,"f",FALSE)</f>
        <v>54239</v>
      </c>
      <c r="I2117" s="172">
        <f>_xll.qlInterestRateIndexValueDate(Index1M,$H2117)</f>
        <v>54239</v>
      </c>
      <c r="J2117" s="177">
        <f>IFERROR(_xll.qlIndexFixing(Index1M,$H2117,TRUE,_xll.ohTrigger(RecalcTrigger,Trigger1M)),NA())</f>
        <v>1.759108966466701E-2</v>
      </c>
      <c r="K2117" s="44">
        <f>IFERROR(_xll.qlIndexFixing(Index3M,H2117,TRUE,_xll.ohTrigger(RecalcTrigger,Trigger3M)),NA())</f>
        <v>1.7842432935476202E-2</v>
      </c>
      <c r="L2117" s="44">
        <f>IFERROR(_xll.qlIndexFixing(Index6M,$H2117,TRUE,_xll.ohTrigger(RecalcTrigger,Trigger6M)),NA())</f>
        <v>1.7986345865774259E-2</v>
      </c>
      <c r="M2117" s="178">
        <f>IFERROR(_xll.qlIndexFixing(Index1Y,$H2117,TRUE,_xll.ohTrigger(RecalcTrigger,Trigger1Y)),NA())</f>
        <v>1.8213963355953267E-2</v>
      </c>
      <c r="N2117" s="177">
        <f>IFERROR(_xll.qlIndexFixing(ONIndex1M,I2117,TRUE,_xll.ohTrigger(RecalcTrigger,Trigger1M)),NA())</f>
        <v>1.7592724743711319E-2</v>
      </c>
      <c r="O2117" s="44">
        <f>IFERROR(_xll.qlIndexFixing(ONIndex3M,I2117,TRUE,_xll.ohTrigger(RecalcTrigger,Trigger3M)),NA())</f>
        <v>1.7845975288289795E-2</v>
      </c>
      <c r="P2117" s="44">
        <f>IFERROR(_xll.qlIndexFixing(ONIndex6M,I2117,TRUE,_xll.ohTrigger(RecalcTrigger,Trigger6M)),NA())</f>
        <v>1.7992715005560322E-2</v>
      </c>
      <c r="Q2117" s="178">
        <f>IFERROR(_xll.qlIndexFixing(ONIndex1Y,I2117,TRUE,_xll.ohTrigger(RecalcTrigger,Trigger1Y)),NA())</f>
        <v>1.8224934883882549E-2</v>
      </c>
    </row>
    <row r="2118" spans="2:17" x14ac:dyDescent="0.2">
      <c r="B2118" s="39" t="s">
        <v>42</v>
      </c>
      <c r="D2118" s="42">
        <f>_xll.qlCalendarAdvance(Calendar,$D2117,B2118,"f",FALSE)</f>
        <v>54246</v>
      </c>
      <c r="E2118" s="172">
        <f>_xll.qlInterestRateIndexValueDate(IndexON,D2118)</f>
        <v>54246</v>
      </c>
      <c r="F2118" s="188">
        <f>IFERROR(_xll.qlIndexFixing(IndexON,D2118,TRUE,_xll.ohTrigger(RecalcTrigger,TriggerON)),NA())</f>
        <v>1.7145207624584824E-2</v>
      </c>
      <c r="H2118" s="42">
        <f>_xll.qlCalendarAdvance(Calendar,$H2117,B2118,"f",FALSE)</f>
        <v>54246</v>
      </c>
      <c r="I2118" s="172">
        <f>_xll.qlInterestRateIndexValueDate(Index1M,$H2118)</f>
        <v>54246</v>
      </c>
      <c r="J2118" s="177">
        <f>IFERROR(_xll.qlIndexFixing(Index1M,$H2118,TRUE,_xll.ohTrigger(RecalcTrigger,Trigger1M)),NA())</f>
        <v>1.7584398327767783E-2</v>
      </c>
      <c r="K2118" s="44">
        <f>IFERROR(_xll.qlIndexFixing(Index3M,H2118,TRUE,_xll.ohTrigger(RecalcTrigger,Trigger3M)),NA())</f>
        <v>1.7835799829425632E-2</v>
      </c>
      <c r="L2118" s="44">
        <f>IFERROR(_xll.qlIndexFixing(Index6M,$H2118,TRUE,_xll.ohTrigger(RecalcTrigger,Trigger6M)),NA())</f>
        <v>1.7979681537484866E-2</v>
      </c>
      <c r="M2118" s="178">
        <f>IFERROR(_xll.qlIndexFixing(Index1Y,$H2118,TRUE,_xll.ohTrigger(RecalcTrigger,Trigger1Y)),NA())</f>
        <v>1.8207224870594674E-2</v>
      </c>
      <c r="N2118" s="177">
        <f>IFERROR(_xll.qlIndexFixing(ONIndex1M,I2118,TRUE,_xll.ohTrigger(RecalcTrigger,Trigger1M)),NA())</f>
        <v>1.7586024816172996E-2</v>
      </c>
      <c r="O2118" s="44">
        <f>IFERROR(_xll.qlIndexFixing(ONIndex3M,I2118,TRUE,_xll.ohTrigger(RecalcTrigger,Trigger3M)),NA())</f>
        <v>1.7839301494043669E-2</v>
      </c>
      <c r="P2118" s="44">
        <f>IFERROR(_xll.qlIndexFixing(ONIndex6M,I2118,TRUE,_xll.ohTrigger(RecalcTrigger,Trigger6M)),NA())</f>
        <v>1.7985976079362143E-2</v>
      </c>
      <c r="Q2118" s="178">
        <f>IFERROR(_xll.qlIndexFixing(ONIndex1Y,I2118,TRUE,_xll.ohTrigger(RecalcTrigger,Trigger1Y)),NA())</f>
        <v>1.821806101019674E-2</v>
      </c>
    </row>
    <row r="2119" spans="2:17" x14ac:dyDescent="0.2">
      <c r="B2119" s="39" t="s">
        <v>42</v>
      </c>
      <c r="D2119" s="42">
        <f>_xll.qlCalendarAdvance(Calendar,$D2118,B2119,"f",FALSE)</f>
        <v>54253</v>
      </c>
      <c r="E2119" s="172">
        <f>_xll.qlInterestRateIndexValueDate(IndexON,D2119)</f>
        <v>54253</v>
      </c>
      <c r="F2119" s="188">
        <f>IFERROR(_xll.qlIndexFixing(IndexON,D2119,TRUE,_xll.ohTrigger(RecalcTrigger,TriggerON)),NA())</f>
        <v>1.7138847945056268E-2</v>
      </c>
      <c r="H2119" s="42">
        <f>_xll.qlCalendarAdvance(Calendar,$H2118,B2119,"f",FALSE)</f>
        <v>54253</v>
      </c>
      <c r="I2119" s="172">
        <f>_xll.qlInterestRateIndexValueDate(Index1M,$H2119)</f>
        <v>54253</v>
      </c>
      <c r="J2119" s="177">
        <f>IFERROR(_xll.qlIndexFixing(Index1M,$H2119,TRUE,_xll.ohTrigger(RecalcTrigger,Trigger1M)),NA())</f>
        <v>1.7577715523167402E-2</v>
      </c>
      <c r="K2119" s="44">
        <f>IFERROR(_xll.qlIndexFixing(Index3M,H2119,TRUE,_xll.ohTrigger(RecalcTrigger,Trigger3M)),NA())</f>
        <v>1.7829177560349879E-2</v>
      </c>
      <c r="L2119" s="44">
        <f>IFERROR(_xll.qlIndexFixing(Index6M,$H2119,TRUE,_xll.ohTrigger(RecalcTrigger,Trigger6M)),NA())</f>
        <v>1.7973027586274493E-2</v>
      </c>
      <c r="M2119" s="178">
        <f>IFERROR(_xll.qlIndexFixing(Index1Y,$H2119,TRUE,_xll.ohTrigger(RecalcTrigger,Trigger1Y)),NA())</f>
        <v>1.8200496438050662E-2</v>
      </c>
      <c r="N2119" s="177">
        <f>IFERROR(_xll.qlIndexFixing(ONIndex1M,I2119,TRUE,_xll.ohTrigger(RecalcTrigger,Trigger1M)),NA())</f>
        <v>1.7579333404815767E-2</v>
      </c>
      <c r="O2119" s="44">
        <f>IFERROR(_xll.qlIndexFixing(ONIndex3M,I2119,TRUE,_xll.ohTrigger(RecalcTrigger,Trigger3M)),NA())</f>
        <v>1.783263847806138E-2</v>
      </c>
      <c r="P2119" s="44">
        <f>IFERROR(_xll.qlIndexFixing(ONIndex6M,I2119,TRUE,_xll.ohTrigger(RecalcTrigger,Trigger6M)),NA())</f>
        <v>1.7979247415811361E-2</v>
      </c>
      <c r="Q2119" s="178">
        <f>IFERROR(_xll.qlIndexFixing(ONIndex1Y,I2119,TRUE,_xll.ohTrigger(RecalcTrigger,Trigger1Y)),NA())</f>
        <v>1.821119696637119E-2</v>
      </c>
    </row>
    <row r="2120" spans="2:17" x14ac:dyDescent="0.2">
      <c r="B2120" s="39" t="s">
        <v>42</v>
      </c>
      <c r="D2120" s="42">
        <f>_xll.qlCalendarAdvance(Calendar,$D2119,B2120,"f",FALSE)</f>
        <v>54260</v>
      </c>
      <c r="E2120" s="172">
        <f>_xll.qlInterestRateIndexValueDate(IndexON,D2120)</f>
        <v>54260</v>
      </c>
      <c r="F2120" s="188">
        <f>IFERROR(_xll.qlIndexFixing(IndexON,D2120,TRUE,_xll.ohTrigger(RecalcTrigger,TriggerON)),NA())</f>
        <v>1.7132497603112862E-2</v>
      </c>
      <c r="H2120" s="42">
        <f>_xll.qlCalendarAdvance(Calendar,$H2119,B2120,"f",FALSE)</f>
        <v>54260</v>
      </c>
      <c r="I2120" s="172">
        <f>_xll.qlInterestRateIndexValueDate(Index1M,$H2120)</f>
        <v>54260</v>
      </c>
      <c r="J2120" s="177">
        <f>IFERROR(_xll.qlIndexFixing(Index1M,$H2120,TRUE,_xll.ohTrigger(RecalcTrigger,Trigger1M)),NA())</f>
        <v>1.7571041250847567E-2</v>
      </c>
      <c r="K2120" s="44">
        <f>IFERROR(_xll.qlIndexFixing(Index3M,H2120,TRUE,_xll.ohTrigger(RecalcTrigger,Trigger3M)),NA())</f>
        <v>1.7822566128194328E-2</v>
      </c>
      <c r="L2120" s="44">
        <f>IFERROR(_xll.qlIndexFixing(Index6M,$H2120,TRUE,_xll.ohTrigger(RecalcTrigger,Trigger6M)),NA())</f>
        <v>1.7966384012036988E-2</v>
      </c>
      <c r="M2120" s="178">
        <f>IFERROR(_xll.qlIndexFixing(Index1Y,$H2120,TRUE,_xll.ohTrigger(RecalcTrigger,Trigger1Y)),NA())</f>
        <v>1.8193778058122501E-2</v>
      </c>
      <c r="N2120" s="177">
        <f>IFERROR(_xll.qlIndexFixing(ONIndex1M,I2120,TRUE,_xll.ohTrigger(RecalcTrigger,Trigger1M)),NA())</f>
        <v>1.7572650509963816E-2</v>
      </c>
      <c r="O2120" s="44">
        <f>IFERROR(_xll.qlIndexFixing(ONIndex3M,I2120,TRUE,_xll.ohTrigger(RecalcTrigger,Trigger3M)),NA())</f>
        <v>1.7825986240018743E-2</v>
      </c>
      <c r="P2120" s="44">
        <f>IFERROR(_xll.qlIndexFixing(ONIndex6M,I2120,TRUE,_xll.ohTrigger(RecalcTrigger,Trigger6M)),NA())</f>
        <v>1.797252901466484E-2</v>
      </c>
      <c r="Q2120" s="178">
        <f>IFERROR(_xll.qlIndexFixing(ONIndex1Y,I2120,TRUE,_xll.ohTrigger(RecalcTrigger,Trigger1Y)),NA())</f>
        <v>1.8204342752486946E-2</v>
      </c>
    </row>
    <row r="2121" spans="2:17" x14ac:dyDescent="0.2">
      <c r="B2121" s="39" t="s">
        <v>42</v>
      </c>
      <c r="D2121" s="42">
        <f>_xll.qlCalendarAdvance(Calendar,$D2120,B2121,"f",FALSE)</f>
        <v>54267</v>
      </c>
      <c r="E2121" s="172">
        <f>_xll.qlInterestRateIndexValueDate(IndexON,D2121)</f>
        <v>54267</v>
      </c>
      <c r="F2121" s="188">
        <f>IFERROR(_xll.qlIndexFixing(IndexON,D2121,TRUE,_xll.ohTrigger(RecalcTrigger,TriggerON)),NA())</f>
        <v>1.7126156598916698E-2</v>
      </c>
      <c r="H2121" s="42">
        <f>_xll.qlCalendarAdvance(Calendar,$H2120,B2121,"f",FALSE)</f>
        <v>54267</v>
      </c>
      <c r="I2121" s="172">
        <f>_xll.qlInterestRateIndexValueDate(Index1M,$H2121)</f>
        <v>54267</v>
      </c>
      <c r="J2121" s="177">
        <f>IFERROR(_xll.qlIndexFixing(Index1M,$H2121,TRUE,_xll.ohTrigger(RecalcTrigger,Trigger1M)),NA())</f>
        <v>1.7564375510800433E-2</v>
      </c>
      <c r="K2121" s="44">
        <f>IFERROR(_xll.qlIndexFixing(Index3M,H2121,TRUE,_xll.ohTrigger(RecalcTrigger,Trigger3M)),NA())</f>
        <v>1.7815965532905244E-2</v>
      </c>
      <c r="L2121" s="44">
        <f>IFERROR(_xll.qlIndexFixing(Index6M,$H2121,TRUE,_xll.ohTrigger(RecalcTrigger,Trigger6M)),NA())</f>
        <v>1.7959750814671487E-2</v>
      </c>
      <c r="M2121" s="178">
        <f>IFERROR(_xll.qlIndexFixing(Index1Y,$H2121,TRUE,_xll.ohTrigger(RecalcTrigger,Trigger1Y)),NA())</f>
        <v>1.8187069730612127E-2</v>
      </c>
      <c r="N2121" s="177">
        <f>IFERROR(_xll.qlIndexFixing(ONIndex1M,I2121,TRUE,_xll.ohTrigger(RecalcTrigger,Trigger1M)),NA())</f>
        <v>1.756597613129296E-2</v>
      </c>
      <c r="O2121" s="44">
        <f>IFERROR(_xll.qlIndexFixing(ONIndex3M,I2121,TRUE,_xll.ohTrigger(RecalcTrigger,Trigger3M)),NA())</f>
        <v>1.7819344780239943E-2</v>
      </c>
      <c r="P2121" s="44">
        <f>IFERROR(_xll.qlIndexFixing(ONIndex6M,I2121,TRUE,_xll.ohTrigger(RecalcTrigger,Trigger6M)),NA())</f>
        <v>1.796582087608467E-2</v>
      </c>
      <c r="Q2121" s="178">
        <f>IFERROR(_xll.qlIndexFixing(ONIndex1Y,I2121,TRUE,_xll.ohTrigger(RecalcTrigger,Trigger1Y)),NA())</f>
        <v>1.81974983687061E-2</v>
      </c>
    </row>
    <row r="2122" spans="2:17" x14ac:dyDescent="0.2">
      <c r="B2122" s="39" t="s">
        <v>42</v>
      </c>
      <c r="D2122" s="42">
        <f>_xll.qlCalendarAdvance(Calendar,$D2121,B2122,"f",FALSE)</f>
        <v>54274</v>
      </c>
      <c r="E2122" s="172">
        <f>_xll.qlInterestRateIndexValueDate(IndexON,D2122)</f>
        <v>54274</v>
      </c>
      <c r="F2122" s="188">
        <f>IFERROR(_xll.qlIndexFixing(IndexON,D2122,TRUE,_xll.ohTrigger(RecalcTrigger,TriggerON)),NA())</f>
        <v>1.7119824932224637E-2</v>
      </c>
      <c r="H2122" s="42">
        <f>_xll.qlCalendarAdvance(Calendar,$H2121,B2122,"f",FALSE)</f>
        <v>54274</v>
      </c>
      <c r="I2122" s="172">
        <f>_xll.qlInterestRateIndexValueDate(Index1M,$H2122)</f>
        <v>54274</v>
      </c>
      <c r="J2122" s="177">
        <f>IFERROR(_xll.qlIndexFixing(Index1M,$H2122,TRUE,_xll.ohTrigger(RecalcTrigger,Trigger1M)),NA())</f>
        <v>1.7557718303007699E-2</v>
      </c>
      <c r="K2122" s="44">
        <f>IFERROR(_xll.qlIndexFixing(Index3M,H2122,TRUE,_xll.ohTrigger(RecalcTrigger,Trigger3M)),NA())</f>
        <v>1.7809375774429766E-2</v>
      </c>
      <c r="L2122" s="44">
        <f>IFERROR(_xll.qlIndexFixing(Index6M,$H2122,TRUE,_xll.ohTrigger(RecalcTrigger,Trigger6M)),NA())</f>
        <v>1.7953127994074471E-2</v>
      </c>
      <c r="M2122" s="178">
        <f>IFERROR(_xll.qlIndexFixing(Index1Y,$H2122,TRUE,_xll.ohTrigger(RecalcTrigger,Trigger1Y)),NA())</f>
        <v>1.8180371455321254E-2</v>
      </c>
      <c r="N2122" s="177">
        <f>IFERROR(_xll.qlIndexFixing(ONIndex1M,I2122,TRUE,_xll.ohTrigger(RecalcTrigger,Trigger1M)),NA())</f>
        <v>1.7559310269046335E-2</v>
      </c>
      <c r="O2122" s="44">
        <f>IFERROR(_xll.qlIndexFixing(ONIndex3M,I2122,TRUE,_xll.ohTrigger(RecalcTrigger,Trigger3M)),NA())</f>
        <v>1.781271409872498E-2</v>
      </c>
      <c r="P2122" s="44">
        <f>IFERROR(_xll.qlIndexFixing(ONIndex6M,I2122,TRUE,_xll.ohTrigger(RecalcTrigger,Trigger6M)),NA())</f>
        <v>1.79591230001519E-2</v>
      </c>
      <c r="Q2122" s="178">
        <f>IFERROR(_xll.qlIndexFixing(ONIndex1Y,I2122,TRUE,_xll.ohTrigger(RecalcTrigger,Trigger1Y)),NA())</f>
        <v>1.8190663814785513E-2</v>
      </c>
    </row>
    <row r="2123" spans="2:17" x14ac:dyDescent="0.2">
      <c r="B2123" s="39" t="s">
        <v>42</v>
      </c>
      <c r="D2123" s="42">
        <f>_xll.qlCalendarAdvance(Calendar,$D2122,B2123,"f",FALSE)</f>
        <v>54281</v>
      </c>
      <c r="E2123" s="172">
        <f>_xll.qlInterestRateIndexValueDate(IndexON,D2123)</f>
        <v>54281</v>
      </c>
      <c r="F2123" s="188">
        <f>IFERROR(_xll.qlIndexFixing(IndexON,D2123,TRUE,_xll.ohTrigger(RecalcTrigger,TriggerON)),NA())</f>
        <v>1.7113502603279818E-2</v>
      </c>
      <c r="H2123" s="42">
        <f>_xll.qlCalendarAdvance(Calendar,$H2122,B2123,"f",FALSE)</f>
        <v>54281</v>
      </c>
      <c r="I2123" s="172">
        <f>_xll.qlInterestRateIndexValueDate(Index1M,$H2123)</f>
        <v>54281</v>
      </c>
      <c r="J2123" s="177">
        <f>IFERROR(_xll.qlIndexFixing(Index1M,$H2123,TRUE,_xll.ohTrigger(RecalcTrigger,Trigger1M)),NA())</f>
        <v>1.7551069627453682E-2</v>
      </c>
      <c r="K2123" s="44">
        <f>IFERROR(_xll.qlIndexFixing(Index3M,H2123,TRUE,_xll.ohTrigger(RecalcTrigger,Trigger3M)),NA())</f>
        <v>1.7802796852713281E-2</v>
      </c>
      <c r="L2123" s="44">
        <f>IFERROR(_xll.qlIndexFixing(Index6M,$H2123,TRUE,_xll.ohTrigger(RecalcTrigger,Trigger6M)),NA())</f>
        <v>1.7946515550142438E-2</v>
      </c>
      <c r="M2123" s="178">
        <f>IFERROR(_xll.qlIndexFixing(Index1Y,$H2123,TRUE,_xll.ohTrigger(RecalcTrigger,Trigger1Y)),NA())</f>
        <v>1.817368323205204E-2</v>
      </c>
      <c r="N2123" s="177">
        <f>IFERROR(_xll.qlIndexFixing(ONIndex1M,I2123,TRUE,_xll.ohTrigger(RecalcTrigger,Trigger1M)),NA())</f>
        <v>1.7552652923061851E-2</v>
      </c>
      <c r="O2123" s="44">
        <f>IFERROR(_xll.qlIndexFixing(ONIndex3M,I2123,TRUE,_xll.ohTrigger(RecalcTrigger,Trigger3M)),NA())</f>
        <v>1.7806094195230715E-2</v>
      </c>
      <c r="P2123" s="44">
        <f>IFERROR(_xll.qlIndexFixing(ONIndex6M,I2123,TRUE,_xll.ohTrigger(RecalcTrigger,Trigger6M)),NA())</f>
        <v>1.7952435386623389E-2</v>
      </c>
      <c r="Q2123" s="178">
        <f>IFERROR(_xll.qlIndexFixing(ONIndex1Y,I2123,TRUE,_xll.ohTrigger(RecalcTrigger,Trigger1Y)),NA())</f>
        <v>1.8183839090725185E-2</v>
      </c>
    </row>
    <row r="2124" spans="2:17" x14ac:dyDescent="0.2">
      <c r="B2124" s="39" t="s">
        <v>42</v>
      </c>
      <c r="D2124" s="42">
        <f>_xll.qlCalendarAdvance(Calendar,$D2123,B2124,"f",FALSE)</f>
        <v>54288</v>
      </c>
      <c r="E2124" s="172">
        <f>_xll.qlInterestRateIndexValueDate(IndexON,D2124)</f>
        <v>54288</v>
      </c>
      <c r="F2124" s="188">
        <f>IFERROR(_xll.qlIndexFixing(IndexON,D2124,TRUE,_xll.ohTrigger(RecalcTrigger,TriggerON)),NA())</f>
        <v>1.7107189611758056E-2</v>
      </c>
      <c r="H2124" s="42">
        <f>_xll.qlCalendarAdvance(Calendar,$H2123,B2124,"f",FALSE)</f>
        <v>54288</v>
      </c>
      <c r="I2124" s="172">
        <f>_xll.qlInterestRateIndexValueDate(Index1M,$H2124)</f>
        <v>54288</v>
      </c>
      <c r="J2124" s="177">
        <f>IFERROR(_xll.qlIndexFixing(Index1M,$H2124,TRUE,_xll.ohTrigger(RecalcTrigger,Trigger1M)),NA())</f>
        <v>1.7544429484120078E-2</v>
      </c>
      <c r="K2124" s="44">
        <f>IFERROR(_xll.qlIndexFixing(Index3M,H2124,TRUE,_xll.ohTrigger(RecalcTrigger,Trigger3M)),NA())</f>
        <v>1.7796228767701164E-2</v>
      </c>
      <c r="L2124" s="44">
        <f>IFERROR(_xll.qlIndexFixing(Index6M,$H2124,TRUE,_xll.ohTrigger(RecalcTrigger,Trigger6M)),NA())</f>
        <v>1.7939913482772754E-2</v>
      </c>
      <c r="M2124" s="178">
        <f>IFERROR(_xll.qlIndexFixing(Index1Y,$H2124,TRUE,_xll.ohTrigger(RecalcTrigger,Trigger1Y)),NA())</f>
        <v>1.8167005060607089E-2</v>
      </c>
      <c r="N2124" s="177">
        <f>IFERROR(_xll.qlIndexFixing(ONIndex1M,I2124,TRUE,_xll.ohTrigger(RecalcTrigger,Trigger1M)),NA())</f>
        <v>1.7546004093420553E-2</v>
      </c>
      <c r="O2124" s="44">
        <f>IFERROR(_xll.qlIndexFixing(ONIndex3M,I2124,TRUE,_xll.ohTrigger(RecalcTrigger,Trigger3M)),NA())</f>
        <v>1.7799485069838195E-2</v>
      </c>
      <c r="P2124" s="44">
        <f>IFERROR(_xll.qlIndexFixing(ONIndex6M,I2124,TRUE,_xll.ohTrigger(RecalcTrigger,Trigger6M)),NA())</f>
        <v>1.794575803566123E-2</v>
      </c>
      <c r="Q2124" s="178">
        <f>IFERROR(_xll.qlIndexFixing(ONIndex1Y,I2124,TRUE,_xll.ohTrigger(RecalcTrigger,Trigger1Y)),NA())</f>
        <v>1.8177024196606162E-2</v>
      </c>
    </row>
    <row r="2125" spans="2:17" x14ac:dyDescent="0.2">
      <c r="B2125" s="39" t="s">
        <v>42</v>
      </c>
      <c r="D2125" s="42">
        <f>_xll.qlCalendarAdvance(Calendar,$D2124,B2125,"f",FALSE)</f>
        <v>54295</v>
      </c>
      <c r="E2125" s="172">
        <f>_xll.qlInterestRateIndexValueDate(IndexON,D2125)</f>
        <v>54295</v>
      </c>
      <c r="F2125" s="188">
        <f>IFERROR(_xll.qlIndexFixing(IndexON,D2125,TRUE,_xll.ohTrigger(RecalcTrigger,TriggerON)),NA())</f>
        <v>1.7100885958145629E-2</v>
      </c>
      <c r="H2125" s="42">
        <f>_xll.qlCalendarAdvance(Calendar,$H2124,B2125,"f",FALSE)</f>
        <v>54295</v>
      </c>
      <c r="I2125" s="172">
        <f>_xll.qlInterestRateIndexValueDate(Index1M,$H2125)</f>
        <v>54295</v>
      </c>
      <c r="J2125" s="177">
        <f>IFERROR(_xll.qlIndexFixing(Index1M,$H2125,TRUE,_xll.ohTrigger(RecalcTrigger,Trigger1M)),NA())</f>
        <v>1.7537797873001661E-2</v>
      </c>
      <c r="K2125" s="44">
        <f>IFERROR(_xll.qlIndexFixing(Index3M,H2125,TRUE,_xll.ohTrigger(RecalcTrigger,Trigger3M)),NA())</f>
        <v>1.7789671519343211E-2</v>
      </c>
      <c r="L2125" s="44">
        <f>IFERROR(_xll.qlIndexFixing(Index6M,$H2125,TRUE,_xll.ohTrigger(RecalcTrigger,Trigger6M)),NA())</f>
        <v>1.7933321791863674E-2</v>
      </c>
      <c r="M2125" s="178">
        <f>IFERROR(_xll.qlIndexFixing(Index1Y,$H2125,TRUE,_xll.ohTrigger(RecalcTrigger,Trigger1Y)),NA())</f>
        <v>1.8160336940789001E-2</v>
      </c>
      <c r="N2125" s="177">
        <f>IFERROR(_xll.qlIndexFixing(ONIndex1M,I2125,TRUE,_xll.ohTrigger(RecalcTrigger,Trigger1M)),NA())</f>
        <v>1.7539363780122441E-2</v>
      </c>
      <c r="O2125" s="44">
        <f>IFERROR(_xll.qlIndexFixing(ONIndex3M,I2125,TRUE,_xll.ohTrigger(RecalcTrigger,Trigger3M)),NA())</f>
        <v>1.7792886722790557E-2</v>
      </c>
      <c r="P2125" s="44">
        <f>IFERROR(_xll.qlIndexFixing(ONIndex6M,I2125,TRUE,_xll.ohTrigger(RecalcTrigger,Trigger6M)),NA())</f>
        <v>1.7939090947427516E-2</v>
      </c>
      <c r="Q2125" s="178">
        <f>IFERROR(_xll.qlIndexFixing(ONIndex1Y,I2125,TRUE,_xll.ohTrigger(RecalcTrigger,Trigger1Y)),NA())</f>
        <v>1.8170219132428445E-2</v>
      </c>
    </row>
    <row r="2126" spans="2:17" x14ac:dyDescent="0.2">
      <c r="B2126" s="39" t="s">
        <v>42</v>
      </c>
      <c r="D2126" s="42">
        <f>_xll.qlCalendarAdvance(Calendar,$D2125,B2126,"f",FALSE)</f>
        <v>54302</v>
      </c>
      <c r="E2126" s="172">
        <f>_xll.qlInterestRateIndexValueDate(IndexON,D2126)</f>
        <v>54302</v>
      </c>
      <c r="F2126" s="188">
        <f>IFERROR(_xll.qlIndexFixing(IndexON,D2126,TRUE,_xll.ohTrigger(RecalcTrigger,TriggerON)),NA())</f>
        <v>1.7094591642037305E-2</v>
      </c>
      <c r="H2126" s="42">
        <f>_xll.qlCalendarAdvance(Calendar,$H2125,B2126,"f",FALSE)</f>
        <v>54302</v>
      </c>
      <c r="I2126" s="172">
        <f>_xll.qlInterestRateIndexValueDate(Index1M,$H2126)</f>
        <v>54302</v>
      </c>
      <c r="J2126" s="177">
        <f>IFERROR(_xll.qlIndexFixing(Index1M,$H2126,TRUE,_xll.ohTrigger(RecalcTrigger,Trigger1M)),NA())</f>
        <v>1.7531226322117826E-2</v>
      </c>
      <c r="K2126" s="44">
        <f>IFERROR(_xll.qlIndexFixing(Index3M,H2126,TRUE,_xll.ohTrigger(RecalcTrigger,Trigger3M)),NA())</f>
        <v>1.7783158089759214E-2</v>
      </c>
      <c r="L2126" s="44">
        <f>IFERROR(_xll.qlIndexFixing(Index6M,$H2126,TRUE,_xll.ohTrigger(RecalcTrigger,Trigger6M)),NA())</f>
        <v>1.7926823373135104E-2</v>
      </c>
      <c r="M2126" s="178">
        <f>IFERROR(_xll.qlIndexFixing(Index1Y,$H2126,TRUE,_xll.ohTrigger(RecalcTrigger,Trigger1Y)),NA())</f>
        <v>1.8153678872401269E-2</v>
      </c>
      <c r="N2126" s="177">
        <f>IFERROR(_xll.qlIndexFixing(ONIndex1M,I2126,TRUE,_xll.ohTrigger(RecalcTrigger,Trigger1M)),NA())</f>
        <v>1.7532731983167515E-2</v>
      </c>
      <c r="O2126" s="44">
        <f>IFERROR(_xll.qlIndexFixing(ONIndex3M,I2126,TRUE,_xll.ohTrigger(RecalcTrigger,Trigger3M)),NA())</f>
        <v>1.7786299153682572E-2</v>
      </c>
      <c r="P2126" s="44">
        <f>IFERROR(_xll.qlIndexFixing(ONIndex6M,I2126,TRUE,_xll.ohTrigger(RecalcTrigger,Trigger6M)),NA())</f>
        <v>1.7932434121598062E-2</v>
      </c>
      <c r="Q2126" s="178">
        <f>IFERROR(_xll.qlIndexFixing(ONIndex1Y,I2126,TRUE,_xll.ohTrigger(RecalcTrigger,Trigger1Y)),NA())</f>
        <v>1.8163423898273079E-2</v>
      </c>
    </row>
    <row r="2127" spans="2:17" x14ac:dyDescent="0.2">
      <c r="B2127" s="39" t="s">
        <v>42</v>
      </c>
      <c r="D2127" s="42">
        <f>_xll.qlCalendarAdvance(Calendar,$D2126,B2127,"f",FALSE)</f>
        <v>54309</v>
      </c>
      <c r="E2127" s="172">
        <f>_xll.qlInterestRateIndexValueDate(IndexON,D2127)</f>
        <v>54309</v>
      </c>
      <c r="F2127" s="188">
        <f>IFERROR(_xll.qlIndexFixing(IndexON,D2127,TRUE,_xll.ohTrigger(RecalcTrigger,TriggerON)),NA())</f>
        <v>1.708830666351413E-2</v>
      </c>
      <c r="H2127" s="42">
        <f>_xll.qlCalendarAdvance(Calendar,$H2126,B2127,"f",FALSE)</f>
        <v>54309</v>
      </c>
      <c r="I2127" s="172">
        <f>_xll.qlInterestRateIndexValueDate(Index1M,$H2127)</f>
        <v>54309</v>
      </c>
      <c r="J2127" s="177">
        <f>IFERROR(_xll.qlIndexFixing(Index1M,$H2127,TRUE,_xll.ohTrigger(RecalcTrigger,Trigger1M)),NA())</f>
        <v>1.7524611483373143E-2</v>
      </c>
      <c r="K2127" s="44">
        <f>IFERROR(_xll.qlIndexFixing(Index3M,H2127,TRUE,_xll.ohTrigger(RecalcTrigger,Trigger3M)),NA())</f>
        <v>1.7776622058197609E-2</v>
      </c>
      <c r="L2127" s="44">
        <f>IFERROR(_xll.qlIndexFixing(Index6M,$H2127,TRUE,_xll.ohTrigger(RecalcTrigger,Trigger6M)),NA())</f>
        <v>1.7920251175384736E-2</v>
      </c>
      <c r="M2127" s="178">
        <f>IFERROR(_xll.qlIndexFixing(Index1Y,$H2127,TRUE,_xll.ohTrigger(RecalcTrigger,Trigger1Y)),NA())</f>
        <v>1.8147030855246937E-2</v>
      </c>
      <c r="N2127" s="177">
        <f>IFERROR(_xll.qlIndexFixing(ONIndex1M,I2127,TRUE,_xll.ohTrigger(RecalcTrigger,Trigger1M)),NA())</f>
        <v>1.752610870247473E-2</v>
      </c>
      <c r="O2127" s="44">
        <f>IFERROR(_xll.qlIndexFixing(ONIndex3M,I2127,TRUE,_xll.ohTrigger(RecalcTrigger,Trigger3M)),NA())</f>
        <v>1.7779722362838424E-2</v>
      </c>
      <c r="P2127" s="44">
        <f>IFERROR(_xll.qlIndexFixing(ONIndex6M,I2127,TRUE,_xll.ohTrigger(RecalcTrigger,Trigger6M)),NA())</f>
        <v>1.7925787558253914E-2</v>
      </c>
      <c r="Q2127" s="178">
        <f>IFERROR(_xll.qlIndexFixing(ONIndex1Y,I2127,TRUE,_xll.ohTrigger(RecalcTrigger,Trigger1Y)),NA())</f>
        <v>1.8156638494059019E-2</v>
      </c>
    </row>
    <row r="2128" spans="2:17" x14ac:dyDescent="0.2">
      <c r="B2128" s="39" t="s">
        <v>42</v>
      </c>
      <c r="D2128" s="42">
        <f>_xll.qlCalendarAdvance(Calendar,$D2127,B2128,"f",FALSE)</f>
        <v>54316</v>
      </c>
      <c r="E2128" s="172">
        <f>_xll.qlInterestRateIndexValueDate(IndexON,D2128)</f>
        <v>54316</v>
      </c>
      <c r="F2128" s="188">
        <f>IFERROR(_xll.qlIndexFixing(IndexON,D2128,TRUE,_xll.ohTrigger(RecalcTrigger,TriggerON)),NA())</f>
        <v>1.7082031022576105E-2</v>
      </c>
      <c r="H2128" s="42">
        <f>_xll.qlCalendarAdvance(Calendar,$H2127,B2128,"f",FALSE)</f>
        <v>54316</v>
      </c>
      <c r="I2128" s="172">
        <f>_xll.qlInterestRateIndexValueDate(Index1M,$H2128)</f>
        <v>54316</v>
      </c>
      <c r="J2128" s="177">
        <f>IFERROR(_xll.qlIndexFixing(Index1M,$H2128,TRUE,_xll.ohTrigger(RecalcTrigger,Trigger1M)),NA())</f>
        <v>1.7518005176265082E-2</v>
      </c>
      <c r="K2128" s="44">
        <f>IFERROR(_xll.qlIndexFixing(Index3M,H2128,TRUE,_xll.ohTrigger(RecalcTrigger,Trigger3M)),NA())</f>
        <v>1.7770096862488122E-2</v>
      </c>
      <c r="L2128" s="44">
        <f>IFERROR(_xll.qlIndexFixing(Index6M,$H2128,TRUE,_xll.ohTrigger(RecalcTrigger,Trigger6M)),NA())</f>
        <v>1.791368935193623E-2</v>
      </c>
      <c r="M2128" s="178">
        <f>IFERROR(_xll.qlIndexFixing(Index1Y,$H2128,TRUE,_xll.ohTrigger(RecalcTrigger,Trigger1Y)),NA())</f>
        <v>1.8140392889129497E-2</v>
      </c>
      <c r="N2128" s="177">
        <f>IFERROR(_xll.qlIndexFixing(ONIndex1M,I2128,TRUE,_xll.ohTrigger(RecalcTrigger,Trigger1M)),NA())</f>
        <v>1.7519493938044084E-2</v>
      </c>
      <c r="O2128" s="44">
        <f>IFERROR(_xll.qlIndexFixing(ONIndex3M,I2128,TRUE,_xll.ohTrigger(RecalcTrigger,Trigger3M)),NA())</f>
        <v>1.7773156350014974E-2</v>
      </c>
      <c r="P2128" s="44">
        <f>IFERROR(_xll.qlIndexFixing(ONIndex6M,I2128,TRUE,_xll.ohTrigger(RecalcTrigger,Trigger6M)),NA())</f>
        <v>1.7919151257476118E-2</v>
      </c>
      <c r="Q2128" s="178">
        <f>IFERROR(_xll.qlIndexFixing(ONIndex1Y,I2128,TRUE,_xll.ohTrigger(RecalcTrigger,Trigger1Y)),NA())</f>
        <v>1.8149862919624171E-2</v>
      </c>
    </row>
    <row r="2129" spans="2:17" x14ac:dyDescent="0.2">
      <c r="B2129" s="39" t="s">
        <v>42</v>
      </c>
      <c r="D2129" s="42">
        <f>_xll.qlCalendarAdvance(Calendar,$D2128,B2129,"f",FALSE)</f>
        <v>54323</v>
      </c>
      <c r="E2129" s="172">
        <f>_xll.qlInterestRateIndexValueDate(IndexON,D2129)</f>
        <v>54323</v>
      </c>
      <c r="F2129" s="188">
        <f>IFERROR(_xll.qlIndexFixing(IndexON,D2129,TRUE,_xll.ohTrigger(RecalcTrigger,TriggerON)),NA())</f>
        <v>1.7075764719385322E-2</v>
      </c>
      <c r="H2129" s="42">
        <f>_xll.qlCalendarAdvance(Calendar,$H2128,B2129,"f",FALSE)</f>
        <v>54323</v>
      </c>
      <c r="I2129" s="172">
        <f>_xll.qlInterestRateIndexValueDate(Index1M,$H2129)</f>
        <v>54323</v>
      </c>
      <c r="J2129" s="177">
        <f>IFERROR(_xll.qlIndexFixing(Index1M,$H2129,TRUE,_xll.ohTrigger(RecalcTrigger,Trigger1M)),NA())</f>
        <v>1.751140740078283E-2</v>
      </c>
      <c r="K2129" s="44">
        <f>IFERROR(_xll.qlIndexFixing(Index3M,H2129,TRUE,_xll.ohTrigger(RecalcTrigger,Trigger3M)),NA())</f>
        <v>1.7763582502579985E-2</v>
      </c>
      <c r="L2129" s="44">
        <f>IFERROR(_xll.qlIndexFixing(Index6M,$H2129,TRUE,_xll.ohTrigger(RecalcTrigger,Trigger6M)),NA())</f>
        <v>1.7907137902689729E-2</v>
      </c>
      <c r="M2129" s="178">
        <f>IFERROR(_xll.qlIndexFixing(Index1Y,$H2129,TRUE,_xll.ohTrigger(RecalcTrigger,Trigger1Y)),NA())</f>
        <v>1.8133764973853106E-2</v>
      </c>
      <c r="N2129" s="177">
        <f>IFERROR(_xll.qlIndexFixing(ONIndex1M,I2129,TRUE,_xll.ohTrigger(RecalcTrigger,Trigger1M)),NA())</f>
        <v>1.7512887689875578E-2</v>
      </c>
      <c r="O2129" s="44">
        <f>IFERROR(_xll.qlIndexFixing(ONIndex3M,I2129,TRUE,_xll.ohTrigger(RecalcTrigger,Trigger3M)),NA())</f>
        <v>1.7766601115536407E-2</v>
      </c>
      <c r="P2129" s="44">
        <f>IFERROR(_xll.qlIndexFixing(ONIndex6M,I2129,TRUE,_xll.ohTrigger(RecalcTrigger,Trigger6M)),NA())</f>
        <v>1.7912525219183628E-2</v>
      </c>
      <c r="Q2129" s="178">
        <f>IFERROR(_xll.qlIndexFixing(ONIndex1Y,I2129,TRUE,_xll.ohTrigger(RecalcTrigger,Trigger1Y)),NA())</f>
        <v>1.8143097175292722E-2</v>
      </c>
    </row>
    <row r="2130" spans="2:17" x14ac:dyDescent="0.2">
      <c r="B2130" s="39" t="s">
        <v>42</v>
      </c>
      <c r="D2130" s="42">
        <f>_xll.qlCalendarAdvance(Calendar,$D2129,B2130,"f",FALSE)</f>
        <v>54330</v>
      </c>
      <c r="E2130" s="172">
        <f>_xll.qlInterestRateIndexValueDate(IndexON,D2130)</f>
        <v>54330</v>
      </c>
      <c r="F2130" s="188">
        <f>IFERROR(_xll.qlIndexFixing(IndexON,D2130,TRUE,_xll.ohTrigger(RecalcTrigger,TriggerON)),NA())</f>
        <v>1.7069507753779689E-2</v>
      </c>
      <c r="H2130" s="42">
        <f>_xll.qlCalendarAdvance(Calendar,$H2129,B2130,"f",FALSE)</f>
        <v>54330</v>
      </c>
      <c r="I2130" s="172">
        <f>_xll.qlInterestRateIndexValueDate(Index1M,$H2130)</f>
        <v>54330</v>
      </c>
      <c r="J2130" s="177">
        <f>IFERROR(_xll.qlIndexFixing(Index1M,$H2130,TRUE,_xll.ohTrigger(RecalcTrigger,Trigger1M)),NA())</f>
        <v>1.7504818156918289E-2</v>
      </c>
      <c r="K2130" s="44">
        <f>IFERROR(_xll.qlIndexFixing(Index3M,H2130,TRUE,_xll.ohTrigger(RecalcTrigger,Trigger3M)),NA())</f>
        <v>1.7757078978417985E-2</v>
      </c>
      <c r="L2130" s="44">
        <f>IFERROR(_xll.qlIndexFixing(Index6M,$H2130,TRUE,_xll.ohTrigger(RecalcTrigger,Trigger6M)),NA())</f>
        <v>1.7900596827546279E-2</v>
      </c>
      <c r="M2130" s="178">
        <f>IFERROR(_xll.qlIndexFixing(Index1Y,$H2130,TRUE,_xll.ohTrigger(RecalcTrigger,Trigger1Y)),NA())</f>
        <v>1.8127147109222363E-2</v>
      </c>
      <c r="N2130" s="177">
        <f>IFERROR(_xll.qlIndexFixing(ONIndex1M,I2130,TRUE,_xll.ohTrigger(RecalcTrigger,Trigger1M)),NA())</f>
        <v>1.7506289958131305E-2</v>
      </c>
      <c r="O2130" s="44">
        <f>IFERROR(_xll.qlIndexFixing(ONIndex3M,I2130,TRUE,_xll.ohTrigger(RecalcTrigger,Trigger3M)),NA())</f>
        <v>1.7760056659078538E-2</v>
      </c>
      <c r="P2130" s="44">
        <f>IFERROR(_xll.qlIndexFixing(ONIndex6M,I2130,TRUE,_xll.ohTrigger(RecalcTrigger,Trigger6M)),NA())</f>
        <v>1.7905909443619583E-2</v>
      </c>
      <c r="Q2130" s="178">
        <f>IFERROR(_xll.qlIndexFixing(ONIndex1Y,I2130,TRUE,_xll.ohTrigger(RecalcTrigger,Trigger1Y)),NA())</f>
        <v>1.8136341260821531E-2</v>
      </c>
    </row>
    <row r="2131" spans="2:17" x14ac:dyDescent="0.2">
      <c r="B2131" s="39" t="s">
        <v>42</v>
      </c>
      <c r="D2131" s="42">
        <f>_xll.qlCalendarAdvance(Calendar,$D2130,B2131,"f",FALSE)</f>
        <v>54337</v>
      </c>
      <c r="E2131" s="172">
        <f>_xll.qlInterestRateIndexValueDate(IndexON,D2131)</f>
        <v>54337</v>
      </c>
      <c r="F2131" s="188">
        <f>IFERROR(_xll.qlIndexFixing(IndexON,D2131,TRUE,_xll.ohTrigger(RecalcTrigger,TriggerON)),NA())</f>
        <v>1.7063260125840252E-2</v>
      </c>
      <c r="H2131" s="42">
        <f>_xll.qlCalendarAdvance(Calendar,$H2130,B2131,"f",FALSE)</f>
        <v>54337</v>
      </c>
      <c r="I2131" s="172">
        <f>_xll.qlInterestRateIndexValueDate(Index1M,$H2131)</f>
        <v>54337</v>
      </c>
      <c r="J2131" s="177">
        <f>IFERROR(_xll.qlIndexFixing(Index1M,$H2131,TRUE,_xll.ohTrigger(RecalcTrigger,Trigger1M)),NA())</f>
        <v>1.7498187381915917E-2</v>
      </c>
      <c r="K2131" s="44">
        <f>IFERROR(_xll.qlIndexFixing(Index3M,H2131,TRUE,_xll.ohTrigger(RecalcTrigger,Trigger3M)),NA())</f>
        <v>1.7750555595896209E-2</v>
      </c>
      <c r="L2131" s="44">
        <f>IFERROR(_xll.qlIndexFixing(Index6M,$H2131,TRUE,_xll.ohTrigger(RecalcTrigger,Trigger6M)),NA())</f>
        <v>1.7894040560121893E-2</v>
      </c>
      <c r="M2131" s="178">
        <f>IFERROR(_xll.qlIndexFixing(Index1Y,$H2131,TRUE,_xll.ohTrigger(RecalcTrigger,Trigger1Y)),NA())</f>
        <v>1.8120539295041871E-2</v>
      </c>
      <c r="N2131" s="177">
        <f>IFERROR(_xll.qlIndexFixing(ONIndex1M,I2131,TRUE,_xll.ohTrigger(RecalcTrigger,Trigger1M)),NA())</f>
        <v>1.7499700742730218E-2</v>
      </c>
      <c r="O2131" s="44">
        <f>IFERROR(_xll.qlIndexFixing(ONIndex3M,I2131,TRUE,_xll.ohTrigger(RecalcTrigger,Trigger3M)),NA())</f>
        <v>1.7753522980641367E-2</v>
      </c>
      <c r="P2131" s="44">
        <f>IFERROR(_xll.qlIndexFixing(ONIndex6M,I2131,TRUE,_xll.ohTrigger(RecalcTrigger,Trigger6M)),NA())</f>
        <v>1.7899303930378752E-2</v>
      </c>
      <c r="Q2131" s="178">
        <f>IFERROR(_xll.qlIndexFixing(ONIndex1Y,I2131,TRUE,_xll.ohTrigger(RecalcTrigger,Trigger1Y)),NA())</f>
        <v>1.8129595176291646E-2</v>
      </c>
    </row>
    <row r="2132" spans="2:17" x14ac:dyDescent="0.2">
      <c r="B2132" s="39" t="s">
        <v>42</v>
      </c>
      <c r="D2132" s="42">
        <f>_xll.qlCalendarAdvance(Calendar,$D2131,B2132,"f",FALSE)</f>
        <v>54344</v>
      </c>
      <c r="E2132" s="172">
        <f>_xll.qlInterestRateIndexValueDate(IndexON,D2132)</f>
        <v>54344</v>
      </c>
      <c r="F2132" s="188">
        <f>IFERROR(_xll.qlIndexFixing(IndexON,D2132,TRUE,_xll.ohTrigger(RecalcTrigger,TriggerON)),NA())</f>
        <v>1.7057021835404917E-2</v>
      </c>
      <c r="H2132" s="42">
        <f>_xll.qlCalendarAdvance(Calendar,$H2131,B2132,"f",FALSE)</f>
        <v>54344</v>
      </c>
      <c r="I2132" s="172">
        <f>_xll.qlInterestRateIndexValueDate(Index1M,$H2132)</f>
        <v>54344</v>
      </c>
      <c r="J2132" s="177">
        <f>IFERROR(_xll.qlIndexFixing(Index1M,$H2132,TRUE,_xll.ohTrigger(RecalcTrigger,Trigger1M)),NA())</f>
        <v>1.7491615495872422E-2</v>
      </c>
      <c r="K2132" s="44">
        <f>IFERROR(_xll.qlIndexFixing(Index3M,H2132,TRUE,_xll.ohTrigger(RecalcTrigger,Trigger3M)),NA())</f>
        <v>1.7744074202609199E-2</v>
      </c>
      <c r="L2132" s="44">
        <f>IFERROR(_xll.qlIndexFixing(Index6M,$H2132,TRUE,_xll.ohTrigger(RecalcTrigger,Trigger6M)),NA())</f>
        <v>1.7887520655707659E-2</v>
      </c>
      <c r="M2132" s="178">
        <f>IFERROR(_xll.qlIndexFixing(Index1Y,$H2132,TRUE,_xll.ohTrigger(RecalcTrigger,Trigger1Y)),NA())</f>
        <v>1.8113941531115785E-2</v>
      </c>
      <c r="N2132" s="177">
        <f>IFERROR(_xll.qlIndexFixing(ONIndex1M,I2132,TRUE,_xll.ohTrigger(RecalcTrigger,Trigger1M)),NA())</f>
        <v>1.749312004359127E-2</v>
      </c>
      <c r="O2132" s="44">
        <f>IFERROR(_xll.qlIndexFixing(ONIndex3M,I2132,TRUE,_xll.ohTrigger(RecalcTrigger,Trigger3M)),NA())</f>
        <v>1.7747000080468034E-2</v>
      </c>
      <c r="P2132" s="44">
        <f>IFERROR(_xll.qlIndexFixing(ONIndex6M,I2132,TRUE,_xll.ohTrigger(RecalcTrigger,Trigger6M)),NA())</f>
        <v>1.7892708679704272E-2</v>
      </c>
      <c r="Q2132" s="178">
        <f>IFERROR(_xll.qlIndexFixing(ONIndex1Y,I2132,TRUE,_xll.ohTrigger(RecalcTrigger,Trigger1Y)),NA())</f>
        <v>1.812285892162202E-2</v>
      </c>
    </row>
    <row r="2133" spans="2:17" x14ac:dyDescent="0.2">
      <c r="B2133" s="39" t="s">
        <v>42</v>
      </c>
      <c r="D2133" s="42">
        <f>_xll.qlCalendarAdvance(Calendar,$D2132,B2133,"f",FALSE)</f>
        <v>54351</v>
      </c>
      <c r="E2133" s="172">
        <f>_xll.qlInterestRateIndexValueDate(IndexON,D2133)</f>
        <v>54351</v>
      </c>
      <c r="F2133" s="188">
        <f>IFERROR(_xll.qlIndexFixing(IndexON,D2133,TRUE,_xll.ohTrigger(RecalcTrigger,TriggerON)),NA())</f>
        <v>1.7050792882716825E-2</v>
      </c>
      <c r="H2133" s="42">
        <f>_xll.qlCalendarAdvance(Calendar,$H2132,B2133,"f",FALSE)</f>
        <v>54351</v>
      </c>
      <c r="I2133" s="172">
        <f>_xll.qlInterestRateIndexValueDate(Index1M,$H2133)</f>
        <v>54351</v>
      </c>
      <c r="J2133" s="177">
        <f>IFERROR(_xll.qlIndexFixing(Index1M,$H2133,TRUE,_xll.ohTrigger(RecalcTrigger,Trigger1M)),NA())</f>
        <v>1.7485052141923849E-2</v>
      </c>
      <c r="K2133" s="44">
        <f>IFERROR(_xll.qlIndexFixing(Index3M,H2133,TRUE,_xll.ohTrigger(RecalcTrigger,Trigger3M)),NA())</f>
        <v>1.7737603645549969E-2</v>
      </c>
      <c r="L2133" s="44">
        <f>IFERROR(_xll.qlIndexFixing(Index6M,$H2133,TRUE,_xll.ohTrigger(RecalcTrigger,Trigger6M)),NA())</f>
        <v>1.7881011125710767E-2</v>
      </c>
      <c r="M2133" s="178">
        <f>IFERROR(_xll.qlIndexFixing(Index1Y,$H2133,TRUE,_xll.ohTrigger(RecalcTrigger,Trigger1Y)),NA())</f>
        <v>1.8107353817249816E-2</v>
      </c>
      <c r="N2133" s="177">
        <f>IFERROR(_xll.qlIndexFixing(ONIndex1M,I2133,TRUE,_xll.ohTrigger(RecalcTrigger,Trigger1M)),NA())</f>
        <v>1.7486547860795509E-2</v>
      </c>
      <c r="O2133" s="44">
        <f>IFERROR(_xll.qlIndexFixing(ONIndex3M,I2133,TRUE,_xll.ohTrigger(RecalcTrigger,Trigger3M)),NA())</f>
        <v>1.7740487958477491E-2</v>
      </c>
      <c r="P2133" s="44">
        <f>IFERROR(_xll.qlIndexFixing(ONIndex6M,I2133,TRUE,_xll.ohTrigger(RecalcTrigger,Trigger6M)),NA())</f>
        <v>1.7886123691596145E-2</v>
      </c>
      <c r="Q2133" s="178">
        <f>IFERROR(_xll.qlIndexFixing(ONIndex1Y,I2133,TRUE,_xll.ohTrigger(RecalcTrigger,Trigger1Y)),NA())</f>
        <v>1.8116132497055792E-2</v>
      </c>
    </row>
    <row r="2134" spans="2:17" x14ac:dyDescent="0.2">
      <c r="B2134" s="39" t="s">
        <v>42</v>
      </c>
      <c r="D2134" s="42">
        <f>_xll.qlCalendarAdvance(Calendar,$D2133,B2134,"f",FALSE)</f>
        <v>54358</v>
      </c>
      <c r="E2134" s="172">
        <f>_xll.qlInterestRateIndexValueDate(IndexON,D2134)</f>
        <v>54358</v>
      </c>
      <c r="F2134" s="188">
        <f>IFERROR(_xll.qlIndexFixing(IndexON,D2134,TRUE,_xll.ohTrigger(RecalcTrigger,TriggerON)),NA())</f>
        <v>1.7044573267775975E-2</v>
      </c>
      <c r="H2134" s="42">
        <f>_xll.qlCalendarAdvance(Calendar,$H2133,B2134,"f",FALSE)</f>
        <v>54358</v>
      </c>
      <c r="I2134" s="172">
        <f>_xll.qlInterestRateIndexValueDate(Index1M,$H2134)</f>
        <v>54358</v>
      </c>
      <c r="J2134" s="177">
        <f>IFERROR(_xll.qlIndexFixing(Index1M,$H2134,TRUE,_xll.ohTrigger(RecalcTrigger,Trigger1M)),NA())</f>
        <v>1.7478497320059742E-2</v>
      </c>
      <c r="K2134" s="44">
        <f>IFERROR(_xll.qlIndexFixing(Index3M,H2134,TRUE,_xll.ohTrigger(RecalcTrigger,Trigger3M)),NA())</f>
        <v>1.7731143924666553E-2</v>
      </c>
      <c r="L2134" s="44">
        <f>IFERROR(_xll.qlIndexFixing(Index6M,$H2134,TRUE,_xll.ohTrigger(RecalcTrigger,Trigger6M)),NA())</f>
        <v>1.7874511970031919E-2</v>
      </c>
      <c r="M2134" s="178">
        <f>IFERROR(_xll.qlIndexFixing(Index1Y,$H2134,TRUE,_xll.ohTrigger(RecalcTrigger,Trigger1Y)),NA())</f>
        <v>1.8100776153249454E-2</v>
      </c>
      <c r="N2134" s="177">
        <f>IFERROR(_xll.qlIndexFixing(ONIndex1M,I2134,TRUE,_xll.ohTrigger(RecalcTrigger,Trigger1M)),NA())</f>
        <v>1.7479984194342935E-2</v>
      </c>
      <c r="O2134" s="44">
        <f>IFERROR(_xll.qlIndexFixing(ONIndex3M,I2134,TRUE,_xll.ohTrigger(RecalcTrigger,Trigger3M)),NA())</f>
        <v>1.7733986614669739E-2</v>
      </c>
      <c r="P2134" s="44">
        <f>IFERROR(_xll.qlIndexFixing(ONIndex6M,I2134,TRUE,_xll.ohTrigger(RecalcTrigger,Trigger6M)),NA())</f>
        <v>1.7879548966135417E-2</v>
      </c>
      <c r="Q2134" s="178">
        <f>IFERROR(_xll.qlIndexFixing(ONIndex1Y,I2134,TRUE,_xll.ohTrigger(RecalcTrigger,Trigger1Y)),NA())</f>
        <v>1.8109415902349824E-2</v>
      </c>
    </row>
    <row r="2135" spans="2:17" x14ac:dyDescent="0.2">
      <c r="B2135" s="39" t="s">
        <v>42</v>
      </c>
      <c r="D2135" s="42">
        <f>_xll.qlCalendarAdvance(Calendar,$D2134,B2135,"f",FALSE)</f>
        <v>54365</v>
      </c>
      <c r="E2135" s="172">
        <f>_xll.qlInterestRateIndexValueDate(IndexON,D2135)</f>
        <v>54365</v>
      </c>
      <c r="F2135" s="188">
        <f>IFERROR(_xll.qlIndexFixing(IndexON,D2135,TRUE,_xll.ohTrigger(RecalcTrigger,TriggerON)),NA())</f>
        <v>1.7038362990177136E-2</v>
      </c>
      <c r="H2135" s="42">
        <f>_xll.qlCalendarAdvance(Calendar,$H2134,B2135,"f",FALSE)</f>
        <v>54365</v>
      </c>
      <c r="I2135" s="172">
        <f>_xll.qlInterestRateIndexValueDate(Index1M,$H2135)</f>
        <v>54365</v>
      </c>
      <c r="J2135" s="177">
        <f>IFERROR(_xll.qlIndexFixing(Index1M,$H2135,TRUE,_xll.ohTrigger(RecalcTrigger,Trigger1M)),NA())</f>
        <v>1.747199991127768E-2</v>
      </c>
      <c r="K2135" s="44">
        <f>IFERROR(_xll.qlIndexFixing(Index3M,H2135,TRUE,_xll.ohTrigger(RecalcTrigger,Trigger3M)),NA())</f>
        <v>1.77246950399008E-2</v>
      </c>
      <c r="L2135" s="44">
        <f>IFERROR(_xll.qlIndexFixing(Index6M,$H2135,TRUE,_xll.ohTrigger(RecalcTrigger,Trigger6M)),NA())</f>
        <v>1.7868023188569133E-2</v>
      </c>
      <c r="M2135" s="178">
        <f>IFERROR(_xll.qlIndexFixing(Index1Y,$H2135,TRUE,_xll.ohTrigger(RecalcTrigger,Trigger1Y)),NA())</f>
        <v>1.8094208538919965E-2</v>
      </c>
      <c r="N2135" s="177">
        <f>IFERROR(_xll.qlIndexFixing(ONIndex1M,I2135,TRUE,_xll.ohTrigger(RecalcTrigger,Trigger1M)),NA())</f>
        <v>1.74734290441525E-2</v>
      </c>
      <c r="O2135" s="44">
        <f>IFERROR(_xll.qlIndexFixing(ONIndex3M,I2135,TRUE,_xll.ohTrigger(RecalcTrigger,Trigger3M)),NA())</f>
        <v>1.7727496048801639E-2</v>
      </c>
      <c r="P2135" s="44">
        <f>IFERROR(_xll.qlIndexFixing(ONIndex6M,I2135,TRUE,_xll.ohTrigger(RecalcTrigger,Trigger6M)),NA())</f>
        <v>1.7872984503078948E-2</v>
      </c>
      <c r="Q2135" s="178">
        <f>IFERROR(_xll.qlIndexFixing(ONIndex1Y,I2135,TRUE,_xll.ohTrigger(RecalcTrigger,Trigger1Y)),NA())</f>
        <v>1.8102709137504114E-2</v>
      </c>
    </row>
    <row r="2136" spans="2:17" x14ac:dyDescent="0.2">
      <c r="B2136" s="39" t="s">
        <v>42</v>
      </c>
      <c r="D2136" s="42">
        <f>_xll.qlCalendarAdvance(Calendar,$D2135,B2136,"f",FALSE)</f>
        <v>54372</v>
      </c>
      <c r="E2136" s="172">
        <f>_xll.qlInterestRateIndexValueDate(IndexON,D2136)</f>
        <v>54372</v>
      </c>
      <c r="F2136" s="188">
        <f>IFERROR(_xll.qlIndexFixing(IndexON,D2136,TRUE,_xll.ohTrigger(RecalcTrigger,TriggerON)),NA())</f>
        <v>1.7032162050406585E-2</v>
      </c>
      <c r="H2136" s="42">
        <f>_xll.qlCalendarAdvance(Calendar,$H2135,B2136,"f",FALSE)</f>
        <v>54372</v>
      </c>
      <c r="I2136" s="172">
        <f>_xll.qlInterestRateIndexValueDate(Index1M,$H2136)</f>
        <v>54372</v>
      </c>
      <c r="J2136" s="177">
        <f>IFERROR(_xll.qlIndexFixing(Index1M,$H2136,TRUE,_xll.ohTrigger(RecalcTrigger,Trigger1M)),NA())</f>
        <v>1.7465461856792507E-2</v>
      </c>
      <c r="K2136" s="44">
        <f>IFERROR(_xll.qlIndexFixing(Index3M,H2136,TRUE,_xll.ohTrigger(RecalcTrigger,Trigger3M)),NA())</f>
        <v>1.7718256991206029E-2</v>
      </c>
      <c r="L2136" s="44">
        <f>IFERROR(_xll.qlIndexFixing(Index6M,$H2136,TRUE,_xll.ohTrigger(RecalcTrigger,Trigger6M)),NA())</f>
        <v>1.7861568227243996E-2</v>
      </c>
      <c r="M2136" s="178">
        <f>IFERROR(_xll.qlIndexFixing(Index1Y,$H2136,TRUE,_xll.ohTrigger(RecalcTrigger,Trigger1Y)),NA())</f>
        <v>1.808765097406817E-2</v>
      </c>
      <c r="N2136" s="177">
        <f>IFERROR(_xll.qlIndexFixing(ONIndex1M,I2136,TRUE,_xll.ohTrigger(RecalcTrigger,Trigger1M)),NA())</f>
        <v>1.7466882410305251E-2</v>
      </c>
      <c r="O2136" s="44">
        <f>IFERROR(_xll.qlIndexFixing(ONIndex3M,I2136,TRUE,_xll.ohTrigger(RecalcTrigger,Trigger3M)),NA())</f>
        <v>1.7721016261278422E-2</v>
      </c>
      <c r="P2136" s="44">
        <f>IFERROR(_xll.qlIndexFixing(ONIndex6M,I2136,TRUE,_xll.ohTrigger(RecalcTrigger,Trigger6M)),NA())</f>
        <v>1.7866430302588832E-2</v>
      </c>
      <c r="Q2136" s="178">
        <f>IFERROR(_xll.qlIndexFixing(ONIndex1Y,I2136,TRUE,_xll.ohTrigger(RecalcTrigger,Trigger1Y)),NA())</f>
        <v>1.8096012202680756E-2</v>
      </c>
    </row>
    <row r="2137" spans="2:17" x14ac:dyDescent="0.2">
      <c r="B2137" s="39" t="s">
        <v>42</v>
      </c>
      <c r="D2137" s="42">
        <f>_xll.qlCalendarAdvance(Calendar,$D2136,B2137,"f",FALSE)</f>
        <v>54379</v>
      </c>
      <c r="E2137" s="172">
        <f>_xll.qlInterestRateIndexValueDate(IndexON,D2137)</f>
        <v>54379</v>
      </c>
      <c r="F2137" s="188">
        <f>IFERROR(_xll.qlIndexFixing(IndexON,D2137,TRUE,_xll.ohTrigger(RecalcTrigger,TriggerON)),NA())</f>
        <v>1.7025970448140137E-2</v>
      </c>
      <c r="H2137" s="42">
        <f>_xll.qlCalendarAdvance(Calendar,$H2136,B2137,"f",FALSE)</f>
        <v>54379</v>
      </c>
      <c r="I2137" s="172">
        <f>_xll.qlInterestRateIndexValueDate(Index1M,$H2137)</f>
        <v>54379</v>
      </c>
      <c r="J2137" s="177">
        <f>IFERROR(_xll.qlIndexFixing(Index1M,$H2137,TRUE,_xll.ohTrigger(RecalcTrigger,Trigger1M)),NA())</f>
        <v>1.7458932333825082E-2</v>
      </c>
      <c r="K2137" s="44">
        <f>IFERROR(_xll.qlIndexFixing(Index3M,H2137,TRUE,_xll.ohTrigger(RecalcTrigger,Trigger3M)),NA())</f>
        <v>1.7711829778527616E-2</v>
      </c>
      <c r="L2137" s="44">
        <f>IFERROR(_xll.qlIndexFixing(Index6M,$H2137,TRUE,_xll.ohTrigger(RecalcTrigger,Trigger6M)),NA())</f>
        <v>1.7855099768026472E-2</v>
      </c>
      <c r="M2137" s="178">
        <f>IFERROR(_xll.qlIndexFixing(Index1Y,$H2137,TRUE,_xll.ohTrigger(RecalcTrigger,Trigger1Y)),NA())</f>
        <v>1.8081103458500003E-2</v>
      </c>
      <c r="N2137" s="177">
        <f>IFERROR(_xll.qlIndexFixing(ONIndex1M,I2137,TRUE,_xll.ohTrigger(RecalcTrigger,Trigger1M)),NA())</f>
        <v>1.7460344292720142E-2</v>
      </c>
      <c r="O2137" s="44">
        <f>IFERROR(_xll.qlIndexFixing(ONIndex3M,I2137,TRUE,_xll.ohTrigger(RecalcTrigger,Trigger3M)),NA())</f>
        <v>1.7714547251775903E-2</v>
      </c>
      <c r="P2137" s="44">
        <f>IFERROR(_xll.qlIndexFixing(ONIndex6M,I2137,TRUE,_xll.ohTrigger(RecalcTrigger,Trigger6M)),NA())</f>
        <v>1.7859886364746114E-2</v>
      </c>
      <c r="Q2137" s="178">
        <f>IFERROR(_xll.qlIndexFixing(ONIndex1Y,I2137,TRUE,_xll.ohTrigger(RecalcTrigger,Trigger1Y)),NA())</f>
        <v>1.8089325097717657E-2</v>
      </c>
    </row>
    <row r="2138" spans="2:17" x14ac:dyDescent="0.2">
      <c r="B2138" s="39" t="s">
        <v>42</v>
      </c>
      <c r="D2138" s="42">
        <f>_xll.qlCalendarAdvance(Calendar,$D2137,B2138,"f",FALSE)</f>
        <v>54386</v>
      </c>
      <c r="E2138" s="172">
        <f>_xll.qlInterestRateIndexValueDate(IndexON,D2138)</f>
        <v>54386</v>
      </c>
      <c r="F2138" s="188">
        <f>IFERROR(_xll.qlIndexFixing(IndexON,D2138,TRUE,_xll.ohTrigger(RecalcTrigger,TriggerON)),NA())</f>
        <v>1.7019788183539886E-2</v>
      </c>
      <c r="H2138" s="42">
        <f>_xll.qlCalendarAdvance(Calendar,$H2137,B2138,"f",FALSE)</f>
        <v>54386</v>
      </c>
      <c r="I2138" s="172">
        <f>_xll.qlInterestRateIndexValueDate(Index1M,$H2138)</f>
        <v>54386</v>
      </c>
      <c r="J2138" s="177">
        <f>IFERROR(_xll.qlIndexFixing(Index1M,$H2138,TRUE,_xll.ohTrigger(RecalcTrigger,Trigger1M)),NA())</f>
        <v>1.7452411342359198E-2</v>
      </c>
      <c r="K2138" s="44">
        <f>IFERROR(_xll.qlIndexFixing(Index3M,H2138,TRUE,_xll.ohTrigger(RecalcTrigger,Trigger3M)),NA())</f>
        <v>1.7705413401813586E-2</v>
      </c>
      <c r="L2138" s="44">
        <f>IFERROR(_xll.qlIndexFixing(Index6M,$H2138,TRUE,_xll.ohTrigger(RecalcTrigger,Trigger6M)),NA())</f>
        <v>1.7848641682115859E-2</v>
      </c>
      <c r="M2138" s="178">
        <f>IFERROR(_xll.qlIndexFixing(Index1Y,$H2138,TRUE,_xll.ohTrigger(RecalcTrigger,Trigger1Y)),NA())</f>
        <v>1.807456599202184E-2</v>
      </c>
      <c r="N2138" s="177">
        <f>IFERROR(_xll.qlIndexFixing(ONIndex1M,I2138,TRUE,_xll.ohTrigger(RecalcTrigger,Trigger1M)),NA())</f>
        <v>1.745381469147822E-2</v>
      </c>
      <c r="O2138" s="44">
        <f>IFERROR(_xll.qlIndexFixing(ONIndex3M,I2138,TRUE,_xll.ohTrigger(RecalcTrigger,Trigger3M)),NA())</f>
        <v>1.7708089020456175E-2</v>
      </c>
      <c r="P2138" s="44">
        <f>IFERROR(_xll.qlIndexFixing(ONIndex6M,I2138,TRUE,_xll.ohTrigger(RecalcTrigger,Trigger6M)),NA())</f>
        <v>1.7853352689226609E-2</v>
      </c>
      <c r="Q2138" s="178">
        <f>IFERROR(_xll.qlIndexFixing(ONIndex1Y,I2138,TRUE,_xll.ohTrigger(RecalcTrigger,Trigger1Y)),NA())</f>
        <v>1.8082647822776909E-2</v>
      </c>
    </row>
    <row r="2139" spans="2:17" x14ac:dyDescent="0.2">
      <c r="B2139" s="39" t="s">
        <v>42</v>
      </c>
      <c r="D2139" s="42">
        <f>_xll.qlCalendarAdvance(Calendar,$D2138,B2139,"f",FALSE)</f>
        <v>54393</v>
      </c>
      <c r="E2139" s="172">
        <f>_xll.qlInterestRateIndexValueDate(IndexON,D2139)</f>
        <v>54393</v>
      </c>
      <c r="F2139" s="188">
        <f>IFERROR(_xll.qlIndexFixing(IndexON,D2139,TRUE,_xll.ohTrigger(RecalcTrigger,TriggerON)),NA())</f>
        <v>1.7013615256686876E-2</v>
      </c>
      <c r="H2139" s="42">
        <f>_xll.qlCalendarAdvance(Calendar,$H2138,B2139,"f",FALSE)</f>
        <v>54393</v>
      </c>
      <c r="I2139" s="172">
        <f>_xll.qlInterestRateIndexValueDate(Index1M,$H2139)</f>
        <v>54393</v>
      </c>
      <c r="J2139" s="177">
        <f>IFERROR(_xll.qlIndexFixing(Index1M,$H2139,TRUE,_xll.ohTrigger(RecalcTrigger,Trigger1M)),NA())</f>
        <v>1.7445708280416035E-2</v>
      </c>
      <c r="K2139" s="44">
        <f>IFERROR(_xll.qlIndexFixing(Index3M,H2139,TRUE,_xll.ohTrigger(RecalcTrigger,Trigger3M)),NA())</f>
        <v>1.7699061904406708E-2</v>
      </c>
      <c r="L2139" s="44">
        <f>IFERROR(_xll.qlIndexFixing(Index6M,$H2139,TRUE,_xll.ohTrigger(RecalcTrigger,Trigger6M)),NA())</f>
        <v>1.7842171802902807E-2</v>
      </c>
      <c r="M2139" s="178">
        <f>IFERROR(_xll.qlIndexFixing(Index1Y,$H2139,TRUE,_xll.ohTrigger(RecalcTrigger,Trigger1Y)),NA())</f>
        <v>1.806803857444117E-2</v>
      </c>
      <c r="N2139" s="177">
        <f>IFERROR(_xll.qlIndexFixing(ONIndex1M,I2139,TRUE,_xll.ohTrigger(RecalcTrigger,Trigger1M)),NA())</f>
        <v>1.7447293606498437E-2</v>
      </c>
      <c r="O2139" s="44">
        <f>IFERROR(_xll.qlIndexFixing(ONIndex3M,I2139,TRUE,_xll.ohTrigger(RecalcTrigger,Trigger3M)),NA())</f>
        <v>1.7701641567238191E-2</v>
      </c>
      <c r="P2139" s="44">
        <f>IFERROR(_xll.qlIndexFixing(ONIndex6M,I2139,TRUE,_xll.ohTrigger(RecalcTrigger,Trigger6M)),NA())</f>
        <v>1.7846829276354503E-2</v>
      </c>
      <c r="Q2139" s="178">
        <f>IFERROR(_xll.qlIndexFixing(ONIndex1Y,I2139,TRUE,_xll.ohTrigger(RecalcTrigger,Trigger1Y)),NA())</f>
        <v>1.8075980377615375E-2</v>
      </c>
    </row>
    <row r="2140" spans="2:17" x14ac:dyDescent="0.2">
      <c r="B2140" s="39" t="s">
        <v>42</v>
      </c>
      <c r="D2140" s="42">
        <f>_xll.qlCalendarAdvance(Calendar,$D2139,B2140,"f",FALSE)</f>
        <v>54400</v>
      </c>
      <c r="E2140" s="172">
        <f>_xll.qlInterestRateIndexValueDate(IndexON,D2140)</f>
        <v>54400</v>
      </c>
      <c r="F2140" s="188">
        <f>IFERROR(_xll.qlIndexFixing(IndexON,D2140,TRUE,_xll.ohTrigger(RecalcTrigger,TriggerON)),NA())</f>
        <v>1.7007451667337969E-2</v>
      </c>
      <c r="H2140" s="42">
        <f>_xll.qlCalendarAdvance(Calendar,$H2139,B2140,"f",FALSE)</f>
        <v>54400</v>
      </c>
      <c r="I2140" s="172">
        <f>_xll.qlInterestRateIndexValueDate(Index1M,$H2140)</f>
        <v>54400</v>
      </c>
      <c r="J2140" s="177">
        <f>IFERROR(_xll.qlIndexFixing(Index1M,$H2140,TRUE,_xll.ohTrigger(RecalcTrigger,Trigger1M)),NA())</f>
        <v>1.7439347561791343E-2</v>
      </c>
      <c r="K2140" s="44">
        <f>IFERROR(_xll.qlIndexFixing(Index3M,H2140,TRUE,_xll.ohTrigger(RecalcTrigger,Trigger3M)),NA())</f>
        <v>1.7692666270316602E-2</v>
      </c>
      <c r="L2140" s="44">
        <f>IFERROR(_xll.qlIndexFixing(Index6M,$H2140,TRUE,_xll.ohTrigger(RecalcTrigger,Trigger6M)),NA())</f>
        <v>1.7835734891035689E-2</v>
      </c>
      <c r="M2140" s="178">
        <f>IFERROR(_xll.qlIndexFixing(Index1Y,$H2140,TRUE,_xll.ohTrigger(RecalcTrigger,Trigger1Y)),NA())</f>
        <v>1.8061521205565034E-2</v>
      </c>
      <c r="N2140" s="177">
        <f>IFERROR(_xll.qlIndexFixing(ONIndex1M,I2140,TRUE,_xll.ohTrigger(RecalcTrigger,Trigger1M)),NA())</f>
        <v>1.7440781037861841E-2</v>
      </c>
      <c r="O2140" s="44">
        <f>IFERROR(_xll.qlIndexFixing(ONIndex3M,I2140,TRUE,_xll.ohTrigger(RecalcTrigger,Trigger3M)),NA())</f>
        <v>1.7695204892284044E-2</v>
      </c>
      <c r="P2140" s="44">
        <f>IFERROR(_xll.qlIndexFixing(ONIndex6M,I2140,TRUE,_xll.ohTrigger(RecalcTrigger,Trigger6M)),NA())</f>
        <v>1.7840316125967703E-2</v>
      </c>
      <c r="Q2140" s="178">
        <f>IFERROR(_xll.qlIndexFixing(ONIndex1Y,I2140,TRUE,_xll.ohTrigger(RecalcTrigger,Trigger1Y)),NA())</f>
        <v>1.8069322762476192E-2</v>
      </c>
    </row>
    <row r="2141" spans="2:17" x14ac:dyDescent="0.2">
      <c r="B2141" s="39" t="s">
        <v>42</v>
      </c>
      <c r="D2141" s="42">
        <f>_xll.qlCalendarAdvance(Calendar,$D2140,B2141,"f",FALSE)</f>
        <v>54407</v>
      </c>
      <c r="E2141" s="172">
        <f>_xll.qlInterestRateIndexValueDate(IndexON,D2141)</f>
        <v>54407</v>
      </c>
      <c r="F2141" s="188">
        <f>IFERROR(_xll.qlIndexFixing(IndexON,D2141,TRUE,_xll.ohTrigger(RecalcTrigger,TriggerON)),NA())</f>
        <v>1.7001297415655259E-2</v>
      </c>
      <c r="H2141" s="42">
        <f>_xll.qlCalendarAdvance(Calendar,$H2140,B2141,"f",FALSE)</f>
        <v>54407</v>
      </c>
      <c r="I2141" s="172">
        <f>_xll.qlInterestRateIndexValueDate(Index1M,$H2141)</f>
        <v>54407</v>
      </c>
      <c r="J2141" s="177">
        <f>IFERROR(_xll.qlIndexFixing(Index1M,$H2141,TRUE,_xll.ohTrigger(RecalcTrigger,Trigger1M)),NA())</f>
        <v>1.7432852464102807E-2</v>
      </c>
      <c r="K2141" s="44">
        <f>IFERROR(_xll.qlIndexFixing(Index3M,H2141,TRUE,_xll.ohTrigger(RecalcTrigger,Trigger3M)),NA())</f>
        <v>1.7686281470770671E-2</v>
      </c>
      <c r="L2141" s="44">
        <f>IFERROR(_xll.qlIndexFixing(Index6M,$H2141,TRUE,_xll.ohTrigger(RecalcTrigger,Trigger6M)),NA())</f>
        <v>1.782930835279059E-2</v>
      </c>
      <c r="M2141" s="178">
        <f>IFERROR(_xll.qlIndexFixing(Index1Y,$H2141,TRUE,_xll.ohTrigger(RecalcTrigger,Trigger1Y)),NA())</f>
        <v>1.8055013885200921E-2</v>
      </c>
      <c r="N2141" s="177">
        <f>IFERROR(_xll.qlIndexFixing(ONIndex1M,I2141,TRUE,_xll.ohTrigger(RecalcTrigger,Trigger1M)),NA())</f>
        <v>1.7434276985568431E-2</v>
      </c>
      <c r="O2141" s="44">
        <f>IFERROR(_xll.qlIndexFixing(ONIndex3M,I2141,TRUE,_xll.ohTrigger(RecalcTrigger,Trigger3M)),NA())</f>
        <v>1.7688778995350596E-2</v>
      </c>
      <c r="P2141" s="44">
        <f>IFERROR(_xll.qlIndexFixing(ONIndex6M,I2141,TRUE,_xll.ohTrigger(RecalcTrigger,Trigger6M)),NA())</f>
        <v>1.7833813238228302E-2</v>
      </c>
      <c r="Q2141" s="178">
        <f>IFERROR(_xll.qlIndexFixing(ONIndex1Y,I2141,TRUE,_xll.ohTrigger(RecalcTrigger,Trigger1Y)),NA())</f>
        <v>1.8062674977278315E-2</v>
      </c>
    </row>
    <row r="2142" spans="2:17" x14ac:dyDescent="0.2">
      <c r="B2142" s="39" t="s">
        <v>42</v>
      </c>
      <c r="D2142" s="42">
        <f>_xll.qlCalendarAdvance(Calendar,$D2141,B2142,"f",FALSE)</f>
        <v>54414</v>
      </c>
      <c r="E2142" s="172">
        <f>_xll.qlInterestRateIndexValueDate(IndexON,D2142)</f>
        <v>54414</v>
      </c>
      <c r="F2142" s="188">
        <f>IFERROR(_xll.qlIndexFixing(IndexON,D2142,TRUE,_xll.ohTrigger(RecalcTrigger,TriggerON)),NA())</f>
        <v>1.6995152501476651E-2</v>
      </c>
      <c r="H2142" s="42">
        <f>_xll.qlCalendarAdvance(Calendar,$H2141,B2142,"f",FALSE)</f>
        <v>54414</v>
      </c>
      <c r="I2142" s="172">
        <f>_xll.qlInterestRateIndexValueDate(Index1M,$H2142)</f>
        <v>54414</v>
      </c>
      <c r="J2142" s="177">
        <f>IFERROR(_xll.qlIndexFixing(Index1M,$H2142,TRUE,_xll.ohTrigger(RecalcTrigger,Trigger1M)),NA())</f>
        <v>1.74263658983837E-2</v>
      </c>
      <c r="K2142" s="44">
        <f>IFERROR(_xll.qlIndexFixing(Index3M,H2142,TRUE,_xll.ohTrigger(RecalcTrigger,Trigger3M)),NA())</f>
        <v>1.7679907505717588E-2</v>
      </c>
      <c r="L2142" s="44">
        <f>IFERROR(_xll.qlIndexFixing(Index6M,$H2142,TRUE,_xll.ohTrigger(RecalcTrigger,Trigger6M)),NA())</f>
        <v>1.782289218806821E-2</v>
      </c>
      <c r="M2142" s="178">
        <f>IFERROR(_xll.qlIndexFixing(Index1Y,$H2142,TRUE,_xll.ohTrigger(RecalcTrigger,Trigger1Y)),NA())</f>
        <v>1.804851661315654E-2</v>
      </c>
      <c r="N2142" s="177">
        <f>IFERROR(_xll.qlIndexFixing(ONIndex1M,I2142,TRUE,_xll.ohTrigger(RecalcTrigger,Trigger1M)),NA())</f>
        <v>1.7427781449537161E-2</v>
      </c>
      <c r="O2142" s="44">
        <f>IFERROR(_xll.qlIndexFixing(ONIndex3M,I2142,TRUE,_xll.ohTrigger(RecalcTrigger,Trigger3M)),NA())</f>
        <v>1.7682363876518892E-2</v>
      </c>
      <c r="P2142" s="44">
        <f>IFERROR(_xll.qlIndexFixing(ONIndex6M,I2142,TRUE,_xll.ohTrigger(RecalcTrigger,Trigger6M)),NA())</f>
        <v>1.7827320612893161E-2</v>
      </c>
      <c r="Q2142" s="178">
        <f>IFERROR(_xll.qlIndexFixing(ONIndex1Y,I2142,TRUE,_xll.ohTrigger(RecalcTrigger,Trigger1Y)),NA())</f>
        <v>1.8056037021940696E-2</v>
      </c>
    </row>
    <row r="2143" spans="2:17" x14ac:dyDescent="0.2">
      <c r="B2143" s="39" t="s">
        <v>42</v>
      </c>
      <c r="D2143" s="42">
        <f>_xll.qlCalendarAdvance(Calendar,$D2142,B2143,"f",FALSE)</f>
        <v>54421</v>
      </c>
      <c r="E2143" s="172">
        <f>_xll.qlInterestRateIndexValueDate(IndexON,D2143)</f>
        <v>54421</v>
      </c>
      <c r="F2143" s="188">
        <f>IFERROR(_xll.qlIndexFixing(IndexON,D2143,TRUE,_xll.ohTrigger(RecalcTrigger,TriggerON)),NA())</f>
        <v>1.6989016925126332E-2</v>
      </c>
      <c r="H2143" s="42">
        <f>_xll.qlCalendarAdvance(Calendar,$H2142,B2143,"f",FALSE)</f>
        <v>54421</v>
      </c>
      <c r="I2143" s="172">
        <f>_xll.qlInterestRateIndexValueDate(Index1M,$H2143)</f>
        <v>54421</v>
      </c>
      <c r="J2143" s="177">
        <f>IFERROR(_xll.qlIndexFixing(Index1M,$H2143,TRUE,_xll.ohTrigger(RecalcTrigger,Trigger1M)),NA())</f>
        <v>1.7419887864620953E-2</v>
      </c>
      <c r="K2143" s="44">
        <f>IFERROR(_xll.qlIndexFixing(Index3M,H2143,TRUE,_xll.ohTrigger(RecalcTrigger,Trigger3M)),NA())</f>
        <v>1.7673544375106921E-2</v>
      </c>
      <c r="L2143" s="44">
        <f>IFERROR(_xll.qlIndexFixing(Index6M,$H2143,TRUE,_xll.ohTrigger(RecalcTrigger,Trigger6M)),NA())</f>
        <v>1.7816486396769689E-2</v>
      </c>
      <c r="M2143" s="178">
        <f>IFERROR(_xll.qlIndexFixing(Index1Y,$H2143,TRUE,_xll.ohTrigger(RecalcTrigger,Trigger1Y)),NA())</f>
        <v>1.8042029389240488E-2</v>
      </c>
      <c r="N2143" s="177">
        <f>IFERROR(_xll.qlIndexFixing(ONIndex1M,I2143,TRUE,_xll.ohTrigger(RecalcTrigger,Trigger1M)),NA())</f>
        <v>1.7421294429849077E-2</v>
      </c>
      <c r="O2143" s="44">
        <f>IFERROR(_xll.qlIndexFixing(ONIndex3M,I2143,TRUE,_xll.ohTrigger(RecalcTrigger,Trigger3M)),NA())</f>
        <v>1.7675959535869978E-2</v>
      </c>
      <c r="P2143" s="44">
        <f>IFERROR(_xll.qlIndexFixing(ONIndex6M,I2143,TRUE,_xll.ohTrigger(RecalcTrigger,Trigger6M)),NA())</f>
        <v>1.7820838250043325E-2</v>
      </c>
      <c r="Q2143" s="178">
        <f>IFERROR(_xll.qlIndexFixing(ONIndex1Y,I2143,TRUE,_xll.ohTrigger(RecalcTrigger,Trigger1Y)),NA())</f>
        <v>1.804940889662543E-2</v>
      </c>
    </row>
    <row r="2144" spans="2:17" x14ac:dyDescent="0.2">
      <c r="B2144" s="39" t="s">
        <v>42</v>
      </c>
      <c r="D2144" s="42">
        <f>_xll.qlCalendarAdvance(Calendar,$D2143,B2144,"f",FALSE)</f>
        <v>54428</v>
      </c>
      <c r="E2144" s="172">
        <f>_xll.qlInterestRateIndexValueDate(IndexON,D2144)</f>
        <v>54428</v>
      </c>
      <c r="F2144" s="188">
        <f>IFERROR(_xll.qlIndexFixing(IndexON,D2144,TRUE,_xll.ohTrigger(RecalcTrigger,TriggerON)),NA())</f>
        <v>1.6982890686280117E-2</v>
      </c>
      <c r="H2144" s="42">
        <f>_xll.qlCalendarAdvance(Calendar,$H2143,B2144,"f",FALSE)</f>
        <v>54428</v>
      </c>
      <c r="I2144" s="172">
        <f>_xll.qlInterestRateIndexValueDate(Index1M,$H2144)</f>
        <v>54428</v>
      </c>
      <c r="J2144" s="177">
        <f>IFERROR(_xll.qlIndexFixing(Index1M,$H2144,TRUE,_xll.ohTrigger(RecalcTrigger,Trigger1M)),NA())</f>
        <v>1.7413418362796265E-2</v>
      </c>
      <c r="K2144" s="44">
        <f>IFERROR(_xll.qlIndexFixing(Index3M,H2144,TRUE,_xll.ohTrigger(RecalcTrigger,Trigger3M)),NA())</f>
        <v>1.7667192078887339E-2</v>
      </c>
      <c r="L2144" s="44">
        <f>IFERROR(_xll.qlIndexFixing(Index6M,$H2144,TRUE,_xll.ohTrigger(RecalcTrigger,Trigger6M)),NA())</f>
        <v>1.7810111000592099E-2</v>
      </c>
      <c r="M2144" s="178">
        <f>IFERROR(_xll.qlIndexFixing(Index1Y,$H2144,TRUE,_xll.ohTrigger(RecalcTrigger,Trigger1Y)),NA())</f>
        <v>1.8035552213260919E-2</v>
      </c>
      <c r="N2144" s="177">
        <f>IFERROR(_xll.qlIndexFixing(ONIndex1M,I2144,TRUE,_xll.ohTrigger(RecalcTrigger,Trigger1M)),NA())</f>
        <v>1.7414815926585225E-2</v>
      </c>
      <c r="O2144" s="44">
        <f>IFERROR(_xll.qlIndexFixing(ONIndex3M,I2144,TRUE,_xll.ohTrigger(RecalcTrigger,Trigger3M)),NA())</f>
        <v>1.7669565973403856E-2</v>
      </c>
      <c r="P2144" s="44">
        <f>IFERROR(_xll.qlIndexFixing(ONIndex6M,I2144,TRUE,_xll.ohTrigger(RecalcTrigger,Trigger6M)),NA())</f>
        <v>1.7814366149921934E-2</v>
      </c>
      <c r="Q2144" s="178">
        <f>IFERROR(_xll.qlIndexFixing(ONIndex1Y,I2144,TRUE,_xll.ohTrigger(RecalcTrigger,Trigger1Y)),NA())</f>
        <v>1.8042790601251468E-2</v>
      </c>
    </row>
    <row r="2145" spans="2:17" x14ac:dyDescent="0.2">
      <c r="B2145" s="39" t="s">
        <v>42</v>
      </c>
      <c r="D2145" s="42">
        <f>_xll.qlCalendarAdvance(Calendar,$D2144,B2145,"f",FALSE)</f>
        <v>54435</v>
      </c>
      <c r="E2145" s="172">
        <f>_xll.qlInterestRateIndexValueDate(IndexON,D2145)</f>
        <v>54435</v>
      </c>
      <c r="F2145" s="188">
        <f>IFERROR(_xll.qlIndexFixing(IndexON,D2145,TRUE,_xll.ohTrigger(RecalcTrigger,TriggerON)),NA())</f>
        <v>1.697677378501905E-2</v>
      </c>
      <c r="H2145" s="42">
        <f>_xll.qlCalendarAdvance(Calendar,$H2144,B2145,"f",FALSE)</f>
        <v>54435</v>
      </c>
      <c r="I2145" s="172">
        <f>_xll.qlInterestRateIndexValueDate(Index1M,$H2145)</f>
        <v>54435</v>
      </c>
      <c r="J2145" s="177">
        <f>IFERROR(_xll.qlIndexFixing(Index1M,$H2145,TRUE,_xll.ohTrigger(RecalcTrigger,Trigger1M)),NA())</f>
        <v>1.7406957392896563E-2</v>
      </c>
      <c r="K2145" s="44">
        <f>IFERROR(_xll.qlIndexFixing(Index3M,H2145,TRUE,_xll.ohTrigger(RecalcTrigger,Trigger3M)),NA())</f>
        <v>1.7660850617008419E-2</v>
      </c>
      <c r="L2145" s="44">
        <f>IFERROR(_xll.qlIndexFixing(Index6M,$H2145,TRUE,_xll.ohTrigger(RecalcTrigger,Trigger6M)),NA())</f>
        <v>1.7803725525077908E-2</v>
      </c>
      <c r="M2145" s="178">
        <f>IFERROR(_xll.qlIndexFixing(Index1Y,$H2145,TRUE,_xll.ohTrigger(RecalcTrigger,Trigger1Y)),NA())</f>
        <v>1.8029085085026209E-2</v>
      </c>
      <c r="N2145" s="177">
        <f>IFERROR(_xll.qlIndexFixing(ONIndex1M,I2145,TRUE,_xll.ohTrigger(RecalcTrigger,Trigger1M)),NA())</f>
        <v>1.7408345939421421E-2</v>
      </c>
      <c r="O2145" s="44">
        <f>IFERROR(_xll.qlIndexFixing(ONIndex3M,I2145,TRUE,_xll.ohTrigger(RecalcTrigger,Trigger3M)),NA())</f>
        <v>1.7663183188958431E-2</v>
      </c>
      <c r="P2145" s="44">
        <f>IFERROR(_xll.qlIndexFixing(ONIndex6M,I2145,TRUE,_xll.ohTrigger(RecalcTrigger,Trigger6M)),NA())</f>
        <v>1.7807904312123757E-2</v>
      </c>
      <c r="Q2145" s="178">
        <f>IFERROR(_xll.qlIndexFixing(ONIndex1Y,I2145,TRUE,_xll.ohTrigger(RecalcTrigger,Trigger1Y)),NA())</f>
        <v>1.8036182135737766E-2</v>
      </c>
    </row>
    <row r="2146" spans="2:17" x14ac:dyDescent="0.2">
      <c r="B2146" s="39" t="s">
        <v>42</v>
      </c>
      <c r="D2146" s="42">
        <f>_xll.qlCalendarAdvance(Calendar,$D2145,B2146,"f",FALSE)</f>
        <v>54442</v>
      </c>
      <c r="E2146" s="172">
        <f>_xll.qlInterestRateIndexValueDate(IndexON,D2146)</f>
        <v>54442</v>
      </c>
      <c r="F2146" s="188">
        <f>IFERROR(_xll.qlIndexFixing(IndexON,D2146,TRUE,_xll.ohTrigger(RecalcTrigger,TriggerON)),NA())</f>
        <v>1.697066622142418E-2</v>
      </c>
      <c r="H2146" s="42">
        <f>_xll.qlCalendarAdvance(Calendar,$H2145,B2146,"f",FALSE)</f>
        <v>54442</v>
      </c>
      <c r="I2146" s="172">
        <f>_xll.qlInterestRateIndexValueDate(Index1M,$H2146)</f>
        <v>54442</v>
      </c>
      <c r="J2146" s="177">
        <f>IFERROR(_xll.qlIndexFixing(Index1M,$H2146,TRUE,_xll.ohTrigger(RecalcTrigger,Trigger1M)),NA())</f>
        <v>1.740050495491401E-2</v>
      </c>
      <c r="K2146" s="44">
        <f>IFERROR(_xll.qlIndexFixing(Index3M,H2146,TRUE,_xll.ohTrigger(RecalcTrigger,Trigger3M)),NA())</f>
        <v>1.7654496210999421E-2</v>
      </c>
      <c r="L2146" s="44">
        <f>IFERROR(_xll.qlIndexFixing(Index6M,$H2146,TRUE,_xll.ohTrigger(RecalcTrigger,Trigger6M)),NA())</f>
        <v>1.7797350422087483E-2</v>
      </c>
      <c r="M2146" s="178">
        <f>IFERROR(_xll.qlIndexFixing(Index1Y,$H2146,TRUE,_xll.ohTrigger(RecalcTrigger,Trigger1Y)),NA())</f>
        <v>1.8022628004346286E-2</v>
      </c>
      <c r="N2146" s="177">
        <f>IFERROR(_xll.qlIndexFixing(ONIndex1M,I2146,TRUE,_xll.ohTrigger(RecalcTrigger,Trigger1M)),NA())</f>
        <v>1.7401884468600803E-2</v>
      </c>
      <c r="O2146" s="44">
        <f>IFERROR(_xll.qlIndexFixing(ONIndex3M,I2146,TRUE,_xll.ohTrigger(RecalcTrigger,Trigger3M)),NA())</f>
        <v>1.7656811182776844E-2</v>
      </c>
      <c r="P2146" s="44">
        <f>IFERROR(_xll.qlIndexFixing(ONIndex6M,I2146,TRUE,_xll.ohTrigger(RecalcTrigger,Trigger6M)),NA())</f>
        <v>1.7801452736972978E-2</v>
      </c>
      <c r="Q2146" s="178">
        <f>IFERROR(_xll.qlIndexFixing(ONIndex1Y,I2146,TRUE,_xll.ohTrigger(RecalcTrigger,Trigger1Y)),NA())</f>
        <v>1.8029583500165369E-2</v>
      </c>
    </row>
    <row r="2147" spans="2:17" x14ac:dyDescent="0.2">
      <c r="B2147" s="39" t="s">
        <v>42</v>
      </c>
      <c r="D2147" s="42">
        <f>_xll.qlCalendarAdvance(Calendar,$D2146,B2147,"f",FALSE)</f>
        <v>54449</v>
      </c>
      <c r="E2147" s="172">
        <f>_xll.qlInterestRateIndexValueDate(IndexON,D2147)</f>
        <v>54449</v>
      </c>
      <c r="F2147" s="188">
        <f>IFERROR(_xll.qlIndexFixing(IndexON,D2147,TRUE,_xll.ohTrigger(RecalcTrigger,TriggerON)),NA())</f>
        <v>1.6964567995495505E-2</v>
      </c>
      <c r="H2147" s="42">
        <f>_xll.qlCalendarAdvance(Calendar,$H2146,B2147,"f",FALSE)</f>
        <v>54449</v>
      </c>
      <c r="I2147" s="172">
        <f>_xll.qlInterestRateIndexValueDate(Index1M,$H2147)</f>
        <v>54449</v>
      </c>
      <c r="J2147" s="177">
        <f>IFERROR(_xll.qlIndexFixing(Index1M,$H2147,TRUE,_xll.ohTrigger(RecalcTrigger,Trigger1M)),NA())</f>
        <v>1.7394061048830296E-2</v>
      </c>
      <c r="K2147" s="44">
        <f>IFERROR(_xll.qlIndexFixing(Index3M,H2147,TRUE,_xll.ohTrigger(RecalcTrigger,Trigger3M)),NA())</f>
        <v>1.7648200196071741E-2</v>
      </c>
      <c r="L2147" s="44">
        <f>IFERROR(_xll.qlIndexFixing(Index6M,$H2147,TRUE,_xll.ohTrigger(RecalcTrigger,Trigger6M)),NA())</f>
        <v>1.7790985691522314E-2</v>
      </c>
      <c r="M2147" s="178">
        <f>IFERROR(_xll.qlIndexFixing(Index1Y,$H2147,TRUE,_xll.ohTrigger(RecalcTrigger,Trigger1Y)),NA())</f>
        <v>1.8016180971029527E-2</v>
      </c>
      <c r="N2147" s="177">
        <f>IFERROR(_xll.qlIndexFixing(ONIndex1M,I2147,TRUE,_xll.ohTrigger(RecalcTrigger,Trigger1M)),NA())</f>
        <v>1.7395431514204418E-2</v>
      </c>
      <c r="O2147" s="44">
        <f>IFERROR(_xll.qlIndexFixing(ONIndex3M,I2147,TRUE,_xll.ohTrigger(RecalcTrigger,Trigger3M)),NA())</f>
        <v>1.7650449954697001E-2</v>
      </c>
      <c r="P2147" s="44">
        <f>IFERROR(_xll.qlIndexFixing(ONIndex6M,I2147,TRUE,_xll.ohTrigger(RecalcTrigger,Trigger6M)),NA())</f>
        <v>1.7795011424469598E-2</v>
      </c>
      <c r="Q2147" s="178">
        <f>IFERROR(_xll.qlIndexFixing(ONIndex1Y,I2147,TRUE,_xll.ohTrigger(RecalcTrigger,Trigger1Y)),NA())</f>
        <v>1.8022994694534278E-2</v>
      </c>
    </row>
    <row r="2148" spans="2:17" x14ac:dyDescent="0.2">
      <c r="B2148" s="39" t="s">
        <v>42</v>
      </c>
      <c r="D2148" s="42">
        <f>_xll.qlCalendarAdvance(Calendar,$D2147,B2148,"f",FALSE)</f>
        <v>54456</v>
      </c>
      <c r="E2148" s="172">
        <f>_xll.qlInterestRateIndexValueDate(IndexON,D2148)</f>
        <v>54456</v>
      </c>
      <c r="F2148" s="188">
        <f>IFERROR(_xll.qlIndexFixing(IndexON,D2148,TRUE,_xll.ohTrigger(RecalcTrigger,TriggerON)),NA())</f>
        <v>1.6958479107233027E-2</v>
      </c>
      <c r="H2148" s="42">
        <f>_xll.qlCalendarAdvance(Calendar,$H2147,B2148,"f",FALSE)</f>
        <v>54456</v>
      </c>
      <c r="I2148" s="172">
        <f>_xll.qlInterestRateIndexValueDate(Index1M,$H2148)</f>
        <v>54456</v>
      </c>
      <c r="J2148" s="177">
        <f>IFERROR(_xll.qlIndexFixing(Index1M,$H2148,TRUE,_xll.ohTrigger(RecalcTrigger,Trigger1M)),NA())</f>
        <v>1.738776070504984E-2</v>
      </c>
      <c r="K2148" s="44">
        <f>IFERROR(_xll.qlIndexFixing(Index3M,H2148,TRUE,_xll.ohTrigger(RecalcTrigger,Trigger3M)),NA())</f>
        <v>1.7641868397010867E-2</v>
      </c>
      <c r="L2148" s="44">
        <f>IFERROR(_xll.qlIndexFixing(Index6M,$H2148,TRUE,_xll.ohTrigger(RecalcTrigger,Trigger6M)),NA())</f>
        <v>1.7784631333283448E-2</v>
      </c>
      <c r="M2148" s="178">
        <f>IFERROR(_xll.qlIndexFixing(Index1Y,$H2148,TRUE,_xll.ohTrigger(RecalcTrigger,Trigger1Y)),NA())</f>
        <v>1.8009743984886306E-2</v>
      </c>
      <c r="N2148" s="177">
        <f>IFERROR(_xll.qlIndexFixing(ONIndex1M,I2148,TRUE,_xll.ohTrigger(RecalcTrigger,Trigger1M)),NA())</f>
        <v>1.7388987075989126E-2</v>
      </c>
      <c r="O2148" s="44">
        <f>IFERROR(_xll.qlIndexFixing(ONIndex3M,I2148,TRUE,_xll.ohTrigger(RecalcTrigger,Trigger3M)),NA())</f>
        <v>1.7644099504718902E-2</v>
      </c>
      <c r="P2148" s="44">
        <f>IFERROR(_xll.qlIndexFixing(ONIndex6M,I2148,TRUE,_xll.ohTrigger(RecalcTrigger,Trigger6M)),NA())</f>
        <v>1.7788580374289431E-2</v>
      </c>
      <c r="Q2148" s="178">
        <f>IFERROR(_xll.qlIndexFixing(ONIndex1Y,I2148,TRUE,_xll.ohTrigger(RecalcTrigger,Trigger1Y)),NA())</f>
        <v>1.8016415718763445E-2</v>
      </c>
    </row>
    <row r="2149" spans="2:17" x14ac:dyDescent="0.2">
      <c r="B2149" s="39" t="s">
        <v>42</v>
      </c>
      <c r="D2149" s="42">
        <f>_xll.qlCalendarAdvance(Calendar,$D2148,B2149,"f",FALSE)</f>
        <v>54463</v>
      </c>
      <c r="E2149" s="172">
        <f>_xll.qlInterestRateIndexValueDate(IndexON,D2149)</f>
        <v>54463</v>
      </c>
      <c r="F2149" s="188">
        <f>IFERROR(_xll.qlIndexFixing(IndexON,D2149,TRUE,_xll.ohTrigger(RecalcTrigger,TriggerON)),NA())</f>
        <v>1.6952399556393605E-2</v>
      </c>
      <c r="H2149" s="42">
        <f>_xll.qlCalendarAdvance(Calendar,$H2148,B2149,"f",FALSE)</f>
        <v>54463</v>
      </c>
      <c r="I2149" s="172">
        <f>_xll.qlInterestRateIndexValueDate(Index1M,$H2149)</f>
        <v>54463</v>
      </c>
      <c r="J2149" s="177">
        <f>IFERROR(_xll.qlIndexFixing(Index1M,$H2149,TRUE,_xll.ohTrigger(RecalcTrigger,Trigger1M)),NA())</f>
        <v>1.7381332952359177E-2</v>
      </c>
      <c r="K2149" s="44">
        <f>IFERROR(_xll.qlIndexFixing(Index3M,H2149,TRUE,_xll.ohTrigger(RecalcTrigger,Trigger3M)),NA())</f>
        <v>1.7635593111890755E-2</v>
      </c>
      <c r="L2149" s="44">
        <f>IFERROR(_xll.qlIndexFixing(Index6M,$H2149,TRUE,_xll.ohTrigger(RecalcTrigger,Trigger6M)),NA())</f>
        <v>1.7778287347275955E-2</v>
      </c>
      <c r="M2149" s="178">
        <f>IFERROR(_xll.qlIndexFixing(Index1Y,$H2149,TRUE,_xll.ohTrigger(RecalcTrigger,Trigger1Y)),NA())</f>
        <v>1.8003317045726108E-2</v>
      </c>
      <c r="N2149" s="177">
        <f>IFERROR(_xll.qlIndexFixing(ONIndex1M,I2149,TRUE,_xll.ohTrigger(RecalcTrigger,Trigger1M)),NA())</f>
        <v>1.7382551154117021E-2</v>
      </c>
      <c r="O2149" s="44">
        <f>IFERROR(_xll.qlIndexFixing(ONIndex3M,I2149,TRUE,_xll.ohTrigger(RecalcTrigger,Trigger3M)),NA())</f>
        <v>1.7637759832761501E-2</v>
      </c>
      <c r="P2149" s="44">
        <f>IFERROR(_xll.qlIndexFixing(ONIndex6M,I2149,TRUE,_xll.ohTrigger(RecalcTrigger,Trigger6M)),NA())</f>
        <v>1.778215958659457E-2</v>
      </c>
      <c r="Q2149" s="178">
        <f>IFERROR(_xll.qlIndexFixing(ONIndex1Y,I2149,TRUE,_xll.ohTrigger(RecalcTrigger,Trigger1Y)),NA())</f>
        <v>1.8009846572933919E-2</v>
      </c>
    </row>
    <row r="2150" spans="2:17" x14ac:dyDescent="0.2">
      <c r="B2150" s="39" t="s">
        <v>42</v>
      </c>
      <c r="D2150" s="42">
        <f>_xll.qlCalendarAdvance(Calendar,$D2149,B2150,"f",FALSE)</f>
        <v>54470</v>
      </c>
      <c r="E2150" s="172">
        <f>_xll.qlInterestRateIndexValueDate(IndexON,D2150)</f>
        <v>54470</v>
      </c>
      <c r="F2150" s="188">
        <f>IFERROR(_xll.qlIndexFixing(IndexON,D2150,TRUE,_xll.ohTrigger(RecalcTrigger,TriggerON)),NA())</f>
        <v>1.6946329343301425E-2</v>
      </c>
      <c r="H2150" s="42">
        <f>_xll.qlCalendarAdvance(Calendar,$H2149,B2150,"f",FALSE)</f>
        <v>54470</v>
      </c>
      <c r="I2150" s="172">
        <f>_xll.qlInterestRateIndexValueDate(Index1M,$H2150)</f>
        <v>54470</v>
      </c>
      <c r="J2150" s="177">
        <f>IFERROR(_xll.qlIndexFixing(Index1M,$H2150,TRUE,_xll.ohTrigger(RecalcTrigger,Trigger1M)),NA())</f>
        <v>1.7374913729966135E-2</v>
      </c>
      <c r="K2150" s="44">
        <f>IFERROR(_xll.qlIndexFixing(Index3M,H2150,TRUE,_xll.ohTrigger(RecalcTrigger,Trigger3M)),NA())</f>
        <v>1.76293058209596E-2</v>
      </c>
      <c r="L2150" s="44">
        <f>IFERROR(_xll.qlIndexFixing(Index6M,$H2150,TRUE,_xll.ohTrigger(RecalcTrigger,Trigger6M)),NA())</f>
        <v>1.7771953733402221E-2</v>
      </c>
      <c r="M2150" s="178">
        <f>IFERROR(_xll.qlIndexFixing(Index1Y,$H2150,TRUE,_xll.ohTrigger(RecalcTrigger,Trigger1Y)),NA())</f>
        <v>1.799690015335953E-2</v>
      </c>
      <c r="N2150" s="177">
        <f>IFERROR(_xll.qlIndexFixing(ONIndex1M,I2150,TRUE,_xll.ohTrigger(RecalcTrigger,Trigger1M)),NA())</f>
        <v>1.7376123748588101E-2</v>
      </c>
      <c r="O2150" s="44">
        <f>IFERROR(_xll.qlIndexFixing(ONIndex3M,I2150,TRUE,_xll.ohTrigger(RecalcTrigger,Trigger3M)),NA())</f>
        <v>1.7631430939067938E-2</v>
      </c>
      <c r="P2150" s="44">
        <f>IFERROR(_xll.qlIndexFixing(ONIndex6M,I2150,TRUE,_xll.ohTrigger(RecalcTrigger,Trigger6M)),NA())</f>
        <v>1.7775749061466062E-2</v>
      </c>
      <c r="Q2150" s="178">
        <f>IFERROR(_xll.qlIndexFixing(ONIndex1Y,I2150,TRUE,_xll.ohTrigger(RecalcTrigger,Trigger1Y)),NA())</f>
        <v>1.8003287257045697E-2</v>
      </c>
    </row>
    <row r="2151" spans="2:17" x14ac:dyDescent="0.2">
      <c r="B2151" s="39" t="s">
        <v>42</v>
      </c>
      <c r="D2151" s="42">
        <f>_xll.qlCalendarAdvance(Calendar,$D2150,B2151,"f",FALSE)</f>
        <v>54477</v>
      </c>
      <c r="E2151" s="172">
        <f>_xll.qlInterestRateIndexValueDate(IndexON,D2151)</f>
        <v>54477</v>
      </c>
      <c r="F2151" s="188">
        <f>IFERROR(_xll.qlIndexFixing(IndexON,D2151,TRUE,_xll.ohTrigger(RecalcTrigger,TriggerON)),NA())</f>
        <v>1.6940268467875441E-2</v>
      </c>
      <c r="H2151" s="42">
        <f>_xll.qlCalendarAdvance(Calendar,$H2150,B2151,"f",FALSE)</f>
        <v>54477</v>
      </c>
      <c r="I2151" s="172">
        <f>_xll.qlInterestRateIndexValueDate(Index1M,$H2151)</f>
        <v>54477</v>
      </c>
      <c r="J2151" s="177">
        <f>IFERROR(_xll.qlIndexFixing(Index1M,$H2151,TRUE,_xll.ohTrigger(RecalcTrigger,Trigger1M)),NA())</f>
        <v>1.7368503037867813E-2</v>
      </c>
      <c r="K2151" s="44">
        <f>IFERROR(_xll.qlIndexFixing(Index3M,H2151,TRUE,_xll.ohTrigger(RecalcTrigger,Trigger3M)),NA())</f>
        <v>1.7623029364064732E-2</v>
      </c>
      <c r="L2151" s="44">
        <f>IFERROR(_xll.qlIndexFixing(Index6M,$H2151,TRUE,_xll.ohTrigger(RecalcTrigger,Trigger6M)),NA())</f>
        <v>1.7765630491566424E-2</v>
      </c>
      <c r="M2151" s="178">
        <f>IFERROR(_xll.qlIndexFixing(Index1Y,$H2151,TRUE,_xll.ohTrigger(RecalcTrigger,Trigger1Y)),NA())</f>
        <v>1.7990493307596722E-2</v>
      </c>
      <c r="N2151" s="177">
        <f>IFERROR(_xll.qlIndexFixing(ONIndex1M,I2151,TRUE,_xll.ohTrigger(RecalcTrigger,Trigger1M)),NA())</f>
        <v>1.7369704859402368E-2</v>
      </c>
      <c r="O2151" s="44">
        <f>IFERROR(_xll.qlIndexFixing(ONIndex3M,I2151,TRUE,_xll.ohTrigger(RecalcTrigger,Trigger3M)),NA())</f>
        <v>1.7625112823476119E-2</v>
      </c>
      <c r="P2151" s="44">
        <f>IFERROR(_xll.qlIndexFixing(ONIndex6M,I2151,TRUE,_xll.ohTrigger(RecalcTrigger,Trigger6M)),NA())</f>
        <v>1.7769348799065998E-2</v>
      </c>
      <c r="Q2151" s="178">
        <f>IFERROR(_xll.qlIndexFixing(ONIndex1Y,I2151,TRUE,_xll.ohTrigger(RecalcTrigger,Trigger1Y)),NA())</f>
        <v>1.7996737771179827E-2</v>
      </c>
    </row>
    <row r="2152" spans="2:17" x14ac:dyDescent="0.2">
      <c r="B2152" s="39" t="s">
        <v>42</v>
      </c>
      <c r="D2152" s="42">
        <f>_xll.qlCalendarAdvance(Calendar,$D2151,B2152,"f",FALSE)</f>
        <v>54484</v>
      </c>
      <c r="E2152" s="172">
        <f>_xll.qlInterestRateIndexValueDate(IndexON,D2152)</f>
        <v>54484</v>
      </c>
      <c r="F2152" s="188">
        <f>IFERROR(_xll.qlIndexFixing(IndexON,D2152,TRUE,_xll.ohTrigger(RecalcTrigger,TriggerON)),NA())</f>
        <v>1.6934216929953561E-2</v>
      </c>
      <c r="H2152" s="42">
        <f>_xll.qlCalendarAdvance(Calendar,$H2151,B2152,"f",FALSE)</f>
        <v>54484</v>
      </c>
      <c r="I2152" s="172">
        <f>_xll.qlInterestRateIndexValueDate(Index1M,$H2152)</f>
        <v>54484</v>
      </c>
      <c r="J2152" s="177">
        <f>IFERROR(_xll.qlIndexFixing(Index1M,$H2152,TRUE,_xll.ohTrigger(RecalcTrigger,Trigger1M)),NA())</f>
        <v>1.7361969496384574E-2</v>
      </c>
      <c r="K2152" s="44">
        <f>IFERROR(_xll.qlIndexFixing(Index3M,H2152,TRUE,_xll.ohTrigger(RecalcTrigger,Trigger3M)),NA())</f>
        <v>1.7616721874903509E-2</v>
      </c>
      <c r="L2152" s="44">
        <f>IFERROR(_xll.qlIndexFixing(Index6M,$H2152,TRUE,_xll.ohTrigger(RecalcTrigger,Trigger6M)),NA())</f>
        <v>1.7759268069012631E-2</v>
      </c>
      <c r="M2152" s="178">
        <f>IFERROR(_xll.qlIndexFixing(Index1Y,$H2152,TRUE,_xll.ohTrigger(RecalcTrigger,Trigger1Y)),NA())</f>
        <v>1.7984096508248504E-2</v>
      </c>
      <c r="N2152" s="177">
        <f>IFERROR(_xll.qlIndexFixing(ONIndex1M,I2152,TRUE,_xll.ohTrigger(RecalcTrigger,Trigger1M)),NA())</f>
        <v>1.7363294486478775E-2</v>
      </c>
      <c r="O2152" s="44">
        <f>IFERROR(_xll.qlIndexFixing(ONIndex3M,I2152,TRUE,_xll.ohTrigger(RecalcTrigger,Trigger3M)),NA())</f>
        <v>1.7618805486148137E-2</v>
      </c>
      <c r="P2152" s="44">
        <f>IFERROR(_xll.qlIndexFixing(ONIndex6M,I2152,TRUE,_xll.ohTrigger(RecalcTrigger,Trigger6M)),NA())</f>
        <v>1.7762958798989148E-2</v>
      </c>
      <c r="Q2152" s="178">
        <f>IFERROR(_xll.qlIndexFixing(ONIndex1Y,I2152,TRUE,_xll.ohTrigger(RecalcTrigger,Trigger1Y)),NA())</f>
        <v>1.7990198115174216E-2</v>
      </c>
    </row>
    <row r="2153" spans="2:17" x14ac:dyDescent="0.2">
      <c r="B2153" s="39" t="s">
        <v>42</v>
      </c>
      <c r="D2153" s="42">
        <f>_xll.qlCalendarAdvance(Calendar,$D2152,B2153,"f",FALSE)</f>
        <v>54491</v>
      </c>
      <c r="E2153" s="172">
        <f>_xll.qlInterestRateIndexValueDate(IndexON,D2153)</f>
        <v>54491</v>
      </c>
      <c r="F2153" s="188">
        <f>IFERROR(_xll.qlIndexFixing(IndexON,D2153,TRUE,_xll.ohTrigger(RecalcTrigger,TriggerON)),NA())</f>
        <v>1.6928174729697876E-2</v>
      </c>
      <c r="H2153" s="42">
        <f>_xll.qlCalendarAdvance(Calendar,$H2152,B2153,"f",FALSE)</f>
        <v>54491</v>
      </c>
      <c r="I2153" s="172">
        <f>_xll.qlInterestRateIndexValueDate(Index1M,$H2153)</f>
        <v>54491</v>
      </c>
      <c r="J2153" s="177">
        <f>IFERROR(_xll.qlIndexFixing(Index1M,$H2153,TRUE,_xll.ohTrigger(RecalcTrigger,Trigger1M)),NA())</f>
        <v>1.7355576781398496E-2</v>
      </c>
      <c r="K2153" s="44">
        <f>IFERROR(_xll.qlIndexFixing(Index3M,H2153,TRUE,_xll.ohTrigger(RecalcTrigger,Trigger3M)),NA())</f>
        <v>1.7610468031420846E-2</v>
      </c>
      <c r="L2153" s="44">
        <f>IFERROR(_xll.qlIndexFixing(Index6M,$H2153,TRUE,_xll.ohTrigger(RecalcTrigger,Trigger6M)),NA())</f>
        <v>1.7752966878013029E-2</v>
      </c>
      <c r="M2153" s="178">
        <f>IFERROR(_xll.qlIndexFixing(Index1Y,$H2153,TRUE,_xll.ohTrigger(RecalcTrigger,Trigger1Y)),NA())</f>
        <v>1.7977709755126137E-2</v>
      </c>
      <c r="N2153" s="177">
        <f>IFERROR(_xll.qlIndexFixing(ONIndex1M,I2153,TRUE,_xll.ohTrigger(RecalcTrigger,Trigger1M)),NA())</f>
        <v>1.7356892629736276E-2</v>
      </c>
      <c r="O2153" s="44">
        <f>IFERROR(_xll.qlIndexFixing(ONIndex3M,I2153,TRUE,_xll.ohTrigger(RecalcTrigger,Trigger3M)),NA())</f>
        <v>1.761250892667876E-2</v>
      </c>
      <c r="P2153" s="44">
        <f>IFERROR(_xll.qlIndexFixing(ONIndex6M,I2153,TRUE,_xll.ohTrigger(RecalcTrigger,Trigger6M)),NA())</f>
        <v>1.775657906147865E-2</v>
      </c>
      <c r="Q2153" s="178">
        <f>IFERROR(_xll.qlIndexFixing(ONIndex1Y,I2153,TRUE,_xll.ohTrigger(RecalcTrigger,Trigger1Y)),NA())</f>
        <v>1.7983668289028865E-2</v>
      </c>
    </row>
    <row r="2154" spans="2:17" x14ac:dyDescent="0.2">
      <c r="B2154" s="39" t="s">
        <v>42</v>
      </c>
      <c r="D2154" s="42">
        <f>_xll.qlCalendarAdvance(Calendar,$D2153,B2154,"f",FALSE)</f>
        <v>54498</v>
      </c>
      <c r="E2154" s="172">
        <f>_xll.qlInterestRateIndexValueDate(IndexON,D2154)</f>
        <v>54498</v>
      </c>
      <c r="F2154" s="188">
        <f>IFERROR(_xll.qlIndexFixing(IndexON,D2154,TRUE,_xll.ohTrigger(RecalcTrigger,TriggerON)),NA())</f>
        <v>1.692214186702734E-2</v>
      </c>
      <c r="H2154" s="42">
        <f>_xll.qlCalendarAdvance(Calendar,$H2153,B2154,"f",FALSE)</f>
        <v>54498</v>
      </c>
      <c r="I2154" s="172">
        <f>_xll.qlInterestRateIndexValueDate(Index1M,$H2154)</f>
        <v>54498</v>
      </c>
      <c r="J2154" s="177">
        <f>IFERROR(_xll.qlIndexFixing(Index1M,$H2154,TRUE,_xll.ohTrigger(RecalcTrigger,Trigger1M)),NA())</f>
        <v>1.7349020261344026E-2</v>
      </c>
      <c r="K2154" s="44">
        <f>IFERROR(_xll.qlIndexFixing(Index3M,H2154,TRUE,_xll.ohTrigger(RecalcTrigger,Trigger3M)),NA())</f>
        <v>1.7604225023077128E-2</v>
      </c>
      <c r="L2154" s="44">
        <f>IFERROR(_xll.qlIndexFixing(Index6M,$H2154,TRUE,_xll.ohTrigger(RecalcTrigger,Trigger6M)),NA())</f>
        <v>1.7746676060571339E-2</v>
      </c>
      <c r="M2154" s="178">
        <f>IFERROR(_xll.qlIndexFixing(Index1Y,$H2154,TRUE,_xll.ohTrigger(RecalcTrigger,Trigger1Y)),NA())</f>
        <v>1.7971333048041327E-2</v>
      </c>
      <c r="N2154" s="177">
        <f>IFERROR(_xll.qlIndexFixing(ONIndex1M,I2154,TRUE,_xll.ohTrigger(RecalcTrigger,Trigger1M)),NA())</f>
        <v>1.7350499289580101E-2</v>
      </c>
      <c r="O2154" s="44">
        <f>IFERROR(_xll.qlIndexFixing(ONIndex3M,I2154,TRUE,_xll.ohTrigger(RecalcTrigger,Trigger3M)),NA())</f>
        <v>1.7606223145635314E-2</v>
      </c>
      <c r="P2154" s="44">
        <f>IFERROR(_xll.qlIndexFixing(ONIndex6M,I2154,TRUE,_xll.ohTrigger(RecalcTrigger,Trigger6M)),NA())</f>
        <v>1.7750209586534504E-2</v>
      </c>
      <c r="Q2154" s="178">
        <f>IFERROR(_xll.qlIndexFixing(ONIndex1Y,I2154,TRUE,_xll.ohTrigger(RecalcTrigger,Trigger1Y)),NA())</f>
        <v>1.7977148292905865E-2</v>
      </c>
    </row>
    <row r="2155" spans="2:17" x14ac:dyDescent="0.2">
      <c r="B2155" s="39" t="s">
        <v>42</v>
      </c>
      <c r="D2155" s="42">
        <f>_xll.qlCalendarAdvance(Calendar,$D2154,B2155,"f",FALSE)</f>
        <v>54505</v>
      </c>
      <c r="E2155" s="172">
        <f>_xll.qlInterestRateIndexValueDate(IndexON,D2155)</f>
        <v>54505</v>
      </c>
      <c r="F2155" s="188">
        <f>IFERROR(_xll.qlIndexFixing(IndexON,D2155,TRUE,_xll.ohTrigger(RecalcTrigger,TriggerON)),NA())</f>
        <v>1.6916118342104047E-2</v>
      </c>
      <c r="H2155" s="42">
        <f>_xll.qlCalendarAdvance(Calendar,$H2154,B2155,"f",FALSE)</f>
        <v>54505</v>
      </c>
      <c r="I2155" s="172">
        <f>_xll.qlInterestRateIndexValueDate(Index1M,$H2155)</f>
        <v>54505</v>
      </c>
      <c r="J2155" s="177">
        <f>IFERROR(_xll.qlIndexFixing(Index1M,$H2155,TRUE,_xll.ohTrigger(RecalcTrigger,Trigger1M)),NA())</f>
        <v>1.7342816946814367E-2</v>
      </c>
      <c r="K2155" s="44">
        <f>IFERROR(_xll.qlIndexFixing(Index3M,H2155,TRUE,_xll.ohTrigger(RecalcTrigger,Trigger3M)),NA())</f>
        <v>1.7597992849821262E-2</v>
      </c>
      <c r="L2155" s="44">
        <f>IFERROR(_xll.qlIndexFixing(Index6M,$H2155,TRUE,_xll.ohTrigger(RecalcTrigger,Trigger6M)),NA())</f>
        <v>1.7740395616588897E-2</v>
      </c>
      <c r="M2155" s="178">
        <f>IFERROR(_xll.qlIndexFixing(Index1Y,$H2155,TRUE,_xll.ohTrigger(RecalcTrigger,Trigger1Y)),NA())</f>
        <v>1.7964966386805337E-2</v>
      </c>
      <c r="N2155" s="177">
        <f>IFERROR(_xll.qlIndexFixing(ONIndex1M,I2155,TRUE,_xll.ohTrigger(RecalcTrigger,Trigger1M)),NA())</f>
        <v>1.7344114465523974E-2</v>
      </c>
      <c r="O2155" s="44">
        <f>IFERROR(_xll.qlIndexFixing(ONIndex3M,I2155,TRUE,_xll.ohTrigger(RecalcTrigger,Trigger3M)),NA())</f>
        <v>1.7599948142612565E-2</v>
      </c>
      <c r="P2155" s="44">
        <f>IFERROR(_xll.qlIndexFixing(ONIndex6M,I2155,TRUE,_xll.ohTrigger(RecalcTrigger,Trigger6M)),NA())</f>
        <v>1.7743850373994619E-2</v>
      </c>
      <c r="Q2155" s="178">
        <f>IFERROR(_xll.qlIndexFixing(ONIndex1Y,I2155,TRUE,_xll.ohTrigger(RecalcTrigger,Trigger1Y)),NA())</f>
        <v>1.7970638126562077E-2</v>
      </c>
    </row>
    <row r="2156" spans="2:17" x14ac:dyDescent="0.2">
      <c r="B2156" s="39" t="s">
        <v>42</v>
      </c>
      <c r="D2156" s="42">
        <f>_xll.qlCalendarAdvance(Calendar,$D2155,B2156,"f",FALSE)</f>
        <v>54512</v>
      </c>
      <c r="E2156" s="172">
        <f>_xll.qlInterestRateIndexValueDate(IndexON,D2156)</f>
        <v>54512</v>
      </c>
      <c r="F2156" s="188">
        <f>IFERROR(_xll.qlIndexFixing(IndexON,D2156,TRUE,_xll.ohTrigger(RecalcTrigger,TriggerON)),NA())</f>
        <v>1.6910104154684857E-2</v>
      </c>
      <c r="H2156" s="42">
        <f>_xll.qlCalendarAdvance(Calendar,$H2155,B2156,"f",FALSE)</f>
        <v>54512</v>
      </c>
      <c r="I2156" s="172">
        <f>_xll.qlInterestRateIndexValueDate(Index1M,$H2156)</f>
        <v>54512</v>
      </c>
      <c r="J2156" s="177">
        <f>IFERROR(_xll.qlIndexFixing(Index1M,$H2156,TRUE,_xll.ohTrigger(RecalcTrigger,Trigger1M)),NA())</f>
        <v>1.7336449827187562E-2</v>
      </c>
      <c r="K2156" s="44">
        <f>IFERROR(_xll.qlIndexFixing(Index3M,H2156,TRUE,_xll.ohTrigger(RecalcTrigger,Trigger3M)),NA())</f>
        <v>1.759177151160039E-2</v>
      </c>
      <c r="L2156" s="44">
        <f>IFERROR(_xll.qlIndexFixing(Index6M,$H2156,TRUE,_xll.ohTrigger(RecalcTrigger,Trigger6M)),NA())</f>
        <v>1.773412554596792E-2</v>
      </c>
      <c r="M2156" s="178">
        <f>IFERROR(_xll.qlIndexFixing(Index1Y,$H2156,TRUE,_xll.ohTrigger(RecalcTrigger,Trigger1Y)),NA())</f>
        <v>1.7958609771230316E-2</v>
      </c>
      <c r="N2156" s="177">
        <f>IFERROR(_xll.qlIndexFixing(ONIndex1M,I2156,TRUE,_xll.ohTrigger(RecalcTrigger,Trigger1M)),NA())</f>
        <v>1.7337738157811033E-2</v>
      </c>
      <c r="O2156" s="44">
        <f>IFERROR(_xll.qlIndexFixing(ONIndex3M,I2156,TRUE,_xll.ohTrigger(RecalcTrigger,Trigger3M)),NA())</f>
        <v>1.7593683917610514E-2</v>
      </c>
      <c r="P2156" s="44">
        <f>IFERROR(_xll.qlIndexFixing(ONIndex6M,I2156,TRUE,_xll.ohTrigger(RecalcTrigger,Trigger6M)),NA())</f>
        <v>1.7737501424102131E-2</v>
      </c>
      <c r="Q2156" s="178">
        <f>IFERROR(_xll.qlIndexFixing(ONIndex1Y,I2156,TRUE,_xll.ohTrigger(RecalcTrigger,Trigger1Y)),NA())</f>
        <v>1.7964137790240642E-2</v>
      </c>
    </row>
    <row r="2157" spans="2:17" x14ac:dyDescent="0.2">
      <c r="B2157" s="39" t="s">
        <v>42</v>
      </c>
      <c r="D2157" s="42">
        <f>_xll.qlCalendarAdvance(Calendar,$D2156,B2157,"f",FALSE)</f>
        <v>54519</v>
      </c>
      <c r="E2157" s="172">
        <f>_xll.qlInterestRateIndexValueDate(IndexON,D2157)</f>
        <v>54519</v>
      </c>
      <c r="F2157" s="188">
        <f>IFERROR(_xll.qlIndexFixing(IndexON,D2157,TRUE,_xll.ohTrigger(RecalcTrigger,TriggerON)),NA())</f>
        <v>1.6904099304931863E-2</v>
      </c>
      <c r="H2157" s="42">
        <f>_xll.qlCalendarAdvance(Calendar,$H2156,B2157,"f",FALSE)</f>
        <v>54519</v>
      </c>
      <c r="I2157" s="172">
        <f>_xll.qlInterestRateIndexValueDate(Index1M,$H2157)</f>
        <v>54519</v>
      </c>
      <c r="J2157" s="177">
        <f>IFERROR(_xll.qlIndexFixing(Index1M,$H2157,TRUE,_xll.ohTrigger(RecalcTrigger,Trigger1M)),NA())</f>
        <v>1.7330133471762266E-2</v>
      </c>
      <c r="K2157" s="44">
        <f>IFERROR(_xll.qlIndexFixing(Index3M,H2157,TRUE,_xll.ohTrigger(RecalcTrigger,Trigger3M)),NA())</f>
        <v>1.7585579549146035E-2</v>
      </c>
      <c r="L2157" s="44">
        <f>IFERROR(_xll.qlIndexFixing(Index6M,$H2157,TRUE,_xll.ohTrigger(RecalcTrigger,Trigger6M)),NA())</f>
        <v>1.7727880140242104E-2</v>
      </c>
      <c r="M2157" s="178">
        <f>IFERROR(_xll.qlIndexFixing(Index1Y,$H2157,TRUE,_xll.ohTrigger(RecalcTrigger,Trigger1Y)),NA())</f>
        <v>1.7952263201128638E-2</v>
      </c>
      <c r="N2157" s="177">
        <f>IFERROR(_xll.qlIndexFixing(ONIndex1M,I2157,TRUE,_xll.ohTrigger(RecalcTrigger,Trigger1M)),NA())</f>
        <v>1.7331370366360233E-2</v>
      </c>
      <c r="O2157" s="44">
        <f>IFERROR(_xll.qlIndexFixing(ONIndex3M,I2157,TRUE,_xll.ohTrigger(RecalcTrigger,Trigger3M)),NA())</f>
        <v>1.7587430470710208E-2</v>
      </c>
      <c r="P2157" s="44">
        <f>IFERROR(_xll.qlIndexFixing(ONIndex6M,I2157,TRUE,_xll.ohTrigger(RecalcTrigger,Trigger6M)),NA())</f>
        <v>1.773116273669495E-2</v>
      </c>
      <c r="Q2157" s="178">
        <f>IFERROR(_xll.qlIndexFixing(ONIndex1Y,I2157,TRUE,_xll.ohTrigger(RecalcTrigger,Trigger1Y)),NA())</f>
        <v>1.7957647283860512E-2</v>
      </c>
    </row>
    <row r="2158" spans="2:17" x14ac:dyDescent="0.2">
      <c r="B2158" s="39" t="s">
        <v>42</v>
      </c>
      <c r="D2158" s="42">
        <f>_xll.qlCalendarAdvance(Calendar,$D2157,B2158,"f",FALSE)</f>
        <v>54526</v>
      </c>
      <c r="E2158" s="172">
        <f>_xll.qlInterestRateIndexValueDate(IndexON,D2158)</f>
        <v>54526</v>
      </c>
      <c r="F2158" s="188">
        <f>IFERROR(_xll.qlIndexFixing(IndexON,D2158,TRUE,_xll.ohTrigger(RecalcTrigger,TriggerON)),NA())</f>
        <v>1.6898103792764019E-2</v>
      </c>
      <c r="H2158" s="42">
        <f>_xll.qlCalendarAdvance(Calendar,$H2157,B2158,"f",FALSE)</f>
        <v>54526</v>
      </c>
      <c r="I2158" s="172">
        <f>_xll.qlInterestRateIndexValueDate(Index1M,$H2158)</f>
        <v>54526</v>
      </c>
      <c r="J2158" s="177">
        <f>IFERROR(_xll.qlIndexFixing(Index1M,$H2158,TRUE,_xll.ohTrigger(RecalcTrigger,Trigger1M)),NA())</f>
        <v>1.7323783107485207E-2</v>
      </c>
      <c r="K2158" s="44">
        <f>IFERROR(_xll.qlIndexFixing(Index3M,H2158,TRUE,_xll.ohTrigger(RecalcTrigger,Trigger3M)),NA())</f>
        <v>1.7579379404948043E-2</v>
      </c>
      <c r="L2158" s="44">
        <f>IFERROR(_xll.qlIndexFixing(Index6M,$H2158,TRUE,_xll.ohTrigger(RecalcTrigger,Trigger6M)),NA())</f>
        <v>1.7721630377286763E-2</v>
      </c>
      <c r="M2158" s="178">
        <f>IFERROR(_xll.qlIndexFixing(Index1Y,$H2158,TRUE,_xll.ohTrigger(RecalcTrigger,Trigger1Y)),NA())</f>
        <v>1.7945926676313118E-2</v>
      </c>
      <c r="N2158" s="177">
        <f>IFERROR(_xll.qlIndexFixing(ONIndex1M,I2158,TRUE,_xll.ohTrigger(RecalcTrigger,Trigger1M)),NA())</f>
        <v>1.7325011091252618E-2</v>
      </c>
      <c r="O2158" s="44">
        <f>IFERROR(_xll.qlIndexFixing(ONIndex3M,I2158,TRUE,_xll.ohTrigger(RecalcTrigger,Trigger3M)),NA())</f>
        <v>1.7581187802073739E-2</v>
      </c>
      <c r="P2158" s="44">
        <f>IFERROR(_xll.qlIndexFixing(ONIndex6M,I2158,TRUE,_xll.ohTrigger(RecalcTrigger,Trigger6M)),NA())</f>
        <v>1.7724834311854121E-2</v>
      </c>
      <c r="Q2158" s="178">
        <f>IFERROR(_xll.qlIndexFixing(ONIndex1Y,I2158,TRUE,_xll.ohTrigger(RecalcTrigger,Trigger1Y)),NA())</f>
        <v>1.7951166607421687E-2</v>
      </c>
    </row>
    <row r="2159" spans="2:17" x14ac:dyDescent="0.2">
      <c r="B2159" s="39" t="s">
        <v>42</v>
      </c>
      <c r="D2159" s="42">
        <f>_xll.qlCalendarAdvance(Calendar,$D2158,B2159,"f",FALSE)</f>
        <v>54533</v>
      </c>
      <c r="E2159" s="172">
        <f>_xll.qlInterestRateIndexValueDate(IndexON,D2159)</f>
        <v>54533</v>
      </c>
      <c r="F2159" s="188">
        <f>IFERROR(_xll.qlIndexFixing(IndexON,D2159,TRUE,_xll.ohTrigger(RecalcTrigger,TriggerON)),NA())</f>
        <v>1.6892117618181324E-2</v>
      </c>
      <c r="H2159" s="42">
        <f>_xll.qlCalendarAdvance(Calendar,$H2158,B2159,"f",FALSE)</f>
        <v>54533</v>
      </c>
      <c r="I2159" s="172">
        <f>_xll.qlInterestRateIndexValueDate(Index1M,$H2159)</f>
        <v>54533</v>
      </c>
      <c r="J2159" s="177">
        <f>IFERROR(_xll.qlIndexFixing(Index1M,$H2159,TRUE,_xll.ohTrigger(RecalcTrigger,Trigger1M)),NA())</f>
        <v>1.7317441274428729E-2</v>
      </c>
      <c r="K2159" s="44">
        <f>IFERROR(_xll.qlIndexFixing(Index3M,H2159,TRUE,_xll.ohTrigger(RecalcTrigger,Trigger3M)),NA())</f>
        <v>1.7573190095012414E-2</v>
      </c>
      <c r="L2159" s="44">
        <f>IFERROR(_xll.qlIndexFixing(Index6M,$H2159,TRUE,_xll.ohTrigger(RecalcTrigger,Trigger6M)),NA())</f>
        <v>1.7715390986800961E-2</v>
      </c>
      <c r="M2159" s="178">
        <f>IFERROR(_xll.qlIndexFixing(Index1Y,$H2159,TRUE,_xll.ohTrigger(RecalcTrigger,Trigger1Y)),NA())</f>
        <v>1.7939600196596128E-2</v>
      </c>
      <c r="N2159" s="177">
        <f>IFERROR(_xll.qlIndexFixing(ONIndex1M,I2159,TRUE,_xll.ohTrigger(RecalcTrigger,Trigger1M)),NA())</f>
        <v>1.7318660332569236E-2</v>
      </c>
      <c r="O2159" s="44">
        <f>IFERROR(_xll.qlIndexFixing(ONIndex3M,I2159,TRUE,_xll.ohTrigger(RecalcTrigger,Trigger3M)),NA())</f>
        <v>1.757495591162006E-2</v>
      </c>
      <c r="P2159" s="44">
        <f>IFERROR(_xll.qlIndexFixing(ONIndex6M,I2159,TRUE,_xll.ohTrigger(RecalcTrigger,Trigger6M)),NA())</f>
        <v>1.7718516149498598E-2</v>
      </c>
      <c r="Q2159" s="178">
        <f>IFERROR(_xll.qlIndexFixing(ONIndex1Y,I2159,TRUE,_xll.ohTrigger(RecalcTrigger,Trigger1Y)),NA())</f>
        <v>1.7944695760762075E-2</v>
      </c>
    </row>
    <row r="2160" spans="2:17" x14ac:dyDescent="0.2">
      <c r="B2160" s="39" t="s">
        <v>42</v>
      </c>
      <c r="D2160" s="42">
        <f>_xll.qlCalendarAdvance(Calendar,$D2159,B2160,"f",FALSE)</f>
        <v>54540</v>
      </c>
      <c r="E2160" s="172">
        <f>_xll.qlInterestRateIndexValueDate(IndexON,D2160)</f>
        <v>54540</v>
      </c>
      <c r="F2160" s="188">
        <f>IFERROR(_xll.qlIndexFixing(IndexON,D2160,TRUE,_xll.ohTrigger(RecalcTrigger,TriggerON)),NA())</f>
        <v>1.6886140781264825E-2</v>
      </c>
      <c r="H2160" s="42">
        <f>_xll.qlCalendarAdvance(Calendar,$H2159,B2160,"f",FALSE)</f>
        <v>54540</v>
      </c>
      <c r="I2160" s="172">
        <f>_xll.qlInterestRateIndexValueDate(Index1M,$H2160)</f>
        <v>54540</v>
      </c>
      <c r="J2160" s="177">
        <f>IFERROR(_xll.qlIndexFixing(Index1M,$H2160,TRUE,_xll.ohTrigger(RecalcTrigger,Trigger1M)),NA())</f>
        <v>1.7311107972571221E-2</v>
      </c>
      <c r="K2160" s="44">
        <f>IFERROR(_xll.qlIndexFixing(Index3M,H2160,TRUE,_xll.ohTrigger(RecalcTrigger,Trigger3M)),NA())</f>
        <v>1.7567011619289273E-2</v>
      </c>
      <c r="L2160" s="44">
        <f>IFERROR(_xll.qlIndexFixing(Index6M,$H2160,TRUE,_xll.ohTrigger(RecalcTrigger,Trigger6M)),NA())</f>
        <v>1.7709161968688148E-2</v>
      </c>
      <c r="M2160" s="178">
        <f>IFERROR(_xll.qlIndexFixing(Index1Y,$H2160,TRUE,_xll.ohTrigger(RecalcTrigger,Trigger1Y)),NA())</f>
        <v>1.7933283761791374E-2</v>
      </c>
      <c r="N2160" s="177">
        <f>IFERROR(_xll.qlIndexFixing(ONIndex1M,I2160,TRUE,_xll.ohTrigger(RecalcTrigger,Trigger1M)),NA())</f>
        <v>1.7312318089904855E-2</v>
      </c>
      <c r="O2160" s="44">
        <f>IFERROR(_xll.qlIndexFixing(ONIndex3M,I2160,TRUE,_xll.ohTrigger(RecalcTrigger,Trigger3M)),NA())</f>
        <v>1.7568734799106034E-2</v>
      </c>
      <c r="P2160" s="44">
        <f>IFERROR(_xll.qlIndexFixing(ONIndex6M,I2160,TRUE,_xll.ohTrigger(RecalcTrigger,Trigger6M)),NA())</f>
        <v>1.7712208249628381E-2</v>
      </c>
      <c r="Q2160" s="178">
        <f>IFERROR(_xll.qlIndexFixing(ONIndex1Y,I2160,TRUE,_xll.ohTrigger(RecalcTrigger,Trigger1Y)),NA())</f>
        <v>1.7938234744124815E-2</v>
      </c>
    </row>
    <row r="2161" spans="2:17" x14ac:dyDescent="0.2">
      <c r="B2161" s="39" t="s">
        <v>42</v>
      </c>
      <c r="D2161" s="42">
        <f>_xll.qlCalendarAdvance(Calendar,$D2160,B2161,"f",FALSE)</f>
        <v>54547</v>
      </c>
      <c r="E2161" s="172">
        <f>_xll.qlInterestRateIndexValueDate(IndexON,D2161)</f>
        <v>54547</v>
      </c>
      <c r="F2161" s="188">
        <f>IFERROR(_xll.qlIndexFixing(IndexON,D2161,TRUE,_xll.ohTrigger(RecalcTrigger,TriggerON)),NA())</f>
        <v>1.6880173281933475E-2</v>
      </c>
      <c r="H2161" s="42">
        <f>_xll.qlCalendarAdvance(Calendar,$H2160,B2161,"f",FALSE)</f>
        <v>54547</v>
      </c>
      <c r="I2161" s="172">
        <f>_xll.qlInterestRateIndexValueDate(Index1M,$H2161)</f>
        <v>54547</v>
      </c>
      <c r="J2161" s="177">
        <f>IFERROR(_xll.qlIndexFixing(Index1M,$H2161,TRUE,_xll.ohTrigger(RecalcTrigger,Trigger1M)),NA())</f>
        <v>1.7304742205177991E-2</v>
      </c>
      <c r="K2161" s="44">
        <f>IFERROR(_xll.qlIndexFixing(Index3M,H2161,TRUE,_xll.ohTrigger(RecalcTrigger,Trigger3M)),NA())</f>
        <v>1.7560827344263487E-2</v>
      </c>
      <c r="L2161" s="44">
        <f>IFERROR(_xll.qlIndexFixing(Index6M,$H2161,TRUE,_xll.ohTrigger(RecalcTrigger,Trigger6M)),NA())</f>
        <v>1.7702930789886315E-2</v>
      </c>
      <c r="M2161" s="178">
        <f>IFERROR(_xll.qlIndexFixing(Index1Y,$H2161,TRUE,_xll.ohTrigger(RecalcTrigger,Trigger1Y)),NA())</f>
        <v>1.7926977371711672E-2</v>
      </c>
      <c r="N2161" s="177">
        <f>IFERROR(_xll.qlIndexFixing(ONIndex1M,I2161,TRUE,_xll.ohTrigger(RecalcTrigger,Trigger1M)),NA())</f>
        <v>1.7305984363826798E-2</v>
      </c>
      <c r="O2161" s="44">
        <f>IFERROR(_xll.qlIndexFixing(ONIndex3M,I2161,TRUE,_xll.ohTrigger(RecalcTrigger,Trigger3M)),NA())</f>
        <v>1.7562524464774798E-2</v>
      </c>
      <c r="P2161" s="44">
        <f>IFERROR(_xll.qlIndexFixing(ONIndex6M,I2161,TRUE,_xll.ohTrigger(RecalcTrigger,Trigger6M)),NA())</f>
        <v>1.770591061224347E-2</v>
      </c>
      <c r="Q2161" s="178">
        <f>IFERROR(_xll.qlIndexFixing(ONIndex1Y,I2161,TRUE,_xll.ohTrigger(RecalcTrigger,Trigger1Y)),NA())</f>
        <v>1.7931783557347813E-2</v>
      </c>
    </row>
    <row r="2162" spans="2:17" x14ac:dyDescent="0.2">
      <c r="B2162" s="39" t="s">
        <v>42</v>
      </c>
      <c r="D2162" s="42">
        <f>_xll.qlCalendarAdvance(Calendar,$D2161,B2162,"f",FALSE)</f>
        <v>54554</v>
      </c>
      <c r="E2162" s="172">
        <f>_xll.qlInterestRateIndexValueDate(IndexON,D2162)</f>
        <v>54554</v>
      </c>
      <c r="F2162" s="188">
        <f>IFERROR(_xll.qlIndexFixing(IndexON,D2162,TRUE,_xll.ohTrigger(RecalcTrigger,TriggerON)),NA())</f>
        <v>1.6874215120268321E-2</v>
      </c>
      <c r="H2162" s="42">
        <f>_xll.qlCalendarAdvance(Calendar,$H2161,B2162,"f",FALSE)</f>
        <v>54554</v>
      </c>
      <c r="I2162" s="172">
        <f>_xll.qlInterestRateIndexValueDate(Index1M,$H2162)</f>
        <v>54554</v>
      </c>
      <c r="J2162" s="177">
        <f>IFERROR(_xll.qlIndexFixing(Index1M,$H2162,TRUE,_xll.ohTrigger(RecalcTrigger,Trigger1M)),NA())</f>
        <v>1.7298426275903715E-2</v>
      </c>
      <c r="K2162" s="44">
        <f>IFERROR(_xll.qlIndexFixing(Index3M,H2162,TRUE,_xll.ohTrigger(RecalcTrigger,Trigger3M)),NA())</f>
        <v>1.7554671015197223E-2</v>
      </c>
      <c r="L2162" s="44">
        <f>IFERROR(_xll.qlIndexFixing(Index6M,$H2162,TRUE,_xll.ohTrigger(RecalcTrigger,Trigger6M)),NA())</f>
        <v>1.7696722957396504E-2</v>
      </c>
      <c r="M2162" s="178">
        <f>IFERROR(_xll.qlIndexFixing(Index1Y,$H2162,TRUE,_xll.ohTrigger(RecalcTrigger,Trigger1Y)),NA())</f>
        <v>1.7920681026171836E-2</v>
      </c>
      <c r="N2162" s="177">
        <f>IFERROR(_xll.qlIndexFixing(ONIndex1M,I2162,TRUE,_xll.ohTrigger(RecalcTrigger,Trigger1M)),NA())</f>
        <v>1.729965915384879E-2</v>
      </c>
      <c r="O2162" s="44">
        <f>IFERROR(_xll.qlIndexFixing(ONIndex3M,I2162,TRUE,_xll.ohTrigger(RecalcTrigger,Trigger3M)),NA())</f>
        <v>1.7556324908707399E-2</v>
      </c>
      <c r="P2162" s="44">
        <f>IFERROR(_xll.qlIndexFixing(ONIndex6M,I2162,TRUE,_xll.ohTrigger(RecalcTrigger,Trigger6M)),NA())</f>
        <v>1.7699623237424911E-2</v>
      </c>
      <c r="Q2162" s="178">
        <f>IFERROR(_xll.qlIndexFixing(ONIndex1Y,I2162,TRUE,_xll.ohTrigger(RecalcTrigger,Trigger1Y)),NA())</f>
        <v>1.7925342200512118E-2</v>
      </c>
    </row>
    <row r="2163" spans="2:17" x14ac:dyDescent="0.2">
      <c r="B2163" s="39" t="s">
        <v>42</v>
      </c>
      <c r="D2163" s="42">
        <f>_xll.qlCalendarAdvance(Calendar,$D2162,B2163,"f",FALSE)</f>
        <v>54561</v>
      </c>
      <c r="E2163" s="172">
        <f>_xll.qlInterestRateIndexValueDate(IndexON,D2163)</f>
        <v>54561</v>
      </c>
      <c r="F2163" s="188">
        <f>IFERROR(_xll.qlIndexFixing(IndexON,D2163,TRUE,_xll.ohTrigger(RecalcTrigger,TriggerON)),NA())</f>
        <v>1.6868266296188317E-2</v>
      </c>
      <c r="H2163" s="42">
        <f>_xll.qlCalendarAdvance(Calendar,$H2162,B2163,"f",FALSE)</f>
        <v>54561</v>
      </c>
      <c r="I2163" s="172">
        <f>_xll.qlInterestRateIndexValueDate(Index1M,$H2163)</f>
        <v>54561</v>
      </c>
      <c r="J2163" s="177">
        <f>IFERROR(_xll.qlIndexFixing(Index1M,$H2163,TRUE,_xll.ohTrigger(RecalcTrigger,Trigger1M)),NA())</f>
        <v>1.7292118878306059E-2</v>
      </c>
      <c r="K2163" s="44">
        <f>IFERROR(_xll.qlIndexFixing(Index3M,H2163,TRUE,_xll.ohTrigger(RecalcTrigger,Trigger3M)),NA())</f>
        <v>1.7548525520813575E-2</v>
      </c>
      <c r="L2163" s="44">
        <f>IFERROR(_xll.qlIndexFixing(Index6M,$H2163,TRUE,_xll.ohTrigger(RecalcTrigger,Trigger6M)),NA())</f>
        <v>1.7690525497589839E-2</v>
      </c>
      <c r="M2163" s="178">
        <f>IFERROR(_xll.qlIndexFixing(Index1Y,$H2163,TRUE,_xll.ohTrigger(RecalcTrigger,Trigger1Y)),NA())</f>
        <v>1.7914394724985128E-2</v>
      </c>
      <c r="N2163" s="177">
        <f>IFERROR(_xll.qlIndexFixing(ONIndex1M,I2163,TRUE,_xll.ohTrigger(RecalcTrigger,Trigger1M)),NA())</f>
        <v>1.7293342460295014E-2</v>
      </c>
      <c r="O2163" s="44">
        <f>IFERROR(_xll.qlIndexFixing(ONIndex3M,I2163,TRUE,_xll.ohTrigger(RecalcTrigger,Trigger3M)),NA())</f>
        <v>1.7550136130660698E-2</v>
      </c>
      <c r="P2163" s="44">
        <f>IFERROR(_xll.qlIndexFixing(ONIndex6M,I2163,TRUE,_xll.ohTrigger(RecalcTrigger,Trigger6M)),NA())</f>
        <v>1.7693346125172704E-2</v>
      </c>
      <c r="Q2163" s="178">
        <f>IFERROR(_xll.qlIndexFixing(ONIndex1Y,I2163,TRUE,_xll.ohTrigger(RecalcTrigger,Trigger1Y)),NA())</f>
        <v>1.7918910673617727E-2</v>
      </c>
    </row>
    <row r="2164" spans="2:17" x14ac:dyDescent="0.2">
      <c r="B2164" s="39" t="s">
        <v>42</v>
      </c>
      <c r="D2164" s="42">
        <f>_xll.qlCalendarAdvance(Calendar,$D2163,B2164,"f",FALSE)</f>
        <v>54568</v>
      </c>
      <c r="E2164" s="172">
        <f>_xll.qlInterestRateIndexValueDate(IndexON,D2164)</f>
        <v>54568</v>
      </c>
      <c r="F2164" s="188">
        <f>IFERROR(_xll.qlIndexFixing(IndexON,D2164,TRUE,_xll.ohTrigger(RecalcTrigger,TriggerON)),NA())</f>
        <v>1.6862326809612416E-2</v>
      </c>
      <c r="H2164" s="42">
        <f>_xll.qlCalendarAdvance(Calendar,$H2163,B2164,"f",FALSE)</f>
        <v>54568</v>
      </c>
      <c r="I2164" s="172">
        <f>_xll.qlInterestRateIndexValueDate(Index1M,$H2164)</f>
        <v>54568</v>
      </c>
      <c r="J2164" s="177">
        <f>IFERROR(_xll.qlIndexFixing(Index1M,$H2164,TRUE,_xll.ohTrigger(RecalcTrigger,Trigger1M)),NA())</f>
        <v>1.7285820012369335E-2</v>
      </c>
      <c r="K2164" s="44">
        <f>IFERROR(_xll.qlIndexFixing(Index3M,H2164,TRUE,_xll.ohTrigger(RecalcTrigger,Trigger3M)),NA())</f>
        <v>1.7542390861062334E-2</v>
      </c>
      <c r="L2164" s="44">
        <f>IFERROR(_xll.qlIndexFixing(Index6M,$H2164,TRUE,_xll.ohTrigger(RecalcTrigger,Trigger6M)),NA())</f>
        <v>1.7684338410370291E-2</v>
      </c>
      <c r="M2164" s="178">
        <f>IFERROR(_xll.qlIndexFixing(Index1Y,$H2164,TRUE,_xll.ohTrigger(RecalcTrigger,Trigger1Y)),NA())</f>
        <v>1.7908118467966361E-2</v>
      </c>
      <c r="N2164" s="177">
        <f>IFERROR(_xll.qlIndexFixing(ONIndex1M,I2164,TRUE,_xll.ohTrigger(RecalcTrigger,Trigger1M)),NA())</f>
        <v>1.7287034283003377E-2</v>
      </c>
      <c r="O2164" s="44">
        <f>IFERROR(_xll.qlIndexFixing(ONIndex3M,I2164,TRUE,_xll.ohTrigger(RecalcTrigger,Trigger3M)),NA())</f>
        <v>1.7543958130634696E-2</v>
      </c>
      <c r="P2164" s="44">
        <f>IFERROR(_xll.qlIndexFixing(ONIndex6M,I2164,TRUE,_xll.ohTrigger(RecalcTrigger,Trigger6M)),NA())</f>
        <v>1.7687079275405804E-2</v>
      </c>
      <c r="Q2164" s="178">
        <f>IFERROR(_xll.qlIndexFixing(ONIndex1Y,I2164,TRUE,_xll.ohTrigger(RecalcTrigger,Trigger1Y)),NA())</f>
        <v>1.7912488976583596E-2</v>
      </c>
    </row>
    <row r="2165" spans="2:17" x14ac:dyDescent="0.2">
      <c r="B2165" s="39" t="s">
        <v>42</v>
      </c>
      <c r="D2165" s="42">
        <f>_xll.qlCalendarAdvance(Calendar,$D2164,B2165,"f",FALSE)</f>
        <v>54575</v>
      </c>
      <c r="E2165" s="172">
        <f>_xll.qlInterestRateIndexValueDate(IndexON,D2165)</f>
        <v>54575</v>
      </c>
      <c r="F2165" s="188">
        <f>IFERROR(_xll.qlIndexFixing(IndexON,D2165,TRUE,_xll.ohTrigger(RecalcTrigger,TriggerON)),NA())</f>
        <v>1.6856396660864803E-2</v>
      </c>
      <c r="H2165" s="42">
        <f>_xll.qlCalendarAdvance(Calendar,$H2164,B2165,"f",FALSE)</f>
        <v>54575</v>
      </c>
      <c r="I2165" s="172">
        <f>_xll.qlInterestRateIndexValueDate(Index1M,$H2165)</f>
        <v>54575</v>
      </c>
      <c r="J2165" s="177">
        <f>IFERROR(_xll.qlIndexFixing(Index1M,$H2165,TRUE,_xll.ohTrigger(RecalcTrigger,Trigger1M)),NA())</f>
        <v>1.727956943090081E-2</v>
      </c>
      <c r="K2165" s="44">
        <f>IFERROR(_xll.qlIndexFixing(Index3M,H2165,TRUE,_xll.ohTrigger(RecalcTrigger,Trigger3M)),NA())</f>
        <v>1.753626703589329E-2</v>
      </c>
      <c r="L2165" s="44">
        <f>IFERROR(_xll.qlIndexFixing(Index6M,$H2165,TRUE,_xll.ohTrigger(RecalcTrigger,Trigger6M)),NA())</f>
        <v>1.7678172460363718E-2</v>
      </c>
      <c r="M2165" s="178">
        <f>IFERROR(_xll.qlIndexFixing(Index1Y,$H2165,TRUE,_xll.ohTrigger(RecalcTrigger,Trigger1Y)),NA())</f>
        <v>1.7901852254929906E-2</v>
      </c>
      <c r="N2165" s="177">
        <f>IFERROR(_xll.qlIndexFixing(ONIndex1M,I2165,TRUE,_xll.ohTrigger(RecalcTrigger,Trigger1M)),NA())</f>
        <v>1.7280734621973881E-2</v>
      </c>
      <c r="O2165" s="44">
        <f>IFERROR(_xll.qlIndexFixing(ONIndex3M,I2165,TRUE,_xll.ohTrigger(RecalcTrigger,Trigger3M)),NA())</f>
        <v>1.753779090887253E-2</v>
      </c>
      <c r="P2165" s="44">
        <f>IFERROR(_xll.qlIndexFixing(ONIndex6M,I2165,TRUE,_xll.ohTrigger(RecalcTrigger,Trigger6M)),NA())</f>
        <v>1.7680822688205255E-2</v>
      </c>
      <c r="Q2165" s="178">
        <f>IFERROR(_xll.qlIndexFixing(ONIndex1Y,I2165,TRUE,_xll.ohTrigger(RecalcTrigger,Trigger1Y)),NA())</f>
        <v>1.7906077109571816E-2</v>
      </c>
    </row>
    <row r="2166" spans="2:17" x14ac:dyDescent="0.2">
      <c r="B2166" s="39" t="s">
        <v>42</v>
      </c>
      <c r="D2166" s="42">
        <f>_xll.qlCalendarAdvance(Calendar,$D2165,B2166,"f",FALSE)</f>
        <v>54582</v>
      </c>
      <c r="E2166" s="172">
        <f>_xll.qlInterestRateIndexValueDate(IndexON,D2166)</f>
        <v>54582</v>
      </c>
      <c r="F2166" s="188">
        <f>IFERROR(_xll.qlIndexFixing(IndexON,D2166,TRUE,_xll.ohTrigger(RecalcTrigger,TriggerON)),NA())</f>
        <v>1.6850475849621294E-2</v>
      </c>
      <c r="H2166" s="42">
        <f>_xll.qlCalendarAdvance(Calendar,$H2165,B2166,"f",FALSE)</f>
        <v>54582</v>
      </c>
      <c r="I2166" s="172">
        <f>_xll.qlInterestRateIndexValueDate(Index1M,$H2166)</f>
        <v>54582</v>
      </c>
      <c r="J2166" s="177">
        <f>IFERROR(_xll.qlIndexFixing(Index1M,$H2166,TRUE,_xll.ohTrigger(RecalcTrigger,Trigger1M)),NA())</f>
        <v>1.7273287315996682E-2</v>
      </c>
      <c r="K2166" s="44">
        <f>IFERROR(_xll.qlIndexFixing(Index3M,H2166,TRUE,_xll.ohTrigger(RecalcTrigger,Trigger3M)),NA())</f>
        <v>1.7530154045257984E-2</v>
      </c>
      <c r="L2166" s="44">
        <f>IFERROR(_xll.qlIndexFixing(Index6M,$H2166,TRUE,_xll.ohTrigger(RecalcTrigger,Trigger6M)),NA())</f>
        <v>1.767200567447642E-2</v>
      </c>
      <c r="M2166" s="178">
        <f>IFERROR(_xll.qlIndexFixing(Index1Y,$H2166,TRUE,_xll.ohTrigger(RecalcTrigger,Trigger1Y)),NA())</f>
        <v>1.7895596085690801E-2</v>
      </c>
      <c r="N2166" s="177">
        <f>IFERROR(_xll.qlIndexFixing(ONIndex1M,I2166,TRUE,_xll.ohTrigger(RecalcTrigger,Trigger1M)),NA())</f>
        <v>1.7274443477287571E-2</v>
      </c>
      <c r="O2166" s="44">
        <f>IFERROR(_xll.qlIndexFixing(ONIndex3M,I2166,TRUE,_xll.ohTrigger(RecalcTrigger,Trigger3M)),NA())</f>
        <v>1.7531634465212109E-2</v>
      </c>
      <c r="P2166" s="44">
        <f>IFERROR(_xll.qlIndexFixing(ONIndex6M,I2166,TRUE,_xll.ohTrigger(RecalcTrigger,Trigger6M)),NA())</f>
        <v>1.7674576363490013E-2</v>
      </c>
      <c r="Q2166" s="178">
        <f>IFERROR(_xll.qlIndexFixing(ONIndex1Y,I2166,TRUE,_xll.ohTrigger(RecalcTrigger,Trigger1Y)),NA())</f>
        <v>1.7899675072420296E-2</v>
      </c>
    </row>
    <row r="2167" spans="2:17" x14ac:dyDescent="0.2">
      <c r="B2167" s="39" t="s">
        <v>42</v>
      </c>
      <c r="D2167" s="42">
        <f>_xll.qlCalendarAdvance(Calendar,$D2166,B2167,"f",FALSE)</f>
        <v>54589</v>
      </c>
      <c r="E2167" s="172">
        <f>_xll.qlInterestRateIndexValueDate(IndexON,D2167)</f>
        <v>54589</v>
      </c>
      <c r="F2167" s="188">
        <f>IFERROR(_xll.qlIndexFixing(IndexON,D2167,TRUE,_xll.ohTrigger(RecalcTrigger,TriggerON)),NA())</f>
        <v>1.684456437604398E-2</v>
      </c>
      <c r="H2167" s="42">
        <f>_xll.qlCalendarAdvance(Calendar,$H2166,B2167,"f",FALSE)</f>
        <v>54589</v>
      </c>
      <c r="I2167" s="172">
        <f>_xll.qlInterestRateIndexValueDate(Index1M,$H2167)</f>
        <v>54589</v>
      </c>
      <c r="J2167" s="177">
        <f>IFERROR(_xll.qlIndexFixing(Index1M,$H2167,TRUE,_xll.ohTrigger(RecalcTrigger,Trigger1M)),NA())</f>
        <v>1.7267013732205072E-2</v>
      </c>
      <c r="K2167" s="44">
        <f>IFERROR(_xll.qlIndexFixing(Index3M,H2167,TRUE,_xll.ohTrigger(RecalcTrigger,Trigger3M)),NA())</f>
        <v>1.7524051889105323E-2</v>
      </c>
      <c r="L2167" s="44">
        <f>IFERROR(_xll.qlIndexFixing(Index6M,$H2167,TRUE,_xll.ohTrigger(RecalcTrigger,Trigger6M)),NA())</f>
        <v>1.7665849260292046E-2</v>
      </c>
      <c r="M2167" s="178">
        <f>IFERROR(_xll.qlIndexFixing(Index1Y,$H2167,TRUE,_xll.ohTrigger(RecalcTrigger,Trigger1Y)),NA())</f>
        <v>1.7889349960064749E-2</v>
      </c>
      <c r="N2167" s="177">
        <f>IFERROR(_xll.qlIndexFixing(ONIndex1M,I2167,TRUE,_xll.ohTrigger(RecalcTrigger,Trigger1M)),NA())</f>
        <v>1.7268160848944447E-2</v>
      </c>
      <c r="O2167" s="44">
        <f>IFERROR(_xll.qlIndexFixing(ONIndex3M,I2167,TRUE,_xll.ohTrigger(RecalcTrigger,Trigger3M)),NA())</f>
        <v>1.7525488799572386E-2</v>
      </c>
      <c r="P2167" s="44">
        <f>IFERROR(_xll.qlIndexFixing(ONIndex6M,I2167,TRUE,_xll.ohTrigger(RecalcTrigger,Trigger6M)),NA())</f>
        <v>1.7668340301179031E-2</v>
      </c>
      <c r="Q2167" s="178">
        <f>IFERROR(_xll.qlIndexFixing(ONIndex1Y,I2167,TRUE,_xll.ohTrigger(RecalcTrigger,Trigger1Y)),NA())</f>
        <v>1.7893282865129034E-2</v>
      </c>
    </row>
    <row r="2168" spans="2:17" x14ac:dyDescent="0.2">
      <c r="B2168" s="39" t="s">
        <v>42</v>
      </c>
      <c r="D2168" s="42">
        <f>_xll.qlCalendarAdvance(Calendar,$D2167,B2168,"f",FALSE)</f>
        <v>54596</v>
      </c>
      <c r="E2168" s="172">
        <f>_xll.qlInterestRateIndexValueDate(IndexON,D2168)</f>
        <v>54596</v>
      </c>
      <c r="F2168" s="188">
        <f>IFERROR(_xll.qlIndexFixing(IndexON,D2168,TRUE,_xll.ohTrigger(RecalcTrigger,TriggerON)),NA())</f>
        <v>1.683866223997077E-2</v>
      </c>
      <c r="H2168" s="42">
        <f>_xll.qlCalendarAdvance(Calendar,$H2167,B2168,"f",FALSE)</f>
        <v>54596</v>
      </c>
      <c r="I2168" s="172">
        <f>_xll.qlInterestRateIndexValueDate(Index1M,$H2168)</f>
        <v>54596</v>
      </c>
      <c r="J2168" s="177">
        <f>IFERROR(_xll.qlIndexFixing(Index1M,$H2168,TRUE,_xll.ohTrigger(RecalcTrigger,Trigger1M)),NA())</f>
        <v>1.7260748679512477E-2</v>
      </c>
      <c r="K2168" s="44">
        <f>IFERROR(_xll.qlIndexFixing(Index3M,H2168,TRUE,_xll.ohTrigger(RecalcTrigger,Trigger3M)),NA())</f>
        <v>1.7517960567385096E-2</v>
      </c>
      <c r="L2168" s="44">
        <f>IFERROR(_xll.qlIndexFixing(Index6M,$H2168,TRUE,_xll.ohTrigger(RecalcTrigger,Trigger6M)),NA())</f>
        <v>1.7659703217715372E-2</v>
      </c>
      <c r="M2168" s="178">
        <f>IFERROR(_xll.qlIndexFixing(Index1Y,$H2168,TRUE,_xll.ohTrigger(RecalcTrigger,Trigger1Y)),NA())</f>
        <v>1.7883113877867007E-2</v>
      </c>
      <c r="N2168" s="177">
        <f>IFERROR(_xll.qlIndexFixing(ONIndex1M,I2168,TRUE,_xll.ohTrigger(RecalcTrigger,Trigger1M)),NA())</f>
        <v>1.7261886736782417E-2</v>
      </c>
      <c r="O2168" s="44">
        <f>IFERROR(_xll.qlIndexFixing(ONIndex3M,I2168,TRUE,_xll.ohTrigger(RecalcTrigger,Trigger3M)),NA())</f>
        <v>1.7519353912115454E-2</v>
      </c>
      <c r="P2168" s="44">
        <f>IFERROR(_xll.qlIndexFixing(ONIndex6M,I2168,TRUE,_xll.ohTrigger(RecalcTrigger,Trigger6M)),NA())</f>
        <v>1.7662114501434401E-2</v>
      </c>
      <c r="Q2168" s="178">
        <f>IFERROR(_xll.qlIndexFixing(ONIndex1Y,I2168,TRUE,_xll.ohTrigger(RecalcTrigger,Trigger1Y)),NA())</f>
        <v>1.7886900487860125E-2</v>
      </c>
    </row>
    <row r="2169" spans="2:17" x14ac:dyDescent="0.2">
      <c r="B2169" s="39" t="s">
        <v>42</v>
      </c>
      <c r="D2169" s="42">
        <f>_xll.qlCalendarAdvance(Calendar,$D2168,B2169,"f",FALSE)</f>
        <v>54603</v>
      </c>
      <c r="E2169" s="172">
        <f>_xll.qlInterestRateIndexValueDate(IndexON,D2169)</f>
        <v>54603</v>
      </c>
      <c r="F2169" s="188">
        <f>IFERROR(_xll.qlIndexFixing(IndexON,D2169,TRUE,_xll.ohTrigger(RecalcTrigger,TriggerON)),NA())</f>
        <v>1.6832769441563755E-2</v>
      </c>
      <c r="H2169" s="42">
        <f>_xll.qlCalendarAdvance(Calendar,$H2168,B2169,"f",FALSE)</f>
        <v>54603</v>
      </c>
      <c r="I2169" s="172">
        <f>_xll.qlInterestRateIndexValueDate(Index1M,$H2169)</f>
        <v>54603</v>
      </c>
      <c r="J2169" s="177">
        <f>IFERROR(_xll.qlIndexFixing(Index1M,$H2169,TRUE,_xll.ohTrigger(RecalcTrigger,Trigger1M)),NA())</f>
        <v>1.7254492157905386E-2</v>
      </c>
      <c r="K2169" s="44">
        <f>IFERROR(_xll.qlIndexFixing(Index3M,H2169,TRUE,_xll.ohTrigger(RecalcTrigger,Trigger3M)),NA())</f>
        <v>1.7511880080050616E-2</v>
      </c>
      <c r="L2169" s="44">
        <f>IFERROR(_xll.qlIndexFixing(Index6M,$H2169,TRUE,_xll.ohTrigger(RecalcTrigger,Trigger6M)),NA())</f>
        <v>1.7653567546653395E-2</v>
      </c>
      <c r="M2169" s="178">
        <f>IFERROR(_xll.qlIndexFixing(Index1Y,$H2169,TRUE,_xll.ohTrigger(RecalcTrigger,Trigger1Y)),NA())</f>
        <v>1.787688783891328E-2</v>
      </c>
      <c r="N2169" s="177">
        <f>IFERROR(_xll.qlIndexFixing(ONIndex1M,I2169,TRUE,_xll.ohTrigger(RecalcTrigger,Trigger1M)),NA())</f>
        <v>1.7255621140963573E-2</v>
      </c>
      <c r="O2169" s="44">
        <f>IFERROR(_xll.qlIndexFixing(ONIndex3M,I2169,TRUE,_xll.ohTrigger(RecalcTrigger,Trigger3M)),NA())</f>
        <v>1.7513229802922359E-2</v>
      </c>
      <c r="P2169" s="44">
        <f>IFERROR(_xll.qlIndexFixing(ONIndex6M,I2169,TRUE,_xll.ohTrigger(RecalcTrigger,Trigger6M)),NA())</f>
        <v>1.7655898964337169E-2</v>
      </c>
      <c r="Q2169" s="178">
        <f>IFERROR(_xll.qlIndexFixing(ONIndex1Y,I2169,TRUE,_xll.ohTrigger(RecalcTrigger,Trigger1Y)),NA())</f>
        <v>1.7880527940451474E-2</v>
      </c>
    </row>
    <row r="2170" spans="2:17" x14ac:dyDescent="0.2">
      <c r="B2170" s="39" t="s">
        <v>42</v>
      </c>
      <c r="D2170" s="42">
        <f>_xll.qlCalendarAdvance(Calendar,$D2169,B2170,"f",FALSE)</f>
        <v>54610</v>
      </c>
      <c r="E2170" s="172">
        <f>_xll.qlInterestRateIndexValueDate(IndexON,D2170)</f>
        <v>54610</v>
      </c>
      <c r="F2170" s="188">
        <f>IFERROR(_xll.qlIndexFixing(IndexON,D2170,TRUE,_xll.ohTrigger(RecalcTrigger,TriggerON)),NA())</f>
        <v>1.6826885980822937E-2</v>
      </c>
      <c r="H2170" s="42">
        <f>_xll.qlCalendarAdvance(Calendar,$H2169,B2170,"f",FALSE)</f>
        <v>54610</v>
      </c>
      <c r="I2170" s="172">
        <f>_xll.qlInterestRateIndexValueDate(Index1M,$H2170)</f>
        <v>54610</v>
      </c>
      <c r="J2170" s="177">
        <f>IFERROR(_xll.qlIndexFixing(Index1M,$H2170,TRUE,_xll.ohTrigger(RecalcTrigger,Trigger1M)),NA())</f>
        <v>1.7248205980933164E-2</v>
      </c>
      <c r="K2170" s="44">
        <f>IFERROR(_xll.qlIndexFixing(Index3M,H2170,TRUE,_xll.ohTrigger(RecalcTrigger,Trigger3M)),NA())</f>
        <v>1.750581042704814E-2</v>
      </c>
      <c r="L2170" s="44">
        <f>IFERROR(_xll.qlIndexFixing(Index6M,$H2170,TRUE,_xll.ohTrigger(RecalcTrigger,Trigger6M)),NA())</f>
        <v>1.7647433706016704E-2</v>
      </c>
      <c r="M2170" s="178">
        <f>IFERROR(_xll.qlIndexFixing(Index1Y,$H2170,TRUE,_xll.ohTrigger(RecalcTrigger,Trigger1Y)),NA())</f>
        <v>1.7870671843020158E-2</v>
      </c>
      <c r="N2170" s="177">
        <f>IFERROR(_xll.qlIndexFixing(ONIndex1M,I2170,TRUE,_xll.ohTrigger(RecalcTrigger,Trigger1M)),NA())</f>
        <v>1.7249364061406869E-2</v>
      </c>
      <c r="O2170" s="44">
        <f>IFERROR(_xll.qlIndexFixing(ONIndex3M,I2170,TRUE,_xll.ohTrigger(RecalcTrigger,Trigger3M)),NA())</f>
        <v>1.7507116471668915E-2</v>
      </c>
      <c r="P2170" s="44">
        <f>IFERROR(_xll.qlIndexFixing(ONIndex6M,I2170,TRUE,_xll.ohTrigger(RecalcTrigger,Trigger6M)),NA())</f>
        <v>1.7649693689725243E-2</v>
      </c>
      <c r="Q2170" s="178">
        <f>IFERROR(_xll.qlIndexFixing(ONIndex1Y,I2170,TRUE,_xll.ohTrigger(RecalcTrigger,Trigger1Y)),NA())</f>
        <v>1.7874165222984129E-2</v>
      </c>
    </row>
    <row r="2171" spans="2:17" x14ac:dyDescent="0.2">
      <c r="B2171" s="39" t="s">
        <v>42</v>
      </c>
      <c r="D2171" s="42">
        <f>_xll.qlCalendarAdvance(Calendar,$D2170,B2171,"f",FALSE)</f>
        <v>54617</v>
      </c>
      <c r="E2171" s="172">
        <f>_xll.qlInterestRateIndexValueDate(IndexON,D2171)</f>
        <v>54617</v>
      </c>
      <c r="F2171" s="188">
        <f>IFERROR(_xll.qlIndexFixing(IndexON,D2171,TRUE,_xll.ohTrigger(RecalcTrigger,TriggerON)),NA())</f>
        <v>1.6821011857505175E-2</v>
      </c>
      <c r="H2171" s="42">
        <f>_xll.qlCalendarAdvance(Calendar,$H2170,B2171,"f",FALSE)</f>
        <v>54617</v>
      </c>
      <c r="I2171" s="172">
        <f>_xll.qlInterestRateIndexValueDate(Index1M,$H2171)</f>
        <v>54617</v>
      </c>
      <c r="J2171" s="177">
        <f>IFERROR(_xll.qlIndexFixing(Index1M,$H2171,TRUE,_xll.ohTrigger(RecalcTrigger,Trigger1M)),NA())</f>
        <v>1.7241966836262189E-2</v>
      </c>
      <c r="K2171" s="44">
        <f>IFERROR(_xll.qlIndexFixing(Index3M,H2171,TRUE,_xll.ohTrigger(RecalcTrigger,Trigger3M)),NA())</f>
        <v>1.7499751608331861E-2</v>
      </c>
      <c r="L2171" s="44">
        <f>IFERROR(_xll.qlIndexFixing(Index6M,$H2171,TRUE,_xll.ohTrigger(RecalcTrigger,Trigger6M)),NA())</f>
        <v>1.7641319224226733E-2</v>
      </c>
      <c r="M2171" s="178">
        <f>IFERROR(_xll.qlIndexFixing(Index1Y,$H2171,TRUE,_xll.ohTrigger(RecalcTrigger,Trigger1Y)),NA())</f>
        <v>1.7864465890003567E-2</v>
      </c>
      <c r="N2171" s="177">
        <f>IFERROR(_xll.qlIndexFixing(ONIndex1M,I2171,TRUE,_xll.ohTrigger(RecalcTrigger,Trigger1M)),NA())</f>
        <v>1.7243115498193351E-2</v>
      </c>
      <c r="O2171" s="44">
        <f>IFERROR(_xll.qlIndexFixing(ONIndex3M,I2171,TRUE,_xll.ohTrigger(RecalcTrigger,Trigger3M)),NA())</f>
        <v>1.7501013918598263E-2</v>
      </c>
      <c r="P2171" s="44">
        <f>IFERROR(_xll.qlIndexFixing(ONIndex6M,I2171,TRUE,_xll.ohTrigger(RecalcTrigger,Trigger6M)),NA())</f>
        <v>1.7643498677517577E-2</v>
      </c>
      <c r="Q2171" s="178">
        <f>IFERROR(_xll.qlIndexFixing(ONIndex1Y,I2171,TRUE,_xll.ohTrigger(RecalcTrigger,Trigger1Y)),NA())</f>
        <v>1.7867812335377042E-2</v>
      </c>
    </row>
    <row r="2172" spans="2:17" x14ac:dyDescent="0.2">
      <c r="B2172" s="39" t="s">
        <v>42</v>
      </c>
      <c r="D2172" s="42">
        <f>_xll.qlCalendarAdvance(Calendar,$D2171,B2172,"f",FALSE)</f>
        <v>54624</v>
      </c>
      <c r="E2172" s="172">
        <f>_xll.qlInterestRateIndexValueDate(IndexON,D2172)</f>
        <v>54624</v>
      </c>
      <c r="F2172" s="188">
        <f>IFERROR(_xll.qlIndexFixing(IndexON,D2172,TRUE,_xll.ohTrigger(RecalcTrigger,TriggerON)),NA())</f>
        <v>1.6815147072015701E-2</v>
      </c>
      <c r="H2172" s="42">
        <f>_xll.qlCalendarAdvance(Calendar,$H2171,B2172,"f",FALSE)</f>
        <v>54624</v>
      </c>
      <c r="I2172" s="172">
        <f>_xll.qlInterestRateIndexValueDate(Index1M,$H2172)</f>
        <v>54624</v>
      </c>
      <c r="J2172" s="177">
        <f>IFERROR(_xll.qlIndexFixing(Index1M,$H2172,TRUE,_xll.ohTrigger(RecalcTrigger,Trigger1M)),NA())</f>
        <v>1.7235736223144955E-2</v>
      </c>
      <c r="K2172" s="44">
        <f>IFERROR(_xll.qlIndexFixing(Index3M,H2172,TRUE,_xll.ohTrigger(RecalcTrigger,Trigger3M)),NA())</f>
        <v>1.7493703623848927E-2</v>
      </c>
      <c r="L2172" s="44">
        <f>IFERROR(_xll.qlIndexFixing(Index6M,$H2172,TRUE,_xll.ohTrigger(RecalcTrigger,Trigger6M)),NA())</f>
        <v>1.7635215114260111E-2</v>
      </c>
      <c r="M2172" s="178">
        <f>IFERROR(_xll.qlIndexFixing(Index1Y,$H2172,TRUE,_xll.ohTrigger(RecalcTrigger,Trigger1Y)),NA())</f>
        <v>1.7858269979680763E-2</v>
      </c>
      <c r="N2172" s="177">
        <f>IFERROR(_xll.qlIndexFixing(ONIndex1M,I2172,TRUE,_xll.ohTrigger(RecalcTrigger,Trigger1M)),NA())</f>
        <v>1.7236875451404066E-2</v>
      </c>
      <c r="O2172" s="44">
        <f>IFERROR(_xll.qlIndexFixing(ONIndex3M,I2172,TRUE,_xll.ohTrigger(RecalcTrigger,Trigger3M)),NA())</f>
        <v>1.7494922143629354E-2</v>
      </c>
      <c r="P2172" s="44">
        <f>IFERROR(_xll.qlIndexFixing(ONIndex6M,I2172,TRUE,_xll.ohTrigger(RecalcTrigger,Trigger6M)),NA())</f>
        <v>1.763731392795731E-2</v>
      </c>
      <c r="Q2172" s="178">
        <f>IFERROR(_xll.qlIndexFixing(ONIndex1Y,I2172,TRUE,_xll.ohTrigger(RecalcTrigger,Trigger1Y)),NA())</f>
        <v>1.7861469277711262E-2</v>
      </c>
    </row>
    <row r="2173" spans="2:17" x14ac:dyDescent="0.2">
      <c r="B2173" s="39" t="s">
        <v>42</v>
      </c>
      <c r="D2173" s="42">
        <f>_xll.qlCalendarAdvance(Calendar,$D2172,B2173,"f",FALSE)</f>
        <v>54631</v>
      </c>
      <c r="E2173" s="172">
        <f>_xll.qlInterestRateIndexValueDate(IndexON,D2173)</f>
        <v>54631</v>
      </c>
      <c r="F2173" s="188">
        <f>IFERROR(_xll.qlIndexFixing(IndexON,D2173,TRUE,_xll.ohTrigger(RecalcTrigger,TriggerON)),NA())</f>
        <v>1.6809291624030331E-2</v>
      </c>
      <c r="H2173" s="42">
        <f>_xll.qlCalendarAdvance(Calendar,$H2172,B2173,"f",FALSE)</f>
        <v>54631</v>
      </c>
      <c r="I2173" s="172">
        <f>_xll.qlInterestRateIndexValueDate(Index1M,$H2173)</f>
        <v>54631</v>
      </c>
      <c r="J2173" s="177">
        <f>IFERROR(_xll.qlIndexFixing(Index1M,$H2173,TRUE,_xll.ohTrigger(RecalcTrigger,Trigger1M)),NA())</f>
        <v>1.722951414156839E-2</v>
      </c>
      <c r="K2173" s="44">
        <f>IFERROR(_xll.qlIndexFixing(Index3M,H2173,TRUE,_xll.ohTrigger(RecalcTrigger,Trigger3M)),NA())</f>
        <v>1.748766647355264E-2</v>
      </c>
      <c r="L2173" s="44">
        <f>IFERROR(_xll.qlIndexFixing(Index6M,$H2173,TRUE,_xll.ohTrigger(RecalcTrigger,Trigger6M)),NA())</f>
        <v>1.7629121376021691E-2</v>
      </c>
      <c r="M2173" s="178">
        <f>IFERROR(_xll.qlIndexFixing(Index1Y,$H2173,TRUE,_xll.ohTrigger(RecalcTrigger,Trigger1Y)),NA())</f>
        <v>1.7852084111868782E-2</v>
      </c>
      <c r="N2173" s="177">
        <f>IFERROR(_xll.qlIndexFixing(ONIndex1M,I2173,TRUE,_xll.ohTrigger(RecalcTrigger,Trigger1M)),NA())</f>
        <v>1.7230643920714828E-2</v>
      </c>
      <c r="O2173" s="44">
        <f>IFERROR(_xll.qlIndexFixing(ONIndex3M,I2173,TRUE,_xll.ohTrigger(RecalcTrigger,Trigger3M)),NA())</f>
        <v>1.7488841146843237E-2</v>
      </c>
      <c r="P2173" s="44">
        <f>IFERROR(_xll.qlIndexFixing(ONIndex6M,I2173,TRUE,_xll.ohTrigger(RecalcTrigger,Trigger6M)),NA())</f>
        <v>1.7631139440720256E-2</v>
      </c>
      <c r="Q2173" s="178">
        <f>IFERROR(_xll.qlIndexFixing(ONIndex1Y,I2173,TRUE,_xll.ohTrigger(RecalcTrigger,Trigger1Y)),NA())</f>
        <v>1.7855136049986786E-2</v>
      </c>
    </row>
    <row r="2174" spans="2:17" x14ac:dyDescent="0.2">
      <c r="B2174" s="39" t="s">
        <v>42</v>
      </c>
      <c r="D2174" s="42">
        <f>_xll.qlCalendarAdvance(Calendar,$D2173,B2174,"f",FALSE)</f>
        <v>54638</v>
      </c>
      <c r="E2174" s="172">
        <f>_xll.qlInterestRateIndexValueDate(IndexON,D2174)</f>
        <v>54638</v>
      </c>
      <c r="F2174" s="188">
        <f>IFERROR(_xll.qlIndexFixing(IndexON,D2174,TRUE,_xll.ohTrigger(RecalcTrigger,TriggerON)),NA())</f>
        <v>1.6803445513711157E-2</v>
      </c>
      <c r="H2174" s="42">
        <f>_xll.qlCalendarAdvance(Calendar,$H2173,B2174,"f",FALSE)</f>
        <v>54638</v>
      </c>
      <c r="I2174" s="172">
        <f>_xll.qlInterestRateIndexValueDate(Index1M,$H2174)</f>
        <v>54638</v>
      </c>
      <c r="J2174" s="177">
        <f>IFERROR(_xll.qlIndexFixing(Index1M,$H2174,TRUE,_xll.ohTrigger(RecalcTrigger,Trigger1M)),NA())</f>
        <v>1.7223300591516812E-2</v>
      </c>
      <c r="K2174" s="44">
        <f>IFERROR(_xll.qlIndexFixing(Index3M,H2174,TRUE,_xll.ohTrigger(RecalcTrigger,Trigger3M)),NA())</f>
        <v>1.7481640157393674E-2</v>
      </c>
      <c r="L2174" s="44">
        <f>IFERROR(_xll.qlIndexFixing(Index6M,$H2174,TRUE,_xll.ohTrigger(RecalcTrigger,Trigger6M)),NA())</f>
        <v>1.7623038009417218E-2</v>
      </c>
      <c r="M2174" s="178">
        <f>IFERROR(_xll.qlIndexFixing(Index1Y,$H2174,TRUE,_xll.ohTrigger(RecalcTrigger,Trigger1Y)),NA())</f>
        <v>1.784590828638466E-2</v>
      </c>
      <c r="N2174" s="177">
        <f>IFERROR(_xll.qlIndexFixing(ONIndex1M,I2174,TRUE,_xll.ohTrigger(RecalcTrigger,Trigger1M)),NA())</f>
        <v>1.7224420906368776E-2</v>
      </c>
      <c r="O2174" s="44">
        <f>IFERROR(_xll.qlIndexFixing(ONIndex3M,I2174,TRUE,_xll.ohTrigger(RecalcTrigger,Trigger3M)),NA())</f>
        <v>1.7482770928158864E-2</v>
      </c>
      <c r="P2174" s="44">
        <f>IFERROR(_xll.qlIndexFixing(ONIndex6M,I2174,TRUE,_xll.ohTrigger(RecalcTrigger,Trigger6M)),NA())</f>
        <v>1.7624975216211647E-2</v>
      </c>
      <c r="Q2174" s="178">
        <f>IFERROR(_xll.qlIndexFixing(ONIndex1Y,I2174,TRUE,_xll.ohTrigger(RecalcTrigger,Trigger1Y)),NA())</f>
        <v>1.784881265212257E-2</v>
      </c>
    </row>
    <row r="2175" spans="2:17" x14ac:dyDescent="0.2">
      <c r="B2175" s="39" t="s">
        <v>42</v>
      </c>
      <c r="D2175" s="42">
        <f>_xll.qlCalendarAdvance(Calendar,$D2174,B2175,"f",FALSE)</f>
        <v>54645</v>
      </c>
      <c r="E2175" s="172">
        <f>_xll.qlInterestRateIndexValueDate(IndexON,D2175)</f>
        <v>54645</v>
      </c>
      <c r="F2175" s="188">
        <f>IFERROR(_xll.qlIndexFixing(IndexON,D2175,TRUE,_xll.ohTrigger(RecalcTrigger,TriggerON)),NA())</f>
        <v>1.6797608740896086E-2</v>
      </c>
      <c r="H2175" s="42">
        <f>_xll.qlCalendarAdvance(Calendar,$H2174,B2175,"f",FALSE)</f>
        <v>54645</v>
      </c>
      <c r="I2175" s="172">
        <f>_xll.qlInterestRateIndexValueDate(Index1M,$H2175)</f>
        <v>54645</v>
      </c>
      <c r="J2175" s="177">
        <f>IFERROR(_xll.qlIndexFixing(Index1M,$H2175,TRUE,_xll.ohTrigger(RecalcTrigger,Trigger1M)),NA())</f>
        <v>1.7217095572984991E-2</v>
      </c>
      <c r="K2175" s="44">
        <f>IFERROR(_xll.qlIndexFixing(Index3M,H2175,TRUE,_xll.ohTrigger(RecalcTrigger,Trigger3M)),NA())</f>
        <v>1.7475624675321814E-2</v>
      </c>
      <c r="L2175" s="44">
        <f>IFERROR(_xll.qlIndexFixing(Index6M,$H2175,TRUE,_xll.ohTrigger(RecalcTrigger,Trigger6M)),NA())</f>
        <v>1.7616965014350665E-2</v>
      </c>
      <c r="M2175" s="178">
        <f>IFERROR(_xll.qlIndexFixing(Index1Y,$H2175,TRUE,_xll.ohTrigger(RecalcTrigger,Trigger1Y)),NA())</f>
        <v>1.7839742503046319E-2</v>
      </c>
      <c r="N2175" s="177">
        <f>IFERROR(_xll.qlIndexFixing(ONIndex1M,I2175,TRUE,_xll.ohTrigger(RecalcTrigger,Trigger1M)),NA())</f>
        <v>1.7218206408284864E-2</v>
      </c>
      <c r="O2175" s="44">
        <f>IFERROR(_xll.qlIndexFixing(ONIndex3M,I2175,TRUE,_xll.ohTrigger(RecalcTrigger,Trigger3M)),NA())</f>
        <v>1.7476711487495189E-2</v>
      </c>
      <c r="P2175" s="44">
        <f>IFERROR(_xll.qlIndexFixing(ONIndex6M,I2175,TRUE,_xll.ohTrigger(RecalcTrigger,Trigger6M)),NA())</f>
        <v>1.7618821253945205E-2</v>
      </c>
      <c r="Q2175" s="178">
        <f>IFERROR(_xll.qlIndexFixing(ONIndex1Y,I2175,TRUE,_xll.ohTrigger(RecalcTrigger,Trigger1Y)),NA())</f>
        <v>1.7842499084118613E-2</v>
      </c>
    </row>
    <row r="2176" spans="2:17" x14ac:dyDescent="0.2">
      <c r="B2176" s="39" t="s">
        <v>42</v>
      </c>
      <c r="D2176" s="42">
        <f>_xll.qlCalendarAdvance(Calendar,$D2175,B2176,"f",FALSE)</f>
        <v>54652</v>
      </c>
      <c r="E2176" s="172">
        <f>_xll.qlInterestRateIndexValueDate(IndexON,D2176)</f>
        <v>54652</v>
      </c>
      <c r="F2176" s="188">
        <f>IFERROR(_xll.qlIndexFixing(IndexON,D2176,TRUE,_xll.ohTrigger(RecalcTrigger,TriggerON)),NA())</f>
        <v>1.6791781305747211E-2</v>
      </c>
      <c r="H2176" s="42">
        <f>_xll.qlCalendarAdvance(Calendar,$H2175,B2176,"f",FALSE)</f>
        <v>54652</v>
      </c>
      <c r="I2176" s="172">
        <f>_xll.qlInterestRateIndexValueDate(Index1M,$H2176)</f>
        <v>54652</v>
      </c>
      <c r="J2176" s="177">
        <f>IFERROR(_xll.qlIndexFixing(Index1M,$H2176,TRUE,_xll.ohTrigger(RecalcTrigger,Trigger1M)),NA())</f>
        <v>1.7210899085952008E-2</v>
      </c>
      <c r="K2176" s="44">
        <f>IFERROR(_xll.qlIndexFixing(Index3M,H2176,TRUE,_xll.ohTrigger(RecalcTrigger,Trigger3M)),NA())</f>
        <v>1.7469620027288611E-2</v>
      </c>
      <c r="L2176" s="44">
        <f>IFERROR(_xll.qlIndexFixing(Index6M,$H2176,TRUE,_xll.ohTrigger(RecalcTrigger,Trigger6M)),NA())</f>
        <v>1.7610902390730414E-2</v>
      </c>
      <c r="M2176" s="178">
        <f>IFERROR(_xll.qlIndexFixing(Index1Y,$H2176,TRUE,_xll.ohTrigger(RecalcTrigger,Trigger1Y)),NA())</f>
        <v>1.7833586761671683E-2</v>
      </c>
      <c r="N2176" s="177">
        <f>IFERROR(_xll.qlIndexFixing(ONIndex1M,I2176,TRUE,_xll.ohTrigger(RecalcTrigger,Trigger1M)),NA())</f>
        <v>1.7212000426625185E-2</v>
      </c>
      <c r="O2176" s="44">
        <f>IFERROR(_xll.qlIndexFixing(ONIndex3M,I2176,TRUE,_xll.ohTrigger(RecalcTrigger,Trigger3M)),NA())</f>
        <v>1.7470662825095351E-2</v>
      </c>
      <c r="P2176" s="44">
        <f>IFERROR(_xll.qlIndexFixing(ONIndex6M,I2176,TRUE,_xll.ohTrigger(RecalcTrigger,Trigger6M)),NA())</f>
        <v>1.7612677554488254E-2</v>
      </c>
      <c r="Q2176" s="178">
        <f>IFERROR(_xll.qlIndexFixing(ONIndex1Y,I2176,TRUE,_xll.ohTrigger(RecalcTrigger,Trigger1Y)),NA())</f>
        <v>1.7836195346137007E-2</v>
      </c>
    </row>
    <row r="2177" spans="2:17" x14ac:dyDescent="0.2">
      <c r="B2177" s="39" t="s">
        <v>42</v>
      </c>
      <c r="D2177" s="42">
        <f>_xll.qlCalendarAdvance(Calendar,$D2176,B2177,"f",FALSE)</f>
        <v>54659</v>
      </c>
      <c r="E2177" s="172">
        <f>_xll.qlInterestRateIndexValueDate(IndexON,D2177)</f>
        <v>54659</v>
      </c>
      <c r="F2177" s="188">
        <f>IFERROR(_xll.qlIndexFixing(IndexON,D2177,TRUE,_xll.ohTrigger(RecalcTrigger,TriggerON)),NA())</f>
        <v>1.6785963208183485E-2</v>
      </c>
      <c r="H2177" s="42">
        <f>_xll.qlCalendarAdvance(Calendar,$H2176,B2177,"f",FALSE)</f>
        <v>54659</v>
      </c>
      <c r="I2177" s="172">
        <f>_xll.qlInterestRateIndexValueDate(Index1M,$H2177)</f>
        <v>54659</v>
      </c>
      <c r="J2177" s="177">
        <f>IFERROR(_xll.qlIndexFixing(Index1M,$H2177,TRUE,_xll.ohTrigger(RecalcTrigger,Trigger1M)),NA())</f>
        <v>1.7204711130402183E-2</v>
      </c>
      <c r="K2177" s="44">
        <f>IFERROR(_xll.qlIndexFixing(Index3M,H2177,TRUE,_xll.ohTrigger(RecalcTrigger,Trigger3M)),NA())</f>
        <v>1.7463626213243846E-2</v>
      </c>
      <c r="L2177" s="44">
        <f>IFERROR(_xll.qlIndexFixing(Index6M,$H2177,TRUE,_xll.ohTrigger(RecalcTrigger,Trigger6M)),NA())</f>
        <v>1.760485013846045E-2</v>
      </c>
      <c r="M2177" s="178">
        <f>IFERROR(_xll.qlIndexFixing(Index1Y,$H2177,TRUE,_xll.ohTrigger(RecalcTrigger,Trigger1Y)),NA())</f>
        <v>1.7827441062078897E-2</v>
      </c>
      <c r="N2177" s="177">
        <f>IFERROR(_xll.qlIndexFixing(ONIndex1M,I2177,TRUE,_xll.ohTrigger(RecalcTrigger,Trigger1M)),NA())</f>
        <v>1.7205802961227645E-2</v>
      </c>
      <c r="O2177" s="44">
        <f>IFERROR(_xll.qlIndexFixing(ONIndex3M,I2177,TRUE,_xll.ohTrigger(RecalcTrigger,Trigger3M)),NA())</f>
        <v>1.7464624940635165E-2</v>
      </c>
      <c r="P2177" s="44">
        <f>IFERROR(_xll.qlIndexFixing(ONIndex6M,I2177,TRUE,_xll.ohTrigger(RecalcTrigger,Trigger6M)),NA())</f>
        <v>1.7606544117354517E-2</v>
      </c>
      <c r="Q2177" s="178">
        <f>IFERROR(_xll.qlIndexFixing(ONIndex1Y,I2177,TRUE,_xll.ohTrigger(RecalcTrigger,Trigger1Y)),NA())</f>
        <v>1.7829901438096707E-2</v>
      </c>
    </row>
    <row r="2178" spans="2:17" x14ac:dyDescent="0.2">
      <c r="B2178" s="39" t="s">
        <v>42</v>
      </c>
      <c r="D2178" s="42">
        <f>_xll.qlCalendarAdvance(Calendar,$D2177,B2178,"f",FALSE)</f>
        <v>54666</v>
      </c>
      <c r="E2178" s="172">
        <f>_xll.qlInterestRateIndexValueDate(IndexON,D2178)</f>
        <v>54666</v>
      </c>
      <c r="F2178" s="188">
        <f>IFERROR(_xll.qlIndexFixing(IndexON,D2178,TRUE,_xll.ohTrigger(RecalcTrigger,TriggerON)),NA())</f>
        <v>1.6780154448285955E-2</v>
      </c>
      <c r="H2178" s="42">
        <f>_xll.qlCalendarAdvance(Calendar,$H2177,B2178,"f",FALSE)</f>
        <v>54666</v>
      </c>
      <c r="I2178" s="172">
        <f>_xll.qlInterestRateIndexValueDate(Index1M,$H2178)</f>
        <v>54666</v>
      </c>
      <c r="J2178" s="177">
        <f>IFERROR(_xll.qlIndexFixing(Index1M,$H2178,TRUE,_xll.ohTrigger(RecalcTrigger,Trigger1M)),NA())</f>
        <v>1.7198567360133442E-2</v>
      </c>
      <c r="K2178" s="44">
        <f>IFERROR(_xll.qlIndexFixing(Index3M,H2178,TRUE,_xll.ohTrigger(RecalcTrigger,Trigger3M)),NA())</f>
        <v>1.7457651650235839E-2</v>
      </c>
      <c r="L2178" s="44">
        <f>IFERROR(_xll.qlIndexFixing(Index6M,$H2178,TRUE,_xll.ohTrigger(RecalcTrigger,Trigger6M)),NA())</f>
        <v>1.7598823242808946E-2</v>
      </c>
      <c r="M2178" s="178">
        <f>IFERROR(_xll.qlIndexFixing(Index1Y,$H2178,TRUE,_xll.ohTrigger(RecalcTrigger,Trigger1Y)),NA())</f>
        <v>1.7821305404086552E-2</v>
      </c>
      <c r="N2178" s="177">
        <f>IFERROR(_xll.qlIndexFixing(ONIndex1M,I2178,TRUE,_xll.ohTrigger(RecalcTrigger,Trigger1M)),NA())</f>
        <v>1.71996140120112E-2</v>
      </c>
      <c r="O2178" s="44">
        <f>IFERROR(_xll.qlIndexFixing(ONIndex3M,I2178,TRUE,_xll.ohTrigger(RecalcTrigger,Trigger3M)),NA())</f>
        <v>1.7458597834438816E-2</v>
      </c>
      <c r="P2178" s="44">
        <f>IFERROR(_xll.qlIndexFixing(ONIndex6M,I2178,TRUE,_xll.ohTrigger(RecalcTrigger,Trigger6M)),NA())</f>
        <v>1.7600420942706085E-2</v>
      </c>
      <c r="Q2178" s="178">
        <f>IFERROR(_xll.qlIndexFixing(ONIndex1Y,I2178,TRUE,_xll.ohTrigger(RecalcTrigger,Trigger1Y)),NA())</f>
        <v>1.782361735983562E-2</v>
      </c>
    </row>
    <row r="2179" spans="2:17" x14ac:dyDescent="0.2">
      <c r="B2179" s="39" t="s">
        <v>42</v>
      </c>
      <c r="D2179" s="42">
        <f>_xll.qlCalendarAdvance(Calendar,$D2178,B2179,"f",FALSE)</f>
        <v>54673</v>
      </c>
      <c r="E2179" s="172">
        <f>_xll.qlInterestRateIndexValueDate(IndexON,D2179)</f>
        <v>54673</v>
      </c>
      <c r="F2179" s="188">
        <f>IFERROR(_xll.qlIndexFixing(IndexON,D2179,TRUE,_xll.ohTrigger(RecalcTrigger,TriggerON)),NA())</f>
        <v>1.6774355025892529E-2</v>
      </c>
      <c r="H2179" s="42">
        <f>_xll.qlCalendarAdvance(Calendar,$H2178,B2179,"f",FALSE)</f>
        <v>54673</v>
      </c>
      <c r="I2179" s="172">
        <f>_xll.qlInterestRateIndexValueDate(Index1M,$H2179)</f>
        <v>54673</v>
      </c>
      <c r="J2179" s="177">
        <f>IFERROR(_xll.qlIndexFixing(Index1M,$H2179,TRUE,_xll.ohTrigger(RecalcTrigger,Trigger1M)),NA())</f>
        <v>1.7192396148662786E-2</v>
      </c>
      <c r="K2179" s="44">
        <f>IFERROR(_xll.qlIndexFixing(Index3M,H2179,TRUE,_xll.ohTrigger(RecalcTrigger,Trigger3M)),NA())</f>
        <v>1.7451679015183359E-2</v>
      </c>
      <c r="L2179" s="44">
        <f>IFERROR(_xll.qlIndexFixing(Index6M,$H2179,TRUE,_xll.ohTrigger(RecalcTrigger,Trigger6M)),NA())</f>
        <v>1.7592790379373172E-2</v>
      </c>
      <c r="M2179" s="178">
        <f>IFERROR(_xll.qlIndexFixing(Index1Y,$H2179,TRUE,_xll.ohTrigger(RecalcTrigger,Trigger1Y)),NA())</f>
        <v>1.7815179787513458E-2</v>
      </c>
      <c r="N2179" s="177">
        <f>IFERROR(_xll.qlIndexFixing(ONIndex1M,I2179,TRUE,_xll.ohTrigger(RecalcTrigger,Trigger1M)),NA())</f>
        <v>1.719343357913794E-2</v>
      </c>
      <c r="O2179" s="44">
        <f>IFERROR(_xll.qlIndexFixing(ONIndex3M,I2179,TRUE,_xll.ohTrigger(RecalcTrigger,Trigger3M)),NA())</f>
        <v>1.7452581506263165E-2</v>
      </c>
      <c r="P2179" s="44">
        <f>IFERROR(_xll.qlIndexFixing(ONIndex6M,I2179,TRUE,_xll.ohTrigger(RecalcTrigger,Trigger6M)),NA())</f>
        <v>1.7594308030705053E-2</v>
      </c>
      <c r="Q2179" s="178">
        <f>IFERROR(_xll.qlIndexFixing(ONIndex1Y,I2179,TRUE,_xll.ohTrigger(RecalcTrigger,Trigger1Y)),NA())</f>
        <v>1.7817343111515838E-2</v>
      </c>
    </row>
    <row r="2180" spans="2:17" x14ac:dyDescent="0.2">
      <c r="B2180" s="39" t="s">
        <v>42</v>
      </c>
      <c r="D2180" s="42">
        <f>_xll.qlCalendarAdvance(Calendar,$D2179,B2180,"f",FALSE)</f>
        <v>54680</v>
      </c>
      <c r="E2180" s="172">
        <f>_xll.qlInterestRateIndexValueDate(IndexON,D2180)</f>
        <v>54680</v>
      </c>
      <c r="F2180" s="188">
        <f>IFERROR(_xll.qlIndexFixing(IndexON,D2180,TRUE,_xll.ohTrigger(RecalcTrigger,TriggerON)),NA())</f>
        <v>1.6768564941246344E-2</v>
      </c>
      <c r="H2180" s="42">
        <f>_xll.qlCalendarAdvance(Calendar,$H2179,B2180,"f",FALSE)</f>
        <v>54680</v>
      </c>
      <c r="I2180" s="172">
        <f>_xll.qlInterestRateIndexValueDate(Index1M,$H2180)</f>
        <v>54680</v>
      </c>
      <c r="J2180" s="177">
        <f>IFERROR(_xll.qlIndexFixing(Index1M,$H2180,TRUE,_xll.ohTrigger(RecalcTrigger,Trigger1M)),NA())</f>
        <v>1.7186233468137156E-2</v>
      </c>
      <c r="K2180" s="44">
        <f>IFERROR(_xll.qlIndexFixing(Index3M,H2180,TRUE,_xll.ohTrigger(RecalcTrigger,Trigger3M)),NA())</f>
        <v>1.7445717213364582E-2</v>
      </c>
      <c r="L2180" s="44">
        <f>IFERROR(_xll.qlIndexFixing(Index6M,$H2180,TRUE,_xll.ohTrigger(RecalcTrigger,Trigger6M)),NA())</f>
        <v>1.7586767885238119E-2</v>
      </c>
      <c r="M2180" s="178">
        <f>IFERROR(_xll.qlIndexFixing(Index1Y,$H2180,TRUE,_xll.ohTrigger(RecalcTrigger,Trigger1Y)),NA())</f>
        <v>1.7809064212179093E-2</v>
      </c>
      <c r="N2180" s="177">
        <f>IFERROR(_xll.qlIndexFixing(ONIndex1M,I2180,TRUE,_xll.ohTrigger(RecalcTrigger,Trigger1M)),NA())</f>
        <v>1.7187261662688913E-2</v>
      </c>
      <c r="O2180" s="44">
        <f>IFERROR(_xll.qlIndexFixing(ONIndex3M,I2180,TRUE,_xll.ohTrigger(RecalcTrigger,Trigger3M)),NA())</f>
        <v>1.7446575956351351E-2</v>
      </c>
      <c r="P2180" s="44">
        <f>IFERROR(_xll.qlIndexFixing(ONIndex6M,I2180,TRUE,_xll.ohTrigger(RecalcTrigger,Trigger6M)),NA())</f>
        <v>1.7588205381270372E-2</v>
      </c>
      <c r="Q2180" s="178">
        <f>IFERROR(_xll.qlIndexFixing(ONIndex1Y,I2180,TRUE,_xll.ohTrigger(RecalcTrigger,Trigger1Y)),NA())</f>
        <v>1.7811078693218407E-2</v>
      </c>
    </row>
    <row r="2181" spans="2:17" x14ac:dyDescent="0.2">
      <c r="B2181" s="39" t="s">
        <v>42</v>
      </c>
      <c r="D2181" s="42">
        <f>_xll.qlCalendarAdvance(Calendar,$D2180,B2181,"f",FALSE)</f>
        <v>54687</v>
      </c>
      <c r="E2181" s="172">
        <f>_xll.qlInterestRateIndexValueDate(IndexON,D2181)</f>
        <v>54687</v>
      </c>
      <c r="F2181" s="188">
        <f>IFERROR(_xll.qlIndexFixing(IndexON,D2181,TRUE,_xll.ohTrigger(RecalcTrigger,TriggerON)),NA())</f>
        <v>1.6762784194104263E-2</v>
      </c>
      <c r="H2181" s="42">
        <f>_xll.qlCalendarAdvance(Calendar,$H2180,B2181,"f",FALSE)</f>
        <v>54687</v>
      </c>
      <c r="I2181" s="172">
        <f>_xll.qlInterestRateIndexValueDate(Index1M,$H2181)</f>
        <v>54687</v>
      </c>
      <c r="J2181" s="177">
        <f>IFERROR(_xll.qlIndexFixing(Index1M,$H2181,TRUE,_xll.ohTrigger(RecalcTrigger,Trigger1M)),NA())</f>
        <v>1.7180079318537638E-2</v>
      </c>
      <c r="K2181" s="44">
        <f>IFERROR(_xll.qlIndexFixing(Index3M,H2181,TRUE,_xll.ohTrigger(RecalcTrigger,Trigger3M)),NA())</f>
        <v>1.7439766244729628E-2</v>
      </c>
      <c r="L2181" s="44">
        <f>IFERROR(_xll.qlIndexFixing(Index6M,$H2181,TRUE,_xll.ohTrigger(RecalcTrigger,Trigger6M)),NA())</f>
        <v>1.7580755760310207E-2</v>
      </c>
      <c r="M2181" s="178">
        <f>IFERROR(_xll.qlIndexFixing(Index1Y,$H2181,TRUE,_xll.ohTrigger(RecalcTrigger,Trigger1Y)),NA())</f>
        <v>1.7802958677902492E-2</v>
      </c>
      <c r="N2181" s="177">
        <f>IFERROR(_xll.qlIndexFixing(ONIndex1M,I2181,TRUE,_xll.ohTrigger(RecalcTrigger,Trigger1M)),NA())</f>
        <v>1.7181098262258887E-2</v>
      </c>
      <c r="O2181" s="44">
        <f>IFERROR(_xll.qlIndexFixing(ONIndex3M,I2181,TRUE,_xll.ohTrigger(RecalcTrigger,Trigger3M)),NA())</f>
        <v>1.7440581184379189E-2</v>
      </c>
      <c r="P2181" s="44">
        <f>IFERROR(_xll.qlIndexFixing(ONIndex6M,I2181,TRUE,_xll.ohTrigger(RecalcTrigger,Trigger6M)),NA())</f>
        <v>1.7582112994158905E-2</v>
      </c>
      <c r="Q2181" s="178">
        <f>IFERROR(_xll.qlIndexFixing(ONIndex1Y,I2181,TRUE,_xll.ohTrigger(RecalcTrigger,Trigger1Y)),NA())</f>
        <v>1.780482410470019E-2</v>
      </c>
    </row>
    <row r="2182" spans="2:17" x14ac:dyDescent="0.2">
      <c r="B2182" s="39" t="s">
        <v>42</v>
      </c>
      <c r="D2182" s="42">
        <f>_xll.qlCalendarAdvance(Calendar,$D2181,B2182,"f",FALSE)</f>
        <v>54694</v>
      </c>
      <c r="E2182" s="172">
        <f>_xll.qlInterestRateIndexValueDate(IndexON,D2182)</f>
        <v>54694</v>
      </c>
      <c r="F2182" s="188">
        <f>IFERROR(_xll.qlIndexFixing(IndexON,D2182,TRUE,_xll.ohTrigger(RecalcTrigger,TriggerON)),NA())</f>
        <v>1.6757012784628378E-2</v>
      </c>
      <c r="H2182" s="42">
        <f>_xll.qlCalendarAdvance(Calendar,$H2181,B2182,"f",FALSE)</f>
        <v>54694</v>
      </c>
      <c r="I2182" s="172">
        <f>_xll.qlInterestRateIndexValueDate(Index1M,$H2182)</f>
        <v>54694</v>
      </c>
      <c r="J2182" s="177">
        <f>IFERROR(_xll.qlIndexFixing(Index1M,$H2182,TRUE,_xll.ohTrigger(RecalcTrigger,Trigger1M)),NA())</f>
        <v>1.717393369985613E-2</v>
      </c>
      <c r="K2182" s="44">
        <f>IFERROR(_xll.qlIndexFixing(Index3M,H2182,TRUE,_xll.ohTrigger(RecalcTrigger,Trigger3M)),NA())</f>
        <v>1.7433819651159633E-2</v>
      </c>
      <c r="L2182" s="44">
        <f>IFERROR(_xll.qlIndexFixing(Index6M,$H2182,TRUE,_xll.ohTrigger(RecalcTrigger,Trigger6M)),NA())</f>
        <v>1.757475400449943E-2</v>
      </c>
      <c r="M2182" s="178">
        <f>IFERROR(_xll.qlIndexFixing(Index1Y,$H2182,TRUE,_xll.ohTrigger(RecalcTrigger,Trigger1Y)),NA())</f>
        <v>1.7796863184503353E-2</v>
      </c>
      <c r="N2182" s="177">
        <f>IFERROR(_xll.qlIndexFixing(ONIndex1M,I2182,TRUE,_xll.ohTrigger(RecalcTrigger,Trigger1M)),NA())</f>
        <v>1.717494337833414E-2</v>
      </c>
      <c r="O2182" s="44">
        <f>IFERROR(_xll.qlIndexFixing(ONIndex3M,I2182,TRUE,_xll.ohTrigger(RecalcTrigger,Trigger3M)),NA())</f>
        <v>1.7434597190589818E-2</v>
      </c>
      <c r="P2182" s="44">
        <f>IFERROR(_xll.qlIndexFixing(ONIndex6M,I2182,TRUE,_xll.ohTrigger(RecalcTrigger,Trigger6M)),NA())</f>
        <v>1.757603086961379E-2</v>
      </c>
      <c r="Q2182" s="178">
        <f>IFERROR(_xll.qlIndexFixing(ONIndex1Y,I2182,TRUE,_xll.ohTrigger(RecalcTrigger,Trigger1Y)),NA())</f>
        <v>1.7798579346042231E-2</v>
      </c>
    </row>
    <row r="2183" spans="2:17" x14ac:dyDescent="0.2">
      <c r="B2183" s="39" t="s">
        <v>42</v>
      </c>
      <c r="D2183" s="42">
        <f>_xll.qlCalendarAdvance(Calendar,$D2182,B2183,"f",FALSE)</f>
        <v>54701</v>
      </c>
      <c r="E2183" s="172">
        <f>_xll.qlInterestRateIndexValueDate(IndexON,D2183)</f>
        <v>54701</v>
      </c>
      <c r="F2183" s="188">
        <f>IFERROR(_xll.qlIndexFixing(IndexON,D2183,TRUE,_xll.ohTrigger(RecalcTrigger,TriggerON)),NA())</f>
        <v>1.6751250712737642E-2</v>
      </c>
      <c r="H2183" s="42">
        <f>_xll.qlCalendarAdvance(Calendar,$H2182,B2183,"f",FALSE)</f>
        <v>54701</v>
      </c>
      <c r="I2183" s="172">
        <f>_xll.qlInterestRateIndexValueDate(Index1M,$H2183)</f>
        <v>54701</v>
      </c>
      <c r="J2183" s="177">
        <f>IFERROR(_xll.qlIndexFixing(Index1M,$H2183,TRUE,_xll.ohTrigger(RecalcTrigger,Trigger1M)),NA())</f>
        <v>1.716776255760109E-2</v>
      </c>
      <c r="K2183" s="44">
        <f>IFERROR(_xll.qlIndexFixing(Index3M,H2183,TRUE,_xll.ohTrigger(RecalcTrigger,Trigger3M)),NA())</f>
        <v>1.7427890840030671E-2</v>
      </c>
      <c r="L2183" s="44">
        <f>IFERROR(_xll.qlIndexFixing(Index6M,$H2183,TRUE,_xll.ohTrigger(RecalcTrigger,Trigger6M)),NA())</f>
        <v>1.7568759841141677E-2</v>
      </c>
      <c r="M2183" s="178">
        <f>IFERROR(_xll.qlIndexFixing(Index1Y,$H2183,TRUE,_xll.ohTrigger(RecalcTrigger,Trigger1Y)),NA())</f>
        <v>1.7790777731802043E-2</v>
      </c>
      <c r="N2183" s="177">
        <f>IFERROR(_xll.qlIndexFixing(ONIndex1M,I2183,TRUE,_xll.ohTrigger(RecalcTrigger,Trigger1M)),NA())</f>
        <v>1.7168797010752579E-2</v>
      </c>
      <c r="O2183" s="44">
        <f>IFERROR(_xll.qlIndexFixing(ONIndex3M,I2183,TRUE,_xll.ohTrigger(RecalcTrigger,Trigger3M)),NA())</f>
        <v>1.7428623974983237E-2</v>
      </c>
      <c r="P2183" s="44">
        <f>IFERROR(_xll.qlIndexFixing(ONIndex6M,I2183,TRUE,_xll.ohTrigger(RecalcTrigger,Trigger6M)),NA())</f>
        <v>1.7569959007635028E-2</v>
      </c>
      <c r="Q2183" s="178">
        <f>IFERROR(_xll.qlIndexFixing(ONIndex1Y,I2183,TRUE,_xll.ohTrigger(RecalcTrigger,Trigger1Y)),NA())</f>
        <v>1.7792344417487671E-2</v>
      </c>
    </row>
    <row r="2184" spans="2:17" x14ac:dyDescent="0.2">
      <c r="B2184" s="39" t="s">
        <v>42</v>
      </c>
      <c r="D2184" s="42">
        <f>_xll.qlCalendarAdvance(Calendar,$D2183,B2184,"f",FALSE)</f>
        <v>54708</v>
      </c>
      <c r="E2184" s="172">
        <f>_xll.qlInterestRateIndexValueDate(IndexON,D2184)</f>
        <v>54708</v>
      </c>
      <c r="F2184" s="188">
        <f>IFERROR(_xll.qlIndexFixing(IndexON,D2184,TRUE,_xll.ohTrigger(RecalcTrigger,TriggerON)),NA())</f>
        <v>1.6745497978432056E-2</v>
      </c>
      <c r="H2184" s="42">
        <f>_xll.qlCalendarAdvance(Calendar,$H2183,B2184,"f",FALSE)</f>
        <v>54708</v>
      </c>
      <c r="I2184" s="172">
        <f>_xll.qlInterestRateIndexValueDate(Index1M,$H2184)</f>
        <v>54708</v>
      </c>
      <c r="J2184" s="177">
        <f>IFERROR(_xll.qlIndexFixing(Index1M,$H2184,TRUE,_xll.ohTrigger(RecalcTrigger,Trigger1M)),NA())</f>
        <v>1.7161634322090856E-2</v>
      </c>
      <c r="K2184" s="44">
        <f>IFERROR(_xll.qlIndexFixing(Index3M,H2184,TRUE,_xll.ohTrigger(RecalcTrigger,Trigger3M)),NA())</f>
        <v>1.7421972862550109E-2</v>
      </c>
      <c r="L2184" s="44">
        <f>IFERROR(_xll.qlIndexFixing(Index6M,$H2184,TRUE,_xll.ohTrigger(RecalcTrigger,Trigger6M)),NA())</f>
        <v>1.7562779277356486E-2</v>
      </c>
      <c r="M2184" s="178">
        <f>IFERROR(_xll.qlIndexFixing(Index1Y,$H2184,TRUE,_xll.ohTrigger(RecalcTrigger,Trigger1Y)),NA())</f>
        <v>1.778470231961915E-2</v>
      </c>
      <c r="N2184" s="177">
        <f>IFERROR(_xll.qlIndexFixing(ONIndex1M,I2184,TRUE,_xll.ohTrigger(RecalcTrigger,Trigger1M)),NA())</f>
        <v>1.7162659159352112E-2</v>
      </c>
      <c r="O2184" s="44">
        <f>IFERROR(_xll.qlIndexFixing(ONIndex3M,I2184,TRUE,_xll.ohTrigger(RecalcTrigger,Trigger3M)),NA())</f>
        <v>1.7422661537478401E-2</v>
      </c>
      <c r="P2184" s="44">
        <f>IFERROR(_xll.qlIndexFixing(ONIndex6M,I2184,TRUE,_xll.ohTrigger(RecalcTrigger,Trigger6M)),NA())</f>
        <v>1.7563897408141571E-2</v>
      </c>
      <c r="Q2184" s="178">
        <f>IFERROR(_xll.qlIndexFixing(ONIndex1Y,I2184,TRUE,_xll.ohTrigger(RecalcTrigger,Trigger1Y)),NA())</f>
        <v>1.778611931879337E-2</v>
      </c>
    </row>
    <row r="2185" spans="2:17" x14ac:dyDescent="0.2">
      <c r="B2185" s="39" t="s">
        <v>42</v>
      </c>
      <c r="D2185" s="42">
        <f>_xll.qlCalendarAdvance(Calendar,$D2184,B2185,"f",FALSE)</f>
        <v>54715</v>
      </c>
      <c r="E2185" s="172">
        <f>_xll.qlInterestRateIndexValueDate(IndexON,D2185)</f>
        <v>54715</v>
      </c>
      <c r="F2185" s="188">
        <f>IFERROR(_xll.qlIndexFixing(IndexON,D2185,TRUE,_xll.ohTrigger(RecalcTrigger,TriggerON)),NA())</f>
        <v>1.6739754581873711E-2</v>
      </c>
      <c r="H2185" s="42">
        <f>_xll.qlCalendarAdvance(Calendar,$H2184,B2185,"f",FALSE)</f>
        <v>54715</v>
      </c>
      <c r="I2185" s="172">
        <f>_xll.qlInterestRateIndexValueDate(Index1M,$H2185)</f>
        <v>54715</v>
      </c>
      <c r="J2185" s="177">
        <f>IFERROR(_xll.qlIndexFixing(Index1M,$H2185,TRUE,_xll.ohTrigger(RecalcTrigger,Trigger1M)),NA())</f>
        <v>1.7155514617956589E-2</v>
      </c>
      <c r="K2185" s="44">
        <f>IFERROR(_xll.qlIndexFixing(Index3M,H2185,TRUE,_xll.ohTrigger(RecalcTrigger,Trigger3M)),NA())</f>
        <v>1.7416065718670375E-2</v>
      </c>
      <c r="L2185" s="44">
        <f>IFERROR(_xll.qlIndexFixing(Index6M,$H2185,TRUE,_xll.ohTrigger(RecalcTrigger,Trigger6M)),NA())</f>
        <v>1.7556809083001175E-2</v>
      </c>
      <c r="M2185" s="178">
        <f>IFERROR(_xll.qlIndexFixing(Index1Y,$H2185,TRUE,_xll.ohTrigger(RecalcTrigger,Trigger1Y)),NA())</f>
        <v>1.7778636947774373E-2</v>
      </c>
      <c r="N2185" s="177">
        <f>IFERROR(_xll.qlIndexFixing(ONIndex1M,I2185,TRUE,_xll.ohTrigger(RecalcTrigger,Trigger1M)),NA())</f>
        <v>1.7156529824213784E-2</v>
      </c>
      <c r="O2185" s="44">
        <f>IFERROR(_xll.qlIndexFixing(ONIndex3M,I2185,TRUE,_xll.ohTrigger(RecalcTrigger,Trigger3M)),NA())</f>
        <v>1.7416709877913217E-2</v>
      </c>
      <c r="P2185" s="44">
        <f>IFERROR(_xll.qlIndexFixing(ONIndex6M,I2185,TRUE,_xll.ohTrigger(RecalcTrigger,Trigger6M)),NA())</f>
        <v>1.7557846071052374E-2</v>
      </c>
      <c r="Q2185" s="178">
        <f>IFERROR(_xll.qlIndexFixing(ONIndex1Y,I2185,TRUE,_xll.ohTrigger(RecalcTrigger,Trigger1Y)),NA())</f>
        <v>1.7779904049878281E-2</v>
      </c>
    </row>
    <row r="2186" spans="2:17" x14ac:dyDescent="0.2">
      <c r="B2186" s="39" t="s">
        <v>42</v>
      </c>
      <c r="D2186" s="42">
        <f>_xll.qlCalendarAdvance(Calendar,$D2185,B2186,"f",FALSE)</f>
        <v>54722</v>
      </c>
      <c r="E2186" s="172">
        <f>_xll.qlInterestRateIndexValueDate(IndexON,D2186)</f>
        <v>54722</v>
      </c>
      <c r="F2186" s="188">
        <f>IFERROR(_xll.qlIndexFixing(IndexON,D2186,TRUE,_xll.ohTrigger(RecalcTrigger,TriggerON)),NA())</f>
        <v>1.6734020522657378E-2</v>
      </c>
      <c r="H2186" s="42">
        <f>_xll.qlCalendarAdvance(Calendar,$H2185,B2186,"f",FALSE)</f>
        <v>54722</v>
      </c>
      <c r="I2186" s="172">
        <f>_xll.qlInterestRateIndexValueDate(Index1M,$H2186)</f>
        <v>54722</v>
      </c>
      <c r="J2186" s="177">
        <f>IFERROR(_xll.qlIndexFixing(Index1M,$H2186,TRUE,_xll.ohTrigger(RecalcTrigger,Trigger1M)),NA())</f>
        <v>1.7149403445190441E-2</v>
      </c>
      <c r="K2186" s="44">
        <f>IFERROR(_xll.qlIndexFixing(Index3M,H2186,TRUE,_xll.ohTrigger(RecalcTrigger,Trigger3M)),NA())</f>
        <v>1.7410169408343897E-2</v>
      </c>
      <c r="L2186" s="44">
        <f>IFERROR(_xll.qlIndexFixing(Index6M,$H2186,TRUE,_xll.ohTrigger(RecalcTrigger,Trigger6M)),NA())</f>
        <v>1.7550849257982233E-2</v>
      </c>
      <c r="M2186" s="178">
        <f>IFERROR(_xll.qlIndexFixing(Index1Y,$H2186,TRUE,_xll.ohTrigger(RecalcTrigger,Trigger1Y)),NA())</f>
        <v>1.7772581616089633E-2</v>
      </c>
      <c r="N2186" s="177">
        <f>IFERROR(_xll.qlIndexFixing(ONIndex1M,I2186,TRUE,_xll.ohTrigger(RecalcTrigger,Trigger1M)),NA())</f>
        <v>1.7150409005337597E-2</v>
      </c>
      <c r="O2186" s="44">
        <f>IFERROR(_xll.qlIndexFixing(ONIndex3M,I2186,TRUE,_xll.ohTrigger(RecalcTrigger,Trigger3M)),NA())</f>
        <v>1.7410768996611869E-2</v>
      </c>
      <c r="P2186" s="44">
        <f>IFERROR(_xll.qlIndexFixing(ONIndex6M,I2186,TRUE,_xll.ohTrigger(RecalcTrigger,Trigger6M)),NA())</f>
        <v>1.7551804996610576E-2</v>
      </c>
      <c r="Q2186" s="178">
        <f>IFERROR(_xll.qlIndexFixing(ONIndex1Y,I2186,TRUE,_xll.ohTrigger(RecalcTrigger,Trigger1Y)),NA())</f>
        <v>1.7773698610904498E-2</v>
      </c>
    </row>
    <row r="2187" spans="2:17" x14ac:dyDescent="0.2">
      <c r="B2187" s="39" t="s">
        <v>42</v>
      </c>
      <c r="D2187" s="42">
        <f>_xll.qlCalendarAdvance(Calendar,$D2186,B2187,"f",FALSE)</f>
        <v>54729</v>
      </c>
      <c r="E2187" s="172">
        <f>_xll.qlInterestRateIndexValueDate(IndexON,D2187)</f>
        <v>54729</v>
      </c>
      <c r="F2187" s="188">
        <f>IFERROR(_xll.qlIndexFixing(IndexON,D2187,TRUE,_xll.ohTrigger(RecalcTrigger,TriggerON)),NA())</f>
        <v>1.6728295801188287E-2</v>
      </c>
      <c r="H2187" s="42">
        <f>_xll.qlCalendarAdvance(Calendar,$H2186,B2187,"f",FALSE)</f>
        <v>54729</v>
      </c>
      <c r="I2187" s="172">
        <f>_xll.qlInterestRateIndexValueDate(Index1M,$H2187)</f>
        <v>54729</v>
      </c>
      <c r="J2187" s="177">
        <f>IFERROR(_xll.qlIndexFixing(Index1M,$H2187,TRUE,_xll.ohTrigger(RecalcTrigger,Trigger1M)),NA())</f>
        <v>1.7143333569743256E-2</v>
      </c>
      <c r="K2187" s="44">
        <f>IFERROR(_xll.qlIndexFixing(Index3M,H2187,TRUE,_xll.ohTrigger(RecalcTrigger,Trigger3M)),NA())</f>
        <v>1.7404283931523105E-2</v>
      </c>
      <c r="L2187" s="44">
        <f>IFERROR(_xll.qlIndexFixing(Index6M,$H2187,TRUE,_xll.ohTrigger(RecalcTrigger,Trigger6M)),NA())</f>
        <v>1.7544899802209704E-2</v>
      </c>
      <c r="M2187" s="178">
        <f>IFERROR(_xll.qlIndexFixing(Index1Y,$H2187,TRUE,_xll.ohTrigger(RecalcTrigger,Trigger1Y)),NA())</f>
        <v>1.7766536324385074E-2</v>
      </c>
      <c r="N2187" s="177">
        <f>IFERROR(_xll.qlIndexFixing(ONIndex1M,I2187,TRUE,_xll.ohTrigger(RecalcTrigger,Trigger1M)),NA())</f>
        <v>1.7144296702885642E-2</v>
      </c>
      <c r="O2187" s="44">
        <f>IFERROR(_xll.qlIndexFixing(ONIndex3M,I2187,TRUE,_xll.ohTrigger(RecalcTrigger,Trigger3M)),NA())</f>
        <v>1.7404838893412267E-2</v>
      </c>
      <c r="P2187" s="44">
        <f>IFERROR(_xll.qlIndexFixing(ONIndex6M,I2187,TRUE,_xll.ohTrigger(RecalcTrigger,Trigger6M)),NA())</f>
        <v>1.7545774184573038E-2</v>
      </c>
      <c r="Q2187" s="178">
        <f>IFERROR(_xll.qlIndexFixing(ONIndex1Y,I2187,TRUE,_xll.ohTrigger(RecalcTrigger,Trigger1Y)),NA())</f>
        <v>1.776750300187202E-2</v>
      </c>
    </row>
    <row r="2188" spans="2:17" x14ac:dyDescent="0.2">
      <c r="B2188" s="39" t="s">
        <v>42</v>
      </c>
      <c r="D2188" s="42">
        <f>_xll.qlCalendarAdvance(Calendar,$D2187,B2188,"f",FALSE)</f>
        <v>54736</v>
      </c>
      <c r="E2188" s="172">
        <f>_xll.qlInterestRateIndexValueDate(IndexON,D2188)</f>
        <v>54736</v>
      </c>
      <c r="F2188" s="188">
        <f>IFERROR(_xll.qlIndexFixing(IndexON,D2188,TRUE,_xll.ohTrigger(RecalcTrigger,TriggerON)),NA())</f>
        <v>1.6722580417304345E-2</v>
      </c>
      <c r="H2188" s="42">
        <f>_xll.qlCalendarAdvance(Calendar,$H2187,B2188,"f",FALSE)</f>
        <v>54736</v>
      </c>
      <c r="I2188" s="172">
        <f>_xll.qlInterestRateIndexValueDate(Index1M,$H2188)</f>
        <v>54736</v>
      </c>
      <c r="J2188" s="177">
        <f>IFERROR(_xll.qlIndexFixing(Index1M,$H2188,TRUE,_xll.ohTrigger(RecalcTrigger,Trigger1M)),NA())</f>
        <v>1.7137239136294245E-2</v>
      </c>
      <c r="K2188" s="44">
        <f>IFERROR(_xll.qlIndexFixing(Index3M,H2188,TRUE,_xll.ohTrigger(RecalcTrigger,Trigger3M)),NA())</f>
        <v>1.7398409288157786E-2</v>
      </c>
      <c r="L2188" s="44">
        <f>IFERROR(_xll.qlIndexFixing(Index6M,$H2188,TRUE,_xll.ohTrigger(RecalcTrigger,Trigger6M)),NA())</f>
        <v>1.7538961215954687E-2</v>
      </c>
      <c r="M2188" s="178">
        <f>IFERROR(_xll.qlIndexFixing(Index1Y,$H2188,TRUE,_xll.ohTrigger(RecalcTrigger,Trigger1Y)),NA())</f>
        <v>1.7760501072483281E-2</v>
      </c>
      <c r="N2188" s="177">
        <f>IFERROR(_xll.qlIndexFixing(ONIndex1M,I2188,TRUE,_xll.ohTrigger(RecalcTrigger,Trigger1M)),NA())</f>
        <v>1.7138192916695827E-2</v>
      </c>
      <c r="O2188" s="44">
        <f>IFERROR(_xll.qlIndexFixing(ONIndex3M,I2188,TRUE,_xll.ohTrigger(RecalcTrigger,Trigger3M)),NA())</f>
        <v>1.7398919568233362E-2</v>
      </c>
      <c r="P2188" s="44">
        <f>IFERROR(_xll.qlIndexFixing(ONIndex6M,I2188,TRUE,_xll.ohTrigger(RecalcTrigger,Trigger6M)),NA())</f>
        <v>1.7539753635020805E-2</v>
      </c>
      <c r="Q2188" s="178">
        <f>IFERROR(_xll.qlIndexFixing(ONIndex1Y,I2188,TRUE,_xll.ohTrigger(RecalcTrigger,Trigger1Y)),NA())</f>
        <v>1.7761317222780848E-2</v>
      </c>
    </row>
    <row r="2189" spans="2:17" x14ac:dyDescent="0.2">
      <c r="B2189" s="39" t="s">
        <v>42</v>
      </c>
      <c r="D2189" s="42">
        <f>_xll.qlCalendarAdvance(Calendar,$D2188,B2189,"f",FALSE)</f>
        <v>54743</v>
      </c>
      <c r="E2189" s="172">
        <f>_xll.qlInterestRateIndexValueDate(IndexON,D2189)</f>
        <v>54743</v>
      </c>
      <c r="F2189" s="188">
        <f>IFERROR(_xll.qlIndexFixing(IndexON,D2189,TRUE,_xll.ohTrigger(RecalcTrigger,TriggerON)),NA())</f>
        <v>1.6716874371005552E-2</v>
      </c>
      <c r="H2189" s="42">
        <f>_xll.qlCalendarAdvance(Calendar,$H2188,B2189,"f",FALSE)</f>
        <v>54743</v>
      </c>
      <c r="I2189" s="172">
        <f>_xll.qlInterestRateIndexValueDate(Index1M,$H2189)</f>
        <v>54743</v>
      </c>
      <c r="J2189" s="177">
        <f>IFERROR(_xll.qlIndexFixing(Index1M,$H2189,TRUE,_xll.ohTrigger(RecalcTrigger,Trigger1M)),NA())</f>
        <v>1.7131153233663286E-2</v>
      </c>
      <c r="K2189" s="44">
        <f>IFERROR(_xll.qlIndexFixing(Index3M,H2189,TRUE,_xll.ohTrigger(RecalcTrigger,Trigger3M)),NA())</f>
        <v>1.7392545478202133E-2</v>
      </c>
      <c r="L2189" s="44">
        <f>IFERROR(_xll.qlIndexFixing(Index6M,$H2189,TRUE,_xll.ohTrigger(RecalcTrigger,Trigger6M)),NA())</f>
        <v>1.753303204139994E-2</v>
      </c>
      <c r="M2189" s="178">
        <f>IFERROR(_xll.qlIndexFixing(Index1Y,$H2189,TRUE,_xll.ohTrigger(RecalcTrigger,Trigger1Y)),NA())</f>
        <v>1.7754475860205732E-2</v>
      </c>
      <c r="N2189" s="177">
        <f>IFERROR(_xll.qlIndexFixing(ONIndex1M,I2189,TRUE,_xll.ohTrigger(RecalcTrigger,Trigger1M)),NA())</f>
        <v>1.7132097646687106E-2</v>
      </c>
      <c r="O2189" s="44">
        <f>IFERROR(_xll.qlIndexFixing(ONIndex3M,I2189,TRUE,_xll.ohTrigger(RecalcTrigger,Trigger3M)),NA())</f>
        <v>1.7393011021237248E-2</v>
      </c>
      <c r="P2189" s="44">
        <f>IFERROR(_xll.qlIndexFixing(ONIndex6M,I2189,TRUE,_xll.ohTrigger(RecalcTrigger,Trigger6M)),NA())</f>
        <v>1.7533743348034925E-2</v>
      </c>
      <c r="Q2189" s="178">
        <f>IFERROR(_xll.qlIndexFixing(ONIndex1Y,I2189,TRUE,_xll.ohTrigger(RecalcTrigger,Trigger1Y)),NA())</f>
        <v>1.7755141273549935E-2</v>
      </c>
    </row>
    <row r="2190" spans="2:17" x14ac:dyDescent="0.2">
      <c r="B2190" s="39" t="s">
        <v>42</v>
      </c>
      <c r="D2190" s="42">
        <f>_xll.qlCalendarAdvance(Calendar,$D2189,B2190,"f",FALSE)</f>
        <v>54750</v>
      </c>
      <c r="E2190" s="172">
        <f>_xll.qlInterestRateIndexValueDate(IndexON,D2190)</f>
        <v>54750</v>
      </c>
      <c r="F2190" s="188">
        <f>IFERROR(_xll.qlIndexFixing(IndexON,D2190,TRUE,_xll.ohTrigger(RecalcTrigger,TriggerON)),NA())</f>
        <v>1.6711177662372956E-2</v>
      </c>
      <c r="H2190" s="42">
        <f>_xll.qlCalendarAdvance(Calendar,$H2189,B2190,"f",FALSE)</f>
        <v>54750</v>
      </c>
      <c r="I2190" s="172">
        <f>_xll.qlInterestRateIndexValueDate(Index1M,$H2190)</f>
        <v>54750</v>
      </c>
      <c r="J2190" s="177">
        <f>IFERROR(_xll.qlIndexFixing(Index1M,$H2190,TRUE,_xll.ohTrigger(RecalcTrigger,Trigger1M)),NA())</f>
        <v>1.7125075861850379E-2</v>
      </c>
      <c r="K2190" s="44">
        <f>IFERROR(_xll.qlIndexFixing(Index3M,H2190,TRUE,_xll.ohTrigger(RecalcTrigger,Trigger3M)),NA())</f>
        <v>1.7386692501607695E-2</v>
      </c>
      <c r="L2190" s="44">
        <f>IFERROR(_xll.qlIndexFixing(Index6M,$H2190,TRUE,_xll.ohTrigger(RecalcTrigger,Trigger6M)),NA())</f>
        <v>1.7527113235233354E-2</v>
      </c>
      <c r="M2190" s="178">
        <f>IFERROR(_xll.qlIndexFixing(Index1Y,$H2190,TRUE,_xll.ohTrigger(RecalcTrigger,Trigger1Y)),NA())</f>
        <v>1.7748460687374124E-2</v>
      </c>
      <c r="N2190" s="177">
        <f>IFERROR(_xll.qlIndexFixing(ONIndex1M,I2190,TRUE,_xll.ohTrigger(RecalcTrigger,Trigger1M)),NA())</f>
        <v>1.7126010892940524E-2</v>
      </c>
      <c r="O2190" s="44">
        <f>IFERROR(_xll.qlIndexFixing(ONIndex3M,I2190,TRUE,_xll.ohTrigger(RecalcTrigger,Trigger3M)),NA())</f>
        <v>1.7387113252342878E-2</v>
      </c>
      <c r="P2190" s="44">
        <f>IFERROR(_xll.qlIndexFixing(ONIndex6M,I2190,TRUE,_xll.ohTrigger(RecalcTrigger,Trigger6M)),NA())</f>
        <v>1.7527743323615397E-2</v>
      </c>
      <c r="Q2190" s="178">
        <f>IFERROR(_xll.qlIndexFixing(ONIndex1Y,I2190,TRUE,_xll.ohTrigger(RecalcTrigger,Trigger1Y)),NA())</f>
        <v>1.7748975154179281E-2</v>
      </c>
    </row>
    <row r="2191" spans="2:17" x14ac:dyDescent="0.2">
      <c r="B2191" s="39" t="s">
        <v>42</v>
      </c>
      <c r="D2191" s="42">
        <f>_xll.qlCalendarAdvance(Calendar,$D2190,B2191,"f",FALSE)</f>
        <v>54757</v>
      </c>
      <c r="E2191" s="172">
        <f>_xll.qlInterestRateIndexValueDate(IndexON,D2191)</f>
        <v>54757</v>
      </c>
      <c r="F2191" s="188">
        <f>IFERROR(_xll.qlIndexFixing(IndexON,D2191,TRUE,_xll.ohTrigger(RecalcTrigger,TriggerON)),NA())</f>
        <v>1.6705490291325509E-2</v>
      </c>
      <c r="H2191" s="42">
        <f>_xll.qlCalendarAdvance(Calendar,$H2190,B2191,"f",FALSE)</f>
        <v>54757</v>
      </c>
      <c r="I2191" s="172">
        <f>_xll.qlInterestRateIndexValueDate(Index1M,$H2191)</f>
        <v>54757</v>
      </c>
      <c r="J2191" s="177">
        <f>IFERROR(_xll.qlIndexFixing(Index1M,$H2191,TRUE,_xll.ohTrigger(RecalcTrigger,Trigger1M)),NA())</f>
        <v>1.7118975551408309E-2</v>
      </c>
      <c r="K2191" s="44">
        <f>IFERROR(_xll.qlIndexFixing(Index3M,H2191,TRUE,_xll.ohTrigger(RecalcTrigger,Trigger3M)),NA())</f>
        <v>1.738085443502424E-2</v>
      </c>
      <c r="L2191" s="44">
        <f>IFERROR(_xll.qlIndexFixing(Index6M,$H2191,TRUE,_xll.ohTrigger(RecalcTrigger,Trigger6M)),NA())</f>
        <v>1.7521205669752616E-2</v>
      </c>
      <c r="M2191" s="178">
        <f>IFERROR(_xll.qlIndexFixing(Index1Y,$H2191,TRUE,_xll.ohTrigger(RecalcTrigger,Trigger1Y)),NA())</f>
        <v>1.7742455553811487E-2</v>
      </c>
      <c r="N2191" s="177">
        <f>IFERROR(_xll.qlIndexFixing(ONIndex1M,I2191,TRUE,_xll.ohTrigger(RecalcTrigger,Trigger1M)),NA())</f>
        <v>1.7119932655618175E-2</v>
      </c>
      <c r="O2191" s="44">
        <f>IFERROR(_xll.qlIndexFixing(ONIndex3M,I2191,TRUE,_xll.ohTrigger(RecalcTrigger,Trigger3M)),NA())</f>
        <v>1.73812262616313E-2</v>
      </c>
      <c r="P2191" s="44">
        <f>IFERROR(_xll.qlIndexFixing(ONIndex6M,I2191,TRUE,_xll.ohTrigger(RecalcTrigger,Trigger6M)),NA())</f>
        <v>1.7521753561600129E-2</v>
      </c>
      <c r="Q2191" s="178">
        <f>IFERROR(_xll.qlIndexFixing(ONIndex1Y,I2191,TRUE,_xll.ohTrigger(RecalcTrigger,Trigger1Y)),NA())</f>
        <v>1.7742818864830978E-2</v>
      </c>
    </row>
    <row r="2192" spans="2:17" x14ac:dyDescent="0.2">
      <c r="B2192" s="39" t="s">
        <v>42</v>
      </c>
      <c r="D2192" s="42">
        <f>_xll.qlCalendarAdvance(Calendar,$D2191,B2192,"f",FALSE)</f>
        <v>54764</v>
      </c>
      <c r="E2192" s="172">
        <f>_xll.qlInterestRateIndexValueDate(IndexON,D2192)</f>
        <v>54764</v>
      </c>
      <c r="F2192" s="188">
        <f>IFERROR(_xll.qlIndexFixing(IndexON,D2192,TRUE,_xll.ohTrigger(RecalcTrigger,TriggerON)),NA())</f>
        <v>1.6699812257863211E-2</v>
      </c>
      <c r="H2192" s="42">
        <f>_xll.qlCalendarAdvance(Calendar,$H2191,B2192,"f",FALSE)</f>
        <v>54764</v>
      </c>
      <c r="I2192" s="172">
        <f>_xll.qlInterestRateIndexValueDate(Index1M,$H2192)</f>
        <v>54764</v>
      </c>
      <c r="J2192" s="177">
        <f>IFERROR(_xll.qlIndexFixing(Index1M,$H2192,TRUE,_xll.ohTrigger(RecalcTrigger,Trigger1M)),NA())</f>
        <v>1.7112915566565919E-2</v>
      </c>
      <c r="K2192" s="44">
        <f>IFERROR(_xll.qlIndexFixing(Index3M,H2192,TRUE,_xll.ohTrigger(RecalcTrigger,Trigger3M)),NA())</f>
        <v>1.7375022131608082E-2</v>
      </c>
      <c r="L2192" s="44">
        <f>IFERROR(_xll.qlIndexFixing(Index6M,$H2192,TRUE,_xll.ohTrigger(RecalcTrigger,Trigger6M)),NA())</f>
        <v>1.7515308058842383E-2</v>
      </c>
      <c r="M2192" s="178">
        <f>IFERROR(_xll.qlIndexFixing(Index1Y,$H2192,TRUE,_xll.ohTrigger(RecalcTrigger,Trigger1Y)),NA())</f>
        <v>1.7736460459339964E-2</v>
      </c>
      <c r="N2192" s="177">
        <f>IFERROR(_xll.qlIndexFixing(ONIndex1M,I2192,TRUE,_xll.ohTrigger(RecalcTrigger,Trigger1M)),NA())</f>
        <v>1.7113862934639013E-2</v>
      </c>
      <c r="O2192" s="44">
        <f>IFERROR(_xll.qlIndexFixing(ONIndex3M,I2192,TRUE,_xll.ohTrigger(RecalcTrigger,Trigger3M)),NA())</f>
        <v>1.7375350048940419E-2</v>
      </c>
      <c r="P2192" s="44">
        <f>IFERROR(_xll.qlIndexFixing(ONIndex6M,I2192,TRUE,_xll.ohTrigger(RecalcTrigger,Trigger6M)),NA())</f>
        <v>1.7515774062151213E-2</v>
      </c>
      <c r="Q2192" s="178">
        <f>IFERROR(_xll.qlIndexFixing(ONIndex1Y,I2192,TRUE,_xll.ohTrigger(RecalcTrigger,Trigger1Y)),NA())</f>
        <v>1.7736672405261888E-2</v>
      </c>
    </row>
    <row r="2193" spans="2:17" x14ac:dyDescent="0.2">
      <c r="B2193" s="39" t="s">
        <v>42</v>
      </c>
      <c r="D2193" s="42">
        <f>_xll.qlCalendarAdvance(Calendar,$D2192,B2193,"f",FALSE)</f>
        <v>54771</v>
      </c>
      <c r="E2193" s="172">
        <f>_xll.qlInterestRateIndexValueDate(IndexON,D2193)</f>
        <v>54771</v>
      </c>
      <c r="F2193" s="188">
        <f>IFERROR(_xll.qlIndexFixing(IndexON,D2193,TRUE,_xll.ohTrigger(RecalcTrigger,TriggerON)),NA())</f>
        <v>1.6694143561986063E-2</v>
      </c>
      <c r="H2193" s="42">
        <f>_xll.qlCalendarAdvance(Calendar,$H2192,B2193,"f",FALSE)</f>
        <v>54771</v>
      </c>
      <c r="I2193" s="172">
        <f>_xll.qlInterestRateIndexValueDate(Index1M,$H2193)</f>
        <v>54771</v>
      </c>
      <c r="J2193" s="177">
        <f>IFERROR(_xll.qlIndexFixing(Index1M,$H2193,TRUE,_xll.ohTrigger(RecalcTrigger,Trigger1M)),NA())</f>
        <v>1.7106864113002759E-2</v>
      </c>
      <c r="K2193" s="44">
        <f>IFERROR(_xll.qlIndexFixing(Index3M,H2193,TRUE,_xll.ohTrigger(RecalcTrigger,Trigger3M)),NA())</f>
        <v>1.7369200660202953E-2</v>
      </c>
      <c r="L2193" s="44">
        <f>IFERROR(_xll.qlIndexFixing(Index6M,$H2193,TRUE,_xll.ohTrigger(RecalcTrigger,Trigger6M)),NA())</f>
        <v>1.7509420816630837E-2</v>
      </c>
      <c r="M2193" s="178">
        <f>IFERROR(_xll.qlIndexFixing(Index1Y,$H2193,TRUE,_xll.ohTrigger(RecalcTrigger,Trigger1Y)),NA())</f>
        <v>1.773047540378303E-2</v>
      </c>
      <c r="N2193" s="177">
        <f>IFERROR(_xll.qlIndexFixing(ONIndex1M,I2193,TRUE,_xll.ohTrigger(RecalcTrigger,Trigger1M)),NA())</f>
        <v>1.7107801729678851E-2</v>
      </c>
      <c r="O2193" s="44">
        <f>IFERROR(_xll.qlIndexFixing(ONIndex3M,I2193,TRUE,_xll.ohTrigger(RecalcTrigger,Trigger3M)),NA())</f>
        <v>1.7369484614270236E-2</v>
      </c>
      <c r="P2193" s="44">
        <f>IFERROR(_xll.qlIndexFixing(ONIndex6M,I2193,TRUE,_xll.ohTrigger(RecalcTrigger,Trigger6M)),NA())</f>
        <v>1.7509804825187603E-2</v>
      </c>
      <c r="Q2193" s="178">
        <f>IFERROR(_xll.qlIndexFixing(ONIndex1Y,I2193,TRUE,_xll.ohTrigger(RecalcTrigger,Trigger1Y)),NA())</f>
        <v>1.7730535775634104E-2</v>
      </c>
    </row>
    <row r="2194" spans="2:17" x14ac:dyDescent="0.2">
      <c r="B2194" s="39" t="s">
        <v>42</v>
      </c>
      <c r="D2194" s="42">
        <f>_xll.qlCalendarAdvance(Calendar,$D2193,B2194,"f",FALSE)</f>
        <v>54778</v>
      </c>
      <c r="E2194" s="172">
        <f>_xll.qlInterestRateIndexValueDate(IndexON,D2194)</f>
        <v>54778</v>
      </c>
      <c r="F2194" s="188">
        <f>IFERROR(_xll.qlIndexFixing(IndexON,D2194,TRUE,_xll.ohTrigger(RecalcTrigger,TriggerON)),NA())</f>
        <v>1.6688484203694065E-2</v>
      </c>
      <c r="H2194" s="42">
        <f>_xll.qlCalendarAdvance(Calendar,$H2193,B2194,"f",FALSE)</f>
        <v>54778</v>
      </c>
      <c r="I2194" s="172">
        <f>_xll.qlInterestRateIndexValueDate(Index1M,$H2194)</f>
        <v>54778</v>
      </c>
      <c r="J2194" s="177">
        <f>IFERROR(_xll.qlIndexFixing(Index1M,$H2194,TRUE,_xll.ohTrigger(RecalcTrigger,Trigger1M)),NA())</f>
        <v>1.7100821190697914E-2</v>
      </c>
      <c r="K2194" s="44">
        <f>IFERROR(_xll.qlIndexFixing(Index3M,H2194,TRUE,_xll.ohTrigger(RecalcTrigger,Trigger3M)),NA())</f>
        <v>1.7363390020762925E-2</v>
      </c>
      <c r="L2194" s="44">
        <f>IFERROR(_xll.qlIndexFixing(Index6M,$H2194,TRUE,_xll.ohTrigger(RecalcTrigger,Trigger6M)),NA())</f>
        <v>1.75035439430298E-2</v>
      </c>
      <c r="M2194" s="178">
        <f>IFERROR(_xll.qlIndexFixing(Index1Y,$H2194,TRUE,_xll.ohTrigger(RecalcTrigger,Trigger1Y)),NA())</f>
        <v>1.7724500386963715E-2</v>
      </c>
      <c r="N2194" s="177">
        <f>IFERROR(_xll.qlIndexFixing(ONIndex1M,I2194,TRUE,_xll.ohTrigger(RecalcTrigger,Trigger1M)),NA())</f>
        <v>1.7101749041305014E-2</v>
      </c>
      <c r="O2194" s="44">
        <f>IFERROR(_xll.qlIndexFixing(ONIndex3M,I2194,TRUE,_xll.ohTrigger(RecalcTrigger,Trigger3M)),NA())</f>
        <v>1.7363629957944937E-2</v>
      </c>
      <c r="P2194" s="44">
        <f>IFERROR(_xll.qlIndexFixing(ONIndex6M,I2194,TRUE,_xll.ohTrigger(RecalcTrigger,Trigger6M)),NA())</f>
        <v>1.7503845850709299E-2</v>
      </c>
      <c r="Q2194" s="178">
        <f>IFERROR(_xll.qlIndexFixing(ONIndex1Y,I2194,TRUE,_xll.ohTrigger(RecalcTrigger,Trigger1Y)),NA())</f>
        <v>1.7724408975947625E-2</v>
      </c>
    </row>
    <row r="2195" spans="2:17" x14ac:dyDescent="0.2">
      <c r="B2195" s="39" t="s">
        <v>42</v>
      </c>
      <c r="D2195" s="42">
        <f>_xll.qlCalendarAdvance(Calendar,$D2194,B2195,"f",FALSE)</f>
        <v>54786</v>
      </c>
      <c r="E2195" s="172">
        <f>_xll.qlInterestRateIndexValueDate(IndexON,D2195)</f>
        <v>54786</v>
      </c>
      <c r="F2195" s="188">
        <f>IFERROR(_xll.qlIndexFixing(IndexON,D2195,TRUE,_xll.ohTrigger(RecalcTrigger,TriggerON)),NA())</f>
        <v>1.6682027799400645E-2</v>
      </c>
      <c r="H2195" s="42">
        <f>_xll.qlCalendarAdvance(Calendar,$H2194,B2195,"f",FALSE)</f>
        <v>54786</v>
      </c>
      <c r="I2195" s="172">
        <f>_xll.qlInterestRateIndexValueDate(Index1M,$H2195)</f>
        <v>54786</v>
      </c>
      <c r="J2195" s="177">
        <f>IFERROR(_xll.qlIndexFixing(Index1M,$H2195,TRUE,_xll.ohTrigger(RecalcTrigger,Trigger1M)),NA())</f>
        <v>1.7093865294627173E-2</v>
      </c>
      <c r="K2195" s="44">
        <f>IFERROR(_xll.qlIndexFixing(Index3M,H2195,TRUE,_xll.ohTrigger(RecalcTrigger,Trigger3M)),NA())</f>
        <v>1.735676255354526E-2</v>
      </c>
      <c r="L2195" s="44">
        <f>IFERROR(_xll.qlIndexFixing(Index6M,$H2195,TRUE,_xll.ohTrigger(RecalcTrigger,Trigger6M)),NA())</f>
        <v>1.7496840212197481E-2</v>
      </c>
      <c r="M2195" s="178">
        <f>IFERROR(_xll.qlIndexFixing(Index1Y,$H2195,TRUE,_xll.ohTrigger(RecalcTrigger,Trigger1Y)),NA())</f>
        <v>1.7717684088418784E-2</v>
      </c>
      <c r="N2195" s="177">
        <f>IFERROR(_xll.qlIndexFixing(ONIndex1M,I2195,TRUE,_xll.ohTrigger(RecalcTrigger,Trigger1M)),NA())</f>
        <v>1.7094842111110564E-2</v>
      </c>
      <c r="O2195" s="44">
        <f>IFERROR(_xll.qlIndexFixing(ONIndex3M,I2195,TRUE,_xll.ohTrigger(RecalcTrigger,Trigger3M)),NA())</f>
        <v>1.7356952119651492E-2</v>
      </c>
      <c r="P2195" s="44">
        <f>IFERROR(_xll.qlIndexFixing(ONIndex6M,I2195,TRUE,_xll.ohTrigger(RecalcTrigger,Trigger6M)),NA())</f>
        <v>1.7497048160446393E-2</v>
      </c>
      <c r="Q2195" s="178">
        <f>IFERROR(_xll.qlIndexFixing(ONIndex1Y,I2195,TRUE,_xll.ohTrigger(RecalcTrigger,Trigger1Y)),NA())</f>
        <v>1.7717418955728315E-2</v>
      </c>
    </row>
    <row r="2196" spans="2:17" x14ac:dyDescent="0.2">
      <c r="B2196" s="39" t="s">
        <v>42</v>
      </c>
      <c r="D2196" s="42">
        <f>_xll.qlCalendarAdvance(Calendar,$D2195,B2196,"f",FALSE)</f>
        <v>54793</v>
      </c>
      <c r="E2196" s="172">
        <f>_xll.qlInterestRateIndexValueDate(IndexON,D2196)</f>
        <v>54793</v>
      </c>
      <c r="F2196" s="188">
        <f>IFERROR(_xll.qlIndexFixing(IndexON,D2196,TRUE,_xll.ohTrigger(RecalcTrigger,TriggerON)),NA())</f>
        <v>1.6676388450300728E-2</v>
      </c>
      <c r="H2196" s="42">
        <f>_xll.qlCalendarAdvance(Calendar,$H2195,B2196,"f",FALSE)</f>
        <v>54793</v>
      </c>
      <c r="I2196" s="172">
        <f>_xll.qlInterestRateIndexValueDate(Index1M,$H2196)</f>
        <v>54793</v>
      </c>
      <c r="J2196" s="177">
        <f>IFERROR(_xll.qlIndexFixing(Index1M,$H2196,TRUE,_xll.ohTrigger(RecalcTrigger,Trigger1M)),NA())</f>
        <v>1.7087841308624219E-2</v>
      </c>
      <c r="K2196" s="44">
        <f>IFERROR(_xll.qlIndexFixing(Index3M,H2196,TRUE,_xll.ohTrigger(RecalcTrigger,Trigger3M)),NA())</f>
        <v>1.7350975125299893E-2</v>
      </c>
      <c r="L2196" s="44">
        <f>IFERROR(_xll.qlIndexFixing(Index6M,$H2196,TRUE,_xll.ohTrigger(RecalcTrigger,Trigger6M)),NA())</f>
        <v>1.7490982318847312E-2</v>
      </c>
      <c r="M2196" s="178">
        <f>IFERROR(_xll.qlIndexFixing(Index1Y,$H2196,TRUE,_xll.ohTrigger(RecalcTrigger,Trigger1Y)),NA())</f>
        <v>1.7711730582586682E-2</v>
      </c>
      <c r="N2196" s="177">
        <f>IFERROR(_xll.qlIndexFixing(ONIndex1M,I2196,TRUE,_xll.ohTrigger(RecalcTrigger,Trigger1M)),NA())</f>
        <v>1.7088807671846729E-2</v>
      </c>
      <c r="O2196" s="44">
        <f>IFERROR(_xll.qlIndexFixing(ONIndex3M,I2196,TRUE,_xll.ohTrigger(RecalcTrigger,Trigger3M)),NA())</f>
        <v>1.7351120559084832E-2</v>
      </c>
      <c r="P2196" s="44">
        <f>IFERROR(_xll.qlIndexFixing(ONIndex6M,I2196,TRUE,_xll.ohTrigger(RecalcTrigger,Trigger6M)),NA())</f>
        <v>1.7491111177065921E-2</v>
      </c>
      <c r="Q2196" s="178">
        <f>IFERROR(_xll.qlIndexFixing(ONIndex1Y,I2196,TRUE,_xll.ohTrigger(RecalcTrigger,Trigger1Y)),NA())</f>
        <v>1.7711313220132308E-2</v>
      </c>
    </row>
    <row r="2197" spans="2:17" x14ac:dyDescent="0.2">
      <c r="B2197" s="39" t="s">
        <v>42</v>
      </c>
      <c r="D2197" s="42">
        <f>_xll.qlCalendarAdvance(Calendar,$D2196,B2197,"f",FALSE)</f>
        <v>54800</v>
      </c>
      <c r="E2197" s="172">
        <f>_xll.qlInterestRateIndexValueDate(IndexON,D2197)</f>
        <v>54800</v>
      </c>
      <c r="F2197" s="188">
        <f>IFERROR(_xll.qlIndexFixing(IndexON,D2197,TRUE,_xll.ohTrigger(RecalcTrigger,TriggerON)),NA())</f>
        <v>1.667075843878596E-2</v>
      </c>
      <c r="H2197" s="42">
        <f>_xll.qlCalendarAdvance(Calendar,$H2196,B2197,"f",FALSE)</f>
        <v>54800</v>
      </c>
      <c r="I2197" s="172">
        <f>_xll.qlInterestRateIndexValueDate(Index1M,$H2197)</f>
        <v>54800</v>
      </c>
      <c r="J2197" s="177">
        <f>IFERROR(_xll.qlIndexFixing(Index1M,$H2197,TRUE,_xll.ohTrigger(RecalcTrigger,Trigger1M)),NA())</f>
        <v>1.7081825854837245E-2</v>
      </c>
      <c r="K2197" s="44">
        <f>IFERROR(_xll.qlIndexFixing(Index3M,H2197,TRUE,_xll.ohTrigger(RecalcTrigger,Trigger3M)),NA())</f>
        <v>1.7345198528875543E-2</v>
      </c>
      <c r="L2197" s="44">
        <f>IFERROR(_xll.qlIndexFixing(Index6M,$H2197,TRUE,_xll.ohTrigger(RecalcTrigger,Trigger6M)),NA())</f>
        <v>1.7485137569971325E-2</v>
      </c>
      <c r="M2197" s="178">
        <f>IFERROR(_xll.qlIndexFixing(Index1Y,$H2197,TRUE,_xll.ohTrigger(RecalcTrigger,Trigger1Y)),NA())</f>
        <v>1.7705787114939087E-2</v>
      </c>
      <c r="N2197" s="177">
        <f>IFERROR(_xll.qlIndexFixing(ONIndex1M,I2197,TRUE,_xll.ohTrigger(RecalcTrigger,Trigger1M)),NA())</f>
        <v>1.7082781748845033E-2</v>
      </c>
      <c r="O2197" s="44">
        <f>IFERROR(_xll.qlIndexFixing(ONIndex3M,I2197,TRUE,_xll.ohTrigger(RecalcTrigger,Trigger3M)),NA())</f>
        <v>1.7345299776782008E-2</v>
      </c>
      <c r="P2197" s="44">
        <f>IFERROR(_xll.qlIndexFixing(ONIndex6M,I2197,TRUE,_xll.ohTrigger(RecalcTrigger,Trigger6M)),NA())</f>
        <v>1.7485184456251801E-2</v>
      </c>
      <c r="Q2197" s="178">
        <f>IFERROR(_xll.qlIndexFixing(ONIndex1Y,I2197,TRUE,_xll.ohTrigger(RecalcTrigger,Trigger1Y)),NA())</f>
        <v>1.7705217314315513E-2</v>
      </c>
    </row>
    <row r="2198" spans="2:17" x14ac:dyDescent="0.2">
      <c r="B2198" s="39" t="s">
        <v>42</v>
      </c>
      <c r="D2198" s="42">
        <f>_xll.qlCalendarAdvance(Calendar,$D2197,B2198,"f",FALSE)</f>
        <v>54807</v>
      </c>
      <c r="E2198" s="172">
        <f>_xll.qlInterestRateIndexValueDate(IndexON,D2198)</f>
        <v>54807</v>
      </c>
      <c r="F2198" s="188">
        <f>IFERROR(_xll.qlIndexFixing(IndexON,D2198,TRUE,_xll.ohTrigger(RecalcTrigger,TriggerON)),NA())</f>
        <v>1.6665137764856341E-2</v>
      </c>
      <c r="H2198" s="42">
        <f>_xll.qlCalendarAdvance(Calendar,$H2197,B2198,"f",FALSE)</f>
        <v>54807</v>
      </c>
      <c r="I2198" s="172">
        <f>_xll.qlInterestRateIndexValueDate(Index1M,$H2198)</f>
        <v>54807</v>
      </c>
      <c r="J2198" s="177">
        <f>IFERROR(_xll.qlIndexFixing(Index1M,$H2198,TRUE,_xll.ohTrigger(RecalcTrigger,Trigger1M)),NA())</f>
        <v>1.7075818933246601E-2</v>
      </c>
      <c r="K2198" s="44">
        <f>IFERROR(_xll.qlIndexFixing(Index3M,H2198,TRUE,_xll.ohTrigger(RecalcTrigger,Trigger3M)),NA())</f>
        <v>1.7339432764224488E-2</v>
      </c>
      <c r="L2198" s="44">
        <f>IFERROR(_xll.qlIndexFixing(Index6M,$H2198,TRUE,_xll.ohTrigger(RecalcTrigger,Trigger6M)),NA())</f>
        <v>1.7479303188750506E-2</v>
      </c>
      <c r="M2198" s="178">
        <f>IFERROR(_xll.qlIndexFixing(Index1Y,$H2198,TRUE,_xll.ohTrigger(RecalcTrigger,Trigger1Y)),NA())</f>
        <v>1.7699853685300138E-2</v>
      </c>
      <c r="N2198" s="177">
        <f>IFERROR(_xll.qlIndexFixing(ONIndex1M,I2198,TRUE,_xll.ohTrigger(RecalcTrigger,Trigger1M)),NA())</f>
        <v>1.7076764342024431E-2</v>
      </c>
      <c r="O2198" s="44">
        <f>IFERROR(_xll.qlIndexFixing(ONIndex3M,I2198,TRUE,_xll.ohTrigger(RecalcTrigger,Trigger3M)),NA())</f>
        <v>1.7339489772418837E-2</v>
      </c>
      <c r="P2198" s="44">
        <f>IFERROR(_xll.qlIndexFixing(ONIndex6M,I2198,TRUE,_xll.ohTrigger(RecalcTrigger,Trigger6M)),NA())</f>
        <v>1.7479267997841941E-2</v>
      </c>
      <c r="Q2198" s="178">
        <f>IFERROR(_xll.qlIndexFixing(ONIndex1Y,I2198,TRUE,_xll.ohTrigger(RecalcTrigger,Trigger1Y)),NA())</f>
        <v>1.7699131238440025E-2</v>
      </c>
    </row>
    <row r="2199" spans="2:17" x14ac:dyDescent="0.2">
      <c r="B2199" s="39" t="s">
        <v>42</v>
      </c>
      <c r="D2199" s="42">
        <f>_xll.qlCalendarAdvance(Calendar,$D2198,B2199,"f",FALSE)</f>
        <v>54814</v>
      </c>
      <c r="E2199" s="172">
        <f>_xll.qlInterestRateIndexValueDate(IndexON,D2199)</f>
        <v>54814</v>
      </c>
      <c r="F2199" s="188">
        <f>IFERROR(_xll.qlIndexFixing(IndexON,D2199,TRUE,_xll.ohTrigger(RecalcTrigger,TriggerON)),NA())</f>
        <v>1.6659526428511873E-2</v>
      </c>
      <c r="H2199" s="42">
        <f>_xll.qlCalendarAdvance(Calendar,$H2198,B2199,"f",FALSE)</f>
        <v>54814</v>
      </c>
      <c r="I2199" s="172">
        <f>_xll.qlInterestRateIndexValueDate(Index1M,$H2199)</f>
        <v>54814</v>
      </c>
      <c r="J2199" s="177">
        <f>IFERROR(_xll.qlIndexFixing(Index1M,$H2199,TRUE,_xll.ohTrigger(RecalcTrigger,Trigger1M)),NA())</f>
        <v>1.7069820543847373E-2</v>
      </c>
      <c r="K2199" s="44">
        <f>IFERROR(_xll.qlIndexFixing(Index3M,H2199,TRUE,_xll.ohTrigger(RecalcTrigger,Trigger3M)),NA())</f>
        <v>1.7333677831298099E-2</v>
      </c>
      <c r="L2199" s="44">
        <f>IFERROR(_xll.qlIndexFixing(Index6M,$H2199,TRUE,_xll.ohTrigger(RecalcTrigger,Trigger6M)),NA())</f>
        <v>1.7473479175097093E-2</v>
      </c>
      <c r="M2199" s="178">
        <f>IFERROR(_xll.qlIndexFixing(Index1Y,$H2199,TRUE,_xll.ohTrigger(RecalcTrigger,Trigger1Y)),NA())</f>
        <v>1.7693930293495086E-2</v>
      </c>
      <c r="N2199" s="177">
        <f>IFERROR(_xll.qlIndexFixing(ONIndex1M,I2199,TRUE,_xll.ohTrigger(RecalcTrigger,Trigger1M)),NA())</f>
        <v>1.7070755451628061E-2</v>
      </c>
      <c r="O2199" s="44">
        <f>IFERROR(_xll.qlIndexFixing(ONIndex3M,I2199,TRUE,_xll.ohTrigger(RecalcTrigger,Trigger3M)),NA())</f>
        <v>1.7333690546319502E-2</v>
      </c>
      <c r="P2199" s="44">
        <f>IFERROR(_xll.qlIndexFixing(ONIndex6M,I2199,TRUE,_xll.ohTrigger(RecalcTrigger,Trigger6M)),NA())</f>
        <v>1.7473361801998433E-2</v>
      </c>
      <c r="Q2199" s="178">
        <f>IFERROR(_xll.qlIndexFixing(ONIndex1Y,I2199,TRUE,_xll.ohTrigger(RecalcTrigger,Trigger1Y)),NA())</f>
        <v>1.7693054992586887E-2</v>
      </c>
    </row>
    <row r="2200" spans="2:17" x14ac:dyDescent="0.2">
      <c r="B2200" s="39" t="s">
        <v>42</v>
      </c>
      <c r="D2200" s="42">
        <f>_xll.qlCalendarAdvance(Calendar,$D2199,B2200,"f",FALSE)</f>
        <v>54821</v>
      </c>
      <c r="E2200" s="172">
        <f>_xll.qlInterestRateIndexValueDate(IndexON,D2200)</f>
        <v>54821</v>
      </c>
      <c r="F2200" s="188">
        <f>IFERROR(_xll.qlIndexFixing(IndexON,D2200,TRUE,_xll.ohTrigger(RecalcTrigger,TriggerON)),NA())</f>
        <v>1.66539244298336E-2</v>
      </c>
      <c r="H2200" s="42">
        <f>_xll.qlCalendarAdvance(Calendar,$H2199,B2200,"f",FALSE)</f>
        <v>54821</v>
      </c>
      <c r="I2200" s="172">
        <f>_xll.qlInterestRateIndexValueDate(Index1M,$H2200)</f>
        <v>54821</v>
      </c>
      <c r="J2200" s="177">
        <f>IFERROR(_xll.qlIndexFixing(Index1M,$H2200,TRUE,_xll.ohTrigger(RecalcTrigger,Trigger1M)),NA())</f>
        <v>1.7063973066356122E-2</v>
      </c>
      <c r="K2200" s="44">
        <f>IFERROR(_xll.qlIndexFixing(Index3M,H2200,TRUE,_xll.ohTrigger(RecalcTrigger,Trigger3M)),NA())</f>
        <v>1.7327933730053147E-2</v>
      </c>
      <c r="L2200" s="44">
        <f>IFERROR(_xll.qlIndexFixing(Index6M,$H2200,TRUE,_xll.ohTrigger(RecalcTrigger,Trigger6M)),NA())</f>
        <v>1.7467665528921088E-2</v>
      </c>
      <c r="M2200" s="178">
        <f>IFERROR(_xll.qlIndexFixing(Index1Y,$H2200,TRUE,_xll.ohTrigger(RecalcTrigger,Trigger1Y)),NA())</f>
        <v>1.7688016939348516E-2</v>
      </c>
      <c r="N2200" s="177">
        <f>IFERROR(_xll.qlIndexFixing(ONIndex1M,I2200,TRUE,_xll.ohTrigger(RecalcTrigger,Trigger1M)),NA())</f>
        <v>1.7064755077493832E-2</v>
      </c>
      <c r="O2200" s="44">
        <f>IFERROR(_xll.qlIndexFixing(ONIndex3M,I2200,TRUE,_xll.ohTrigger(RecalcTrigger,Trigger3M)),NA())</f>
        <v>1.732790209815982E-2</v>
      </c>
      <c r="P2200" s="44">
        <f>IFERROR(_xll.qlIndexFixing(ONIndex6M,I2200,TRUE,_xll.ohTrigger(RecalcTrigger,Trigger6M)),NA())</f>
        <v>1.7467465868640231E-2</v>
      </c>
      <c r="Q2200" s="178">
        <f>IFERROR(_xll.qlIndexFixing(ONIndex1Y,I2200,TRUE,_xll.ohTrigger(RecalcTrigger,Trigger1Y)),NA())</f>
        <v>1.7686988576512963E-2</v>
      </c>
    </row>
    <row r="2201" spans="2:17" x14ac:dyDescent="0.2">
      <c r="B2201" s="39" t="s">
        <v>42</v>
      </c>
      <c r="D2201" s="42">
        <f>_xll.qlCalendarAdvance(Calendar,$D2200,B2201,"f",FALSE)</f>
        <v>54828</v>
      </c>
      <c r="E2201" s="172">
        <f>_xll.qlInterestRateIndexValueDate(IndexON,D2201)</f>
        <v>54828</v>
      </c>
      <c r="F2201" s="188">
        <f>IFERROR(_xll.qlIndexFixing(IndexON,D2201,TRUE,_xll.ohTrigger(RecalcTrigger,TriggerON)),NA())</f>
        <v>1.664833176865943E-2</v>
      </c>
      <c r="H2201" s="42">
        <f>_xll.qlCalendarAdvance(Calendar,$H2200,B2201,"f",FALSE)</f>
        <v>54828</v>
      </c>
      <c r="I2201" s="172">
        <f>_xll.qlInterestRateIndexValueDate(Index1M,$H2201)</f>
        <v>54828</v>
      </c>
      <c r="J2201" s="177">
        <f>IFERROR(_xll.qlIndexFixing(Index1M,$H2201,TRUE,_xll.ohTrigger(RecalcTrigger,Trigger1M)),NA())</f>
        <v>1.7057990091628211E-2</v>
      </c>
      <c r="K2201" s="44">
        <f>IFERROR(_xll.qlIndexFixing(Index3M,H2201,TRUE,_xll.ohTrigger(RecalcTrigger,Trigger3M)),NA())</f>
        <v>1.7322197504964384E-2</v>
      </c>
      <c r="L2201" s="44">
        <f>IFERROR(_xll.qlIndexFixing(Index6M,$H2201,TRUE,_xll.ohTrigger(RecalcTrigger,Trigger6M)),NA())</f>
        <v>1.7461862250133825E-2</v>
      </c>
      <c r="M2201" s="178">
        <f>IFERROR(_xll.qlIndexFixing(Index1Y,$H2201,TRUE,_xll.ohTrigger(RecalcTrigger,Trigger1Y)),NA())</f>
        <v>1.7682113622686568E-2</v>
      </c>
      <c r="N2201" s="177">
        <f>IFERROR(_xll.qlIndexFixing(ONIndex1M,I2201,TRUE,_xll.ohTrigger(RecalcTrigger,Trigger1M)),NA())</f>
        <v>1.7058763219459649E-2</v>
      </c>
      <c r="O2201" s="44">
        <f>IFERROR(_xll.qlIndexFixing(ONIndex3M,I2201,TRUE,_xll.ohTrigger(RecalcTrigger,Trigger3M)),NA())</f>
        <v>1.7322124428101882E-2</v>
      </c>
      <c r="P2201" s="44">
        <f>IFERROR(_xll.qlIndexFixing(ONIndex6M,I2201,TRUE,_xll.ohTrigger(RecalcTrigger,Trigger6M)),NA())</f>
        <v>1.7461580197686288E-2</v>
      </c>
      <c r="Q2201" s="178">
        <f>IFERROR(_xll.qlIndexFixing(ONIndex1Y,I2201,TRUE,_xll.ohTrigger(RecalcTrigger,Trigger1Y)),NA())</f>
        <v>1.7680931990380344E-2</v>
      </c>
    </row>
    <row r="2202" spans="2:17" x14ac:dyDescent="0.2">
      <c r="B2202" s="39" t="s">
        <v>42</v>
      </c>
      <c r="D2202" s="42">
        <f>_xll.qlCalendarAdvance(Calendar,$D2201,B2202,"f",FALSE)</f>
        <v>54835</v>
      </c>
      <c r="E2202" s="172">
        <f>_xll.qlInterestRateIndexValueDate(IndexON,D2202)</f>
        <v>54835</v>
      </c>
      <c r="F2202" s="188">
        <f>IFERROR(_xll.qlIndexFixing(IndexON,D2202,TRUE,_xll.ohTrigger(RecalcTrigger,TriggerON)),NA())</f>
        <v>1.664274844507041E-2</v>
      </c>
      <c r="H2202" s="42">
        <f>_xll.qlCalendarAdvance(Calendar,$H2201,B2202,"f",FALSE)</f>
        <v>54835</v>
      </c>
      <c r="I2202" s="172">
        <f>_xll.qlInterestRateIndexValueDate(Index1M,$H2202)</f>
        <v>54835</v>
      </c>
      <c r="J2202" s="177">
        <f>IFERROR(_xll.qlIndexFixing(Index1M,$H2202,TRUE,_xll.ohTrigger(RecalcTrigger,Trigger1M)),NA())</f>
        <v>1.7052015646578496E-2</v>
      </c>
      <c r="K2202" s="44">
        <f>IFERROR(_xll.qlIndexFixing(Index3M,H2202,TRUE,_xll.ohTrigger(RecalcTrigger,Trigger3M)),NA())</f>
        <v>1.7316474564253281E-2</v>
      </c>
      <c r="L2202" s="44">
        <f>IFERROR(_xll.qlIndexFixing(Index6M,$H2202,TRUE,_xll.ohTrigger(RecalcTrigger,Trigger6M)),NA())</f>
        <v>1.7456069338647098E-2</v>
      </c>
      <c r="M2202" s="178">
        <f>IFERROR(_xll.qlIndexFixing(Index1Y,$H2202,TRUE,_xll.ohTrigger(RecalcTrigger,Trigger1Y)),NA())</f>
        <v>1.767622034333427E-2</v>
      </c>
      <c r="N2202" s="177">
        <f>IFERROR(_xll.qlIndexFixing(ONIndex1M,I2202,TRUE,_xll.ohTrigger(RecalcTrigger,Trigger1M)),NA())</f>
        <v>1.7052779877930746E-2</v>
      </c>
      <c r="O2202" s="44">
        <f>IFERROR(_xll.qlIndexFixing(ONIndex3M,I2202,TRUE,_xll.ohTrigger(RecalcTrigger,Trigger3M)),NA())</f>
        <v>1.7316357536226734E-2</v>
      </c>
      <c r="P2202" s="44">
        <f>IFERROR(_xll.qlIndexFixing(ONIndex6M,I2202,TRUE,_xll.ohTrigger(RecalcTrigger,Trigger6M)),NA())</f>
        <v>1.7455704789217652E-2</v>
      </c>
      <c r="Q2202" s="178">
        <f>IFERROR(_xll.qlIndexFixing(ONIndex1Y,I2202,TRUE,_xll.ohTrigger(RecalcTrigger,Trigger1Y)),NA())</f>
        <v>1.7674885234107984E-2</v>
      </c>
    </row>
    <row r="2203" spans="2:17" x14ac:dyDescent="0.2">
      <c r="B2203" s="39" t="s">
        <v>42</v>
      </c>
      <c r="D2203" s="42">
        <f>_xll.qlCalendarAdvance(Calendar,$D2202,B2203,"f",FALSE)</f>
        <v>54842</v>
      </c>
      <c r="E2203" s="172">
        <f>_xll.qlInterestRateIndexValueDate(IndexON,D2203)</f>
        <v>54842</v>
      </c>
      <c r="F2203" s="188">
        <f>IFERROR(_xll.qlIndexFixing(IndexON,D2203,TRUE,_xll.ohTrigger(RecalcTrigger,TriggerON)),NA())</f>
        <v>1.6637174459147586E-2</v>
      </c>
      <c r="H2203" s="42">
        <f>_xll.qlCalendarAdvance(Calendar,$H2202,B2203,"f",FALSE)</f>
        <v>54842</v>
      </c>
      <c r="I2203" s="172">
        <f>_xll.qlInterestRateIndexValueDate(Index1M,$H2203)</f>
        <v>54842</v>
      </c>
      <c r="J2203" s="177">
        <f>IFERROR(_xll.qlIndexFixing(Index1M,$H2203,TRUE,_xll.ohTrigger(RecalcTrigger,Trigger1M)),NA())</f>
        <v>1.7046049731180925E-2</v>
      </c>
      <c r="K2203" s="44">
        <f>IFERROR(_xll.qlIndexFixing(Index3M,H2203,TRUE,_xll.ohTrigger(RecalcTrigger,Trigger3M)),NA())</f>
        <v>1.7310762454487916E-2</v>
      </c>
      <c r="L2203" s="44">
        <f>IFERROR(_xll.qlIndexFixing(Index6M,$H2203,TRUE,_xll.ohTrigger(RecalcTrigger,Trigger6M)),NA())</f>
        <v>1.7450286794372695E-2</v>
      </c>
      <c r="M2203" s="178">
        <f>IFERROR(_xll.qlIndexFixing(Index1Y,$H2203,TRUE,_xll.ohTrigger(RecalcTrigger,Trigger1Y)),NA())</f>
        <v>1.7670337101118205E-2</v>
      </c>
      <c r="N2203" s="177">
        <f>IFERROR(_xll.qlIndexFixing(ONIndex1M,I2203,TRUE,_xll.ohTrigger(RecalcTrigger,Trigger1M)),NA())</f>
        <v>1.7046805052582936E-2</v>
      </c>
      <c r="O2203" s="44">
        <f>IFERROR(_xll.qlIndexFixing(ONIndex3M,I2203,TRUE,_xll.ohTrigger(RecalcTrigger,Trigger3M)),NA())</f>
        <v>1.7310601422615424E-2</v>
      </c>
      <c r="P2203" s="44">
        <f>IFERROR(_xll.qlIndexFixing(ONIndex6M,I2203,TRUE,_xll.ohTrigger(RecalcTrigger,Trigger6M)),NA())</f>
        <v>1.7449839643396414E-2</v>
      </c>
      <c r="Q2203" s="178">
        <f>IFERROR(_xll.qlIndexFixing(ONIndex1Y,I2203,TRUE,_xll.ohTrigger(RecalcTrigger,Trigger1Y)),NA())</f>
        <v>1.766884830777693E-2</v>
      </c>
    </row>
    <row r="2204" spans="2:17" x14ac:dyDescent="0.2">
      <c r="B2204" s="39" t="s">
        <v>42</v>
      </c>
      <c r="D2204" s="42">
        <f>_xll.qlCalendarAdvance(Calendar,$D2203,B2204,"f",FALSE)</f>
        <v>54849</v>
      </c>
      <c r="E2204" s="172">
        <f>_xll.qlInterestRateIndexValueDate(IndexON,D2204)</f>
        <v>54849</v>
      </c>
      <c r="F2204" s="188">
        <f>IFERROR(_xll.qlIndexFixing(IndexON,D2204,TRUE,_xll.ohTrigger(RecalcTrigger,TriggerON)),NA())</f>
        <v>1.6631609810809911E-2</v>
      </c>
      <c r="H2204" s="42">
        <f>_xll.qlCalendarAdvance(Calendar,$H2203,B2204,"f",FALSE)</f>
        <v>54849</v>
      </c>
      <c r="I2204" s="172">
        <f>_xll.qlInterestRateIndexValueDate(Index1M,$H2204)</f>
        <v>54849</v>
      </c>
      <c r="J2204" s="177">
        <f>IFERROR(_xll.qlIndexFixing(Index1M,$H2204,TRUE,_xll.ohTrigger(RecalcTrigger,Trigger1M)),NA())</f>
        <v>1.7039956579162553E-2</v>
      </c>
      <c r="K2204" s="44">
        <f>IFERROR(_xll.qlIndexFixing(Index3M,H2204,TRUE,_xll.ohTrigger(RecalcTrigger,Trigger3M)),NA())</f>
        <v>1.7305074716459694E-2</v>
      </c>
      <c r="L2204" s="44">
        <f>IFERROR(_xll.qlIndexFixing(Index6M,$H2204,TRUE,_xll.ohTrigger(RecalcTrigger,Trigger6M)),NA())</f>
        <v>1.7444535595931496E-2</v>
      </c>
      <c r="M2204" s="178">
        <f>IFERROR(_xll.qlIndexFixing(Index1Y,$H2204,TRUE,_xll.ohTrigger(RecalcTrigger,Trigger1Y)),NA())</f>
        <v>1.7664463895864513E-2</v>
      </c>
      <c r="N2204" s="177">
        <f>IFERROR(_xll.qlIndexFixing(ONIndex1M,I2204,TRUE,_xll.ohTrigger(RecalcTrigger,Trigger1M)),NA())</f>
        <v>1.7040838743497266E-2</v>
      </c>
      <c r="O2204" s="44">
        <f>IFERROR(_xll.qlIndexFixing(ONIndex3M,I2204,TRUE,_xll.ohTrigger(RecalcTrigger,Trigger3M)),NA())</f>
        <v>1.7304856086862719E-2</v>
      </c>
      <c r="P2204" s="44">
        <f>IFERROR(_xll.qlIndexFixing(ONIndex6M,I2204,TRUE,_xll.ohTrigger(RecalcTrigger,Trigger6M)),NA())</f>
        <v>1.7443984760060482E-2</v>
      </c>
      <c r="Q2204" s="178">
        <f>IFERROR(_xll.qlIndexFixing(ONIndex1Y,I2204,TRUE,_xll.ohTrigger(RecalcTrigger,Trigger1Y)),NA())</f>
        <v>1.7662821211387181E-2</v>
      </c>
    </row>
    <row r="2205" spans="2:17" x14ac:dyDescent="0.2">
      <c r="B2205" s="39" t="s">
        <v>42</v>
      </c>
      <c r="D2205" s="42">
        <f>_xll.qlCalendarAdvance(Calendar,$D2204,B2205,"f",FALSE)</f>
        <v>54856</v>
      </c>
      <c r="E2205" s="172">
        <f>_xll.qlInterestRateIndexValueDate(IndexON,D2205)</f>
        <v>54856</v>
      </c>
      <c r="F2205" s="188">
        <f>IFERROR(_xll.qlIndexFixing(IndexON,D2205,TRUE,_xll.ohTrigger(RecalcTrigger,TriggerON)),NA())</f>
        <v>1.6626054500057386E-2</v>
      </c>
      <c r="H2205" s="42">
        <f>_xll.qlCalendarAdvance(Calendar,$H2204,B2205,"f",FALSE)</f>
        <v>54856</v>
      </c>
      <c r="I2205" s="172">
        <f>_xll.qlInterestRateIndexValueDate(Index1M,$H2205)</f>
        <v>54856</v>
      </c>
      <c r="J2205" s="177">
        <f>IFERROR(_xll.qlIndexFixing(Index1M,$H2205,TRUE,_xll.ohTrigger(RecalcTrigger,Trigger1M)),NA())</f>
        <v>1.7033982653746792E-2</v>
      </c>
      <c r="K2205" s="44">
        <f>IFERROR(_xll.qlIndexFixing(Index3M,H2205,TRUE,_xll.ohTrigger(RecalcTrigger,Trigger3M)),NA())</f>
        <v>1.7299385782125511E-2</v>
      </c>
      <c r="L2205" s="44">
        <f>IFERROR(_xll.qlIndexFixing(Index6M,$H2205,TRUE,_xll.ohTrigger(RecalcTrigger,Trigger6M)),NA())</f>
        <v>1.7438775185162691E-2</v>
      </c>
      <c r="M2205" s="178">
        <f>IFERROR(_xll.qlIndexFixing(Index1Y,$H2205,TRUE,_xll.ohTrigger(RecalcTrigger,Trigger1Y)),NA())</f>
        <v>1.7658600727399554E-2</v>
      </c>
      <c r="N2205" s="177">
        <f>IFERROR(_xll.qlIndexFixing(ONIndex1M,I2205,TRUE,_xll.ohTrigger(RecalcTrigger,Trigger1M)),NA())</f>
        <v>1.7034880950754783E-2</v>
      </c>
      <c r="O2205" s="44">
        <f>IFERROR(_xll.qlIndexFixing(ONIndex3M,I2205,TRUE,_xll.ohTrigger(RecalcTrigger,Trigger3M)),NA())</f>
        <v>1.7299121529211758E-2</v>
      </c>
      <c r="P2205" s="44">
        <f>IFERROR(_xll.qlIndexFixing(ONIndex6M,I2205,TRUE,_xll.ohTrigger(RecalcTrigger,Trigger6M)),NA())</f>
        <v>1.743814013912881E-2</v>
      </c>
      <c r="Q2205" s="178">
        <f>IFERROR(_xll.qlIndexFixing(ONIndex1Y,I2205,TRUE,_xll.ohTrigger(RecalcTrigger,Trigger1Y)),NA())</f>
        <v>1.7656803944776644E-2</v>
      </c>
    </row>
    <row r="2206" spans="2:17" x14ac:dyDescent="0.2">
      <c r="B2206" s="39" t="s">
        <v>42</v>
      </c>
      <c r="D2206" s="42">
        <f>_xll.qlCalendarAdvance(Calendar,$D2205,B2206,"f",FALSE)</f>
        <v>54863</v>
      </c>
      <c r="E2206" s="172">
        <f>_xll.qlInterestRateIndexValueDate(IndexON,D2206)</f>
        <v>54863</v>
      </c>
      <c r="F2206" s="188">
        <f>IFERROR(_xll.qlIndexFixing(IndexON,D2206,TRUE,_xll.ohTrigger(RecalcTrigger,TriggerON)),NA())</f>
        <v>1.662050852689001E-2</v>
      </c>
      <c r="H2206" s="42">
        <f>_xll.qlCalendarAdvance(Calendar,$H2205,B2206,"f",FALSE)</f>
        <v>54863</v>
      </c>
      <c r="I2206" s="172">
        <f>_xll.qlInterestRateIndexValueDate(Index1M,$H2206)</f>
        <v>54863</v>
      </c>
      <c r="J2206" s="177">
        <f>IFERROR(_xll.qlIndexFixing(Index1M,$H2206,TRUE,_xll.ohTrigger(RecalcTrigger,Trigger1M)),NA())</f>
        <v>1.702807071811575E-2</v>
      </c>
      <c r="K2206" s="44">
        <f>IFERROR(_xll.qlIndexFixing(Index3M,H2206,TRUE,_xll.ohTrigger(RecalcTrigger,Trigger3M)),NA())</f>
        <v>1.7293707680394937E-2</v>
      </c>
      <c r="L2206" s="44">
        <f>IFERROR(_xll.qlIndexFixing(Index6M,$H2206,TRUE,_xll.ohTrigger(RecalcTrigger,Trigger6M)),NA())</f>
        <v>1.74330251430714E-2</v>
      </c>
      <c r="M2206" s="178">
        <f>IFERROR(_xll.qlIndexFixing(Index1Y,$H2206,TRUE,_xll.ohTrigger(RecalcTrigger,Trigger1Y)),NA())</f>
        <v>1.7652747595550577E-2</v>
      </c>
      <c r="N2206" s="177">
        <f>IFERROR(_xll.qlIndexFixing(ONIndex1M,I2206,TRUE,_xll.ohTrigger(RecalcTrigger,Trigger1M)),NA())</f>
        <v>1.7028931674355485E-2</v>
      </c>
      <c r="O2206" s="44">
        <f>IFERROR(_xll.qlIndexFixing(ONIndex3M,I2206,TRUE,_xll.ohTrigger(RecalcTrigger,Trigger3M)),NA())</f>
        <v>1.7293397749743589E-2</v>
      </c>
      <c r="P2206" s="44">
        <f>IFERROR(_xll.qlIndexFixing(ONIndex6M,I2206,TRUE,_xll.ohTrigger(RecalcTrigger,Trigger6M)),NA())</f>
        <v>1.7432305780763491E-2</v>
      </c>
      <c r="Q2206" s="178">
        <f>IFERROR(_xll.qlIndexFixing(ONIndex1Y,I2206,TRUE,_xll.ohTrigger(RecalcTrigger,Trigger1Y)),NA())</f>
        <v>1.7650796508107414E-2</v>
      </c>
    </row>
    <row r="2207" spans="2:17" x14ac:dyDescent="0.2">
      <c r="B2207" s="39" t="s">
        <v>42</v>
      </c>
      <c r="D2207" s="42">
        <f>_xll.qlCalendarAdvance(Calendar,$D2206,B2207,"f",FALSE)</f>
        <v>54870</v>
      </c>
      <c r="E2207" s="172">
        <f>_xll.qlInterestRateIndexValueDate(IndexON,D2207)</f>
        <v>54870</v>
      </c>
      <c r="F2207" s="188">
        <f>IFERROR(_xll.qlIndexFixing(IndexON,D2207,TRUE,_xll.ohTrigger(RecalcTrigger,TriggerON)),NA())</f>
        <v>1.661497189138883E-2</v>
      </c>
      <c r="H2207" s="42">
        <f>_xll.qlCalendarAdvance(Calendar,$H2206,B2207,"f",FALSE)</f>
        <v>54870</v>
      </c>
      <c r="I2207" s="172">
        <f>_xll.qlInterestRateIndexValueDate(Index1M,$H2207)</f>
        <v>54870</v>
      </c>
      <c r="J2207" s="177">
        <f>IFERROR(_xll.qlIndexFixing(Index1M,$H2207,TRUE,_xll.ohTrigger(RecalcTrigger,Trigger1M)),NA())</f>
        <v>1.7022140585714926E-2</v>
      </c>
      <c r="K2207" s="44">
        <f>IFERROR(_xll.qlIndexFixing(Index3M,H2207,TRUE,_xll.ohTrigger(RecalcTrigger,Trigger3M)),NA())</f>
        <v>1.7288040411218633E-2</v>
      </c>
      <c r="L2207" s="44">
        <f>IFERROR(_xll.qlIndexFixing(Index6M,$H2207,TRUE,_xll.ohTrigger(RecalcTrigger,Trigger6M)),NA())</f>
        <v>1.7427285469569533E-2</v>
      </c>
      <c r="M2207" s="178">
        <f>IFERROR(_xll.qlIndexFixing(Index1Y,$H2207,TRUE,_xll.ohTrigger(RecalcTrigger,Trigger1Y)),NA())</f>
        <v>1.7646904500144389E-2</v>
      </c>
      <c r="N2207" s="177">
        <f>IFERROR(_xll.qlIndexFixing(ONIndex1M,I2207,TRUE,_xll.ohTrigger(RecalcTrigger,Trigger1M)),NA())</f>
        <v>1.7022990914218328E-2</v>
      </c>
      <c r="O2207" s="44">
        <f>IFERROR(_xll.qlIndexFixing(ONIndex3M,I2207,TRUE,_xll.ohTrigger(RecalcTrigger,Trigger3M)),NA())</f>
        <v>1.728768474845821E-2</v>
      </c>
      <c r="P2207" s="44">
        <f>IFERROR(_xll.qlIndexFixing(ONIndex6M,I2207,TRUE,_xll.ohTrigger(RecalcTrigger,Trigger6M)),NA())</f>
        <v>1.7426481684883477E-2</v>
      </c>
      <c r="Q2207" s="178">
        <f>IFERROR(_xll.qlIndexFixing(ONIndex1Y,I2207,TRUE,_xll.ohTrigger(RecalcTrigger,Trigger1Y)),NA())</f>
        <v>1.7644798901379488E-2</v>
      </c>
    </row>
    <row r="2208" spans="2:17" x14ac:dyDescent="0.2">
      <c r="B2208" s="39" t="s">
        <v>42</v>
      </c>
      <c r="D2208" s="42">
        <f>_xll.qlCalendarAdvance(Calendar,$D2207,B2208,"f",FALSE)</f>
        <v>54877</v>
      </c>
      <c r="E2208" s="172">
        <f>_xll.qlInterestRateIndexValueDate(IndexON,D2208)</f>
        <v>54877</v>
      </c>
      <c r="F2208" s="188">
        <f>IFERROR(_xll.qlIndexFixing(IndexON,D2208,TRUE,_xll.ohTrigger(RecalcTrigger,TriggerON)),NA())</f>
        <v>1.6609444593391753E-2</v>
      </c>
      <c r="H2208" s="42">
        <f>_xll.qlCalendarAdvance(Calendar,$H2207,B2208,"f",FALSE)</f>
        <v>54877</v>
      </c>
      <c r="I2208" s="172">
        <f>_xll.qlInterestRateIndexValueDate(Index1M,$H2208)</f>
        <v>54877</v>
      </c>
      <c r="J2208" s="177">
        <f>IFERROR(_xll.qlIndexFixing(Index1M,$H2208,TRUE,_xll.ohTrigger(RecalcTrigger,Trigger1M)),NA())</f>
        <v>1.70162963603591E-2</v>
      </c>
      <c r="K2208" s="44">
        <f>IFERROR(_xll.qlIndexFixing(Index3M,H2208,TRUE,_xll.ohTrigger(RecalcTrigger,Trigger3M)),NA())</f>
        <v>1.7282383974552562E-2</v>
      </c>
      <c r="L2208" s="44">
        <f>IFERROR(_xll.qlIndexFixing(Index6M,$H2208,TRUE,_xll.ohTrigger(RecalcTrigger,Trigger6M)),NA())</f>
        <v>1.7421556164566792E-2</v>
      </c>
      <c r="M2208" s="178">
        <f>IFERROR(_xll.qlIndexFixing(Index1Y,$H2208,TRUE,_xll.ohTrigger(RecalcTrigger,Trigger1Y)),NA())</f>
        <v>1.7641071441009126E-2</v>
      </c>
      <c r="N2208" s="177">
        <f>IFERROR(_xll.qlIndexFixing(ONIndex1M,I2208,TRUE,_xll.ohTrigger(RecalcTrigger,Trigger1M)),NA())</f>
        <v>1.7017058670181218E-2</v>
      </c>
      <c r="O2208" s="44">
        <f>IFERROR(_xll.qlIndexFixing(ONIndex3M,I2208,TRUE,_xll.ohTrigger(RecalcTrigger,Trigger3M)),NA())</f>
        <v>1.7281982525193529E-2</v>
      </c>
      <c r="P2208" s="44">
        <f>IFERROR(_xll.qlIndexFixing(ONIndex6M,I2208,TRUE,_xll.ohTrigger(RecalcTrigger,Trigger6M)),NA())</f>
        <v>1.7420667851407723E-2</v>
      </c>
      <c r="Q2208" s="178">
        <f>IFERROR(_xll.qlIndexFixing(ONIndex1Y,I2208,TRUE,_xll.ohTrigger(RecalcTrigger,Trigger1Y)),NA())</f>
        <v>1.7638811124511822E-2</v>
      </c>
    </row>
    <row r="2209" spans="2:17" x14ac:dyDescent="0.2">
      <c r="B2209" s="39" t="s">
        <v>42</v>
      </c>
      <c r="D2209" s="42">
        <f>_xll.qlCalendarAdvance(Calendar,$D2208,B2209,"f",FALSE)</f>
        <v>54884</v>
      </c>
      <c r="E2209" s="172">
        <f>_xll.qlInterestRateIndexValueDate(IndexON,D2209)</f>
        <v>54884</v>
      </c>
      <c r="F2209" s="188">
        <f>IFERROR(_xll.qlIndexFixing(IndexON,D2209,TRUE,_xll.ohTrigger(RecalcTrigger,TriggerON)),NA())</f>
        <v>1.660392663289878E-2</v>
      </c>
      <c r="H2209" s="42">
        <f>_xll.qlCalendarAdvance(Calendar,$H2208,B2209,"f",FALSE)</f>
        <v>54884</v>
      </c>
      <c r="I2209" s="172">
        <f>_xll.qlInterestRateIndexValueDate(Index1M,$H2209)</f>
        <v>54884</v>
      </c>
      <c r="J2209" s="177">
        <f>IFERROR(_xll.qlIndexFixing(Index1M,$H2209,TRUE,_xll.ohTrigger(RecalcTrigger,Trigger1M)),NA())</f>
        <v>1.7010382290250758E-2</v>
      </c>
      <c r="K2209" s="44">
        <f>IFERROR(_xll.qlIndexFixing(Index3M,H2209,TRUE,_xll.ohTrigger(RecalcTrigger,Trigger3M)),NA())</f>
        <v>1.7276731279345835E-2</v>
      </c>
      <c r="L2209" s="44">
        <f>IFERROR(_xll.qlIndexFixing(Index6M,$H2209,TRUE,_xll.ohTrigger(RecalcTrigger,Trigger6M)),NA())</f>
        <v>1.7415827851909808E-2</v>
      </c>
      <c r="M2209" s="178">
        <f>IFERROR(_xll.qlIndexFixing(Index1Y,$H2209,TRUE,_xll.ohTrigger(RecalcTrigger,Trigger1Y)),NA())</f>
        <v>1.7635248417972038E-2</v>
      </c>
      <c r="N2209" s="177">
        <f>IFERROR(_xll.qlIndexFixing(ONIndex1M,I2209,TRUE,_xll.ohTrigger(RecalcTrigger,Trigger1M)),NA())</f>
        <v>1.701113494256834E-2</v>
      </c>
      <c r="O2209" s="44">
        <f>IFERROR(_xll.qlIndexFixing(ONIndex3M,I2209,TRUE,_xll.ohTrigger(RecalcTrigger,Trigger3M)),NA())</f>
        <v>1.7276291079949546E-2</v>
      </c>
      <c r="P2209" s="44">
        <f>IFERROR(_xll.qlIndexFixing(ONIndex6M,I2209,TRUE,_xll.ohTrigger(RecalcTrigger,Trigger6M)),NA())</f>
        <v>1.7414864280417275E-2</v>
      </c>
      <c r="Q2209" s="178">
        <f>IFERROR(_xll.qlIndexFixing(ONIndex1Y,I2209,TRUE,_xll.ohTrigger(RecalcTrigger,Trigger1Y)),NA())</f>
        <v>1.7632833177504414E-2</v>
      </c>
    </row>
    <row r="2210" spans="2:17" x14ac:dyDescent="0.2">
      <c r="B2210" s="39" t="s">
        <v>42</v>
      </c>
      <c r="D2210" s="42">
        <f>_xll.qlCalendarAdvance(Calendar,$D2209,B2210,"f",FALSE)</f>
        <v>54891</v>
      </c>
      <c r="E2210" s="172">
        <f>_xll.qlInterestRateIndexValueDate(IndexON,D2210)</f>
        <v>54891</v>
      </c>
      <c r="F2210" s="188">
        <f>IFERROR(_xll.qlIndexFixing(IndexON,D2210,TRUE,_xll.ohTrigger(RecalcTrigger,TriggerON)),NA())</f>
        <v>1.6598418010234095E-2</v>
      </c>
      <c r="H2210" s="42">
        <f>_xll.qlCalendarAdvance(Calendar,$H2209,B2210,"f",FALSE)</f>
        <v>54891</v>
      </c>
      <c r="I2210" s="172">
        <f>_xll.qlInterestRateIndexValueDate(Index1M,$H2210)</f>
        <v>54891</v>
      </c>
      <c r="J2210" s="177">
        <f>IFERROR(_xll.qlIndexFixing(Index1M,$H2210,TRUE,_xll.ohTrigger(RecalcTrigger,Trigger1M)),NA())</f>
        <v>1.7004476750703823E-2</v>
      </c>
      <c r="K2210" s="44">
        <f>IFERROR(_xll.qlIndexFixing(Index3M,H2210,TRUE,_xll.ohTrigger(RecalcTrigger,Trigger3M)),NA())</f>
        <v>1.7271095999948392E-2</v>
      </c>
      <c r="L2210" s="44">
        <f>IFERROR(_xll.qlIndexFixing(Index6M,$H2210,TRUE,_xll.ohTrigger(RecalcTrigger,Trigger6M)),NA())</f>
        <v>1.741011881424151E-2</v>
      </c>
      <c r="M2210" s="178">
        <f>IFERROR(_xll.qlIndexFixing(Index1Y,$H2210,TRUE,_xll.ohTrigger(RecalcTrigger,Trigger1Y)),NA())</f>
        <v>1.7629435430861262E-2</v>
      </c>
      <c r="N2210" s="177">
        <f>IFERROR(_xll.qlIndexFixing(ONIndex1M,I2210,TRUE,_xll.ohTrigger(RecalcTrigger,Trigger1M)),NA())</f>
        <v>1.7005219731217602E-2</v>
      </c>
      <c r="O2210" s="44">
        <f>IFERROR(_xll.qlIndexFixing(ONIndex3M,I2210,TRUE,_xll.ohTrigger(RecalcTrigger,Trigger3M)),NA())</f>
        <v>1.72706104129694E-2</v>
      </c>
      <c r="P2210" s="44">
        <f>IFERROR(_xll.qlIndexFixing(ONIndex6M,I2210,TRUE,_xll.ohTrigger(RecalcTrigger,Trigger6M)),NA())</f>
        <v>1.7409070972074225E-2</v>
      </c>
      <c r="Q2210" s="178">
        <f>IFERROR(_xll.qlIndexFixing(ONIndex1Y,I2210,TRUE,_xll.ohTrigger(RecalcTrigger,Trigger1Y)),NA())</f>
        <v>1.7626865060438313E-2</v>
      </c>
    </row>
    <row r="2211" spans="2:17" x14ac:dyDescent="0.2">
      <c r="B2211" s="39" t="s">
        <v>42</v>
      </c>
      <c r="D2211" s="42">
        <f>_xll.qlCalendarAdvance(Calendar,$D2210,B2211,"f",FALSE)</f>
        <v>54898</v>
      </c>
      <c r="E2211" s="172">
        <f>_xll.qlInterestRateIndexValueDate(IndexON,D2211)</f>
        <v>54898</v>
      </c>
      <c r="F2211" s="188">
        <f>IFERROR(_xll.qlIndexFixing(IndexON,D2211,TRUE,_xll.ohTrigger(RecalcTrigger,TriggerON)),NA())</f>
        <v>1.6592918724992467E-2</v>
      </c>
      <c r="H2211" s="42">
        <f>_xll.qlCalendarAdvance(Calendar,$H2210,B2211,"f",FALSE)</f>
        <v>54898</v>
      </c>
      <c r="I2211" s="172">
        <f>_xll.qlInterestRateIndexValueDate(Index1M,$H2211)</f>
        <v>54898</v>
      </c>
      <c r="J2211" s="177">
        <f>IFERROR(_xll.qlIndexFixing(Index1M,$H2211,TRUE,_xll.ohTrigger(RecalcTrigger,Trigger1M)),NA())</f>
        <v>1.699857974171019E-2</v>
      </c>
      <c r="K2211" s="44">
        <f>IFERROR(_xll.qlIndexFixing(Index3M,H2211,TRUE,_xll.ohTrigger(RecalcTrigger,Trigger3M)),NA())</f>
        <v>1.7265471552325815E-2</v>
      </c>
      <c r="L2211" s="44">
        <f>IFERROR(_xll.qlIndexFixing(Index6M,$H2211,TRUE,_xll.ohTrigger(RecalcTrigger,Trigger6M)),NA())</f>
        <v>1.7404420144231787E-2</v>
      </c>
      <c r="M2211" s="178">
        <f>IFERROR(_xll.qlIndexFixing(Index1Y,$H2211,TRUE,_xll.ohTrigger(RecalcTrigger,Trigger1Y)),NA())</f>
        <v>1.7623632479505824E-2</v>
      </c>
      <c r="N2211" s="177">
        <f>IFERROR(_xll.qlIndexFixing(ONIndex1M,I2211,TRUE,_xll.ohTrigger(RecalcTrigger,Trigger1M)),NA())</f>
        <v>1.6999313036129005E-2</v>
      </c>
      <c r="O2211" s="44">
        <f>IFERROR(_xll.qlIndexFixing(ONIndex3M,I2211,TRUE,_xll.ohTrigger(RecalcTrigger,Trigger3M)),NA())</f>
        <v>1.7264940524090999E-2</v>
      </c>
      <c r="P2211" s="44">
        <f>IFERROR(_xll.qlIndexFixing(ONIndex6M,I2211,TRUE,_xll.ohTrigger(RecalcTrigger,Trigger6M)),NA())</f>
        <v>1.7403287926135436E-2</v>
      </c>
      <c r="Q2211" s="178">
        <f>IFERROR(_xll.qlIndexFixing(ONIndex1Y,I2211,TRUE,_xll.ohTrigger(RecalcTrigger,Trigger1Y)),NA())</f>
        <v>1.7620906773313516E-2</v>
      </c>
    </row>
    <row r="2212" spans="2:17" x14ac:dyDescent="0.2">
      <c r="B2212" s="39" t="s">
        <v>42</v>
      </c>
      <c r="D2212" s="42">
        <f>_xll.qlCalendarAdvance(Calendar,$D2211,B2212,"f",FALSE)</f>
        <v>54905</v>
      </c>
      <c r="E2212" s="172">
        <f>_xll.qlInterestRateIndexValueDate(IndexON,D2212)</f>
        <v>54905</v>
      </c>
      <c r="F2212" s="188">
        <f>IFERROR(_xll.qlIndexFixing(IndexON,D2212,TRUE,_xll.ohTrigger(RecalcTrigger,TriggerON)),NA())</f>
        <v>1.6587428777417035E-2</v>
      </c>
      <c r="H2212" s="42">
        <f>_xll.qlCalendarAdvance(Calendar,$H2211,B2212,"f",FALSE)</f>
        <v>54905</v>
      </c>
      <c r="I2212" s="172">
        <f>_xll.qlInterestRateIndexValueDate(Index1M,$H2212)</f>
        <v>54905</v>
      </c>
      <c r="J2212" s="177">
        <f>IFERROR(_xll.qlIndexFixing(Index1M,$H2212,TRUE,_xll.ohTrigger(RecalcTrigger,Trigger1M)),NA())</f>
        <v>1.6992691263245541E-2</v>
      </c>
      <c r="K2212" s="44">
        <f>IFERROR(_xll.qlIndexFixing(Index3M,H2212,TRUE,_xll.ohTrigger(RecalcTrigger,Trigger3M)),NA())</f>
        <v>1.7259857936435356E-2</v>
      </c>
      <c r="L2212" s="44">
        <f>IFERROR(_xll.qlIndexFixing(Index6M,$H2212,TRUE,_xll.ohTrigger(RecalcTrigger,Trigger6M)),NA())</f>
        <v>1.7398731841792064E-2</v>
      </c>
      <c r="M2212" s="178">
        <f>IFERROR(_xll.qlIndexFixing(Index1Y,$H2212,TRUE,_xll.ohTrigger(RecalcTrigger,Trigger1Y)),NA())</f>
        <v>1.7617839563733417E-2</v>
      </c>
      <c r="N2212" s="177">
        <f>IFERROR(_xll.qlIndexFixing(ONIndex1M,I2212,TRUE,_xll.ohTrigger(RecalcTrigger,Trigger1M)),NA())</f>
        <v>1.6993414857302547E-2</v>
      </c>
      <c r="O2212" s="44">
        <f>IFERROR(_xll.qlIndexFixing(ONIndex3M,I2212,TRUE,_xll.ohTrigger(RecalcTrigger,Trigger3M)),NA())</f>
        <v>1.7259281413071204E-2</v>
      </c>
      <c r="P2212" s="44">
        <f>IFERROR(_xll.qlIndexFixing(ONIndex6M,I2212,TRUE,_xll.ohTrigger(RecalcTrigger,Trigger6M)),NA())</f>
        <v>1.7397515142681952E-2</v>
      </c>
      <c r="Q2212" s="178">
        <f>IFERROR(_xll.qlIndexFixing(ONIndex1Y,I2212,TRUE,_xll.ohTrigger(RecalcTrigger,Trigger1Y)),NA())</f>
        <v>1.7614958315886886E-2</v>
      </c>
    </row>
    <row r="2213" spans="2:17" x14ac:dyDescent="0.2">
      <c r="B2213" s="39" t="s">
        <v>42</v>
      </c>
      <c r="D2213" s="42">
        <f>_xll.qlCalendarAdvance(Calendar,$D2212,B2213,"f",FALSE)</f>
        <v>54912</v>
      </c>
      <c r="E2213" s="172">
        <f>_xll.qlInterestRateIndexValueDate(IndexON,D2213)</f>
        <v>54912</v>
      </c>
      <c r="F2213" s="188">
        <f>IFERROR(_xll.qlIndexFixing(IndexON,D2213,TRUE,_xll.ohTrigger(RecalcTrigger,TriggerON)),NA())</f>
        <v>1.6581948167345706E-2</v>
      </c>
      <c r="H2213" s="42">
        <f>_xll.qlCalendarAdvance(Calendar,$H2212,B2213,"f",FALSE)</f>
        <v>54912</v>
      </c>
      <c r="I2213" s="172">
        <f>_xll.qlInterestRateIndexValueDate(Index1M,$H2213)</f>
        <v>54912</v>
      </c>
      <c r="J2213" s="177">
        <f>IFERROR(_xll.qlIndexFixing(Index1M,$H2213,TRUE,_xll.ohTrigger(RecalcTrigger,Trigger1M)),NA())</f>
        <v>1.6986738964151767E-2</v>
      </c>
      <c r="K2213" s="44">
        <f>IFERROR(_xll.qlIndexFixing(Index3M,H2213,TRUE,_xll.ohTrigger(RecalcTrigger,Trigger3M)),NA())</f>
        <v>1.7254264277248504E-2</v>
      </c>
      <c r="L2213" s="44">
        <f>IFERROR(_xll.qlIndexFixing(Index6M,$H2213,TRUE,_xll.ohTrigger(RecalcTrigger,Trigger6M)),NA())</f>
        <v>1.7393065163938209E-2</v>
      </c>
      <c r="M2213" s="178">
        <f>IFERROR(_xll.qlIndexFixing(Index1Y,$H2213,TRUE,_xll.ohTrigger(RecalcTrigger,Trigger1Y)),NA())</f>
        <v>1.7612056683373734E-2</v>
      </c>
      <c r="N2213" s="177">
        <f>IFERROR(_xll.qlIndexFixing(ONIndex1M,I2213,TRUE,_xll.ohTrigger(RecalcTrigger,Trigger1M)),NA())</f>
        <v>1.6987525194738229E-2</v>
      </c>
      <c r="O2213" s="44">
        <f>IFERROR(_xll.qlIndexFixing(ONIndex3M,I2213,TRUE,_xll.ohTrigger(RecalcTrigger,Trigger3M)),NA())</f>
        <v>1.7253633080234199E-2</v>
      </c>
      <c r="P2213" s="44">
        <f>IFERROR(_xll.qlIndexFixing(ONIndex6M,I2213,TRUE,_xll.ohTrigger(RecalcTrigger,Trigger6M)),NA())</f>
        <v>1.739175262179482E-2</v>
      </c>
      <c r="Q2213" s="178">
        <f>IFERROR(_xll.qlIndexFixing(ONIndex1Y,I2213,TRUE,_xll.ohTrigger(RecalcTrigger,Trigger1Y)),NA())</f>
        <v>1.7609019688563654E-2</v>
      </c>
    </row>
    <row r="2214" spans="2:17" x14ac:dyDescent="0.2">
      <c r="B2214" s="39" t="s">
        <v>42</v>
      </c>
      <c r="D2214" s="42">
        <f>_xll.qlCalendarAdvance(Calendar,$D2213,B2214,"f",FALSE)</f>
        <v>54919</v>
      </c>
      <c r="E2214" s="172">
        <f>_xll.qlInterestRateIndexValueDate(IndexON,D2214)</f>
        <v>54919</v>
      </c>
      <c r="F2214" s="188">
        <f>IFERROR(_xll.qlIndexFixing(IndexON,D2214,TRUE,_xll.ohTrigger(RecalcTrigger,TriggerON)),NA())</f>
        <v>1.6576476895021619E-2</v>
      </c>
      <c r="H2214" s="42">
        <f>_xll.qlCalendarAdvance(Calendar,$H2213,B2214,"f",FALSE)</f>
        <v>54919</v>
      </c>
      <c r="I2214" s="172">
        <f>_xll.qlInterestRateIndexValueDate(Index1M,$H2214)</f>
        <v>54919</v>
      </c>
      <c r="J2214" s="177">
        <f>IFERROR(_xll.qlIndexFixing(Index1M,$H2214,TRUE,_xll.ohTrigger(RecalcTrigger,Trigger1M)),NA())</f>
        <v>1.6980868555904648E-2</v>
      </c>
      <c r="K2214" s="44">
        <f>IFERROR(_xll.qlIndexFixing(Index3M,H2214,TRUE,_xll.ohTrigger(RecalcTrigger,Trigger3M)),NA())</f>
        <v>1.7248672834672116E-2</v>
      </c>
      <c r="L2214" s="44">
        <f>IFERROR(_xll.qlIndexFixing(Index6M,$H2214,TRUE,_xll.ohTrigger(RecalcTrigger,Trigger6M)),NA())</f>
        <v>1.7387398068070131E-2</v>
      </c>
      <c r="M2214" s="178">
        <f>IFERROR(_xll.qlIndexFixing(Index1Y,$H2214,TRUE,_xll.ohTrigger(RecalcTrigger,Trigger1Y)),NA())</f>
        <v>1.7606283838256021E-2</v>
      </c>
      <c r="N2214" s="177">
        <f>IFERROR(_xll.qlIndexFixing(ONIndex1M,I2214,TRUE,_xll.ohTrigger(RecalcTrigger,Trigger1M)),NA())</f>
        <v>1.6981644048598143E-2</v>
      </c>
      <c r="O2214" s="44">
        <f>IFERROR(_xll.qlIndexFixing(ONIndex3M,I2214,TRUE,_xll.ohTrigger(RecalcTrigger,Trigger3M)),NA())</f>
        <v>1.7247995525661031E-2</v>
      </c>
      <c r="P2214" s="44">
        <f>IFERROR(_xll.qlIndexFixing(ONIndex6M,I2214,TRUE,_xll.ohTrigger(RecalcTrigger,Trigger6M)),NA())</f>
        <v>1.7386000363311949E-2</v>
      </c>
      <c r="Q2214" s="178">
        <f>IFERROR(_xll.qlIndexFixing(ONIndex1Y,I2214,TRUE,_xll.ohTrigger(RecalcTrigger,Trigger1Y)),NA())</f>
        <v>1.7603090891019635E-2</v>
      </c>
    </row>
    <row r="2215" spans="2:17" x14ac:dyDescent="0.2">
      <c r="B2215" s="39" t="s">
        <v>42</v>
      </c>
      <c r="D2215" s="42">
        <f>_xll.qlCalendarAdvance(Calendar,$D2214,B2215,"f",FALSE)</f>
        <v>54926</v>
      </c>
      <c r="E2215" s="172">
        <f>_xll.qlInterestRateIndexValueDate(IndexON,D2215)</f>
        <v>54926</v>
      </c>
      <c r="F2215" s="188">
        <f>IFERROR(_xll.qlIndexFixing(IndexON,D2215,TRUE,_xll.ohTrigger(RecalcTrigger,TriggerON)),NA())</f>
        <v>1.6571014960120589E-2</v>
      </c>
      <c r="H2215" s="42">
        <f>_xll.qlCalendarAdvance(Calendar,$H2214,B2215,"f",FALSE)</f>
        <v>54926</v>
      </c>
      <c r="I2215" s="172">
        <f>_xll.qlInterestRateIndexValueDate(Index1M,$H2215)</f>
        <v>54926</v>
      </c>
      <c r="J2215" s="177">
        <f>IFERROR(_xll.qlIndexFixing(Index1M,$H2215,TRUE,_xll.ohTrigger(RecalcTrigger,Trigger1M)),NA())</f>
        <v>1.6975006679625454E-2</v>
      </c>
      <c r="K2215" s="44">
        <f>IFERROR(_xll.qlIndexFixing(Index3M,H2215,TRUE,_xll.ohTrigger(RecalcTrigger,Trigger3M)),NA())</f>
        <v>1.7243092224287056E-2</v>
      </c>
      <c r="L2215" s="44">
        <f>IFERROR(_xll.qlIndexFixing(Index6M,$H2215,TRUE,_xll.ohTrigger(RecalcTrigger,Trigger6M)),NA())</f>
        <v>1.738174134008276E-2</v>
      </c>
      <c r="M2215" s="178">
        <f>IFERROR(_xll.qlIndexFixing(Index1Y,$H2215,TRUE,_xll.ohTrigger(RecalcTrigger,Trigger1Y)),NA())</f>
        <v>1.7600521028209526E-2</v>
      </c>
      <c r="N2215" s="177">
        <f>IFERROR(_xll.qlIndexFixing(ONIndex1M,I2215,TRUE,_xll.ohTrigger(RecalcTrigger,Trigger1M)),NA())</f>
        <v>1.6975771418558105E-2</v>
      </c>
      <c r="O2215" s="44">
        <f>IFERROR(_xll.qlIndexFixing(ONIndex3M,I2215,TRUE,_xll.ohTrigger(RecalcTrigger,Trigger3M)),NA())</f>
        <v>1.7242368749108561E-2</v>
      </c>
      <c r="P2215" s="44">
        <f>IFERROR(_xll.qlIndexFixing(ONIndex6M,I2215,TRUE,_xll.ohTrigger(RecalcTrigger,Trigger6M)),NA())</f>
        <v>1.7380258367395429E-2</v>
      </c>
      <c r="Q2215" s="178">
        <f>IFERROR(_xll.qlIndexFixing(ONIndex1Y,I2215,TRUE,_xll.ohTrigger(RecalcTrigger,Trigger1Y)),NA())</f>
        <v>1.7597171923416921E-2</v>
      </c>
    </row>
    <row r="2216" spans="2:17" x14ac:dyDescent="0.2">
      <c r="B2216" s="39" t="s">
        <v>42</v>
      </c>
      <c r="D2216" s="42">
        <f>_xll.qlCalendarAdvance(Calendar,$D2215,B2216,"f",FALSE)</f>
        <v>54933</v>
      </c>
      <c r="E2216" s="172">
        <f>_xll.qlInterestRateIndexValueDate(IndexON,D2216)</f>
        <v>54933</v>
      </c>
      <c r="F2216" s="188">
        <f>IFERROR(_xll.qlIndexFixing(IndexON,D2216,TRUE,_xll.ohTrigger(RecalcTrigger,TriggerON)),NA())</f>
        <v>1.6565562362885755E-2</v>
      </c>
      <c r="H2216" s="42">
        <f>_xll.qlCalendarAdvance(Calendar,$H2215,B2216,"f",FALSE)</f>
        <v>54933</v>
      </c>
      <c r="I2216" s="172">
        <f>_xll.qlInterestRateIndexValueDate(Index1M,$H2216)</f>
        <v>54933</v>
      </c>
      <c r="J2216" s="177">
        <f>IFERROR(_xll.qlIndexFixing(Index1M,$H2216,TRUE,_xll.ohTrigger(RecalcTrigger,Trigger1M)),NA())</f>
        <v>1.6969153335301908E-2</v>
      </c>
      <c r="K2216" s="44">
        <f>IFERROR(_xll.qlIndexFixing(Index3M,H2216,TRUE,_xll.ohTrigger(RecalcTrigger,Trigger3M)),NA())</f>
        <v>1.7237522446041351E-2</v>
      </c>
      <c r="L2216" s="44">
        <f>IFERROR(_xll.qlIndexFixing(Index6M,$H2216,TRUE,_xll.ohTrigger(RecalcTrigger,Trigger6M)),NA())</f>
        <v>1.7376094979887121E-2</v>
      </c>
      <c r="M2216" s="178">
        <f>IFERROR(_xll.qlIndexFixing(Index1Y,$H2216,TRUE,_xll.ohTrigger(RecalcTrigger,Trigger1Y)),NA())</f>
        <v>1.7594768253064386E-2</v>
      </c>
      <c r="N2216" s="177">
        <f>IFERROR(_xll.qlIndexFixing(ONIndex1M,I2216,TRUE,_xll.ohTrigger(RecalcTrigger,Trigger1M)),NA())</f>
        <v>1.6969907304861254E-2</v>
      </c>
      <c r="O2216" s="44">
        <f>IFERROR(_xll.qlIndexFixing(ONIndex3M,I2216,TRUE,_xll.ohTrigger(RecalcTrigger,Trigger3M)),NA())</f>
        <v>1.7236752750576789E-2</v>
      </c>
      <c r="P2216" s="44">
        <f>IFERROR(_xll.qlIndexFixing(ONIndex6M,I2216,TRUE,_xll.ohTrigger(RecalcTrigger,Trigger6M)),NA())</f>
        <v>1.7374526633883169E-2</v>
      </c>
      <c r="Q2216" s="178">
        <f>IFERROR(_xll.qlIndexFixing(ONIndex1Y,I2216,TRUE,_xll.ohTrigger(RecalcTrigger,Trigger1Y)),NA())</f>
        <v>1.7591262785674466E-2</v>
      </c>
    </row>
    <row r="2217" spans="2:17" x14ac:dyDescent="0.2">
      <c r="B2217" s="39" t="s">
        <v>42</v>
      </c>
      <c r="D2217" s="42">
        <f>_xll.qlCalendarAdvance(Calendar,$D2216,B2217,"f",FALSE)</f>
        <v>54940</v>
      </c>
      <c r="E2217" s="172">
        <f>_xll.qlInterestRateIndexValueDate(IndexON,D2217)</f>
        <v>54940</v>
      </c>
      <c r="F2217" s="188">
        <f>IFERROR(_xll.qlIndexFixing(IndexON,D2217,TRUE,_xll.ohTrigger(RecalcTrigger,TriggerON)),NA())</f>
        <v>1.6560119103398163E-2</v>
      </c>
      <c r="H2217" s="42">
        <f>_xll.qlCalendarAdvance(Calendar,$H2216,B2217,"f",FALSE)</f>
        <v>54940</v>
      </c>
      <c r="I2217" s="172">
        <f>_xll.qlInterestRateIndexValueDate(Index1M,$H2217)</f>
        <v>54940</v>
      </c>
      <c r="J2217" s="177">
        <f>IFERROR(_xll.qlIndexFixing(Index1M,$H2217,TRUE,_xll.ohTrigger(RecalcTrigger,Trigger1M)),NA())</f>
        <v>1.6963376828530219E-2</v>
      </c>
      <c r="K2217" s="44">
        <f>IFERROR(_xll.qlIndexFixing(Index3M,H2217,TRUE,_xll.ohTrigger(RecalcTrigger,Trigger3M)),NA())</f>
        <v>1.7231963499894472E-2</v>
      </c>
      <c r="L2217" s="44">
        <f>IFERROR(_xll.qlIndexFixing(Index6M,$H2217,TRUE,_xll.ohTrigger(RecalcTrigger,Trigger6M)),NA())</f>
        <v>1.7370445840089423E-2</v>
      </c>
      <c r="M2217" s="178">
        <f>IFERROR(_xll.qlIndexFixing(Index1Y,$H2217,TRUE,_xll.ohTrigger(RecalcTrigger,Trigger1Y)),NA())</f>
        <v>1.7589025512650736E-2</v>
      </c>
      <c r="N2217" s="177">
        <f>IFERROR(_xll.qlIndexFixing(ONIndex1M,I2217,TRUE,_xll.ohTrigger(RecalcTrigger,Trigger1M)),NA())</f>
        <v>1.6964051707507588E-2</v>
      </c>
      <c r="O2217" s="44">
        <f>IFERROR(_xll.qlIndexFixing(ONIndex3M,I2217,TRUE,_xll.ohTrigger(RecalcTrigger,Trigger3M)),NA())</f>
        <v>1.7231147530146762E-2</v>
      </c>
      <c r="P2217" s="44">
        <f>IFERROR(_xll.qlIndexFixing(ONIndex6M,I2217,TRUE,_xll.ohTrigger(RecalcTrigger,Trigger6M)),NA())</f>
        <v>1.7368805162937262E-2</v>
      </c>
      <c r="Q2217" s="178">
        <f>IFERROR(_xll.qlIndexFixing(ONIndex1Y,I2217,TRUE,_xll.ohTrigger(RecalcTrigger,Trigger1Y)),NA())</f>
        <v>1.7585363477873317E-2</v>
      </c>
    </row>
    <row r="2218" spans="2:17" x14ac:dyDescent="0.2">
      <c r="B2218" s="39" t="s">
        <v>42</v>
      </c>
      <c r="D2218" s="42">
        <f>_xll.qlCalendarAdvance(Calendar,$D2217,B2218,"f",FALSE)</f>
        <v>54947</v>
      </c>
      <c r="E2218" s="172">
        <f>_xll.qlInterestRateIndexValueDate(IndexON,D2218)</f>
        <v>54947</v>
      </c>
      <c r="F2218" s="188">
        <f>IFERROR(_xll.qlIndexFixing(IndexON,D2218,TRUE,_xll.ohTrigger(RecalcTrigger,TriggerON)),NA())</f>
        <v>1.6554685181252582E-2</v>
      </c>
      <c r="H2218" s="42">
        <f>_xll.qlCalendarAdvance(Calendar,$H2217,B2218,"f",FALSE)</f>
        <v>54947</v>
      </c>
      <c r="I2218" s="172">
        <f>_xll.qlInterestRateIndexValueDate(Index1M,$H2218)</f>
        <v>54947</v>
      </c>
      <c r="J2218" s="177">
        <f>IFERROR(_xll.qlIndexFixing(Index1M,$H2218,TRUE,_xll.ohTrigger(RecalcTrigger,Trigger1M)),NA())</f>
        <v>1.6957539533017967E-2</v>
      </c>
      <c r="K2218" s="44">
        <f>IFERROR(_xll.qlIndexFixing(Index3M,H2218,TRUE,_xll.ohTrigger(RecalcTrigger,Trigger3M)),NA())</f>
        <v>1.7226415385800616E-2</v>
      </c>
      <c r="L2218" s="44">
        <f>IFERROR(_xll.qlIndexFixing(Index6M,$H2218,TRUE,_xll.ohTrigger(RecalcTrigger,Trigger6M)),NA())</f>
        <v>1.7364819741235327E-2</v>
      </c>
      <c r="M2218" s="178">
        <f>IFERROR(_xll.qlIndexFixing(Index1Y,$H2218,TRUE,_xll.ohTrigger(RecalcTrigger,Trigger1Y)),NA())</f>
        <v>1.7583292806799156E-2</v>
      </c>
      <c r="N2218" s="177">
        <f>IFERROR(_xll.qlIndexFixing(ONIndex1M,I2218,TRUE,_xll.ohTrigger(RecalcTrigger,Trigger1M)),NA())</f>
        <v>1.6958204626416062E-2</v>
      </c>
      <c r="O2218" s="44">
        <f>IFERROR(_xll.qlIndexFixing(ONIndex3M,I2218,TRUE,_xll.ohTrigger(RecalcTrigger,Trigger3M)),NA())</f>
        <v>1.7225553087980572E-2</v>
      </c>
      <c r="P2218" s="44">
        <f>IFERROR(_xll.qlIndexFixing(ONIndex6M,I2218,TRUE,_xll.ohTrigger(RecalcTrigger,Trigger6M)),NA())</f>
        <v>1.736309395447666E-2</v>
      </c>
      <c r="Q2218" s="178">
        <f>IFERROR(_xll.qlIndexFixing(ONIndex1Y,I2218,TRUE,_xll.ohTrigger(RecalcTrigger,Trigger1Y)),NA())</f>
        <v>1.7579473999932427E-2</v>
      </c>
    </row>
    <row r="2219" spans="2:17" x14ac:dyDescent="0.2">
      <c r="B2219" s="39" t="s">
        <v>42</v>
      </c>
      <c r="D2219" s="42">
        <f>_xll.qlCalendarAdvance(Calendar,$D2218,B2219,"f",FALSE)</f>
        <v>54954</v>
      </c>
      <c r="E2219" s="172">
        <f>_xll.qlInterestRateIndexValueDate(IndexON,D2219)</f>
        <v>54954</v>
      </c>
      <c r="F2219" s="188">
        <f>IFERROR(_xll.qlIndexFixing(IndexON,D2219,TRUE,_xll.ohTrigger(RecalcTrigger,TriggerON)),NA())</f>
        <v>1.6549260596773196E-2</v>
      </c>
      <c r="H2219" s="42">
        <f>_xll.qlCalendarAdvance(Calendar,$H2218,B2219,"f",FALSE)</f>
        <v>54954</v>
      </c>
      <c r="I2219" s="172">
        <f>_xll.qlInterestRateIndexValueDate(Index1M,$H2219)</f>
        <v>54954</v>
      </c>
      <c r="J2219" s="177">
        <f>IFERROR(_xll.qlIndexFixing(Index1M,$H2219,TRUE,_xll.ohTrigger(RecalcTrigger,Trigger1M)),NA())</f>
        <v>1.6951710767956357E-2</v>
      </c>
      <c r="K2219" s="44">
        <f>IFERROR(_xll.qlIndexFixing(Index3M,H2219,TRUE,_xll.ohTrigger(RecalcTrigger,Trigger3M)),NA())</f>
        <v>1.7220878103713089E-2</v>
      </c>
      <c r="L2219" s="44">
        <f>IFERROR(_xll.qlIndexFixing(Index6M,$H2219,TRUE,_xll.ohTrigger(RecalcTrigger,Trigger6M)),NA())</f>
        <v>1.735920400934006E-2</v>
      </c>
      <c r="M2219" s="178">
        <f>IFERROR(_xll.qlIndexFixing(Index1Y,$H2219,TRUE,_xll.ohTrigger(RecalcTrigger,Trigger1Y)),NA())</f>
        <v>1.7577570135340226E-2</v>
      </c>
      <c r="N2219" s="177">
        <f>IFERROR(_xll.qlIndexFixing(ONIndex1M,I2219,TRUE,_xll.ohTrigger(RecalcTrigger,Trigger1M)),NA())</f>
        <v>1.695236606150563E-2</v>
      </c>
      <c r="O2219" s="44">
        <f>IFERROR(_xll.qlIndexFixing(ONIndex3M,I2219,TRUE,_xll.ohTrigger(RecalcTrigger,Trigger3M)),NA())</f>
        <v>1.7219969423672987E-2</v>
      </c>
      <c r="P2219" s="44">
        <f>IFERROR(_xll.qlIndexFixing(ONIndex6M,I2219,TRUE,_xll.ohTrigger(RecalcTrigger,Trigger6M)),NA())</f>
        <v>1.7357393008420319E-2</v>
      </c>
      <c r="Q2219" s="178">
        <f>IFERROR(_xll.qlIndexFixing(ONIndex1Y,I2219,TRUE,_xll.ohTrigger(RecalcTrigger,Trigger1Y)),NA())</f>
        <v>1.7573594351770749E-2</v>
      </c>
    </row>
    <row r="2220" spans="2:17" x14ac:dyDescent="0.2">
      <c r="B2220" s="39" t="s">
        <v>42</v>
      </c>
      <c r="D2220" s="42">
        <f>_xll.qlCalendarAdvance(Calendar,$D2219,B2220,"f",FALSE)</f>
        <v>54961</v>
      </c>
      <c r="E2220" s="172">
        <f>_xll.qlInterestRateIndexValueDate(IndexON,D2220)</f>
        <v>54961</v>
      </c>
      <c r="F2220" s="188">
        <f>IFERROR(_xll.qlIndexFixing(IndexON,D2220,TRUE,_xll.ohTrigger(RecalcTrigger,TriggerON)),NA())</f>
        <v>1.6543845349960007E-2</v>
      </c>
      <c r="H2220" s="42">
        <f>_xll.qlCalendarAdvance(Calendar,$H2219,B2220,"f",FALSE)</f>
        <v>54961</v>
      </c>
      <c r="I2220" s="172">
        <f>_xll.qlInterestRateIndexValueDate(Index1M,$H2220)</f>
        <v>54961</v>
      </c>
      <c r="J2220" s="177">
        <f>IFERROR(_xll.qlIndexFixing(Index1M,$H2220,TRUE,_xll.ohTrigger(RecalcTrigger,Trigger1M)),NA())</f>
        <v>1.6945890533334583E-2</v>
      </c>
      <c r="K2220" s="44">
        <f>IFERROR(_xll.qlIndexFixing(Index3M,H2220,TRUE,_xll.ohTrigger(RecalcTrigger,Trigger3M)),NA())</f>
        <v>1.7215351653586963E-2</v>
      </c>
      <c r="L2220" s="44">
        <f>IFERROR(_xll.qlIndexFixing(Index6M,$H2220,TRUE,_xll.ohTrigger(RecalcTrigger,Trigger6M)),NA())</f>
        <v>1.7353598644318152E-2</v>
      </c>
      <c r="M2220" s="178">
        <f>IFERROR(_xll.qlIndexFixing(Index1Y,$H2220,TRUE,_xll.ohTrigger(RecalcTrigger,Trigger1Y)),NA())</f>
        <v>1.757185749810497E-2</v>
      </c>
      <c r="N2220" s="177">
        <f>IFERROR(_xll.qlIndexFixing(ONIndex1M,I2220,TRUE,_xll.ohTrigger(RecalcTrigger,Trigger1M)),NA())</f>
        <v>1.6946536012938385E-2</v>
      </c>
      <c r="O2220" s="44">
        <f>IFERROR(_xll.qlIndexFixing(ONIndex3M,I2220,TRUE,_xll.ohTrigger(RecalcTrigger,Trigger3M)),NA())</f>
        <v>1.721439653762924E-2</v>
      </c>
      <c r="P2220" s="44">
        <f>IFERROR(_xll.qlIndexFixing(ONIndex6M,I2220,TRUE,_xll.ohTrigger(RecalcTrigger,Trigger6M)),NA())</f>
        <v>1.7351702324930329E-2</v>
      </c>
      <c r="Q2220" s="178">
        <f>IFERROR(_xll.qlIndexFixing(ONIndex1Y,I2220,TRUE,_xll.ohTrigger(RecalcTrigger,Trigger1Y)),NA())</f>
        <v>1.7567724533631424E-2</v>
      </c>
    </row>
    <row r="2221" spans="2:17" x14ac:dyDescent="0.2">
      <c r="B2221" s="39" t="s">
        <v>42</v>
      </c>
      <c r="D2221" s="42">
        <f>_xll.qlCalendarAdvance(Calendar,$D2220,B2221,"f",FALSE)</f>
        <v>54968</v>
      </c>
      <c r="E2221" s="172">
        <f>_xll.qlInterestRateIndexValueDate(IndexON,D2221)</f>
        <v>54968</v>
      </c>
      <c r="F2221" s="188">
        <f>IFERROR(_xll.qlIndexFixing(IndexON,D2221,TRUE,_xll.ohTrigger(RecalcTrigger,TriggerON)),NA())</f>
        <v>1.6538439440650921E-2</v>
      </c>
      <c r="H2221" s="42">
        <f>_xll.qlCalendarAdvance(Calendar,$H2220,B2221,"f",FALSE)</f>
        <v>54968</v>
      </c>
      <c r="I2221" s="172">
        <f>_xll.qlInterestRateIndexValueDate(Index1M,$H2221)</f>
        <v>54968</v>
      </c>
      <c r="J2221" s="177">
        <f>IFERROR(_xll.qlIndexFixing(Index1M,$H2221,TRUE,_xll.ohTrigger(RecalcTrigger,Trigger1M)),NA())</f>
        <v>1.6940078829133731E-2</v>
      </c>
      <c r="K2221" s="44">
        <f>IFERROR(_xll.qlIndexFixing(Index3M,H2221,TRUE,_xll.ohTrigger(RecalcTrigger,Trigger3M)),NA())</f>
        <v>1.7209836035378193E-2</v>
      </c>
      <c r="L2221" s="44">
        <f>IFERROR(_xll.qlIndexFixing(Index6M,$H2221,TRUE,_xll.ohTrigger(RecalcTrigger,Trigger6M)),NA())</f>
        <v>1.7348003646081474E-2</v>
      </c>
      <c r="M2221" s="178">
        <f>IFERROR(_xll.qlIndexFixing(Index1Y,$H2221,TRUE,_xll.ohTrigger(RecalcTrigger,Trigger1Y)),NA())</f>
        <v>1.7566154894924857E-2</v>
      </c>
      <c r="N2221" s="177">
        <f>IFERROR(_xll.qlIndexFixing(ONIndex1M,I2221,TRUE,_xll.ohTrigger(RecalcTrigger,Trigger1M)),NA())</f>
        <v>1.6940714480714325E-2</v>
      </c>
      <c r="O2221" s="44">
        <f>IFERROR(_xll.qlIndexFixing(ONIndex3M,I2221,TRUE,_xll.ohTrigger(RecalcTrigger,Trigger3M)),NA())</f>
        <v>1.720883442960619E-2</v>
      </c>
      <c r="P2221" s="44">
        <f>IFERROR(_xll.qlIndexFixing(ONIndex6M,I2221,TRUE,_xll.ohTrigger(RecalcTrigger,Trigger6M)),NA())</f>
        <v>1.7346021904006692E-2</v>
      </c>
      <c r="Q2221" s="178">
        <f>IFERROR(_xll.qlIndexFixing(ONIndex1Y,I2221,TRUE,_xll.ohTrigger(RecalcTrigger,Trigger1Y)),NA())</f>
        <v>1.7561864545433403E-2</v>
      </c>
    </row>
    <row r="2222" spans="2:17" x14ac:dyDescent="0.2">
      <c r="B2222" s="39" t="s">
        <v>42</v>
      </c>
      <c r="D2222" s="42">
        <f>_xll.qlCalendarAdvance(Calendar,$D2221,B2222,"f",FALSE)</f>
        <v>54975</v>
      </c>
      <c r="E2222" s="172">
        <f>_xll.qlInterestRateIndexValueDate(IndexON,D2222)</f>
        <v>54975</v>
      </c>
      <c r="F2222" s="188">
        <f>IFERROR(_xll.qlIndexFixing(IndexON,D2222,TRUE,_xll.ohTrigger(RecalcTrigger,TriggerON)),NA())</f>
        <v>1.653304286900803E-2</v>
      </c>
      <c r="H2222" s="42">
        <f>_xll.qlCalendarAdvance(Calendar,$H2221,B2222,"f",FALSE)</f>
        <v>54975</v>
      </c>
      <c r="I2222" s="172">
        <f>_xll.qlInterestRateIndexValueDate(Index1M,$H2222)</f>
        <v>54975</v>
      </c>
      <c r="J2222" s="177">
        <f>IFERROR(_xll.qlIndexFixing(Index1M,$H2222,TRUE,_xll.ohTrigger(RecalcTrigger,Trigger1M)),NA())</f>
        <v>1.6934212439635946E-2</v>
      </c>
      <c r="K2222" s="44">
        <f>IFERROR(_xll.qlIndexFixing(Index3M,H2222,TRUE,_xll.ohTrigger(RecalcTrigger,Trigger3M)),NA())</f>
        <v>1.7204331249040972E-2</v>
      </c>
      <c r="L2222" s="44">
        <f>IFERROR(_xll.qlIndexFixing(Index6M,$H2222,TRUE,_xll.ohTrigger(RecalcTrigger,Trigger6M)),NA())</f>
        <v>1.7342434537456673E-2</v>
      </c>
      <c r="M2222" s="178">
        <f>IFERROR(_xll.qlIndexFixing(Index1Y,$H2222,TRUE,_xll.ohTrigger(RecalcTrigger,Trigger1Y)),NA())</f>
        <v>1.7560462325631798E-2</v>
      </c>
      <c r="N2222" s="177">
        <f>IFERROR(_xll.qlIndexFixing(ONIndex1M,I2222,TRUE,_xll.ohTrigger(RecalcTrigger,Trigger1M)),NA())</f>
        <v>1.6934901464671359E-2</v>
      </c>
      <c r="O2222" s="44">
        <f>IFERROR(_xll.qlIndexFixing(ONIndex3M,I2222,TRUE,_xll.ohTrigger(RecalcTrigger,Trigger3M)),NA())</f>
        <v>1.7203283099684885E-2</v>
      </c>
      <c r="P2222" s="44">
        <f>IFERROR(_xll.qlIndexFixing(ONIndex6M,I2222,TRUE,_xll.ohTrigger(RecalcTrigger,Trigger6M)),NA())</f>
        <v>1.7340351745487315E-2</v>
      </c>
      <c r="Q2222" s="178">
        <f>IFERROR(_xll.qlIndexFixing(ONIndex1Y,I2222,TRUE,_xll.ohTrigger(RecalcTrigger,Trigger1Y)),NA())</f>
        <v>1.7556014387014596E-2</v>
      </c>
    </row>
    <row r="2223" spans="2:17" x14ac:dyDescent="0.2">
      <c r="B2223" s="39" t="s">
        <v>42</v>
      </c>
      <c r="D2223" s="42">
        <f>_xll.qlCalendarAdvance(Calendar,$D2222,B2223,"f",FALSE)</f>
        <v>54982</v>
      </c>
      <c r="E2223" s="172">
        <f>_xll.qlInterestRateIndexValueDate(IndexON,D2223)</f>
        <v>54982</v>
      </c>
      <c r="F2223" s="188">
        <f>IFERROR(_xll.qlIndexFixing(IndexON,D2223,TRUE,_xll.ohTrigger(RecalcTrigger,TriggerON)),NA())</f>
        <v>1.6527655634788196E-2</v>
      </c>
      <c r="H2223" s="42">
        <f>_xll.qlCalendarAdvance(Calendar,$H2222,B2223,"f",FALSE)</f>
        <v>54982</v>
      </c>
      <c r="I2223" s="172">
        <f>_xll.qlInterestRateIndexValueDate(Index1M,$H2223)</f>
        <v>54982</v>
      </c>
      <c r="J2223" s="177">
        <f>IFERROR(_xll.qlIndexFixing(Index1M,$H2223,TRUE,_xll.ohTrigger(RecalcTrigger,Trigger1M)),NA())</f>
        <v>1.692841881860898E-2</v>
      </c>
      <c r="K2223" s="44">
        <f>IFERROR(_xll.qlIndexFixing(Index3M,H2223,TRUE,_xll.ohTrigger(RecalcTrigger,Trigger3M)),NA())</f>
        <v>1.7198837294531252E-2</v>
      </c>
      <c r="L2223" s="44">
        <f>IFERROR(_xll.qlIndexFixing(Index6M,$H2223,TRUE,_xll.ohTrigger(RecalcTrigger,Trigger6M)),NA())</f>
        <v>1.7336860749361211E-2</v>
      </c>
      <c r="M2223" s="178">
        <f>IFERROR(_xll.qlIndexFixing(Index1Y,$H2223,TRUE,_xll.ohTrigger(RecalcTrigger,Trigger1Y)),NA())</f>
        <v>1.7554779790057262E-2</v>
      </c>
      <c r="N2223" s="177">
        <f>IFERROR(_xll.qlIndexFixing(ONIndex1M,I2223,TRUE,_xll.ohTrigger(RecalcTrigger,Trigger1M)),NA())</f>
        <v>1.6929096964890533E-2</v>
      </c>
      <c r="O2223" s="44">
        <f>IFERROR(_xll.qlIndexFixing(ONIndex3M,I2223,TRUE,_xll.ohTrigger(RecalcTrigger,Trigger3M)),NA())</f>
        <v>1.7197742547865325E-2</v>
      </c>
      <c r="P2223" s="44">
        <f>IFERROR(_xll.qlIndexFixing(ONIndex6M,I2223,TRUE,_xll.ohTrigger(RecalcTrigger,Trigger6M)),NA())</f>
        <v>1.7334691849372197E-2</v>
      </c>
      <c r="Q2223" s="178">
        <f>IFERROR(_xll.qlIndexFixing(ONIndex1Y,I2223,TRUE,_xll.ohTrigger(RecalcTrigger,Trigger1Y)),NA())</f>
        <v>1.7550174058456047E-2</v>
      </c>
    </row>
    <row r="2224" spans="2:17" x14ac:dyDescent="0.2">
      <c r="B2224" s="39" t="s">
        <v>42</v>
      </c>
      <c r="D2224" s="42">
        <f>_xll.qlCalendarAdvance(Calendar,$D2223,B2224,"f",FALSE)</f>
        <v>54989</v>
      </c>
      <c r="E2224" s="172">
        <f>_xll.qlInterestRateIndexValueDate(IndexON,D2224)</f>
        <v>54989</v>
      </c>
      <c r="F2224" s="188">
        <f>IFERROR(_xll.qlIndexFixing(IndexON,D2224,TRUE,_xll.ohTrigger(RecalcTrigger,TriggerON)),NA())</f>
        <v>1.6522277738396651E-2</v>
      </c>
      <c r="H2224" s="42">
        <f>_xll.qlCalendarAdvance(Calendar,$H2223,B2224,"f",FALSE)</f>
        <v>54989</v>
      </c>
      <c r="I2224" s="172">
        <f>_xll.qlInterestRateIndexValueDate(Index1M,$H2224)</f>
        <v>54989</v>
      </c>
      <c r="J2224" s="177">
        <f>IFERROR(_xll.qlIndexFixing(Index1M,$H2224,TRUE,_xll.ohTrigger(RecalcTrigger,Trigger1M)),NA())</f>
        <v>1.6922633729434509E-2</v>
      </c>
      <c r="K2224" s="44">
        <f>IFERROR(_xll.qlIndexFixing(Index3M,H2224,TRUE,_xll.ohTrigger(RecalcTrigger,Trigger3M)),NA())</f>
        <v>1.7193354171804103E-2</v>
      </c>
      <c r="L2224" s="44">
        <f>IFERROR(_xll.qlIndexFixing(Index6M,$H2224,TRUE,_xll.ohTrigger(RecalcTrigger,Trigger6M)),NA())</f>
        <v>1.7331297328362427E-2</v>
      </c>
      <c r="M2224" s="178">
        <f>IFERROR(_xll.qlIndexFixing(Index1Y,$H2224,TRUE,_xll.ohTrigger(RecalcTrigger,Trigger1Y)),NA())</f>
        <v>1.7549107288034049E-2</v>
      </c>
      <c r="N2224" s="177">
        <f>IFERROR(_xll.qlIndexFixing(ONIndex1M,I2224,TRUE,_xll.ohTrigger(RecalcTrigger,Trigger1M)),NA())</f>
        <v>1.6923300981371847E-2</v>
      </c>
      <c r="O2224" s="44">
        <f>IFERROR(_xll.qlIndexFixing(ONIndex3M,I2224,TRUE,_xll.ohTrigger(RecalcTrigger,Trigger3M)),NA())</f>
        <v>1.7192212774228555E-2</v>
      </c>
      <c r="P2224" s="44">
        <f>IFERROR(_xll.qlIndexFixing(ONIndex6M,I2224,TRUE,_xll.ohTrigger(RecalcTrigger,Trigger6M)),NA())</f>
        <v>1.7329042215904478E-2</v>
      </c>
      <c r="Q2224" s="178">
        <f>IFERROR(_xll.qlIndexFixing(ONIndex1Y,I2224,TRUE,_xll.ohTrigger(RecalcTrigger,Trigger1Y)),NA())</f>
        <v>1.7544343559838804E-2</v>
      </c>
    </row>
    <row r="2225" spans="2:17" x14ac:dyDescent="0.2">
      <c r="B2225" s="39" t="s">
        <v>42</v>
      </c>
      <c r="D2225" s="42">
        <f>_xll.qlCalendarAdvance(Calendar,$D2224,B2225,"f",FALSE)</f>
        <v>54996</v>
      </c>
      <c r="E2225" s="172">
        <f>_xll.qlInterestRateIndexValueDate(IndexON,D2225)</f>
        <v>54996</v>
      </c>
      <c r="F2225" s="188">
        <f>IFERROR(_xll.qlIndexFixing(IndexON,D2225,TRUE,_xll.ohTrigger(RecalcTrigger,TriggerON)),NA())</f>
        <v>1.6516909179428163E-2</v>
      </c>
      <c r="H2225" s="42">
        <f>_xll.qlCalendarAdvance(Calendar,$H2224,B2225,"f",FALSE)</f>
        <v>54996</v>
      </c>
      <c r="I2225" s="172">
        <f>_xll.qlInterestRateIndexValueDate(Index1M,$H2225)</f>
        <v>54996</v>
      </c>
      <c r="J2225" s="177">
        <f>IFERROR(_xll.qlIndexFixing(Index1M,$H2225,TRUE,_xll.ohTrigger(RecalcTrigger,Trigger1M)),NA())</f>
        <v>1.6916837187974588E-2</v>
      </c>
      <c r="K2225" s="44">
        <f>IFERROR(_xll.qlIndexFixing(Index3M,H2225,TRUE,_xll.ohTrigger(RecalcTrigger,Trigger3M)),NA())</f>
        <v>1.7187881880812834E-2</v>
      </c>
      <c r="L2225" s="44">
        <f>IFERROR(_xll.qlIndexFixing(Index6M,$H2225,TRUE,_xll.ohTrigger(RecalcTrigger,Trigger6M)),NA())</f>
        <v>1.7325744274373101E-2</v>
      </c>
      <c r="M2225" s="178">
        <f>IFERROR(_xll.qlIndexFixing(Index1Y,$H2225,TRUE,_xll.ohTrigger(RecalcTrigger,Trigger1Y)),NA())</f>
        <v>1.7543444819394294E-2</v>
      </c>
      <c r="N2225" s="177">
        <f>IFERROR(_xll.qlIndexFixing(ONIndex1M,I2225,TRUE,_xll.ohTrigger(RecalcTrigger,Trigger1M)),NA())</f>
        <v>1.6917513514196347E-2</v>
      </c>
      <c r="O2225" s="44">
        <f>IFERROR(_xll.qlIndexFixing(ONIndex3M,I2225,TRUE,_xll.ohTrigger(RecalcTrigger,Trigger3M)),NA())</f>
        <v>1.7186693778531437E-2</v>
      </c>
      <c r="P2225" s="44">
        <f>IFERROR(_xll.qlIndexFixing(ONIndex6M,I2225,TRUE,_xll.ohTrigger(RecalcTrigger,Trigger6M)),NA())</f>
        <v>1.7323402844922065E-2</v>
      </c>
      <c r="Q2225" s="178">
        <f>IFERROR(_xll.qlIndexFixing(ONIndex1Y,I2225,TRUE,_xll.ohTrigger(RecalcTrigger,Trigger1Y)),NA())</f>
        <v>1.7538522891162867E-2</v>
      </c>
    </row>
    <row r="2226" spans="2:17" x14ac:dyDescent="0.2">
      <c r="B2226" s="39" t="s">
        <v>42</v>
      </c>
      <c r="D2226" s="42">
        <f>_xll.qlCalendarAdvance(Calendar,$D2225,B2226,"f",FALSE)</f>
        <v>55003</v>
      </c>
      <c r="E2226" s="172">
        <f>_xll.qlInterestRateIndexValueDate(IndexON,D2226)</f>
        <v>55003</v>
      </c>
      <c r="F2226" s="188">
        <f>IFERROR(_xll.qlIndexFixing(IndexON,D2226,TRUE,_xll.ohTrigger(RecalcTrigger,TriggerON)),NA())</f>
        <v>1.6511549958044824E-2</v>
      </c>
      <c r="H2226" s="42">
        <f>_xll.qlCalendarAdvance(Calendar,$H2225,B2226,"f",FALSE)</f>
        <v>55003</v>
      </c>
      <c r="I2226" s="172">
        <f>_xll.qlInterestRateIndexValueDate(Index1M,$H2226)</f>
        <v>55003</v>
      </c>
      <c r="J2226" s="177">
        <f>IFERROR(_xll.qlIndexFixing(Index1M,$H2226,TRUE,_xll.ohTrigger(RecalcTrigger,Trigger1M)),NA())</f>
        <v>1.6911089146571835E-2</v>
      </c>
      <c r="K2226" s="44">
        <f>IFERROR(_xll.qlIndexFixing(Index3M,H2226,TRUE,_xll.ohTrigger(RecalcTrigger,Trigger3M)),NA())</f>
        <v>1.7182420421516929E-2</v>
      </c>
      <c r="L2226" s="44">
        <f>IFERROR(_xll.qlIndexFixing(Index6M,$H2226,TRUE,_xll.ohTrigger(RecalcTrigger,Trigger6M)),NA())</f>
        <v>1.7320201587305583E-2</v>
      </c>
      <c r="M2226" s="178">
        <f>IFERROR(_xll.qlIndexFixing(Index1Y,$H2226,TRUE,_xll.ohTrigger(RecalcTrigger,Trigger1Y)),NA())</f>
        <v>1.7537792383970796E-2</v>
      </c>
      <c r="N2226" s="177">
        <f>IFERROR(_xll.qlIndexFixing(ONIndex1M,I2226,TRUE,_xll.ohTrigger(RecalcTrigger,Trigger1M)),NA())</f>
        <v>1.6911734563282987E-2</v>
      </c>
      <c r="O2226" s="44">
        <f>IFERROR(_xll.qlIndexFixing(ONIndex3M,I2226,TRUE,_xll.ohTrigger(RecalcTrigger,Trigger3M)),NA())</f>
        <v>1.7181185561017109E-2</v>
      </c>
      <c r="P2226" s="44">
        <f>IFERROR(_xll.qlIndexFixing(ONIndex6M,I2226,TRUE,_xll.ohTrigger(RecalcTrigger,Trigger6M)),NA())</f>
        <v>1.7317773736262865E-2</v>
      </c>
      <c r="Q2226" s="178">
        <f>IFERROR(_xll.qlIndexFixing(ONIndex1Y,I2226,TRUE,_xll.ohTrigger(RecalcTrigger,Trigger1Y)),NA())</f>
        <v>1.7532712052266142E-2</v>
      </c>
    </row>
    <row r="2227" spans="2:17" x14ac:dyDescent="0.2">
      <c r="B2227" s="39" t="s">
        <v>42</v>
      </c>
      <c r="D2227" s="42">
        <f>_xll.qlCalendarAdvance(Calendar,$D2226,B2227,"f",FALSE)</f>
        <v>55010</v>
      </c>
      <c r="E2227" s="172">
        <f>_xll.qlInterestRateIndexValueDate(IndexON,D2227)</f>
        <v>55010</v>
      </c>
      <c r="F2227" s="188">
        <f>IFERROR(_xll.qlIndexFixing(IndexON,D2227,TRUE,_xll.ohTrigger(RecalcTrigger,TriggerON)),NA())</f>
        <v>1.6506200074246635E-2</v>
      </c>
      <c r="H2227" s="42">
        <f>_xll.qlCalendarAdvance(Calendar,$H2226,B2227,"f",FALSE)</f>
        <v>55010</v>
      </c>
      <c r="I2227" s="172">
        <f>_xll.qlInterestRateIndexValueDate(Index1M,$H2227)</f>
        <v>55010</v>
      </c>
      <c r="J2227" s="177">
        <f>IFERROR(_xll.qlIndexFixing(Index1M,$H2227,TRUE,_xll.ohTrigger(RecalcTrigger,Trigger1M)),NA())</f>
        <v>1.6905329652851703E-2</v>
      </c>
      <c r="K2227" s="44">
        <f>IFERROR(_xll.qlIndexFixing(Index3M,H2227,TRUE,_xll.ohTrigger(RecalcTrigger,Trigger3M)),NA())</f>
        <v>1.7176969793867049E-2</v>
      </c>
      <c r="L2227" s="44">
        <f>IFERROR(_xll.qlIndexFixing(Index6M,$H2227,TRUE,_xll.ohTrigger(RecalcTrigger,Trigger6M)),NA())</f>
        <v>1.7314669267075304E-2</v>
      </c>
      <c r="M2227" s="178">
        <f>IFERROR(_xll.qlIndexFixing(Index1Y,$H2227,TRUE,_xll.ohTrigger(RecalcTrigger,Trigger1Y)),NA())</f>
        <v>1.7532149981597023E-2</v>
      </c>
      <c r="N2227" s="177">
        <f>IFERROR(_xll.qlIndexFixing(ONIndex1M,I2227,TRUE,_xll.ohTrigger(RecalcTrigger,Trigger1M)),NA())</f>
        <v>1.6905964128631767E-2</v>
      </c>
      <c r="O2227" s="44">
        <f>IFERROR(_xll.qlIndexFixing(ONIndex3M,I2227,TRUE,_xll.ohTrigger(RecalcTrigger,Trigger3M)),NA())</f>
        <v>1.717568812152348E-2</v>
      </c>
      <c r="P2227" s="44">
        <f>IFERROR(_xll.qlIndexFixing(ONIndex6M,I2227,TRUE,_xll.ohTrigger(RecalcTrigger,Trigger6M)),NA())</f>
        <v>1.7312154890170017E-2</v>
      </c>
      <c r="Q2227" s="178">
        <f>IFERROR(_xll.qlIndexFixing(ONIndex1Y,I2227,TRUE,_xll.ohTrigger(RecalcTrigger,Trigger1Y)),NA())</f>
        <v>1.7526911043310722E-2</v>
      </c>
    </row>
    <row r="2228" spans="2:17" x14ac:dyDescent="0.2">
      <c r="B2228" s="39" t="s">
        <v>42</v>
      </c>
      <c r="D2228" s="42">
        <f>_xll.qlCalendarAdvance(Calendar,$D2227,B2228,"f",FALSE)</f>
        <v>55017</v>
      </c>
      <c r="E2228" s="172">
        <f>_xll.qlInterestRateIndexValueDate(IndexON,D2228)</f>
        <v>55017</v>
      </c>
      <c r="F2228" s="188">
        <f>IFERROR(_xll.qlIndexFixing(IndexON,D2228,TRUE,_xll.ohTrigger(RecalcTrigger,TriggerON)),NA())</f>
        <v>1.6500859528195688E-2</v>
      </c>
      <c r="H2228" s="42">
        <f>_xll.qlCalendarAdvance(Calendar,$H2227,B2228,"f",FALSE)</f>
        <v>55017</v>
      </c>
      <c r="I2228" s="172">
        <f>_xll.qlInterestRateIndexValueDate(Index1M,$H2228)</f>
        <v>55017</v>
      </c>
      <c r="J2228" s="177">
        <f>IFERROR(_xll.qlIndexFixing(Index1M,$H2228,TRUE,_xll.ohTrigger(RecalcTrigger,Trigger1M)),NA())</f>
        <v>1.6899578690927584E-2</v>
      </c>
      <c r="K2228" s="44">
        <f>IFERROR(_xll.qlIndexFixing(Index3M,H2228,TRUE,_xll.ohTrigger(RecalcTrigger,Trigger3M)),NA())</f>
        <v>1.7171529997822673E-2</v>
      </c>
      <c r="L2228" s="44">
        <f>IFERROR(_xll.qlIndexFixing(Index6M,$H2228,TRUE,_xll.ohTrigger(RecalcTrigger,Trigger6M)),NA())</f>
        <v>1.7309147313595931E-2</v>
      </c>
      <c r="M2228" s="178">
        <f>IFERROR(_xll.qlIndexFixing(Index1Y,$H2228,TRUE,_xll.ohTrigger(RecalcTrigger,Trigger1Y)),NA())</f>
        <v>1.752651761210644E-2</v>
      </c>
      <c r="N2228" s="177">
        <f>IFERROR(_xll.qlIndexFixing(ONIndex1M,I2228,TRUE,_xll.ohTrigger(RecalcTrigger,Trigger1M)),NA())</f>
        <v>1.6900202210242687E-2</v>
      </c>
      <c r="O2228" s="44">
        <f>IFERROR(_xll.qlIndexFixing(ONIndex3M,I2228,TRUE,_xll.ohTrigger(RecalcTrigger,Trigger3M)),NA())</f>
        <v>1.7170201460293688E-2</v>
      </c>
      <c r="P2228" s="44">
        <f>IFERROR(_xll.qlIndexFixing(ONIndex6M,I2228,TRUE,_xll.ohTrigger(RecalcTrigger,Trigger6M)),NA())</f>
        <v>1.7306546306643522E-2</v>
      </c>
      <c r="Q2228" s="178">
        <f>IFERROR(_xll.qlIndexFixing(ONIndex1Y,I2228,TRUE,_xll.ohTrigger(RecalcTrigger,Trigger1Y)),NA())</f>
        <v>1.7521119864296608E-2</v>
      </c>
    </row>
    <row r="2229" spans="2:17" x14ac:dyDescent="0.2">
      <c r="B2229" s="39" t="s">
        <v>42</v>
      </c>
      <c r="D2229" s="42">
        <f>_xll.qlCalendarAdvance(Calendar,$D2228,B2229,"f",FALSE)</f>
        <v>55024</v>
      </c>
      <c r="E2229" s="172">
        <f>_xll.qlInterestRateIndexValueDate(IndexON,D2229)</f>
        <v>55024</v>
      </c>
      <c r="F2229" s="188">
        <f>IFERROR(_xll.qlIndexFixing(IndexON,D2229,TRUE,_xll.ohTrigger(RecalcTrigger,TriggerON)),NA())</f>
        <v>1.6495528319486752E-2</v>
      </c>
      <c r="H2229" s="42">
        <f>_xll.qlCalendarAdvance(Calendar,$H2228,B2229,"f",FALSE)</f>
        <v>55024</v>
      </c>
      <c r="I2229" s="172">
        <f>_xll.qlInterestRateIndexValueDate(Index1M,$H2229)</f>
        <v>55024</v>
      </c>
      <c r="J2229" s="177">
        <f>IFERROR(_xll.qlIndexFixing(Index1M,$H2229,TRUE,_xll.ohTrigger(RecalcTrigger,Trigger1M)),NA())</f>
        <v>1.689383626078474E-2</v>
      </c>
      <c r="K2229" s="44">
        <f>IFERROR(_xll.qlIndexFixing(Index3M,H2229,TRUE,_xll.ohTrigger(RecalcTrigger,Trigger3M)),NA())</f>
        <v>1.7166101033336229E-2</v>
      </c>
      <c r="L2229" s="44">
        <f>IFERROR(_xll.qlIndexFixing(Index6M,$H2229,TRUE,_xll.ohTrigger(RecalcTrigger,Trigger6M)),NA())</f>
        <v>1.7303635726782011E-2</v>
      </c>
      <c r="M2229" s="178">
        <f>IFERROR(_xll.qlIndexFixing(Index1Y,$H2229,TRUE,_xll.ohTrigger(RecalcTrigger,Trigger1Y)),NA())</f>
        <v>1.7520895275332515E-2</v>
      </c>
      <c r="N2229" s="177">
        <f>IFERROR(_xll.qlIndexFixing(ONIndex1M,I2229,TRUE,_xll.ohTrigger(RecalcTrigger,Trigger1M)),NA())</f>
        <v>1.6894448808196794E-2</v>
      </c>
      <c r="O2229" s="44">
        <f>IFERROR(_xll.qlIndexFixing(ONIndex3M,I2229,TRUE,_xll.ohTrigger(RecalcTrigger,Trigger3M)),NA())</f>
        <v>1.7164725576922502E-2</v>
      </c>
      <c r="P2229" s="44">
        <f>IFERROR(_xll.qlIndexFixing(ONIndex6M,I2229,TRUE,_xll.ohTrigger(RecalcTrigger,Trigger6M)),NA())</f>
        <v>1.7300947985521287E-2</v>
      </c>
      <c r="Q2229" s="178">
        <f>IFERROR(_xll.qlIndexFixing(ONIndex1Y,I2229,TRUE,_xll.ohTrigger(RecalcTrigger,Trigger1Y)),NA())</f>
        <v>1.7515338515061707E-2</v>
      </c>
    </row>
    <row r="2230" spans="2:17" x14ac:dyDescent="0.2">
      <c r="B2230" s="39" t="s">
        <v>42</v>
      </c>
      <c r="D2230" s="42">
        <f>_xll.qlCalendarAdvance(Calendar,$D2229,B2230,"f",FALSE)</f>
        <v>55031</v>
      </c>
      <c r="E2230" s="172">
        <f>_xll.qlInterestRateIndexValueDate(IndexON,D2230)</f>
        <v>55031</v>
      </c>
      <c r="F2230" s="188">
        <f>IFERROR(_xll.qlIndexFixing(IndexON,D2230,TRUE,_xll.ohTrigger(RecalcTrigger,TriggerON)),NA())</f>
        <v>1.6490206448525058E-2</v>
      </c>
      <c r="H2230" s="42">
        <f>_xll.qlCalendarAdvance(Calendar,$H2229,B2230,"f",FALSE)</f>
        <v>55031</v>
      </c>
      <c r="I2230" s="172">
        <f>_xll.qlInterestRateIndexValueDate(Index1M,$H2230)</f>
        <v>55031</v>
      </c>
      <c r="J2230" s="177">
        <f>IFERROR(_xll.qlIndexFixing(Index1M,$H2230,TRUE,_xll.ohTrigger(RecalcTrigger,Trigger1M)),NA())</f>
        <v>1.6888157358433374E-2</v>
      </c>
      <c r="K2230" s="44">
        <f>IFERROR(_xll.qlIndexFixing(Index3M,H2230,TRUE,_xll.ohTrigger(RecalcTrigger,Trigger3M)),NA())</f>
        <v>1.7160665025277185E-2</v>
      </c>
      <c r="L2230" s="44">
        <f>IFERROR(_xll.qlIndexFixing(Index6M,$H2230,TRUE,_xll.ohTrigger(RecalcTrigger,Trigger6M)),NA())</f>
        <v>1.7298076586061542E-2</v>
      </c>
      <c r="M2230" s="178">
        <f>IFERROR(_xll.qlIndexFixing(Index1Y,$H2230,TRUE,_xll.ohTrigger(RecalcTrigger,Trigger1Y)),NA())</f>
        <v>1.751528297110938E-2</v>
      </c>
      <c r="N2230" s="177">
        <f>IFERROR(_xll.qlIndexFixing(ONIndex1M,I2230,TRUE,_xll.ohTrigger(RecalcTrigger,Trigger1M)),NA())</f>
        <v>1.6888703922250947E-2</v>
      </c>
      <c r="O2230" s="44">
        <f>IFERROR(_xll.qlIndexFixing(ONIndex3M,I2230,TRUE,_xll.ohTrigger(RecalcTrigger,Trigger3M)),NA())</f>
        <v>1.7159260471653059E-2</v>
      </c>
      <c r="P2230" s="44">
        <f>IFERROR(_xll.qlIndexFixing(ONIndex6M,I2230,TRUE,_xll.ohTrigger(RecalcTrigger,Trigger6M)),NA())</f>
        <v>1.7295359926803311E-2</v>
      </c>
      <c r="Q2230" s="178">
        <f>IFERROR(_xll.qlIndexFixing(ONIndex1Y,I2230,TRUE,_xll.ohTrigger(RecalcTrigger,Trigger1Y)),NA())</f>
        <v>1.7509566995768111E-2</v>
      </c>
    </row>
    <row r="2231" spans="2:17" x14ac:dyDescent="0.2">
      <c r="B2231" s="39" t="s">
        <v>42</v>
      </c>
      <c r="D2231" s="42">
        <f>_xll.qlCalendarAdvance(Calendar,$D2230,B2231,"f",FALSE)</f>
        <v>55038</v>
      </c>
      <c r="E2231" s="172">
        <f>_xll.qlInterestRateIndexValueDate(IndexON,D2231)</f>
        <v>55038</v>
      </c>
      <c r="F2231" s="188">
        <f>IFERROR(_xll.qlIndexFixing(IndexON,D2231,TRUE,_xll.ohTrigger(RecalcTrigger,TriggerON)),NA())</f>
        <v>1.648489391498642E-2</v>
      </c>
      <c r="H2231" s="42">
        <f>_xll.qlCalendarAdvance(Calendar,$H2230,B2231,"f",FALSE)</f>
        <v>55038</v>
      </c>
      <c r="I2231" s="172">
        <f>_xll.qlInterestRateIndexValueDate(Index1M,$H2231)</f>
        <v>55038</v>
      </c>
      <c r="J2231" s="177">
        <f>IFERROR(_xll.qlIndexFixing(Index1M,$H2231,TRUE,_xll.ohTrigger(RecalcTrigger,Trigger1M)),NA())</f>
        <v>1.6882430957812316E-2</v>
      </c>
      <c r="K2231" s="44">
        <f>IFERROR(_xll.qlIndexFixing(Index3M,H2231,TRUE,_xll.ohTrigger(RecalcTrigger,Trigger3M)),NA())</f>
        <v>1.7155257203780853E-2</v>
      </c>
      <c r="L2231" s="44">
        <f>IFERROR(_xll.qlIndexFixing(Index6M,$H2231,TRUE,_xll.ohTrigger(RecalcTrigger,Trigger6M)),NA())</f>
        <v>1.7292584288438152E-2</v>
      </c>
      <c r="M2231" s="178">
        <f>IFERROR(_xll.qlIndexFixing(Index1Y,$H2231,TRUE,_xll.ohTrigger(RecalcTrigger,Trigger1Y)),NA())</f>
        <v>1.750968069927139E-2</v>
      </c>
      <c r="N2231" s="177">
        <f>IFERROR(_xll.qlIndexFixing(ONIndex1M,I2231,TRUE,_xll.ohTrigger(RecalcTrigger,Trigger1M)),NA())</f>
        <v>1.6882967552729333E-2</v>
      </c>
      <c r="O2231" s="44">
        <f>IFERROR(_xll.qlIndexFixing(ONIndex3M,I2231,TRUE,_xll.ohTrigger(RecalcTrigger,Trigger3M)),NA())</f>
        <v>1.7153806144728501E-2</v>
      </c>
      <c r="P2231" s="44">
        <f>IFERROR(_xll.qlIndexFixing(ONIndex6M,I2231,TRUE,_xll.ohTrigger(RecalcTrigger,Trigger6M)),NA())</f>
        <v>1.7289782130651687E-2</v>
      </c>
      <c r="Q2231" s="178">
        <f>IFERROR(_xll.qlIndexFixing(ONIndex1Y,I2231,TRUE,_xll.ohTrigger(RecalcTrigger,Trigger1Y)),NA())</f>
        <v>1.7503805306334774E-2</v>
      </c>
    </row>
    <row r="2232" spans="2:17" x14ac:dyDescent="0.2">
      <c r="B2232" s="39" t="s">
        <v>42</v>
      </c>
      <c r="D2232" s="42">
        <f>_xll.qlCalendarAdvance(Calendar,$D2231,B2232,"f",FALSE)</f>
        <v>55045</v>
      </c>
      <c r="E2232" s="172">
        <f>_xll.qlInterestRateIndexValueDate(IndexON,D2232)</f>
        <v>55045</v>
      </c>
      <c r="F2232" s="188">
        <f>IFERROR(_xll.qlIndexFixing(IndexON,D2232,TRUE,_xll.ohTrigger(RecalcTrigger,TriggerON)),NA())</f>
        <v>1.6479590719276072E-2</v>
      </c>
      <c r="H2232" s="42">
        <f>_xll.qlCalendarAdvance(Calendar,$H2231,B2232,"f",FALSE)</f>
        <v>55045</v>
      </c>
      <c r="I2232" s="172">
        <f>_xll.qlInterestRateIndexValueDate(Index1M,$H2232)</f>
        <v>55045</v>
      </c>
      <c r="J2232" s="177">
        <f>IFERROR(_xll.qlIndexFixing(Index1M,$H2232,TRUE,_xll.ohTrigger(RecalcTrigger,Trigger1M)),NA())</f>
        <v>1.6876713087482509E-2</v>
      </c>
      <c r="K2232" s="44">
        <f>IFERROR(_xll.qlIndexFixing(Index3M,H2232,TRUE,_xll.ohTrigger(RecalcTrigger,Trigger3M)),NA())</f>
        <v>1.71498602131278E-2</v>
      </c>
      <c r="L2232" s="44">
        <f>IFERROR(_xll.qlIndexFixing(Index6M,$H2232,TRUE,_xll.ohTrigger(RecalcTrigger,Trigger6M)),NA())</f>
        <v>1.7287102355529427E-2</v>
      </c>
      <c r="M2232" s="178">
        <f>IFERROR(_xll.qlIndexFixing(Index1Y,$H2232,TRUE,_xll.ohTrigger(RecalcTrigger,Trigger1Y)),NA())</f>
        <v>1.7504088459653122E-2</v>
      </c>
      <c r="N2232" s="177">
        <f>IFERROR(_xll.qlIndexFixing(ONIndex1M,I2232,TRUE,_xll.ohTrigger(RecalcTrigger,Trigger1M)),NA())</f>
        <v>1.6877239699469859E-2</v>
      </c>
      <c r="O2232" s="44">
        <f>IFERROR(_xll.qlIndexFixing(ONIndex3M,I2232,TRUE,_xll.ohTrigger(RecalcTrigger,Trigger3M)),NA())</f>
        <v>1.7148362595662547E-2</v>
      </c>
      <c r="P2232" s="44">
        <f>IFERROR(_xll.qlIndexFixing(ONIndex6M,I2232,TRUE,_xll.ohTrigger(RecalcTrigger,Trigger6M)),NA())</f>
        <v>1.7284214597066416E-2</v>
      </c>
      <c r="Q2232" s="178">
        <f>IFERROR(_xll.qlIndexFixing(ONIndex1Y,I2232,TRUE,_xll.ohTrigger(RecalcTrigger,Trigger1Y)),NA())</f>
        <v>1.7498053446842743E-2</v>
      </c>
    </row>
    <row r="2233" spans="2:17" x14ac:dyDescent="0.2">
      <c r="B2233" s="39" t="s">
        <v>42</v>
      </c>
      <c r="D2233" s="42">
        <f>_xll.qlCalendarAdvance(Calendar,$D2232,B2233,"f",FALSE)</f>
        <v>55052</v>
      </c>
      <c r="E2233" s="172">
        <f>_xll.qlInterestRateIndexValueDate(IndexON,D2233)</f>
        <v>55052</v>
      </c>
      <c r="F2233" s="188">
        <f>IFERROR(_xll.qlIndexFixing(IndexON,D2233,TRUE,_xll.ohTrigger(RecalcTrigger,TriggerON)),NA())</f>
        <v>1.647429686098878E-2</v>
      </c>
      <c r="H2233" s="42">
        <f>_xll.qlCalendarAdvance(Calendar,$H2232,B2233,"f",FALSE)</f>
        <v>55052</v>
      </c>
      <c r="I2233" s="172">
        <f>_xll.qlInterestRateIndexValueDate(Index1M,$H2233)</f>
        <v>55052</v>
      </c>
      <c r="J2233" s="177">
        <f>IFERROR(_xll.qlIndexFixing(Index1M,$H2233,TRUE,_xll.ohTrigger(RecalcTrigger,Trigger1M)),NA())</f>
        <v>1.6871003747433149E-2</v>
      </c>
      <c r="K2233" s="44">
        <f>IFERROR(_xll.qlIndexFixing(Index3M,H2233,TRUE,_xll.ohTrigger(RecalcTrigger,Trigger3M)),NA())</f>
        <v>1.7144474053273497E-2</v>
      </c>
      <c r="L2233" s="44">
        <f>IFERROR(_xll.qlIndexFixing(Index6M,$H2233,TRUE,_xll.ohTrigger(RecalcTrigger,Trigger6M)),NA())</f>
        <v>1.7281630787252086E-2</v>
      </c>
      <c r="M2233" s="178">
        <f>IFERROR(_xll.qlIndexFixing(Index1Y,$H2233,TRUE,_xll.ohTrigger(RecalcTrigger,Trigger1Y)),NA())</f>
        <v>1.7498506252089596E-2</v>
      </c>
      <c r="N2233" s="177">
        <f>IFERROR(_xll.qlIndexFixing(ONIndex1M,I2233,TRUE,_xll.ohTrigger(RecalcTrigger,Trigger1M)),NA())</f>
        <v>1.6871520362472525E-2</v>
      </c>
      <c r="O2233" s="44">
        <f>IFERROR(_xll.qlIndexFixing(ONIndex3M,I2233,TRUE,_xll.ohTrigger(RecalcTrigger,Trigger3M)),NA())</f>
        <v>1.7142929824779385E-2</v>
      </c>
      <c r="P2233" s="44">
        <f>IFERROR(_xll.qlIndexFixing(ONIndex6M,I2233,TRUE,_xll.ohTrigger(RecalcTrigger,Trigger6M)),NA())</f>
        <v>1.7278657325885405E-2</v>
      </c>
      <c r="Q2233" s="178">
        <f>IFERROR(_xll.qlIndexFixing(ONIndex1Y,I2233,TRUE,_xll.ohTrigger(RecalcTrigger,Trigger1Y)),NA())</f>
        <v>1.7492311417129924E-2</v>
      </c>
    </row>
    <row r="2234" spans="2:17" x14ac:dyDescent="0.2">
      <c r="B2234" s="39" t="s">
        <v>42</v>
      </c>
      <c r="D2234" s="42">
        <f>_xll.qlCalendarAdvance(Calendar,$D2233,B2234,"f",FALSE)</f>
        <v>55059</v>
      </c>
      <c r="E2234" s="172">
        <f>_xll.qlInterestRateIndexValueDate(IndexON,D2234)</f>
        <v>55059</v>
      </c>
      <c r="F2234" s="188">
        <f>IFERROR(_xll.qlIndexFixing(IndexON,D2234,TRUE,_xll.ohTrigger(RecalcTrigger,TriggerON)),NA())</f>
        <v>1.6469012340367684E-2</v>
      </c>
      <c r="H2234" s="42">
        <f>_xll.qlCalendarAdvance(Calendar,$H2233,B2234,"f",FALSE)</f>
        <v>55059</v>
      </c>
      <c r="I2234" s="172">
        <f>_xll.qlInterestRateIndexValueDate(Index1M,$H2234)</f>
        <v>55059</v>
      </c>
      <c r="J2234" s="177">
        <f>IFERROR(_xll.qlIndexFixing(Index1M,$H2234,TRUE,_xll.ohTrigger(RecalcTrigger,Trigger1M)),NA())</f>
        <v>1.6865302937648024E-2</v>
      </c>
      <c r="K2234" s="44">
        <f>IFERROR(_xll.qlIndexFixing(Index3M,H2234,TRUE,_xll.ohTrigger(RecalcTrigger,Trigger3M)),NA())</f>
        <v>1.7139098724173411E-2</v>
      </c>
      <c r="L2234" s="44">
        <f>IFERROR(_xll.qlIndexFixing(Index6M,$H2234,TRUE,_xll.ohTrigger(RecalcTrigger,Trigger6M)),NA())</f>
        <v>1.7276169583521496E-2</v>
      </c>
      <c r="M2234" s="178">
        <f>IFERROR(_xll.qlIndexFixing(Index1Y,$H2234,TRUE,_xll.ohTrigger(RecalcTrigger,Trigger1Y)),NA())</f>
        <v>1.7492934076416056E-2</v>
      </c>
      <c r="N2234" s="177">
        <f>IFERROR(_xll.qlIndexFixing(ONIndex1M,I2234,TRUE,_xll.ohTrigger(RecalcTrigger,Trigger1M)),NA())</f>
        <v>1.6865809541656285E-2</v>
      </c>
      <c r="O2234" s="44">
        <f>IFERROR(_xll.qlIndexFixing(ONIndex3M,I2234,TRUE,_xll.ohTrigger(RecalcTrigger,Trigger3M)),NA())</f>
        <v>1.7137507831835874E-2</v>
      </c>
      <c r="P2234" s="44">
        <f>IFERROR(_xll.qlIndexFixing(ONIndex6M,I2234,TRUE,_xll.ohTrigger(RecalcTrigger,Trigger6M)),NA())</f>
        <v>1.7273110317189699E-2</v>
      </c>
      <c r="Q2234" s="178">
        <f>IFERROR(_xll.qlIndexFixing(ONIndex1Y,I2234,TRUE,_xll.ohTrigger(RecalcTrigger,Trigger1Y)),NA())</f>
        <v>1.7486579217439457E-2</v>
      </c>
    </row>
    <row r="2235" spans="2:17" x14ac:dyDescent="0.2">
      <c r="B2235" s="39" t="s">
        <v>42</v>
      </c>
      <c r="D2235" s="42">
        <f>_xll.qlCalendarAdvance(Calendar,$D2234,B2235,"f",FALSE)</f>
        <v>55066</v>
      </c>
      <c r="E2235" s="172">
        <f>_xll.qlInterestRateIndexValueDate(IndexON,D2235)</f>
        <v>55066</v>
      </c>
      <c r="F2235" s="188">
        <f>IFERROR(_xll.qlIndexFixing(IndexON,D2235,TRUE,_xll.ohTrigger(RecalcTrigger,TriggerON)),NA())</f>
        <v>1.6463737157250691E-2</v>
      </c>
      <c r="H2235" s="42">
        <f>_xll.qlCalendarAdvance(Calendar,$H2234,B2235,"f",FALSE)</f>
        <v>55066</v>
      </c>
      <c r="I2235" s="172">
        <f>_xll.qlInterestRateIndexValueDate(Index1M,$H2235)</f>
        <v>55066</v>
      </c>
      <c r="J2235" s="177">
        <f>IFERROR(_xll.qlIndexFixing(Index1M,$H2235,TRUE,_xll.ohTrigger(RecalcTrigger,Trigger1M)),NA())</f>
        <v>1.6859560846560821E-2</v>
      </c>
      <c r="K2235" s="44">
        <f>IFERROR(_xll.qlIndexFixing(Index3M,H2235,TRUE,_xll.ohTrigger(RecalcTrigger,Trigger3M)),NA())</f>
        <v>1.7133754706702781E-2</v>
      </c>
      <c r="L2235" s="44">
        <f>IFERROR(_xll.qlIndexFixing(Index6M,$H2235,TRUE,_xll.ohTrigger(RecalcTrigger,Trigger6M)),NA())</f>
        <v>1.7270740416253608E-2</v>
      </c>
      <c r="M2235" s="178">
        <f>IFERROR(_xll.qlIndexFixing(Index1Y,$H2235,TRUE,_xll.ohTrigger(RecalcTrigger,Trigger1Y)),NA())</f>
        <v>1.7487371932467966E-2</v>
      </c>
      <c r="N2235" s="177">
        <f>IFERROR(_xll.qlIndexFixing(ONIndex1M,I2235,TRUE,_xll.ohTrigger(RecalcTrigger,Trigger1M)),NA())</f>
        <v>1.6860107237183231E-2</v>
      </c>
      <c r="O2235" s="44">
        <f>IFERROR(_xll.qlIndexFixing(ONIndex3M,I2235,TRUE,_xll.ohTrigger(RecalcTrigger,Trigger3M)),NA())</f>
        <v>1.7132096617156201E-2</v>
      </c>
      <c r="P2235" s="44">
        <f>IFERROR(_xll.qlIndexFixing(ONIndex6M,I2235,TRUE,_xll.ohTrigger(RecalcTrigger,Trigger6M)),NA())</f>
        <v>1.7267573571060346E-2</v>
      </c>
      <c r="Q2235" s="178">
        <f>IFERROR(_xll.qlIndexFixing(ONIndex1Y,I2235,TRUE,_xll.ohTrigger(RecalcTrigger,Trigger1Y)),NA())</f>
        <v>1.7480856847528203E-2</v>
      </c>
    </row>
    <row r="2236" spans="2:17" x14ac:dyDescent="0.2">
      <c r="B2236" s="39" t="s">
        <v>42</v>
      </c>
      <c r="D2236" s="42">
        <f>_xll.qlCalendarAdvance(Calendar,$D2235,B2236,"f",FALSE)</f>
        <v>55073</v>
      </c>
      <c r="E2236" s="172">
        <f>_xll.qlInterestRateIndexValueDate(IndexON,D2236)</f>
        <v>55073</v>
      </c>
      <c r="F2236" s="188">
        <f>IFERROR(_xll.qlIndexFixing(IndexON,D2236,TRUE,_xll.ohTrigger(RecalcTrigger,TriggerON)),NA())</f>
        <v>1.6458471311718847E-2</v>
      </c>
      <c r="H2236" s="42">
        <f>_xll.qlCalendarAdvance(Calendar,$H2235,B2236,"f",FALSE)</f>
        <v>55073</v>
      </c>
      <c r="I2236" s="172">
        <f>_xll.qlInterestRateIndexValueDate(Index1M,$H2236)</f>
        <v>55073</v>
      </c>
      <c r="J2236" s="177">
        <f>IFERROR(_xll.qlIndexFixing(Index1M,$H2236,TRUE,_xll.ohTrigger(RecalcTrigger,Trigger1M)),NA())</f>
        <v>1.685387813850377E-2</v>
      </c>
      <c r="K2236" s="44">
        <f>IFERROR(_xll.qlIndexFixing(Index3M,H2236,TRUE,_xll.ohTrigger(RecalcTrigger,Trigger3M)),NA())</f>
        <v>1.712840156190177E-2</v>
      </c>
      <c r="L2236" s="44">
        <f>IFERROR(_xll.qlIndexFixing(Index6M,$H2236,TRUE,_xll.ohTrigger(RecalcTrigger,Trigger6M)),NA())</f>
        <v>1.7265300425412838E-2</v>
      </c>
      <c r="M2236" s="178">
        <f>IFERROR(_xll.qlIndexFixing(Index1Y,$H2236,TRUE,_xll.ohTrigger(RecalcTrigger,Trigger1Y)),NA())</f>
        <v>1.7481819820081013E-2</v>
      </c>
      <c r="N2236" s="177">
        <f>IFERROR(_xll.qlIndexFixing(ONIndex1M,I2236,TRUE,_xll.ohTrigger(RecalcTrigger,Trigger1M)),NA())</f>
        <v>1.6854413448972316E-2</v>
      </c>
      <c r="O2236" s="44">
        <f>IFERROR(_xll.qlIndexFixing(ONIndex3M,I2236,TRUE,_xll.ohTrigger(RecalcTrigger,Trigger3M)),NA())</f>
        <v>1.7126696180578271E-2</v>
      </c>
      <c r="P2236" s="44">
        <f>IFERROR(_xll.qlIndexFixing(ONIndex6M,I2236,TRUE,_xll.ohTrigger(RecalcTrigger,Trigger6M)),NA())</f>
        <v>1.7262047087335253E-2</v>
      </c>
      <c r="Q2236" s="178">
        <f>IFERROR(_xll.qlIndexFixing(ONIndex1Y,I2236,TRUE,_xll.ohTrigger(RecalcTrigger,Trigger1Y)),NA())</f>
        <v>1.7475144307558255E-2</v>
      </c>
    </row>
    <row r="2237" spans="2:17" x14ac:dyDescent="0.2">
      <c r="B2237" s="39" t="s">
        <v>42</v>
      </c>
      <c r="D2237" s="42">
        <f>_xll.qlCalendarAdvance(Calendar,$D2236,B2237,"f",FALSE)</f>
        <v>55080</v>
      </c>
      <c r="E2237" s="172">
        <f>_xll.qlInterestRateIndexValueDate(IndexON,D2237)</f>
        <v>55080</v>
      </c>
      <c r="F2237" s="188">
        <f>IFERROR(_xll.qlIndexFixing(IndexON,D2237,TRUE,_xll.ohTrigger(RecalcTrigger,TriggerON)),NA())</f>
        <v>1.64532148038532E-2</v>
      </c>
      <c r="H2237" s="42">
        <f>_xll.qlCalendarAdvance(Calendar,$H2236,B2237,"f",FALSE)</f>
        <v>55080</v>
      </c>
      <c r="I2237" s="172">
        <f>_xll.qlInterestRateIndexValueDate(Index1M,$H2237)</f>
        <v>55080</v>
      </c>
      <c r="J2237" s="177">
        <f>IFERROR(_xll.qlIndexFixing(Index1M,$H2237,TRUE,_xll.ohTrigger(RecalcTrigger,Trigger1M)),NA())</f>
        <v>1.6848203962127304E-2</v>
      </c>
      <c r="K2237" s="44">
        <f>IFERROR(_xll.qlIndexFixing(Index3M,H2237,TRUE,_xll.ohTrigger(RecalcTrigger,Trigger3M)),NA())</f>
        <v>1.7123059248308082E-2</v>
      </c>
      <c r="L2237" s="44">
        <f>IFERROR(_xll.qlIndexFixing(Index6M,$H2237,TRUE,_xll.ohTrigger(RecalcTrigger,Trigger6M)),NA())</f>
        <v>1.7259870799433079E-2</v>
      </c>
      <c r="M2237" s="178">
        <f>IFERROR(_xll.qlIndexFixing(Index1Y,$H2237,TRUE,_xll.ohTrigger(RecalcTrigger,Trigger1Y)),NA())</f>
        <v>1.747627773909155E-2</v>
      </c>
      <c r="N2237" s="177">
        <f>IFERROR(_xll.qlIndexFixing(ONIndex1M,I2237,TRUE,_xll.ohTrigger(RecalcTrigger,Trigger1M)),NA())</f>
        <v>1.6848728177104588E-2</v>
      </c>
      <c r="O2237" s="44">
        <f>IFERROR(_xll.qlIndexFixing(ONIndex3M,I2237,TRUE,_xll.ohTrigger(RecalcTrigger,Trigger3M)),NA())</f>
        <v>1.7121306522102087E-2</v>
      </c>
      <c r="P2237" s="44">
        <f>IFERROR(_xll.qlIndexFixing(ONIndex6M,I2237,TRUE,_xll.ohTrigger(RecalcTrigger,Trigger6M)),NA())</f>
        <v>1.7256530866095465E-2</v>
      </c>
      <c r="Q2237" s="178">
        <f>IFERROR(_xll.qlIndexFixing(ONIndex1Y,I2237,TRUE,_xll.ohTrigger(RecalcTrigger,Trigger1Y)),NA())</f>
        <v>1.7469441597448565E-2</v>
      </c>
    </row>
    <row r="2238" spans="2:17" x14ac:dyDescent="0.2">
      <c r="B2238" s="39" t="s">
        <v>42</v>
      </c>
      <c r="D2238" s="42">
        <f>_xll.qlCalendarAdvance(Calendar,$D2237,B2238,"f",FALSE)</f>
        <v>55087</v>
      </c>
      <c r="E2238" s="172">
        <f>_xll.qlInterestRateIndexValueDate(IndexON,D2238)</f>
        <v>55087</v>
      </c>
      <c r="F2238" s="188">
        <f>IFERROR(_xll.qlIndexFixing(IndexON,D2238,TRUE,_xll.ohTrigger(RecalcTrigger,TriggerON)),NA())</f>
        <v>1.6447967633491656E-2</v>
      </c>
      <c r="H2238" s="42">
        <f>_xll.qlCalendarAdvance(Calendar,$H2237,B2238,"f",FALSE)</f>
        <v>55087</v>
      </c>
      <c r="I2238" s="172">
        <f>_xll.qlInterestRateIndexValueDate(Index1M,$H2238)</f>
        <v>55087</v>
      </c>
      <c r="J2238" s="177">
        <f>IFERROR(_xll.qlIndexFixing(Index1M,$H2238,TRUE,_xll.ohTrigger(RecalcTrigger,Trigger1M)),NA())</f>
        <v>1.6842538317406855E-2</v>
      </c>
      <c r="K2238" s="44">
        <f>IFERROR(_xll.qlIndexFixing(Index3M,H2238,TRUE,_xll.ohTrigger(RecalcTrigger,Trigger3M)),NA())</f>
        <v>1.7117727765877666E-2</v>
      </c>
      <c r="L2238" s="44">
        <f>IFERROR(_xll.qlIndexFixing(Index6M,$H2238,TRUE,_xll.ohTrigger(RecalcTrigger,Trigger6M)),NA())</f>
        <v>1.7254451538229274E-2</v>
      </c>
      <c r="M2238" s="178">
        <f>IFERROR(_xll.qlIndexFixing(Index1Y,$H2238,TRUE,_xll.ohTrigger(RecalcTrigger,Trigger1Y)),NA())</f>
        <v>1.7470745689335709E-2</v>
      </c>
      <c r="N2238" s="177">
        <f>IFERROR(_xll.qlIndexFixing(ONIndex1M,I2238,TRUE,_xll.ohTrigger(RecalcTrigger,Trigger1M)),NA())</f>
        <v>1.6843051421336908E-2</v>
      </c>
      <c r="O2238" s="44">
        <f>IFERROR(_xll.qlIndexFixing(ONIndex3M,I2238,TRUE,_xll.ohTrigger(RecalcTrigger,Trigger3M)),NA())</f>
        <v>1.7115927641484507E-2</v>
      </c>
      <c r="P2238" s="44">
        <f>IFERROR(_xll.qlIndexFixing(ONIndex6M,I2238,TRUE,_xll.ohTrigger(RecalcTrigger,Trigger6M)),NA())</f>
        <v>1.7251024907259938E-2</v>
      </c>
      <c r="Q2238" s="178">
        <f>IFERROR(_xll.qlIndexFixing(ONIndex1Y,I2238,TRUE,_xll.ohTrigger(RecalcTrigger,Trigger1Y)),NA())</f>
        <v>1.7463748717118088E-2</v>
      </c>
    </row>
    <row r="2239" spans="2:17" x14ac:dyDescent="0.2">
      <c r="B2239" s="39" t="s">
        <v>42</v>
      </c>
      <c r="D2239" s="42">
        <f>_xll.qlCalendarAdvance(Calendar,$D2238,B2239,"f",FALSE)</f>
        <v>55094</v>
      </c>
      <c r="E2239" s="172">
        <f>_xll.qlInterestRateIndexValueDate(IndexON,D2239)</f>
        <v>55094</v>
      </c>
      <c r="F2239" s="188">
        <f>IFERROR(_xll.qlIndexFixing(IndexON,D2239,TRUE,_xll.ohTrigger(RecalcTrigger,TriggerON)),NA())</f>
        <v>1.6442729800796307E-2</v>
      </c>
      <c r="H2239" s="42">
        <f>_xll.qlCalendarAdvance(Calendar,$H2238,B2239,"f",FALSE)</f>
        <v>55094</v>
      </c>
      <c r="I2239" s="172">
        <f>_xll.qlInterestRateIndexValueDate(Index1M,$H2239)</f>
        <v>55094</v>
      </c>
      <c r="J2239" s="177">
        <f>IFERROR(_xll.qlIndexFixing(Index1M,$H2239,TRUE,_xll.ohTrigger(RecalcTrigger,Trigger1M)),NA())</f>
        <v>1.6836926842318523E-2</v>
      </c>
      <c r="K2239" s="44">
        <f>IFERROR(_xll.qlIndexFixing(Index3M,H2239,TRUE,_xll.ohTrigger(RecalcTrigger,Trigger3M)),NA())</f>
        <v>1.7112407114568236E-2</v>
      </c>
      <c r="L2239" s="44">
        <f>IFERROR(_xll.qlIndexFixing(Index6M,$H2239,TRUE,_xll.ohTrigger(RecalcTrigger,Trigger6M)),NA())</f>
        <v>1.7249019030169194E-2</v>
      </c>
      <c r="M2239" s="178">
        <f>IFERROR(_xll.qlIndexFixing(Index1Y,$H2239,TRUE,_xll.ohTrigger(RecalcTrigger,Trigger1Y)),NA())</f>
        <v>1.7465223670650509E-2</v>
      </c>
      <c r="N2239" s="177">
        <f>IFERROR(_xll.qlIndexFixing(ONIndex1M,I2239,TRUE,_xll.ohTrigger(RecalcTrigger,Trigger1M)),NA())</f>
        <v>1.6837383181993459E-2</v>
      </c>
      <c r="O2239" s="44">
        <f>IFERROR(_xll.qlIndexFixing(ONIndex3M,I2239,TRUE,_xll.ohTrigger(RecalcTrigger,Trigger3M)),NA())</f>
        <v>1.7110559539130765E-2</v>
      </c>
      <c r="P2239" s="44">
        <f>IFERROR(_xll.qlIndexFixing(ONIndex6M,I2239,TRUE,_xll.ohTrigger(RecalcTrigger,Trigger6M)),NA())</f>
        <v>1.7245529210909716E-2</v>
      </c>
      <c r="Q2239" s="178">
        <f>IFERROR(_xll.qlIndexFixing(ONIndex1Y,I2239,TRUE,_xll.ohTrigger(RecalcTrigger,Trigger1Y)),NA())</f>
        <v>1.7458065666809963E-2</v>
      </c>
    </row>
    <row r="2240" spans="2:17" x14ac:dyDescent="0.2">
      <c r="B2240" s="39" t="s">
        <v>42</v>
      </c>
      <c r="D2240" s="42">
        <f>_xll.qlCalendarAdvance(Calendar,$D2239,B2240,"f",FALSE)</f>
        <v>55101</v>
      </c>
      <c r="E2240" s="172">
        <f>_xll.qlInterestRateIndexValueDate(IndexON,D2240)</f>
        <v>55101</v>
      </c>
      <c r="F2240" s="188">
        <f>IFERROR(_xll.qlIndexFixing(IndexON,D2240,TRUE,_xll.ohTrigger(RecalcTrigger,TriggerON)),NA())</f>
        <v>1.6437501305605062E-2</v>
      </c>
      <c r="H2240" s="42">
        <f>_xll.qlCalendarAdvance(Calendar,$H2239,B2240,"f",FALSE)</f>
        <v>55101</v>
      </c>
      <c r="I2240" s="172">
        <f>_xll.qlInterestRateIndexValueDate(Index1M,$H2240)</f>
        <v>55101</v>
      </c>
      <c r="J2240" s="177">
        <f>IFERROR(_xll.qlIndexFixing(Index1M,$H2240,TRUE,_xll.ohTrigger(RecalcTrigger,Trigger1M)),NA())</f>
        <v>1.6831277213889183E-2</v>
      </c>
      <c r="K2240" s="44">
        <f>IFERROR(_xll.qlIndexFixing(Index3M,H2240,TRUE,_xll.ohTrigger(RecalcTrigger,Trigger3M)),NA())</f>
        <v>1.7107097294337511E-2</v>
      </c>
      <c r="L2240" s="44">
        <f>IFERROR(_xll.qlIndexFixing(Index6M,$H2240,TRUE,_xll.ohTrigger(RecalcTrigger,Trigger6M)),NA())</f>
        <v>1.7243620011977746E-2</v>
      </c>
      <c r="M2240" s="178">
        <f>IFERROR(_xll.qlIndexFixing(Index1Y,$H2240,TRUE,_xll.ohTrigger(RecalcTrigger,Trigger1Y)),NA())</f>
        <v>1.7459711682872747E-2</v>
      </c>
      <c r="N2240" s="177">
        <f>IFERROR(_xll.qlIndexFixing(ONIndex1M,I2240,TRUE,_xll.ohTrigger(RecalcTrigger,Trigger1M)),NA())</f>
        <v>1.6831723458831105E-2</v>
      </c>
      <c r="O2240" s="44">
        <f>IFERROR(_xll.qlIndexFixing(ONIndex3M,I2240,TRUE,_xll.ohTrigger(RecalcTrigger,Trigger3M)),NA())</f>
        <v>1.7105202214797721E-2</v>
      </c>
      <c r="P2240" s="44">
        <f>IFERROR(_xll.qlIndexFixing(ONIndex6M,I2240,TRUE,_xll.ohTrigger(RecalcTrigger,Trigger6M)),NA())</f>
        <v>1.7240043777206893E-2</v>
      </c>
      <c r="Q2240" s="178">
        <f>IFERROR(_xll.qlIndexFixing(ONIndex1Y,I2240,TRUE,_xll.ohTrigger(RecalcTrigger,Trigger1Y)),NA())</f>
        <v>1.7452392446281051E-2</v>
      </c>
    </row>
    <row r="2241" spans="2:17" x14ac:dyDescent="0.2">
      <c r="B2241" s="39" t="s">
        <v>42</v>
      </c>
      <c r="D2241" s="42">
        <f>_xll.qlCalendarAdvance(Calendar,$D2240,B2241,"f",FALSE)</f>
        <v>55108</v>
      </c>
      <c r="E2241" s="172">
        <f>_xll.qlInterestRateIndexValueDate(IndexON,D2241)</f>
        <v>55108</v>
      </c>
      <c r="F2241" s="188">
        <f>IFERROR(_xll.qlIndexFixing(IndexON,D2241,TRUE,_xll.ohTrigger(RecalcTrigger,TriggerON)),NA())</f>
        <v>1.643228214791792E-2</v>
      </c>
      <c r="H2241" s="42">
        <f>_xll.qlCalendarAdvance(Calendar,$H2240,B2241,"f",FALSE)</f>
        <v>55108</v>
      </c>
      <c r="I2241" s="172">
        <f>_xll.qlInterestRateIndexValueDate(Index1M,$H2241)</f>
        <v>55108</v>
      </c>
      <c r="J2241" s="177">
        <f>IFERROR(_xll.qlIndexFixing(Index1M,$H2241,TRUE,_xll.ohTrigger(RecalcTrigger,Trigger1M)),NA())</f>
        <v>1.6825636115643028E-2</v>
      </c>
      <c r="K2241" s="44">
        <f>IFERROR(_xll.qlIndexFixing(Index3M,H2241,TRUE,_xll.ohTrigger(RecalcTrigger,Trigger3M)),NA())</f>
        <v>1.710179830514056E-2</v>
      </c>
      <c r="L2241" s="44">
        <f>IFERROR(_xll.qlIndexFixing(Index6M,$H2241,TRUE,_xll.ohTrigger(RecalcTrigger,Trigger6M)),NA())</f>
        <v>1.7238231357753191E-2</v>
      </c>
      <c r="M2241" s="178">
        <f>IFERROR(_xll.qlIndexFixing(Index1Y,$H2241,TRUE,_xll.ohTrigger(RecalcTrigger,Trigger1Y)),NA())</f>
        <v>1.7454209725839887E-2</v>
      </c>
      <c r="N2241" s="177">
        <f>IFERROR(_xll.qlIndexFixing(ONIndex1M,I2241,TRUE,_xll.ohTrigger(RecalcTrigger,Trigger1M)),NA())</f>
        <v>1.682607225193089E-2</v>
      </c>
      <c r="O2241" s="44">
        <f>IFERROR(_xll.qlIndexFixing(ONIndex3M,I2241,TRUE,_xll.ohTrigger(RecalcTrigger,Trigger3M)),NA())</f>
        <v>1.7099855668566422E-2</v>
      </c>
      <c r="P2241" s="44">
        <f>IFERROR(_xll.qlIndexFixing(ONIndex6M,I2241,TRUE,_xll.ohTrigger(RecalcTrigger,Trigger6M)),NA())</f>
        <v>1.7234568605827283E-2</v>
      </c>
      <c r="Q2241" s="178">
        <f>IFERROR(_xll.qlIndexFixing(ONIndex1Y,I2241,TRUE,_xll.ohTrigger(RecalcTrigger,Trigger1Y)),NA())</f>
        <v>1.7446729055612398E-2</v>
      </c>
    </row>
    <row r="2242" spans="2:17" x14ac:dyDescent="0.2">
      <c r="B2242" s="39" t="s">
        <v>42</v>
      </c>
      <c r="D2242" s="42">
        <f>_xll.qlCalendarAdvance(Calendar,$D2241,B2242,"f",FALSE)</f>
        <v>55115</v>
      </c>
      <c r="E2242" s="172">
        <f>_xll.qlInterestRateIndexValueDate(IndexON,D2242)</f>
        <v>55115</v>
      </c>
      <c r="F2242" s="188">
        <f>IFERROR(_xll.qlIndexFixing(IndexON,D2242,TRUE,_xll.ohTrigger(RecalcTrigger,TriggerON)),NA())</f>
        <v>1.6427072327896974E-2</v>
      </c>
      <c r="H2242" s="42">
        <f>_xll.qlCalendarAdvance(Calendar,$H2241,B2242,"f",FALSE)</f>
        <v>55115</v>
      </c>
      <c r="I2242" s="172">
        <f>_xll.qlInterestRateIndexValueDate(Index1M,$H2242)</f>
        <v>55115</v>
      </c>
      <c r="J2242" s="177">
        <f>IFERROR(_xll.qlIndexFixing(Index1M,$H2242,TRUE,_xll.ohTrigger(RecalcTrigger,Trigger1M)),NA())</f>
        <v>1.6820003547566558E-2</v>
      </c>
      <c r="K2242" s="44">
        <f>IFERROR(_xll.qlIndexFixing(Index3M,H2242,TRUE,_xll.ohTrigger(RecalcTrigger,Trigger3M)),NA())</f>
        <v>1.7096510146935098E-2</v>
      </c>
      <c r="L2242" s="44">
        <f>IFERROR(_xll.qlIndexFixing(Index6M,$H2242,TRUE,_xll.ohTrigger(RecalcTrigger,Trigger6M)),NA())</f>
        <v>1.7232853067413137E-2</v>
      </c>
      <c r="M2242" s="178">
        <f>IFERROR(_xll.qlIndexFixing(Index1Y,$H2242,TRUE,_xll.ohTrigger(RecalcTrigger,Trigger1Y)),NA())</f>
        <v>1.744871779938939E-2</v>
      </c>
      <c r="N2242" s="177">
        <f>IFERROR(_xll.qlIndexFixing(ONIndex1M,I2242,TRUE,_xll.ohTrigger(RecalcTrigger,Trigger1M)),NA())</f>
        <v>1.6820429561292816E-2</v>
      </c>
      <c r="O2242" s="44">
        <f>IFERROR(_xll.qlIndexFixing(ONIndex3M,I2242,TRUE,_xll.ohTrigger(RecalcTrigger,Trigger3M)),NA())</f>
        <v>1.7094519900436866E-2</v>
      </c>
      <c r="P2242" s="44">
        <f>IFERROR(_xll.qlIndexFixing(ONIndex6M,I2242,TRUE,_xll.ohTrigger(RecalcTrigger,Trigger6M)),NA())</f>
        <v>1.7229103697014025E-2</v>
      </c>
      <c r="Q2242" s="178">
        <f>IFERROR(_xll.qlIndexFixing(ONIndex1Y,I2242,TRUE,_xll.ohTrigger(RecalcTrigger,Trigger1Y)),NA())</f>
        <v>1.744107549488505E-2</v>
      </c>
    </row>
    <row r="2243" spans="2:17" x14ac:dyDescent="0.2">
      <c r="B2243" s="39" t="s">
        <v>42</v>
      </c>
      <c r="D2243" s="42">
        <f>_xll.qlCalendarAdvance(Calendar,$D2242,B2243,"f",FALSE)</f>
        <v>55122</v>
      </c>
      <c r="E2243" s="172">
        <f>_xll.qlInterestRateIndexValueDate(IndexON,D2243)</f>
        <v>55122</v>
      </c>
      <c r="F2243" s="188">
        <f>IFERROR(_xll.qlIndexFixing(IndexON,D2243,TRUE,_xll.ohTrigger(RecalcTrigger,TriggerON)),NA())</f>
        <v>1.6421871845542224E-2</v>
      </c>
      <c r="H2243" s="42">
        <f>_xll.qlCalendarAdvance(Calendar,$H2242,B2243,"f",FALSE)</f>
        <v>55122</v>
      </c>
      <c r="I2243" s="172">
        <f>_xll.qlInterestRateIndexValueDate(Index1M,$H2243)</f>
        <v>55122</v>
      </c>
      <c r="J2243" s="177">
        <f>IFERROR(_xll.qlIndexFixing(Index1M,$H2243,TRUE,_xll.ohTrigger(RecalcTrigger,Trigger1M)),NA())</f>
        <v>1.6814379509651665E-2</v>
      </c>
      <c r="K2243" s="44">
        <f>IFERROR(_xll.qlIndexFixing(Index3M,H2243,TRUE,_xll.ohTrigger(RecalcTrigger,Trigger3M)),NA())</f>
        <v>1.7091183509735992E-2</v>
      </c>
      <c r="L2243" s="44">
        <f>IFERROR(_xll.qlIndexFixing(Index6M,$H2243,TRUE,_xll.ohTrigger(RecalcTrigger,Trigger6M)),NA())</f>
        <v>1.7227510700957287E-2</v>
      </c>
      <c r="M2243" s="178">
        <f>IFERROR(_xll.qlIndexFixing(Index1Y,$H2243,TRUE,_xll.ohTrigger(RecalcTrigger,Trigger1Y)),NA())</f>
        <v>1.7443235903358945E-2</v>
      </c>
      <c r="N2243" s="177">
        <f>IFERROR(_xll.qlIndexFixing(ONIndex1M,I2243,TRUE,_xll.ohTrigger(RecalcTrigger,Trigger1M)),NA())</f>
        <v>1.6814795386997927E-2</v>
      </c>
      <c r="O2243" s="44">
        <f>IFERROR(_xll.qlIndexFixing(ONIndex3M,I2243,TRUE,_xll.ohTrigger(RecalcTrigger,Trigger3M)),NA())</f>
        <v>1.7089194910409056E-2</v>
      </c>
      <c r="P2243" s="44">
        <f>IFERROR(_xll.qlIndexFixing(ONIndex6M,I2243,TRUE,_xll.ohTrigger(RecalcTrigger,Trigger6M)),NA())</f>
        <v>1.722364905076712E-2</v>
      </c>
      <c r="Q2243" s="178">
        <f>IFERROR(_xll.qlIndexFixing(ONIndex1Y,I2243,TRUE,_xll.ohTrigger(RecalcTrigger,Trigger1Y)),NA())</f>
        <v>1.7435431764099008E-2</v>
      </c>
    </row>
    <row r="2244" spans="2:17" x14ac:dyDescent="0.2">
      <c r="B2244" s="39" t="s">
        <v>42</v>
      </c>
      <c r="D2244" s="42">
        <f>_xll.qlCalendarAdvance(Calendar,$D2243,B2244,"f",FALSE)</f>
        <v>55129</v>
      </c>
      <c r="E2244" s="172">
        <f>_xll.qlInterestRateIndexValueDate(IndexON,D2244)</f>
        <v>55129</v>
      </c>
      <c r="F2244" s="188">
        <f>IFERROR(_xll.qlIndexFixing(IndexON,D2244,TRUE,_xll.ohTrigger(RecalcTrigger,TriggerON)),NA())</f>
        <v>1.6416680700691577E-2</v>
      </c>
      <c r="H2244" s="42">
        <f>_xll.qlCalendarAdvance(Calendar,$H2243,B2244,"f",FALSE)</f>
        <v>55129</v>
      </c>
      <c r="I2244" s="172">
        <f>_xll.qlInterestRateIndexValueDate(Index1M,$H2244)</f>
        <v>55129</v>
      </c>
      <c r="J2244" s="177">
        <f>IFERROR(_xll.qlIndexFixing(Index1M,$H2244,TRUE,_xll.ohTrigger(RecalcTrigger,Trigger1M)),NA())</f>
        <v>1.6808723613254004E-2</v>
      </c>
      <c r="K2244" s="44">
        <f>IFERROR(_xll.qlIndexFixing(Index3M,H2244,TRUE,_xll.ohTrigger(RecalcTrigger,Trigger3M)),NA())</f>
        <v>1.7085915958337528E-2</v>
      </c>
      <c r="L2244" s="44">
        <f>IFERROR(_xll.qlIndexFixing(Index6M,$H2244,TRUE,_xll.ohTrigger(RecalcTrigger,Trigger6M)),NA())</f>
        <v>1.7222153626672503E-2</v>
      </c>
      <c r="M2244" s="178">
        <f>IFERROR(_xll.qlIndexFixing(Index1Y,$H2244,TRUE,_xll.ohTrigger(RecalcTrigger,Trigger1Y)),NA())</f>
        <v>1.7437764037587344E-2</v>
      </c>
      <c r="N2244" s="177">
        <f>IFERROR(_xll.qlIndexFixing(ONIndex1M,I2244,TRUE,_xll.ohTrigger(RecalcTrigger,Trigger1M)),NA())</f>
        <v>1.6809169728965179E-2</v>
      </c>
      <c r="O2244" s="44">
        <f>IFERROR(_xll.qlIndexFixing(ONIndex3M,I2244,TRUE,_xll.ohTrigger(RecalcTrigger,Trigger3M)),NA())</f>
        <v>1.7083880698482989E-2</v>
      </c>
      <c r="P2244" s="44">
        <f>IFERROR(_xll.qlIndexFixing(ONIndex6M,I2244,TRUE,_xll.ohTrigger(RecalcTrigger,Trigger6M)),NA())</f>
        <v>1.7218204666843429E-2</v>
      </c>
      <c r="Q2244" s="178">
        <f>IFERROR(_xll.qlIndexFixing(ONIndex1Y,I2244,TRUE,_xll.ohTrigger(RecalcTrigger,Trigger1Y)),NA())</f>
        <v>1.7429797863092178E-2</v>
      </c>
    </row>
    <row r="2245" spans="2:17" x14ac:dyDescent="0.2">
      <c r="B2245" s="39" t="s">
        <v>42</v>
      </c>
      <c r="D2245" s="42">
        <f>_xll.qlCalendarAdvance(Calendar,$D2244,B2245,"f",FALSE)</f>
        <v>55136</v>
      </c>
      <c r="E2245" s="172">
        <f>_xll.qlInterestRateIndexValueDate(IndexON,D2245)</f>
        <v>55136</v>
      </c>
      <c r="F2245" s="188">
        <f>IFERROR(_xll.qlIndexFixing(IndexON,D2245,TRUE,_xll.ohTrigger(RecalcTrigger,TriggerON)),NA())</f>
        <v>1.6411498893345033E-2</v>
      </c>
      <c r="H2245" s="42">
        <f>_xll.qlCalendarAdvance(Calendar,$H2244,B2245,"f",FALSE)</f>
        <v>55136</v>
      </c>
      <c r="I2245" s="172">
        <f>_xll.qlInterestRateIndexValueDate(Index1M,$H2245)</f>
        <v>55136</v>
      </c>
      <c r="J2245" s="177">
        <f>IFERROR(_xll.qlIndexFixing(Index1M,$H2245,TRUE,_xll.ohTrigger(RecalcTrigger,Trigger1M)),NA())</f>
        <v>1.6803117689796612E-2</v>
      </c>
      <c r="K2245" s="44">
        <f>IFERROR(_xll.qlIndexFixing(Index3M,H2245,TRUE,_xll.ohTrigger(RecalcTrigger,Trigger3M)),NA())</f>
        <v>1.7080659236643876E-2</v>
      </c>
      <c r="L2245" s="44">
        <f>IFERROR(_xll.qlIndexFixing(Index6M,$H2245,TRUE,_xll.ohTrigger(RecalcTrigger,Trigger6M)),NA())</f>
        <v>1.7216806916585219E-2</v>
      </c>
      <c r="M2245" s="178">
        <f>IFERROR(_xll.qlIndexFixing(Index1Y,$H2245,TRUE,_xll.ohTrigger(RecalcTrigger,Trigger1Y)),NA())</f>
        <v>1.7432302201912497E-2</v>
      </c>
      <c r="N2245" s="177">
        <f>IFERROR(_xll.qlIndexFixing(ONIndex1M,I2245,TRUE,_xll.ohTrigger(RecalcTrigger,Trigger1M)),NA())</f>
        <v>1.6803552587113524E-2</v>
      </c>
      <c r="O2245" s="44">
        <f>IFERROR(_xll.qlIndexFixing(ONIndex3M,I2245,TRUE,_xll.ohTrigger(RecalcTrigger,Trigger3M)),NA())</f>
        <v>1.7078577264577621E-2</v>
      </c>
      <c r="P2245" s="44">
        <f>IFERROR(_xll.qlIndexFixing(ONIndex6M,I2245,TRUE,_xll.ohTrigger(RecalcTrigger,Trigger6M)),NA())</f>
        <v>1.7212770545323997E-2</v>
      </c>
      <c r="Q2245" s="178">
        <f>IFERROR(_xll.qlIndexFixing(ONIndex1Y,I2245,TRUE,_xll.ohTrigger(RecalcTrigger,Trigger1Y)),NA())</f>
        <v>1.7424173792026654E-2</v>
      </c>
    </row>
    <row r="2246" spans="2:17" x14ac:dyDescent="0.2">
      <c r="B2246" s="39" t="s">
        <v>42</v>
      </c>
      <c r="D2246" s="42">
        <f>_xll.qlCalendarAdvance(Calendar,$D2245,B2246,"f",FALSE)</f>
        <v>55143</v>
      </c>
      <c r="E2246" s="172">
        <f>_xll.qlInterestRateIndexValueDate(IndexON,D2246)</f>
        <v>55143</v>
      </c>
      <c r="F2246" s="188">
        <f>IFERROR(_xll.qlIndexFixing(IndexON,D2246,TRUE,_xll.ohTrigger(RecalcTrigger,TriggerON)),NA())</f>
        <v>1.6406326423745732E-2</v>
      </c>
      <c r="H2246" s="42">
        <f>_xll.qlCalendarAdvance(Calendar,$H2245,B2246,"f",FALSE)</f>
        <v>55143</v>
      </c>
      <c r="I2246" s="172">
        <f>_xll.qlInterestRateIndexValueDate(Index1M,$H2246)</f>
        <v>55143</v>
      </c>
      <c r="J2246" s="177">
        <f>IFERROR(_xll.qlIndexFixing(Index1M,$H2246,TRUE,_xll.ohTrigger(RecalcTrigger,Trigger1M)),NA())</f>
        <v>1.6797520297899455E-2</v>
      </c>
      <c r="K2246" s="44">
        <f>IFERROR(_xll.qlIndexFixing(Index3M,H2246,TRUE,_xll.ohTrigger(RecalcTrigger,Trigger3M)),NA())</f>
        <v>1.7075413344615414E-2</v>
      </c>
      <c r="L2246" s="44">
        <f>IFERROR(_xll.qlIndexFixing(Index6M,$H2246,TRUE,_xll.ohTrigger(RecalcTrigger,Trigger6M)),NA())</f>
        <v>1.7211470570613938E-2</v>
      </c>
      <c r="M2246" s="178">
        <f>IFERROR(_xll.qlIndexFixing(Index1Y,$H2246,TRUE,_xll.ohTrigger(RecalcTrigger,Trigger1Y)),NA())</f>
        <v>1.7426850396173643E-2</v>
      </c>
      <c r="N2246" s="177">
        <f>IFERROR(_xll.qlIndexFixing(ONIndex1M,I2246,TRUE,_xll.ohTrigger(RecalcTrigger,Trigger1M)),NA())</f>
        <v>1.6797943961605055E-2</v>
      </c>
      <c r="O2246" s="44">
        <f>IFERROR(_xll.qlIndexFixing(ONIndex3M,I2246,TRUE,_xll.ohTrigger(RecalcTrigger,Trigger3M)),NA())</f>
        <v>1.7073284608773998E-2</v>
      </c>
      <c r="P2246" s="44">
        <f>IFERROR(_xll.qlIndexFixing(ONIndex6M,I2246,TRUE,_xll.ohTrigger(RecalcTrigger,Trigger6M)),NA())</f>
        <v>1.7207346686451963E-2</v>
      </c>
      <c r="Q2246" s="178">
        <f>IFERROR(_xll.qlIndexFixing(ONIndex1Y,I2246,TRUE,_xll.ohTrigger(RecalcTrigger,Trigger1Y)),NA())</f>
        <v>1.7418559550821389E-2</v>
      </c>
    </row>
    <row r="2247" spans="2:17" x14ac:dyDescent="0.2">
      <c r="B2247" s="39" t="s">
        <v>42</v>
      </c>
      <c r="D2247" s="42">
        <f>_xll.qlCalendarAdvance(Calendar,$D2246,B2247,"f",FALSE)</f>
        <v>55150</v>
      </c>
      <c r="E2247" s="172">
        <f>_xll.qlInterestRateIndexValueDate(IndexON,D2247)</f>
        <v>55150</v>
      </c>
      <c r="F2247" s="188">
        <f>IFERROR(_xll.qlIndexFixing(IndexON,D2247,TRUE,_xll.ohTrigger(RecalcTrigger,TriggerON)),NA())</f>
        <v>1.6401163291650533E-2</v>
      </c>
      <c r="H2247" s="42">
        <f>_xll.qlCalendarAdvance(Calendar,$H2246,B2247,"f",FALSE)</f>
        <v>55150</v>
      </c>
      <c r="I2247" s="172">
        <f>_xll.qlInterestRateIndexValueDate(Index1M,$H2247)</f>
        <v>55150</v>
      </c>
      <c r="J2247" s="177">
        <f>IFERROR(_xll.qlIndexFixing(Index1M,$H2247,TRUE,_xll.ohTrigger(RecalcTrigger,Trigger1M)),NA())</f>
        <v>1.679193143754535E-2</v>
      </c>
      <c r="K2247" s="44">
        <f>IFERROR(_xll.qlIndexFixing(Index3M,H2247,TRUE,_xll.ohTrigger(RecalcTrigger,Trigger3M)),NA())</f>
        <v>1.7070178282206215E-2</v>
      </c>
      <c r="L2247" s="44">
        <f>IFERROR(_xll.qlIndexFixing(Index6M,$H2247,TRUE,_xll.ohTrigger(RecalcTrigger,Trigger6M)),NA())</f>
        <v>1.7206144588675393E-2</v>
      </c>
      <c r="M2247" s="178">
        <f>IFERROR(_xll.qlIndexFixing(Index1Y,$H2247,TRUE,_xll.ohTrigger(RecalcTrigger,Trigger1Y)),NA())</f>
        <v>1.7421408620209355E-2</v>
      </c>
      <c r="N2247" s="177">
        <f>IFERROR(_xll.qlIndexFixing(ONIndex1M,I2247,TRUE,_xll.ohTrigger(RecalcTrigger,Trigger1M)),NA())</f>
        <v>1.679234385227768E-2</v>
      </c>
      <c r="O2247" s="44">
        <f>IFERROR(_xll.qlIndexFixing(ONIndex3M,I2247,TRUE,_xll.ohTrigger(RecalcTrigger,Trigger3M)),NA())</f>
        <v>1.7068002730991072E-2</v>
      </c>
      <c r="P2247" s="44">
        <f>IFERROR(_xll.qlIndexFixing(ONIndex6M,I2247,TRUE,_xll.ohTrigger(RecalcTrigger,Trigger6M)),NA())</f>
        <v>1.7201933089984189E-2</v>
      </c>
      <c r="Q2247" s="178">
        <f>IFERROR(_xll.qlIndexFixing(ONIndex1Y,I2247,TRUE,_xll.ohTrigger(RecalcTrigger,Trigger1Y)),NA())</f>
        <v>1.7412955139476383E-2</v>
      </c>
    </row>
    <row r="2248" spans="2:17" x14ac:dyDescent="0.2">
      <c r="B2248" s="39" t="s">
        <v>42</v>
      </c>
      <c r="D2248" s="42">
        <f>_xll.qlCalendarAdvance(Calendar,$D2247,B2248,"f",FALSE)</f>
        <v>55157</v>
      </c>
      <c r="E2248" s="172">
        <f>_xll.qlInterestRateIndexValueDate(IndexON,D2248)</f>
        <v>55157</v>
      </c>
      <c r="F2248" s="188">
        <f>IFERROR(_xll.qlIndexFixing(IndexON,D2248,TRUE,_xll.ohTrigger(RecalcTrigger,TriggerON)),NA())</f>
        <v>1.6396009496978392E-2</v>
      </c>
      <c r="H2248" s="42">
        <f>_xll.qlCalendarAdvance(Calendar,$H2247,B2248,"f",FALSE)</f>
        <v>55157</v>
      </c>
      <c r="I2248" s="172">
        <f>_xll.qlInterestRateIndexValueDate(Index1M,$H2248)</f>
        <v>55157</v>
      </c>
      <c r="J2248" s="177">
        <f>IFERROR(_xll.qlIndexFixing(Index1M,$H2248,TRUE,_xll.ohTrigger(RecalcTrigger,Trigger1M)),NA())</f>
        <v>1.6786351108724465E-2</v>
      </c>
      <c r="K2248" s="44">
        <f>IFERROR(_xll.qlIndexFixing(Index3M,H2248,TRUE,_xll.ohTrigger(RecalcTrigger,Trigger3M)),NA())</f>
        <v>1.7064954049377554E-2</v>
      </c>
      <c r="L2248" s="44">
        <f>IFERROR(_xll.qlIndexFixing(Index6M,$H2248,TRUE,_xll.ohTrigger(RecalcTrigger,Trigger6M)),NA())</f>
        <v>1.7200800962362203E-2</v>
      </c>
      <c r="M2248" s="178">
        <f>IFERROR(_xll.qlIndexFixing(Index1Y,$H2248,TRUE,_xll.ohTrigger(RecalcTrigger,Trigger1Y)),NA())</f>
        <v>1.741597687385954E-2</v>
      </c>
      <c r="N2248" s="177">
        <f>IFERROR(_xll.qlIndexFixing(ONIndex1M,I2248,TRUE,_xll.ohTrigger(RecalcTrigger,Trigger1M)),NA())</f>
        <v>1.6786752259374538E-2</v>
      </c>
      <c r="O2248" s="44">
        <f>IFERROR(_xll.qlIndexFixing(ONIndex3M,I2248,TRUE,_xll.ohTrigger(RecalcTrigger,Trigger3M)),NA())</f>
        <v>1.7062731631309891E-2</v>
      </c>
      <c r="P2248" s="44">
        <f>IFERROR(_xll.qlIndexFixing(ONIndex6M,I2248,TRUE,_xll.ohTrigger(RecalcTrigger,Trigger6M)),NA())</f>
        <v>1.7196529756001722E-2</v>
      </c>
      <c r="Q2248" s="178">
        <f>IFERROR(_xll.qlIndexFixing(ONIndex1Y,I2248,TRUE,_xll.ohTrigger(RecalcTrigger,Trigger1Y)),NA())</f>
        <v>1.7407360557991636E-2</v>
      </c>
    </row>
    <row r="2249" spans="2:17" x14ac:dyDescent="0.2">
      <c r="B2249" s="39" t="s">
        <v>42</v>
      </c>
      <c r="D2249" s="42">
        <f>_xll.qlCalendarAdvance(Calendar,$D2248,B2249,"f",FALSE)</f>
        <v>55164</v>
      </c>
      <c r="E2249" s="172">
        <f>_xll.qlInterestRateIndexValueDate(IndexON,D2249)</f>
        <v>55164</v>
      </c>
      <c r="F2249" s="188">
        <f>IFERROR(_xll.qlIndexFixing(IndexON,D2249,TRUE,_xll.ohTrigger(RecalcTrigger,TriggerON)),NA())</f>
        <v>1.6390865040134539E-2</v>
      </c>
      <c r="H2249" s="42">
        <f>_xll.qlCalendarAdvance(Calendar,$H2248,B2249,"f",FALSE)</f>
        <v>55164</v>
      </c>
      <c r="I2249" s="172">
        <f>_xll.qlInterestRateIndexValueDate(Index1M,$H2249)</f>
        <v>55164</v>
      </c>
      <c r="J2249" s="177">
        <f>IFERROR(_xll.qlIndexFixing(Index1M,$H2249,TRUE,_xll.ohTrigger(RecalcTrigger,Trigger1M)),NA())</f>
        <v>1.6780779311419615E-2</v>
      </c>
      <c r="K2249" s="44">
        <f>IFERROR(_xll.qlIndexFixing(Index3M,H2249,TRUE,_xll.ohTrigger(RecalcTrigger,Trigger3M)),NA())</f>
        <v>1.7059740646087111E-2</v>
      </c>
      <c r="L2249" s="44">
        <f>IFERROR(_xll.qlIndexFixing(Index6M,$H2249,TRUE,_xll.ohTrigger(RecalcTrigger,Trigger6M)),NA())</f>
        <v>1.7195495216923769E-2</v>
      </c>
      <c r="M2249" s="178">
        <f>IFERROR(_xll.qlIndexFixing(Index1Y,$H2249,TRUE,_xll.ohTrigger(RecalcTrigger,Trigger1Y)),NA())</f>
        <v>1.7410555156963214E-2</v>
      </c>
      <c r="N2249" s="177">
        <f>IFERROR(_xll.qlIndexFixing(ONIndex1M,I2249,TRUE,_xll.ohTrigger(RecalcTrigger,Trigger1M)),NA())</f>
        <v>1.6781169182571443E-2</v>
      </c>
      <c r="O2249" s="44">
        <f>IFERROR(_xll.qlIndexFixing(ONIndex3M,I2249,TRUE,_xll.ohTrigger(RecalcTrigger,Trigger3M)),NA())</f>
        <v>1.7057471309811501E-2</v>
      </c>
      <c r="P2249" s="44">
        <f>IFERROR(_xll.qlIndexFixing(ONIndex6M,I2249,TRUE,_xll.ohTrigger(RecalcTrigger,Trigger6M)),NA())</f>
        <v>1.719113668450456E-2</v>
      </c>
      <c r="Q2249" s="178">
        <f>IFERROR(_xll.qlIndexFixing(ONIndex1Y,I2249,TRUE,_xll.ohTrigger(RecalcTrigger,Trigger1Y)),NA())</f>
        <v>1.7401775806448194E-2</v>
      </c>
    </row>
    <row r="2250" spans="2:17" x14ac:dyDescent="0.2">
      <c r="B2250" s="39" t="s">
        <v>42</v>
      </c>
      <c r="D2250" s="42">
        <f>_xll.qlCalendarAdvance(Calendar,$D2249,B2250,"f",FALSE)</f>
        <v>55171</v>
      </c>
      <c r="E2250" s="172">
        <f>_xll.qlInterestRateIndexValueDate(IndexON,D2250)</f>
        <v>55171</v>
      </c>
      <c r="F2250" s="188">
        <f>IFERROR(_xll.qlIndexFixing(IndexON,D2250,TRUE,_xll.ohTrigger(RecalcTrigger,TriggerON)),NA())</f>
        <v>1.6385729920713743E-2</v>
      </c>
      <c r="H2250" s="42">
        <f>_xll.qlCalendarAdvance(Calendar,$H2249,B2250,"f",FALSE)</f>
        <v>55171</v>
      </c>
      <c r="I2250" s="172">
        <f>_xll.qlInterestRateIndexValueDate(Index1M,$H2250)</f>
        <v>55171</v>
      </c>
      <c r="J2250" s="177">
        <f>IFERROR(_xll.qlIndexFixing(Index1M,$H2250,TRUE,_xll.ohTrigger(RecalcTrigger,Trigger1M)),NA())</f>
        <v>1.6775216045620971E-2</v>
      </c>
      <c r="K2250" s="44">
        <f>IFERROR(_xll.qlIndexFixing(Index3M,H2250,TRUE,_xll.ohTrigger(RecalcTrigger,Trigger3M)),NA())</f>
        <v>1.7054538072293464E-2</v>
      </c>
      <c r="L2250" s="44">
        <f>IFERROR(_xll.qlIndexFixing(Index6M,$H2250,TRUE,_xll.ohTrigger(RecalcTrigger,Trigger6M)),NA())</f>
        <v>1.719019983471699E-2</v>
      </c>
      <c r="M2250" s="178">
        <f>IFERROR(_xll.qlIndexFixing(Index1Y,$H2250,TRUE,_xll.ohTrigger(RecalcTrigger,Trigger1Y)),NA())</f>
        <v>1.7405143469360951E-2</v>
      </c>
      <c r="N2250" s="177">
        <f>IFERROR(_xll.qlIndexFixing(ONIndex1M,I2250,TRUE,_xll.ohTrigger(RecalcTrigger,Trigger1M)),NA())</f>
        <v>1.6775594622111534E-2</v>
      </c>
      <c r="O2250" s="44">
        <f>IFERROR(_xll.qlIndexFixing(ONIndex3M,I2250,TRUE,_xll.ohTrigger(RecalcTrigger,Trigger3M)),NA())</f>
        <v>1.7052221766333808E-2</v>
      </c>
      <c r="P2250" s="44">
        <f>IFERROR(_xll.qlIndexFixing(ONIndex6M,I2250,TRUE,_xll.ohTrigger(RecalcTrigger,Trigger6M)),NA())</f>
        <v>1.718575387557375E-2</v>
      </c>
      <c r="Q2250" s="178">
        <f>IFERROR(_xll.qlIndexFixing(ONIndex1Y,I2250,TRUE,_xll.ohTrigger(RecalcTrigger,Trigger1Y)),NA())</f>
        <v>1.7396200884765012E-2</v>
      </c>
    </row>
    <row r="2251" spans="2:17" x14ac:dyDescent="0.2">
      <c r="B2251" s="39" t="s">
        <v>42</v>
      </c>
      <c r="D2251" s="42">
        <f>_xll.qlCalendarAdvance(Calendar,$D2250,B2251,"f",FALSE)</f>
        <v>55178</v>
      </c>
      <c r="E2251" s="172">
        <f>_xll.qlInterestRateIndexValueDate(IndexON,D2251)</f>
        <v>55178</v>
      </c>
      <c r="F2251" s="188">
        <f>IFERROR(_xll.qlIndexFixing(IndexON,D2251,TRUE,_xll.ohTrigger(RecalcTrigger,TriggerON)),NA())</f>
        <v>1.6380604138878097E-2</v>
      </c>
      <c r="H2251" s="42">
        <f>_xll.qlCalendarAdvance(Calendar,$H2250,B2251,"f",FALSE)</f>
        <v>55178</v>
      </c>
      <c r="I2251" s="172">
        <f>_xll.qlInterestRateIndexValueDate(Index1M,$H2251)</f>
        <v>55178</v>
      </c>
      <c r="J2251" s="177">
        <f>IFERROR(_xll.qlIndexFixing(Index1M,$H2251,TRUE,_xll.ohTrigger(RecalcTrigger,Trigger1M)),NA())</f>
        <v>1.6769661311313803E-2</v>
      </c>
      <c r="K2251" s="44">
        <f>IFERROR(_xll.qlIndexFixing(Index3M,H2251,TRUE,_xll.ohTrigger(RecalcTrigger,Trigger3M)),NA())</f>
        <v>1.7049346327955184E-2</v>
      </c>
      <c r="L2251" s="44">
        <f>IFERROR(_xll.qlIndexFixing(Index6M,$H2251,TRUE,_xll.ohTrigger(RecalcTrigger,Trigger6M)),NA())</f>
        <v>1.7184914815661714E-2</v>
      </c>
      <c r="M2251" s="178">
        <f>IFERROR(_xll.qlIndexFixing(Index1Y,$H2251,TRUE,_xll.ohTrigger(RecalcTrigger,Trigger1Y)),NA())</f>
        <v>1.7399741810893099E-2</v>
      </c>
      <c r="N2251" s="177">
        <f>IFERROR(_xll.qlIndexFixing(ONIndex1M,I2251,TRUE,_xll.ohTrigger(RecalcTrigger,Trigger1M)),NA())</f>
        <v>1.6770028577913765E-2</v>
      </c>
      <c r="O2251" s="44">
        <f>IFERROR(_xll.qlIndexFixing(ONIndex3M,I2251,TRUE,_xll.ohTrigger(RecalcTrigger,Trigger3M)),NA())</f>
        <v>1.704698300095786E-2</v>
      </c>
      <c r="P2251" s="44">
        <f>IFERROR(_xll.qlIndexFixing(ONIndex6M,I2251,TRUE,_xll.ohTrigger(RecalcTrigger,Trigger6M)),NA())</f>
        <v>1.7180381328966154E-2</v>
      </c>
      <c r="Q2251" s="178">
        <f>IFERROR(_xll.qlIndexFixing(ONIndex1Y,I2251,TRUE,_xll.ohTrigger(RecalcTrigger,Trigger1Y)),NA())</f>
        <v>1.7390635792942089E-2</v>
      </c>
    </row>
    <row r="2252" spans="2:17" x14ac:dyDescent="0.2">
      <c r="B2252" s="39" t="s">
        <v>42</v>
      </c>
      <c r="D2252" s="42">
        <f>_xll.qlCalendarAdvance(Calendar,$D2251,B2252,"f",FALSE)</f>
        <v>55185</v>
      </c>
      <c r="E2252" s="172">
        <f>_xll.qlInterestRateIndexValueDate(IndexON,D2252)</f>
        <v>55185</v>
      </c>
      <c r="F2252" s="188">
        <f>IFERROR(_xll.qlIndexFixing(IndexON,D2252,TRUE,_xll.ohTrigger(RecalcTrigger,TriggerON)),NA())</f>
        <v>1.6375487694708646E-2</v>
      </c>
      <c r="H2252" s="42">
        <f>_xll.qlCalendarAdvance(Calendar,$H2251,B2252,"f",FALSE)</f>
        <v>55185</v>
      </c>
      <c r="I2252" s="172">
        <f>_xll.qlInterestRateIndexValueDate(Index1M,$H2252)</f>
        <v>55185</v>
      </c>
      <c r="J2252" s="177">
        <f>IFERROR(_xll.qlIndexFixing(Index1M,$H2252,TRUE,_xll.ohTrigger(RecalcTrigger,Trigger1M)),NA())</f>
        <v>1.6764168467975547E-2</v>
      </c>
      <c r="K2252" s="44">
        <f>IFERROR(_xll.qlIndexFixing(Index3M,H2252,TRUE,_xll.ohTrigger(RecalcTrigger,Trigger3M)),NA())</f>
        <v>1.7044165413029951E-2</v>
      </c>
      <c r="L2252" s="44">
        <f>IFERROR(_xll.qlIndexFixing(Index6M,$H2252,TRUE,_xll.ohTrigger(RecalcTrigger,Trigger6M)),NA())</f>
        <v>1.7179640159675554E-2</v>
      </c>
      <c r="M2252" s="178">
        <f>IFERROR(_xll.qlIndexFixing(Index1Y,$H2252,TRUE,_xll.ohTrigger(RecalcTrigger,Trigger1Y)),NA())</f>
        <v>1.7394350181399565E-2</v>
      </c>
      <c r="N2252" s="177">
        <f>IFERROR(_xll.qlIndexFixing(ONIndex1M,I2252,TRUE,_xll.ohTrigger(RecalcTrigger,Trigger1M)),NA())</f>
        <v>1.6764471049897089E-2</v>
      </c>
      <c r="O2252" s="44">
        <f>IFERROR(_xll.qlIndexFixing(ONIndex3M,I2252,TRUE,_xll.ohTrigger(RecalcTrigger,Trigger3M)),NA())</f>
        <v>1.7041755013602611E-2</v>
      </c>
      <c r="P2252" s="44">
        <f>IFERROR(_xll.qlIndexFixing(ONIndex6M,I2252,TRUE,_xll.ohTrigger(RecalcTrigger,Trigger6M)),NA())</f>
        <v>1.7175019044843864E-2</v>
      </c>
      <c r="Q2252" s="178">
        <f>IFERROR(_xll.qlIndexFixing(ONIndex1Y,I2252,TRUE,_xll.ohTrigger(RecalcTrigger,Trigger1Y)),NA())</f>
        <v>1.7385080530898378E-2</v>
      </c>
    </row>
    <row r="2253" spans="2:17" x14ac:dyDescent="0.2">
      <c r="B2253" s="39" t="s">
        <v>42</v>
      </c>
      <c r="D2253" s="42">
        <f>_xll.qlCalendarAdvance(Calendar,$D2252,B2253,"f",FALSE)</f>
        <v>55192</v>
      </c>
      <c r="E2253" s="172">
        <f>_xll.qlInterestRateIndexValueDate(IndexON,D2253)</f>
        <v>55192</v>
      </c>
      <c r="F2253" s="188">
        <f>IFERROR(_xll.qlIndexFixing(IndexON,D2253,TRUE,_xll.ohTrigger(RecalcTrigger,TriggerON)),NA())</f>
        <v>1.6370380587962252E-2</v>
      </c>
      <c r="H2253" s="42">
        <f>_xll.qlCalendarAdvance(Calendar,$H2252,B2253,"f",FALSE)</f>
        <v>55192</v>
      </c>
      <c r="I2253" s="172">
        <f>_xll.qlInterestRateIndexValueDate(Index1M,$H2253)</f>
        <v>55192</v>
      </c>
      <c r="J2253" s="177">
        <f>IFERROR(_xll.qlIndexFixing(Index1M,$H2253,TRUE,_xll.ohTrigger(RecalcTrigger,Trigger1M)),NA())</f>
        <v>1.6758629020900733E-2</v>
      </c>
      <c r="K2253" s="44">
        <f>IFERROR(_xll.qlIndexFixing(Index3M,H2253,TRUE,_xll.ohTrigger(RecalcTrigger,Trigger3M)),NA())</f>
        <v>1.7038965448976689E-2</v>
      </c>
      <c r="L2253" s="44">
        <f>IFERROR(_xll.qlIndexFixing(Index6M,$H2253,TRUE,_xll.ohTrigger(RecalcTrigger,Trigger6M)),NA())</f>
        <v>1.7174375866680594E-2</v>
      </c>
      <c r="M2253" s="178">
        <f>IFERROR(_xll.qlIndexFixing(Index1Y,$H2253,TRUE,_xll.ohTrigger(RecalcTrigger,Trigger1Y)),NA())</f>
        <v>1.7388968580721809E-2</v>
      </c>
      <c r="N2253" s="177">
        <f>IFERROR(_xll.qlIndexFixing(ONIndex1M,I2253,TRUE,_xll.ohTrigger(RecalcTrigger,Trigger1M)),NA())</f>
        <v>1.6758922038304647E-2</v>
      </c>
      <c r="O2253" s="44">
        <f>IFERROR(_xll.qlIndexFixing(ONIndex3M,I2253,TRUE,_xll.ohTrigger(RecalcTrigger,Trigger3M)),NA())</f>
        <v>1.7036537804349106E-2</v>
      </c>
      <c r="P2253" s="44">
        <f>IFERROR(_xll.qlIndexFixing(ONIndex6M,I2253,TRUE,_xll.ohTrigger(RecalcTrigger,Trigger6M)),NA())</f>
        <v>1.7169667023368973E-2</v>
      </c>
      <c r="Q2253" s="178">
        <f>IFERROR(_xll.qlIndexFixing(ONIndex1Y,I2253,TRUE,_xll.ohTrigger(RecalcTrigger,Trigger1Y)),NA())</f>
        <v>1.7379535098877019E-2</v>
      </c>
    </row>
    <row r="2254" spans="2:17" x14ac:dyDescent="0.2">
      <c r="B2254" s="39" t="s">
        <v>42</v>
      </c>
      <c r="D2254" s="42">
        <f>_xll.qlCalendarAdvance(Calendar,$D2253,B2254,"f",FALSE)</f>
        <v>55199</v>
      </c>
      <c r="E2254" s="172">
        <f>_xll.qlInterestRateIndexValueDate(IndexON,D2254)</f>
        <v>55199</v>
      </c>
      <c r="F2254" s="188">
        <f>IFERROR(_xll.qlIndexFixing(IndexON,D2254,TRUE,_xll.ohTrigger(RecalcTrigger,TriggerON)),NA())</f>
        <v>1.6365282819044147E-2</v>
      </c>
      <c r="H2254" s="42">
        <f>_xll.qlCalendarAdvance(Calendar,$H2253,B2254,"f",FALSE)</f>
        <v>55199</v>
      </c>
      <c r="I2254" s="172">
        <f>_xll.qlInterestRateIndexValueDate(Index1M,$H2254)</f>
        <v>55199</v>
      </c>
      <c r="J2254" s="177">
        <f>IFERROR(_xll.qlIndexFixing(Index1M,$H2254,TRUE,_xll.ohTrigger(RecalcTrigger,Trigger1M)),NA())</f>
        <v>1.6753098102904953E-2</v>
      </c>
      <c r="K2254" s="44">
        <f>IFERROR(_xll.qlIndexFixing(Index3M,H2254,TRUE,_xll.ohTrigger(RecalcTrigger,Trigger3M)),NA())</f>
        <v>1.703380565957615E-2</v>
      </c>
      <c r="L2254" s="44">
        <f>IFERROR(_xll.qlIndexFixing(Index6M,$H2254,TRUE,_xll.ohTrigger(RecalcTrigger,Trigger6M)),NA())</f>
        <v>1.7169121936593999E-2</v>
      </c>
      <c r="M2254" s="178">
        <f>IFERROR(_xll.qlIndexFixing(Index1Y,$H2254,TRUE,_xll.ohTrigger(RecalcTrigger,Trigger1Y)),NA())</f>
        <v>1.7383597008700402E-2</v>
      </c>
      <c r="N2254" s="177">
        <f>IFERROR(_xll.qlIndexFixing(ONIndex1M,I2254,TRUE,_xll.ohTrigger(RecalcTrigger,Trigger1M)),NA())</f>
        <v>1.6753381542812251E-2</v>
      </c>
      <c r="O2254" s="44">
        <f>IFERROR(_xll.qlIndexFixing(ONIndex3M,I2254,TRUE,_xll.ohTrigger(RecalcTrigger,Trigger3M)),NA())</f>
        <v>1.7031331373197345E-2</v>
      </c>
      <c r="P2254" s="44">
        <f>IFERROR(_xll.qlIndexFixing(ONIndex6M,I2254,TRUE,_xll.ohTrigger(RecalcTrigger,Trigger6M)),NA())</f>
        <v>1.7164325264136249E-2</v>
      </c>
      <c r="Q2254" s="178">
        <f>IFERROR(_xll.qlIndexFixing(ONIndex1Y,I2254,TRUE,_xll.ohTrigger(RecalcTrigger,Trigger1Y)),NA())</f>
        <v>1.7373999496634873E-2</v>
      </c>
    </row>
    <row r="2255" spans="2:17" x14ac:dyDescent="0.2">
      <c r="B2255" s="39" t="s">
        <v>42</v>
      </c>
      <c r="D2255" s="42">
        <f>_xll.qlCalendarAdvance(Calendar,$D2254,B2255,"f",FALSE)</f>
        <v>55206</v>
      </c>
      <c r="E2255" s="172">
        <f>_xll.qlInterestRateIndexValueDate(IndexON,D2255)</f>
        <v>55206</v>
      </c>
      <c r="F2255" s="188">
        <f>IFERROR(_xll.qlIndexFixing(IndexON,D2255,TRUE,_xll.ohTrigger(RecalcTrigger,TriggerON)),NA())</f>
        <v>1.6360194387468052E-2</v>
      </c>
      <c r="H2255" s="42">
        <f>_xll.qlCalendarAdvance(Calendar,$H2254,B2255,"f",FALSE)</f>
        <v>55206</v>
      </c>
      <c r="I2255" s="172">
        <f>_xll.qlInterestRateIndexValueDate(Index1M,$H2255)</f>
        <v>55206</v>
      </c>
      <c r="J2255" s="177">
        <f>IFERROR(_xll.qlIndexFixing(Index1M,$H2255,TRUE,_xll.ohTrigger(RecalcTrigger,Trigger1M)),NA())</f>
        <v>1.6747575713985306E-2</v>
      </c>
      <c r="K2255" s="44">
        <f>IFERROR(_xll.qlIndexFixing(Index3M,H2255,TRUE,_xll.ohTrigger(RecalcTrigger,Trigger3M)),NA())</f>
        <v>1.7028656698890303E-2</v>
      </c>
      <c r="L2255" s="44">
        <f>IFERROR(_xll.qlIndexFixing(Index6M,$H2255,TRUE,_xll.ohTrigger(RecalcTrigger,Trigger6M)),NA())</f>
        <v>1.7163878369336961E-2</v>
      </c>
      <c r="M2255" s="178">
        <f>IFERROR(_xll.qlIndexFixing(Index1Y,$H2255,TRUE,_xll.ohTrigger(RecalcTrigger,Trigger1Y)),NA())</f>
        <v>1.7378235465177694E-2</v>
      </c>
      <c r="N2255" s="177">
        <f>IFERROR(_xll.qlIndexFixing(ONIndex1M,I2255,TRUE,_xll.ohTrigger(RecalcTrigger,Trigger1M)),NA())</f>
        <v>1.6747849563663042E-2</v>
      </c>
      <c r="O2255" s="44">
        <f>IFERROR(_xll.qlIndexFixing(ONIndex3M,I2255,TRUE,_xll.ohTrigger(RecalcTrigger,Trigger3M)),NA())</f>
        <v>1.7026135720147328E-2</v>
      </c>
      <c r="P2255" s="44">
        <f>IFERROR(_xll.qlIndexFixing(ONIndex6M,I2255,TRUE,_xll.ohTrigger(RecalcTrigger,Trigger6M)),NA())</f>
        <v>1.7158993767550923E-2</v>
      </c>
      <c r="Q2255" s="178">
        <f>IFERROR(_xll.qlIndexFixing(ONIndex1Y,I2255,TRUE,_xll.ohTrigger(RecalcTrigger,Trigger1Y)),NA())</f>
        <v>1.7368473724252986E-2</v>
      </c>
    </row>
    <row r="2256" spans="2:17" x14ac:dyDescent="0.2">
      <c r="B2256" s="39" t="s">
        <v>42</v>
      </c>
      <c r="D2256" s="42">
        <f>_xll.qlCalendarAdvance(Calendar,$D2255,B2256,"f",FALSE)</f>
        <v>55213</v>
      </c>
      <c r="E2256" s="172">
        <f>_xll.qlInterestRateIndexValueDate(IndexON,D2256)</f>
        <v>55213</v>
      </c>
      <c r="F2256" s="188">
        <f>IFERROR(_xll.qlIndexFixing(IndexON,D2256,TRUE,_xll.ohTrigger(RecalcTrigger,TriggerON)),NA())</f>
        <v>1.6355115293477107E-2</v>
      </c>
      <c r="H2256" s="42">
        <f>_xll.qlCalendarAdvance(Calendar,$H2255,B2256,"f",FALSE)</f>
        <v>55213</v>
      </c>
      <c r="I2256" s="172">
        <f>_xll.qlInterestRateIndexValueDate(Index1M,$H2256)</f>
        <v>55213</v>
      </c>
      <c r="J2256" s="177">
        <f>IFERROR(_xll.qlIndexFixing(Index1M,$H2256,TRUE,_xll.ohTrigger(RecalcTrigger,Trigger1M)),NA())</f>
        <v>1.6742006464444417E-2</v>
      </c>
      <c r="K2256" s="44">
        <f>IFERROR(_xll.qlIndexFixing(Index3M,H2256,TRUE,_xll.ohTrigger(RecalcTrigger,Trigger3M)),NA())</f>
        <v>1.7023613162157804E-2</v>
      </c>
      <c r="L2256" s="44">
        <f>IFERROR(_xll.qlIndexFixing(Index6M,$H2256,TRUE,_xll.ohTrigger(RecalcTrigger,Trigger6M)),NA())</f>
        <v>1.7158741173368419E-2</v>
      </c>
      <c r="M2256" s="178">
        <f>IFERROR(_xll.qlIndexFixing(Index1Y,$H2256,TRUE,_xll.ohTrigger(RecalcTrigger,Trigger1Y)),NA())</f>
        <v>1.7372919361828113E-2</v>
      </c>
      <c r="N2256" s="177">
        <f>IFERROR(_xll.qlIndexFixing(ONIndex1M,I2256,TRUE,_xll.ohTrigger(RecalcTrigger,Trigger1M)),NA())</f>
        <v>1.6742326100775973E-2</v>
      </c>
      <c r="O2256" s="44">
        <f>IFERROR(_xll.qlIndexFixing(ONIndex3M,I2256,TRUE,_xll.ohTrigger(RecalcTrigger,Trigger3M)),NA())</f>
        <v>1.702095084511801E-2</v>
      </c>
      <c r="P2256" s="44">
        <f>IFERROR(_xll.qlIndexFixing(ONIndex6M,I2256,TRUE,_xll.ohTrigger(RecalcTrigger,Trigger6M)),NA())</f>
        <v>1.7153672533369857E-2</v>
      </c>
      <c r="Q2256" s="178">
        <f>IFERROR(_xll.qlIndexFixing(ONIndex1Y,I2256,TRUE,_xll.ohTrigger(RecalcTrigger,Trigger1Y)),NA())</f>
        <v>1.7362957781812405E-2</v>
      </c>
    </row>
    <row r="2257" spans="2:17" x14ac:dyDescent="0.2">
      <c r="B2257" s="39" t="s">
        <v>42</v>
      </c>
      <c r="D2257" s="42">
        <f>_xll.qlCalendarAdvance(Calendar,$D2256,B2257,"f",FALSE)</f>
        <v>55220</v>
      </c>
      <c r="E2257" s="172">
        <f>_xll.qlInterestRateIndexValueDate(IndexON,D2257)</f>
        <v>55220</v>
      </c>
      <c r="F2257" s="188">
        <f>IFERROR(_xll.qlIndexFixing(IndexON,D2257,TRUE,_xll.ohTrigger(RecalcTrigger,TriggerON)),NA())</f>
        <v>1.6350045537233404E-2</v>
      </c>
      <c r="H2257" s="42">
        <f>_xll.qlCalendarAdvance(Calendar,$H2256,B2257,"f",FALSE)</f>
        <v>55220</v>
      </c>
      <c r="I2257" s="172">
        <f>_xll.qlInterestRateIndexValueDate(Index1M,$H2257)</f>
        <v>55220</v>
      </c>
      <c r="J2257" s="177">
        <f>IFERROR(_xll.qlIndexFixing(Index1M,$H2257,TRUE,_xll.ohTrigger(RecalcTrigger,Trigger1M)),NA())</f>
        <v>1.6736512066108968E-2</v>
      </c>
      <c r="K2257" s="44">
        <f>IFERROR(_xll.qlIndexFixing(Index3M,H2257,TRUE,_xll.ohTrigger(RecalcTrigger,Trigger3M)),NA())</f>
        <v>1.7018487463696757E-2</v>
      </c>
      <c r="L2257" s="44">
        <f>IFERROR(_xll.qlIndexFixing(Index6M,$H2257,TRUE,_xll.ohTrigger(RecalcTrigger,Trigger6M)),NA())</f>
        <v>1.7153519819023143E-2</v>
      </c>
      <c r="M2257" s="178">
        <f>IFERROR(_xll.qlIndexFixing(Index1Y,$H2257,TRUE,_xll.ohTrigger(RecalcTrigger,Trigger1Y)),NA())</f>
        <v>1.7367578339103466E-2</v>
      </c>
      <c r="N2257" s="177">
        <f>IFERROR(_xll.qlIndexFixing(ONIndex1M,I2257,TRUE,_xll.ohTrigger(RecalcTrigger,Trigger1M)),NA())</f>
        <v>1.6736811154151043E-2</v>
      </c>
      <c r="O2257" s="44">
        <f>IFERROR(_xll.qlIndexFixing(ONIndex3M,I2257,TRUE,_xll.ohTrigger(RecalcTrigger,Trigger3M)),NA())</f>
        <v>1.7015776748190437E-2</v>
      </c>
      <c r="P2257" s="44">
        <f>IFERROR(_xll.qlIndexFixing(ONIndex6M,I2257,TRUE,_xll.ohTrigger(RecalcTrigger,Trigger6M)),NA())</f>
        <v>1.7148361561593051E-2</v>
      </c>
      <c r="Q2257" s="178">
        <f>IFERROR(_xll.qlIndexFixing(ONIndex1Y,I2257,TRUE,_xll.ohTrigger(RecalcTrigger,Trigger1Y)),NA())</f>
        <v>1.7357451669232082E-2</v>
      </c>
    </row>
    <row r="2258" spans="2:17" x14ac:dyDescent="0.2">
      <c r="B2258" s="39" t="s">
        <v>42</v>
      </c>
      <c r="D2258" s="42">
        <f>_xll.qlCalendarAdvance(Calendar,$D2257,B2258,"f",FALSE)</f>
        <v>55227</v>
      </c>
      <c r="E2258" s="172">
        <f>_xll.qlInterestRateIndexValueDate(IndexON,D2258)</f>
        <v>55227</v>
      </c>
      <c r="F2258" s="188">
        <f>IFERROR(_xll.qlIndexFixing(IndexON,D2258,TRUE,_xll.ohTrigger(RecalcTrigger,TriggerON)),NA())</f>
        <v>1.6344985118331712E-2</v>
      </c>
      <c r="H2258" s="42">
        <f>_xll.qlCalendarAdvance(Calendar,$H2257,B2258,"f",FALSE)</f>
        <v>55227</v>
      </c>
      <c r="I2258" s="172">
        <f>_xll.qlInterestRateIndexValueDate(Index1M,$H2258)</f>
        <v>55227</v>
      </c>
      <c r="J2258" s="177">
        <f>IFERROR(_xll.qlIndexFixing(Index1M,$H2258,TRUE,_xll.ohTrigger(RecalcTrigger,Trigger1M)),NA())</f>
        <v>1.6731017051893362E-2</v>
      </c>
      <c r="K2258" s="44">
        <f>IFERROR(_xll.qlIndexFixing(Index3M,H2258,TRUE,_xll.ohTrigger(RecalcTrigger,Trigger3M)),NA())</f>
        <v>1.701337259554888E-2</v>
      </c>
      <c r="L2258" s="44">
        <f>IFERROR(_xll.qlIndexFixing(Index6M,$H2258,TRUE,_xll.ohTrigger(RecalcTrigger,Trigger6M)),NA())</f>
        <v>1.7148308828927351E-2</v>
      </c>
      <c r="M2258" s="178">
        <f>IFERROR(_xll.qlIndexFixing(Index1Y,$H2258,TRUE,_xll.ohTrigger(RecalcTrigger,Trigger1Y)),NA())</f>
        <v>1.736224734494175E-2</v>
      </c>
      <c r="N2258" s="177">
        <f>IFERROR(_xll.qlIndexFixing(ONIndex1M,I2258,TRUE,_xll.ohTrigger(RecalcTrigger,Trigger1M)),NA())</f>
        <v>1.6731304723788254E-2</v>
      </c>
      <c r="O2258" s="44">
        <f>IFERROR(_xll.qlIndexFixing(ONIndex3M,I2258,TRUE,_xll.ohTrigger(RecalcTrigger,Trigger3M)),NA())</f>
        <v>1.7010613429364607E-2</v>
      </c>
      <c r="P2258" s="44">
        <f>IFERROR(_xll.qlIndexFixing(ONIndex6M,I2258,TRUE,_xll.ohTrigger(RecalcTrigger,Trigger6M)),NA())</f>
        <v>1.7143060852382597E-2</v>
      </c>
      <c r="Q2258" s="178">
        <f>IFERROR(_xll.qlIndexFixing(ONIndex1Y,I2258,TRUE,_xll.ohTrigger(RecalcTrigger,Trigger1Y)),NA())</f>
        <v>1.7351955386512019E-2</v>
      </c>
    </row>
    <row r="2259" spans="2:17" x14ac:dyDescent="0.2">
      <c r="B2259" s="39" t="s">
        <v>42</v>
      </c>
      <c r="D2259" s="42">
        <f>_xll.qlCalendarAdvance(Calendar,$D2258,B2259,"f",FALSE)</f>
        <v>55234</v>
      </c>
      <c r="E2259" s="172">
        <f>_xll.qlInterestRateIndexValueDate(IndexON,D2259)</f>
        <v>55234</v>
      </c>
      <c r="F2259" s="188">
        <f>IFERROR(_xll.qlIndexFixing(IndexON,D2259,TRUE,_xll.ohTrigger(RecalcTrigger,TriggerON)),NA())</f>
        <v>1.6339934037096215E-2</v>
      </c>
      <c r="H2259" s="42">
        <f>_xll.qlCalendarAdvance(Calendar,$H2258,B2259,"f",FALSE)</f>
        <v>55234</v>
      </c>
      <c r="I2259" s="172">
        <f>_xll.qlInterestRateIndexValueDate(Index1M,$H2259)</f>
        <v>55234</v>
      </c>
      <c r="J2259" s="177">
        <f>IFERROR(_xll.qlIndexFixing(Index1M,$H2259,TRUE,_xll.ohTrigger(RecalcTrigger,Trigger1M)),NA())</f>
        <v>1.6725530569068538E-2</v>
      </c>
      <c r="K2259" s="44">
        <f>IFERROR(_xll.qlIndexFixing(Index3M,H2259,TRUE,_xll.ohTrigger(RecalcTrigger,Trigger3M)),NA())</f>
        <v>1.7008268557670122E-2</v>
      </c>
      <c r="L2259" s="44">
        <f>IFERROR(_xll.qlIndexFixing(Index6M,$H2259,TRUE,_xll.ohTrigger(RecalcTrigger,Trigger6M)),NA())</f>
        <v>1.7143108202999115E-2</v>
      </c>
      <c r="M2259" s="178">
        <f>IFERROR(_xll.qlIndexFixing(Index1Y,$H2259,TRUE,_xll.ohTrigger(RecalcTrigger,Trigger1Y)),NA())</f>
        <v>1.7356926379184637E-2</v>
      </c>
      <c r="N2259" s="177">
        <f>IFERROR(_xll.qlIndexFixing(ONIndex1M,I2259,TRUE,_xll.ohTrigger(RecalcTrigger,Trigger1M)),NA())</f>
        <v>1.6725806809606558E-2</v>
      </c>
      <c r="O2259" s="44">
        <f>IFERROR(_xll.qlIndexFixing(ONIndex3M,I2259,TRUE,_xll.ohTrigger(RecalcTrigger,Trigger3M)),NA())</f>
        <v>1.700546088847843E-2</v>
      </c>
      <c r="P2259" s="44">
        <f>IFERROR(_xll.qlIndexFixing(ONIndex6M,I2259,TRUE,_xll.ohTrigger(RecalcTrigger,Trigger6M)),NA())</f>
        <v>1.7137770405657449E-2</v>
      </c>
      <c r="Q2259" s="178">
        <f>IFERROR(_xll.qlIndexFixing(ONIndex1Y,I2259,TRUE,_xll.ohTrigger(RecalcTrigger,Trigger1Y)),NA())</f>
        <v>1.7346468933571169E-2</v>
      </c>
    </row>
    <row r="2260" spans="2:17" x14ac:dyDescent="0.2">
      <c r="B2260" s="39" t="s">
        <v>42</v>
      </c>
      <c r="D2260" s="42">
        <f>_xll.qlCalendarAdvance(Calendar,$D2259,B2260,"f",FALSE)</f>
        <v>55241</v>
      </c>
      <c r="E2260" s="172">
        <f>_xll.qlInterestRateIndexValueDate(IndexON,D2260)</f>
        <v>55241</v>
      </c>
      <c r="F2260" s="188">
        <f>IFERROR(_xll.qlIndexFixing(IndexON,D2260,TRUE,_xll.ohTrigger(RecalcTrigger,TriggerON)),NA())</f>
        <v>1.6334892293445868E-2</v>
      </c>
      <c r="H2260" s="42">
        <f>_xll.qlCalendarAdvance(Calendar,$H2259,B2260,"f",FALSE)</f>
        <v>55241</v>
      </c>
      <c r="I2260" s="172">
        <f>_xll.qlInterestRateIndexValueDate(Index1M,$H2260)</f>
        <v>55241</v>
      </c>
      <c r="J2260" s="177">
        <f>IFERROR(_xll.qlIndexFixing(Index1M,$H2260,TRUE,_xll.ohTrigger(RecalcTrigger,Trigger1M)),NA())</f>
        <v>1.6720075968251757E-2</v>
      </c>
      <c r="K2260" s="44">
        <f>IFERROR(_xll.qlIndexFixing(Index3M,H2260,TRUE,_xll.ohTrigger(RecalcTrigger,Trigger3M)),NA())</f>
        <v>1.7003175350020841E-2</v>
      </c>
      <c r="L2260" s="44">
        <f>IFERROR(_xll.qlIndexFixing(Index6M,$H2260,TRUE,_xll.ohTrigger(RecalcTrigger,Trigger6M)),NA())</f>
        <v>1.7137917941158709E-2</v>
      </c>
      <c r="M2260" s="178">
        <f>IFERROR(_xll.qlIndexFixing(Index1Y,$H2260,TRUE,_xll.ohTrigger(RecalcTrigger,Trigger1Y)),NA())</f>
        <v>1.7351615441675572E-2</v>
      </c>
      <c r="N2260" s="177">
        <f>IFERROR(_xll.qlIndexFixing(ONIndex1M,I2260,TRUE,_xll.ohTrigger(RecalcTrigger,Trigger1M)),NA())</f>
        <v>1.6720317411768049E-2</v>
      </c>
      <c r="O2260" s="44">
        <f>IFERROR(_xll.qlIndexFixing(ONIndex3M,I2260,TRUE,_xll.ohTrigger(RecalcTrigger,Trigger3M)),NA())</f>
        <v>1.7000319125856089E-2</v>
      </c>
      <c r="P2260" s="44">
        <f>IFERROR(_xll.qlIndexFixing(ONIndex6M,I2260,TRUE,_xll.ohTrigger(RecalcTrigger,Trigger6M)),NA())</f>
        <v>1.713249022133656E-2</v>
      </c>
      <c r="Q2260" s="178">
        <f>IFERROR(_xll.qlIndexFixing(ONIndex1Y,I2260,TRUE,_xll.ohTrigger(RecalcTrigger,Trigger1Y)),NA())</f>
        <v>1.734099231065267E-2</v>
      </c>
    </row>
    <row r="2261" spans="2:17" x14ac:dyDescent="0.2">
      <c r="B2261" s="39" t="s">
        <v>42</v>
      </c>
      <c r="D2261" s="42">
        <f>_xll.qlCalendarAdvance(Calendar,$D2260,B2261,"f",FALSE)</f>
        <v>55248</v>
      </c>
      <c r="E2261" s="172">
        <f>_xll.qlInterestRateIndexValueDate(IndexON,D2261)</f>
        <v>55248</v>
      </c>
      <c r="F2261" s="188">
        <f>IFERROR(_xll.qlIndexFixing(IndexON,D2261,TRUE,_xll.ohTrigger(RecalcTrigger,TriggerON)),NA())</f>
        <v>1.6329859887461717E-2</v>
      </c>
      <c r="H2261" s="42">
        <f>_xll.qlCalendarAdvance(Calendar,$H2260,B2261,"f",FALSE)</f>
        <v>55248</v>
      </c>
      <c r="I2261" s="172">
        <f>_xll.qlInterestRateIndexValueDate(Index1M,$H2261)</f>
        <v>55248</v>
      </c>
      <c r="J2261" s="177">
        <f>IFERROR(_xll.qlIndexFixing(Index1M,$H2261,TRUE,_xll.ohTrigger(RecalcTrigger,Trigger1M)),NA())</f>
        <v>1.6714605471219095E-2</v>
      </c>
      <c r="K2261" s="44">
        <f>IFERROR(_xll.qlIndexFixing(Index3M,H2261,TRUE,_xll.ohTrigger(RecalcTrigger,Trigger3M)),NA())</f>
        <v>1.6998058707871039E-2</v>
      </c>
      <c r="L2261" s="44">
        <f>IFERROR(_xll.qlIndexFixing(Index6M,$H2261,TRUE,_xll.ohTrigger(RecalcTrigger,Trigger6M)),NA())</f>
        <v>1.713270350707239E-2</v>
      </c>
      <c r="M2261" s="178">
        <f>IFERROR(_xll.qlIndexFixing(Index1Y,$H2261,TRUE,_xll.ohTrigger(RecalcTrigger,Trigger1Y)),NA())</f>
        <v>1.7346314532256889E-2</v>
      </c>
      <c r="N2261" s="177">
        <f>IFERROR(_xll.qlIndexFixing(ONIndex1M,I2261,TRUE,_xll.ohTrigger(RecalcTrigger,Trigger1M)),NA())</f>
        <v>1.6714836530191679E-2</v>
      </c>
      <c r="O2261" s="44">
        <f>IFERROR(_xll.qlIndexFixing(ONIndex3M,I2261,TRUE,_xll.ohTrigger(RecalcTrigger,Trigger3M)),NA())</f>
        <v>1.6995188141254447E-2</v>
      </c>
      <c r="P2261" s="44">
        <f>IFERROR(_xll.qlIndexFixing(ONIndex6M,I2261,TRUE,_xll.ohTrigger(RecalcTrigger,Trigger6M)),NA())</f>
        <v>1.7127220299663071E-2</v>
      </c>
      <c r="Q2261" s="178">
        <f>IFERROR(_xll.qlIndexFixing(ONIndex1Y,I2261,TRUE,_xll.ohTrigger(RecalcTrigger,Trigger1Y)),NA())</f>
        <v>1.733552551759443E-2</v>
      </c>
    </row>
    <row r="2262" spans="2:17" x14ac:dyDescent="0.2">
      <c r="B2262" s="39" t="s">
        <v>42</v>
      </c>
      <c r="D2262" s="42">
        <f>_xll.qlCalendarAdvance(Calendar,$D2261,B2262,"f",FALSE)</f>
        <v>55255</v>
      </c>
      <c r="E2262" s="172">
        <f>_xll.qlInterestRateIndexValueDate(IndexON,D2262)</f>
        <v>55255</v>
      </c>
      <c r="F2262" s="188">
        <f>IFERROR(_xll.qlIndexFixing(IndexON,D2262,TRUE,_xll.ohTrigger(RecalcTrigger,TriggerON)),NA())</f>
        <v>1.6324836818900623E-2</v>
      </c>
      <c r="H2262" s="42">
        <f>_xll.qlCalendarAdvance(Calendar,$H2261,B2262,"f",FALSE)</f>
        <v>55255</v>
      </c>
      <c r="I2262" s="172">
        <f>_xll.qlInterestRateIndexValueDate(Index1M,$H2262)</f>
        <v>55255</v>
      </c>
      <c r="J2262" s="177">
        <f>IFERROR(_xll.qlIndexFixing(Index1M,$H2262,TRUE,_xll.ohTrigger(RecalcTrigger,Trigger1M)),NA())</f>
        <v>1.6709143504126483E-2</v>
      </c>
      <c r="K2262" s="44">
        <f>IFERROR(_xll.qlIndexFixing(Index3M,H2262,TRUE,_xll.ohTrigger(RecalcTrigger,Trigger3M)),NA())</f>
        <v>1.6992986622654693E-2</v>
      </c>
      <c r="L2262" s="44">
        <f>IFERROR(_xll.qlIndexFixing(Index6M,$H2262,TRUE,_xll.ohTrigger(RecalcTrigger,Trigger6M)),NA())</f>
        <v>1.7127533474503749E-2</v>
      </c>
      <c r="M2262" s="178">
        <f>IFERROR(_xll.qlIndexFixing(Index1Y,$H2262,TRUE,_xll.ohTrigger(RecalcTrigger,Trigger1Y)),NA())</f>
        <v>1.7341023650771812E-2</v>
      </c>
      <c r="N2262" s="177">
        <f>IFERROR(_xll.qlIndexFixing(ONIndex1M,I2262,TRUE,_xll.ohTrigger(RecalcTrigger,Trigger1M)),NA())</f>
        <v>1.6709364164877449E-2</v>
      </c>
      <c r="O2262" s="44">
        <f>IFERROR(_xll.qlIndexFixing(ONIndex3M,I2262,TRUE,_xll.ohTrigger(RecalcTrigger,Trigger3M)),NA())</f>
        <v>1.6990067934673503E-2</v>
      </c>
      <c r="P2262" s="44">
        <f>IFERROR(_xll.qlIndexFixing(ONIndex6M,I2262,TRUE,_xll.ohTrigger(RecalcTrigger,Trigger6M)),NA())</f>
        <v>1.7121960640231748E-2</v>
      </c>
      <c r="Q2262" s="178">
        <f>IFERROR(_xll.qlIndexFixing(ONIndex1Y,I2262,TRUE,_xll.ohTrigger(RecalcTrigger,Trigger1Y)),NA())</f>
        <v>1.7330068554234357E-2</v>
      </c>
    </row>
    <row r="2263" spans="2:17" x14ac:dyDescent="0.2">
      <c r="B2263" s="39" t="s">
        <v>42</v>
      </c>
      <c r="D2263" s="42">
        <f>_xll.qlCalendarAdvance(Calendar,$D2262,B2263,"f",FALSE)</f>
        <v>55262</v>
      </c>
      <c r="E2263" s="172">
        <f>_xll.qlInterestRateIndexValueDate(IndexON,D2263)</f>
        <v>55262</v>
      </c>
      <c r="F2263" s="188">
        <f>IFERROR(_xll.qlIndexFixing(IndexON,D2263,TRUE,_xll.ohTrigger(RecalcTrigger,TriggerON)),NA())</f>
        <v>1.6319823088005725E-2</v>
      </c>
      <c r="H2263" s="42">
        <f>_xll.qlCalendarAdvance(Calendar,$H2262,B2263,"f",FALSE)</f>
        <v>55262</v>
      </c>
      <c r="I2263" s="172">
        <f>_xll.qlInterestRateIndexValueDate(Index1M,$H2263)</f>
        <v>55262</v>
      </c>
      <c r="J2263" s="177">
        <f>IFERROR(_xll.qlIndexFixing(Index1M,$H2263,TRUE,_xll.ohTrigger(RecalcTrigger,Trigger1M)),NA())</f>
        <v>1.6703690066960413E-2</v>
      </c>
      <c r="K2263" s="44">
        <f>IFERROR(_xll.qlIndexFixing(Index3M,H2263,TRUE,_xll.ohTrigger(RecalcTrigger,Trigger3M)),NA())</f>
        <v>1.698792536697331E-2</v>
      </c>
      <c r="L2263" s="44">
        <f>IFERROR(_xll.qlIndexFixing(Index6M,$H2263,TRUE,_xll.ohTrigger(RecalcTrigger,Trigger6M)),NA())</f>
        <v>1.7122373805229588E-2</v>
      </c>
      <c r="M2263" s="178">
        <f>IFERROR(_xll.qlIndexFixing(Index1Y,$H2263,TRUE,_xll.ohTrigger(RecalcTrigger,Trigger1Y)),NA())</f>
        <v>1.7335897950688111E-2</v>
      </c>
      <c r="N2263" s="177">
        <f>IFERROR(_xll.qlIndexFixing(ONIndex1M,I2263,TRUE,_xll.ohTrigger(RecalcTrigger,Trigger1M)),NA())</f>
        <v>1.670390031582536E-2</v>
      </c>
      <c r="O2263" s="44">
        <f>IFERROR(_xll.qlIndexFixing(ONIndex3M,I2263,TRUE,_xll.ohTrigger(RecalcTrigger,Trigger3M)),NA())</f>
        <v>1.6984958506194303E-2</v>
      </c>
      <c r="P2263" s="44">
        <f>IFERROR(_xll.qlIndexFixing(ONIndex6M,I2263,TRUE,_xll.ohTrigger(RecalcTrigger,Trigger6M)),NA())</f>
        <v>1.7116711243366778E-2</v>
      </c>
      <c r="Q2263" s="178">
        <f>IFERROR(_xll.qlIndexFixing(ONIndex1Y,I2263,TRUE,_xll.ohTrigger(RecalcTrigger,Trigger1Y)),NA())</f>
        <v>1.7324621420977682E-2</v>
      </c>
    </row>
    <row r="2264" spans="2:17" x14ac:dyDescent="0.2">
      <c r="B2264" s="39" t="s">
        <v>42</v>
      </c>
      <c r="D2264" s="42">
        <f>_xll.qlCalendarAdvance(Calendar,$D2263,B2264,"f",FALSE)</f>
        <v>55269</v>
      </c>
      <c r="E2264" s="172">
        <f>_xll.qlInterestRateIndexValueDate(IndexON,D2264)</f>
        <v>55269</v>
      </c>
      <c r="F2264" s="188">
        <f>IFERROR(_xll.qlIndexFixing(IndexON,D2264,TRUE,_xll.ohTrigger(RecalcTrigger,TriggerON)),NA())</f>
        <v>1.6314818694695976E-2</v>
      </c>
      <c r="H2264" s="42">
        <f>_xll.qlCalendarAdvance(Calendar,$H2263,B2264,"f",FALSE)</f>
        <v>55269</v>
      </c>
      <c r="I2264" s="172">
        <f>_xll.qlInterestRateIndexValueDate(Index1M,$H2264)</f>
        <v>55269</v>
      </c>
      <c r="J2264" s="177">
        <f>IFERROR(_xll.qlIndexFixing(Index1M,$H2264,TRUE,_xll.ohTrigger(RecalcTrigger,Trigger1M)),NA())</f>
        <v>1.6698245159710079E-2</v>
      </c>
      <c r="K2264" s="44">
        <f>IFERROR(_xll.qlIndexFixing(Index3M,H2264,TRUE,_xll.ohTrigger(RecalcTrigger,Trigger3M)),NA())</f>
        <v>1.6982874940785025E-2</v>
      </c>
      <c r="L2264" s="44">
        <f>IFERROR(_xll.qlIndexFixing(Index6M,$H2264,TRUE,_xll.ohTrigger(RecalcTrigger,Trigger6M)),NA())</f>
        <v>1.7117224499171076E-2</v>
      </c>
      <c r="M2264" s="178">
        <f>IFERROR(_xll.qlIndexFixing(Index1Y,$H2264,TRUE,_xll.ohTrigger(RecalcTrigger,Trigger1Y)),NA())</f>
        <v>1.7330471970975578E-2</v>
      </c>
      <c r="N2264" s="177">
        <f>IFERROR(_xll.qlIndexFixing(ONIndex1M,I2264,TRUE,_xll.ohTrigger(RecalcTrigger,Trigger1M)),NA())</f>
        <v>1.6698444982954364E-2</v>
      </c>
      <c r="O2264" s="44">
        <f>IFERROR(_xll.qlIndexFixing(ONIndex3M,I2264,TRUE,_xll.ohTrigger(RecalcTrigger,Trigger3M)),NA())</f>
        <v>1.6979859855816848E-2</v>
      </c>
      <c r="P2264" s="44">
        <f>IFERROR(_xll.qlIndexFixing(ONIndex6M,I2264,TRUE,_xll.ohTrigger(RecalcTrigger,Trigger6M)),NA())</f>
        <v>1.7111472108987114E-2</v>
      </c>
      <c r="Q2264" s="178">
        <f>IFERROR(_xll.qlIndexFixing(ONIndex1Y,I2264,TRUE,_xll.ohTrigger(RecalcTrigger,Trigger1Y)),NA())</f>
        <v>1.7319184117419173E-2</v>
      </c>
    </row>
    <row r="2265" spans="2:17" x14ac:dyDescent="0.2">
      <c r="B2265" s="39" t="s">
        <v>42</v>
      </c>
      <c r="D2265" s="42">
        <f>_xll.qlCalendarAdvance(Calendar,$D2264,B2265,"f",FALSE)</f>
        <v>55276</v>
      </c>
      <c r="E2265" s="172">
        <f>_xll.qlInterestRateIndexValueDate(IndexON,D2265)</f>
        <v>55276</v>
      </c>
      <c r="F2265" s="188">
        <f>IFERROR(_xll.qlIndexFixing(IndexON,D2265,TRUE,_xll.ohTrigger(RecalcTrigger,TriggerON)),NA())</f>
        <v>1.6309823638890331E-2</v>
      </c>
      <c r="H2265" s="42">
        <f>_xll.qlCalendarAdvance(Calendar,$H2264,B2265,"f",FALSE)</f>
        <v>55276</v>
      </c>
      <c r="I2265" s="172">
        <f>_xll.qlInterestRateIndexValueDate(Index1M,$H2265)</f>
        <v>55276</v>
      </c>
      <c r="J2265" s="177">
        <f>IFERROR(_xll.qlIndexFixing(Index1M,$H2265,TRUE,_xll.ohTrigger(RecalcTrigger,Trigger1M)),NA())</f>
        <v>1.6692790830613726E-2</v>
      </c>
      <c r="K2265" s="44">
        <f>IFERROR(_xll.qlIndexFixing(Index3M,H2265,TRUE,_xll.ohTrigger(RecalcTrigger,Trigger3M)),NA())</f>
        <v>1.6977871763756917E-2</v>
      </c>
      <c r="L2265" s="44">
        <f>IFERROR(_xll.qlIndexFixing(Index6M,$H2265,TRUE,_xll.ohTrigger(RecalcTrigger,Trigger6M)),NA())</f>
        <v>1.711212209044765E-2</v>
      </c>
      <c r="M2265" s="178">
        <f>IFERROR(_xll.qlIndexFixing(Index1Y,$H2265,TRUE,_xll.ohTrigger(RecalcTrigger,Trigger1Y)),NA())</f>
        <v>1.7325211172352639E-2</v>
      </c>
      <c r="N2265" s="177">
        <f>IFERROR(_xll.qlIndexFixing(ONIndex1M,I2265,TRUE,_xll.ohTrigger(RecalcTrigger,Trigger1M)),NA())</f>
        <v>1.6692998166426554E-2</v>
      </c>
      <c r="O2265" s="44">
        <f>IFERROR(_xll.qlIndexFixing(ONIndex3M,I2265,TRUE,_xll.ohTrigger(RecalcTrigger,Trigger3M)),NA())</f>
        <v>1.6974771983460091E-2</v>
      </c>
      <c r="P2265" s="44">
        <f>IFERROR(_xll.qlIndexFixing(ONIndex6M,I2265,TRUE,_xll.ohTrigger(RecalcTrigger,Trigger6M)),NA())</f>
        <v>1.7106243237011709E-2</v>
      </c>
      <c r="Q2265" s="178">
        <f>IFERROR(_xll.qlIndexFixing(ONIndex1Y,I2265,TRUE,_xll.ohTrigger(RecalcTrigger,Trigger1Y)),NA())</f>
        <v>1.731375664380197E-2</v>
      </c>
    </row>
    <row r="2266" spans="2:17" x14ac:dyDescent="0.2">
      <c r="B2266" s="39" t="s">
        <v>42</v>
      </c>
      <c r="D2266" s="42">
        <f>_xll.qlCalendarAdvance(Calendar,$D2265,B2266,"f",FALSE)</f>
        <v>55283</v>
      </c>
      <c r="E2266" s="172">
        <f>_xll.qlInterestRateIndexValueDate(IndexON,D2266)</f>
        <v>55283</v>
      </c>
      <c r="F2266" s="188">
        <f>IFERROR(_xll.qlIndexFixing(IndexON,D2266,TRUE,_xll.ohTrigger(RecalcTrigger,TriggerON)),NA())</f>
        <v>1.6304837920669835E-2</v>
      </c>
      <c r="H2266" s="42">
        <f>_xll.qlCalendarAdvance(Calendar,$H2265,B2266,"f",FALSE)</f>
        <v>55283</v>
      </c>
      <c r="I2266" s="172">
        <f>_xll.qlInterestRateIndexValueDate(Index1M,$H2266)</f>
        <v>55283</v>
      </c>
      <c r="J2266" s="177">
        <f>IFERROR(_xll.qlIndexFixing(Index1M,$H2266,TRUE,_xll.ohTrigger(RecalcTrigger,Trigger1M)),NA())</f>
        <v>1.6687364067170696E-2</v>
      </c>
      <c r="K2266" s="44">
        <f>IFERROR(_xll.qlIndexFixing(Index3M,H2266,TRUE,_xll.ohTrigger(RecalcTrigger,Trigger3M)),NA())</f>
        <v>1.6972843536612384E-2</v>
      </c>
      <c r="L2266" s="44">
        <f>IFERROR(_xll.qlIndexFixing(Index6M,$H2266,TRUE,_xll.ohTrigger(RecalcTrigger,Trigger6M)),NA())</f>
        <v>1.710699401144283E-2</v>
      </c>
      <c r="M2266" s="178">
        <f>IFERROR(_xll.qlIndexFixing(Index1Y,$H2266,TRUE,_xll.ohTrigger(RecalcTrigger,Trigger1Y)),NA())</f>
        <v>1.731996040103841E-2</v>
      </c>
      <c r="N2266" s="177">
        <f>IFERROR(_xll.qlIndexFixing(ONIndex1M,I2266,TRUE,_xll.ohTrigger(RecalcTrigger,Trigger1M)),NA())</f>
        <v>1.6687559866079837E-2</v>
      </c>
      <c r="O2266" s="44">
        <f>IFERROR(_xll.qlIndexFixing(ONIndex3M,I2266,TRUE,_xll.ohTrigger(RecalcTrigger,Trigger3M)),NA())</f>
        <v>1.6969694889205078E-2</v>
      </c>
      <c r="P2266" s="44">
        <f>IFERROR(_xll.qlIndexFixing(ONIndex6M,I2266,TRUE,_xll.ohTrigger(RecalcTrigger,Trigger6M)),NA())</f>
        <v>1.7101024627440564E-2</v>
      </c>
      <c r="Q2266" s="178">
        <f>IFERROR(_xll.qlIndexFixing(ONIndex1Y,I2266,TRUE,_xll.ohTrigger(RecalcTrigger,Trigger1Y)),NA())</f>
        <v>1.7308338999963979E-2</v>
      </c>
    </row>
    <row r="2267" spans="2:17" x14ac:dyDescent="0.2">
      <c r="B2267" s="39" t="s">
        <v>42</v>
      </c>
      <c r="D2267" s="42">
        <f>_xll.qlCalendarAdvance(Calendar,$D2266,B2267,"f",FALSE)</f>
        <v>55290</v>
      </c>
      <c r="E2267" s="172">
        <f>_xll.qlInterestRateIndexValueDate(IndexON,D2267)</f>
        <v>55290</v>
      </c>
      <c r="F2267" s="188">
        <f>IFERROR(_xll.qlIndexFixing(IndexON,D2267,TRUE,_xll.ohTrigger(RecalcTrigger,TriggerON)),NA())</f>
        <v>1.6299861539953442E-2</v>
      </c>
      <c r="H2267" s="42">
        <f>_xll.qlCalendarAdvance(Calendar,$H2266,B2267,"f",FALSE)</f>
        <v>55290</v>
      </c>
      <c r="I2267" s="172">
        <f>_xll.qlInterestRateIndexValueDate(Index1M,$H2267)</f>
        <v>55290</v>
      </c>
      <c r="J2267" s="177">
        <f>IFERROR(_xll.qlIndexFixing(Index1M,$H2267,TRUE,_xll.ohTrigger(RecalcTrigger,Trigger1M)),NA())</f>
        <v>1.6681945835015297E-2</v>
      </c>
      <c r="K2267" s="44">
        <f>IFERROR(_xll.qlIndexFixing(Index3M,H2267,TRUE,_xll.ohTrigger(RecalcTrigger,Trigger3M)),NA())</f>
        <v>1.6967826139407501E-2</v>
      </c>
      <c r="L2267" s="44">
        <f>IFERROR(_xll.qlIndexFixing(Index6M,$H2267,TRUE,_xll.ohTrigger(RecalcTrigger,Trigger6M)),NA())</f>
        <v>1.7101876295964678E-2</v>
      </c>
      <c r="M2267" s="178">
        <f>IFERROR(_xll.qlIndexFixing(Index1Y,$H2267,TRUE,_xll.ohTrigger(RecalcTrigger,Trigger1Y)),NA())</f>
        <v>1.7314719656877656E-2</v>
      </c>
      <c r="N2267" s="177">
        <f>IFERROR(_xll.qlIndexFixing(ONIndex1M,I2267,TRUE,_xll.ohTrigger(RecalcTrigger,Trigger1M)),NA())</f>
        <v>1.6682130082076307E-2</v>
      </c>
      <c r="O2267" s="44">
        <f>IFERROR(_xll.qlIndexFixing(ONIndex3M,I2267,TRUE,_xll.ohTrigger(RecalcTrigger,Trigger3M)),NA())</f>
        <v>1.696462857305181E-2</v>
      </c>
      <c r="P2267" s="44">
        <f>IFERROR(_xll.qlIndexFixing(ONIndex6M,I2267,TRUE,_xll.ohTrigger(RecalcTrigger,Trigger6M)),NA())</f>
        <v>1.7095816280516818E-2</v>
      </c>
      <c r="Q2267" s="178">
        <f>IFERROR(_xll.qlIndexFixing(ONIndex1Y,I2267,TRUE,_xll.ohTrigger(RecalcTrigger,Trigger1Y)),NA())</f>
        <v>1.7302931186067294E-2</v>
      </c>
    </row>
    <row r="2268" spans="2:17" x14ac:dyDescent="0.2">
      <c r="B2268" s="39" t="s">
        <v>42</v>
      </c>
      <c r="D2268" s="42">
        <f>_xll.qlCalendarAdvance(Calendar,$D2267,B2268,"f",FALSE)</f>
        <v>55297</v>
      </c>
      <c r="E2268" s="172">
        <f>_xll.qlInterestRateIndexValueDate(IndexON,D2268)</f>
        <v>55297</v>
      </c>
      <c r="F2268" s="188">
        <f>IFERROR(_xll.qlIndexFixing(IndexON,D2268,TRUE,_xll.ohTrigger(RecalcTrigger,TriggerON)),NA())</f>
        <v>1.6294894497065338E-2</v>
      </c>
      <c r="H2268" s="42">
        <f>_xll.qlCalendarAdvance(Calendar,$H2267,B2268,"f",FALSE)</f>
        <v>55297</v>
      </c>
      <c r="I2268" s="172">
        <f>_xll.qlInterestRateIndexValueDate(Index1M,$H2268)</f>
        <v>55297</v>
      </c>
      <c r="J2268" s="177">
        <f>IFERROR(_xll.qlIndexFixing(Index1M,$H2268,TRUE,_xll.ohTrigger(RecalcTrigger,Trigger1M)),NA())</f>
        <v>1.6676536134137703E-2</v>
      </c>
      <c r="K2268" s="44">
        <f>IFERROR(_xll.qlIndexFixing(Index3M,H2268,TRUE,_xll.ohTrigger(RecalcTrigger,Trigger3M)),NA())</f>
        <v>1.6962819572100864E-2</v>
      </c>
      <c r="L2268" s="44">
        <f>IFERROR(_xll.qlIndexFixing(Index6M,$H2268,TRUE,_xll.ohTrigger(RecalcTrigger,Trigger6M)),NA())</f>
        <v>1.7096768943933919E-2</v>
      </c>
      <c r="M2268" s="178">
        <f>IFERROR(_xll.qlIndexFixing(Index1Y,$H2268,TRUE,_xll.ohTrigger(RecalcTrigger,Trigger1Y)),NA())</f>
        <v>1.730948893971582E-2</v>
      </c>
      <c r="N2268" s="177">
        <f>IFERROR(_xll.qlIndexFixing(ONIndex1M,I2268,TRUE,_xll.ohTrigger(RecalcTrigger,Trigger1M)),NA())</f>
        <v>1.6676708814253871E-2</v>
      </c>
      <c r="O2268" s="44">
        <f>IFERROR(_xll.qlIndexFixing(ONIndex3M,I2268,TRUE,_xll.ohTrigger(RecalcTrigger,Trigger3M)),NA())</f>
        <v>1.695957303491924E-2</v>
      </c>
      <c r="P2268" s="44">
        <f>IFERROR(_xll.qlIndexFixing(ONIndex6M,I2268,TRUE,_xll.ohTrigger(RecalcTrigger,Trigger6M)),NA())</f>
        <v>1.7090618195997331E-2</v>
      </c>
      <c r="Q2268" s="178">
        <f>IFERROR(_xll.qlIndexFixing(ONIndex1Y,I2268,TRUE,_xll.ohTrigger(RecalcTrigger,Trigger1Y)),NA())</f>
        <v>1.7297533202111914E-2</v>
      </c>
    </row>
    <row r="2269" spans="2:17" x14ac:dyDescent="0.2">
      <c r="B2269" s="39" t="s">
        <v>42</v>
      </c>
      <c r="D2269" s="42">
        <f>_xll.qlCalendarAdvance(Calendar,$D2268,B2269,"f",FALSE)</f>
        <v>55304</v>
      </c>
      <c r="E2269" s="172">
        <f>_xll.qlInterestRateIndexValueDate(IndexON,D2269)</f>
        <v>55304</v>
      </c>
      <c r="F2269" s="188">
        <f>IFERROR(_xll.qlIndexFixing(IndexON,D2269,TRUE,_xll.ohTrigger(RecalcTrigger,TriggerON)),NA())</f>
        <v>1.6289936791519244E-2</v>
      </c>
      <c r="H2269" s="42">
        <f>_xll.qlCalendarAdvance(Calendar,$H2268,B2269,"f",FALSE)</f>
        <v>55304</v>
      </c>
      <c r="I2269" s="172">
        <f>_xll.qlInterestRateIndexValueDate(Index1M,$H2269)</f>
        <v>55304</v>
      </c>
      <c r="J2269" s="177">
        <f>IFERROR(_xll.qlIndexFixing(Index1M,$H2269,TRUE,_xll.ohTrigger(RecalcTrigger,Trigger1M)),NA())</f>
        <v>1.6671148571802741E-2</v>
      </c>
      <c r="K2269" s="44">
        <f>IFERROR(_xll.qlIndexFixing(Index3M,H2269,TRUE,_xll.ohTrigger(RecalcTrigger,Trigger3M)),NA())</f>
        <v>1.6957823834653711E-2</v>
      </c>
      <c r="L2269" s="44">
        <f>IFERROR(_xll.qlIndexFixing(Index6M,$H2269,TRUE,_xll.ohTrigger(RecalcTrigger,Trigger6M)),NA())</f>
        <v>1.7091633414329292E-2</v>
      </c>
      <c r="M2269" s="178">
        <f>IFERROR(_xll.qlIndexFixing(Index1Y,$H2269,TRUE,_xll.ohTrigger(RecalcTrigger,Trigger1Y)),NA())</f>
        <v>1.7304268249397226E-2</v>
      </c>
      <c r="N2269" s="177">
        <f>IFERROR(_xll.qlIndexFixing(ONIndex1M,I2269,TRUE,_xll.ohTrigger(RecalcTrigger,Trigger1M)),NA())</f>
        <v>1.6671296062693575E-2</v>
      </c>
      <c r="O2269" s="44">
        <f>IFERROR(_xll.qlIndexFixing(ONIndex3M,I2269,TRUE,_xll.ohTrigger(RecalcTrigger,Trigger3M)),NA())</f>
        <v>1.6954528274888414E-2</v>
      </c>
      <c r="P2269" s="44">
        <f>IFERROR(_xll.qlIndexFixing(ONIndex6M,I2269,TRUE,_xll.ohTrigger(RecalcTrigger,Trigger6M)),NA())</f>
        <v>1.7085430373963151E-2</v>
      </c>
      <c r="Q2269" s="178">
        <f>IFERROR(_xll.qlIndexFixing(ONIndex1Y,I2269,TRUE,_xll.ohTrigger(RecalcTrigger,Trigger1Y)),NA())</f>
        <v>1.7292145047935747E-2</v>
      </c>
    </row>
    <row r="2270" spans="2:17" x14ac:dyDescent="0.2">
      <c r="B2270" s="39" t="s">
        <v>42</v>
      </c>
      <c r="D2270" s="42">
        <f>_xll.qlCalendarAdvance(Calendar,$D2269,B2270,"f",FALSE)</f>
        <v>55311</v>
      </c>
      <c r="E2270" s="172">
        <f>_xll.qlInterestRateIndexValueDate(IndexON,D2270)</f>
        <v>55311</v>
      </c>
      <c r="F2270" s="188">
        <f>IFERROR(_xll.qlIndexFixing(IndexON,D2270,TRUE,_xll.ohTrigger(RecalcTrigger,TriggerON)),NA())</f>
        <v>1.62849884235583E-2</v>
      </c>
      <c r="H2270" s="42">
        <f>_xll.qlCalendarAdvance(Calendar,$H2269,B2270,"f",FALSE)</f>
        <v>55311</v>
      </c>
      <c r="I2270" s="172">
        <f>_xll.qlInterestRateIndexValueDate(Index1M,$H2270)</f>
        <v>55311</v>
      </c>
      <c r="J2270" s="177">
        <f>IFERROR(_xll.qlIndexFixing(Index1M,$H2270,TRUE,_xll.ohTrigger(RecalcTrigger,Trigger1M)),NA())</f>
        <v>1.6665754843806391E-2</v>
      </c>
      <c r="K2270" s="44">
        <f>IFERROR(_xll.qlIndexFixing(Index3M,H2270,TRUE,_xll.ohTrigger(RecalcTrigger,Trigger3M)),NA())</f>
        <v>1.6952838927023761E-2</v>
      </c>
      <c r="L2270" s="44">
        <f>IFERROR(_xll.qlIndexFixing(Index6M,$H2270,TRUE,_xll.ohTrigger(RecalcTrigger,Trigger6M)),NA())</f>
        <v>1.7086546285897675E-2</v>
      </c>
      <c r="M2270" s="178">
        <f>IFERROR(_xll.qlIndexFixing(Index1Y,$H2270,TRUE,_xll.ohTrigger(RecalcTrigger,Trigger1Y)),NA())</f>
        <v>1.729905758576776E-2</v>
      </c>
      <c r="N2270" s="177">
        <f>IFERROR(_xll.qlIndexFixing(ONIndex1M,I2270,TRUE,_xll.ohTrigger(RecalcTrigger,Trigger1M)),NA())</f>
        <v>1.6665891827395418E-2</v>
      </c>
      <c r="O2270" s="44">
        <f>IFERROR(_xll.qlIndexFixing(ONIndex3M,I2270,TRUE,_xll.ohTrigger(RecalcTrigger,Trigger3M)),NA())</f>
        <v>1.6949494292878287E-2</v>
      </c>
      <c r="P2270" s="44">
        <f>IFERROR(_xll.qlIndexFixing(ONIndex6M,I2270,TRUE,_xll.ohTrigger(RecalcTrigger,Trigger6M)),NA())</f>
        <v>1.708025281433323E-2</v>
      </c>
      <c r="Q2270" s="178">
        <f>IFERROR(_xll.qlIndexFixing(ONIndex1Y,I2270,TRUE,_xll.ohTrigger(RecalcTrigger,Trigger1Y)),NA())</f>
        <v>1.7286766723538793E-2</v>
      </c>
    </row>
    <row r="2271" spans="2:17" x14ac:dyDescent="0.2">
      <c r="B2271" s="39" t="s">
        <v>42</v>
      </c>
      <c r="D2271" s="42">
        <f>_xll.qlCalendarAdvance(Calendar,$D2270,B2271,"f",FALSE)</f>
        <v>55318</v>
      </c>
      <c r="E2271" s="172">
        <f>_xll.qlInterestRateIndexValueDate(IndexON,D2271)</f>
        <v>55318</v>
      </c>
      <c r="F2271" s="188">
        <f>IFERROR(_xll.qlIndexFixing(IndexON,D2271,TRUE,_xll.ohTrigger(RecalcTrigger,TriggerON)),NA())</f>
        <v>1.6280049393263551E-2</v>
      </c>
      <c r="H2271" s="42">
        <f>_xll.qlCalendarAdvance(Calendar,$H2270,B2271,"f",FALSE)</f>
        <v>55318</v>
      </c>
      <c r="I2271" s="172">
        <f>_xll.qlInterestRateIndexValueDate(Index1M,$H2271)</f>
        <v>55318</v>
      </c>
      <c r="J2271" s="177">
        <f>IFERROR(_xll.qlIndexFixing(Index1M,$H2271,TRUE,_xll.ohTrigger(RecalcTrigger,Trigger1M)),NA())</f>
        <v>1.6660369645650135E-2</v>
      </c>
      <c r="K2271" s="44">
        <f>IFERROR(_xll.qlIndexFixing(Index3M,H2271,TRUE,_xll.ohTrigger(RecalcTrigger,Trigger3M)),NA())</f>
        <v>1.6947864849171365E-2</v>
      </c>
      <c r="L2271" s="44">
        <f>IFERROR(_xll.qlIndexFixing(Index6M,$H2271,TRUE,_xll.ohTrigger(RecalcTrigger,Trigger6M)),NA())</f>
        <v>1.7081469520128997E-2</v>
      </c>
      <c r="M2271" s="178">
        <f>IFERROR(_xll.qlIndexFixing(Index1Y,$H2271,TRUE,_xll.ohTrigger(RecalcTrigger,Trigger1Y)),NA())</f>
        <v>1.7293856948673515E-2</v>
      </c>
      <c r="N2271" s="177">
        <f>IFERROR(_xll.qlIndexFixing(ONIndex1M,I2271,TRUE,_xll.ohTrigger(RecalcTrigger,Trigger1M)),NA())</f>
        <v>1.6660496108440448E-2</v>
      </c>
      <c r="O2271" s="44">
        <f>IFERROR(_xll.qlIndexFixing(ONIndex3M,I2271,TRUE,_xll.ohTrigger(RecalcTrigger,Trigger3M)),NA())</f>
        <v>1.694447108905095E-2</v>
      </c>
      <c r="P2271" s="44">
        <f>IFERROR(_xll.qlIndexFixing(ONIndex6M,I2271,TRUE,_xll.ohTrigger(RecalcTrigger,Trigger6M)),NA())</f>
        <v>1.7075085517188615E-2</v>
      </c>
      <c r="Q2271" s="178">
        <f>IFERROR(_xll.qlIndexFixing(ONIndex1Y,I2271,TRUE,_xll.ohTrigger(RecalcTrigger,Trigger1Y)),NA())</f>
        <v>1.7281398229245237E-2</v>
      </c>
    </row>
    <row r="2272" spans="2:17" x14ac:dyDescent="0.2">
      <c r="B2272" s="39" t="s">
        <v>42</v>
      </c>
      <c r="D2272" s="42">
        <f>_xll.qlCalendarAdvance(Calendar,$D2271,B2272,"f",FALSE)</f>
        <v>55325</v>
      </c>
      <c r="E2272" s="172">
        <f>_xll.qlInterestRateIndexValueDate(IndexON,D2272)</f>
        <v>55325</v>
      </c>
      <c r="F2272" s="188">
        <f>IFERROR(_xll.qlIndexFixing(IndexON,D2272,TRUE,_xll.ohTrigger(RecalcTrigger,TriggerON)),NA())</f>
        <v>1.6275119700472906E-2</v>
      </c>
      <c r="H2272" s="42">
        <f>_xll.qlCalendarAdvance(Calendar,$H2271,B2272,"f",FALSE)</f>
        <v>55325</v>
      </c>
      <c r="I2272" s="172">
        <f>_xll.qlInterestRateIndexValueDate(Index1M,$H2272)</f>
        <v>55325</v>
      </c>
      <c r="J2272" s="177">
        <f>IFERROR(_xll.qlIndexFixing(Index1M,$H2272,TRUE,_xll.ohTrigger(RecalcTrigger,Trigger1M)),NA())</f>
        <v>1.6654992977320465E-2</v>
      </c>
      <c r="K2272" s="44">
        <f>IFERROR(_xll.qlIndexFixing(Index3M,H2272,TRUE,_xll.ohTrigger(RecalcTrigger,Trigger3M)),NA())</f>
        <v>1.6942901601054244E-2</v>
      </c>
      <c r="L2272" s="44">
        <f>IFERROR(_xll.qlIndexFixing(Index6M,$H2272,TRUE,_xll.ohTrigger(RecalcTrigger,Trigger6M)),NA())</f>
        <v>1.7076403116943095E-2</v>
      </c>
      <c r="M2272" s="178">
        <f>IFERROR(_xll.qlIndexFixing(Index1Y,$H2272,TRUE,_xll.ohTrigger(RecalcTrigger,Trigger1Y)),NA())</f>
        <v>1.7288666337960154E-2</v>
      </c>
      <c r="N2272" s="177">
        <f>IFERROR(_xll.qlIndexFixing(ONIndex1M,I2272,TRUE,_xll.ohTrigger(RecalcTrigger,Trigger1M)),NA())</f>
        <v>1.6655108905666571E-2</v>
      </c>
      <c r="O2272" s="44">
        <f>IFERROR(_xll.qlIndexFixing(ONIndex3M,I2272,TRUE,_xll.ohTrigger(RecalcTrigger,Trigger3M)),NA())</f>
        <v>1.6939458663244311E-2</v>
      </c>
      <c r="P2272" s="44">
        <f>IFERROR(_xll.qlIndexFixing(ONIndex6M,I2272,TRUE,_xll.ohTrigger(RecalcTrigger,Trigger6M)),NA())</f>
        <v>1.7069928482529306E-2</v>
      </c>
      <c r="Q2272" s="178">
        <f>IFERROR(_xll.qlIndexFixing(ONIndex1Y,I2272,TRUE,_xll.ohTrigger(RecalcTrigger,Trigger1Y)),NA())</f>
        <v>1.7276039564568801E-2</v>
      </c>
    </row>
    <row r="2273" spans="2:17" x14ac:dyDescent="0.2">
      <c r="B2273" s="39" t="s">
        <v>42</v>
      </c>
      <c r="D2273" s="42">
        <f>_xll.qlCalendarAdvance(Calendar,$D2272,B2273,"f",FALSE)</f>
        <v>55332</v>
      </c>
      <c r="E2273" s="172">
        <f>_xll.qlInterestRateIndexValueDate(IndexON,D2273)</f>
        <v>55332</v>
      </c>
      <c r="F2273" s="188">
        <f>IFERROR(_xll.qlIndexFixing(IndexON,D2273,TRUE,_xll.ohTrigger(RecalcTrigger,TriggerON)),NA())</f>
        <v>1.6270199345186365E-2</v>
      </c>
      <c r="H2273" s="42">
        <f>_xll.qlCalendarAdvance(Calendar,$H2272,B2273,"f",FALSE)</f>
        <v>55332</v>
      </c>
      <c r="I2273" s="172">
        <f>_xll.qlInterestRateIndexValueDate(Index1M,$H2273)</f>
        <v>55332</v>
      </c>
      <c r="J2273" s="177">
        <f>IFERROR(_xll.qlIndexFixing(Index1M,$H2273,TRUE,_xll.ohTrigger(RecalcTrigger,Trigger1M)),NA())</f>
        <v>1.6649624838801169E-2</v>
      </c>
      <c r="K2273" s="44">
        <f>IFERROR(_xll.qlIndexFixing(Index3M,H2273,TRUE,_xll.ohTrigger(RecalcTrigger,Trigger3M)),NA())</f>
        <v>1.6937949182634516E-2</v>
      </c>
      <c r="L2273" s="44">
        <f>IFERROR(_xll.qlIndexFixing(Index6M,$H2273,TRUE,_xll.ohTrigger(RecalcTrigger,Trigger6M)),NA())</f>
        <v>1.707134707626291E-2</v>
      </c>
      <c r="M2273" s="178">
        <f>IFERROR(_xll.qlIndexFixing(Index1Y,$H2273,TRUE,_xll.ohTrigger(RecalcTrigger,Trigger1Y)),NA())</f>
        <v>1.7283485753473996E-2</v>
      </c>
      <c r="N2273" s="177">
        <f>IFERROR(_xll.qlIndexFixing(ONIndex1M,I2273,TRUE,_xll.ohTrigger(RecalcTrigger,Trigger1M)),NA())</f>
        <v>1.6649730219235881E-2</v>
      </c>
      <c r="O2273" s="44">
        <f>IFERROR(_xll.qlIndexFixing(ONIndex3M,I2273,TRUE,_xll.ohTrigger(RecalcTrigger,Trigger3M)),NA())</f>
        <v>1.6934457015377324E-2</v>
      </c>
      <c r="P2273" s="44">
        <f>IFERROR(_xll.qlIndexFixing(ONIndex6M,I2273,TRUE,_xll.ohTrigger(RecalcTrigger,Trigger6M)),NA())</f>
        <v>1.7064781710355303E-2</v>
      </c>
      <c r="Q2273" s="178">
        <f>IFERROR(_xll.qlIndexFixing(ONIndex1Y,I2273,TRUE,_xll.ohTrigger(RecalcTrigger,Trigger1Y)),NA())</f>
        <v>1.7270690729914717E-2</v>
      </c>
    </row>
    <row r="2274" spans="2:17" x14ac:dyDescent="0.2">
      <c r="B2274" s="39" t="s">
        <v>42</v>
      </c>
      <c r="D2274" s="42">
        <f>_xll.qlCalendarAdvance(Calendar,$D2273,B2274,"f",FALSE)</f>
        <v>55339</v>
      </c>
      <c r="E2274" s="172">
        <f>_xll.qlInterestRateIndexValueDate(IndexON,D2274)</f>
        <v>55339</v>
      </c>
      <c r="F2274" s="188">
        <f>IFERROR(_xll.qlIndexFixing(IndexON,D2274,TRUE,_xll.ohTrigger(RecalcTrigger,TriggerON)),NA())</f>
        <v>1.6265288327566019E-2</v>
      </c>
      <c r="H2274" s="42">
        <f>_xll.qlCalendarAdvance(Calendar,$H2273,B2274,"f",FALSE)</f>
        <v>55339</v>
      </c>
      <c r="I2274" s="172">
        <f>_xll.qlInterestRateIndexValueDate(Index1M,$H2274)</f>
        <v>55339</v>
      </c>
      <c r="J2274" s="177">
        <f>IFERROR(_xll.qlIndexFixing(Index1M,$H2274,TRUE,_xll.ohTrigger(RecalcTrigger,Trigger1M)),NA())</f>
        <v>1.664425708499629E-2</v>
      </c>
      <c r="K2274" s="44">
        <f>IFERROR(_xll.qlIndexFixing(Index3M,H2274,TRUE,_xll.ohTrigger(RecalcTrigger,Trigger3M)),NA())</f>
        <v>1.6933007593869894E-2</v>
      </c>
      <c r="L2274" s="44">
        <f>IFERROR(_xll.qlIndexFixing(Index6M,$H2274,TRUE,_xll.ohTrigger(RecalcTrigger,Trigger6M)),NA())</f>
        <v>1.7066342459706799E-2</v>
      </c>
      <c r="M2274" s="178">
        <f>IFERROR(_xll.qlIndexFixing(Index1Y,$H2274,TRUE,_xll.ohTrigger(RecalcTrigger,Trigger1Y)),NA())</f>
        <v>1.7278315195061806E-2</v>
      </c>
      <c r="N2274" s="177">
        <f>IFERROR(_xll.qlIndexFixing(ONIndex1M,I2274,TRUE,_xll.ohTrigger(RecalcTrigger,Trigger1M)),NA())</f>
        <v>1.6644360048905238E-2</v>
      </c>
      <c r="O2274" s="44">
        <f>IFERROR(_xll.qlIndexFixing(ONIndex3M,I2274,TRUE,_xll.ohTrigger(RecalcTrigger,Trigger3M)),NA())</f>
        <v>1.6929466145693128E-2</v>
      </c>
      <c r="P2274" s="44">
        <f>IFERROR(_xll.qlIndexFixing(ONIndex6M,I2274,TRUE,_xll.ohTrigger(RecalcTrigger,Trigger6M)),NA())</f>
        <v>1.705964520058556E-2</v>
      </c>
      <c r="Q2274" s="178">
        <f>IFERROR(_xll.qlIndexFixing(ONIndex1Y,I2274,TRUE,_xll.ohTrigger(RecalcTrigger,Trigger1Y)),NA())</f>
        <v>1.7265351725039846E-2</v>
      </c>
    </row>
    <row r="2275" spans="2:17" x14ac:dyDescent="0.2">
      <c r="B2275" s="39" t="s">
        <v>42</v>
      </c>
      <c r="D2275" s="42">
        <f>_xll.qlCalendarAdvance(Calendar,$D2274,B2275,"f",FALSE)</f>
        <v>55346</v>
      </c>
      <c r="E2275" s="172">
        <f>_xll.qlInterestRateIndexValueDate(IndexON,D2275)</f>
        <v>55346</v>
      </c>
      <c r="F2275" s="188">
        <f>IFERROR(_xll.qlIndexFixing(IndexON,D2275,TRUE,_xll.ohTrigger(RecalcTrigger,TriggerON)),NA())</f>
        <v>1.6260386647530822E-2</v>
      </c>
      <c r="H2275" s="42">
        <f>_xll.qlCalendarAdvance(Calendar,$H2274,B2275,"f",FALSE)</f>
        <v>55346</v>
      </c>
      <c r="I2275" s="172">
        <f>_xll.qlInterestRateIndexValueDate(Index1M,$H2275)</f>
        <v>55346</v>
      </c>
      <c r="J2275" s="177">
        <f>IFERROR(_xll.qlIndexFixing(Index1M,$H2275,TRUE,_xll.ohTrigger(RecalcTrigger,Trigger1M)),NA())</f>
        <v>1.6638907102712132E-2</v>
      </c>
      <c r="K2275" s="44">
        <f>IFERROR(_xll.qlIndexFixing(Index3M,H2275,TRUE,_xll.ohTrigger(RecalcTrigger,Trigger3M)),NA())</f>
        <v>1.6928076834720737E-2</v>
      </c>
      <c r="L2275" s="44">
        <f>IFERROR(_xll.qlIndexFixing(Index6M,$H2275,TRUE,_xll.ohTrigger(RecalcTrigger,Trigger6M)),NA())</f>
        <v>1.7061307649593526E-2</v>
      </c>
      <c r="M2275" s="178">
        <f>IFERROR(_xll.qlIndexFixing(Index1Y,$H2275,TRUE,_xll.ohTrigger(RecalcTrigger,Trigger1Y)),NA())</f>
        <v>1.727315466257124E-2</v>
      </c>
      <c r="N2275" s="177">
        <f>IFERROR(_xll.qlIndexFixing(ONIndex1M,I2275,TRUE,_xll.ohTrigger(RecalcTrigger,Trigger1M)),NA())</f>
        <v>1.6638998394917781E-2</v>
      </c>
      <c r="O2275" s="44">
        <f>IFERROR(_xll.qlIndexFixing(ONIndex3M,I2275,TRUE,_xll.ohTrigger(RecalcTrigger,Trigger3M)),NA())</f>
        <v>1.6924486054191723E-2</v>
      </c>
      <c r="P2275" s="44">
        <f>IFERROR(_xll.qlIndexFixing(ONIndex6M,I2275,TRUE,_xll.ohTrigger(RecalcTrigger,Trigger6M)),NA())</f>
        <v>1.7054518953382169E-2</v>
      </c>
      <c r="Q2275" s="178">
        <f>IFERROR(_xll.qlIndexFixing(ONIndex1Y,I2275,TRUE,_xll.ohTrigger(RecalcTrigger,Trigger1Y)),NA())</f>
        <v>1.726002255010628E-2</v>
      </c>
    </row>
    <row r="2276" spans="2:17" x14ac:dyDescent="0.2">
      <c r="B2276" s="39" t="s">
        <v>42</v>
      </c>
      <c r="D2276" s="42">
        <f>_xll.qlCalendarAdvance(Calendar,$D2275,B2276,"f",FALSE)</f>
        <v>55353</v>
      </c>
      <c r="E2276" s="172">
        <f>_xll.qlInterestRateIndexValueDate(IndexON,D2276)</f>
        <v>55353</v>
      </c>
      <c r="F2276" s="188">
        <f>IFERROR(_xll.qlIndexFixing(IndexON,D2276,TRUE,_xll.ohTrigger(RecalcTrigger,TriggerON)),NA())</f>
        <v>1.6255494304918683E-2</v>
      </c>
      <c r="H2276" s="42">
        <f>_xll.qlCalendarAdvance(Calendar,$H2275,B2276,"f",FALSE)</f>
        <v>55353</v>
      </c>
      <c r="I2276" s="172">
        <f>_xll.qlInterestRateIndexValueDate(Index1M,$H2276)</f>
        <v>55353</v>
      </c>
      <c r="J2276" s="177">
        <f>IFERROR(_xll.qlIndexFixing(Index1M,$H2276,TRUE,_xll.ohTrigger(RecalcTrigger,Trigger1M)),NA())</f>
        <v>1.6633565651602632E-2</v>
      </c>
      <c r="K2276" s="44">
        <f>IFERROR(_xll.qlIndexFixing(Index3M,H2276,TRUE,_xll.ohTrigger(RecalcTrigger,Trigger3M)),NA())</f>
        <v>1.6923156905146522E-2</v>
      </c>
      <c r="L2276" s="44">
        <f>IFERROR(_xll.qlIndexFixing(Index6M,$H2276,TRUE,_xll.ohTrigger(RecalcTrigger,Trigger6M)),NA())</f>
        <v>1.7056283202297767E-2</v>
      </c>
      <c r="M2276" s="178">
        <f>IFERROR(_xll.qlIndexFixing(Index1Y,$H2276,TRUE,_xll.ohTrigger(RecalcTrigger,Trigger1Y)),NA())</f>
        <v>1.7268004155848612E-2</v>
      </c>
      <c r="N2276" s="177">
        <f>IFERROR(_xll.qlIndexFixing(ONIndex1M,I2276,TRUE,_xll.ohTrigger(RecalcTrigger,Trigger1M)),NA())</f>
        <v>1.6633645257192464E-2</v>
      </c>
      <c r="O2276" s="44">
        <f>IFERROR(_xll.qlIndexFixing(ONIndex3M,I2276,TRUE,_xll.ohTrigger(RecalcTrigger,Trigger3M)),NA())</f>
        <v>1.691951674062997E-2</v>
      </c>
      <c r="P2276" s="44">
        <f>IFERROR(_xll.qlIndexFixing(ONIndex6M,I2276,TRUE,_xll.ohTrigger(RecalcTrigger,Trigger6M)),NA())</f>
        <v>1.7049402968501992E-2</v>
      </c>
      <c r="Q2276" s="178">
        <f>IFERROR(_xll.qlIndexFixing(ONIndex1Y,I2276,TRUE,_xll.ohTrigger(RecalcTrigger,Trigger1Y)),NA())</f>
        <v>1.7254703204951927E-2</v>
      </c>
    </row>
    <row r="2277" spans="2:17" x14ac:dyDescent="0.2">
      <c r="B2277" s="39" t="s">
        <v>42</v>
      </c>
      <c r="D2277" s="42">
        <f>_xll.qlCalendarAdvance(Calendar,$D2276,B2277,"f",FALSE)</f>
        <v>55360</v>
      </c>
      <c r="E2277" s="172">
        <f>_xll.qlInterestRateIndexValueDate(IndexON,D2277)</f>
        <v>55360</v>
      </c>
      <c r="F2277" s="188">
        <f>IFERROR(_xll.qlIndexFixing(IndexON,D2277,TRUE,_xll.ohTrigger(RecalcTrigger,TriggerON)),NA())</f>
        <v>1.6250611299972739E-2</v>
      </c>
      <c r="H2277" s="42">
        <f>_xll.qlCalendarAdvance(Calendar,$H2276,B2277,"f",FALSE)</f>
        <v>55360</v>
      </c>
      <c r="I2277" s="172">
        <f>_xll.qlInterestRateIndexValueDate(Index1M,$H2277)</f>
        <v>55360</v>
      </c>
      <c r="J2277" s="177">
        <f>IFERROR(_xll.qlIndexFixing(Index1M,$H2277,TRUE,_xll.ohTrigger(RecalcTrigger,Trigger1M)),NA())</f>
        <v>1.6628231184480056E-2</v>
      </c>
      <c r="K2277" s="44">
        <f>IFERROR(_xll.qlIndexFixing(Index3M,H2277,TRUE,_xll.ohTrigger(RecalcTrigger,Trigger3M)),NA())</f>
        <v>1.6918247805106729E-2</v>
      </c>
      <c r="L2277" s="44">
        <f>IFERROR(_xll.qlIndexFixing(Index6M,$H2277,TRUE,_xll.ohTrigger(RecalcTrigger,Trigger6M)),NA())</f>
        <v>1.7051269117740245E-2</v>
      </c>
      <c r="M2277" s="178">
        <f>IFERROR(_xll.qlIndexFixing(Index1Y,$H2277,TRUE,_xll.ohTrigger(RecalcTrigger,Trigger1Y)),NA())</f>
        <v>1.72628636747418E-2</v>
      </c>
      <c r="N2277" s="177">
        <f>IFERROR(_xll.qlIndexFixing(ONIndex1M,I2277,TRUE,_xll.ohTrigger(RecalcTrigger,Trigger1M)),NA())</f>
        <v>1.6628300635729287E-2</v>
      </c>
      <c r="O2277" s="44">
        <f>IFERROR(_xll.qlIndexFixing(ONIndex3M,I2277,TRUE,_xll.ohTrigger(RecalcTrigger,Trigger3M)),NA())</f>
        <v>1.6914558205088914E-2</v>
      </c>
      <c r="P2277" s="44">
        <f>IFERROR(_xll.qlIndexFixing(ONIndex6M,I2277,TRUE,_xll.ohTrigger(RecalcTrigger,Trigger6M)),NA())</f>
        <v>1.7044297246107121E-2</v>
      </c>
      <c r="Q2277" s="178">
        <f>IFERROR(_xll.qlIndexFixing(ONIndex1Y,I2277,TRUE,_xll.ohTrigger(RecalcTrigger,Trigger1Y)),NA())</f>
        <v>1.7249393689738879E-2</v>
      </c>
    </row>
    <row r="2278" spans="2:17" x14ac:dyDescent="0.2">
      <c r="B2278" s="39" t="s">
        <v>42</v>
      </c>
      <c r="D2278" s="42">
        <f>_xll.qlCalendarAdvance(Calendar,$D2277,B2278,"f",FALSE)</f>
        <v>55367</v>
      </c>
      <c r="E2278" s="172">
        <f>_xll.qlInterestRateIndexValueDate(IndexON,D2278)</f>
        <v>55367</v>
      </c>
      <c r="F2278" s="188">
        <f>IFERROR(_xll.qlIndexFixing(IndexON,D2278,TRUE,_xll.ohTrigger(RecalcTrigger,TriggerON)),NA())</f>
        <v>1.6245737632530899E-2</v>
      </c>
      <c r="H2278" s="42">
        <f>_xll.qlCalendarAdvance(Calendar,$H2277,B2278,"f",FALSE)</f>
        <v>55367</v>
      </c>
      <c r="I2278" s="172">
        <f>_xll.qlInterestRateIndexValueDate(Index1M,$H2278)</f>
        <v>55367</v>
      </c>
      <c r="J2278" s="177">
        <f>IFERROR(_xll.qlIndexFixing(Index1M,$H2278,TRUE,_xll.ohTrigger(RecalcTrigger,Trigger1M)),NA())</f>
        <v>1.6622908342870758E-2</v>
      </c>
      <c r="K2278" s="44">
        <f>IFERROR(_xll.qlIndexFixing(Index3M,H2278,TRUE,_xll.ohTrigger(RecalcTrigger,Trigger3M)),NA())</f>
        <v>1.691334953456259E-2</v>
      </c>
      <c r="L2278" s="44">
        <f>IFERROR(_xll.qlIndexFixing(Index6M,$H2278,TRUE,_xll.ohTrigger(RecalcTrigger,Trigger6M)),NA())</f>
        <v>1.7046265395845195E-2</v>
      </c>
      <c r="M2278" s="178">
        <f>IFERROR(_xll.qlIndexFixing(Index1Y,$H2278,TRUE,_xll.ohTrigger(RecalcTrigger,Trigger1Y)),NA())</f>
        <v>1.7257733219098896E-2</v>
      </c>
      <c r="N2278" s="177">
        <f>IFERROR(_xll.qlIndexFixing(ONIndex1M,I2278,TRUE,_xll.ohTrigger(RecalcTrigger,Trigger1M)),NA())</f>
        <v>1.6622964530447204E-2</v>
      </c>
      <c r="O2278" s="44">
        <f>IFERROR(_xll.qlIndexFixing(ONIndex3M,I2278,TRUE,_xll.ohTrigger(RecalcTrigger,Trigger3M)),NA())</f>
        <v>1.6909610447649603E-2</v>
      </c>
      <c r="P2278" s="44">
        <f>IFERROR(_xll.qlIndexFixing(ONIndex6M,I2278,TRUE,_xll.ohTrigger(RecalcTrigger,Trigger6M)),NA())</f>
        <v>1.7039201786197555E-2</v>
      </c>
      <c r="Q2278" s="178">
        <f>IFERROR(_xll.qlIndexFixing(ONIndex1Y,I2278,TRUE,_xll.ohTrigger(RecalcTrigger,Trigger1Y)),NA())</f>
        <v>1.7244094004305044E-2</v>
      </c>
    </row>
    <row r="2279" spans="2:17" x14ac:dyDescent="0.2">
      <c r="B2279" s="39" t="s">
        <v>42</v>
      </c>
      <c r="D2279" s="42">
        <f>_xll.qlCalendarAdvance(Calendar,$D2278,B2279,"f",FALSE)</f>
        <v>55374</v>
      </c>
      <c r="E2279" s="172">
        <f>_xll.qlInterestRateIndexValueDate(IndexON,D2279)</f>
        <v>55374</v>
      </c>
      <c r="F2279" s="188">
        <f>IFERROR(_xll.qlIndexFixing(IndexON,D2279,TRUE,_xll.ohTrigger(RecalcTrigger,TriggerON)),NA())</f>
        <v>1.6240873302836301E-2</v>
      </c>
      <c r="H2279" s="42">
        <f>_xll.qlCalendarAdvance(Calendar,$H2278,B2279,"f",FALSE)</f>
        <v>55374</v>
      </c>
      <c r="I2279" s="172">
        <f>_xll.qlInterestRateIndexValueDate(Index1M,$H2279)</f>
        <v>55374</v>
      </c>
      <c r="J2279" s="177">
        <f>IFERROR(_xll.qlIndexFixing(Index1M,$H2279,TRUE,_xll.ohTrigger(RecalcTrigger,Trigger1M)),NA())</f>
        <v>1.6617592485223827E-2</v>
      </c>
      <c r="K2279" s="44">
        <f>IFERROR(_xll.qlIndexFixing(Index3M,H2279,TRUE,_xll.ohTrigger(RecalcTrigger,Trigger3M)),NA())</f>
        <v>1.6908462093473589E-2</v>
      </c>
      <c r="L2279" s="44">
        <f>IFERROR(_xll.qlIndexFixing(Index6M,$H2279,TRUE,_xll.ohTrigger(RecalcTrigger,Trigger6M)),NA())</f>
        <v>1.7041272036533335E-2</v>
      </c>
      <c r="M2279" s="178">
        <f>IFERROR(_xll.qlIndexFixing(Index1Y,$H2279,TRUE,_xll.ohTrigger(RecalcTrigger,Trigger1Y)),NA())</f>
        <v>1.7252612788768214E-2</v>
      </c>
      <c r="N2279" s="177">
        <f>IFERROR(_xll.qlIndexFixing(ONIndex1M,I2279,TRUE,_xll.ohTrigger(RecalcTrigger,Trigger1M)),NA())</f>
        <v>1.6617636941427261E-2</v>
      </c>
      <c r="O2279" s="44">
        <f>IFERROR(_xll.qlIndexFixing(ONIndex3M,I2279,TRUE,_xll.ohTrigger(RecalcTrigger,Trigger3M)),NA())</f>
        <v>1.6904673468393083E-2</v>
      </c>
      <c r="P2279" s="44">
        <f>IFERROR(_xll.qlIndexFixing(ONIndex6M,I2279,TRUE,_xll.ohTrigger(RecalcTrigger,Trigger6M)),NA())</f>
        <v>1.7034116588935388E-2</v>
      </c>
      <c r="Q2279" s="178">
        <f>IFERROR(_xll.qlIndexFixing(ONIndex1Y,I2279,TRUE,_xll.ohTrigger(RecalcTrigger,Trigger1Y)),NA())</f>
        <v>1.7238804148812514E-2</v>
      </c>
    </row>
    <row r="2280" spans="2:17" x14ac:dyDescent="0.2">
      <c r="B2280" s="39" t="s">
        <v>42</v>
      </c>
      <c r="D2280" s="42">
        <f>_xll.qlCalendarAdvance(Calendar,$D2279,B2280,"f",FALSE)</f>
        <v>55381</v>
      </c>
      <c r="E2280" s="172">
        <f>_xll.qlInterestRateIndexValueDate(IndexON,D2280)</f>
        <v>55381</v>
      </c>
      <c r="F2280" s="188">
        <f>IFERROR(_xll.qlIndexFixing(IndexON,D2280,TRUE,_xll.ohTrigger(RecalcTrigger,TriggerON)),NA())</f>
        <v>1.6236018310483713E-2</v>
      </c>
      <c r="H2280" s="42">
        <f>_xll.qlCalendarAdvance(Calendar,$H2279,B2280,"f",FALSE)</f>
        <v>55381</v>
      </c>
      <c r="I2280" s="172">
        <f>_xll.qlInterestRateIndexValueDate(Index1M,$H2280)</f>
        <v>55381</v>
      </c>
      <c r="J2280" s="177">
        <f>IFERROR(_xll.qlIndexFixing(Index1M,$H2280,TRUE,_xll.ohTrigger(RecalcTrigger,Trigger1M)),NA())</f>
        <v>1.6612285158704887E-2</v>
      </c>
      <c r="K2280" s="44">
        <f>IFERROR(_xll.qlIndexFixing(Index3M,H2280,TRUE,_xll.ohTrigger(RecalcTrigger,Trigger3M)),NA())</f>
        <v>1.6903585481800078E-2</v>
      </c>
      <c r="L2280" s="44">
        <f>IFERROR(_xll.qlIndexFixing(Index6M,$H2280,TRUE,_xll.ohTrigger(RecalcTrigger,Trigger6M)),NA())</f>
        <v>1.7036289039727582E-2</v>
      </c>
      <c r="M2280" s="178">
        <f>IFERROR(_xll.qlIndexFixing(Index1Y,$H2280,TRUE,_xll.ohTrigger(RecalcTrigger,Trigger1Y)),NA())</f>
        <v>1.7247502383597627E-2</v>
      </c>
      <c r="N2280" s="177">
        <f>IFERROR(_xll.qlIndexFixing(ONIndex1M,I2280,TRUE,_xll.ohTrigger(RecalcTrigger,Trigger1M)),NA())</f>
        <v>1.6612317868669457E-2</v>
      </c>
      <c r="O2280" s="44">
        <f>IFERROR(_xll.qlIndexFixing(ONIndex3M,I2280,TRUE,_xll.ohTrigger(RecalcTrigger,Trigger3M)),NA())</f>
        <v>1.6899747267076215E-2</v>
      </c>
      <c r="P2280" s="44">
        <f>IFERROR(_xll.qlIndexFixing(ONIndex6M,I2280,TRUE,_xll.ohTrigger(RecalcTrigger,Trigger6M)),NA())</f>
        <v>1.7029041653915389E-2</v>
      </c>
      <c r="Q2280" s="178">
        <f>IFERROR(_xll.qlIndexFixing(ONIndex1Y,I2280,TRUE,_xll.ohTrigger(RecalcTrigger,Trigger1Y)),NA())</f>
        <v>1.7233524123180244E-2</v>
      </c>
    </row>
    <row r="2281" spans="2:17" x14ac:dyDescent="0.2">
      <c r="B2281" s="39" t="s">
        <v>42</v>
      </c>
      <c r="D2281" s="42">
        <f>_xll.qlCalendarAdvance(Calendar,$D2280,B2281,"f",FALSE)</f>
        <v>55388</v>
      </c>
      <c r="E2281" s="172">
        <f>_xll.qlInterestRateIndexValueDate(IndexON,D2281)</f>
        <v>55388</v>
      </c>
      <c r="F2281" s="188">
        <f>IFERROR(_xll.qlIndexFixing(IndexON,D2281,TRUE,_xll.ohTrigger(RecalcTrigger,TriggerON)),NA())</f>
        <v>1.6231172655797321E-2</v>
      </c>
      <c r="H2281" s="42">
        <f>_xll.qlCalendarAdvance(Calendar,$H2280,B2281,"f",FALSE)</f>
        <v>55388</v>
      </c>
      <c r="I2281" s="172">
        <f>_xll.qlInterestRateIndexValueDate(Index1M,$H2281)</f>
        <v>55388</v>
      </c>
      <c r="J2281" s="177">
        <f>IFERROR(_xll.qlIndexFixing(Index1M,$H2281,TRUE,_xll.ohTrigger(RecalcTrigger,Trigger1M)),NA())</f>
        <v>1.6606986363299204E-2</v>
      </c>
      <c r="K2281" s="44">
        <f>IFERROR(_xll.qlIndexFixing(Index3M,H2281,TRUE,_xll.ohTrigger(RecalcTrigger,Trigger3M)),NA())</f>
        <v>1.6898719699501536E-2</v>
      </c>
      <c r="L2281" s="44">
        <f>IFERROR(_xll.qlIndexFixing(Index6M,$H2281,TRUE,_xll.ohTrigger(RecalcTrigger,Trigger6M)),NA())</f>
        <v>1.703131640534997E-2</v>
      </c>
      <c r="M2281" s="178">
        <f>IFERROR(_xll.qlIndexFixing(Index1Y,$H2281,TRUE,_xll.ohTrigger(RecalcTrigger,Trigger1Y)),NA())</f>
        <v>1.7242402003436113E-2</v>
      </c>
      <c r="N2281" s="177">
        <f>IFERROR(_xll.qlIndexFixing(ONIndex1M,I2281,TRUE,_xll.ohTrigger(RecalcTrigger,Trigger1M)),NA())</f>
        <v>1.660700731225484E-2</v>
      </c>
      <c r="O2281" s="44">
        <f>IFERROR(_xll.qlIndexFixing(ONIndex3M,I2281,TRUE,_xll.ohTrigger(RecalcTrigger,Trigger3M)),NA())</f>
        <v>1.6894831843861091E-2</v>
      </c>
      <c r="P2281" s="44">
        <f>IFERROR(_xll.qlIndexFixing(ONIndex6M,I2281,TRUE,_xll.ohTrigger(RecalcTrigger,Trigger6M)),NA())</f>
        <v>1.7023976981461741E-2</v>
      </c>
      <c r="Q2281" s="178">
        <f>IFERROR(_xll.qlIndexFixing(ONIndex1Y,I2281,TRUE,_xll.ohTrigger(RecalcTrigger,Trigger1Y)),NA())</f>
        <v>1.7228253927327186E-2</v>
      </c>
    </row>
    <row r="2282" spans="2:17" x14ac:dyDescent="0.2">
      <c r="B2282" s="39" t="s">
        <v>42</v>
      </c>
      <c r="D2282" s="42">
        <f>_xll.qlCalendarAdvance(Calendar,$D2281,B2282,"f",FALSE)</f>
        <v>55395</v>
      </c>
      <c r="E2282" s="172">
        <f>_xll.qlInterestRateIndexValueDate(IndexON,D2282)</f>
        <v>55395</v>
      </c>
      <c r="F2282" s="188">
        <f>IFERROR(_xll.qlIndexFixing(IndexON,D2282,TRUE,_xll.ohTrigger(RecalcTrigger,TriggerON)),NA())</f>
        <v>1.6226336338696079E-2</v>
      </c>
      <c r="H2282" s="42">
        <f>_xll.qlCalendarAdvance(Calendar,$H2281,B2282,"f",FALSE)</f>
        <v>55395</v>
      </c>
      <c r="I2282" s="172">
        <f>_xll.qlInterestRateIndexValueDate(Index1M,$H2282)</f>
        <v>55395</v>
      </c>
      <c r="J2282" s="177">
        <f>IFERROR(_xll.qlIndexFixing(Index1M,$H2282,TRUE,_xll.ohTrigger(RecalcTrigger,Trigger1M)),NA())</f>
        <v>1.6601695431897899E-2</v>
      </c>
      <c r="K2282" s="44">
        <f>IFERROR(_xll.qlIndexFixing(Index3M,H2282,TRUE,_xll.ohTrigger(RecalcTrigger,Trigger3M)),NA())</f>
        <v>1.6893864746539203E-2</v>
      </c>
      <c r="L2282" s="44">
        <f>IFERROR(_xll.qlIndexFixing(Index6M,$H2282,TRUE,_xll.ohTrigger(RecalcTrigger,Trigger6M)),NA())</f>
        <v>1.7026309010054221E-2</v>
      </c>
      <c r="M2282" s="178">
        <f>IFERROR(_xll.qlIndexFixing(Index1Y,$H2282,TRUE,_xll.ohTrigger(RecalcTrigger,Trigger1Y)),NA())</f>
        <v>1.7237311648133097E-2</v>
      </c>
      <c r="N2282" s="177">
        <f>IFERROR(_xll.qlIndexFixing(ONIndex1M,I2282,TRUE,_xll.ohTrigger(RecalcTrigger,Trigger1M)),NA())</f>
        <v>1.6601705272021317E-2</v>
      </c>
      <c r="O2282" s="44">
        <f>IFERROR(_xll.qlIndexFixing(ONIndex3M,I2282,TRUE,_xll.ohTrigger(RecalcTrigger,Trigger3M)),NA())</f>
        <v>1.6889927198666665E-2</v>
      </c>
      <c r="P2282" s="44">
        <f>IFERROR(_xll.qlIndexFixing(ONIndex6M,I2282,TRUE,_xll.ohTrigger(RecalcTrigger,Trigger6M)),NA())</f>
        <v>1.7018922571412354E-2</v>
      </c>
      <c r="Q2282" s="178">
        <f>IFERROR(_xll.qlIndexFixing(ONIndex1Y,I2282,TRUE,_xll.ohTrigger(RecalcTrigger,Trigger1Y)),NA())</f>
        <v>1.7222993561415434E-2</v>
      </c>
    </row>
    <row r="2283" spans="2:17" x14ac:dyDescent="0.2">
      <c r="B2283" s="39" t="s">
        <v>42</v>
      </c>
      <c r="D2283" s="42">
        <f>_xll.qlCalendarAdvance(Calendar,$D2282,B2283,"f",FALSE)</f>
        <v>55402</v>
      </c>
      <c r="E2283" s="172">
        <f>_xll.qlInterestRateIndexValueDate(IndexON,D2283)</f>
        <v>55402</v>
      </c>
      <c r="F2283" s="188">
        <f>IFERROR(_xll.qlIndexFixing(IndexON,D2283,TRUE,_xll.ohTrigger(RecalcTrigger,TriggerON)),NA())</f>
        <v>1.6221509359261033E-2</v>
      </c>
      <c r="H2283" s="42">
        <f>_xll.qlCalendarAdvance(Calendar,$H2282,B2283,"f",FALSE)</f>
        <v>55402</v>
      </c>
      <c r="I2283" s="172">
        <f>_xll.qlInterestRateIndexValueDate(Index1M,$H2283)</f>
        <v>55402</v>
      </c>
      <c r="J2283" s="177">
        <f>IFERROR(_xll.qlIndexFixing(Index1M,$H2283,TRUE,_xll.ohTrigger(RecalcTrigger,Trigger1M)),NA())</f>
        <v>1.6596412590898835E-2</v>
      </c>
      <c r="K2283" s="44">
        <f>IFERROR(_xll.qlIndexFixing(Index3M,H2283,TRUE,_xll.ohTrigger(RecalcTrigger,Trigger3M)),NA())</f>
        <v>1.6888974393343248E-2</v>
      </c>
      <c r="L2283" s="44">
        <f>IFERROR(_xll.qlIndexFixing(Index6M,$H2283,TRUE,_xll.ohTrigger(RecalcTrigger,Trigger6M)),NA())</f>
        <v>1.7021311006953768E-2</v>
      </c>
      <c r="M2283" s="178">
        <f>IFERROR(_xll.qlIndexFixing(Index1Y,$H2283,TRUE,_xll.ohTrigger(RecalcTrigger,Trigger1Y)),NA())</f>
        <v>1.7232231317537559E-2</v>
      </c>
      <c r="N2283" s="177">
        <f>IFERROR(_xll.qlIndexFixing(ONIndex1M,I2283,TRUE,_xll.ohTrigger(RecalcTrigger,Trigger1M)),NA())</f>
        <v>1.6596411748049933E-2</v>
      </c>
      <c r="O2283" s="44">
        <f>IFERROR(_xll.qlIndexFixing(ONIndex3M,I2283,TRUE,_xll.ohTrigger(RecalcTrigger,Trigger3M)),NA())</f>
        <v>1.6885033331655031E-2</v>
      </c>
      <c r="P2283" s="44">
        <f>IFERROR(_xll.qlIndexFixing(ONIndex6M,I2283,TRUE,_xll.ohTrigger(RecalcTrigger,Trigger6M)),NA())</f>
        <v>1.7013878423848272E-2</v>
      </c>
      <c r="Q2283" s="178">
        <f>IFERROR(_xll.qlIndexFixing(ONIndex1Y,I2283,TRUE,_xll.ohTrigger(RecalcTrigger,Trigger1Y)),NA())</f>
        <v>1.7217743025444987E-2</v>
      </c>
    </row>
    <row r="2284" spans="2:17" x14ac:dyDescent="0.2">
      <c r="B2284" s="39" t="s">
        <v>42</v>
      </c>
      <c r="D2284" s="42">
        <f>_xll.qlCalendarAdvance(Calendar,$D2283,B2284,"f",FALSE)</f>
        <v>55409</v>
      </c>
      <c r="E2284" s="172">
        <f>_xll.qlInterestRateIndexValueDate(IndexON,D2284)</f>
        <v>55409</v>
      </c>
      <c r="F2284" s="188">
        <f>IFERROR(_xll.qlIndexFixing(IndexON,D2284,TRUE,_xll.ohTrigger(RecalcTrigger,TriggerON)),NA())</f>
        <v>1.6216691717086951E-2</v>
      </c>
      <c r="H2284" s="42">
        <f>_xll.qlCalendarAdvance(Calendar,$H2283,B2284,"f",FALSE)</f>
        <v>55409</v>
      </c>
      <c r="I2284" s="172">
        <f>_xll.qlInterestRateIndexValueDate(Index1M,$H2284)</f>
        <v>55409</v>
      </c>
      <c r="J2284" s="177">
        <f>IFERROR(_xll.qlIndexFixing(Index1M,$H2284,TRUE,_xll.ohTrigger(RecalcTrigger,Trigger1M)),NA())</f>
        <v>1.6591138279591282E-2</v>
      </c>
      <c r="K2284" s="44">
        <f>IFERROR(_xll.qlIndexFixing(Index3M,H2284,TRUE,_xll.ohTrigger(RecalcTrigger,Trigger3M)),NA())</f>
        <v>1.6884140548589971E-2</v>
      </c>
      <c r="L2284" s="44">
        <f>IFERROR(_xll.qlIndexFixing(Index6M,$H2284,TRUE,_xll.ohTrigger(RecalcTrigger,Trigger6M)),NA())</f>
        <v>1.7016368438097798E-2</v>
      </c>
      <c r="M2284" s="178">
        <f>IFERROR(_xll.qlIndexFixing(Index1Y,$H2284,TRUE,_xll.ohTrigger(RecalcTrigger,Trigger1Y)),NA())</f>
        <v>1.7227161011499136E-2</v>
      </c>
      <c r="N2284" s="177">
        <f>IFERROR(_xll.qlIndexFixing(ONIndex1M,I2284,TRUE,_xll.ohTrigger(RecalcTrigger,Trigger1M)),NA())</f>
        <v>1.6591126740340689E-2</v>
      </c>
      <c r="O2284" s="44">
        <f>IFERROR(_xll.qlIndexFixing(ONIndex3M,I2284,TRUE,_xll.ohTrigger(RecalcTrigger,Trigger3M)),NA())</f>
        <v>1.6880150242583047E-2</v>
      </c>
      <c r="P2284" s="44">
        <f>IFERROR(_xll.qlIndexFixing(ONIndex6M,I2284,TRUE,_xll.ohTrigger(RecalcTrigger,Trigger6M)),NA())</f>
        <v>1.700884453868845E-2</v>
      </c>
      <c r="Q2284" s="178">
        <f>IFERROR(_xll.qlIndexFixing(ONIndex1Y,I2284,TRUE,_xll.ohTrigger(RecalcTrigger,Trigger1Y)),NA())</f>
        <v>1.721250231909166E-2</v>
      </c>
    </row>
    <row r="2285" spans="2:17" x14ac:dyDescent="0.2">
      <c r="B2285" s="39" t="s">
        <v>42</v>
      </c>
      <c r="D2285" s="42">
        <f>_xll.qlCalendarAdvance(Calendar,$D2284,B2285,"f",FALSE)</f>
        <v>55416</v>
      </c>
      <c r="E2285" s="172">
        <f>_xll.qlInterestRateIndexValueDate(IndexON,D2285)</f>
        <v>55416</v>
      </c>
      <c r="F2285" s="188">
        <f>IFERROR(_xll.qlIndexFixing(IndexON,D2285,TRUE,_xll.ohTrigger(RecalcTrigger,TriggerON)),NA())</f>
        <v>1.6211883412660111E-2</v>
      </c>
      <c r="H2285" s="42">
        <f>_xll.qlCalendarAdvance(Calendar,$H2284,B2285,"f",FALSE)</f>
        <v>55416</v>
      </c>
      <c r="I2285" s="172">
        <f>_xll.qlInterestRateIndexValueDate(Index1M,$H2285)</f>
        <v>55416</v>
      </c>
      <c r="J2285" s="177">
        <f>IFERROR(_xll.qlIndexFixing(Index1M,$H2285,TRUE,_xll.ohTrigger(RecalcTrigger,Trigger1M)),NA())</f>
        <v>1.6585872497964432E-2</v>
      </c>
      <c r="K2285" s="44">
        <f>IFERROR(_xll.qlIndexFixing(Index3M,H2285,TRUE,_xll.ohTrigger(RecalcTrigger,Trigger3M)),NA())</f>
        <v>1.6879317532493509E-2</v>
      </c>
      <c r="L2285" s="44">
        <f>IFERROR(_xll.qlIndexFixing(Index6M,$H2285,TRUE,_xll.ohTrigger(RecalcTrigger,Trigger6M)),NA())</f>
        <v>1.7011436230278523E-2</v>
      </c>
      <c r="M2285" s="178">
        <f>IFERROR(_xll.qlIndexFixing(Index1Y,$H2285,TRUE,_xll.ohTrigger(RecalcTrigger,Trigger1Y)),NA())</f>
        <v>1.722210072986792E-2</v>
      </c>
      <c r="N2285" s="177">
        <f>IFERROR(_xll.qlIndexFixing(ONIndex1M,I2285,TRUE,_xll.ohTrigger(RecalcTrigger,Trigger1M)),NA())</f>
        <v>1.6585850248812539E-2</v>
      </c>
      <c r="O2285" s="44">
        <f>IFERROR(_xll.qlIndexFixing(ONIndex3M,I2285,TRUE,_xll.ohTrigger(RecalcTrigger,Trigger3M)),NA())</f>
        <v>1.6875277931612809E-2</v>
      </c>
      <c r="P2285" s="44">
        <f>IFERROR(_xll.qlIndexFixing(ONIndex6M,I2285,TRUE,_xll.ohTrigger(RecalcTrigger,Trigger6M)),NA())</f>
        <v>1.700382091609498E-2</v>
      </c>
      <c r="Q2285" s="178">
        <f>IFERROR(_xll.qlIndexFixing(ONIndex1Y,I2285,TRUE,_xll.ohTrigger(RecalcTrigger,Trigger1Y)),NA())</f>
        <v>1.7207271442760685E-2</v>
      </c>
    </row>
    <row r="2286" spans="2:17" x14ac:dyDescent="0.2">
      <c r="B2286" s="39" t="s">
        <v>42</v>
      </c>
      <c r="D2286" s="42">
        <f>_xll.qlCalendarAdvance(Calendar,$D2285,B2286,"f",FALSE)</f>
        <v>55423</v>
      </c>
      <c r="E2286" s="172">
        <f>_xll.qlInterestRateIndexValueDate(IndexON,D2286)</f>
        <v>55423</v>
      </c>
      <c r="F2286" s="188">
        <f>IFERROR(_xll.qlIndexFixing(IndexON,D2286,TRUE,_xll.ohTrigger(RecalcTrigger,TriggerON)),NA())</f>
        <v>1.620708444581842E-2</v>
      </c>
      <c r="H2286" s="42">
        <f>_xll.qlCalendarAdvance(Calendar,$H2285,B2286,"f",FALSE)</f>
        <v>55423</v>
      </c>
      <c r="I2286" s="172">
        <f>_xll.qlInterestRateIndexValueDate(Index1M,$H2286)</f>
        <v>55423</v>
      </c>
      <c r="J2286" s="177">
        <f>IFERROR(_xll.qlIndexFixing(Index1M,$H2286,TRUE,_xll.ohTrigger(RecalcTrigger,Trigger1M)),NA())</f>
        <v>1.6580615246004776E-2</v>
      </c>
      <c r="K2286" s="44">
        <f>IFERROR(_xll.qlIndexFixing(Index3M,H2286,TRUE,_xll.ohTrigger(RecalcTrigger,Trigger3M)),NA())</f>
        <v>1.6874505345015559E-2</v>
      </c>
      <c r="L2286" s="44">
        <f>IFERROR(_xll.qlIndexFixing(Index6M,$H2286,TRUE,_xll.ohTrigger(RecalcTrigger,Trigger6M)),NA())</f>
        <v>1.7006514383421129E-2</v>
      </c>
      <c r="M2286" s="178">
        <f>IFERROR(_xll.qlIndexFixing(Index1Y,$H2286,TRUE,_xll.ohTrigger(RecalcTrigger,Trigger1Y)),NA())</f>
        <v>1.7217050472494444E-2</v>
      </c>
      <c r="N2286" s="177">
        <f>IFERROR(_xll.qlIndexFixing(ONIndex1M,I2286,TRUE,_xll.ohTrigger(RecalcTrigger,Trigger1M)),NA())</f>
        <v>1.6580582273627575E-2</v>
      </c>
      <c r="O2286" s="44">
        <f>IFERROR(_xll.qlIndexFixing(ONIndex3M,I2286,TRUE,_xll.ohTrigger(RecalcTrigger,Trigger3M)),NA())</f>
        <v>1.6870416398744315E-2</v>
      </c>
      <c r="P2286" s="44">
        <f>IFERROR(_xll.qlIndexFixing(ONIndex6M,I2286,TRUE,_xll.ohTrigger(RecalcTrigger,Trigger6M)),NA())</f>
        <v>1.6998807555986817E-2</v>
      </c>
      <c r="Q2286" s="178">
        <f>IFERROR(_xll.qlIndexFixing(ONIndex1Y,I2286,TRUE,_xll.ohTrigger(RecalcTrigger,Trigger1Y)),NA())</f>
        <v>1.720205039628997E-2</v>
      </c>
    </row>
    <row r="2287" spans="2:17" x14ac:dyDescent="0.2">
      <c r="B2287" s="39" t="s">
        <v>42</v>
      </c>
      <c r="D2287" s="42">
        <f>_xll.qlCalendarAdvance(Calendar,$D2286,B2287,"f",FALSE)</f>
        <v>55430</v>
      </c>
      <c r="E2287" s="172">
        <f>_xll.qlInterestRateIndexValueDate(IndexON,D2287)</f>
        <v>55430</v>
      </c>
      <c r="F2287" s="188">
        <f>IFERROR(_xll.qlIndexFixing(IndexON,D2287,TRUE,_xll.ohTrigger(RecalcTrigger,TriggerON)),NA())</f>
        <v>1.620229481656188E-2</v>
      </c>
      <c r="H2287" s="42">
        <f>_xll.qlCalendarAdvance(Calendar,$H2286,B2287,"f",FALSE)</f>
        <v>55430</v>
      </c>
      <c r="I2287" s="172">
        <f>_xll.qlInterestRateIndexValueDate(Index1M,$H2287)</f>
        <v>55430</v>
      </c>
      <c r="J2287" s="177">
        <f>IFERROR(_xll.qlIndexFixing(Index1M,$H2287,TRUE,_xll.ohTrigger(RecalcTrigger,Trigger1M)),NA())</f>
        <v>1.6575372743636886E-2</v>
      </c>
      <c r="K2287" s="44">
        <f>IFERROR(_xll.qlIndexFixing(Index3M,H2287,TRUE,_xll.ohTrigger(RecalcTrigger,Trigger3M)),NA())</f>
        <v>1.686975242038494E-2</v>
      </c>
      <c r="L2287" s="44">
        <f>IFERROR(_xll.qlIndexFixing(Index6M,$H2287,TRUE,_xll.ohTrigger(RecalcTrigger,Trigger6M)),NA())</f>
        <v>1.7001650526376758E-2</v>
      </c>
      <c r="M2287" s="178">
        <f>IFERROR(_xll.qlIndexFixing(Index1Y,$H2287,TRUE,_xll.ohTrigger(RecalcTrigger,Trigger1Y)),NA())</f>
        <v>1.7212010239228786E-2</v>
      </c>
      <c r="N2287" s="177">
        <f>IFERROR(_xll.qlIndexFixing(ONIndex1M,I2287,TRUE,_xll.ohTrigger(RecalcTrigger,Trigger1M)),NA())</f>
        <v>1.6575322814704752E-2</v>
      </c>
      <c r="O2287" s="44">
        <f>IFERROR(_xll.qlIndexFixing(ONIndex3M,I2287,TRUE,_xll.ohTrigger(RecalcTrigger,Trigger3M)),NA())</f>
        <v>1.6865565643977565E-2</v>
      </c>
      <c r="P2287" s="44">
        <f>IFERROR(_xll.qlIndexFixing(ONIndex6M,I2287,TRUE,_xll.ohTrigger(RecalcTrigger,Trigger6M)),NA())</f>
        <v>1.6993804458201867E-2</v>
      </c>
      <c r="Q2287" s="178">
        <f>IFERROR(_xll.qlIndexFixing(ONIndex1Y,I2287,TRUE,_xll.ohTrigger(RecalcTrigger,Trigger1Y)),NA())</f>
        <v>1.7196839179679513E-2</v>
      </c>
    </row>
    <row r="2288" spans="2:17" x14ac:dyDescent="0.2">
      <c r="B2288" s="39" t="s">
        <v>42</v>
      </c>
      <c r="D2288" s="42">
        <f>_xll.qlCalendarAdvance(Calendar,$D2287,B2288,"f",FALSE)</f>
        <v>55437</v>
      </c>
      <c r="E2288" s="172">
        <f>_xll.qlInterestRateIndexValueDate(IndexON,D2288)</f>
        <v>55437</v>
      </c>
      <c r="F2288" s="188">
        <f>IFERROR(_xll.qlIndexFixing(IndexON,D2288,TRUE,_xll.ohTrigger(RecalcTrigger,TriggerON)),NA())</f>
        <v>1.6197514524809442E-2</v>
      </c>
      <c r="H2288" s="42">
        <f>_xll.qlCalendarAdvance(Calendar,$H2287,B2288,"f",FALSE)</f>
        <v>55437</v>
      </c>
      <c r="I2288" s="172">
        <f>_xll.qlInterestRateIndexValueDate(Index1M,$H2288)</f>
        <v>55437</v>
      </c>
      <c r="J2288" s="177">
        <f>IFERROR(_xll.qlIndexFixing(Index1M,$H2288,TRUE,_xll.ohTrigger(RecalcTrigger,Trigger1M)),NA())</f>
        <v>1.6570133665704728E-2</v>
      </c>
      <c r="K2288" s="44">
        <f>IFERROR(_xll.qlIndexFixing(Index3M,H2288,TRUE,_xll.ohTrigger(RecalcTrigger,Trigger3M)),NA())</f>
        <v>1.6864962442608249E-2</v>
      </c>
      <c r="L2288" s="44">
        <f>IFERROR(_xll.qlIndexFixing(Index6M,$H2288,TRUE,_xll.ohTrigger(RecalcTrigger,Trigger6M)),NA())</f>
        <v>1.699674991399832E-2</v>
      </c>
      <c r="M2288" s="178">
        <f>IFERROR(_xll.qlIndexFixing(Index1Y,$H2288,TRUE,_xll.ohTrigger(RecalcTrigger,Trigger1Y)),NA())</f>
        <v>1.7206980029921701E-2</v>
      </c>
      <c r="N2288" s="177">
        <f>IFERROR(_xll.qlIndexFixing(ONIndex1M,I2288,TRUE,_xll.ohTrigger(RecalcTrigger,Trigger1M)),NA())</f>
        <v>1.6570071871963021E-2</v>
      </c>
      <c r="O2288" s="44">
        <f>IFERROR(_xll.qlIndexFixing(ONIndex3M,I2288,TRUE,_xll.ohTrigger(RecalcTrigger,Trigger3M)),NA())</f>
        <v>1.6860725667150467E-2</v>
      </c>
      <c r="P2288" s="44">
        <f>IFERROR(_xll.qlIndexFixing(ONIndex6M,I2288,TRUE,_xll.ohTrigger(RecalcTrigger,Trigger6M)),NA())</f>
        <v>1.6988811622902222E-2</v>
      </c>
      <c r="Q2288" s="178">
        <f>IFERROR(_xll.qlIndexFixing(ONIndex1Y,I2288,TRUE,_xll.ohTrigger(RecalcTrigger,Trigger1Y)),NA())</f>
        <v>1.7191637792848269E-2</v>
      </c>
    </row>
    <row r="2289" spans="2:17" x14ac:dyDescent="0.2">
      <c r="B2289" s="39" t="s">
        <v>42</v>
      </c>
      <c r="D2289" s="42">
        <f>_xll.qlCalendarAdvance(Calendar,$D2288,B2289,"f",FALSE)</f>
        <v>55444</v>
      </c>
      <c r="E2289" s="172">
        <f>_xll.qlInterestRateIndexValueDate(IndexON,D2289)</f>
        <v>55444</v>
      </c>
      <c r="F2289" s="188">
        <f>IFERROR(_xll.qlIndexFixing(IndexON,D2289,TRUE,_xll.ohTrigger(RecalcTrigger,TriggerON)),NA())</f>
        <v>1.6192743570480062E-2</v>
      </c>
      <c r="H2289" s="42">
        <f>_xll.qlCalendarAdvance(Calendar,$H2288,B2289,"f",FALSE)</f>
        <v>55444</v>
      </c>
      <c r="I2289" s="172">
        <f>_xll.qlInterestRateIndexValueDate(Index1M,$H2289)</f>
        <v>55444</v>
      </c>
      <c r="J2289" s="177">
        <f>IFERROR(_xll.qlIndexFixing(Index1M,$H2289,TRUE,_xll.ohTrigger(RecalcTrigger,Trigger1M)),NA())</f>
        <v>1.6564903118792499E-2</v>
      </c>
      <c r="K2289" s="44">
        <f>IFERROR(_xll.qlIndexFixing(Index3M,H2289,TRUE,_xll.ohTrigger(RecalcTrigger,Trigger3M)),NA())</f>
        <v>1.6860183293894677E-2</v>
      </c>
      <c r="L2289" s="44">
        <f>IFERROR(_xll.qlIndexFixing(Index6M,$H2289,TRUE,_xll.ohTrigger(RecalcTrigger,Trigger6M)),NA())</f>
        <v>1.6991859662895733E-2</v>
      </c>
      <c r="M2289" s="178">
        <f>IFERROR(_xll.qlIndexFixing(Index1Y,$H2289,TRUE,_xll.ohTrigger(RecalcTrigger,Trigger1Y)),NA())</f>
        <v>1.7201959844424825E-2</v>
      </c>
      <c r="N2289" s="177">
        <f>IFERROR(_xll.qlIndexFixing(ONIndex1M,I2289,TRUE,_xll.ohTrigger(RecalcTrigger,Trigger1M)),NA())</f>
        <v>1.6564829445483431E-2</v>
      </c>
      <c r="O2289" s="44">
        <f>IFERROR(_xll.qlIndexFixing(ONIndex3M,I2289,TRUE,_xll.ohTrigger(RecalcTrigger,Trigger3M)),NA())</f>
        <v>1.685589646850616E-2</v>
      </c>
      <c r="P2289" s="44">
        <f>IFERROR(_xll.qlIndexFixing(ONIndex6M,I2289,TRUE,_xll.ohTrigger(RecalcTrigger,Trigger6M)),NA())</f>
        <v>1.6983829050087884E-2</v>
      </c>
      <c r="Q2289" s="178">
        <f>IFERROR(_xll.qlIndexFixing(ONIndex1Y,I2289,TRUE,_xll.ohTrigger(RecalcTrigger,Trigger1Y)),NA())</f>
        <v>1.718644623595833E-2</v>
      </c>
    </row>
    <row r="2290" spans="2:17" x14ac:dyDescent="0.2">
      <c r="B2290" s="39" t="s">
        <v>42</v>
      </c>
      <c r="D2290" s="42">
        <f>_xll.qlCalendarAdvance(Calendar,$D2289,B2290,"f",FALSE)</f>
        <v>55451</v>
      </c>
      <c r="E2290" s="172">
        <f>_xll.qlInterestRateIndexValueDate(IndexON,D2290)</f>
        <v>55451</v>
      </c>
      <c r="F2290" s="188">
        <f>IFERROR(_xll.qlIndexFixing(IndexON,D2290,TRUE,_xll.ohTrigger(RecalcTrigger,TriggerON)),NA())</f>
        <v>1.6187981953978969E-2</v>
      </c>
      <c r="H2290" s="42">
        <f>_xll.qlCalendarAdvance(Calendar,$H2289,B2290,"f",FALSE)</f>
        <v>55451</v>
      </c>
      <c r="I2290" s="172">
        <f>_xll.qlInterestRateIndexValueDate(Index1M,$H2290)</f>
        <v>55451</v>
      </c>
      <c r="J2290" s="177">
        <f>IFERROR(_xll.qlIndexFixing(Index1M,$H2290,TRUE,_xll.ohTrigger(RecalcTrigger,Trigger1M)),NA())</f>
        <v>1.6559681102887924E-2</v>
      </c>
      <c r="K2290" s="44">
        <f>IFERROR(_xll.qlIndexFixing(Index3M,H2290,TRUE,_xll.ohTrigger(RecalcTrigger,Trigger3M)),NA())</f>
        <v>1.6855414974201937E-2</v>
      </c>
      <c r="L2290" s="44">
        <f>IFERROR(_xll.qlIndexFixing(Index6M,$H2290,TRUE,_xll.ohTrigger(RecalcTrigger,Trigger6M)),NA())</f>
        <v>1.6986979772992822E-2</v>
      </c>
      <c r="M2290" s="178">
        <f>IFERROR(_xll.qlIndexFixing(Index1Y,$H2290,TRUE,_xll.ohTrigger(RecalcTrigger,Trigger1Y)),NA())</f>
        <v>1.7196949682589353E-2</v>
      </c>
      <c r="N2290" s="177">
        <f>IFERROR(_xll.qlIndexFixing(ONIndex1M,I2290,TRUE,_xll.ohTrigger(RecalcTrigger,Trigger1M)),NA())</f>
        <v>1.6559595535265981E-2</v>
      </c>
      <c r="O2290" s="44">
        <f>IFERROR(_xll.qlIndexFixing(ONIndex3M,I2290,TRUE,_xll.ohTrigger(RecalcTrigger,Trigger3M)),NA())</f>
        <v>1.6851078047801504E-2</v>
      </c>
      <c r="P2290" s="44">
        <f>IFERROR(_xll.qlIndexFixing(ONIndex6M,I2290,TRUE,_xll.ohTrigger(RecalcTrigger,Trigger6M)),NA())</f>
        <v>1.6978856739758852E-2</v>
      </c>
      <c r="Q2290" s="178">
        <f>IFERROR(_xll.qlIndexFixing(ONIndex1Y,I2290,TRUE,_xll.ohTrigger(RecalcTrigger,Trigger1Y)),NA())</f>
        <v>1.7181264508847605E-2</v>
      </c>
    </row>
    <row r="2291" spans="2:17" x14ac:dyDescent="0.2">
      <c r="B2291" s="39" t="s">
        <v>42</v>
      </c>
      <c r="D2291" s="42">
        <f>_xll.qlCalendarAdvance(Calendar,$D2290,B2291,"f",FALSE)</f>
        <v>55458</v>
      </c>
      <c r="E2291" s="172">
        <f>_xll.qlInterestRateIndexValueDate(IndexON,D2291)</f>
        <v>55458</v>
      </c>
      <c r="F2291" s="188">
        <f>IFERROR(_xll.qlIndexFixing(IndexON,D2291,TRUE,_xll.ohTrigger(RecalcTrigger,TriggerON)),NA())</f>
        <v>1.6183229674900934E-2</v>
      </c>
      <c r="H2291" s="42">
        <f>_xll.qlCalendarAdvance(Calendar,$H2290,B2291,"f",FALSE)</f>
        <v>55458</v>
      </c>
      <c r="I2291" s="172">
        <f>_xll.qlInterestRateIndexValueDate(Index1M,$H2291)</f>
        <v>55458</v>
      </c>
      <c r="J2291" s="177">
        <f>IFERROR(_xll.qlIndexFixing(Index1M,$H2291,TRUE,_xll.ohTrigger(RecalcTrigger,Trigger1M)),NA())</f>
        <v>1.655445693085511E-2</v>
      </c>
      <c r="K2291" s="44">
        <f>IFERROR(_xll.qlIndexFixing(Index3M,H2291,TRUE,_xll.ohTrigger(RecalcTrigger,Trigger3M)),NA())</f>
        <v>1.6850657483493028E-2</v>
      </c>
      <c r="L2291" s="44">
        <f>IFERROR(_xll.qlIndexFixing(Index6M,$H2291,TRUE,_xll.ohTrigger(RecalcTrigger,Trigger6M)),NA())</f>
        <v>1.698206056091723E-2</v>
      </c>
      <c r="M2291" s="178">
        <f>IFERROR(_xll.qlIndexFixing(Index1Y,$H2291,TRUE,_xll.ohTrigger(RecalcTrigger,Trigger1Y)),NA())</f>
        <v>1.7191949544266918E-2</v>
      </c>
      <c r="N2291" s="177">
        <f>IFERROR(_xll.qlIndexFixing(ONIndex1M,I2291,TRUE,_xll.ohTrigger(RecalcTrigger,Trigger1M)),NA())</f>
        <v>1.6554370141391717E-2</v>
      </c>
      <c r="O2291" s="44">
        <f>IFERROR(_xll.qlIndexFixing(ONIndex3M,I2291,TRUE,_xll.ohTrigger(RecalcTrigger,Trigger3M)),NA())</f>
        <v>1.684627040527964E-2</v>
      </c>
      <c r="P2291" s="44">
        <f>IFERROR(_xll.qlIndexFixing(ONIndex6M,I2291,TRUE,_xll.ohTrigger(RecalcTrigger,Trigger6M)),NA())</f>
        <v>1.6973894691915126E-2</v>
      </c>
      <c r="Q2291" s="178">
        <f>IFERROR(_xll.qlIndexFixing(ONIndex1Y,I2291,TRUE,_xll.ohTrigger(RecalcTrigger,Trigger1Y)),NA())</f>
        <v>1.7176092611678184E-2</v>
      </c>
    </row>
    <row r="2292" spans="2:17" x14ac:dyDescent="0.2">
      <c r="B2292" s="39" t="s">
        <v>42</v>
      </c>
      <c r="D2292" s="42">
        <f>_xll.qlCalendarAdvance(Calendar,$D2291,B2292,"f",FALSE)</f>
        <v>55465</v>
      </c>
      <c r="E2292" s="172">
        <f>_xll.qlInterestRateIndexValueDate(IndexON,D2292)</f>
        <v>55465</v>
      </c>
      <c r="F2292" s="188">
        <f>IFERROR(_xll.qlIndexFixing(IndexON,D2292,TRUE,_xll.ohTrigger(RecalcTrigger,TriggerON)),NA())</f>
        <v>1.6178486733327002E-2</v>
      </c>
      <c r="H2292" s="42">
        <f>_xll.qlCalendarAdvance(Calendar,$H2291,B2292,"f",FALSE)</f>
        <v>55465</v>
      </c>
      <c r="I2292" s="172">
        <f>_xll.qlInterestRateIndexValueDate(Index1M,$H2292)</f>
        <v>55465</v>
      </c>
      <c r="J2292" s="177">
        <f>IFERROR(_xll.qlIndexFixing(Index1M,$H2292,TRUE,_xll.ohTrigger(RecalcTrigger,Trigger1M)),NA())</f>
        <v>1.6549250856671693E-2</v>
      </c>
      <c r="K2292" s="44">
        <f>IFERROR(_xll.qlIndexFixing(Index3M,H2292,TRUE,_xll.ohTrigger(RecalcTrigger,Trigger3M)),NA())</f>
        <v>1.6845910821727428E-2</v>
      </c>
      <c r="L2292" s="44">
        <f>IFERROR(_xll.qlIndexFixing(Index6M,$H2292,TRUE,_xll.ohTrigger(RecalcTrigger,Trigger6M)),NA())</f>
        <v>1.6977200878247153E-2</v>
      </c>
      <c r="M2292" s="178">
        <f>IFERROR(_xll.qlIndexFixing(Index1Y,$H2292,TRUE,_xll.ohTrigger(RecalcTrigger,Trigger1Y)),NA())</f>
        <v>1.7186959429309603E-2</v>
      </c>
      <c r="N2292" s="177">
        <f>IFERROR(_xll.qlIndexFixing(ONIndex1M,I2292,TRUE,_xll.ohTrigger(RecalcTrigger,Trigger1M)),NA())</f>
        <v>1.6549153263455407E-2</v>
      </c>
      <c r="O2292" s="44">
        <f>IFERROR(_xll.qlIndexFixing(ONIndex3M,I2292,TRUE,_xll.ohTrigger(RecalcTrigger,Trigger3M)),NA())</f>
        <v>1.6841473540697427E-2</v>
      </c>
      <c r="P2292" s="44">
        <f>IFERROR(_xll.qlIndexFixing(ONIndex6M,I2292,TRUE,_xll.ohTrigger(RecalcTrigger,Trigger6M)),NA())</f>
        <v>1.6968942906394613E-2</v>
      </c>
      <c r="Q2292" s="178">
        <f>IFERROR(_xll.qlIndexFixing(ONIndex1Y,I2292,TRUE,_xll.ohTrigger(RecalcTrigger,Trigger1Y)),NA())</f>
        <v>1.7170930544287977E-2</v>
      </c>
    </row>
    <row r="2293" spans="2:17" x14ac:dyDescent="0.2">
      <c r="B2293" s="39" t="s">
        <v>42</v>
      </c>
      <c r="D2293" s="42">
        <f>_xll.qlCalendarAdvance(Calendar,$D2292,B2293,"f",FALSE)</f>
        <v>55472</v>
      </c>
      <c r="E2293" s="172">
        <f>_xll.qlInterestRateIndexValueDate(IndexON,D2293)</f>
        <v>55472</v>
      </c>
      <c r="F2293" s="188">
        <f>IFERROR(_xll.qlIndexFixing(IndexON,D2293,TRUE,_xll.ohTrigger(RecalcTrigger,TriggerON)),NA())</f>
        <v>1.6173753129500312E-2</v>
      </c>
      <c r="H2293" s="42">
        <f>_xll.qlCalendarAdvance(Calendar,$H2292,B2293,"f",FALSE)</f>
        <v>55472</v>
      </c>
      <c r="I2293" s="172">
        <f>_xll.qlInterestRateIndexValueDate(Index1M,$H2293)</f>
        <v>55472</v>
      </c>
      <c r="J2293" s="177">
        <f>IFERROR(_xll.qlIndexFixing(Index1M,$H2293,TRUE,_xll.ohTrigger(RecalcTrigger,Trigger1M)),NA())</f>
        <v>1.6544053312082529E-2</v>
      </c>
      <c r="K2293" s="44">
        <f>IFERROR(_xll.qlIndexFixing(Index3M,H2293,TRUE,_xll.ohTrigger(RecalcTrigger,Trigger3M)),NA())</f>
        <v>1.6841174988866378E-2</v>
      </c>
      <c r="L2293" s="44">
        <f>IFERROR(_xll.qlIndexFixing(Index6M,$H2293,TRUE,_xll.ohTrigger(RecalcTrigger,Trigger6M)),NA())</f>
        <v>1.6972351556013048E-2</v>
      </c>
      <c r="M2293" s="178">
        <f>IFERROR(_xll.qlIndexFixing(Index1Y,$H2293,TRUE,_xll.ohTrigger(RecalcTrigger,Trigger1Y)),NA())</f>
        <v>1.718197933756993E-2</v>
      </c>
      <c r="N2293" s="177">
        <f>IFERROR(_xll.qlIndexFixing(ONIndex1M,I2293,TRUE,_xll.ohTrigger(RecalcTrigger,Trigger1M)),NA())</f>
        <v>1.6543944902105423E-2</v>
      </c>
      <c r="O2293" s="44">
        <f>IFERROR(_xll.qlIndexFixing(ONIndex3M,I2293,TRUE,_xll.ohTrigger(RecalcTrigger,Trigger3M)),NA())</f>
        <v>1.6836687454298005E-2</v>
      </c>
      <c r="P2293" s="44">
        <f>IFERROR(_xll.qlIndexFixing(ONIndex6M,I2293,TRUE,_xll.ohTrigger(RecalcTrigger,Trigger6M)),NA())</f>
        <v>1.6964001383521499E-2</v>
      </c>
      <c r="Q2293" s="178">
        <f>IFERROR(_xll.qlIndexFixing(ONIndex1Y,I2293,TRUE,_xll.ohTrigger(RecalcTrigger,Trigger1Y)),NA())</f>
        <v>1.7165778306839075E-2</v>
      </c>
    </row>
    <row r="2294" spans="2:17" x14ac:dyDescent="0.2">
      <c r="B2294" s="39" t="s">
        <v>42</v>
      </c>
      <c r="D2294" s="42">
        <f>_xll.qlCalendarAdvance(Calendar,$D2293,B2294,"f",FALSE)</f>
        <v>55479</v>
      </c>
      <c r="E2294" s="172">
        <f>_xll.qlInterestRateIndexValueDate(IndexON,D2294)</f>
        <v>55479</v>
      </c>
      <c r="F2294" s="188">
        <f>IFERROR(_xll.qlIndexFixing(IndexON,D2294,TRUE,_xll.ohTrigger(RecalcTrigger,TriggerON)),NA())</f>
        <v>1.6169028863096679E-2</v>
      </c>
      <c r="H2294" s="42">
        <f>_xll.qlCalendarAdvance(Calendar,$H2293,B2294,"f",FALSE)</f>
        <v>55479</v>
      </c>
      <c r="I2294" s="172">
        <f>_xll.qlInterestRateIndexValueDate(Index1M,$H2294)</f>
        <v>55479</v>
      </c>
      <c r="J2294" s="177">
        <f>IFERROR(_xll.qlIndexFixing(Index1M,$H2294,TRUE,_xll.ohTrigger(RecalcTrigger,Trigger1M)),NA())</f>
        <v>1.6538864297076815E-2</v>
      </c>
      <c r="K2294" s="44">
        <f>IFERROR(_xll.qlIndexFixing(Index3M,H2294,TRUE,_xll.ohTrigger(RecalcTrigger,Trigger3M)),NA())</f>
        <v>1.6836449984872878E-2</v>
      </c>
      <c r="L2294" s="44">
        <f>IFERROR(_xll.qlIndexFixing(Index6M,$H2294,TRUE,_xll.ohTrigger(RecalcTrigger,Trigger6M)),NA())</f>
        <v>1.6967512594140106E-2</v>
      </c>
      <c r="M2294" s="178">
        <f>IFERROR(_xll.qlIndexFixing(Index1Y,$H2294,TRUE,_xll.ohTrigger(RecalcTrigger,Trigger1Y)),NA())</f>
        <v>1.7177009268900201E-2</v>
      </c>
      <c r="N2294" s="177">
        <f>IFERROR(_xll.qlIndexFixing(ONIndex1M,I2294,TRUE,_xll.ohTrigger(RecalcTrigger,Trigger1M)),NA())</f>
        <v>1.6538745056855486E-2</v>
      </c>
      <c r="O2294" s="44">
        <f>IFERROR(_xll.qlIndexFixing(ONIndex3M,I2294,TRUE,_xll.ohTrigger(RecalcTrigger,Trigger3M)),NA())</f>
        <v>1.6831912145919281E-2</v>
      </c>
      <c r="P2294" s="44">
        <f>IFERROR(_xll.qlIndexFixing(ONIndex6M,I2294,TRUE,_xll.ohTrigger(RecalcTrigger,Trigger6M)),NA())</f>
        <v>1.6959070122971598E-2</v>
      </c>
      <c r="Q2294" s="178">
        <f>IFERROR(_xll.qlIndexFixing(ONIndex1Y,I2294,TRUE,_xll.ohTrigger(RecalcTrigger,Trigger1Y)),NA())</f>
        <v>1.7160635899169385E-2</v>
      </c>
    </row>
    <row r="2295" spans="2:17" x14ac:dyDescent="0.2">
      <c r="B2295" s="39" t="s">
        <v>42</v>
      </c>
      <c r="D2295" s="42">
        <f>_xll.qlCalendarAdvance(Calendar,$D2294,B2295,"f",FALSE)</f>
        <v>55486</v>
      </c>
      <c r="E2295" s="172">
        <f>_xll.qlInterestRateIndexValueDate(IndexON,D2295)</f>
        <v>55486</v>
      </c>
      <c r="F2295" s="188">
        <f>IFERROR(_xll.qlIndexFixing(IndexON,D2295,TRUE,_xll.ohTrigger(RecalcTrigger,TriggerON)),NA())</f>
        <v>1.6164313934278196E-2</v>
      </c>
      <c r="H2295" s="42">
        <f>_xll.qlCalendarAdvance(Calendar,$H2294,B2295,"f",FALSE)</f>
        <v>55486</v>
      </c>
      <c r="I2295" s="172">
        <f>_xll.qlInterestRateIndexValueDate(Index1M,$H2295)</f>
        <v>55486</v>
      </c>
      <c r="J2295" s="177">
        <f>IFERROR(_xll.qlIndexFixing(Index1M,$H2295,TRUE,_xll.ohTrigger(RecalcTrigger,Trigger1M)),NA())</f>
        <v>1.6533683811641036E-2</v>
      </c>
      <c r="K2295" s="44">
        <f>IFERROR(_xll.qlIndexFixing(Index3M,H2295,TRUE,_xll.ohTrigger(RecalcTrigger,Trigger3M)),NA())</f>
        <v>1.6831735809708162E-2</v>
      </c>
      <c r="L2295" s="44">
        <f>IFERROR(_xll.qlIndexFixing(Index6M,$H2295,TRUE,_xll.ohTrigger(RecalcTrigger,Trigger6M)),NA())</f>
        <v>1.696268399255484E-2</v>
      </c>
      <c r="M2295" s="178">
        <f>IFERROR(_xll.qlIndexFixing(Index1Y,$H2295,TRUE,_xll.ohTrigger(RecalcTrigger,Trigger1Y)),NA())</f>
        <v>1.7172049223153601E-2</v>
      </c>
      <c r="N2295" s="177">
        <f>IFERROR(_xll.qlIndexFixing(ONIndex1M,I2295,TRUE,_xll.ohTrigger(RecalcTrigger,Trigger1M)),NA())</f>
        <v>1.6533553727867689E-2</v>
      </c>
      <c r="O2295" s="44">
        <f>IFERROR(_xll.qlIndexFixing(ONIndex3M,I2295,TRUE,_xll.ohTrigger(RecalcTrigger,Trigger3M)),NA())</f>
        <v>1.6827147615561255E-2</v>
      </c>
      <c r="P2295" s="44">
        <f>IFERROR(_xll.qlIndexFixing(ONIndex6M,I2295,TRUE,_xll.ohTrigger(RecalcTrigger,Trigger6M)),NA())</f>
        <v>1.6954149124825957E-2</v>
      </c>
      <c r="Q2295" s="178">
        <f>IFERROR(_xll.qlIndexFixing(ONIndex1Y,I2295,TRUE,_xll.ohTrigger(RecalcTrigger,Trigger1Y)),NA())</f>
        <v>1.7155503321359955E-2</v>
      </c>
    </row>
    <row r="2296" spans="2:17" x14ac:dyDescent="0.2">
      <c r="B2296" s="39" t="s">
        <v>42</v>
      </c>
      <c r="D2296" s="42">
        <f>_xll.qlCalendarAdvance(Calendar,$D2295,B2296,"f",FALSE)</f>
        <v>55493</v>
      </c>
      <c r="E2296" s="172">
        <f>_xll.qlInterestRateIndexValueDate(IndexON,D2296)</f>
        <v>55493</v>
      </c>
      <c r="F2296" s="188">
        <f>IFERROR(_xll.qlIndexFixing(IndexON,D2296,TRUE,_xll.ohTrigger(RecalcTrigger,TriggerON)),NA())</f>
        <v>1.6159608343044862E-2</v>
      </c>
      <c r="H2296" s="42">
        <f>_xll.qlCalendarAdvance(Calendar,$H2295,B2296,"f",FALSE)</f>
        <v>55493</v>
      </c>
      <c r="I2296" s="172">
        <f>_xll.qlInterestRateIndexValueDate(Index1M,$H2296)</f>
        <v>55493</v>
      </c>
      <c r="J2296" s="177">
        <f>IFERROR(_xll.qlIndexFixing(Index1M,$H2296,TRUE,_xll.ohTrigger(RecalcTrigger,Trigger1M)),NA())</f>
        <v>1.6528528157923654E-2</v>
      </c>
      <c r="K2296" s="44">
        <f>IFERROR(_xll.qlIndexFixing(Index3M,H2296,TRUE,_xll.ohTrigger(RecalcTrigger,Trigger3M)),NA())</f>
        <v>1.6826979035721362E-2</v>
      </c>
      <c r="L2296" s="44">
        <f>IFERROR(_xll.qlIndexFixing(Index6M,$H2296,TRUE,_xll.ohTrigger(RecalcTrigger,Trigger6M)),NA())</f>
        <v>1.6957918014565657E-2</v>
      </c>
      <c r="M2296" s="178">
        <f>IFERROR(_xll.qlIndexFixing(Index1Y,$H2296,TRUE,_xll.ohTrigger(RecalcTrigger,Trigger1Y)),NA())</f>
        <v>1.7167099200183316E-2</v>
      </c>
      <c r="N2296" s="177">
        <f>IFERROR(_xll.qlIndexFixing(ONIndex1M,I2296,TRUE,_xll.ohTrigger(RecalcTrigger,Trigger1M)),NA())</f>
        <v>1.6528370915060986E-2</v>
      </c>
      <c r="O2296" s="44">
        <f>IFERROR(_xll.qlIndexFixing(ONIndex3M,I2296,TRUE,_xll.ohTrigger(RecalcTrigger,Trigger3M)),NA())</f>
        <v>1.6822393863304974E-2</v>
      </c>
      <c r="P2296" s="44">
        <f>IFERROR(_xll.qlIndexFixing(ONIndex6M,I2296,TRUE,_xll.ohTrigger(RecalcTrigger,Trigger6M)),NA())</f>
        <v>1.6949238389246668E-2</v>
      </c>
      <c r="Q2296" s="178">
        <f>IFERROR(_xll.qlIndexFixing(ONIndex1Y,I2296,TRUE,_xll.ohTrigger(RecalcTrigger,Trigger1Y)),NA())</f>
        <v>1.715038057349183E-2</v>
      </c>
    </row>
    <row r="2297" spans="2:17" x14ac:dyDescent="0.2">
      <c r="B2297" s="39" t="s">
        <v>42</v>
      </c>
      <c r="D2297" s="42">
        <f>_xll.qlCalendarAdvance(Calendar,$D2296,B2297,"f",FALSE)</f>
        <v>55500</v>
      </c>
      <c r="E2297" s="172">
        <f>_xll.qlInterestRateIndexValueDate(IndexON,D2297)</f>
        <v>55500</v>
      </c>
      <c r="F2297" s="188">
        <f>IFERROR(_xll.qlIndexFixing(IndexON,D2297,TRUE,_xll.ohTrigger(RecalcTrigger,TriggerON)),NA())</f>
        <v>1.6154912089315632E-2</v>
      </c>
      <c r="H2297" s="42">
        <f>_xll.qlCalendarAdvance(Calendar,$H2296,B2297,"f",FALSE)</f>
        <v>55500</v>
      </c>
      <c r="I2297" s="172">
        <f>_xll.qlInterestRateIndexValueDate(Index1M,$H2297)</f>
        <v>55500</v>
      </c>
      <c r="J2297" s="177">
        <f>IFERROR(_xll.qlIndexFixing(Index1M,$H2297,TRUE,_xll.ohTrigger(RecalcTrigger,Trigger1M)),NA())</f>
        <v>1.6523365858731261E-2</v>
      </c>
      <c r="K2297" s="44">
        <f>IFERROR(_xll.qlIndexFixing(Index3M,H2297,TRUE,_xll.ohTrigger(RecalcTrigger,Trigger3M)),NA())</f>
        <v>1.6822285960499016E-2</v>
      </c>
      <c r="L2297" s="44">
        <f>IFERROR(_xll.qlIndexFixing(Index6M,$H2297,TRUE,_xll.ohTrigger(RecalcTrigger,Trigger6M)),NA())</f>
        <v>1.6953110650961247E-2</v>
      </c>
      <c r="M2297" s="178">
        <f>IFERROR(_xll.qlIndexFixing(Index1Y,$H2297,TRUE,_xll.ohTrigger(RecalcTrigger,Trigger1Y)),NA())</f>
        <v>1.7162159199842753E-2</v>
      </c>
      <c r="N2297" s="177">
        <f>IFERROR(_xll.qlIndexFixing(ONIndex1M,I2297,TRUE,_xll.ohTrigger(RecalcTrigger,Trigger1M)),NA())</f>
        <v>1.6523196618597469E-2</v>
      </c>
      <c r="O2297" s="44">
        <f>IFERROR(_xll.qlIndexFixing(ONIndex3M,I2297,TRUE,_xll.ohTrigger(RecalcTrigger,Trigger3M)),NA())</f>
        <v>1.6817650889069391E-2</v>
      </c>
      <c r="P2297" s="44">
        <f>IFERROR(_xll.qlIndexFixing(ONIndex6M,I2297,TRUE,_xll.ohTrigger(RecalcTrigger,Trigger6M)),NA())</f>
        <v>1.6944337916152685E-2</v>
      </c>
      <c r="Q2297" s="178">
        <f>IFERROR(_xll.qlIndexFixing(ONIndex1Y,I2297,TRUE,_xll.ohTrigger(RecalcTrigger,Trigger1Y)),NA())</f>
        <v>1.7145267655483964E-2</v>
      </c>
    </row>
    <row r="2298" spans="2:17" x14ac:dyDescent="0.2">
      <c r="B2298" s="39" t="s">
        <v>42</v>
      </c>
      <c r="D2298" s="42">
        <f>_xll.qlCalendarAdvance(Calendar,$D2297,B2298,"f",FALSE)</f>
        <v>55507</v>
      </c>
      <c r="E2298" s="172">
        <f>_xll.qlInterestRateIndexValueDate(IndexON,D2298)</f>
        <v>55507</v>
      </c>
      <c r="F2298" s="188">
        <f>IFERROR(_xll.qlIndexFixing(IndexON,D2298,TRUE,_xll.ohTrigger(RecalcTrigger,TriggerON)),NA())</f>
        <v>1.6150225173252597E-2</v>
      </c>
      <c r="H2298" s="42">
        <f>_xll.qlCalendarAdvance(Calendar,$H2297,B2298,"f",FALSE)</f>
        <v>55507</v>
      </c>
      <c r="I2298" s="172">
        <f>_xll.qlInterestRateIndexValueDate(Index1M,$H2298)</f>
        <v>55507</v>
      </c>
      <c r="J2298" s="177">
        <f>IFERROR(_xll.qlIndexFixing(Index1M,$H2298,TRUE,_xll.ohTrigger(RecalcTrigger,Trigger1M)),NA())</f>
        <v>1.6518212090448278E-2</v>
      </c>
      <c r="K2298" s="44">
        <f>IFERROR(_xll.qlIndexFixing(Index3M,H2298,TRUE,_xll.ohTrigger(RecalcTrigger,Trigger3M)),NA())</f>
        <v>1.6817603713433844E-2</v>
      </c>
      <c r="L2298" s="44">
        <f>IFERROR(_xll.qlIndexFixing(Index6M,$H2298,TRUE,_xll.ohTrigger(RecalcTrigger,Trigger6M)),NA())</f>
        <v>1.6948313647959071E-2</v>
      </c>
      <c r="M2298" s="178">
        <f>IFERROR(_xll.qlIndexFixing(Index1Y,$H2298,TRUE,_xll.ohTrigger(RecalcTrigger,Trigger1Y)),NA())</f>
        <v>1.7157229221985766E-2</v>
      </c>
      <c r="N2298" s="177">
        <f>IFERROR(_xll.qlIndexFixing(ONIndex1M,I2298,TRUE,_xll.ohTrigger(RecalcTrigger,Trigger1M)),NA())</f>
        <v>1.6518030838396092E-2</v>
      </c>
      <c r="O2298" s="44">
        <f>IFERROR(_xll.qlIndexFixing(ONIndex3M,I2298,TRUE,_xll.ohTrigger(RecalcTrigger,Trigger3M)),NA())</f>
        <v>1.6812918692935552E-2</v>
      </c>
      <c r="P2298" s="44">
        <f>IFERROR(_xll.qlIndexFixing(ONIndex6M,I2298,TRUE,_xll.ohTrigger(RecalcTrigger,Trigger6M)),NA())</f>
        <v>1.6939447705381916E-2</v>
      </c>
      <c r="Q2298" s="178">
        <f>IFERROR(_xll.qlIndexFixing(ONIndex1Y,I2298,TRUE,_xll.ohTrigger(RecalcTrigger,Trigger1Y)),NA())</f>
        <v>1.7140164567255312E-2</v>
      </c>
    </row>
    <row r="2299" spans="2:17" x14ac:dyDescent="0.2">
      <c r="B2299" s="39" t="s">
        <v>42</v>
      </c>
      <c r="D2299" s="42">
        <f>_xll.qlCalendarAdvance(Calendar,$D2298,B2299,"f",FALSE)</f>
        <v>55514</v>
      </c>
      <c r="E2299" s="172">
        <f>_xll.qlInterestRateIndexValueDate(IndexON,D2299)</f>
        <v>55514</v>
      </c>
      <c r="F2299" s="188">
        <f>IFERROR(_xll.qlIndexFixing(IndexON,D2299,TRUE,_xll.ohTrigger(RecalcTrigger,TriggerON)),NA())</f>
        <v>1.6145547594612619E-2</v>
      </c>
      <c r="H2299" s="42">
        <f>_xll.qlCalendarAdvance(Calendar,$H2298,B2299,"f",FALSE)</f>
        <v>55514</v>
      </c>
      <c r="I2299" s="172">
        <f>_xll.qlInterestRateIndexValueDate(Index1M,$H2299)</f>
        <v>55514</v>
      </c>
      <c r="J2299" s="177">
        <f>IFERROR(_xll.qlIndexFixing(Index1M,$H2299,TRUE,_xll.ohTrigger(RecalcTrigger,Trigger1M)),NA())</f>
        <v>1.6513066853062433E-2</v>
      </c>
      <c r="K2299" s="44">
        <f>IFERROR(_xll.qlIndexFixing(Index3M,H2299,TRUE,_xll.ohTrigger(RecalcTrigger,Trigger3M)),NA())</f>
        <v>1.681293229448844E-2</v>
      </c>
      <c r="L2299" s="44">
        <f>IFERROR(_xll.qlIndexFixing(Index6M,$H2299,TRUE,_xll.ohTrigger(RecalcTrigger,Trigger6M)),NA())</f>
        <v>1.6943527005483846E-2</v>
      </c>
      <c r="M2299" s="178">
        <f>IFERROR(_xll.qlIndexFixing(Index1Y,$H2299,TRUE,_xll.ohTrigger(RecalcTrigger,Trigger1Y)),NA())</f>
        <v>1.7152309266466426E-2</v>
      </c>
      <c r="N2299" s="177">
        <f>IFERROR(_xll.qlIndexFixing(ONIndex1M,I2299,TRUE,_xll.ohTrigger(RecalcTrigger,Trigger1M)),NA())</f>
        <v>1.6512873574375808E-2</v>
      </c>
      <c r="O2299" s="44">
        <f>IFERROR(_xll.qlIndexFixing(ONIndex3M,I2299,TRUE,_xll.ohTrigger(RecalcTrigger,Trigger3M)),NA())</f>
        <v>1.6808197274822412E-2</v>
      </c>
      <c r="P2299" s="44">
        <f>IFERROR(_xll.qlIndexFixing(ONIndex6M,I2299,TRUE,_xll.ohTrigger(RecalcTrigger,Trigger6M)),NA())</f>
        <v>1.6934567757177499E-2</v>
      </c>
      <c r="Q2299" s="178">
        <f>IFERROR(_xll.qlIndexFixing(ONIndex1Y,I2299,TRUE,_xll.ohTrigger(RecalcTrigger,Trigger1Y)),NA())</f>
        <v>1.7135071308805871E-2</v>
      </c>
    </row>
    <row r="2300" spans="2:17" x14ac:dyDescent="0.2">
      <c r="B2300" s="39" t="s">
        <v>42</v>
      </c>
      <c r="D2300" s="42">
        <f>_xll.qlCalendarAdvance(Calendar,$D2299,B2300,"f",FALSE)</f>
        <v>55521</v>
      </c>
      <c r="E2300" s="172">
        <f>_xll.qlInterestRateIndexValueDate(IndexON,D2300)</f>
        <v>55521</v>
      </c>
      <c r="F2300" s="188">
        <f>IFERROR(_xll.qlIndexFixing(IndexON,D2300,TRUE,_xll.ohTrigger(RecalcTrigger,TriggerON)),NA())</f>
        <v>1.6140879353638837E-2</v>
      </c>
      <c r="H2300" s="42">
        <f>_xll.qlCalendarAdvance(Calendar,$H2299,B2300,"f",FALSE)</f>
        <v>55521</v>
      </c>
      <c r="I2300" s="172">
        <f>_xll.qlInterestRateIndexValueDate(Index1M,$H2300)</f>
        <v>55521</v>
      </c>
      <c r="J2300" s="177">
        <f>IFERROR(_xll.qlIndexFixing(Index1M,$H2300,TRUE,_xll.ohTrigger(RecalcTrigger,Trigger1M)),NA())</f>
        <v>1.650793014656635E-2</v>
      </c>
      <c r="K2300" s="44">
        <f>IFERROR(_xll.qlIndexFixing(Index3M,H2300,TRUE,_xll.ohTrigger(RecalcTrigger,Trigger3M)),NA())</f>
        <v>1.6808271703626289E-2</v>
      </c>
      <c r="L2300" s="44">
        <f>IFERROR(_xll.qlIndexFixing(Index6M,$H2300,TRUE,_xll.ohTrigger(RecalcTrigger,Trigger6M)),NA())</f>
        <v>1.6938696386341826E-2</v>
      </c>
      <c r="M2300" s="178">
        <f>IFERROR(_xll.qlIndexFixing(Index1Y,$H2300,TRUE,_xll.ohTrigger(RecalcTrigger,Trigger1Y)),NA())</f>
        <v>1.7147399333139249E-2</v>
      </c>
      <c r="N2300" s="177">
        <f>IFERROR(_xll.qlIndexFixing(ONIndex1M,I2300,TRUE,_xll.ohTrigger(RecalcTrigger,Trigger1M)),NA())</f>
        <v>1.6507724826617665E-2</v>
      </c>
      <c r="O2300" s="44">
        <f>IFERROR(_xll.qlIndexFixing(ONIndex3M,I2300,TRUE,_xll.ohTrigger(RecalcTrigger,Trigger3M)),NA())</f>
        <v>1.6803486634892062E-2</v>
      </c>
      <c r="P2300" s="44">
        <f>IFERROR(_xll.qlIndexFixing(ONIndex6M,I2300,TRUE,_xll.ohTrigger(RecalcTrigger,Trigger6M)),NA())</f>
        <v>1.6929698071377342E-2</v>
      </c>
      <c r="Q2300" s="178">
        <f>IFERROR(_xll.qlIndexFixing(ONIndex1Y,I2300,TRUE,_xll.ohTrigger(RecalcTrigger,Trigger1Y)),NA())</f>
        <v>1.7129987880297737E-2</v>
      </c>
    </row>
    <row r="2301" spans="2:17" x14ac:dyDescent="0.2">
      <c r="B2301" s="39" t="s">
        <v>42</v>
      </c>
      <c r="D2301" s="42">
        <f>_xll.qlCalendarAdvance(Calendar,$D2300,B2301,"f",FALSE)</f>
        <v>55528</v>
      </c>
      <c r="E2301" s="172">
        <f>_xll.qlInterestRateIndexValueDate(IndexON,D2301)</f>
        <v>55528</v>
      </c>
      <c r="F2301" s="188">
        <f>IFERROR(_xll.qlIndexFixing(IndexON,D2301,TRUE,_xll.ohTrigger(RecalcTrigger,TriggerON)),NA())</f>
        <v>1.6136220450169159E-2</v>
      </c>
      <c r="H2301" s="42">
        <f>_xll.qlCalendarAdvance(Calendar,$H2300,B2301,"f",FALSE)</f>
        <v>55528</v>
      </c>
      <c r="I2301" s="172">
        <f>_xll.qlInterestRateIndexValueDate(Index1M,$H2301)</f>
        <v>55528</v>
      </c>
      <c r="J2301" s="177">
        <f>IFERROR(_xll.qlIndexFixing(Index1M,$H2301,TRUE,_xll.ohTrigger(RecalcTrigger,Trigger1M)),NA())</f>
        <v>1.6502801970945297E-2</v>
      </c>
      <c r="K2301" s="44">
        <f>IFERROR(_xll.qlIndexFixing(Index3M,H2301,TRUE,_xll.ohTrigger(RecalcTrigger,Trigger3M)),NA())</f>
        <v>1.6803621940809095E-2</v>
      </c>
      <c r="L2301" s="44">
        <f>IFERROR(_xll.qlIndexFixing(Index6M,$H2301,TRUE,_xll.ohTrigger(RecalcTrigger,Trigger6M)),NA())</f>
        <v>1.6933929944926748E-2</v>
      </c>
      <c r="M2301" s="178">
        <f>IFERROR(_xll.qlIndexFixing(Index1Y,$H2301,TRUE,_xll.ohTrigger(RecalcTrigger,Trigger1Y)),NA())</f>
        <v>1.7142499421859192E-2</v>
      </c>
      <c r="N2301" s="177">
        <f>IFERROR(_xll.qlIndexFixing(ONIndex1M,I2301,TRUE,_xll.ohTrigger(RecalcTrigger,Trigger1M)),NA())</f>
        <v>1.6502584595121661E-2</v>
      </c>
      <c r="O2301" s="44">
        <f>IFERROR(_xll.qlIndexFixing(ONIndex3M,I2301,TRUE,_xll.ohTrigger(RecalcTrigger,Trigger3M)),NA())</f>
        <v>1.6798786772820318E-2</v>
      </c>
      <c r="P2301" s="44">
        <f>IFERROR(_xll.qlIndexFixing(ONIndex6M,I2301,TRUE,_xll.ohTrigger(RecalcTrigger,Trigger6M)),NA())</f>
        <v>1.692483864806249E-2</v>
      </c>
      <c r="Q2301" s="178">
        <f>IFERROR(_xll.qlIndexFixing(ONIndex1Y,I2301,TRUE,_xll.ohTrigger(RecalcTrigger,Trigger1Y)),NA())</f>
        <v>1.7124914281649861E-2</v>
      </c>
    </row>
    <row r="2302" spans="2:17" x14ac:dyDescent="0.2">
      <c r="B2302" s="39" t="s">
        <v>42</v>
      </c>
      <c r="D2302" s="42">
        <f>_xll.qlCalendarAdvance(Calendar,$D2301,B2302,"f",FALSE)</f>
        <v>55535</v>
      </c>
      <c r="E2302" s="172">
        <f>_xll.qlInterestRateIndexValueDate(IndexON,D2302)</f>
        <v>55535</v>
      </c>
      <c r="F2302" s="188">
        <f>IFERROR(_xll.qlIndexFixing(IndexON,D2302,TRUE,_xll.ohTrigger(RecalcTrigger,TriggerON)),NA())</f>
        <v>1.6131570884203583E-2</v>
      </c>
      <c r="H2302" s="42">
        <f>_xll.qlCalendarAdvance(Calendar,$H2301,B2302,"f",FALSE)</f>
        <v>55535</v>
      </c>
      <c r="I2302" s="172">
        <f>_xll.qlInterestRateIndexValueDate(Index1M,$H2302)</f>
        <v>55535</v>
      </c>
      <c r="J2302" s="177">
        <f>IFERROR(_xll.qlIndexFixing(Index1M,$H2302,TRUE,_xll.ohTrigger(RecalcTrigger,Trigger1M)),NA())</f>
        <v>1.6497682326186997E-2</v>
      </c>
      <c r="K2302" s="44">
        <f>IFERROR(_xll.qlIndexFixing(Index3M,H2302,TRUE,_xll.ohTrigger(RecalcTrigger,Trigger3M)),NA())</f>
        <v>1.6798983005999451E-2</v>
      </c>
      <c r="L2302" s="44">
        <f>IFERROR(_xll.qlIndexFixing(Index6M,$H2302,TRUE,_xll.ohTrigger(RecalcTrigger,Trigger6M)),NA())</f>
        <v>1.6929173863283242E-2</v>
      </c>
      <c r="M2302" s="178">
        <f>IFERROR(_xll.qlIndexFixing(Index1Y,$H2302,TRUE,_xll.ohTrigger(RecalcTrigger,Trigger1Y)),NA())</f>
        <v>1.7137609532480547E-2</v>
      </c>
      <c r="N2302" s="177">
        <f>IFERROR(_xll.qlIndexFixing(ONIndex1M,I2302,TRUE,_xll.ohTrigger(RecalcTrigger,Trigger1M)),NA())</f>
        <v>1.6497452879806751E-2</v>
      </c>
      <c r="O2302" s="44">
        <f>IFERROR(_xll.qlIndexFixing(ONIndex3M,I2302,TRUE,_xll.ohTrigger(RecalcTrigger,Trigger3M)),NA())</f>
        <v>1.6794097688931364E-2</v>
      </c>
      <c r="P2302" s="44">
        <f>IFERROR(_xll.qlIndexFixing(ONIndex6M,I2302,TRUE,_xll.ohTrigger(RecalcTrigger,Trigger6M)),NA())</f>
        <v>1.6919989487151899E-2</v>
      </c>
      <c r="Q2302" s="178">
        <f>IFERROR(_xll.qlIndexFixing(ONIndex1Y,I2302,TRUE,_xll.ohTrigger(RecalcTrigger,Trigger1Y)),NA())</f>
        <v>1.7119850512862245E-2</v>
      </c>
    </row>
    <row r="2303" spans="2:17" x14ac:dyDescent="0.2">
      <c r="B2303" s="39" t="s">
        <v>42</v>
      </c>
      <c r="D2303" s="42">
        <f>_xll.qlCalendarAdvance(Calendar,$D2302,B2303,"f",FALSE)</f>
        <v>55542</v>
      </c>
      <c r="E2303" s="172">
        <f>_xll.qlInterestRateIndexValueDate(IndexON,D2303)</f>
        <v>55542</v>
      </c>
      <c r="F2303" s="188">
        <f>IFERROR(_xll.qlIndexFixing(IndexON,D2303,TRUE,_xll.ohTrigger(RecalcTrigger,TriggerON)),NA())</f>
        <v>1.6126930655823157E-2</v>
      </c>
      <c r="H2303" s="42">
        <f>_xll.qlCalendarAdvance(Calendar,$H2302,B2303,"f",FALSE)</f>
        <v>55542</v>
      </c>
      <c r="I2303" s="172">
        <f>_xll.qlInterestRateIndexValueDate(Index1M,$H2303)</f>
        <v>55542</v>
      </c>
      <c r="J2303" s="177">
        <f>IFERROR(_xll.qlIndexFixing(Index1M,$H2303,TRUE,_xll.ohTrigger(RecalcTrigger,Trigger1M)),NA())</f>
        <v>1.6492571212279164E-2</v>
      </c>
      <c r="K2303" s="44">
        <f>IFERROR(_xll.qlIndexFixing(Index3M,H2303,TRUE,_xll.ohTrigger(RecalcTrigger,Trigger3M)),NA())</f>
        <v>1.6794354899159061E-2</v>
      </c>
      <c r="L2303" s="44">
        <f>IFERROR(_xll.qlIndexFixing(Index6M,$H2303,TRUE,_xll.ohTrigger(RecalcTrigger,Trigger6M)),NA())</f>
        <v>1.6924428141337829E-2</v>
      </c>
      <c r="M2303" s="178">
        <f>IFERROR(_xll.qlIndexFixing(Index1Y,$H2303,TRUE,_xll.ohTrigger(RecalcTrigger,Trigger1Y)),NA())</f>
        <v>1.7132729664858942E-2</v>
      </c>
      <c r="N2303" s="177">
        <f>IFERROR(_xll.qlIndexFixing(ONIndex1M,I2303,TRUE,_xll.ohTrigger(RecalcTrigger,Trigger1M)),NA())</f>
        <v>1.6492329680753981E-2</v>
      </c>
      <c r="O2303" s="44">
        <f>IFERROR(_xll.qlIndexFixing(ONIndex3M,I2303,TRUE,_xll.ohTrigger(RecalcTrigger,Trigger3M)),NA())</f>
        <v>1.6789419382982063E-2</v>
      </c>
      <c r="P2303" s="44">
        <f>IFERROR(_xll.qlIndexFixing(ONIndex6M,I2303,TRUE,_xll.ohTrigger(RecalcTrigger,Trigger6M)),NA())</f>
        <v>1.6915150588726613E-2</v>
      </c>
      <c r="Q2303" s="178">
        <f>IFERROR(_xll.qlIndexFixing(ONIndex1Y,I2303,TRUE,_xll.ohTrigger(RecalcTrigger,Trigger1Y)),NA())</f>
        <v>1.7114796573934887E-2</v>
      </c>
    </row>
    <row r="2304" spans="2:17" x14ac:dyDescent="0.2">
      <c r="B2304" s="39" t="s">
        <v>42</v>
      </c>
      <c r="D2304" s="42">
        <f>_xll.qlCalendarAdvance(Calendar,$D2303,B2304,"f",FALSE)</f>
        <v>55549</v>
      </c>
      <c r="E2304" s="172">
        <f>_xll.qlInterestRateIndexValueDate(IndexON,D2304)</f>
        <v>55549</v>
      </c>
      <c r="F2304" s="188">
        <f>IFERROR(_xll.qlIndexFixing(IndexON,D2304,TRUE,_xll.ohTrigger(RecalcTrigger,TriggerON)),NA())</f>
        <v>1.6122299765108927E-2</v>
      </c>
      <c r="H2304" s="42">
        <f>_xll.qlCalendarAdvance(Calendar,$H2303,B2304,"f",FALSE)</f>
        <v>55549</v>
      </c>
      <c r="I2304" s="172">
        <f>_xll.qlInterestRateIndexValueDate(Index1M,$H2304)</f>
        <v>55549</v>
      </c>
      <c r="J2304" s="177">
        <f>IFERROR(_xll.qlIndexFixing(Index1M,$H2304,TRUE,_xll.ohTrigger(RecalcTrigger,Trigger1M)),NA())</f>
        <v>1.6487434891779416E-2</v>
      </c>
      <c r="K2304" s="44">
        <f>IFERROR(_xll.qlIndexFixing(Index3M,H2304,TRUE,_xll.ohTrigger(RecalcTrigger,Trigger3M)),NA())</f>
        <v>1.6789679771686043E-2</v>
      </c>
      <c r="L2304" s="44">
        <f>IFERROR(_xll.qlIndexFixing(Index6M,$H2304,TRUE,_xll.ohTrigger(RecalcTrigger,Trigger6M)),NA())</f>
        <v>1.6919692779017476E-2</v>
      </c>
      <c r="M2304" s="178">
        <f>IFERROR(_xll.qlIndexFixing(Index1Y,$H2304,TRUE,_xll.ohTrigger(RecalcTrigger,Trigger1Y)),NA())</f>
        <v>1.7127859818850216E-2</v>
      </c>
      <c r="N2304" s="177">
        <f>IFERROR(_xll.qlIndexFixing(ONIndex1M,I2304,TRUE,_xll.ohTrigger(RecalcTrigger,Trigger1M)),NA())</f>
        <v>1.6487214998125443E-2</v>
      </c>
      <c r="O2304" s="44">
        <f>IFERROR(_xll.qlIndexFixing(ONIndex3M,I2304,TRUE,_xll.ohTrigger(RecalcTrigger,Trigger3M)),NA())</f>
        <v>1.6784751855296598E-2</v>
      </c>
      <c r="P2304" s="44">
        <f>IFERROR(_xll.qlIndexFixing(ONIndex6M,I2304,TRUE,_xll.ohTrigger(RecalcTrigger,Trigger6M)),NA())</f>
        <v>1.6910321952786633E-2</v>
      </c>
      <c r="Q2304" s="178">
        <f>IFERROR(_xll.qlIndexFixing(ONIndex1Y,I2304,TRUE,_xll.ohTrigger(RecalcTrigger,Trigger1Y)),NA())</f>
        <v>1.7109752464867789E-2</v>
      </c>
    </row>
    <row r="2305" spans="2:17" x14ac:dyDescent="0.2">
      <c r="B2305" s="39" t="s">
        <v>42</v>
      </c>
      <c r="D2305" s="42">
        <f>_xll.qlCalendarAdvance(Calendar,$D2304,B2305,"f",FALSE)</f>
        <v>55556</v>
      </c>
      <c r="E2305" s="172">
        <f>_xll.qlInterestRateIndexValueDate(IndexON,D2305)</f>
        <v>55556</v>
      </c>
      <c r="F2305" s="188">
        <f>IFERROR(_xll.qlIndexFixing(IndexON,D2305,TRUE,_xll.ohTrigger(RecalcTrigger,TriggerON)),NA())</f>
        <v>1.6117678211817754E-2</v>
      </c>
      <c r="H2305" s="42">
        <f>_xll.qlCalendarAdvance(Calendar,$H2304,B2305,"f",FALSE)</f>
        <v>55556</v>
      </c>
      <c r="I2305" s="172">
        <f>_xll.qlInterestRateIndexValueDate(Index1M,$H2305)</f>
        <v>55556</v>
      </c>
      <c r="J2305" s="177">
        <f>IFERROR(_xll.qlIndexFixing(Index1M,$H2305,TRUE,_xll.ohTrigger(RecalcTrigger,Trigger1M)),NA())</f>
        <v>1.6482339322191876E-2</v>
      </c>
      <c r="K2305" s="44">
        <f>IFERROR(_xll.qlIndexFixing(Index3M,H2305,TRUE,_xll.ohTrigger(RecalcTrigger,Trigger3M)),NA())</f>
        <v>1.6785072758714499E-2</v>
      </c>
      <c r="L2305" s="44">
        <f>IFERROR(_xll.qlIndexFixing(Index6M,$H2305,TRUE,_xll.ohTrigger(RecalcTrigger,Trigger6M)),NA())</f>
        <v>1.691496777625049E-2</v>
      </c>
      <c r="M2305" s="178">
        <f>IFERROR(_xll.qlIndexFixing(Index1Y,$H2305,TRUE,_xll.ohTrigger(RecalcTrigger,Trigger1Y)),NA())</f>
        <v>1.7122999994310217E-2</v>
      </c>
      <c r="N2305" s="177">
        <f>IFERROR(_xll.qlIndexFixing(ONIndex1M,I2305,TRUE,_xll.ohTrigger(RecalcTrigger,Trigger1M)),NA())</f>
        <v>1.6482108831596953E-2</v>
      </c>
      <c r="O2305" s="44">
        <f>IFERROR(_xll.qlIndexFixing(ONIndex3M,I2305,TRUE,_xll.ohTrigger(RecalcTrigger,Trigger3M)),NA())</f>
        <v>1.6780095105550785E-2</v>
      </c>
      <c r="P2305" s="44">
        <f>IFERROR(_xll.qlIndexFixing(ONIndex6M,I2305,TRUE,_xll.ohTrigger(RecalcTrigger,Trigger6M)),NA())</f>
        <v>1.690550357933196E-2</v>
      </c>
      <c r="Q2305" s="178">
        <f>IFERROR(_xll.qlIndexFixing(ONIndex1Y,I2305,TRUE,_xll.ohTrigger(RecalcTrigger,Trigger1Y)),NA())</f>
        <v>1.710471818566095E-2</v>
      </c>
    </row>
    <row r="2306" spans="2:17" x14ac:dyDescent="0.2">
      <c r="B2306" s="39" t="s">
        <v>42</v>
      </c>
      <c r="D2306" s="42">
        <f>_xll.qlCalendarAdvance(Calendar,$D2305,B2306,"f",FALSE)</f>
        <v>55563</v>
      </c>
      <c r="E2306" s="172">
        <f>_xll.qlInterestRateIndexValueDate(IndexON,D2306)</f>
        <v>55563</v>
      </c>
      <c r="F2306" s="188">
        <f>IFERROR(_xll.qlIndexFixing(IndexON,D2306,TRUE,_xll.ohTrigger(RecalcTrigger,TriggerON)),NA())</f>
        <v>1.6113065996111731E-2</v>
      </c>
      <c r="H2306" s="42">
        <f>_xll.qlCalendarAdvance(Calendar,$H2305,B2306,"f",FALSE)</f>
        <v>55563</v>
      </c>
      <c r="I2306" s="172">
        <f>_xll.qlInterestRateIndexValueDate(Index1M,$H2306)</f>
        <v>55563</v>
      </c>
      <c r="J2306" s="177">
        <f>IFERROR(_xll.qlIndexFixing(Index1M,$H2306,TRUE,_xll.ohTrigger(RecalcTrigger,Trigger1M)),NA())</f>
        <v>1.6477252281596331E-2</v>
      </c>
      <c r="K2306" s="44">
        <f>IFERROR(_xll.qlIndexFixing(Index3M,H2306,TRUE,_xll.ohTrigger(RecalcTrigger,Trigger3M)),NA())</f>
        <v>1.6780476573048795E-2</v>
      </c>
      <c r="L2306" s="44">
        <f>IFERROR(_xll.qlIndexFixing(Index6M,$H2306,TRUE,_xll.ohTrigger(RecalcTrigger,Trigger6M)),NA())</f>
        <v>1.6910253132962953E-2</v>
      </c>
      <c r="M2306" s="178">
        <f>IFERROR(_xll.qlIndexFixing(Index1Y,$H2306,TRUE,_xll.ohTrigger(RecalcTrigger,Trigger1Y)),NA())</f>
        <v>1.7118150191094562E-2</v>
      </c>
      <c r="N2306" s="177">
        <f>IFERROR(_xll.qlIndexFixing(ONIndex1M,I2306,TRUE,_xll.ohTrigger(RecalcTrigger,Trigger1M)),NA())</f>
        <v>1.6477011181249557E-2</v>
      </c>
      <c r="O2306" s="44">
        <f>IFERROR(_xll.qlIndexFixing(ONIndex3M,I2306,TRUE,_xll.ohTrigger(RecalcTrigger,Trigger3M)),NA())</f>
        <v>1.6775449133744624E-2</v>
      </c>
      <c r="P2306" s="44">
        <f>IFERROR(_xll.qlIndexFixing(ONIndex6M,I2306,TRUE,_xll.ohTrigger(RecalcTrigger,Trigger6M)),NA())</f>
        <v>1.69006954682005E-2</v>
      </c>
      <c r="Q2306" s="178">
        <f>IFERROR(_xll.qlIndexFixing(ONIndex1Y,I2306,TRUE,_xll.ohTrigger(RecalcTrigger,Trigger1Y)),NA())</f>
        <v>1.7099693736152277E-2</v>
      </c>
    </row>
    <row r="2307" spans="2:17" x14ac:dyDescent="0.2">
      <c r="B2307" s="39" t="s">
        <v>42</v>
      </c>
      <c r="D2307" s="42">
        <f>_xll.qlCalendarAdvance(Calendar,$D2306,B2307,"f",FALSE)</f>
        <v>55570</v>
      </c>
      <c r="E2307" s="172">
        <f>_xll.qlInterestRateIndexValueDate(IndexON,D2307)</f>
        <v>55570</v>
      </c>
      <c r="F2307" s="188">
        <f>IFERROR(_xll.qlIndexFixing(IndexON,D2307,TRUE,_xll.ohTrigger(RecalcTrigger,TriggerON)),NA())</f>
        <v>1.6108463117990857E-2</v>
      </c>
      <c r="H2307" s="42">
        <f>_xll.qlCalendarAdvance(Calendar,$H2306,B2307,"f",FALSE)</f>
        <v>55570</v>
      </c>
      <c r="I2307" s="172">
        <f>_xll.qlInterestRateIndexValueDate(Index1M,$H2307)</f>
        <v>55570</v>
      </c>
      <c r="J2307" s="177">
        <f>IFERROR(_xll.qlIndexFixing(Index1M,$H2307,TRUE,_xll.ohTrigger(RecalcTrigger,Trigger1M)),NA())</f>
        <v>1.6472173769989985E-2</v>
      </c>
      <c r="K2307" s="44">
        <f>IFERROR(_xll.qlIndexFixing(Index3M,H2307,TRUE,_xll.ohTrigger(RecalcTrigger,Trigger3M)),NA())</f>
        <v>1.6775891214652915E-2</v>
      </c>
      <c r="L2307" s="44">
        <f>IFERROR(_xll.qlIndexFixing(Index6M,$H2307,TRUE,_xll.ohTrigger(RecalcTrigger,Trigger6M)),NA())</f>
        <v>1.6905548849083612E-2</v>
      </c>
      <c r="M2307" s="178">
        <f>IFERROR(_xll.qlIndexFixing(Index1Y,$H2307,TRUE,_xll.ohTrigger(RecalcTrigger,Trigger1Y)),NA())</f>
        <v>1.7113310409060431E-2</v>
      </c>
      <c r="N2307" s="177">
        <f>IFERROR(_xll.qlIndexFixing(ONIndex1M,I2307,TRUE,_xll.ohTrigger(RecalcTrigger,Trigger1M)),NA())</f>
        <v>1.64719220471643E-2</v>
      </c>
      <c r="O2307" s="44">
        <f>IFERROR(_xll.qlIndexFixing(ONIndex3M,I2307,TRUE,_xll.ohTrigger(RecalcTrigger,Trigger3M)),NA())</f>
        <v>1.6770813940121254E-2</v>
      </c>
      <c r="P2307" s="44">
        <f>IFERROR(_xll.qlIndexFixing(ONIndex6M,I2307,TRUE,_xll.ohTrigger(RecalcTrigger,Trigger6M)),NA())</f>
        <v>1.6895897619554345E-2</v>
      </c>
      <c r="Q2307" s="178">
        <f>IFERROR(_xll.qlIndexFixing(ONIndex1Y,I2307,TRUE,_xll.ohTrigger(RecalcTrigger,Trigger1Y)),NA())</f>
        <v>1.709467911658491E-2</v>
      </c>
    </row>
    <row r="2308" spans="2:17" x14ac:dyDescent="0.2">
      <c r="B2308" s="39" t="s">
        <v>42</v>
      </c>
      <c r="D2308" s="42">
        <f>_xll.qlCalendarAdvance(Calendar,$D2307,B2308,"f",FALSE)</f>
        <v>55577</v>
      </c>
      <c r="E2308" s="172">
        <f>_xll.qlInterestRateIndexValueDate(IndexON,D2308)</f>
        <v>55577</v>
      </c>
      <c r="F2308" s="188">
        <f>IFERROR(_xll.qlIndexFixing(IndexON,D2308,TRUE,_xll.ohTrigger(RecalcTrigger,TriggerON)),NA())</f>
        <v>1.6103869577455132E-2</v>
      </c>
      <c r="H2308" s="42">
        <f>_xll.qlCalendarAdvance(Calendar,$H2307,B2308,"f",FALSE)</f>
        <v>55577</v>
      </c>
      <c r="I2308" s="172">
        <f>_xll.qlInterestRateIndexValueDate(Index1M,$H2308)</f>
        <v>55577</v>
      </c>
      <c r="J2308" s="177">
        <f>IFERROR(_xll.qlIndexFixing(Index1M,$H2308,TRUE,_xll.ohTrigger(RecalcTrigger,Trigger1M)),NA())</f>
        <v>1.6467103787358869E-2</v>
      </c>
      <c r="K2308" s="44">
        <f>IFERROR(_xll.qlIndexFixing(Index3M,H2308,TRUE,_xll.ohTrigger(RecalcTrigger,Trigger3M)),NA())</f>
        <v>1.6771316683490831E-2</v>
      </c>
      <c r="L2308" s="44">
        <f>IFERROR(_xll.qlIndexFixing(Index6M,$H2308,TRUE,_xll.ohTrigger(RecalcTrigger,Trigger6M)),NA())</f>
        <v>1.6900854924539438E-2</v>
      </c>
      <c r="M2308" s="178">
        <f>IFERROR(_xll.qlIndexFixing(Index1Y,$H2308,TRUE,_xll.ohTrigger(RecalcTrigger,Trigger1Y)),NA())</f>
        <v>1.7108480648064545E-2</v>
      </c>
      <c r="N2308" s="177">
        <f>IFERROR(_xll.qlIndexFixing(ONIndex1M,I2308,TRUE,_xll.ohTrigger(RecalcTrigger,Trigger1M)),NA())</f>
        <v>1.646684142942223E-2</v>
      </c>
      <c r="O2308" s="44">
        <f>IFERROR(_xll.qlIndexFixing(ONIndex3M,I2308,TRUE,_xll.ohTrigger(RecalcTrigger,Trigger3M)),NA())</f>
        <v>1.6766189524599628E-2</v>
      </c>
      <c r="P2308" s="44">
        <f>IFERROR(_xll.qlIndexFixing(ONIndex6M,I2308,TRUE,_xll.ohTrigger(RecalcTrigger,Trigger6M)),NA())</f>
        <v>1.6891110033393497E-2</v>
      </c>
      <c r="Q2308" s="178">
        <f>IFERROR(_xll.qlIndexFixing(ONIndex1Y,I2308,TRUE,_xll.ohTrigger(RecalcTrigger,Trigger1Y)),NA())</f>
        <v>1.7089674326958848E-2</v>
      </c>
    </row>
    <row r="2309" spans="2:17" x14ac:dyDescent="0.2">
      <c r="B2309" s="39" t="s">
        <v>42</v>
      </c>
      <c r="D2309" s="42">
        <f>_xll.qlCalendarAdvance(Calendar,$D2308,B2309,"f",FALSE)</f>
        <v>55584</v>
      </c>
      <c r="E2309" s="172">
        <f>_xll.qlInterestRateIndexValueDate(IndexON,D2309)</f>
        <v>55584</v>
      </c>
      <c r="F2309" s="188">
        <f>IFERROR(_xll.qlIndexFixing(IndexON,D2309,TRUE,_xll.ohTrigger(RecalcTrigger,TriggerON)),NA())</f>
        <v>1.6099285374423511E-2</v>
      </c>
      <c r="H2309" s="42">
        <f>_xll.qlCalendarAdvance(Calendar,$H2308,B2309,"f",FALSE)</f>
        <v>55584</v>
      </c>
      <c r="I2309" s="172">
        <f>_xll.qlInterestRateIndexValueDate(Index1M,$H2309)</f>
        <v>55584</v>
      </c>
      <c r="J2309" s="177">
        <f>IFERROR(_xll.qlIndexFixing(Index1M,$H2309,TRUE,_xll.ohTrigger(RecalcTrigger,Trigger1M)),NA())</f>
        <v>1.6462083676063333E-2</v>
      </c>
      <c r="K2309" s="44">
        <f>IFERROR(_xll.qlIndexFixing(Index3M,H2309,TRUE,_xll.ohTrigger(RecalcTrigger,Trigger3M)),NA())</f>
        <v>1.6766874363013697E-2</v>
      </c>
      <c r="L2309" s="44">
        <f>IFERROR(_xll.qlIndexFixing(Index6M,$H2309,TRUE,_xll.ohTrigger(RecalcTrigger,Trigger6M)),NA())</f>
        <v>1.6896289479819596E-2</v>
      </c>
      <c r="M2309" s="178">
        <f>IFERROR(_xll.qlIndexFixing(Index1Y,$H2309,TRUE,_xll.ohTrigger(RecalcTrigger,Trigger1Y)),NA())</f>
        <v>1.710360015690604E-2</v>
      </c>
      <c r="N2309" s="177">
        <f>IFERROR(_xll.qlIndexFixing(ONIndex1M,I2309,TRUE,_xll.ohTrigger(RecalcTrigger,Trigger1M)),NA())</f>
        <v>1.6461769327861253E-2</v>
      </c>
      <c r="O2309" s="44">
        <f>IFERROR(_xll.qlIndexFixing(ONIndex3M,I2309,TRUE,_xll.ohTrigger(RecalcTrigger,Trigger3M)),NA())</f>
        <v>1.6761575887098701E-2</v>
      </c>
      <c r="P2309" s="44">
        <f>IFERROR(_xll.qlIndexFixing(ONIndex6M,I2309,TRUE,_xll.ohTrigger(RecalcTrigger,Trigger6M)),NA())</f>
        <v>1.6886332709636909E-2</v>
      </c>
      <c r="Q2309" s="178">
        <f>IFERROR(_xll.qlIndexFixing(ONIndex1Y,I2309,TRUE,_xll.ohTrigger(RecalcTrigger,Trigger1Y)),NA())</f>
        <v>1.7084679367193045E-2</v>
      </c>
    </row>
    <row r="2310" spans="2:17" x14ac:dyDescent="0.2">
      <c r="B2310" s="39" t="s">
        <v>42</v>
      </c>
      <c r="D2310" s="42">
        <f>_xll.qlCalendarAdvance(Calendar,$D2309,B2310,"f",FALSE)</f>
        <v>55591</v>
      </c>
      <c r="E2310" s="172">
        <f>_xll.qlInterestRateIndexValueDate(IndexON,D2310)</f>
        <v>55591</v>
      </c>
      <c r="F2310" s="188">
        <f>IFERROR(_xll.qlIndexFixing(IndexON,D2310,TRUE,_xll.ohTrigger(RecalcTrigger,TriggerON)),NA())</f>
        <v>1.6094710508895993E-2</v>
      </c>
      <c r="H2310" s="42">
        <f>_xll.qlCalendarAdvance(Calendar,$H2309,B2310,"f",FALSE)</f>
        <v>55591</v>
      </c>
      <c r="I2310" s="172">
        <f>_xll.qlInterestRateIndexValueDate(Index1M,$H2310)</f>
        <v>55591</v>
      </c>
      <c r="J2310" s="177">
        <f>IFERROR(_xll.qlIndexFixing(Index1M,$H2310,TRUE,_xll.ohTrigger(RecalcTrigger,Trigger1M)),NA())</f>
        <v>1.6457032277787068E-2</v>
      </c>
      <c r="K2310" s="44">
        <f>IFERROR(_xll.qlIndexFixing(Index3M,H2310,TRUE,_xll.ohTrigger(RecalcTrigger,Trigger3M)),NA())</f>
        <v>1.6762322615710493E-2</v>
      </c>
      <c r="L2310" s="44">
        <f>IFERROR(_xll.qlIndexFixing(Index6M,$H2310,TRUE,_xll.ohTrigger(RecalcTrigger,Trigger6M)),NA())</f>
        <v>1.6891617322945439E-2</v>
      </c>
      <c r="M2310" s="178">
        <f>IFERROR(_xll.qlIndexFixing(Index1Y,$H2310,TRUE,_xll.ohTrigger(RecalcTrigger,Trigger1Y)),NA())</f>
        <v>1.7098789945294568E-2</v>
      </c>
      <c r="N2310" s="177">
        <f>IFERROR(_xll.qlIndexFixing(ONIndex1M,I2310,TRUE,_xll.ohTrigger(RecalcTrigger,Trigger1M)),NA())</f>
        <v>1.6456705742562416E-2</v>
      </c>
      <c r="O2310" s="44">
        <f>IFERROR(_xll.qlIndexFixing(ONIndex3M,I2310,TRUE,_xll.ohTrigger(RecalcTrigger,Trigger3M)),NA())</f>
        <v>1.6756973027537425E-2</v>
      </c>
      <c r="P2310" s="44">
        <f>IFERROR(_xll.qlIndexFixing(ONIndex6M,I2310,TRUE,_xll.ohTrigger(RecalcTrigger,Trigger6M)),NA())</f>
        <v>1.6881565648365626E-2</v>
      </c>
      <c r="Q2310" s="178">
        <f>IFERROR(_xll.qlIndexFixing(ONIndex1Y,I2310,TRUE,_xll.ohTrigger(RecalcTrigger,Trigger1Y)),NA())</f>
        <v>1.7079694237125409E-2</v>
      </c>
    </row>
    <row r="2311" spans="2:17" x14ac:dyDescent="0.2">
      <c r="B2311" s="39" t="s">
        <v>42</v>
      </c>
      <c r="D2311" s="42">
        <f>_xll.qlCalendarAdvance(Calendar,$D2310,B2311,"f",FALSE)</f>
        <v>55598</v>
      </c>
      <c r="E2311" s="172">
        <f>_xll.qlInterestRateIndexValueDate(IndexON,D2311)</f>
        <v>55598</v>
      </c>
      <c r="F2311" s="188">
        <f>IFERROR(_xll.qlIndexFixing(IndexON,D2311,TRUE,_xll.ohTrigger(RecalcTrigger,TriggerON)),NA())</f>
        <v>1.6090144981115717E-2</v>
      </c>
      <c r="H2311" s="42">
        <f>_xll.qlCalendarAdvance(Calendar,$H2310,B2311,"f",FALSE)</f>
        <v>55598</v>
      </c>
      <c r="I2311" s="172">
        <f>_xll.qlInterestRateIndexValueDate(Index1M,$H2311)</f>
        <v>55598</v>
      </c>
      <c r="J2311" s="177">
        <f>IFERROR(_xll.qlIndexFixing(Index1M,$H2311,TRUE,_xll.ohTrigger(RecalcTrigger,Trigger1M)),NA())</f>
        <v>1.6452000601467277E-2</v>
      </c>
      <c r="K2311" s="44">
        <f>IFERROR(_xll.qlIndexFixing(Index3M,H2311,TRUE,_xll.ohTrigger(RecalcTrigger,Trigger3M)),NA())</f>
        <v>1.6757781696632636E-2</v>
      </c>
      <c r="L2311" s="44">
        <f>IFERROR(_xll.qlIndexFixing(Index6M,$H2311,TRUE,_xll.ohTrigger(RecalcTrigger,Trigger6M)),NA())</f>
        <v>1.6886955526254355E-2</v>
      </c>
      <c r="M2311" s="178">
        <f>IFERROR(_xll.qlIndexFixing(Index1Y,$H2311,TRUE,_xll.ohTrigger(RecalcTrigger,Trigger1Y)),NA())</f>
        <v>1.7093989753775629E-2</v>
      </c>
      <c r="N2311" s="177">
        <f>IFERROR(_xll.qlIndexFixing(ONIndex1M,I2311,TRUE,_xll.ohTrigger(RecalcTrigger,Trigger1M)),NA())</f>
        <v>1.6451650673444673E-2</v>
      </c>
      <c r="O2311" s="44">
        <f>IFERROR(_xll.qlIndexFixing(ONIndex3M,I2311,TRUE,_xll.ohTrigger(RecalcTrigger,Trigger3M)),NA())</f>
        <v>1.675238094615894E-2</v>
      </c>
      <c r="P2311" s="44">
        <f>IFERROR(_xll.qlIndexFixing(ONIndex6M,I2311,TRUE,_xll.ohTrigger(RecalcTrigger,Trigger6M)),NA())</f>
        <v>1.6876808849660696E-2</v>
      </c>
      <c r="Q2311" s="178">
        <f>IFERROR(_xll.qlIndexFixing(ONIndex1Y,I2311,TRUE,_xll.ohTrigger(RecalcTrigger,Trigger1Y)),NA())</f>
        <v>1.7074718936999078E-2</v>
      </c>
    </row>
    <row r="2312" spans="2:17" x14ac:dyDescent="0.2">
      <c r="B2312" s="39" t="s">
        <v>42</v>
      </c>
      <c r="D2312" s="42">
        <f>_xll.qlCalendarAdvance(Calendar,$D2311,B2312,"f",FALSE)</f>
        <v>55605</v>
      </c>
      <c r="E2312" s="172">
        <f>_xll.qlInterestRateIndexValueDate(IndexON,D2312)</f>
        <v>55605</v>
      </c>
      <c r="F2312" s="188">
        <f>IFERROR(_xll.qlIndexFixing(IndexON,D2312,TRUE,_xll.ohTrigger(RecalcTrigger,TriggerON)),NA())</f>
        <v>1.6085588790758498E-2</v>
      </c>
      <c r="H2312" s="42">
        <f>_xll.qlCalendarAdvance(Calendar,$H2311,B2312,"f",FALSE)</f>
        <v>55605</v>
      </c>
      <c r="I2312" s="172">
        <f>_xll.qlInterestRateIndexValueDate(Index1M,$H2312)</f>
        <v>55605</v>
      </c>
      <c r="J2312" s="177">
        <f>IFERROR(_xll.qlIndexFixing(Index1M,$H2312,TRUE,_xll.ohTrigger(RecalcTrigger,Trigger1M)),NA())</f>
        <v>1.6446955073498599E-2</v>
      </c>
      <c r="K2312" s="44">
        <f>IFERROR(_xll.qlIndexFixing(Index3M,H2312,TRUE,_xll.ohTrigger(RecalcTrigger,Trigger3M)),NA())</f>
        <v>1.6753251605742245E-2</v>
      </c>
      <c r="L2312" s="44">
        <f>IFERROR(_xll.qlIndexFixing(Index6M,$H2312,TRUE,_xll.ohTrigger(RecalcTrigger,Trigger6M)),NA())</f>
        <v>1.6882304089673665E-2</v>
      </c>
      <c r="M2312" s="178">
        <f>IFERROR(_xll.qlIndexFixing(Index1Y,$H2312,TRUE,_xll.ohTrigger(RecalcTrigger,Trigger1Y)),NA())</f>
        <v>1.7089199582207781E-2</v>
      </c>
      <c r="N2312" s="177">
        <f>IFERROR(_xll.qlIndexFixing(ONIndex1M,I2312,TRUE,_xll.ohTrigger(RecalcTrigger,Trigger1M)),NA())</f>
        <v>1.6446604120670116E-2</v>
      </c>
      <c r="O2312" s="44">
        <f>IFERROR(_xll.qlIndexFixing(ONIndex3M,I2312,TRUE,_xll.ohTrigger(RecalcTrigger,Trigger3M)),NA())</f>
        <v>1.6747799642801153E-2</v>
      </c>
      <c r="P2312" s="44">
        <f>IFERROR(_xll.qlIndexFixing(ONIndex6M,I2312,TRUE,_xll.ohTrigger(RecalcTrigger,Trigger6M)),NA())</f>
        <v>1.6872062313197933E-2</v>
      </c>
      <c r="Q2312" s="178">
        <f>IFERROR(_xll.qlIndexFixing(ONIndex1Y,I2312,TRUE,_xll.ohTrigger(RecalcTrigger,Trigger1Y)),NA())</f>
        <v>1.7069753466733006E-2</v>
      </c>
    </row>
    <row r="2313" spans="2:17" x14ac:dyDescent="0.2">
      <c r="B2313" s="39" t="s">
        <v>42</v>
      </c>
      <c r="D2313" s="42">
        <f>_xll.qlCalendarAdvance(Calendar,$D2312,B2313,"f",FALSE)</f>
        <v>55612</v>
      </c>
      <c r="E2313" s="172">
        <f>_xll.qlInterestRateIndexValueDate(IndexON,D2313)</f>
        <v>55612</v>
      </c>
      <c r="F2313" s="188">
        <f>IFERROR(_xll.qlIndexFixing(IndexON,D2313,TRUE,_xll.ohTrigger(RecalcTrigger,TriggerON)),NA())</f>
        <v>1.6081041937905383E-2</v>
      </c>
      <c r="H2313" s="42">
        <f>_xll.qlCalendarAdvance(Calendar,$H2312,B2313,"f",FALSE)</f>
        <v>55612</v>
      </c>
      <c r="I2313" s="172">
        <f>_xll.qlInterestRateIndexValueDate(Index1M,$H2313)</f>
        <v>55612</v>
      </c>
      <c r="J2313" s="177">
        <f>IFERROR(_xll.qlIndexFixing(Index1M,$H2313,TRUE,_xll.ohTrigger(RecalcTrigger,Trigger1M)),NA())</f>
        <v>1.6441893617910597E-2</v>
      </c>
      <c r="K2313" s="44">
        <f>IFERROR(_xll.qlIndexFixing(Index3M,H2313,TRUE,_xll.ohTrigger(RecalcTrigger,Trigger3M)),NA())</f>
        <v>1.6748669360958597E-2</v>
      </c>
      <c r="L2313" s="44">
        <f>IFERROR(_xll.qlIndexFixing(Index6M,$H2313,TRUE,_xll.ohTrigger(RecalcTrigger,Trigger6M)),NA())</f>
        <v>1.687760182513038E-2</v>
      </c>
      <c r="M2313" s="178">
        <f>IFERROR(_xll.qlIndexFixing(Index1Y,$H2313,TRUE,_xll.ohTrigger(RecalcTrigger,Trigger1Y)),NA())</f>
        <v>1.708441943044936E-2</v>
      </c>
      <c r="N2313" s="177">
        <f>IFERROR(_xll.qlIndexFixing(ONIndex1M,I2313,TRUE,_xll.ohTrigger(RecalcTrigger,Trigger1M)),NA())</f>
        <v>1.6441566083995607E-2</v>
      </c>
      <c r="O2313" s="44">
        <f>IFERROR(_xll.qlIndexFixing(ONIndex3M,I2313,TRUE,_xll.ohTrigger(RecalcTrigger,Trigger3M)),NA())</f>
        <v>1.6743229117464065E-2</v>
      </c>
      <c r="P2313" s="44">
        <f>IFERROR(_xll.qlIndexFixing(ONIndex6M,I2313,TRUE,_xll.ohTrigger(RecalcTrigger,Trigger6M)),NA())</f>
        <v>1.6867326039301522E-2</v>
      </c>
      <c r="Q2313" s="178">
        <f>IFERROR(_xll.qlIndexFixing(ONIndex1Y,I2313,TRUE,_xll.ohTrigger(RecalcTrigger,Trigger1Y)),NA())</f>
        <v>1.7064797826246147E-2</v>
      </c>
    </row>
    <row r="2314" spans="2:17" x14ac:dyDescent="0.2">
      <c r="B2314" s="39" t="s">
        <v>42</v>
      </c>
      <c r="D2314" s="42">
        <f>_xll.qlCalendarAdvance(Calendar,$D2313,B2314,"f",FALSE)</f>
        <v>55619</v>
      </c>
      <c r="E2314" s="172">
        <f>_xll.qlInterestRateIndexValueDate(IndexON,D2314)</f>
        <v>55619</v>
      </c>
      <c r="F2314" s="188">
        <f>IFERROR(_xll.qlIndexFixing(IndexON,D2314,TRUE,_xll.ohTrigger(RecalcTrigger,TriggerON)),NA())</f>
        <v>1.6076504422637417E-2</v>
      </c>
      <c r="H2314" s="42">
        <f>_xll.qlCalendarAdvance(Calendar,$H2313,B2314,"f",FALSE)</f>
        <v>55619</v>
      </c>
      <c r="I2314" s="172">
        <f>_xll.qlInterestRateIndexValueDate(Index1M,$H2314)</f>
        <v>55619</v>
      </c>
      <c r="J2314" s="177">
        <f>IFERROR(_xll.qlIndexFixing(Index1M,$H2314,TRUE,_xll.ohTrigger(RecalcTrigger,Trigger1M)),NA())</f>
        <v>1.6436875192253196E-2</v>
      </c>
      <c r="K2314" s="44">
        <f>IFERROR(_xll.qlIndexFixing(Index3M,H2314,TRUE,_xll.ohTrigger(RecalcTrigger,Trigger3M)),NA())</f>
        <v>1.6744160359346828E-2</v>
      </c>
      <c r="L2314" s="44">
        <f>IFERROR(_xll.qlIndexFixing(Index6M,$H2314,TRUE,_xll.ohTrigger(RecalcTrigger,Trigger6M)),NA())</f>
        <v>1.6872970581789538E-2</v>
      </c>
      <c r="M2314" s="178">
        <f>IFERROR(_xll.qlIndexFixing(Index1Y,$H2314,TRUE,_xll.ohTrigger(RecalcTrigger,Trigger1Y)),NA())</f>
        <v>1.7079649298359811E-2</v>
      </c>
      <c r="N2314" s="177">
        <f>IFERROR(_xll.qlIndexFixing(ONIndex1M,I2314,TRUE,_xll.ohTrigger(RecalcTrigger,Trigger1M)),NA())</f>
        <v>1.6436536563583237E-2</v>
      </c>
      <c r="O2314" s="44">
        <f>IFERROR(_xll.qlIndexFixing(ONIndex3M,I2314,TRUE,_xll.ohTrigger(RecalcTrigger,Trigger3M)),NA())</f>
        <v>1.673866937022872E-2</v>
      </c>
      <c r="P2314" s="44">
        <f>IFERROR(_xll.qlIndexFixing(ONIndex6M,I2314,TRUE,_xll.ohTrigger(RecalcTrigger,Trigger6M)),NA())</f>
        <v>1.6862600027809371E-2</v>
      </c>
      <c r="Q2314" s="178">
        <f>IFERROR(_xll.qlIndexFixing(ONIndex1Y,I2314,TRUE,_xll.ohTrigger(RecalcTrigger,Trigger1Y)),NA())</f>
        <v>1.7059852015619548E-2</v>
      </c>
    </row>
    <row r="2315" spans="2:17" x14ac:dyDescent="0.2">
      <c r="B2315" s="39" t="s">
        <v>42</v>
      </c>
      <c r="D2315" s="42">
        <f>_xll.qlCalendarAdvance(Calendar,$D2314,B2315,"f",FALSE)</f>
        <v>55626</v>
      </c>
      <c r="E2315" s="172">
        <f>_xll.qlInterestRateIndexValueDate(IndexON,D2315)</f>
        <v>55626</v>
      </c>
      <c r="F2315" s="188">
        <f>IFERROR(_xll.qlIndexFixing(IndexON,D2315,TRUE,_xll.ohTrigger(RecalcTrigger,TriggerON)),NA())</f>
        <v>1.6071976245035646E-2</v>
      </c>
      <c r="H2315" s="42">
        <f>_xll.qlCalendarAdvance(Calendar,$H2314,B2315,"f",FALSE)</f>
        <v>55626</v>
      </c>
      <c r="I2315" s="172">
        <f>_xll.qlInterestRateIndexValueDate(Index1M,$H2315)</f>
        <v>55626</v>
      </c>
      <c r="J2315" s="177">
        <f>IFERROR(_xll.qlIndexFixing(Index1M,$H2315,TRUE,_xll.ohTrigger(RecalcTrigger,Trigger1M)),NA())</f>
        <v>1.6431865295955011E-2</v>
      </c>
      <c r="K2315" s="44">
        <f>IFERROR(_xll.qlIndexFixing(Index3M,H2315,TRUE,_xll.ohTrigger(RecalcTrigger,Trigger3M)),NA())</f>
        <v>1.6739662185264348E-2</v>
      </c>
      <c r="L2315" s="44">
        <f>IFERROR(_xll.qlIndexFixing(Index6M,$H2315,TRUE,_xll.ohTrigger(RecalcTrigger,Trigger6M)),NA())</f>
        <v>1.6868349697812653E-2</v>
      </c>
      <c r="M2315" s="178">
        <f>IFERROR(_xll.qlIndexFixing(Index1Y,$H2315,TRUE,_xll.ohTrigger(RecalcTrigger,Trigger1Y)),NA())</f>
        <v>1.7074889185797915E-2</v>
      </c>
      <c r="N2315" s="177">
        <f>IFERROR(_xll.qlIndexFixing(ONIndex1M,I2315,TRUE,_xll.ohTrigger(RecalcTrigger,Trigger1M)),NA())</f>
        <v>1.6431515559514054E-2</v>
      </c>
      <c r="O2315" s="44">
        <f>IFERROR(_xll.qlIndexFixing(ONIndex3M,I2315,TRUE,_xll.ohTrigger(RecalcTrigger,Trigger3M)),NA())</f>
        <v>1.6734120401014074E-2</v>
      </c>
      <c r="P2315" s="44">
        <f>IFERROR(_xll.qlIndexFixing(ONIndex6M,I2315,TRUE,_xll.ohTrigger(RecalcTrigger,Trigger6M)),NA())</f>
        <v>1.6857884278802526E-2</v>
      </c>
      <c r="Q2315" s="178">
        <f>IFERROR(_xll.qlIndexFixing(ONIndex1Y,I2315,TRUE,_xll.ohTrigger(RecalcTrigger,Trigger1Y)),NA())</f>
        <v>1.7054916034934253E-2</v>
      </c>
    </row>
    <row r="2316" spans="2:17" x14ac:dyDescent="0.2">
      <c r="B2316" s="39" t="s">
        <v>42</v>
      </c>
      <c r="D2316" s="42">
        <f>_xll.qlCalendarAdvance(Calendar,$D2315,B2316,"f",FALSE)</f>
        <v>55633</v>
      </c>
      <c r="E2316" s="172">
        <f>_xll.qlInterestRateIndexValueDate(IndexON,D2316)</f>
        <v>55633</v>
      </c>
      <c r="F2316" s="188">
        <f>IFERROR(_xll.qlIndexFixing(IndexON,D2316,TRUE,_xll.ohTrigger(RecalcTrigger,TriggerON)),NA())</f>
        <v>1.6067457404775887E-2</v>
      </c>
      <c r="H2316" s="42">
        <f>_xll.qlCalendarAdvance(Calendar,$H2315,B2316,"f",FALSE)</f>
        <v>55633</v>
      </c>
      <c r="I2316" s="172">
        <f>_xll.qlInterestRateIndexValueDate(Index1M,$H2316)</f>
        <v>55633</v>
      </c>
      <c r="J2316" s="177">
        <f>IFERROR(_xll.qlIndexFixing(Index1M,$H2316,TRUE,_xll.ohTrigger(RecalcTrigger,Trigger1M)),NA())</f>
        <v>1.6426863928999835E-2</v>
      </c>
      <c r="K2316" s="44">
        <f>IFERROR(_xll.qlIndexFixing(Index3M,H2316,TRUE,_xll.ohTrigger(RecalcTrigger,Trigger3M)),NA())</f>
        <v>1.6735174838672862E-2</v>
      </c>
      <c r="L2316" s="44">
        <f>IFERROR(_xll.qlIndexFixing(Index6M,$H2316,TRUE,_xll.ohTrigger(RecalcTrigger,Trigger6M)),NA())</f>
        <v>1.6863739173128865E-2</v>
      </c>
      <c r="M2316" s="178">
        <f>IFERROR(_xll.qlIndexFixing(Index1Y,$H2316,TRUE,_xll.ohTrigger(RecalcTrigger,Trigger1Y)),NA())</f>
        <v>1.7070139092623116E-2</v>
      </c>
      <c r="N2316" s="177">
        <f>IFERROR(_xll.qlIndexFixing(ONIndex1M,I2316,TRUE,_xll.ohTrigger(RecalcTrigger,Trigger1M)),NA())</f>
        <v>1.6426503071625964E-2</v>
      </c>
      <c r="O2316" s="44">
        <f>IFERROR(_xll.qlIndexFixing(ONIndex3M,I2316,TRUE,_xll.ohTrigger(RecalcTrigger,Trigger3M)),NA())</f>
        <v>1.6729582209820126E-2</v>
      </c>
      <c r="P2316" s="44">
        <f>IFERROR(_xll.qlIndexFixing(ONIndex6M,I2316,TRUE,_xll.ohTrigger(RecalcTrigger,Trigger6M)),NA())</f>
        <v>1.6853178792199941E-2</v>
      </c>
      <c r="Q2316" s="178">
        <f>IFERROR(_xll.qlIndexFixing(ONIndex1Y,I2316,TRUE,_xll.ohTrigger(RecalcTrigger,Trigger1Y)),NA())</f>
        <v>1.7049989884028172E-2</v>
      </c>
    </row>
    <row r="2317" spans="2:17" x14ac:dyDescent="0.2">
      <c r="B2317" s="39" t="s">
        <v>42</v>
      </c>
      <c r="D2317" s="42">
        <f>_xll.qlCalendarAdvance(Calendar,$D2316,B2317,"f",FALSE)</f>
        <v>55640</v>
      </c>
      <c r="E2317" s="172">
        <f>_xll.qlInterestRateIndexValueDate(IndexON,D2317)</f>
        <v>55640</v>
      </c>
      <c r="F2317" s="188">
        <f>IFERROR(_xll.qlIndexFixing(IndexON,D2317,TRUE,_xll.ohTrigger(RecalcTrigger,TriggerON)),NA())</f>
        <v>1.6062947902182323E-2</v>
      </c>
      <c r="H2317" s="42">
        <f>_xll.qlCalendarAdvance(Calendar,$H2316,B2317,"f",FALSE)</f>
        <v>55640</v>
      </c>
      <c r="I2317" s="172">
        <f>_xll.qlInterestRateIndexValueDate(Index1M,$H2317)</f>
        <v>55640</v>
      </c>
      <c r="J2317" s="177">
        <f>IFERROR(_xll.qlIndexFixing(Index1M,$H2317,TRUE,_xll.ohTrigger(RecalcTrigger,Trigger1M)),NA())</f>
        <v>1.6421911350422064E-2</v>
      </c>
      <c r="K2317" s="44">
        <f>IFERROR(_xll.qlIndexFixing(Index3M,H2317,TRUE,_xll.ohTrigger(RecalcTrigger,Trigger3M)),NA())</f>
        <v>1.6730763572805521E-2</v>
      </c>
      <c r="L2317" s="44">
        <f>IFERROR(_xll.qlIndexFixing(Index6M,$H2317,TRUE,_xll.ohTrigger(RecalcTrigger,Trigger6M)),NA())</f>
        <v>1.6859202305900964E-2</v>
      </c>
      <c r="M2317" s="178">
        <f>IFERROR(_xll.qlIndexFixing(Index1Y,$H2317,TRUE,_xll.ohTrigger(RecalcTrigger,Trigger1Y)),NA())</f>
        <v>1.7065399018695748E-2</v>
      </c>
      <c r="N2317" s="177">
        <f>IFERROR(_xll.qlIndexFixing(ONIndex1M,I2317,TRUE,_xll.ohTrigger(RecalcTrigger,Trigger1M)),NA())</f>
        <v>1.6421499100000014E-2</v>
      </c>
      <c r="O2317" s="44">
        <f>IFERROR(_xll.qlIndexFixing(ONIndex3M,I2317,TRUE,_xll.ohTrigger(RecalcTrigger,Trigger3M)),NA())</f>
        <v>1.6725054796727923E-2</v>
      </c>
      <c r="P2317" s="44">
        <f>IFERROR(_xll.qlIndexFixing(ONIndex6M,I2317,TRUE,_xll.ohTrigger(RecalcTrigger,Trigger6M)),NA())</f>
        <v>1.6848483568001615E-2</v>
      </c>
      <c r="Q2317" s="178">
        <f>IFERROR(_xll.qlIndexFixing(ONIndex1Y,I2317,TRUE,_xll.ohTrigger(RecalcTrigger,Trigger1Y)),NA())</f>
        <v>1.7045073562901303E-2</v>
      </c>
    </row>
    <row r="2318" spans="2:17" x14ac:dyDescent="0.2">
      <c r="B2318" s="39" t="s">
        <v>42</v>
      </c>
      <c r="D2318" s="42">
        <f>_xll.qlCalendarAdvance(Calendar,$D2317,B2318,"f",FALSE)</f>
        <v>55647</v>
      </c>
      <c r="E2318" s="172">
        <f>_xll.qlInterestRateIndexValueDate(IndexON,D2318)</f>
        <v>55647</v>
      </c>
      <c r="F2318" s="188">
        <f>IFERROR(_xll.qlIndexFixing(IndexON,D2318,TRUE,_xll.ohTrigger(RecalcTrigger,TriggerON)),NA())</f>
        <v>1.6058447737254955E-2</v>
      </c>
      <c r="H2318" s="42">
        <f>_xll.qlCalendarAdvance(Calendar,$H2317,B2318,"f",FALSE)</f>
        <v>55647</v>
      </c>
      <c r="I2318" s="172">
        <f>_xll.qlInterestRateIndexValueDate(Index1M,$H2318)</f>
        <v>55647</v>
      </c>
      <c r="J2318" s="177">
        <f>IFERROR(_xll.qlIndexFixing(Index1M,$H2318,TRUE,_xll.ohTrigger(RecalcTrigger,Trigger1M)),NA())</f>
        <v>1.6416928197881223E-2</v>
      </c>
      <c r="K2318" s="44">
        <f>IFERROR(_xll.qlIndexFixing(Index3M,H2318,TRUE,_xll.ohTrigger(RecalcTrigger,Trigger3M)),NA())</f>
        <v>1.6726298450264694E-2</v>
      </c>
      <c r="L2318" s="44">
        <f>IFERROR(_xll.qlIndexFixing(Index6M,$H2318,TRUE,_xll.ohTrigger(RecalcTrigger,Trigger6M)),NA())</f>
        <v>1.6854613028470966E-2</v>
      </c>
      <c r="M2318" s="178">
        <f>IFERROR(_xll.qlIndexFixing(Index1Y,$H2318,TRUE,_xll.ohTrigger(RecalcTrigger,Trigger1Y)),NA())</f>
        <v>1.706066896387548E-2</v>
      </c>
      <c r="N2318" s="177">
        <f>IFERROR(_xll.qlIndexFixing(ONIndex1M,I2318,TRUE,_xll.ohTrigger(RecalcTrigger,Trigger1M)),NA())</f>
        <v>1.6416503644636204E-2</v>
      </c>
      <c r="O2318" s="44">
        <f>IFERROR(_xll.qlIndexFixing(ONIndex3M,I2318,TRUE,_xll.ohTrigger(RecalcTrigger,Trigger3M)),NA())</f>
        <v>1.6720538161737464E-2</v>
      </c>
      <c r="P2318" s="44">
        <f>IFERROR(_xll.qlIndexFixing(ONIndex6M,I2318,TRUE,_xll.ohTrigger(RecalcTrigger,Trigger6M)),NA())</f>
        <v>1.6843798606369642E-2</v>
      </c>
      <c r="Q2318" s="178">
        <f>IFERROR(_xll.qlIndexFixing(ONIndex1Y,I2318,TRUE,_xll.ohTrigger(RecalcTrigger,Trigger1Y)),NA())</f>
        <v>1.7040167071715739E-2</v>
      </c>
    </row>
    <row r="2319" spans="2:17" x14ac:dyDescent="0.2">
      <c r="B2319" s="39" t="s">
        <v>42</v>
      </c>
      <c r="D2319" s="42">
        <f>_xll.qlCalendarAdvance(Calendar,$D2318,B2319,"f",FALSE)</f>
        <v>55654</v>
      </c>
      <c r="E2319" s="172">
        <f>_xll.qlInterestRateIndexValueDate(IndexON,D2319)</f>
        <v>55654</v>
      </c>
      <c r="F2319" s="188">
        <f>IFERROR(_xll.qlIndexFixing(IndexON,D2319,TRUE,_xll.ohTrigger(RecalcTrigger,TriggerON)),NA())</f>
        <v>1.6053956909750644E-2</v>
      </c>
      <c r="H2319" s="42">
        <f>_xll.qlCalendarAdvance(Calendar,$H2318,B2319,"f",FALSE)</f>
        <v>55654</v>
      </c>
      <c r="I2319" s="172">
        <f>_xll.qlInterestRateIndexValueDate(Index1M,$H2319)</f>
        <v>55654</v>
      </c>
      <c r="J2319" s="177">
        <f>IFERROR(_xll.qlIndexFixing(Index1M,$H2319,TRUE,_xll.ohTrigger(RecalcTrigger,Trigger1M)),NA())</f>
        <v>1.6411953576009112E-2</v>
      </c>
      <c r="K2319" s="44">
        <f>IFERROR(_xll.qlIndexFixing(Index3M,H2319,TRUE,_xll.ohTrigger(RecalcTrigger,Trigger3M)),NA())</f>
        <v>1.6721844155654978E-2</v>
      </c>
      <c r="L2319" s="44">
        <f>IFERROR(_xll.qlIndexFixing(Index6M,$H2319,TRUE,_xll.ohTrigger(RecalcTrigger,Trigger6M)),NA())</f>
        <v>1.685003411064967E-2</v>
      </c>
      <c r="M2319" s="178">
        <f>IFERROR(_xll.qlIndexFixing(Index1Y,$H2319,TRUE,_xll.ohTrigger(RecalcTrigger,Trigger1Y)),NA())</f>
        <v>1.705594892802309E-2</v>
      </c>
      <c r="N2319" s="177">
        <f>IFERROR(_xll.qlIndexFixing(ONIndex1M,I2319,TRUE,_xll.ohTrigger(RecalcTrigger,Trigger1M)),NA())</f>
        <v>1.6411516705453488E-2</v>
      </c>
      <c r="O2319" s="44">
        <f>IFERROR(_xll.qlIndexFixing(ONIndex3M,I2319,TRUE,_xll.ohTrigger(RecalcTrigger,Trigger3M)),NA())</f>
        <v>1.6716032304686657E-2</v>
      </c>
      <c r="P2319" s="44">
        <f>IFERROR(_xll.qlIndexFixing(ONIndex6M,I2319,TRUE,_xll.ohTrigger(RecalcTrigger,Trigger6M)),NA())</f>
        <v>1.6839123907141929E-2</v>
      </c>
      <c r="Q2319" s="178">
        <f>IFERROR(_xll.qlIndexFixing(ONIndex1Y,I2319,TRUE,_xll.ohTrigger(RecalcTrigger,Trigger1Y)),NA())</f>
        <v>1.7035270410390435E-2</v>
      </c>
    </row>
    <row r="2320" spans="2:17" x14ac:dyDescent="0.2">
      <c r="B2320" s="39" t="s">
        <v>42</v>
      </c>
      <c r="D2320" s="42">
        <f>_xll.qlCalendarAdvance(Calendar,$D2319,B2320,"f",FALSE)</f>
        <v>55661</v>
      </c>
      <c r="E2320" s="172">
        <f>_xll.qlInterestRateIndexValueDate(IndexON,D2320)</f>
        <v>55661</v>
      </c>
      <c r="F2320" s="188">
        <f>IFERROR(_xll.qlIndexFixing(IndexON,D2320,TRUE,_xll.ohTrigger(RecalcTrigger,TriggerON)),NA())</f>
        <v>1.6049475419831483E-2</v>
      </c>
      <c r="H2320" s="42">
        <f>_xll.qlCalendarAdvance(Calendar,$H2319,B2320,"f",FALSE)</f>
        <v>55661</v>
      </c>
      <c r="I2320" s="172">
        <f>_xll.qlInterestRateIndexValueDate(Index1M,$H2320)</f>
        <v>55661</v>
      </c>
      <c r="J2320" s="177">
        <f>IFERROR(_xll.qlIndexFixing(Index1M,$H2320,TRUE,_xll.ohTrigger(RecalcTrigger,Trigger1M)),NA())</f>
        <v>1.6406987484790997E-2</v>
      </c>
      <c r="K2320" s="44">
        <f>IFERROR(_xll.qlIndexFixing(Index3M,H2320,TRUE,_xll.ohTrigger(RecalcTrigger,Trigger3M)),NA())</f>
        <v>1.6717400688939375E-2</v>
      </c>
      <c r="L2320" s="44">
        <f>IFERROR(_xll.qlIndexFixing(Index6M,$H2320,TRUE,_xll.ohTrigger(RecalcTrigger,Trigger6M)),NA())</f>
        <v>1.6845465552364838E-2</v>
      </c>
      <c r="M2320" s="178">
        <f>IFERROR(_xll.qlIndexFixing(Index1Y,$H2320,TRUE,_xll.ohTrigger(RecalcTrigger,Trigger1Y)),NA())</f>
        <v>1.7051238910998912E-2</v>
      </c>
      <c r="N2320" s="177">
        <f>IFERROR(_xll.qlIndexFixing(ONIndex1M,I2320,TRUE,_xll.ohTrigger(RecalcTrigger,Trigger1M)),NA())</f>
        <v>1.6406538282532912E-2</v>
      </c>
      <c r="O2320" s="44">
        <f>IFERROR(_xll.qlIndexFixing(ONIndex3M,I2320,TRUE,_xll.ohTrigger(RecalcTrigger,Trigger3M)),NA())</f>
        <v>1.6711537225737594E-2</v>
      </c>
      <c r="P2320" s="44">
        <f>IFERROR(_xll.qlIndexFixing(ONIndex6M,I2320,TRUE,_xll.ohTrigger(RecalcTrigger,Trigger6M)),NA())</f>
        <v>1.6834459470399521E-2</v>
      </c>
      <c r="Q2320" s="178">
        <f>IFERROR(_xll.qlIndexFixing(ONIndex1Y,I2320,TRUE,_xll.ohTrigger(RecalcTrigger,Trigger1Y)),NA())</f>
        <v>1.7030383578844344E-2</v>
      </c>
    </row>
    <row r="2321" spans="2:17" x14ac:dyDescent="0.2">
      <c r="B2321" s="39" t="s">
        <v>42</v>
      </c>
      <c r="D2321" s="42">
        <f>_xll.qlCalendarAdvance(Calendar,$D2320,B2321,"f",FALSE)</f>
        <v>55668</v>
      </c>
      <c r="E2321" s="172">
        <f>_xll.qlInterestRateIndexValueDate(IndexON,D2321)</f>
        <v>55668</v>
      </c>
      <c r="F2321" s="188">
        <f>IFERROR(_xll.qlIndexFixing(IndexON,D2321,TRUE,_xll.ohTrigger(RecalcTrigger,TriggerON)),NA())</f>
        <v>1.6045003267416424E-2</v>
      </c>
      <c r="H2321" s="42">
        <f>_xll.qlCalendarAdvance(Calendar,$H2320,B2321,"f",FALSE)</f>
        <v>55668</v>
      </c>
      <c r="I2321" s="172">
        <f>_xll.qlInterestRateIndexValueDate(Index1M,$H2321)</f>
        <v>55668</v>
      </c>
      <c r="J2321" s="177">
        <f>IFERROR(_xll.qlIndexFixing(Index1M,$H2321,TRUE,_xll.ohTrigger(RecalcTrigger,Trigger1M)),NA())</f>
        <v>1.6401985034031417E-2</v>
      </c>
      <c r="K2321" s="44">
        <f>IFERROR(_xll.qlIndexFixing(Index3M,H2321,TRUE,_xll.ohTrigger(RecalcTrigger,Trigger3M)),NA())</f>
        <v>1.6712968050081767E-2</v>
      </c>
      <c r="L2321" s="44">
        <f>IFERROR(_xll.qlIndexFixing(Index6M,$H2321,TRUE,_xll.ohTrigger(RecalcTrigger,Trigger6M)),NA())</f>
        <v>1.684090735354556E-2</v>
      </c>
      <c r="M2321" s="178">
        <f>IFERROR(_xll.qlIndexFixing(Index1Y,$H2321,TRUE,_xll.ohTrigger(RecalcTrigger,Trigger1Y)),NA())</f>
        <v>1.7046538912664388E-2</v>
      </c>
      <c r="N2321" s="177">
        <f>IFERROR(_xll.qlIndexFixing(ONIndex1M,I2321,TRUE,_xll.ohTrigger(RecalcTrigger,Trigger1M)),NA())</f>
        <v>1.6401568375793429E-2</v>
      </c>
      <c r="O2321" s="44">
        <f>IFERROR(_xll.qlIndexFixing(ONIndex3M,I2321,TRUE,_xll.ohTrigger(RecalcTrigger,Trigger3M)),NA())</f>
        <v>1.6707052924890275E-2</v>
      </c>
      <c r="P2321" s="44">
        <f>IFERROR(_xll.qlIndexFixing(ONIndex6M,I2321,TRUE,_xll.ohTrigger(RecalcTrigger,Trigger6M)),NA())</f>
        <v>1.6829805295980327E-2</v>
      </c>
      <c r="Q2321" s="178">
        <f>IFERROR(_xll.qlIndexFixing(ONIndex1Y,I2321,TRUE,_xll.ohTrigger(RecalcTrigger,Trigger1Y)),NA())</f>
        <v>1.7025506577158511E-2</v>
      </c>
    </row>
    <row r="2322" spans="2:17" x14ac:dyDescent="0.2">
      <c r="B2322" s="39" t="s">
        <v>42</v>
      </c>
      <c r="D2322" s="42">
        <f>_xll.qlCalendarAdvance(Calendar,$D2321,B2322,"f",FALSE)</f>
        <v>55675</v>
      </c>
      <c r="E2322" s="172">
        <f>_xll.qlInterestRateIndexValueDate(IndexON,D2322)</f>
        <v>55675</v>
      </c>
      <c r="F2322" s="188">
        <f>IFERROR(_xll.qlIndexFixing(IndexON,D2322,TRUE,_xll.ohTrigger(RecalcTrigger,TriggerON)),NA())</f>
        <v>1.6040540452667562E-2</v>
      </c>
      <c r="H2322" s="42">
        <f>_xll.qlCalendarAdvance(Calendar,$H2321,B2322,"f",FALSE)</f>
        <v>55675</v>
      </c>
      <c r="I2322" s="172">
        <f>_xll.qlInterestRateIndexValueDate(Index1M,$H2322)</f>
        <v>55675</v>
      </c>
      <c r="J2322" s="177">
        <f>IFERROR(_xll.qlIndexFixing(Index1M,$H2322,TRUE,_xll.ohTrigger(RecalcTrigger,Trigger1M)),NA())</f>
        <v>1.6397034842928981E-2</v>
      </c>
      <c r="K2322" s="44">
        <f>IFERROR(_xll.qlIndexFixing(Index3M,H2322,TRUE,_xll.ohTrigger(RecalcTrigger,Trigger3M)),NA())</f>
        <v>1.6708546239045156E-2</v>
      </c>
      <c r="L2322" s="44">
        <f>IFERROR(_xll.qlIndexFixing(Index6M,$H2322,TRUE,_xll.ohTrigger(RecalcTrigger,Trigger6M)),NA())</f>
        <v>1.683629356620012E-2</v>
      </c>
      <c r="M2322" s="178">
        <f>IFERROR(_xll.qlIndexFixing(Index1Y,$H2322,TRUE,_xll.ohTrigger(RecalcTrigger,Trigger1Y)),NA())</f>
        <v>1.7041848932880521E-2</v>
      </c>
      <c r="N2322" s="177">
        <f>IFERROR(_xll.qlIndexFixing(ONIndex1M,I2322,TRUE,_xll.ohTrigger(RecalcTrigger,Trigger1M)),NA())</f>
        <v>1.6396606985478179E-2</v>
      </c>
      <c r="O2322" s="44">
        <f>IFERROR(_xll.qlIndexFixing(ONIndex3M,I2322,TRUE,_xll.ohTrigger(RecalcTrigger,Trigger3M)),NA())</f>
        <v>1.6702579401982609E-2</v>
      </c>
      <c r="P2322" s="44">
        <f>IFERROR(_xll.qlIndexFixing(ONIndex6M,I2322,TRUE,_xll.ohTrigger(RecalcTrigger,Trigger6M)),NA())</f>
        <v>1.6825161384127485E-2</v>
      </c>
      <c r="Q2322" s="178">
        <f>IFERROR(_xll.qlIndexFixing(ONIndex1Y,I2322,TRUE,_xll.ohTrigger(RecalcTrigger,Trigger1Y)),NA())</f>
        <v>1.7020639405413984E-2</v>
      </c>
    </row>
    <row r="2323" spans="2:17" x14ac:dyDescent="0.2">
      <c r="B2323" s="39" t="s">
        <v>42</v>
      </c>
      <c r="D2323" s="42">
        <f>_xll.qlCalendarAdvance(Calendar,$D2322,B2323,"f",FALSE)</f>
        <v>55682</v>
      </c>
      <c r="E2323" s="172">
        <f>_xll.qlInterestRateIndexValueDate(IndexON,D2323)</f>
        <v>55682</v>
      </c>
      <c r="F2323" s="188">
        <f>IFERROR(_xll.qlIndexFixing(IndexON,D2323,TRUE,_xll.ohTrigger(RecalcTrigger,TriggerON)),NA())</f>
        <v>1.6036086975341757E-2</v>
      </c>
      <c r="H2323" s="42">
        <f>_xll.qlCalendarAdvance(Calendar,$H2322,B2323,"f",FALSE)</f>
        <v>55682</v>
      </c>
      <c r="I2323" s="172">
        <f>_xll.qlInterestRateIndexValueDate(Index1M,$H2323)</f>
        <v>55682</v>
      </c>
      <c r="J2323" s="177">
        <f>IFERROR(_xll.qlIndexFixing(Index1M,$H2323,TRUE,_xll.ohTrigger(RecalcTrigger,Trigger1M)),NA())</f>
        <v>1.6392093181096617E-2</v>
      </c>
      <c r="K2323" s="44">
        <f>IFERROR(_xll.qlIndexFixing(Index3M,H2323,TRUE,_xll.ohTrigger(RecalcTrigger,Trigger3M)),NA())</f>
        <v>1.6704135255795179E-2</v>
      </c>
      <c r="L2323" s="44">
        <f>IFERROR(_xll.qlIndexFixing(Index6M,$H2323,TRUE,_xll.ohTrigger(RecalcTrigger,Trigger6M)),NA())</f>
        <v>1.6831755554582144E-2</v>
      </c>
      <c r="M2323" s="178">
        <f>IFERROR(_xll.qlIndexFixing(Index1Y,$H2323,TRUE,_xll.ohTrigger(RecalcTrigger,Trigger1Y)),NA())</f>
        <v>1.7037168971508754E-2</v>
      </c>
      <c r="N2323" s="177">
        <f>IFERROR(_xll.qlIndexFixing(ONIndex1M,I2323,TRUE,_xll.ohTrigger(RecalcTrigger,Trigger1M)),NA())</f>
        <v>1.6391654111262977E-2</v>
      </c>
      <c r="O2323" s="44">
        <f>IFERROR(_xll.qlIndexFixing(ONIndex3M,I2323,TRUE,_xll.ohTrigger(RecalcTrigger,Trigger3M)),NA())</f>
        <v>1.6698116657176687E-2</v>
      </c>
      <c r="P2323" s="44">
        <f>IFERROR(_xll.qlIndexFixing(ONIndex6M,I2323,TRUE,_xll.ohTrigger(RecalcTrigger,Trigger6M)),NA())</f>
        <v>1.6820527734678903E-2</v>
      </c>
      <c r="Q2323" s="178">
        <f>IFERROR(_xll.qlIndexFixing(ONIndex1Y,I2323,TRUE,_xll.ohTrigger(RecalcTrigger,Trigger1Y)),NA())</f>
        <v>1.7015782063367624E-2</v>
      </c>
    </row>
    <row r="2324" spans="2:17" x14ac:dyDescent="0.2">
      <c r="B2324" s="39" t="s">
        <v>42</v>
      </c>
      <c r="D2324" s="42">
        <f>_xll.qlCalendarAdvance(Calendar,$D2323,B2324,"f",FALSE)</f>
        <v>55689</v>
      </c>
      <c r="E2324" s="172">
        <f>_xll.qlInterestRateIndexValueDate(IndexON,D2324)</f>
        <v>55689</v>
      </c>
      <c r="F2324" s="188">
        <f>IFERROR(_xll.qlIndexFixing(IndexON,D2324,TRUE,_xll.ohTrigger(RecalcTrigger,TriggerON)),NA())</f>
        <v>1.6031642835601101E-2</v>
      </c>
      <c r="H2324" s="42">
        <f>_xll.qlCalendarAdvance(Calendar,$H2323,B2324,"f",FALSE)</f>
        <v>55689</v>
      </c>
      <c r="I2324" s="172">
        <f>_xll.qlInterestRateIndexValueDate(Index1M,$H2324)</f>
        <v>55689</v>
      </c>
      <c r="J2324" s="177">
        <f>IFERROR(_xll.qlIndexFixing(Index1M,$H2324,TRUE,_xll.ohTrigger(RecalcTrigger,Trigger1M)),NA())</f>
        <v>1.6387160048526216E-2</v>
      </c>
      <c r="K2324" s="44">
        <f>IFERROR(_xll.qlIndexFixing(Index3M,H2324,TRUE,_xll.ohTrigger(RecalcTrigger,Trigger3M)),NA())</f>
        <v>1.6699735100294846E-2</v>
      </c>
      <c r="L2324" s="44">
        <f>IFERROR(_xll.qlIndexFixing(Index6M,$H2324,TRUE,_xll.ohTrigger(RecalcTrigger,Trigger6M)),NA())</f>
        <v>1.682722790169127E-2</v>
      </c>
      <c r="M2324" s="178">
        <f>IFERROR(_xll.qlIndexFixing(Index1Y,$H2324,TRUE,_xll.ohTrigger(RecalcTrigger,Trigger1Y)),NA())</f>
        <v>1.7032499028411419E-2</v>
      </c>
      <c r="N2324" s="177">
        <f>IFERROR(_xll.qlIndexFixing(ONIndex1M,I2324,TRUE,_xll.ohTrigger(RecalcTrigger,Trigger1M)),NA())</f>
        <v>1.6386709753228867E-2</v>
      </c>
      <c r="O2324" s="44">
        <f>IFERROR(_xll.qlIndexFixing(ONIndex3M,I2324,TRUE,_xll.ohTrigger(RecalcTrigger,Trigger3M)),NA())</f>
        <v>1.6693664690391463E-2</v>
      </c>
      <c r="P2324" s="44">
        <f>IFERROR(_xll.qlIndexFixing(ONIndex6M,I2324,TRUE,_xll.ohTrigger(RecalcTrigger,Trigger6M)),NA())</f>
        <v>1.681590434763458E-2</v>
      </c>
      <c r="Q2324" s="178">
        <f>IFERROR(_xll.qlIndexFixing(ONIndex1Y,I2324,TRUE,_xll.ohTrigger(RecalcTrigger,Trigger1Y)),NA())</f>
        <v>1.7010934551181522E-2</v>
      </c>
    </row>
    <row r="2325" spans="2:17" x14ac:dyDescent="0.2">
      <c r="B2325" s="39" t="s">
        <v>42</v>
      </c>
      <c r="D2325" s="42">
        <f>_xll.qlCalendarAdvance(Calendar,$D2324,B2325,"f",FALSE)</f>
        <v>55696</v>
      </c>
      <c r="E2325" s="172">
        <f>_xll.qlInterestRateIndexValueDate(IndexON,D2325)</f>
        <v>55696</v>
      </c>
      <c r="F2325" s="188">
        <f>IFERROR(_xll.qlIndexFixing(IndexON,D2325,TRUE,_xll.ohTrigger(RecalcTrigger,TriggerON)),NA())</f>
        <v>1.6027208033364548E-2</v>
      </c>
      <c r="H2325" s="42">
        <f>_xll.qlCalendarAdvance(Calendar,$H2324,B2325,"f",FALSE)</f>
        <v>55696</v>
      </c>
      <c r="I2325" s="172">
        <f>_xll.qlInterestRateIndexValueDate(Index1M,$H2325)</f>
        <v>55696</v>
      </c>
      <c r="J2325" s="177">
        <f>IFERROR(_xll.qlIndexFixing(Index1M,$H2325,TRUE,_xll.ohTrigger(RecalcTrigger,Trigger1M)),NA())</f>
        <v>1.638223544520697E-2</v>
      </c>
      <c r="K2325" s="44">
        <f>IFERROR(_xll.qlIndexFixing(Index3M,H2325,TRUE,_xll.ohTrigger(RecalcTrigger,Trigger3M)),NA())</f>
        <v>1.669534577250803E-2</v>
      </c>
      <c r="L2325" s="44">
        <f>IFERROR(_xll.qlIndexFixing(Index6M,$H2325,TRUE,_xll.ohTrigger(RecalcTrigger,Trigger6M)),NA())</f>
        <v>1.6822778151520598E-2</v>
      </c>
      <c r="M2325" s="178">
        <f>IFERROR(_xll.qlIndexFixing(Index1Y,$H2325,TRUE,_xll.ohTrigger(RecalcTrigger,Trigger1Y)),NA())</f>
        <v>1.7027839103450404E-2</v>
      </c>
      <c r="N2325" s="177">
        <f>IFERROR(_xll.qlIndexFixing(ONIndex1M,I2325,TRUE,_xll.ohTrigger(RecalcTrigger,Trigger1M)),NA())</f>
        <v>1.6381773911456898E-2</v>
      </c>
      <c r="O2325" s="44">
        <f>IFERROR(_xll.qlIndexFixing(ONIndex3M,I2325,TRUE,_xll.ohTrigger(RecalcTrigger,Trigger3M)),NA())</f>
        <v>1.6689223501626937E-2</v>
      </c>
      <c r="P2325" s="44">
        <f>IFERROR(_xll.qlIndexFixing(ONIndex6M,I2325,TRUE,_xll.ohTrigger(RecalcTrigger,Trigger6M)),NA())</f>
        <v>1.6811291223075564E-2</v>
      </c>
      <c r="Q2325" s="178">
        <f>IFERROR(_xll.qlIndexFixing(ONIndex1Y,I2325,TRUE,_xll.ohTrigger(RecalcTrigger,Trigger1Y)),NA())</f>
        <v>1.700609686885568E-2</v>
      </c>
    </row>
    <row r="2326" spans="2:17" x14ac:dyDescent="0.2">
      <c r="B2326" s="39" t="s">
        <v>42</v>
      </c>
      <c r="D2326" s="42">
        <f>_xll.qlCalendarAdvance(Calendar,$D2325,B2326,"f",FALSE)</f>
        <v>55703</v>
      </c>
      <c r="E2326" s="172">
        <f>_xll.qlInterestRateIndexValueDate(IndexON,D2326)</f>
        <v>55703</v>
      </c>
      <c r="F2326" s="188">
        <f>IFERROR(_xll.qlIndexFixing(IndexON,D2326,TRUE,_xll.ohTrigger(RecalcTrigger,TriggerON)),NA())</f>
        <v>1.6022782568875238E-2</v>
      </c>
      <c r="H2326" s="42">
        <f>_xll.qlCalendarAdvance(Calendar,$H2325,B2326,"f",FALSE)</f>
        <v>55703</v>
      </c>
      <c r="I2326" s="172">
        <f>_xll.qlInterestRateIndexValueDate(Index1M,$H2326)</f>
        <v>55703</v>
      </c>
      <c r="J2326" s="177">
        <f>IFERROR(_xll.qlIndexFixing(Index1M,$H2326,TRUE,_xll.ohTrigger(RecalcTrigger,Trigger1M)),NA())</f>
        <v>1.6377370080548171E-2</v>
      </c>
      <c r="K2326" s="44">
        <f>IFERROR(_xll.qlIndexFixing(Index3M,H2326,TRUE,_xll.ohTrigger(RecalcTrigger,Trigger3M)),NA())</f>
        <v>1.6690967272399496E-2</v>
      </c>
      <c r="L2326" s="44">
        <f>IFERROR(_xll.qlIndexFixing(Index6M,$H2326,TRUE,_xll.ohTrigger(RecalcTrigger,Trigger6M)),NA())</f>
        <v>1.6818271748974586E-2</v>
      </c>
      <c r="M2326" s="178">
        <f>IFERROR(_xll.qlIndexFixing(Index1Y,$H2326,TRUE,_xll.ohTrigger(RecalcTrigger,Trigger1Y)),NA())</f>
        <v>1.7023189196488264E-2</v>
      </c>
      <c r="N2326" s="177">
        <f>IFERROR(_xll.qlIndexFixing(ONIndex1M,I2326,TRUE,_xll.ohTrigger(RecalcTrigger,Trigger1M)),NA())</f>
        <v>1.6376846585947069E-2</v>
      </c>
      <c r="O2326" s="44">
        <f>IFERROR(_xll.qlIndexFixing(ONIndex3M,I2326,TRUE,_xll.ohTrigger(RecalcTrigger,Trigger3M)),NA())</f>
        <v>1.6684793091045202E-2</v>
      </c>
      <c r="P2326" s="44">
        <f>IFERROR(_xll.qlIndexFixing(ONIndex6M,I2326,TRUE,_xll.ohTrigger(RecalcTrigger,Trigger6M)),NA())</f>
        <v>1.6806688361001854E-2</v>
      </c>
      <c r="Q2326" s="178">
        <f>IFERROR(_xll.qlIndexFixing(ONIndex1Y,I2326,TRUE,_xll.ohTrigger(RecalcTrigger,Trigger1Y)),NA())</f>
        <v>1.700126901655219E-2</v>
      </c>
    </row>
    <row r="2327" spans="2:17" x14ac:dyDescent="0.2">
      <c r="B2327" s="39" t="s">
        <v>42</v>
      </c>
      <c r="D2327" s="42">
        <f>_xll.qlCalendarAdvance(Calendar,$D2326,B2327,"f",FALSE)</f>
        <v>55710</v>
      </c>
      <c r="E2327" s="172">
        <f>_xll.qlInterestRateIndexValueDate(IndexON,D2327)</f>
        <v>55710</v>
      </c>
      <c r="F2327" s="188">
        <f>IFERROR(_xll.qlIndexFixing(IndexON,D2327,TRUE,_xll.ohTrigger(RecalcTrigger,TriggerON)),NA())</f>
        <v>1.6018366441727938E-2</v>
      </c>
      <c r="H2327" s="42">
        <f>_xll.qlCalendarAdvance(Calendar,$H2326,B2327,"f",FALSE)</f>
        <v>55710</v>
      </c>
      <c r="I2327" s="172">
        <f>_xll.qlInterestRateIndexValueDate(Index1M,$H2327)</f>
        <v>55710</v>
      </c>
      <c r="J2327" s="177">
        <f>IFERROR(_xll.qlIndexFixing(Index1M,$H2327,TRUE,_xll.ohTrigger(RecalcTrigger,Trigger1M)),NA())</f>
        <v>1.6372463703583834E-2</v>
      </c>
      <c r="K2327" s="44">
        <f>IFERROR(_xll.qlIndexFixing(Index3M,H2327,TRUE,_xll.ohTrigger(RecalcTrigger,Trigger3M)),NA())</f>
        <v>1.6686599599934009E-2</v>
      </c>
      <c r="L2327" s="44">
        <f>IFERROR(_xll.qlIndexFixing(Index6M,$H2327,TRUE,_xll.ohTrigger(RecalcTrigger,Trigger6M)),NA())</f>
        <v>1.6813775705472593E-2</v>
      </c>
      <c r="M2327" s="178">
        <f>IFERROR(_xll.qlIndexFixing(Index1Y,$H2327,TRUE,_xll.ohTrigger(RecalcTrigger,Trigger1Y)),NA())</f>
        <v>1.7018549307387998E-2</v>
      </c>
      <c r="N2327" s="177">
        <f>IFERROR(_xll.qlIndexFixing(ONIndex1M,I2327,TRUE,_xll.ohTrigger(RecalcTrigger,Trigger1M)),NA())</f>
        <v>1.637192777669938E-2</v>
      </c>
      <c r="O2327" s="44">
        <f>IFERROR(_xll.qlIndexFixing(ONIndex3M,I2327,TRUE,_xll.ohTrigger(RecalcTrigger,Trigger3M)),NA())</f>
        <v>1.6680373458403119E-2</v>
      </c>
      <c r="P2327" s="44">
        <f>IFERROR(_xll.qlIndexFixing(ONIndex6M,I2327,TRUE,_xll.ohTrigger(RecalcTrigger,Trigger6M)),NA())</f>
        <v>1.6802095761332403E-2</v>
      </c>
      <c r="Q2327" s="178">
        <f>IFERROR(_xll.qlIndexFixing(ONIndex1Y,I2327,TRUE,_xll.ohTrigger(RecalcTrigger,Trigger1Y)),NA())</f>
        <v>1.6996450993865819E-2</v>
      </c>
    </row>
    <row r="2328" spans="2:17" x14ac:dyDescent="0.2">
      <c r="B2328" s="39" t="s">
        <v>42</v>
      </c>
      <c r="D2328" s="42">
        <f>_xll.qlCalendarAdvance(Calendar,$D2327,B2328,"f",FALSE)</f>
        <v>55717</v>
      </c>
      <c r="E2328" s="172">
        <f>_xll.qlInterestRateIndexValueDate(IndexON,D2328)</f>
        <v>55717</v>
      </c>
      <c r="F2328" s="188">
        <f>IFERROR(_xll.qlIndexFixing(IndexON,D2328,TRUE,_xll.ohTrigger(RecalcTrigger,TriggerON)),NA())</f>
        <v>1.6013959652165788E-2</v>
      </c>
      <c r="H2328" s="42">
        <f>_xll.qlCalendarAdvance(Calendar,$H2327,B2328,"f",FALSE)</f>
        <v>55717</v>
      </c>
      <c r="I2328" s="172">
        <f>_xll.qlInterestRateIndexValueDate(Index1M,$H2328)</f>
        <v>55717</v>
      </c>
      <c r="J2328" s="177">
        <f>IFERROR(_xll.qlIndexFixing(Index1M,$H2328,TRUE,_xll.ohTrigger(RecalcTrigger,Trigger1M)),NA())</f>
        <v>1.6367565857180164E-2</v>
      </c>
      <c r="K2328" s="44">
        <f>IFERROR(_xll.qlIndexFixing(Index3M,H2328,TRUE,_xll.ohTrigger(RecalcTrigger,Trigger3M)),NA())</f>
        <v>1.6682242755074569E-2</v>
      </c>
      <c r="L2328" s="44">
        <f>IFERROR(_xll.qlIndexFixing(Index6M,$H2328,TRUE,_xll.ohTrigger(RecalcTrigger,Trigger6M)),NA())</f>
        <v>1.6809290020944587E-2</v>
      </c>
      <c r="M2328" s="178">
        <f>IFERROR(_xll.qlIndexFixing(Index1Y,$H2328,TRUE,_xll.ohTrigger(RecalcTrigger,Trigger1Y)),NA())</f>
        <v>1.7013919436012381E-2</v>
      </c>
      <c r="N2328" s="177">
        <f>IFERROR(_xll.qlIndexFixing(ONIndex1M,I2328,TRUE,_xll.ohTrigger(RecalcTrigger,Trigger1M)),NA())</f>
        <v>1.636701748371383E-2</v>
      </c>
      <c r="O2328" s="44">
        <f>IFERROR(_xll.qlIndexFixing(ONIndex3M,I2328,TRUE,_xll.ohTrigger(RecalcTrigger,Trigger3M)),NA())</f>
        <v>1.6675964603862781E-2</v>
      </c>
      <c r="P2328" s="44">
        <f>IFERROR(_xll.qlIndexFixing(ONIndex6M,I2328,TRUE,_xll.ohTrigger(RecalcTrigger,Trigger6M)),NA())</f>
        <v>1.6797513423986166E-2</v>
      </c>
      <c r="Q2328" s="178">
        <f>IFERROR(_xll.qlIndexFixing(ONIndex1Y,I2328,TRUE,_xll.ohTrigger(RecalcTrigger,Trigger1Y)),NA())</f>
        <v>1.6991642801039708E-2</v>
      </c>
    </row>
    <row r="2329" spans="2:17" x14ac:dyDescent="0.2">
      <c r="B2329" s="39" t="s">
        <v>42</v>
      </c>
      <c r="D2329" s="42">
        <f>_xll.qlCalendarAdvance(Calendar,$D2328,B2329,"f",FALSE)</f>
        <v>55724</v>
      </c>
      <c r="E2329" s="172">
        <f>_xll.qlInterestRateIndexValueDate(IndexON,D2329)</f>
        <v>55724</v>
      </c>
      <c r="F2329" s="188">
        <f>IFERROR(_xll.qlIndexFixing(IndexON,D2329,TRUE,_xll.ohTrigger(RecalcTrigger,TriggerON)),NA())</f>
        <v>1.6009562200188787E-2</v>
      </c>
      <c r="H2329" s="42">
        <f>_xll.qlCalendarAdvance(Calendar,$H2328,B2329,"f",FALSE)</f>
        <v>55724</v>
      </c>
      <c r="I2329" s="172">
        <f>_xll.qlInterestRateIndexValueDate(Index1M,$H2329)</f>
        <v>55724</v>
      </c>
      <c r="J2329" s="177">
        <f>IFERROR(_xll.qlIndexFixing(Index1M,$H2329,TRUE,_xll.ohTrigger(RecalcTrigger,Trigger1M)),NA())</f>
        <v>1.636269468919652E-2</v>
      </c>
      <c r="K2329" s="44">
        <f>IFERROR(_xll.qlIndexFixing(Index3M,H2329,TRUE,_xll.ohTrigger(RecalcTrigger,Trigger3M)),NA())</f>
        <v>1.6677896737787697E-2</v>
      </c>
      <c r="L2329" s="44">
        <f>IFERROR(_xll.qlIndexFixing(Index6M,$H2329,TRUE,_xll.ohTrigger(RecalcTrigger,Trigger6M)),NA())</f>
        <v>1.6804814695321413E-2</v>
      </c>
      <c r="M2329" s="178">
        <f>IFERROR(_xll.qlIndexFixing(Index1Y,$H2329,TRUE,_xll.ohTrigger(RecalcTrigger,Trigger1Y)),NA())</f>
        <v>1.7009299582224857E-2</v>
      </c>
      <c r="N2329" s="177">
        <f>IFERROR(_xll.qlIndexFixing(ONIndex1M,I2329,TRUE,_xll.ohTrigger(RecalcTrigger,Trigger1M)),NA())</f>
        <v>1.6362115706990421E-2</v>
      </c>
      <c r="O2329" s="44">
        <f>IFERROR(_xll.qlIndexFixing(ONIndex3M,I2329,TRUE,_xll.ohTrigger(RecalcTrigger,Trigger3M)),NA())</f>
        <v>1.6671566527424186E-2</v>
      </c>
      <c r="P2329" s="44">
        <f>IFERROR(_xll.qlIndexFixing(ONIndex6M,I2329,TRUE,_xll.ohTrigger(RecalcTrigger,Trigger6M)),NA())</f>
        <v>1.6792941349287327E-2</v>
      </c>
      <c r="Q2329" s="178">
        <f>IFERROR(_xll.qlIndexFixing(ONIndex1Y,I2329,TRUE,_xll.ohTrigger(RecalcTrigger,Trigger1Y)),NA())</f>
        <v>1.6986844438154902E-2</v>
      </c>
    </row>
    <row r="2330" spans="2:17" x14ac:dyDescent="0.2">
      <c r="B2330" s="39" t="s">
        <v>42</v>
      </c>
      <c r="D2330" s="42">
        <f>_xll.qlCalendarAdvance(Calendar,$D2329,B2330,"f",FALSE)</f>
        <v>55731</v>
      </c>
      <c r="E2330" s="172">
        <f>_xll.qlInterestRateIndexValueDate(IndexON,D2330)</f>
        <v>55731</v>
      </c>
      <c r="F2330" s="188">
        <f>IFERROR(_xll.qlIndexFixing(IndexON,D2330,TRUE,_xll.ohTrigger(RecalcTrigger,TriggerON)),NA())</f>
        <v>1.600517408571589E-2</v>
      </c>
      <c r="H2330" s="42">
        <f>_xll.qlCalendarAdvance(Calendar,$H2329,B2330,"f",FALSE)</f>
        <v>55731</v>
      </c>
      <c r="I2330" s="172">
        <f>_xll.qlInterestRateIndexValueDate(Index1M,$H2330)</f>
        <v>55731</v>
      </c>
      <c r="J2330" s="177">
        <f>IFERROR(_xll.qlIndexFixing(Index1M,$H2330,TRUE,_xll.ohTrigger(RecalcTrigger,Trigger1M)),NA())</f>
        <v>1.6357740367018796E-2</v>
      </c>
      <c r="K2330" s="44">
        <f>IFERROR(_xll.qlIndexFixing(Index3M,H2330,TRUE,_xll.ohTrigger(RecalcTrigger,Trigger3M)),NA())</f>
        <v>1.6673561548035516E-2</v>
      </c>
      <c r="L2330" s="44">
        <f>IFERROR(_xll.qlIndexFixing(Index6M,$H2330,TRUE,_xll.ohTrigger(RecalcTrigger,Trigger6M)),NA())</f>
        <v>1.6800349728533479E-2</v>
      </c>
      <c r="M2330" s="178">
        <f>IFERROR(_xll.qlIndexFixing(Index1Y,$H2330,TRUE,_xll.ohTrigger(RecalcTrigger,Trigger1Y)),NA())</f>
        <v>1.7004689745889312E-2</v>
      </c>
      <c r="N2330" s="177">
        <f>IFERROR(_xll.qlIndexFixing(ONIndex1M,I2330,TRUE,_xll.ohTrigger(RecalcTrigger,Trigger1M)),NA())</f>
        <v>1.6357222446448105E-2</v>
      </c>
      <c r="O2330" s="44">
        <f>IFERROR(_xll.qlIndexFixing(ONIndex3M,I2330,TRUE,_xll.ohTrigger(RecalcTrigger,Trigger3M)),NA())</f>
        <v>1.6667179228844198E-2</v>
      </c>
      <c r="P2330" s="44">
        <f>IFERROR(_xll.qlIndexFixing(ONIndex6M,I2330,TRUE,_xll.ohTrigger(RecalcTrigger,Trigger6M)),NA())</f>
        <v>1.6788379536911702E-2</v>
      </c>
      <c r="Q2330" s="178">
        <f>IFERROR(_xll.qlIndexFixing(ONIndex1Y,I2330,TRUE,_xll.ohTrigger(RecalcTrigger,Trigger1Y)),NA())</f>
        <v>1.6982055905130355E-2</v>
      </c>
    </row>
    <row r="2331" spans="2:17" x14ac:dyDescent="0.2">
      <c r="B2331" s="39" t="s">
        <v>42</v>
      </c>
      <c r="D2331" s="42">
        <f>_xll.qlCalendarAdvance(Calendar,$D2330,B2331,"f",FALSE)</f>
        <v>55738</v>
      </c>
      <c r="E2331" s="172">
        <f>_xll.qlInterestRateIndexValueDate(IndexON,D2331)</f>
        <v>55738</v>
      </c>
      <c r="F2331" s="188">
        <f>IFERROR(_xll.qlIndexFixing(IndexON,D2331,TRUE,_xll.ohTrigger(RecalcTrigger,TriggerON)),NA())</f>
        <v>1.6000795308747096E-2</v>
      </c>
      <c r="H2331" s="42">
        <f>_xll.qlCalendarAdvance(Calendar,$H2330,B2331,"f",FALSE)</f>
        <v>55738</v>
      </c>
      <c r="I2331" s="172">
        <f>_xll.qlInterestRateIndexValueDate(Index1M,$H2331)</f>
        <v>55738</v>
      </c>
      <c r="J2331" s="177">
        <f>IFERROR(_xll.qlIndexFixing(Index1M,$H2331,TRUE,_xll.ohTrigger(RecalcTrigger,Trigger1M)),NA())</f>
        <v>1.6352923501230014E-2</v>
      </c>
      <c r="K2331" s="44">
        <f>IFERROR(_xll.qlIndexFixing(Index3M,H2331,TRUE,_xll.ohTrigger(RecalcTrigger,Trigger3M)),NA())</f>
        <v>1.6669237185784551E-2</v>
      </c>
      <c r="L2331" s="44">
        <f>IFERROR(_xll.qlIndexFixing(Index6M,$H2331,TRUE,_xll.ohTrigger(RecalcTrigger,Trigger6M)),NA())</f>
        <v>1.6795895120510749E-2</v>
      </c>
      <c r="M2331" s="178">
        <f>IFERROR(_xll.qlIndexFixing(Index1Y,$H2331,TRUE,_xll.ohTrigger(RecalcTrigger,Trigger1Y)),NA())</f>
        <v>1.7000089926869411E-2</v>
      </c>
      <c r="N2331" s="177">
        <f>IFERROR(_xll.qlIndexFixing(ONIndex1M,I2331,TRUE,_xll.ohTrigger(RecalcTrigger,Trigger1M)),NA())</f>
        <v>1.6352337702086883E-2</v>
      </c>
      <c r="O2331" s="44">
        <f>IFERROR(_xll.qlIndexFixing(ONIndex3M,I2331,TRUE,_xll.ohTrigger(RecalcTrigger,Trigger3M)),NA())</f>
        <v>1.6662802708365954E-2</v>
      </c>
      <c r="P2331" s="44">
        <f>IFERROR(_xll.qlIndexFixing(ONIndex6M,I2331,TRUE,_xll.ohTrigger(RecalcTrigger,Trigger6M)),NA())</f>
        <v>1.6783827986940336E-2</v>
      </c>
      <c r="Q2331" s="178">
        <f>IFERROR(_xll.qlIndexFixing(ONIndex1Y,I2331,TRUE,_xll.ohTrigger(RecalcTrigger,Trigger1Y)),NA())</f>
        <v>1.6977277201803975E-2</v>
      </c>
    </row>
    <row r="2332" spans="2:17" x14ac:dyDescent="0.2">
      <c r="B2332" s="39" t="s">
        <v>42</v>
      </c>
      <c r="D2332" s="42">
        <f>_xll.qlCalendarAdvance(Calendar,$D2331,B2332,"f",FALSE)</f>
        <v>55745</v>
      </c>
      <c r="E2332" s="172">
        <f>_xll.qlInterestRateIndexValueDate(IndexON,D2332)</f>
        <v>55745</v>
      </c>
      <c r="F2332" s="188">
        <f>IFERROR(_xll.qlIndexFixing(IndexON,D2332,TRUE,_xll.ohTrigger(RecalcTrigger,TriggerON)),NA())</f>
        <v>1.5996425869363451E-2</v>
      </c>
      <c r="H2332" s="42">
        <f>_xll.qlCalendarAdvance(Calendar,$H2331,B2332,"f",FALSE)</f>
        <v>55745</v>
      </c>
      <c r="I2332" s="172">
        <f>_xll.qlInterestRateIndexValueDate(Index1M,$H2332)</f>
        <v>55745</v>
      </c>
      <c r="J2332" s="177">
        <f>IFERROR(_xll.qlIndexFixing(Index1M,$H2332,TRUE,_xll.ohTrigger(RecalcTrigger,Trigger1M)),NA())</f>
        <v>1.6348059776963415E-2</v>
      </c>
      <c r="K2332" s="44">
        <f>IFERROR(_xll.qlIndexFixing(Index3M,H2332,TRUE,_xll.ohTrigger(RecalcTrigger,Trigger3M)),NA())</f>
        <v>1.666492365099868E-2</v>
      </c>
      <c r="L2332" s="44">
        <f>IFERROR(_xll.qlIndexFixing(Index6M,$H2332,TRUE,_xll.ohTrigger(RecalcTrigger,Trigger6M)),NA())</f>
        <v>1.679145087118495E-2</v>
      </c>
      <c r="M2332" s="178">
        <f>IFERROR(_xll.qlIndexFixing(Index1Y,$H2332,TRUE,_xll.ohTrigger(RecalcTrigger,Trigger1Y)),NA())</f>
        <v>1.6995500125029928E-2</v>
      </c>
      <c r="N2332" s="177">
        <f>IFERROR(_xll.qlIndexFixing(ONIndex1M,I2332,TRUE,_xll.ohTrigger(RecalcTrigger,Trigger1M)),NA())</f>
        <v>1.6347461473906755E-2</v>
      </c>
      <c r="O2332" s="44">
        <f>IFERROR(_xll.qlIndexFixing(ONIndex3M,I2332,TRUE,_xll.ohTrigger(RecalcTrigger,Trigger3M)),NA())</f>
        <v>1.6658436965989454E-2</v>
      </c>
      <c r="P2332" s="44">
        <f>IFERROR(_xll.qlIndexFixing(ONIndex6M,I2332,TRUE,_xll.ohTrigger(RecalcTrigger,Trigger6M)),NA())</f>
        <v>1.6779286699535323E-2</v>
      </c>
      <c r="Q2332" s="178">
        <f>IFERROR(_xll.qlIndexFixing(ONIndex1Y,I2332,TRUE,_xll.ohTrigger(RecalcTrigger,Trigger1Y)),NA())</f>
        <v>1.69725083284189E-2</v>
      </c>
    </row>
    <row r="2333" spans="2:17" x14ac:dyDescent="0.2">
      <c r="B2333" s="39" t="s">
        <v>42</v>
      </c>
      <c r="D2333" s="42">
        <f>_xll.qlCalendarAdvance(Calendar,$D2332,B2333,"f",FALSE)</f>
        <v>55752</v>
      </c>
      <c r="E2333" s="172">
        <f>_xll.qlInterestRateIndexValueDate(IndexON,D2333)</f>
        <v>55752</v>
      </c>
      <c r="F2333" s="188">
        <f>IFERROR(_xll.qlIndexFixing(IndexON,D2333,TRUE,_xll.ohTrigger(RecalcTrigger,TriggerON)),NA())</f>
        <v>1.5992065767727048E-2</v>
      </c>
      <c r="H2333" s="42">
        <f>_xll.qlCalendarAdvance(Calendar,$H2332,B2333,"f",FALSE)</f>
        <v>55752</v>
      </c>
      <c r="I2333" s="172">
        <f>_xll.qlInterestRateIndexValueDate(Index1M,$H2333)</f>
        <v>55752</v>
      </c>
      <c r="J2333" s="177">
        <f>IFERROR(_xll.qlIndexFixing(Index1M,$H2333,TRUE,_xll.ohTrigger(RecalcTrigger,Trigger1M)),NA())</f>
        <v>1.6343204583203451E-2</v>
      </c>
      <c r="K2333" s="44">
        <f>IFERROR(_xll.qlIndexFixing(Index3M,H2333,TRUE,_xll.ohTrigger(RecalcTrigger,Trigger3M)),NA())</f>
        <v>1.666062094364355E-2</v>
      </c>
      <c r="L2333" s="44">
        <f>IFERROR(_xll.qlIndexFixing(Index6M,$H2333,TRUE,_xll.ohTrigger(RecalcTrigger,Trigger6M)),NA())</f>
        <v>1.678701698048693E-2</v>
      </c>
      <c r="M2333" s="178">
        <f>IFERROR(_xll.qlIndexFixing(Index1Y,$H2333,TRUE,_xll.ohTrigger(RecalcTrigger,Trigger1Y)),NA())</f>
        <v>1.699092034023475E-2</v>
      </c>
      <c r="N2333" s="177">
        <f>IFERROR(_xll.qlIndexFixing(ONIndex1M,I2333,TRUE,_xll.ohTrigger(RecalcTrigger,Trigger1M)),NA())</f>
        <v>1.6342593762150859E-2</v>
      </c>
      <c r="O2333" s="44">
        <f>IFERROR(_xll.qlIndexFixing(ONIndex3M,I2333,TRUE,_xll.ohTrigger(RecalcTrigger,Trigger3M)),NA())</f>
        <v>1.6654082001714698E-2</v>
      </c>
      <c r="P2333" s="44">
        <f>IFERROR(_xll.qlIndexFixing(ONIndex6M,I2333,TRUE,_xll.ohTrigger(RecalcTrigger,Trigger6M)),NA())</f>
        <v>1.6774755674534569E-2</v>
      </c>
      <c r="Q2333" s="178">
        <f>IFERROR(_xll.qlIndexFixing(ONIndex1Y,I2333,TRUE,_xll.ohTrigger(RecalcTrigger,Trigger1Y)),NA())</f>
        <v>1.6967749284894085E-2</v>
      </c>
    </row>
    <row r="2334" spans="2:17" x14ac:dyDescent="0.2">
      <c r="B2334" s="39" t="s">
        <v>42</v>
      </c>
      <c r="D2334" s="42">
        <f>_xll.qlCalendarAdvance(Calendar,$D2333,B2334,"f",FALSE)</f>
        <v>55759</v>
      </c>
      <c r="E2334" s="172">
        <f>_xll.qlInterestRateIndexValueDate(IndexON,D2334)</f>
        <v>55759</v>
      </c>
      <c r="F2334" s="188">
        <f>IFERROR(_xll.qlIndexFixing(IndexON,D2334,TRUE,_xll.ohTrigger(RecalcTrigger,TriggerON)),NA())</f>
        <v>1.5987715003432657E-2</v>
      </c>
      <c r="H2334" s="42">
        <f>_xll.qlCalendarAdvance(Calendar,$H2333,B2334,"f",FALSE)</f>
        <v>55759</v>
      </c>
      <c r="I2334" s="172">
        <f>_xll.qlInterestRateIndexValueDate(Index1M,$H2334)</f>
        <v>55759</v>
      </c>
      <c r="J2334" s="177">
        <f>IFERROR(_xll.qlIndexFixing(Index1M,$H2334,TRUE,_xll.ohTrigger(RecalcTrigger,Trigger1M)),NA())</f>
        <v>1.633835791993539E-2</v>
      </c>
      <c r="K2334" s="44">
        <f>IFERROR(_xll.qlIndexFixing(Index3M,H2334,TRUE,_xll.ohTrigger(RecalcTrigger,Trigger3M)),NA())</f>
        <v>1.6656329063683924E-2</v>
      </c>
      <c r="L2334" s="44">
        <f>IFERROR(_xll.qlIndexFixing(Index6M,$H2334,TRUE,_xll.ohTrigger(RecalcTrigger,Trigger6M)),NA())</f>
        <v>1.6782593448347972E-2</v>
      </c>
      <c r="M2334" s="178">
        <f>IFERROR(_xll.qlIndexFixing(Index1Y,$H2334,TRUE,_xll.ohTrigger(RecalcTrigger,Trigger1Y)),NA())</f>
        <v>1.6986350572349096E-2</v>
      </c>
      <c r="N2334" s="177">
        <f>IFERROR(_xll.qlIndexFixing(ONIndex1M,I2334,TRUE,_xll.ohTrigger(RecalcTrigger,Trigger1M)),NA())</f>
        <v>1.633773456649501E-2</v>
      </c>
      <c r="O2334" s="44">
        <f>IFERROR(_xll.qlIndexFixing(ONIndex3M,I2334,TRUE,_xll.ohTrigger(RecalcTrigger,Trigger3M)),NA())</f>
        <v>1.6649737815460641E-2</v>
      </c>
      <c r="P2334" s="44">
        <f>IFERROR(_xll.qlIndexFixing(ONIndex6M,I2334,TRUE,_xll.ohTrigger(RecalcTrigger,Trigger6M)),NA())</f>
        <v>1.6770234911938076E-2</v>
      </c>
      <c r="Q2334" s="178">
        <f>IFERROR(_xll.qlIndexFixing(ONIndex1Y,I2334,TRUE,_xll.ohTrigger(RecalcTrigger,Trigger1Y)),NA())</f>
        <v>1.6963000071148482E-2</v>
      </c>
    </row>
    <row r="2335" spans="2:17" x14ac:dyDescent="0.2">
      <c r="B2335" s="39" t="s">
        <v>42</v>
      </c>
      <c r="D2335" s="42">
        <f>_xll.qlCalendarAdvance(Calendar,$D2334,B2335,"f",FALSE)</f>
        <v>55766</v>
      </c>
      <c r="E2335" s="172">
        <f>_xll.qlInterestRateIndexValueDate(IndexON,D2335)</f>
        <v>55766</v>
      </c>
      <c r="F2335" s="188">
        <f>IFERROR(_xll.qlIndexFixing(IndexON,D2335,TRUE,_xll.ohTrigger(RecalcTrigger,TriggerON)),NA())</f>
        <v>1.5983373576642368E-2</v>
      </c>
      <c r="H2335" s="42">
        <f>_xll.qlCalendarAdvance(Calendar,$H2334,B2335,"f",FALSE)</f>
        <v>55766</v>
      </c>
      <c r="I2335" s="172">
        <f>_xll.qlInterestRateIndexValueDate(Index1M,$H2335)</f>
        <v>55766</v>
      </c>
      <c r="J2335" s="177">
        <f>IFERROR(_xll.qlIndexFixing(Index1M,$H2335,TRUE,_xll.ohTrigger(RecalcTrigger,Trigger1M)),NA())</f>
        <v>1.6333458518569675E-2</v>
      </c>
      <c r="K2335" s="44">
        <f>IFERROR(_xll.qlIndexFixing(Index3M,H2335,TRUE,_xll.ohTrigger(RecalcTrigger,Trigger3M)),NA())</f>
        <v>1.6651972429312718E-2</v>
      </c>
      <c r="L2335" s="44">
        <f>IFERROR(_xll.qlIndexFixing(Index6M,$H2335,TRUE,_xll.ohTrigger(RecalcTrigger,Trigger6M)),NA())</f>
        <v>1.6777961739729695E-2</v>
      </c>
      <c r="M2335" s="178">
        <f>IFERROR(_xll.qlIndexFixing(Index1Y,$H2335,TRUE,_xll.ohTrigger(RecalcTrigger,Trigger1Y)),NA())</f>
        <v>1.6981790821238185E-2</v>
      </c>
      <c r="N2335" s="177">
        <f>IFERROR(_xll.qlIndexFixing(ONIndex1M,I2335,TRUE,_xll.ohTrigger(RecalcTrigger,Trigger1M)),NA())</f>
        <v>1.6332883887101302E-2</v>
      </c>
      <c r="O2335" s="44">
        <f>IFERROR(_xll.qlIndexFixing(ONIndex3M,I2335,TRUE,_xll.ohTrigger(RecalcTrigger,Trigger3M)),NA())</f>
        <v>1.6645404407146236E-2</v>
      </c>
      <c r="P2335" s="44">
        <f>IFERROR(_xll.qlIndexFixing(ONIndex6M,I2335,TRUE,_xll.ohTrigger(RecalcTrigger,Trigger6M)),NA())</f>
        <v>1.6765724411745841E-2</v>
      </c>
      <c r="Q2335" s="178">
        <f>IFERROR(_xll.qlIndexFixing(ONIndex1Y,I2335,TRUE,_xll.ohTrigger(RecalcTrigger,Trigger1Y)),NA())</f>
        <v>1.6958260687263138E-2</v>
      </c>
    </row>
    <row r="2336" spans="2:17" x14ac:dyDescent="0.2">
      <c r="B2336" s="39" t="s">
        <v>42</v>
      </c>
      <c r="D2336" s="42">
        <f>_xll.qlCalendarAdvance(Calendar,$D2335,B2336,"f",FALSE)</f>
        <v>55773</v>
      </c>
      <c r="E2336" s="172">
        <f>_xll.qlInterestRateIndexValueDate(IndexON,D2336)</f>
        <v>55773</v>
      </c>
      <c r="F2336" s="188">
        <f>IFERROR(_xll.qlIndexFixing(IndexON,D2336,TRUE,_xll.ohTrigger(RecalcTrigger,TriggerON)),NA())</f>
        <v>1.5979041487599321E-2</v>
      </c>
      <c r="H2336" s="42">
        <f>_xll.qlCalendarAdvance(Calendar,$H2335,B2336,"f",FALSE)</f>
        <v>55773</v>
      </c>
      <c r="I2336" s="172">
        <f>_xll.qlInterestRateIndexValueDate(Index1M,$H2336)</f>
        <v>55773</v>
      </c>
      <c r="J2336" s="177">
        <f>IFERROR(_xll.qlIndexFixing(Index1M,$H2336,TRUE,_xll.ohTrigger(RecalcTrigger,Trigger1M)),NA())</f>
        <v>1.6328627736337774E-2</v>
      </c>
      <c r="K2336" s="44">
        <f>IFERROR(_xll.qlIndexFixing(Index3M,H2336,TRUE,_xll.ohTrigger(RecalcTrigger,Trigger3M)),NA())</f>
        <v>1.6647701625079465E-2</v>
      </c>
      <c r="L2336" s="44">
        <f>IFERROR(_xll.qlIndexFixing(Index6M,$H2336,TRUE,_xll.ohTrigger(RecalcTrigger,Trigger6M)),NA())</f>
        <v>1.6773557309692544E-2</v>
      </c>
      <c r="M2336" s="178">
        <f>IFERROR(_xll.qlIndexFixing(Index1Y,$H2336,TRUE,_xll.ohTrigger(RecalcTrigger,Trigger1Y)),NA())</f>
        <v>1.6977241086767236E-2</v>
      </c>
      <c r="N2336" s="177">
        <f>IFERROR(_xll.qlIndexFixing(ONIndex1M,I2336,TRUE,_xll.ohTrigger(RecalcTrigger,Trigger1M)),NA())</f>
        <v>1.6328041723969733E-2</v>
      </c>
      <c r="O2336" s="44">
        <f>IFERROR(_xll.qlIndexFixing(ONIndex3M,I2336,TRUE,_xll.ohTrigger(RecalcTrigger,Trigger3M)),NA())</f>
        <v>1.6641081777014621E-2</v>
      </c>
      <c r="P2336" s="44">
        <f>IFERROR(_xll.qlIndexFixing(ONIndex6M,I2336,TRUE,_xll.ohTrigger(RecalcTrigger,Trigger6M)),NA())</f>
        <v>1.676122417411996E-2</v>
      </c>
      <c r="Q2336" s="178">
        <f>IFERROR(_xll.qlIndexFixing(ONIndex1Y,I2336,TRUE,_xll.ohTrigger(RecalcTrigger,Trigger1Y)),NA())</f>
        <v>1.6953531133238053E-2</v>
      </c>
    </row>
    <row r="2337" spans="2:17" x14ac:dyDescent="0.2">
      <c r="B2337" s="39" t="s">
        <v>42</v>
      </c>
      <c r="D2337" s="42">
        <f>_xll.qlCalendarAdvance(Calendar,$D2336,B2337,"f",FALSE)</f>
        <v>55780</v>
      </c>
      <c r="E2337" s="172">
        <f>_xll.qlInterestRateIndexValueDate(IndexON,D2337)</f>
        <v>55780</v>
      </c>
      <c r="F2337" s="188">
        <f>IFERROR(_xll.qlIndexFixing(IndexON,D2337,TRUE,_xll.ohTrigger(RecalcTrigger,TriggerON)),NA())</f>
        <v>1.5974718735979332E-2</v>
      </c>
      <c r="H2337" s="42">
        <f>_xll.qlCalendarAdvance(Calendar,$H2336,B2337,"f",FALSE)</f>
        <v>55780</v>
      </c>
      <c r="I2337" s="172">
        <f>_xll.qlInterestRateIndexValueDate(Index1M,$H2337)</f>
        <v>55780</v>
      </c>
      <c r="J2337" s="177">
        <f>IFERROR(_xll.qlIndexFixing(Index1M,$H2337,TRUE,_xll.ohTrigger(RecalcTrigger,Trigger1M)),NA())</f>
        <v>1.6323805483230057E-2</v>
      </c>
      <c r="K2337" s="44">
        <f>IFERROR(_xll.qlIndexFixing(Index3M,H2337,TRUE,_xll.ohTrigger(RecalcTrigger,Trigger3M)),NA())</f>
        <v>1.6643441647596208E-2</v>
      </c>
      <c r="L2337" s="44">
        <f>IFERROR(_xll.qlIndexFixing(Index6M,$H2337,TRUE,_xll.ohTrigger(RecalcTrigger,Trigger6M)),NA())</f>
        <v>1.6769163236443646E-2</v>
      </c>
      <c r="M2337" s="178">
        <f>IFERROR(_xll.qlIndexFixing(Index1Y,$H2337,TRUE,_xll.ohTrigger(RecalcTrigger,Trigger1Y)),NA())</f>
        <v>1.6972701368802134E-2</v>
      </c>
      <c r="N2337" s="177">
        <f>IFERROR(_xll.qlIndexFixing(ONIndex1M,I2337,TRUE,_xll.ohTrigger(RecalcTrigger,Trigger1M)),NA())</f>
        <v>1.6323208077019258E-2</v>
      </c>
      <c r="O2337" s="44">
        <f>IFERROR(_xll.qlIndexFixing(ONIndex3M,I2337,TRUE,_xll.ohTrigger(RecalcTrigger,Trigger3M)),NA())</f>
        <v>1.6636769924741612E-2</v>
      </c>
      <c r="P2337" s="44">
        <f>IFERROR(_xll.qlIndexFixing(ONIndex6M,I2337,TRUE,_xll.ohTrigger(RecalcTrigger,Trigger6M)),NA())</f>
        <v>1.6756734198817291E-2</v>
      </c>
      <c r="Q2337" s="178">
        <f>IFERROR(_xll.qlIndexFixing(ONIndex1Y,I2337,TRUE,_xll.ohTrigger(RecalcTrigger,Trigger1Y)),NA())</f>
        <v>1.6948811409073228E-2</v>
      </c>
    </row>
    <row r="2338" spans="2:17" x14ac:dyDescent="0.2">
      <c r="B2338" s="39" t="s">
        <v>42</v>
      </c>
      <c r="D2338" s="42">
        <f>_xll.qlCalendarAdvance(Calendar,$D2337,B2338,"f",FALSE)</f>
        <v>55787</v>
      </c>
      <c r="E2338" s="172">
        <f>_xll.qlInterestRateIndexValueDate(IndexON,D2338)</f>
        <v>55787</v>
      </c>
      <c r="F2338" s="188">
        <f>IFERROR(_xll.qlIndexFixing(IndexON,D2338,TRUE,_xll.ohTrigger(RecalcTrigger,TriggerON)),NA())</f>
        <v>1.5970405321863446E-2</v>
      </c>
      <c r="H2338" s="42">
        <f>_xll.qlCalendarAdvance(Calendar,$H2337,B2338,"f",FALSE)</f>
        <v>55787</v>
      </c>
      <c r="I2338" s="172">
        <f>_xll.qlInterestRateIndexValueDate(Index1M,$H2338)</f>
        <v>55787</v>
      </c>
      <c r="J2338" s="177">
        <f>IFERROR(_xll.qlIndexFixing(Index1M,$H2338,TRUE,_xll.ohTrigger(RecalcTrigger,Trigger1M)),NA())</f>
        <v>1.6318991759246525E-2</v>
      </c>
      <c r="K2338" s="44">
        <f>IFERROR(_xll.qlIndexFixing(Index3M,H2338,TRUE,_xll.ohTrigger(RecalcTrigger,Trigger3M)),NA())</f>
        <v>1.6639347195079247E-2</v>
      </c>
      <c r="L2338" s="44">
        <f>IFERROR(_xll.qlIndexFixing(Index6M,$H2338,TRUE,_xll.ohTrigger(RecalcTrigger,Trigger6M)),NA())</f>
        <v>1.6764779519915382E-2</v>
      </c>
      <c r="M2338" s="178">
        <f>IFERROR(_xll.qlIndexFixing(Index1Y,$H2338,TRUE,_xll.ohTrigger(RecalcTrigger,Trigger1Y)),NA())</f>
        <v>1.6968171667208987E-2</v>
      </c>
      <c r="N2338" s="177">
        <f>IFERROR(_xll.qlIndexFixing(ONIndex1M,I2338,TRUE,_xll.ohTrigger(RecalcTrigger,Trigger1M)),NA())</f>
        <v>1.6318382946330923E-2</v>
      </c>
      <c r="O2338" s="44">
        <f>IFERROR(_xll.qlIndexFixing(ONIndex3M,I2338,TRUE,_xll.ohTrigger(RecalcTrigger,Trigger3M)),NA())</f>
        <v>1.663246885073244E-2</v>
      </c>
      <c r="P2338" s="44">
        <f>IFERROR(_xll.qlIndexFixing(ONIndex6M,I2338,TRUE,_xll.ohTrigger(RecalcTrigger,Trigger6M)),NA())</f>
        <v>1.6752254485999929E-2</v>
      </c>
      <c r="Q2338" s="178">
        <f>IFERROR(_xll.qlIndexFixing(ONIndex1Y,I2338,TRUE,_xll.ohTrigger(RecalcTrigger,Trigger1Y)),NA())</f>
        <v>1.6944101514687615E-2</v>
      </c>
    </row>
    <row r="2339" spans="2:17" x14ac:dyDescent="0.2">
      <c r="B2339" s="39" t="s">
        <v>42</v>
      </c>
      <c r="D2339" s="42">
        <f>_xll.qlCalendarAdvance(Calendar,$D2338,B2339,"f",FALSE)</f>
        <v>55794</v>
      </c>
      <c r="E2339" s="172">
        <f>_xll.qlInterestRateIndexValueDate(IndexON,D2339)</f>
        <v>55794</v>
      </c>
      <c r="F2339" s="188">
        <f>IFERROR(_xll.qlIndexFixing(IndexON,D2339,TRUE,_xll.ohTrigger(RecalcTrigger,TriggerON)),NA())</f>
        <v>1.5966101245332709E-2</v>
      </c>
      <c r="H2339" s="42">
        <f>_xll.qlCalendarAdvance(Calendar,$H2338,B2339,"f",FALSE)</f>
        <v>55794</v>
      </c>
      <c r="I2339" s="172">
        <f>_xll.qlInterestRateIndexValueDate(Index1M,$H2339)</f>
        <v>55794</v>
      </c>
      <c r="J2339" s="177">
        <f>IFERROR(_xll.qlIndexFixing(Index1M,$H2339,TRUE,_xll.ohTrigger(RecalcTrigger,Trigger1M)),NA())</f>
        <v>1.631425256063224E-2</v>
      </c>
      <c r="K2339" s="44">
        <f>IFERROR(_xll.qlIndexFixing(Index3M,H2339,TRUE,_xll.ohTrigger(RecalcTrigger,Trigger3M)),NA())</f>
        <v>1.6635032073588518E-2</v>
      </c>
      <c r="L2339" s="44">
        <f>IFERROR(_xll.qlIndexFixing(Index6M,$H2339,TRUE,_xll.ohTrigger(RecalcTrigger,Trigger6M)),NA())</f>
        <v>1.6760481107328851E-2</v>
      </c>
      <c r="M2339" s="178">
        <f>IFERROR(_xll.qlIndexFixing(Index1Y,$H2339,TRUE,_xll.ohTrigger(RecalcTrigger,Trigger1Y)),NA())</f>
        <v>1.6963651981854122E-2</v>
      </c>
      <c r="N2339" s="177">
        <f>IFERROR(_xll.qlIndexFixing(ONIndex1M,I2339,TRUE,_xll.ohTrigger(RecalcTrigger,Trigger1M)),NA())</f>
        <v>1.6313566331904727E-2</v>
      </c>
      <c r="O2339" s="44">
        <f>IFERROR(_xll.qlIndexFixing(ONIndex3M,I2339,TRUE,_xll.ohTrigger(RecalcTrigger,Trigger3M)),NA())</f>
        <v>1.6628178554581874E-2</v>
      </c>
      <c r="P2339" s="44">
        <f>IFERROR(_xll.qlIndexFixing(ONIndex6M,I2339,TRUE,_xll.ohTrigger(RecalcTrigger,Trigger6M)),NA())</f>
        <v>1.6747785035586826E-2</v>
      </c>
      <c r="Q2339" s="178">
        <f>IFERROR(_xll.qlIndexFixing(ONIndex1Y,I2339,TRUE,_xll.ohTrigger(RecalcTrigger,Trigger1Y)),NA())</f>
        <v>1.6939401450162261E-2</v>
      </c>
    </row>
    <row r="2340" spans="2:17" x14ac:dyDescent="0.2">
      <c r="B2340" s="39" t="s">
        <v>42</v>
      </c>
      <c r="D2340" s="42">
        <f>_xll.qlCalendarAdvance(Calendar,$D2339,B2340,"f",FALSE)</f>
        <v>55801</v>
      </c>
      <c r="E2340" s="172">
        <f>_xll.qlInterestRateIndexValueDate(IndexON,D2340)</f>
        <v>55801</v>
      </c>
      <c r="F2340" s="188">
        <f>IFERROR(_xll.qlIndexFixing(IndexON,D2340,TRUE,_xll.ohTrigger(RecalcTrigger,TriggerON)),NA())</f>
        <v>1.5961806506387122E-2</v>
      </c>
      <c r="H2340" s="42">
        <f>_xll.qlCalendarAdvance(Calendar,$H2339,B2340,"f",FALSE)</f>
        <v>55801</v>
      </c>
      <c r="I2340" s="172">
        <f>_xll.qlInterestRateIndexValueDate(Index1M,$H2340)</f>
        <v>55801</v>
      </c>
      <c r="J2340" s="177">
        <f>IFERROR(_xll.qlIndexFixing(Index1M,$H2340,TRUE,_xll.ohTrigger(RecalcTrigger,Trigger1M)),NA())</f>
        <v>1.6309457080099468E-2</v>
      </c>
      <c r="K2340" s="44">
        <f>IFERROR(_xll.qlIndexFixing(Index3M,H2340,TRUE,_xll.ohTrigger(RecalcTrigger,Trigger3M)),NA())</f>
        <v>1.6630805157267201E-2</v>
      </c>
      <c r="L2340" s="44">
        <f>IFERROR(_xll.qlIndexFixing(Index6M,$H2340,TRUE,_xll.ohTrigger(RecalcTrigger,Trigger6M)),NA())</f>
        <v>1.6756118644331131E-2</v>
      </c>
      <c r="M2340" s="178">
        <f>IFERROR(_xll.qlIndexFixing(Index1Y,$H2340,TRUE,_xll.ohTrigger(RecalcTrigger,Trigger1Y)),NA())</f>
        <v>1.6959142312604092E-2</v>
      </c>
      <c r="N2340" s="177">
        <f>IFERROR(_xll.qlIndexFixing(ONIndex1M,I2340,TRUE,_xll.ohTrigger(RecalcTrigger,Trigger1M)),NA())</f>
        <v>1.6308758233659626E-2</v>
      </c>
      <c r="O2340" s="44">
        <f>IFERROR(_xll.qlIndexFixing(ONIndex3M,I2340,TRUE,_xll.ohTrigger(RecalcTrigger,Trigger3M)),NA())</f>
        <v>1.6623899036614098E-2</v>
      </c>
      <c r="P2340" s="44">
        <f>IFERROR(_xll.qlIndexFixing(ONIndex6M,I2340,TRUE,_xll.ohTrigger(RecalcTrigger,Trigger6M)),NA())</f>
        <v>1.6743325847740076E-2</v>
      </c>
      <c r="Q2340" s="178">
        <f>IFERROR(_xll.qlIndexFixing(ONIndex1Y,I2340,TRUE,_xll.ohTrigger(RecalcTrigger,Trigger1Y)),NA())</f>
        <v>1.6934711215497167E-2</v>
      </c>
    </row>
    <row r="2341" spans="2:17" x14ac:dyDescent="0.2">
      <c r="B2341" s="39" t="s">
        <v>42</v>
      </c>
      <c r="D2341" s="42">
        <f>_xll.qlCalendarAdvance(Calendar,$D2340,B2341,"f",FALSE)</f>
        <v>55808</v>
      </c>
      <c r="E2341" s="172">
        <f>_xll.qlInterestRateIndexValueDate(IndexON,D2341)</f>
        <v>55808</v>
      </c>
      <c r="F2341" s="188">
        <f>IFERROR(_xll.qlIndexFixing(IndexON,D2341,TRUE,_xll.ohTrigger(RecalcTrigger,TriggerON)),NA())</f>
        <v>1.5957521104945638E-2</v>
      </c>
      <c r="H2341" s="42">
        <f>_xll.qlCalendarAdvance(Calendar,$H2340,B2341,"f",FALSE)</f>
        <v>55808</v>
      </c>
      <c r="I2341" s="172">
        <f>_xll.qlInterestRateIndexValueDate(Index1M,$H2341)</f>
        <v>55808</v>
      </c>
      <c r="J2341" s="177">
        <f>IFERROR(_xll.qlIndexFixing(Index1M,$H2341,TRUE,_xll.ohTrigger(RecalcTrigger,Trigger1M)),NA())</f>
        <v>1.6304670129984919E-2</v>
      </c>
      <c r="K2341" s="44">
        <f>IFERROR(_xll.qlIndexFixing(Index3M,H2341,TRUE,_xll.ohTrigger(RecalcTrigger,Trigger3M)),NA())</f>
        <v>1.6626589068099124E-2</v>
      </c>
      <c r="L2341" s="44">
        <f>IFERROR(_xll.qlIndexFixing(Index6M,$H2341,TRUE,_xll.ohTrigger(RecalcTrigger,Trigger6M)),NA())</f>
        <v>1.6751766538373895E-2</v>
      </c>
      <c r="M2341" s="178">
        <f>IFERROR(_xll.qlIndexFixing(Index1Y,$H2341,TRUE,_xll.ohTrigger(RecalcTrigger,Trigger1Y)),NA())</f>
        <v>1.6954642659325669E-2</v>
      </c>
      <c r="N2341" s="177">
        <f>IFERROR(_xll.qlIndexFixing(ONIndex1M,I2341,TRUE,_xll.ohTrigger(RecalcTrigger,Trigger1M)),NA())</f>
        <v>1.6303958651757711E-2</v>
      </c>
      <c r="O2341" s="44">
        <f>IFERROR(_xll.qlIndexFixing(ONIndex3M,I2341,TRUE,_xll.ohTrigger(RecalcTrigger,Trigger3M)),NA())</f>
        <v>1.6619630296585974E-2</v>
      </c>
      <c r="P2341" s="44">
        <f>IFERROR(_xll.qlIndexFixing(ONIndex6M,I2341,TRUE,_xll.ohTrigger(RecalcTrigger,Trigger6M)),NA())</f>
        <v>1.6738876922216539E-2</v>
      </c>
      <c r="Q2341" s="178">
        <f>IFERROR(_xll.qlIndexFixing(ONIndex1Y,I2341,TRUE,_xll.ohTrigger(RecalcTrigger,Trigger1Y)),NA())</f>
        <v>1.6930030810611285E-2</v>
      </c>
    </row>
    <row r="2342" spans="2:17" x14ac:dyDescent="0.2">
      <c r="B2342" s="39" t="s">
        <v>42</v>
      </c>
      <c r="D2342" s="42">
        <f>_xll.qlCalendarAdvance(Calendar,$D2341,B2342,"f",FALSE)</f>
        <v>55815</v>
      </c>
      <c r="E2342" s="172">
        <f>_xll.qlInterestRateIndexValueDate(IndexON,D2342)</f>
        <v>55815</v>
      </c>
      <c r="F2342" s="188">
        <f>IFERROR(_xll.qlIndexFixing(IndexON,D2342,TRUE,_xll.ohTrigger(RecalcTrigger,TriggerON)),NA())</f>
        <v>1.5953245041008257E-2</v>
      </c>
      <c r="H2342" s="42">
        <f>_xll.qlCalendarAdvance(Calendar,$H2341,B2342,"f",FALSE)</f>
        <v>55815</v>
      </c>
      <c r="I2342" s="172">
        <f>_xll.qlInterestRateIndexValueDate(Index1M,$H2342)</f>
        <v>55815</v>
      </c>
      <c r="J2342" s="177">
        <f>IFERROR(_xll.qlIndexFixing(Index1M,$H2342,TRUE,_xll.ohTrigger(RecalcTrigger,Trigger1M)),NA())</f>
        <v>1.6299891710273857E-2</v>
      </c>
      <c r="K2342" s="44">
        <f>IFERROR(_xll.qlIndexFixing(Index3M,H2342,TRUE,_xll.ohTrigger(RecalcTrigger,Trigger3M)),NA())</f>
        <v>1.6622383806048174E-2</v>
      </c>
      <c r="L2342" s="44">
        <f>IFERROR(_xll.qlIndexFixing(Index6M,$H2342,TRUE,_xll.ohTrigger(RecalcTrigger,Trigger6M)),NA())</f>
        <v>1.674742478939124E-2</v>
      </c>
      <c r="M2342" s="178">
        <f>IFERROR(_xll.qlIndexFixing(Index1Y,$H2342,TRUE,_xll.ohTrigger(RecalcTrigger,Trigger1Y)),NA())</f>
        <v>1.6950153021886294E-2</v>
      </c>
      <c r="N2342" s="177">
        <f>IFERROR(_xll.qlIndexFixing(ONIndex1M,I2342,TRUE,_xll.ohTrigger(RecalcTrigger,Trigger1M)),NA())</f>
        <v>1.6299167585874796E-2</v>
      </c>
      <c r="O2342" s="44">
        <f>IFERROR(_xll.qlIndexFixing(ONIndex3M,I2342,TRUE,_xll.ohTrigger(RecalcTrigger,Trigger3M)),NA())</f>
        <v>1.6615372334578549E-2</v>
      </c>
      <c r="P2342" s="44">
        <f>IFERROR(_xll.qlIndexFixing(ONIndex6M,I2342,TRUE,_xll.ohTrigger(RecalcTrigger,Trigger6M)),NA())</f>
        <v>1.6734438259097262E-2</v>
      </c>
      <c r="Q2342" s="178">
        <f>IFERROR(_xll.qlIndexFixing(ONIndex1Y,I2342,TRUE,_xll.ohTrigger(RecalcTrigger,Trigger1Y)),NA())</f>
        <v>1.6925360235585662E-2</v>
      </c>
    </row>
    <row r="2343" spans="2:17" x14ac:dyDescent="0.2">
      <c r="B2343" s="39" t="s">
        <v>42</v>
      </c>
      <c r="D2343" s="42">
        <f>_xll.qlCalendarAdvance(Calendar,$D2342,B2343,"f",FALSE)</f>
        <v>55822</v>
      </c>
      <c r="E2343" s="172">
        <f>_xll.qlInterestRateIndexValueDate(IndexON,D2343)</f>
        <v>55822</v>
      </c>
      <c r="F2343" s="188">
        <f>IFERROR(_xll.qlIndexFixing(IndexON,D2343,TRUE,_xll.ohTrigger(RecalcTrigger,TriggerON)),NA())</f>
        <v>1.5948978314656026E-2</v>
      </c>
      <c r="H2343" s="42">
        <f>_xll.qlCalendarAdvance(Calendar,$H2342,B2343,"f",FALSE)</f>
        <v>55822</v>
      </c>
      <c r="I2343" s="172">
        <f>_xll.qlInterestRateIndexValueDate(Index1M,$H2343)</f>
        <v>55822</v>
      </c>
      <c r="J2343" s="177">
        <f>IFERROR(_xll.qlIndexFixing(Index1M,$H2343,TRUE,_xll.ohTrigger(RecalcTrigger,Trigger1M)),NA())</f>
        <v>1.6295051075726968E-2</v>
      </c>
      <c r="K2343" s="44">
        <f>IFERROR(_xll.qlIndexFixing(Index3M,H2343,TRUE,_xll.ohTrigger(RecalcTrigger,Trigger3M)),NA())</f>
        <v>1.6618189371080876E-2</v>
      </c>
      <c r="L2343" s="44">
        <f>IFERROR(_xll.qlIndexFixing(Index6M,$H2343,TRUE,_xll.ohTrigger(RecalcTrigger,Trigger6M)),NA())</f>
        <v>1.6743093397315483E-2</v>
      </c>
      <c r="M2343" s="178">
        <f>IFERROR(_xll.qlIndexFixing(Index1Y,$H2343,TRUE,_xll.ohTrigger(RecalcTrigger,Trigger1Y)),NA())</f>
        <v>1.6945673400153627E-2</v>
      </c>
      <c r="N2343" s="177">
        <f>IFERROR(_xll.qlIndexFixing(ONIndex1M,I2343,TRUE,_xll.ohTrigger(RecalcTrigger,Trigger1M)),NA())</f>
        <v>1.6294385036335068E-2</v>
      </c>
      <c r="O2343" s="44">
        <f>IFERROR(_xll.qlIndexFixing(ONIndex3M,I2343,TRUE,_xll.ohTrigger(RecalcTrigger,Trigger3M)),NA())</f>
        <v>1.6611125150672867E-2</v>
      </c>
      <c r="P2343" s="44">
        <f>IFERROR(_xll.qlIndexFixing(ONIndex6M,I2343,TRUE,_xll.ohTrigger(RecalcTrigger,Trigger6M)),NA())</f>
        <v>1.6730009858463291E-2</v>
      </c>
      <c r="Q2343" s="178">
        <f>IFERROR(_xll.qlIndexFixing(ONIndex1Y,I2343,TRUE,_xll.ohTrigger(RecalcTrigger,Trigger1Y)),NA())</f>
        <v>1.6920699490420299E-2</v>
      </c>
    </row>
    <row r="2344" spans="2:17" x14ac:dyDescent="0.2">
      <c r="B2344" s="39" t="s">
        <v>42</v>
      </c>
      <c r="D2344" s="42">
        <f>_xll.qlCalendarAdvance(Calendar,$D2343,B2344,"f",FALSE)</f>
        <v>55829</v>
      </c>
      <c r="E2344" s="172">
        <f>_xll.qlInterestRateIndexValueDate(IndexON,D2344)</f>
        <v>55829</v>
      </c>
      <c r="F2344" s="188">
        <f>IFERROR(_xll.qlIndexFixing(IndexON,D2344,TRUE,_xll.ohTrigger(RecalcTrigger,TriggerON)),NA())</f>
        <v>1.5944720925888944E-2</v>
      </c>
      <c r="H2344" s="42">
        <f>_xll.qlCalendarAdvance(Calendar,$H2343,B2344,"f",FALSE)</f>
        <v>55829</v>
      </c>
      <c r="I2344" s="172">
        <f>_xll.qlInterestRateIndexValueDate(Index1M,$H2344)</f>
        <v>55829</v>
      </c>
      <c r="J2344" s="177">
        <f>IFERROR(_xll.qlIndexFixing(Index1M,$H2344,TRUE,_xll.ohTrigger(RecalcTrigger,Trigger1M)),NA())</f>
        <v>1.6290288526240003E-2</v>
      </c>
      <c r="K2344" s="44">
        <f>IFERROR(_xll.qlIndexFixing(Index3M,H2344,TRUE,_xll.ohTrigger(RecalcTrigger,Trigger3M)),NA())</f>
        <v>1.6614005763162871E-2</v>
      </c>
      <c r="L2344" s="44">
        <f>IFERROR(_xll.qlIndexFixing(Index6M,$H2344,TRUE,_xll.ohTrigger(RecalcTrigger,Trigger6M)),NA())</f>
        <v>1.6738694708147941E-2</v>
      </c>
      <c r="M2344" s="178">
        <f>IFERROR(_xll.qlIndexFixing(Index1Y,$H2344,TRUE,_xll.ohTrigger(RecalcTrigger,Trigger1Y)),NA())</f>
        <v>1.694120379399533E-2</v>
      </c>
      <c r="N2344" s="177">
        <f>IFERROR(_xll.qlIndexFixing(ONIndex1M,I2344,TRUE,_xll.ohTrigger(RecalcTrigger,Trigger1M)),NA())</f>
        <v>1.628961100305748E-2</v>
      </c>
      <c r="O2344" s="44">
        <f>IFERROR(_xll.qlIndexFixing(ONIndex3M,I2344,TRUE,_xll.ohTrigger(RecalcTrigger,Trigger3M)),NA())</f>
        <v>1.6606888744868931E-2</v>
      </c>
      <c r="P2344" s="44">
        <f>IFERROR(_xll.qlIndexFixing(ONIndex6M,I2344,TRUE,_xll.ohTrigger(RecalcTrigger,Trigger6M)),NA())</f>
        <v>1.6725591720233579E-2</v>
      </c>
      <c r="Q2344" s="178">
        <f>IFERROR(_xll.qlIndexFixing(ONIndex1Y,I2344,TRUE,_xll.ohTrigger(RecalcTrigger,Trigger1Y)),NA())</f>
        <v>1.6916048575115195E-2</v>
      </c>
    </row>
    <row r="2345" spans="2:17" x14ac:dyDescent="0.2">
      <c r="B2345" s="39" t="s">
        <v>42</v>
      </c>
      <c r="D2345" s="42">
        <f>_xll.qlCalendarAdvance(Calendar,$D2344,B2345,"f",FALSE)</f>
        <v>55836</v>
      </c>
      <c r="E2345" s="172">
        <f>_xll.qlInterestRateIndexValueDate(IndexON,D2345)</f>
        <v>55836</v>
      </c>
      <c r="F2345" s="188">
        <f>IFERROR(_xll.qlIndexFixing(IndexON,D2345,TRUE,_xll.ohTrigger(RecalcTrigger,TriggerON)),NA())</f>
        <v>1.5940472874625966E-2</v>
      </c>
      <c r="H2345" s="42">
        <f>_xll.qlCalendarAdvance(Calendar,$H2344,B2345,"f",FALSE)</f>
        <v>55836</v>
      </c>
      <c r="I2345" s="172">
        <f>_xll.qlInterestRateIndexValueDate(Index1M,$H2345)</f>
        <v>55836</v>
      </c>
      <c r="J2345" s="177">
        <f>IFERROR(_xll.qlIndexFixing(Index1M,$H2345,TRUE,_xll.ohTrigger(RecalcTrigger,Trigger1M)),NA())</f>
        <v>1.6285534505798876E-2</v>
      </c>
      <c r="K2345" s="44">
        <f>IFERROR(_xll.qlIndexFixing(Index3M,H2345,TRUE,_xll.ohTrigger(RecalcTrigger,Trigger3M)),NA())</f>
        <v>1.6609832982259799E-2</v>
      </c>
      <c r="L2345" s="44">
        <f>IFERROR(_xll.qlIndexFixing(Index6M,$H2345,TRUE,_xll.ohTrigger(RecalcTrigger,Trigger6M)),NA())</f>
        <v>1.6734383486800525E-2</v>
      </c>
      <c r="M2345" s="178">
        <f>IFERROR(_xll.qlIndexFixing(Index1Y,$H2345,TRUE,_xll.ohTrigger(RecalcTrigger,Trigger1Y)),NA())</f>
        <v>1.6936744203279508E-2</v>
      </c>
      <c r="N2345" s="177">
        <f>IFERROR(_xll.qlIndexFixing(ONIndex1M,I2345,TRUE,_xll.ohTrigger(RecalcTrigger,Trigger1M)),NA())</f>
        <v>1.6284845485960986E-2</v>
      </c>
      <c r="O2345" s="44">
        <f>IFERROR(_xll.qlIndexFixing(ONIndex3M,I2345,TRUE,_xll.ohTrigger(RecalcTrigger,Trigger3M)),NA())</f>
        <v>1.6602663117004646E-2</v>
      </c>
      <c r="P2345" s="44">
        <f>IFERROR(_xll.qlIndexFixing(ONIndex6M,I2345,TRUE,_xll.ohTrigger(RecalcTrigger,Trigger6M)),NA())</f>
        <v>1.6721183844489174E-2</v>
      </c>
      <c r="Q2345" s="178">
        <f>IFERROR(_xll.qlIndexFixing(ONIndex1Y,I2345,TRUE,_xll.ohTrigger(RecalcTrigger,Trigger1Y)),NA())</f>
        <v>1.6911407489589303E-2</v>
      </c>
    </row>
    <row r="2346" spans="2:17" x14ac:dyDescent="0.2">
      <c r="B2346" s="39" t="s">
        <v>42</v>
      </c>
      <c r="D2346" s="42">
        <f>_xll.qlCalendarAdvance(Calendar,$D2345,B2346,"f",FALSE)</f>
        <v>55843</v>
      </c>
      <c r="E2346" s="172">
        <f>_xll.qlInterestRateIndexValueDate(IndexON,D2346)</f>
        <v>55843</v>
      </c>
      <c r="F2346" s="188">
        <f>IFERROR(_xll.qlIndexFixing(IndexON,D2346,TRUE,_xll.ohTrigger(RecalcTrigger,TriggerON)),NA())</f>
        <v>1.5936234160948137E-2</v>
      </c>
      <c r="H2346" s="42">
        <f>_xll.qlCalendarAdvance(Calendar,$H2345,B2346,"f",FALSE)</f>
        <v>55843</v>
      </c>
      <c r="I2346" s="172">
        <f>_xll.qlInterestRateIndexValueDate(Index1M,$H2346)</f>
        <v>55843</v>
      </c>
      <c r="J2346" s="177">
        <f>IFERROR(_xll.qlIndexFixing(Index1M,$H2346,TRUE,_xll.ohTrigger(RecalcTrigger,Trigger1M)),NA())</f>
        <v>1.6280789014395485E-2</v>
      </c>
      <c r="K2346" s="44">
        <f>IFERROR(_xll.qlIndexFixing(Index3M,H2346,TRUE,_xll.ohTrigger(RecalcTrigger,Trigger3M)),NA())</f>
        <v>1.6605671028338192E-2</v>
      </c>
      <c r="L2346" s="44">
        <f>IFERROR(_xll.qlIndexFixing(Index6M,$H2346,TRUE,_xll.ohTrigger(RecalcTrigger,Trigger6M)),NA())</f>
        <v>1.6730082621643143E-2</v>
      </c>
      <c r="M2346" s="178">
        <f>IFERROR(_xll.qlIndexFixing(Index1Y,$H2346,TRUE,_xll.ohTrigger(RecalcTrigger,Trigger1Y)),NA())</f>
        <v>1.6932294627874267E-2</v>
      </c>
      <c r="N2346" s="177">
        <f>IFERROR(_xll.qlIndexFixing(ONIndex1M,I2346,TRUE,_xll.ohTrigger(RecalcTrigger,Trigger1M)),NA())</f>
        <v>1.6280088485126631E-2</v>
      </c>
      <c r="O2346" s="44">
        <f>IFERROR(_xll.qlIndexFixing(ONIndex3M,I2346,TRUE,_xll.ohTrigger(RecalcTrigger,Trigger3M)),NA())</f>
        <v>1.6598448267242105E-2</v>
      </c>
      <c r="P2346" s="44">
        <f>IFERROR(_xll.qlIndexFixing(ONIndex6M,I2346,TRUE,_xll.ohTrigger(RecalcTrigger,Trigger6M)),NA())</f>
        <v>1.6716786231149028E-2</v>
      </c>
      <c r="Q2346" s="178">
        <f>IFERROR(_xll.qlIndexFixing(ONIndex1Y,I2346,TRUE,_xll.ohTrigger(RecalcTrigger,Trigger1Y)),NA())</f>
        <v>1.690677623392367E-2</v>
      </c>
    </row>
    <row r="2347" spans="2:17" x14ac:dyDescent="0.2">
      <c r="B2347" s="39" t="s">
        <v>42</v>
      </c>
      <c r="D2347" s="42">
        <f>_xll.qlCalendarAdvance(Calendar,$D2346,B2347,"f",FALSE)</f>
        <v>55850</v>
      </c>
      <c r="E2347" s="172">
        <f>_xll.qlInterestRateIndexValueDate(IndexON,D2347)</f>
        <v>55850</v>
      </c>
      <c r="F2347" s="188">
        <f>IFERROR(_xll.qlIndexFixing(IndexON,D2347,TRUE,_xll.ohTrigger(RecalcTrigger,TriggerON)),NA())</f>
        <v>1.5932004784774412E-2</v>
      </c>
      <c r="H2347" s="42">
        <f>_xll.qlCalendarAdvance(Calendar,$H2346,B2347,"f",FALSE)</f>
        <v>55850</v>
      </c>
      <c r="I2347" s="172">
        <f>_xll.qlInterestRateIndexValueDate(Index1M,$H2347)</f>
        <v>55850</v>
      </c>
      <c r="J2347" s="177">
        <f>IFERROR(_xll.qlIndexFixing(Index1M,$H2347,TRUE,_xll.ohTrigger(RecalcTrigger,Trigger1M)),NA())</f>
        <v>1.6276052052019024E-2</v>
      </c>
      <c r="K2347" s="44">
        <f>IFERROR(_xll.qlIndexFixing(Index3M,H2347,TRUE,_xll.ohTrigger(RecalcTrigger,Trigger3M)),NA())</f>
        <v>1.6601519901363687E-2</v>
      </c>
      <c r="L2347" s="44">
        <f>IFERROR(_xll.qlIndexFixing(Index6M,$H2347,TRUE,_xll.ohTrigger(RecalcTrigger,Trigger6M)),NA())</f>
        <v>1.6725792112609519E-2</v>
      </c>
      <c r="M2347" s="178">
        <f>IFERROR(_xll.qlIndexFixing(Index1Y,$H2347,TRUE,_xll.ohTrigger(RecalcTrigger,Trigger1Y)),NA())</f>
        <v>1.6927855067648823E-2</v>
      </c>
      <c r="N2347" s="177">
        <f>IFERROR(_xll.qlIndexFixing(ONIndex1M,I2347,TRUE,_xll.ohTrigger(RecalcTrigger,Trigger1M)),NA())</f>
        <v>1.6275340000554417E-2</v>
      </c>
      <c r="O2347" s="44">
        <f>IFERROR(_xll.qlIndexFixing(ONIndex3M,I2347,TRUE,_xll.ohTrigger(RecalcTrigger,Trigger3M)),NA())</f>
        <v>1.6594244195500263E-2</v>
      </c>
      <c r="P2347" s="44">
        <f>IFERROR(_xll.qlIndexFixing(ONIndex6M,I2347,TRUE,_xll.ohTrigger(RecalcTrigger,Trigger6M)),NA())</f>
        <v>1.6712398880294188E-2</v>
      </c>
      <c r="Q2347" s="178">
        <f>IFERROR(_xll.qlIndexFixing(ONIndex1Y,I2347,TRUE,_xll.ohTrigger(RecalcTrigger,Trigger1Y)),NA())</f>
        <v>1.6902154808118297E-2</v>
      </c>
    </row>
    <row r="2348" spans="2:17" x14ac:dyDescent="0.2">
      <c r="B2348" s="39" t="s">
        <v>42</v>
      </c>
      <c r="D2348" s="42">
        <f>_xll.qlCalendarAdvance(Calendar,$D2347,B2348,"f",FALSE)</f>
        <v>55857</v>
      </c>
      <c r="E2348" s="172">
        <f>_xll.qlInterestRateIndexValueDate(IndexON,D2348)</f>
        <v>55857</v>
      </c>
      <c r="F2348" s="188">
        <f>IFERROR(_xll.qlIndexFixing(IndexON,D2348,TRUE,_xll.ohTrigger(RecalcTrigger,TriggerON)),NA())</f>
        <v>1.5927784746023743E-2</v>
      </c>
      <c r="H2348" s="42">
        <f>_xll.qlCalendarAdvance(Calendar,$H2347,B2348,"f",FALSE)</f>
        <v>55857</v>
      </c>
      <c r="I2348" s="172">
        <f>_xll.qlInterestRateIndexValueDate(Index1M,$H2348)</f>
        <v>55857</v>
      </c>
      <c r="J2348" s="177">
        <f>IFERROR(_xll.qlIndexFixing(Index1M,$H2348,TRUE,_xll.ohTrigger(RecalcTrigger,Trigger1M)),NA())</f>
        <v>1.6271400329918331E-2</v>
      </c>
      <c r="K2348" s="44">
        <f>IFERROR(_xll.qlIndexFixing(Index3M,H2348,TRUE,_xll.ohTrigger(RecalcTrigger,Trigger3M)),NA())</f>
        <v>1.6597213359188439E-2</v>
      </c>
      <c r="L2348" s="44">
        <f>IFERROR(_xll.qlIndexFixing(Index6M,$H2348,TRUE,_xll.ohTrigger(RecalcTrigger,Trigger6M)),NA())</f>
        <v>1.6721591788226738E-2</v>
      </c>
      <c r="M2348" s="178">
        <f>IFERROR(_xll.qlIndexFixing(Index1Y,$H2348,TRUE,_xll.ohTrigger(RecalcTrigger,Trigger1Y)),NA())</f>
        <v>1.6923425522471947E-2</v>
      </c>
      <c r="N2348" s="177">
        <f>IFERROR(_xll.qlIndexFixing(ONIndex1M,I2348,TRUE,_xll.ohTrigger(RecalcTrigger,Trigger1M)),NA())</f>
        <v>1.6270600032163296E-2</v>
      </c>
      <c r="O2348" s="44">
        <f>IFERROR(_xll.qlIndexFixing(ONIndex3M,I2348,TRUE,_xll.ohTrigger(RecalcTrigger,Trigger3M)),NA())</f>
        <v>1.6590050901860165E-2</v>
      </c>
      <c r="P2348" s="44">
        <f>IFERROR(_xll.qlIndexFixing(ONIndex6M,I2348,TRUE,_xll.ohTrigger(RecalcTrigger,Trigger6M)),NA())</f>
        <v>1.6708021791843608E-2</v>
      </c>
      <c r="Q2348" s="178">
        <f>IFERROR(_xll.qlIndexFixing(ONIndex1Y,I2348,TRUE,_xll.ohTrigger(RecalcTrigger,Trigger1Y)),NA())</f>
        <v>1.6897543212092136E-2</v>
      </c>
    </row>
    <row r="2349" spans="2:17" x14ac:dyDescent="0.2">
      <c r="B2349" s="39" t="s">
        <v>42</v>
      </c>
      <c r="D2349" s="42">
        <f>_xll.qlCalendarAdvance(Calendar,$D2348,B2349,"f",FALSE)</f>
        <v>55864</v>
      </c>
      <c r="E2349" s="172">
        <f>_xll.qlInterestRateIndexValueDate(IndexON,D2349)</f>
        <v>55864</v>
      </c>
      <c r="F2349" s="188">
        <f>IFERROR(_xll.qlIndexFixing(IndexON,D2349,TRUE,_xll.ohTrigger(RecalcTrigger,TriggerON)),NA())</f>
        <v>1.5923574045020317E-2</v>
      </c>
      <c r="H2349" s="42">
        <f>_xll.qlCalendarAdvance(Calendar,$H2348,B2349,"f",FALSE)</f>
        <v>55864</v>
      </c>
      <c r="I2349" s="172">
        <f>_xll.qlInterestRateIndexValueDate(Index1M,$H2349)</f>
        <v>55864</v>
      </c>
      <c r="J2349" s="177">
        <f>IFERROR(_xll.qlIndexFixing(Index1M,$H2349,TRUE,_xll.ohTrigger(RecalcTrigger,Trigger1M)),NA())</f>
        <v>1.626668162274434E-2</v>
      </c>
      <c r="K2349" s="44">
        <f>IFERROR(_xll.qlIndexFixing(Index3M,H2349,TRUE,_xll.ohTrigger(RecalcTrigger,Trigger3M)),NA())</f>
        <v>1.6593082714174812E-2</v>
      </c>
      <c r="L2349" s="44">
        <f>IFERROR(_xll.qlIndexFixing(Index6M,$H2349,TRUE,_xll.ohTrigger(RecalcTrigger,Trigger6M)),NA())</f>
        <v>1.6717322536204764E-2</v>
      </c>
      <c r="M2349" s="178">
        <f>IFERROR(_xll.qlIndexFixing(Index1Y,$H2349,TRUE,_xll.ohTrigger(RecalcTrigger,Trigger1Y)),NA())</f>
        <v>1.6919005992213076E-2</v>
      </c>
      <c r="N2349" s="177">
        <f>IFERROR(_xll.qlIndexFixing(ONIndex1M,I2349,TRUE,_xll.ohTrigger(RecalcTrigger,Trigger1M)),NA())</f>
        <v>1.6265868580034315E-2</v>
      </c>
      <c r="O2349" s="44">
        <f>IFERROR(_xll.qlIndexFixing(ONIndex3M,I2349,TRUE,_xll.ohTrigger(RecalcTrigger,Trigger3M)),NA())</f>
        <v>1.6585868386159719E-2</v>
      </c>
      <c r="P2349" s="44">
        <f>IFERROR(_xll.qlIndexFixing(ONIndex6M,I2349,TRUE,_xll.ohTrigger(RecalcTrigger,Trigger6M)),NA())</f>
        <v>1.6703654965878334E-2</v>
      </c>
      <c r="Q2349" s="178">
        <f>IFERROR(_xll.qlIndexFixing(ONIndex1Y,I2349,TRUE,_xll.ohTrigger(RecalcTrigger,Trigger1Y)),NA())</f>
        <v>1.6892941446007281E-2</v>
      </c>
    </row>
    <row r="2350" spans="2:17" x14ac:dyDescent="0.2">
      <c r="B2350" s="39" t="s">
        <v>42</v>
      </c>
      <c r="D2350" s="42">
        <f>_xll.qlCalendarAdvance(Calendar,$D2349,B2350,"f",FALSE)</f>
        <v>55871</v>
      </c>
      <c r="E2350" s="172">
        <f>_xll.qlInterestRateIndexValueDate(IndexON,D2350)</f>
        <v>55871</v>
      </c>
      <c r="F2350" s="188">
        <f>IFERROR(_xll.qlIndexFixing(IndexON,D2350,TRUE,_xll.ohTrigger(RecalcTrigger,TriggerON)),NA())</f>
        <v>1.5919372681439947E-2</v>
      </c>
      <c r="H2350" s="42">
        <f>_xll.qlCalendarAdvance(Calendar,$H2349,B2350,"f",FALSE)</f>
        <v>55871</v>
      </c>
      <c r="I2350" s="172">
        <f>_xll.qlInterestRateIndexValueDate(Index1M,$H2350)</f>
        <v>55871</v>
      </c>
      <c r="J2350" s="177">
        <f>IFERROR(_xll.qlIndexFixing(Index1M,$H2350,TRUE,_xll.ohTrigger(RecalcTrigger,Trigger1M)),NA())</f>
        <v>1.6261971445880513E-2</v>
      </c>
      <c r="K2350" s="44">
        <f>IFERROR(_xll.qlIndexFixing(Index3M,H2350,TRUE,_xll.ohTrigger(RecalcTrigger,Trigger3M)),NA())</f>
        <v>1.6588962894937956E-2</v>
      </c>
      <c r="L2350" s="44">
        <f>IFERROR(_xll.qlIndexFixing(Index6M,$H2350,TRUE,_xll.ohTrigger(RecalcTrigger,Trigger6M)),NA())</f>
        <v>1.6713063640627458E-2</v>
      </c>
      <c r="M2350" s="178">
        <f>IFERROR(_xll.qlIndexFixing(Index1Y,$H2350,TRUE,_xll.ohTrigger(RecalcTrigger,Trigger1Y)),NA())</f>
        <v>1.6914596476741428E-2</v>
      </c>
      <c r="N2350" s="177">
        <f>IFERROR(_xll.qlIndexFixing(ONIndex1M,I2350,TRUE,_xll.ohTrigger(RecalcTrigger,Trigger1M)),NA())</f>
        <v>1.6261145644005381E-2</v>
      </c>
      <c r="O2350" s="44">
        <f>IFERROR(_xll.qlIndexFixing(ONIndex3M,I2350,TRUE,_xll.ohTrigger(RecalcTrigger,Trigger3M)),NA())</f>
        <v>1.6581696648398925E-2</v>
      </c>
      <c r="P2350" s="44">
        <f>IFERROR(_xll.qlIndexFixing(ONIndex6M,I2350,TRUE,_xll.ohTrigger(RecalcTrigger,Trigger6M)),NA())</f>
        <v>1.6699298402236273E-2</v>
      </c>
      <c r="Q2350" s="178">
        <f>IFERROR(_xll.qlIndexFixing(ONIndex1Y,I2350,TRUE,_xll.ohTrigger(RecalcTrigger,Trigger1Y)),NA())</f>
        <v>1.6888349509539546E-2</v>
      </c>
    </row>
    <row r="2351" spans="2:17" x14ac:dyDescent="0.2">
      <c r="B2351" s="39" t="s">
        <v>42</v>
      </c>
      <c r="D2351" s="42">
        <f>_xll.qlCalendarAdvance(Calendar,$D2350,B2351,"f",FALSE)</f>
        <v>55880</v>
      </c>
      <c r="E2351" s="172">
        <f>_xll.qlInterestRateIndexValueDate(IndexON,D2351)</f>
        <v>55880</v>
      </c>
      <c r="F2351" s="188">
        <f>IFERROR(_xll.qlIndexFixing(IndexON,D2351,TRUE,_xll.ohTrigger(RecalcTrigger,TriggerON)),NA())</f>
        <v>1.5914080801816555E-2</v>
      </c>
      <c r="H2351" s="42">
        <f>_xll.qlCalendarAdvance(Calendar,$H2350,B2351,"f",FALSE)</f>
        <v>55880</v>
      </c>
      <c r="I2351" s="172">
        <f>_xll.qlInterestRateIndexValueDate(Index1M,$H2351)</f>
        <v>55880</v>
      </c>
      <c r="J2351" s="177">
        <f>IFERROR(_xll.qlIndexFixing(Index1M,$H2351,TRUE,_xll.ohTrigger(RecalcTrigger,Trigger1M)),NA())</f>
        <v>1.6255874233069879E-2</v>
      </c>
      <c r="K2351" s="44">
        <f>IFERROR(_xll.qlIndexFixing(Index3M,H2351,TRUE,_xll.ohTrigger(RecalcTrigger,Trigger3M)),NA())</f>
        <v>1.6583681891699332E-2</v>
      </c>
      <c r="L2351" s="44">
        <f>IFERROR(_xll.qlIndexFixing(Index6M,$H2351,TRUE,_xll.ohTrigger(RecalcTrigger,Trigger6M)),NA())</f>
        <v>1.6707603135271493E-2</v>
      </c>
      <c r="M2351" s="178">
        <f>IFERROR(_xll.qlIndexFixing(Index1Y,$H2351,TRUE,_xll.ohTrigger(RecalcTrigger,Trigger1Y)),NA())</f>
        <v>1.690910589537073E-2</v>
      </c>
      <c r="N2351" s="177">
        <f>IFERROR(_xll.qlIndexFixing(ONIndex1M,I2351,TRUE,_xll.ohTrigger(RecalcTrigger,Trigger1M)),NA())</f>
        <v>1.6255137286380249E-2</v>
      </c>
      <c r="O2351" s="44">
        <f>IFERROR(_xll.qlIndexFixing(ONIndex3M,I2351,TRUE,_xll.ohTrigger(RecalcTrigger,Trigger3M)),NA())</f>
        <v>1.6576508559884573E-2</v>
      </c>
      <c r="P2351" s="44">
        <f>IFERROR(_xll.qlIndexFixing(ONIndex6M,I2351,TRUE,_xll.ohTrigger(RecalcTrigger,Trigger6M)),NA())</f>
        <v>1.6693856073862388E-2</v>
      </c>
      <c r="Q2351" s="178">
        <f>IFERROR(_xll.qlIndexFixing(ONIndex1Y,I2351,TRUE,_xll.ohTrigger(RecalcTrigger,Trigger1Y)),NA())</f>
        <v>1.6882587540523557E-2</v>
      </c>
    </row>
    <row r="2352" spans="2:17" x14ac:dyDescent="0.2">
      <c r="B2352" s="39" t="s">
        <v>42</v>
      </c>
      <c r="D2352" s="42">
        <f>_xll.qlCalendarAdvance(Calendar,$D2351,B2352,"f",FALSE)</f>
        <v>55887</v>
      </c>
      <c r="E2352" s="172">
        <f>_xll.qlInterestRateIndexValueDate(IndexON,D2352)</f>
        <v>55887</v>
      </c>
      <c r="F2352" s="188">
        <f>IFERROR(_xll.qlIndexFixing(IndexON,D2352,TRUE,_xll.ohTrigger(RecalcTrigger,TriggerON)),NA())</f>
        <v>1.59099017508176E-2</v>
      </c>
      <c r="H2352" s="42">
        <f>_xll.qlCalendarAdvance(Calendar,$H2351,B2352,"f",FALSE)</f>
        <v>55887</v>
      </c>
      <c r="I2352" s="172">
        <f>_xll.qlInterestRateIndexValueDate(Index1M,$H2352)</f>
        <v>55887</v>
      </c>
      <c r="J2352" s="177">
        <f>IFERROR(_xll.qlIndexFixing(Index1M,$H2352,TRUE,_xll.ohTrigger(RecalcTrigger,Trigger1M)),NA())</f>
        <v>1.6251182752982277E-2</v>
      </c>
      <c r="K2352" s="44">
        <f>IFERROR(_xll.qlIndexFixing(Index3M,H2352,TRUE,_xll.ohTrigger(RecalcTrigger,Trigger3M)),NA())</f>
        <v>1.6579586816968115E-2</v>
      </c>
      <c r="L2352" s="44">
        <f>IFERROR(_xll.qlIndexFixing(Index6M,$H2352,TRUE,_xll.ohTrigger(RecalcTrigger,Trigger6M)),NA())</f>
        <v>1.6703285743552281E-2</v>
      </c>
      <c r="M2352" s="178">
        <f>IFERROR(_xll.qlIndexFixing(Index1Y,$H2352,TRUE,_xll.ohTrigger(RecalcTrigger,Trigger1Y)),NA())</f>
        <v>1.6904720298080038E-2</v>
      </c>
      <c r="N2352" s="177">
        <f>IFERROR(_xll.qlIndexFixing(ONIndex1M,I2352,TRUE,_xll.ohTrigger(RecalcTrigger,Trigger1M)),NA())</f>
        <v>1.6250434613947672E-2</v>
      </c>
      <c r="O2352" s="44">
        <f>IFERROR(_xll.qlIndexFixing(ONIndex3M,I2352,TRUE,_xll.ohTrigger(RecalcTrigger,Trigger3M)),NA())</f>
        <v>1.6572362620992008E-2</v>
      </c>
      <c r="P2352" s="44">
        <f>IFERROR(_xll.qlIndexFixing(ONIndex6M,I2352,TRUE,_xll.ohTrigger(RecalcTrigger,Trigger6M)),NA())</f>
        <v>1.6689524037121206E-2</v>
      </c>
      <c r="Q2352" s="178">
        <f>IFERROR(_xll.qlIndexFixing(ONIndex1Y,I2352,TRUE,_xll.ohTrigger(RecalcTrigger,Trigger1Y)),NA())</f>
        <v>1.6878019054121784E-2</v>
      </c>
    </row>
    <row r="2353" spans="2:17" x14ac:dyDescent="0.2">
      <c r="B2353" s="39" t="s">
        <v>42</v>
      </c>
      <c r="D2353" s="42">
        <f>_xll.qlCalendarAdvance(Calendar,$D2352,B2353,"f",FALSE)</f>
        <v>55894</v>
      </c>
      <c r="E2353" s="172">
        <f>_xll.qlInterestRateIndexValueDate(IndexON,D2353)</f>
        <v>55894</v>
      </c>
      <c r="F2353" s="188">
        <f>IFERROR(_xll.qlIndexFixing(IndexON,D2353,TRUE,_xll.ohTrigger(RecalcTrigger,TriggerON)),NA())</f>
        <v>1.590573203824127E-2</v>
      </c>
      <c r="H2353" s="42">
        <f>_xll.qlCalendarAdvance(Calendar,$H2352,B2353,"f",FALSE)</f>
        <v>55894</v>
      </c>
      <c r="I2353" s="172">
        <f>_xll.qlInterestRateIndexValueDate(Index1M,$H2353)</f>
        <v>55894</v>
      </c>
      <c r="J2353" s="177">
        <f>IFERROR(_xll.qlIndexFixing(Index1M,$H2353,TRUE,_xll.ohTrigger(RecalcTrigger,Trigger1M)),NA())</f>
        <v>1.6246499802296765E-2</v>
      </c>
      <c r="K2353" s="44">
        <f>IFERROR(_xll.qlIndexFixing(Index3M,H2353,TRUE,_xll.ohTrigger(RecalcTrigger,Trigger3M)),NA())</f>
        <v>1.6575502567906509E-2</v>
      </c>
      <c r="L2353" s="44">
        <f>IFERROR(_xll.qlIndexFixing(Index6M,$H2353,TRUE,_xll.ohTrigger(RecalcTrigger,Trigger6M)),NA())</f>
        <v>1.6699060328662845E-2</v>
      </c>
      <c r="M2353" s="178">
        <f>IFERROR(_xll.qlIndexFixing(Index1Y,$H2353,TRUE,_xll.ohTrigger(RecalcTrigger,Trigger1Y)),NA())</f>
        <v>1.6900344716155046E-2</v>
      </c>
      <c r="N2353" s="177">
        <f>IFERROR(_xll.qlIndexFixing(ONIndex1M,I2353,TRUE,_xll.ohTrigger(RecalcTrigger,Trigger1M)),NA())</f>
        <v>1.6245740458641727E-2</v>
      </c>
      <c r="O2353" s="44">
        <f>IFERROR(_xll.qlIndexFixing(ONIndex3M,I2353,TRUE,_xll.ohTrigger(RecalcTrigger,Trigger3M)),NA())</f>
        <v>1.6568227461227769E-2</v>
      </c>
      <c r="P2353" s="44">
        <f>IFERROR(_xll.qlIndexFixing(ONIndex6M,I2353,TRUE,_xll.ohTrigger(RecalcTrigger,Trigger6M)),NA())</f>
        <v>1.6685202263918935E-2</v>
      </c>
      <c r="Q2353" s="178">
        <f>IFERROR(_xll.qlIndexFixing(ONIndex1Y,I2353,TRUE,_xll.ohTrigger(RecalcTrigger,Trigger1Y)),NA())</f>
        <v>1.6873460398579843E-2</v>
      </c>
    </row>
    <row r="2354" spans="2:17" x14ac:dyDescent="0.2">
      <c r="B2354" s="39" t="s">
        <v>42</v>
      </c>
      <c r="D2354" s="42">
        <f>_xll.qlCalendarAdvance(Calendar,$D2353,B2354,"f",FALSE)</f>
        <v>55901</v>
      </c>
      <c r="E2354" s="172">
        <f>_xll.qlInterestRateIndexValueDate(IndexON,D2354)</f>
        <v>55901</v>
      </c>
      <c r="F2354" s="188">
        <f>IFERROR(_xll.qlIndexFixing(IndexON,D2354,TRUE,_xll.ohTrigger(RecalcTrigger,TriggerON)),NA())</f>
        <v>1.5901571664195629E-2</v>
      </c>
      <c r="H2354" s="42">
        <f>_xll.qlCalendarAdvance(Calendar,$H2353,B2354,"f",FALSE)</f>
        <v>55901</v>
      </c>
      <c r="I2354" s="172">
        <f>_xll.qlInterestRateIndexValueDate(Index1M,$H2354)</f>
        <v>55901</v>
      </c>
      <c r="J2354" s="177">
        <f>IFERROR(_xll.qlIndexFixing(Index1M,$H2354,TRUE,_xll.ohTrigger(RecalcTrigger,Trigger1M)),NA())</f>
        <v>1.6241825381010735E-2</v>
      </c>
      <c r="K2354" s="44">
        <f>IFERROR(_xll.qlIndexFixing(Index3M,H2354,TRUE,_xll.ohTrigger(RecalcTrigger,Trigger3M)),NA())</f>
        <v>1.6571429144478487E-2</v>
      </c>
      <c r="L2354" s="44">
        <f>IFERROR(_xll.qlIndexFixing(Index6M,$H2354,TRUE,_xll.ohTrigger(RecalcTrigger,Trigger6M)),NA())</f>
        <v>1.6694845269423879E-2</v>
      </c>
      <c r="M2354" s="178">
        <f>IFERROR(_xll.qlIndexFixing(Index1Y,$H2354,TRUE,_xll.ohTrigger(RecalcTrigger,Trigger1Y)),NA())</f>
        <v>1.6895979149466347E-2</v>
      </c>
      <c r="N2354" s="177">
        <f>IFERROR(_xll.qlIndexFixing(ONIndex1M,I2354,TRUE,_xll.ohTrigger(RecalcTrigger,Trigger1M)),NA())</f>
        <v>1.6241054820435401E-2</v>
      </c>
      <c r="O2354" s="44">
        <f>IFERROR(_xll.qlIndexFixing(ONIndex3M,I2354,TRUE,_xll.ohTrigger(RecalcTrigger,Trigger3M)),NA())</f>
        <v>1.6564103080537834E-2</v>
      </c>
      <c r="P2354" s="44">
        <f>IFERROR(_xll.qlIndexFixing(ONIndex6M,I2354,TRUE,_xll.ohTrigger(RecalcTrigger,Trigger6M)),NA())</f>
        <v>1.6680890754174525E-2</v>
      </c>
      <c r="Q2354" s="178">
        <f>IFERROR(_xll.qlIndexFixing(ONIndex1Y,I2354,TRUE,_xll.ohTrigger(RecalcTrigger,Trigger1Y)),NA())</f>
        <v>1.6868911573924748E-2</v>
      </c>
    </row>
    <row r="2355" spans="2:17" x14ac:dyDescent="0.2">
      <c r="B2355" s="39" t="s">
        <v>42</v>
      </c>
      <c r="D2355" s="42">
        <f>_xll.qlCalendarAdvance(Calendar,$D2354,B2355,"f",FALSE)</f>
        <v>55908</v>
      </c>
      <c r="E2355" s="172">
        <f>_xll.qlInterestRateIndexValueDate(IndexON,D2355)</f>
        <v>55908</v>
      </c>
      <c r="F2355" s="188">
        <f>IFERROR(_xll.qlIndexFixing(IndexON,D2355,TRUE,_xll.ohTrigger(RecalcTrigger,TriggerON)),NA())</f>
        <v>1.58974206285456E-2</v>
      </c>
      <c r="H2355" s="42">
        <f>_xll.qlCalendarAdvance(Calendar,$H2354,B2355,"f",FALSE)</f>
        <v>55908</v>
      </c>
      <c r="I2355" s="172">
        <f>_xll.qlInterestRateIndexValueDate(Index1M,$H2355)</f>
        <v>55908</v>
      </c>
      <c r="J2355" s="177">
        <f>IFERROR(_xll.qlIndexFixing(Index1M,$H2355,TRUE,_xll.ohTrigger(RecalcTrigger,Trigger1M)),NA())</f>
        <v>1.6237159489105885E-2</v>
      </c>
      <c r="K2355" s="44">
        <f>IFERROR(_xll.qlIndexFixing(Index3M,H2355,TRUE,_xll.ohTrigger(RecalcTrigger,Trigger3M)),NA())</f>
        <v>1.6567366546654336E-2</v>
      </c>
      <c r="L2355" s="44">
        <f>IFERROR(_xll.qlIndexFixing(Index6M,$H2355,TRUE,_xll.ohTrigger(RecalcTrigger,Trigger6M)),NA())</f>
        <v>1.6690640565770007E-2</v>
      </c>
      <c r="M2355" s="178">
        <f>IFERROR(_xll.qlIndexFixing(Index1Y,$H2355,TRUE,_xll.ohTrigger(RecalcTrigger,Trigger1Y)),NA())</f>
        <v>1.6891623597884528E-2</v>
      </c>
      <c r="N2355" s="177">
        <f>IFERROR(_xll.qlIndexFixing(ONIndex1M,I2355,TRUE,_xll.ohTrigger(RecalcTrigger,Trigger1M)),NA())</f>
        <v>1.6236377699328695E-2</v>
      </c>
      <c r="O2355" s="44">
        <f>IFERROR(_xll.qlIndexFixing(ONIndex3M,I2355,TRUE,_xll.ohTrigger(RecalcTrigger,Trigger3M)),NA())</f>
        <v>1.6559989479003244E-2</v>
      </c>
      <c r="P2355" s="44">
        <f>IFERROR(_xll.qlIndexFixing(ONIndex6M,I2355,TRUE,_xll.ohTrigger(RecalcTrigger,Trigger6M)),NA())</f>
        <v>1.6676589507887973E-2</v>
      </c>
      <c r="Q2355" s="178">
        <f>IFERROR(_xll.qlIndexFixing(ONIndex1Y,I2355,TRUE,_xll.ohTrigger(RecalcTrigger,Trigger1Y)),NA())</f>
        <v>1.6864372580102465E-2</v>
      </c>
    </row>
    <row r="2356" spans="2:17" x14ac:dyDescent="0.2">
      <c r="B2356" s="39" t="s">
        <v>42</v>
      </c>
      <c r="D2356" s="42">
        <f>_xll.qlCalendarAdvance(Calendar,$D2355,B2356,"f",FALSE)</f>
        <v>55915</v>
      </c>
      <c r="E2356" s="172">
        <f>_xll.qlInterestRateIndexValueDate(IndexON,D2356)</f>
        <v>55915</v>
      </c>
      <c r="F2356" s="188">
        <f>IFERROR(_xll.qlIndexFixing(IndexON,D2356,TRUE,_xll.ohTrigger(RecalcTrigger,TriggerON)),NA())</f>
        <v>1.5893278931291187E-2</v>
      </c>
      <c r="H2356" s="42">
        <f>_xll.qlCalendarAdvance(Calendar,$H2355,B2356,"f",FALSE)</f>
        <v>55915</v>
      </c>
      <c r="I2356" s="172">
        <f>_xll.qlInterestRateIndexValueDate(Index1M,$H2356)</f>
        <v>55915</v>
      </c>
      <c r="J2356" s="177">
        <f>IFERROR(_xll.qlIndexFixing(Index1M,$H2356,TRUE,_xll.ohTrigger(RecalcTrigger,Trigger1M)),NA())</f>
        <v>1.6232415691348399E-2</v>
      </c>
      <c r="K2356" s="44">
        <f>IFERROR(_xll.qlIndexFixing(Index3M,H2356,TRUE,_xll.ohTrigger(RecalcTrigger,Trigger3M)),NA())</f>
        <v>1.6563226870898187E-2</v>
      </c>
      <c r="L2356" s="44">
        <f>IFERROR(_xll.qlIndexFixing(Index6M,$H2356,TRUE,_xll.ohTrigger(RecalcTrigger,Trigger6M)),NA())</f>
        <v>1.6686446217638092E-2</v>
      </c>
      <c r="M2356" s="178">
        <f>IFERROR(_xll.qlIndexFixing(Index1Y,$H2356,TRUE,_xll.ohTrigger(RecalcTrigger,Trigger1Y)),NA())</f>
        <v>1.6887024296021937E-2</v>
      </c>
      <c r="N2356" s="177">
        <f>IFERROR(_xll.qlIndexFixing(ONIndex1M,I2356,TRUE,_xll.ohTrigger(RecalcTrigger,Trigger1M)),NA())</f>
        <v>1.6231709095321605E-2</v>
      </c>
      <c r="O2356" s="44">
        <f>IFERROR(_xll.qlIndexFixing(ONIndex3M,I2356,TRUE,_xll.ohTrigger(RecalcTrigger,Trigger3M)),NA())</f>
        <v>1.6555886656542951E-2</v>
      </c>
      <c r="P2356" s="44">
        <f>IFERROR(_xll.qlIndexFixing(ONIndex6M,I2356,TRUE,_xll.ohTrigger(RecalcTrigger,Trigger6M)),NA())</f>
        <v>1.6672298525086303E-2</v>
      </c>
      <c r="Q2356" s="178">
        <f>IFERROR(_xll.qlIndexFixing(ONIndex1Y,I2356,TRUE,_xll.ohTrigger(RecalcTrigger,Trigger1Y)),NA())</f>
        <v>1.6859843417112996E-2</v>
      </c>
    </row>
    <row r="2357" spans="2:17" x14ac:dyDescent="0.2">
      <c r="B2357" s="39" t="s">
        <v>42</v>
      </c>
      <c r="D2357" s="42">
        <f>_xll.qlCalendarAdvance(Calendar,$D2356,B2357,"f",FALSE)</f>
        <v>55922</v>
      </c>
      <c r="E2357" s="172">
        <f>_xll.qlInterestRateIndexValueDate(IndexON,D2357)</f>
        <v>55922</v>
      </c>
      <c r="F2357" s="188">
        <f>IFERROR(_xll.qlIndexFixing(IndexON,D2357,TRUE,_xll.ohTrigger(RecalcTrigger,TriggerON)),NA())</f>
        <v>1.5889146572567459E-2</v>
      </c>
      <c r="H2357" s="42">
        <f>_xll.qlCalendarAdvance(Calendar,$H2356,B2357,"f",FALSE)</f>
        <v>55922</v>
      </c>
      <c r="I2357" s="172">
        <f>_xll.qlInterestRateIndexValueDate(Index1M,$H2357)</f>
        <v>55922</v>
      </c>
      <c r="J2357" s="177">
        <f>IFERROR(_xll.qlIndexFixing(Index1M,$H2357,TRUE,_xll.ohTrigger(RecalcTrigger,Trigger1M)),NA())</f>
        <v>1.6227765650425566E-2</v>
      </c>
      <c r="K2357" s="44">
        <f>IFERROR(_xll.qlIndexFixing(Index3M,H2357,TRUE,_xll.ohTrigger(RecalcTrigger,Trigger3M)),NA())</f>
        <v>1.6559185333944692E-2</v>
      </c>
      <c r="L2357" s="44">
        <f>IFERROR(_xll.qlIndexFixing(Index6M,$H2357,TRUE,_xll.ohTrigger(RecalcTrigger,Trigger6M)),NA())</f>
        <v>1.6682262224965001E-2</v>
      </c>
      <c r="M2357" s="178">
        <f>IFERROR(_xll.qlIndexFixing(Index1Y,$H2357,TRUE,_xll.ohTrigger(RecalcTrigger,Trigger1Y)),NA())</f>
        <v>1.6882942539523681E-2</v>
      </c>
      <c r="N2357" s="177">
        <f>IFERROR(_xll.qlIndexFixing(ONIndex1M,I2357,TRUE,_xll.ohTrigger(RecalcTrigger,Trigger1M)),NA())</f>
        <v>1.6227049008441151E-2</v>
      </c>
      <c r="O2357" s="44">
        <f>IFERROR(_xll.qlIndexFixing(ONIndex3M,I2357,TRUE,_xll.ohTrigger(RecalcTrigger,Trigger3M)),NA())</f>
        <v>1.6551794613210991E-2</v>
      </c>
      <c r="P2357" s="44">
        <f>IFERROR(_xll.qlIndexFixing(ONIndex6M,I2357,TRUE,_xll.ohTrigger(RecalcTrigger,Trigger6M)),NA())</f>
        <v>1.6668017805769507E-2</v>
      </c>
      <c r="Q2357" s="178">
        <f>IFERROR(_xll.qlIndexFixing(ONIndex1Y,I2357,TRUE,_xll.ohTrigger(RecalcTrigger,Trigger1Y)),NA())</f>
        <v>1.6855324084983359E-2</v>
      </c>
    </row>
    <row r="2358" spans="2:17" x14ac:dyDescent="0.2">
      <c r="B2358" s="39" t="s">
        <v>42</v>
      </c>
      <c r="D2358" s="42">
        <f>_xll.qlCalendarAdvance(Calendar,$D2357,B2358,"f",FALSE)</f>
        <v>55929</v>
      </c>
      <c r="E2358" s="172">
        <f>_xll.qlInterestRateIndexValueDate(IndexON,D2358)</f>
        <v>55929</v>
      </c>
      <c r="F2358" s="188">
        <f>IFERROR(_xll.qlIndexFixing(IndexON,D2358,TRUE,_xll.ohTrigger(RecalcTrigger,TriggerON)),NA())</f>
        <v>1.588502355221233E-2</v>
      </c>
      <c r="H2358" s="42">
        <f>_xll.qlCalendarAdvance(Calendar,$H2357,B2358,"f",FALSE)</f>
        <v>55929</v>
      </c>
      <c r="I2358" s="172">
        <f>_xll.qlInterestRateIndexValueDate(Index1M,$H2358)</f>
        <v>55929</v>
      </c>
      <c r="J2358" s="177">
        <f>IFERROR(_xll.qlIndexFixing(Index1M,$H2358,TRUE,_xll.ohTrigger(RecalcTrigger,Trigger1M)),NA())</f>
        <v>1.6223124137542635E-2</v>
      </c>
      <c r="K2358" s="44">
        <f>IFERROR(_xll.qlIndexFixing(Index3M,H2358,TRUE,_xll.ohTrigger(RecalcTrigger,Trigger3M)),NA())</f>
        <v>1.6555154621965926E-2</v>
      </c>
      <c r="L2358" s="44">
        <f>IFERROR(_xll.qlIndexFixing(Index6M,$H2358,TRUE,_xll.ohTrigger(RecalcTrigger,Trigger6M)),NA())</f>
        <v>1.6678088587684912E-2</v>
      </c>
      <c r="M2358" s="178">
        <f>IFERROR(_xll.qlIndexFixing(Index1Y,$H2358,TRUE,_xll.ohTrigger(RecalcTrigger,Trigger1Y)),NA())</f>
        <v>1.6878617032487598E-2</v>
      </c>
      <c r="N2358" s="177">
        <f>IFERROR(_xll.qlIndexFixing(ONIndex1M,I2358,TRUE,_xll.ohTrigger(RecalcTrigger,Trigger1M)),NA())</f>
        <v>1.6222397438660312E-2</v>
      </c>
      <c r="O2358" s="44">
        <f>IFERROR(_xll.qlIndexFixing(ONIndex3M,I2358,TRUE,_xll.ohTrigger(RecalcTrigger,Trigger3M)),NA())</f>
        <v>1.654771334895333E-2</v>
      </c>
      <c r="P2358" s="44">
        <f>IFERROR(_xll.qlIndexFixing(ONIndex6M,I2358,TRUE,_xll.ohTrigger(RecalcTrigger,Trigger6M)),NA())</f>
        <v>1.6663747349883556E-2</v>
      </c>
      <c r="Q2358" s="178">
        <f>IFERROR(_xll.qlIndexFixing(ONIndex1Y,I2358,TRUE,_xll.ohTrigger(RecalcTrigger,Trigger1Y)),NA())</f>
        <v>1.6850814583713552E-2</v>
      </c>
    </row>
    <row r="2359" spans="2:17" x14ac:dyDescent="0.2">
      <c r="B2359" s="39" t="s">
        <v>42</v>
      </c>
      <c r="D2359" s="42">
        <f>_xll.qlCalendarAdvance(Calendar,$D2358,B2359,"f",FALSE)</f>
        <v>55936</v>
      </c>
      <c r="E2359" s="172">
        <f>_xll.qlInterestRateIndexValueDate(IndexON,D2359)</f>
        <v>55936</v>
      </c>
      <c r="F2359" s="188">
        <f>IFERROR(_xll.qlIndexFixing(IndexON,D2359,TRUE,_xll.ohTrigger(RecalcTrigger,TriggerON)),NA())</f>
        <v>1.5880909870387892E-2</v>
      </c>
      <c r="H2359" s="42">
        <f>_xll.qlCalendarAdvance(Calendar,$H2358,B2359,"f",FALSE)</f>
        <v>55936</v>
      </c>
      <c r="I2359" s="172">
        <f>_xll.qlInterestRateIndexValueDate(Index1M,$H2359)</f>
        <v>55936</v>
      </c>
      <c r="J2359" s="177">
        <f>IFERROR(_xll.qlIndexFixing(Index1M,$H2359,TRUE,_xll.ohTrigger(RecalcTrigger,Trigger1M)),NA())</f>
        <v>1.6218491152693817E-2</v>
      </c>
      <c r="K2359" s="44">
        <f>IFERROR(_xll.qlIndexFixing(Index3M,H2359,TRUE,_xll.ohTrigger(RecalcTrigger,Trigger3M)),NA())</f>
        <v>1.6551134734929099E-2</v>
      </c>
      <c r="L2359" s="44">
        <f>IFERROR(_xll.qlIndexFixing(Index6M,$H2359,TRUE,_xll.ohTrigger(RecalcTrigger,Trigger6M)),NA())</f>
        <v>1.6673925305735134E-2</v>
      </c>
      <c r="M2359" s="178">
        <f>IFERROR(_xll.qlIndexFixing(Index1Y,$H2359,TRUE,_xll.ohTrigger(RecalcTrigger,Trigger1Y)),NA())</f>
        <v>1.687430154004297E-2</v>
      </c>
      <c r="N2359" s="177">
        <f>IFERROR(_xll.qlIndexFixing(ONIndex1M,I2359,TRUE,_xll.ohTrigger(RecalcTrigger,Trigger1M)),NA())</f>
        <v>1.6217754385925064E-2</v>
      </c>
      <c r="O2359" s="44">
        <f>IFERROR(_xll.qlIndexFixing(ONIndex3M,I2359,TRUE,_xll.ohTrigger(RecalcTrigger,Trigger3M)),NA())</f>
        <v>1.6543642863851016E-2</v>
      </c>
      <c r="P2359" s="44">
        <f>IFERROR(_xll.qlIndexFixing(ONIndex6M,I2359,TRUE,_xll.ohTrigger(RecalcTrigger,Trigger6M)),NA())</f>
        <v>1.6659487157482483E-2</v>
      </c>
      <c r="Q2359" s="178">
        <f>IFERROR(_xll.qlIndexFixing(ONIndex1Y,I2359,TRUE,_xll.ohTrigger(RecalcTrigger,Trigger1Y)),NA())</f>
        <v>1.6846314913303573E-2</v>
      </c>
    </row>
    <row r="2360" spans="2:17" x14ac:dyDescent="0.2">
      <c r="B2360" s="39" t="s">
        <v>42</v>
      </c>
      <c r="D2360" s="42">
        <f>_xll.qlCalendarAdvance(Calendar,$D2359,B2360,"f",FALSE)</f>
        <v>55943</v>
      </c>
      <c r="E2360" s="172">
        <f>_xll.qlInterestRateIndexValueDate(IndexON,D2360)</f>
        <v>55943</v>
      </c>
      <c r="F2360" s="188">
        <f>IFERROR(_xll.qlIndexFixing(IndexON,D2360,TRUE,_xll.ohTrigger(RecalcTrigger,TriggerON)),NA())</f>
        <v>1.5876805526959064E-2</v>
      </c>
      <c r="H2360" s="42">
        <f>_xll.qlCalendarAdvance(Calendar,$H2359,B2360,"f",FALSE)</f>
        <v>55943</v>
      </c>
      <c r="I2360" s="172">
        <f>_xll.qlInterestRateIndexValueDate(Index1M,$H2360)</f>
        <v>55943</v>
      </c>
      <c r="J2360" s="177">
        <f>IFERROR(_xll.qlIndexFixing(Index1M,$H2360,TRUE,_xll.ohTrigger(RecalcTrigger,Trigger1M)),NA())</f>
        <v>1.6213957969993451E-2</v>
      </c>
      <c r="K2360" s="44">
        <f>IFERROR(_xll.qlIndexFixing(Index3M,H2360,TRUE,_xll.ohTrigger(RecalcTrigger,Trigger3M)),NA())</f>
        <v>1.654730626730639E-2</v>
      </c>
      <c r="L2360" s="44">
        <f>IFERROR(_xll.qlIndexFixing(Index6M,$H2360,TRUE,_xll.ohTrigger(RecalcTrigger,Trigger6M)),NA())</f>
        <v>1.6669858938624743E-2</v>
      </c>
      <c r="M2360" s="178">
        <f>IFERROR(_xll.qlIndexFixing(Index1Y,$H2360,TRUE,_xll.ohTrigger(RecalcTrigger,Trigger1Y)),NA())</f>
        <v>1.6869736091708231E-2</v>
      </c>
      <c r="N2360" s="177">
        <f>IFERROR(_xll.qlIndexFixing(ONIndex1M,I2360,TRUE,_xll.ohTrigger(RecalcTrigger,Trigger1M)),NA())</f>
        <v>1.621311985034346E-2</v>
      </c>
      <c r="O2360" s="44">
        <f>IFERROR(_xll.qlIndexFixing(ONIndex3M,I2360,TRUE,_xll.ohTrigger(RecalcTrigger,Trigger3M)),NA())</f>
        <v>1.6539583157795988E-2</v>
      </c>
      <c r="P2360" s="44">
        <f>IFERROR(_xll.qlIndexFixing(ONIndex6M,I2360,TRUE,_xll.ohTrigger(RecalcTrigger,Trigger6M)),NA())</f>
        <v>1.6655237228539271E-2</v>
      </c>
      <c r="Q2360" s="178">
        <f>IFERROR(_xll.qlIndexFixing(ONIndex1Y,I2360,TRUE,_xll.ohTrigger(RecalcTrigger,Trigger1Y)),NA())</f>
        <v>1.6841825073726412E-2</v>
      </c>
    </row>
    <row r="2361" spans="2:17" x14ac:dyDescent="0.2">
      <c r="B2361" s="39" t="s">
        <v>42</v>
      </c>
      <c r="D2361" s="42">
        <f>_xll.qlCalendarAdvance(Calendar,$D2360,B2361,"f",FALSE)</f>
        <v>55950</v>
      </c>
      <c r="E2361" s="172">
        <f>_xll.qlInterestRateIndexValueDate(IndexON,D2361)</f>
        <v>55950</v>
      </c>
      <c r="F2361" s="188">
        <f>IFERROR(_xll.qlIndexFixing(IndexON,D2361,TRUE,_xll.ohTrigger(RecalcTrigger,TriggerON)),NA())</f>
        <v>1.5872710521979881E-2</v>
      </c>
      <c r="H2361" s="42">
        <f>_xll.qlCalendarAdvance(Calendar,$H2360,B2361,"f",FALSE)</f>
        <v>55950</v>
      </c>
      <c r="I2361" s="172">
        <f>_xll.qlInterestRateIndexValueDate(Index1M,$H2361)</f>
        <v>55950</v>
      </c>
      <c r="J2361" s="177">
        <f>IFERROR(_xll.qlIndexFixing(Index1M,$H2361,TRUE,_xll.ohTrigger(RecalcTrigger,Trigger1M)),NA())</f>
        <v>1.6209374162167514E-2</v>
      </c>
      <c r="K2361" s="44">
        <f>IFERROR(_xll.qlIndexFixing(Index3M,H2361,TRUE,_xll.ohTrigger(RecalcTrigger,Trigger3M)),NA())</f>
        <v>1.6543582328516375E-2</v>
      </c>
      <c r="L2361" s="44">
        <f>IFERROR(_xll.qlIndexFixing(Index6M,$H2361,TRUE,_xll.ohTrigger(RecalcTrigger,Trigger6M)),NA())</f>
        <v>1.6665978583212337E-2</v>
      </c>
      <c r="M2361" s="178">
        <f>IFERROR(_xll.qlIndexFixing(Index1Y,$H2361,TRUE,_xll.ohTrigger(RecalcTrigger,Trigger1Y)),NA())</f>
        <v>1.6865700598416623E-2</v>
      </c>
      <c r="N2361" s="177">
        <f>IFERROR(_xll.qlIndexFixing(ONIndex1M,I2361,TRUE,_xll.ohTrigger(RecalcTrigger,Trigger1M)),NA())</f>
        <v>1.620849383186148E-2</v>
      </c>
      <c r="O2361" s="44">
        <f>IFERROR(_xll.qlIndexFixing(ONIndex3M,I2361,TRUE,_xll.ohTrigger(RecalcTrigger,Trigger3M)),NA())</f>
        <v>1.6535534230869287E-2</v>
      </c>
      <c r="P2361" s="44">
        <f>IFERROR(_xll.qlIndexFixing(ONIndex6M,I2361,TRUE,_xll.ohTrigger(RecalcTrigger,Trigger6M)),NA())</f>
        <v>1.6650997563080937E-2</v>
      </c>
      <c r="Q2361" s="178">
        <f>IFERROR(_xll.qlIndexFixing(ONIndex1Y,I2361,TRUE,_xll.ohTrigger(RecalcTrigger,Trigger1Y)),NA())</f>
        <v>1.6837345065009078E-2</v>
      </c>
    </row>
    <row r="2362" spans="2:17" x14ac:dyDescent="0.2">
      <c r="B2362" s="39" t="s">
        <v>42</v>
      </c>
      <c r="D2362" s="42">
        <f>_xll.qlCalendarAdvance(Calendar,$D2361,B2362,"f",FALSE)</f>
        <v>55957</v>
      </c>
      <c r="E2362" s="172">
        <f>_xll.qlInterestRateIndexValueDate(IndexON,D2362)</f>
        <v>55957</v>
      </c>
      <c r="F2362" s="188">
        <f>IFERROR(_xll.qlIndexFixing(IndexON,D2362,TRUE,_xll.ohTrigger(RecalcTrigger,TriggerON)),NA())</f>
        <v>1.5868624855423324E-2</v>
      </c>
      <c r="H2362" s="42">
        <f>_xll.qlCalendarAdvance(Calendar,$H2361,B2362,"f",FALSE)</f>
        <v>55957</v>
      </c>
      <c r="I2362" s="172">
        <f>_xll.qlInterestRateIndexValueDate(Index1M,$H2362)</f>
        <v>55957</v>
      </c>
      <c r="J2362" s="177">
        <f>IFERROR(_xll.qlIndexFixing(Index1M,$H2362,TRUE,_xll.ohTrigger(RecalcTrigger,Trigger1M)),NA())</f>
        <v>1.6204737067689413E-2</v>
      </c>
      <c r="K2362" s="44">
        <f>IFERROR(_xll.qlIndexFixing(Index3M,H2362,TRUE,_xll.ohTrigger(RecalcTrigger,Trigger3M)),NA())</f>
        <v>1.6539597881271489E-2</v>
      </c>
      <c r="L2362" s="44">
        <f>IFERROR(_xll.qlIndexFixing(Index6M,$H2362,TRUE,_xll.ohTrigger(RecalcTrigger,Trigger6M)),NA())</f>
        <v>1.6661848574466849E-2</v>
      </c>
      <c r="M2362" s="178">
        <f>IFERROR(_xll.qlIndexFixing(Index1Y,$H2362,TRUE,_xll.ohTrigger(RecalcTrigger,Trigger1Y)),NA())</f>
        <v>1.6861415148979843E-2</v>
      </c>
      <c r="N2362" s="177">
        <f>IFERROR(_xll.qlIndexFixing(ONIndex1M,I2362,TRUE,_xll.ohTrigger(RecalcTrigger,Trigger1M)),NA())</f>
        <v>1.6203876330452099E-2</v>
      </c>
      <c r="O2362" s="44">
        <f>IFERROR(_xll.qlIndexFixing(ONIndex3M,I2362,TRUE,_xll.ohTrigger(RecalcTrigger,Trigger3M)),NA())</f>
        <v>1.6531496083043905E-2</v>
      </c>
      <c r="P2362" s="44">
        <f>IFERROR(_xll.qlIndexFixing(ONIndex6M,I2362,TRUE,_xll.ohTrigger(RecalcTrigger,Trigger6M)),NA())</f>
        <v>1.6646768161080461E-2</v>
      </c>
      <c r="Q2362" s="178">
        <f>IFERROR(_xll.qlIndexFixing(ONIndex1Y,I2362,TRUE,_xll.ohTrigger(RecalcTrigger,Trigger1Y)),NA())</f>
        <v>1.6832874887151572E-2</v>
      </c>
    </row>
    <row r="2363" spans="2:17" x14ac:dyDescent="0.2">
      <c r="B2363" s="39" t="s">
        <v>42</v>
      </c>
      <c r="D2363" s="42">
        <f>_xll.qlCalendarAdvance(Calendar,$D2362,B2363,"f",FALSE)</f>
        <v>55964</v>
      </c>
      <c r="E2363" s="172">
        <f>_xll.qlInterestRateIndexValueDate(IndexON,D2363)</f>
        <v>55964</v>
      </c>
      <c r="F2363" s="188">
        <f>IFERROR(_xll.qlIndexFixing(IndexON,D2363,TRUE,_xll.ohTrigger(RecalcTrigger,TriggerON)),NA())</f>
        <v>1.5864548527316412E-2</v>
      </c>
      <c r="H2363" s="42">
        <f>_xll.qlCalendarAdvance(Calendar,$H2362,B2363,"f",FALSE)</f>
        <v>55964</v>
      </c>
      <c r="I2363" s="172">
        <f>_xll.qlInterestRateIndexValueDate(Index1M,$H2363)</f>
        <v>55964</v>
      </c>
      <c r="J2363" s="177">
        <f>IFERROR(_xll.qlIndexFixing(Index1M,$H2363,TRUE,_xll.ohTrigger(RecalcTrigger,Trigger1M)),NA())</f>
        <v>1.6200139410494131E-2</v>
      </c>
      <c r="K2363" s="44">
        <f>IFERROR(_xll.qlIndexFixing(Index3M,H2363,TRUE,_xll.ohTrigger(RecalcTrigger,Trigger3M)),NA())</f>
        <v>1.6535624261495019E-2</v>
      </c>
      <c r="L2363" s="44">
        <f>IFERROR(_xll.qlIndexFixing(Index6M,$H2363,TRUE,_xll.ohTrigger(RecalcTrigger,Trigger6M)),NA())</f>
        <v>1.6657728922847698E-2</v>
      </c>
      <c r="M2363" s="178">
        <f>IFERROR(_xll.qlIndexFixing(Index1Y,$H2363,TRUE,_xll.ohTrigger(RecalcTrigger,Trigger1Y)),NA())</f>
        <v>1.6857139713623945E-2</v>
      </c>
      <c r="N2363" s="177">
        <f>IFERROR(_xll.qlIndexFixing(ONIndex1M,I2363,TRUE,_xll.ohTrigger(RecalcTrigger,Trigger1M)),NA())</f>
        <v>1.619926734611532E-2</v>
      </c>
      <c r="O2363" s="44">
        <f>IFERROR(_xll.qlIndexFixing(ONIndex3M,I2363,TRUE,_xll.ohTrigger(RecalcTrigger,Trigger3M)),NA())</f>
        <v>1.6527468714265803E-2</v>
      </c>
      <c r="P2363" s="44">
        <f>IFERROR(_xll.qlIndexFixing(ONIndex6M,I2363,TRUE,_xll.ohTrigger(RecalcTrigger,Trigger6M)),NA())</f>
        <v>1.664254902253785E-2</v>
      </c>
      <c r="Q2363" s="178">
        <f>IFERROR(_xll.qlIndexFixing(ONIndex1Y,I2363,TRUE,_xll.ohTrigger(RecalcTrigger,Trigger1Y)),NA())</f>
        <v>1.6828414540099867E-2</v>
      </c>
    </row>
    <row r="2364" spans="2:17" x14ac:dyDescent="0.2">
      <c r="B2364" s="39" t="s">
        <v>42</v>
      </c>
      <c r="D2364" s="42">
        <f>_xll.qlCalendarAdvance(Calendar,$D2363,B2364,"f",FALSE)</f>
        <v>55971</v>
      </c>
      <c r="E2364" s="172">
        <f>_xll.qlInterestRateIndexValueDate(IndexON,D2364)</f>
        <v>55971</v>
      </c>
      <c r="F2364" s="188">
        <f>IFERROR(_xll.qlIndexFixing(IndexON,D2364,TRUE,_xll.ohTrigger(RecalcTrigger,TriggerON)),NA())</f>
        <v>1.5860481537632126E-2</v>
      </c>
      <c r="H2364" s="42">
        <f>_xll.qlCalendarAdvance(Calendar,$H2363,B2364,"f",FALSE)</f>
        <v>55971</v>
      </c>
      <c r="I2364" s="172">
        <f>_xll.qlInterestRateIndexValueDate(Index1M,$H2364)</f>
        <v>55971</v>
      </c>
      <c r="J2364" s="177">
        <f>IFERROR(_xll.qlIndexFixing(Index1M,$H2364,TRUE,_xll.ohTrigger(RecalcTrigger,Trigger1M)),NA())</f>
        <v>1.6195550282593753E-2</v>
      </c>
      <c r="K2364" s="44">
        <f>IFERROR(_xll.qlIndexFixing(Index3M,H2364,TRUE,_xll.ohTrigger(RecalcTrigger,Trigger3M)),NA())</f>
        <v>1.6531661469153337E-2</v>
      </c>
      <c r="L2364" s="44">
        <f>IFERROR(_xll.qlIndexFixing(Index6M,$H2364,TRUE,_xll.ohTrigger(RecalcTrigger,Trigger6M)),NA())</f>
        <v>1.6653619628290914E-2</v>
      </c>
      <c r="M2364" s="178">
        <f>IFERROR(_xll.qlIndexFixing(Index1Y,$H2364,TRUE,_xll.ohTrigger(RecalcTrigger,Trigger1Y)),NA())</f>
        <v>1.6852963130592868E-2</v>
      </c>
      <c r="N2364" s="177">
        <f>IFERROR(_xll.qlIndexFixing(ONIndex1M,I2364,TRUE,_xll.ohTrigger(RecalcTrigger,Trigger1M)),NA())</f>
        <v>1.6194666878932194E-2</v>
      </c>
      <c r="O2364" s="44">
        <f>IFERROR(_xll.qlIndexFixing(ONIndex3M,I2364,TRUE,_xll.ohTrigger(RecalcTrigger,Trigger3M)),NA())</f>
        <v>1.6523452124670067E-2</v>
      </c>
      <c r="P2364" s="44">
        <f>IFERROR(_xll.qlIndexFixing(ONIndex6M,I2364,TRUE,_xll.ohTrigger(RecalcTrigger,Trigger6M)),NA())</f>
        <v>1.66383401474531E-2</v>
      </c>
      <c r="Q2364" s="178">
        <f>IFERROR(_xll.qlIndexFixing(ONIndex1Y,I2364,TRUE,_xll.ohTrigger(RecalcTrigger,Trigger1Y)),NA())</f>
        <v>1.6823964023907994E-2</v>
      </c>
    </row>
    <row r="2365" spans="2:17" x14ac:dyDescent="0.2">
      <c r="B2365" s="39" t="s">
        <v>42</v>
      </c>
      <c r="D2365" s="42">
        <f>_xll.qlCalendarAdvance(Calendar,$D2364,B2365,"f",FALSE)</f>
        <v>55982</v>
      </c>
      <c r="E2365" s="172">
        <f>_xll.qlInterestRateIndexValueDate(IndexON,D2365)</f>
        <v>55982</v>
      </c>
      <c r="F2365" s="188">
        <f>IFERROR(_xll.qlIndexFixing(IndexON,D2365,TRUE,_xll.ohTrigger(RecalcTrigger,TriggerON)),NA())</f>
        <v>1.5853999050025047E-2</v>
      </c>
      <c r="H2365" s="42">
        <f>_xll.qlCalendarAdvance(Calendar,$H2364,B2365,"f",FALSE)</f>
        <v>55982</v>
      </c>
      <c r="I2365" s="172">
        <f>_xll.qlInterestRateIndexValueDate(Index1M,$H2365)</f>
        <v>55982</v>
      </c>
      <c r="J2365" s="177">
        <f>IFERROR(_xll.qlIndexFixing(Index1M,$H2365,TRUE,_xll.ohTrigger(RecalcTrigger,Trigger1M)),NA())</f>
        <v>1.6188323305847185E-2</v>
      </c>
      <c r="K2365" s="44">
        <f>IFERROR(_xll.qlIndexFixing(Index3M,H2365,TRUE,_xll.ohTrigger(RecalcTrigger,Trigger3M)),NA())</f>
        <v>1.6525174839228926E-2</v>
      </c>
      <c r="L2365" s="44">
        <f>IFERROR(_xll.qlIndexFixing(Index6M,$H2365,TRUE,_xll.ohTrigger(RecalcTrigger,Trigger6M)),NA())</f>
        <v>1.6647003537311848E-2</v>
      </c>
      <c r="M2365" s="178">
        <f>IFERROR(_xll.qlIndexFixing(Index1Y,$H2365,TRUE,_xll.ohTrigger(RecalcTrigger,Trigger1Y)),NA())</f>
        <v>1.6846012564346591E-2</v>
      </c>
      <c r="N2365" s="177">
        <f>IFERROR(_xll.qlIndexFixing(ONIndex1M,I2365,TRUE,_xll.ohTrigger(RecalcTrigger,Trigger1M)),NA())</f>
        <v>1.618739159390481E-2</v>
      </c>
      <c r="O2365" s="44">
        <f>IFERROR(_xll.qlIndexFixing(ONIndex3M,I2365,TRUE,_xll.ohTrigger(RecalcTrigger,Trigger3M)),NA())</f>
        <v>1.6516985326461286E-2</v>
      </c>
      <c r="P2365" s="44">
        <f>IFERROR(_xll.qlIndexFixing(ONIndex6M,I2365,TRUE,_xll.ohTrigger(RecalcTrigger,Trigger6M)),NA())</f>
        <v>1.6631587356613631E-2</v>
      </c>
      <c r="Q2365" s="178">
        <f>IFERROR(_xll.qlIndexFixing(ONIndex1Y,I2365,TRUE,_xll.ohTrigger(RecalcTrigger,Trigger1Y)),NA())</f>
        <v>1.681684830631025E-2</v>
      </c>
    </row>
    <row r="2366" spans="2:17" x14ac:dyDescent="0.2">
      <c r="B2366" s="39" t="s">
        <v>42</v>
      </c>
      <c r="D2366" s="42">
        <f>_xll.qlCalendarAdvance(Calendar,$D2365,B2366,"f",FALSE)</f>
        <v>55989</v>
      </c>
      <c r="E2366" s="172">
        <f>_xll.qlInterestRateIndexValueDate(IndexON,D2366)</f>
        <v>55989</v>
      </c>
      <c r="F2366" s="188">
        <f>IFERROR(_xll.qlIndexFixing(IndexON,D2366,TRUE,_xll.ohTrigger(RecalcTrigger,TriggerON)),NA())</f>
        <v>1.5849955090722068E-2</v>
      </c>
      <c r="H2366" s="42">
        <f>_xll.qlCalendarAdvance(Calendar,$H2365,B2366,"f",FALSE)</f>
        <v>55989</v>
      </c>
      <c r="I2366" s="172">
        <f>_xll.qlInterestRateIndexValueDate(Index1M,$H2366)</f>
        <v>55989</v>
      </c>
      <c r="J2366" s="177">
        <f>IFERROR(_xll.qlIndexFixing(Index1M,$H2366,TRUE,_xll.ohTrigger(RecalcTrigger,Trigger1M)),NA())</f>
        <v>1.6183755703563084E-2</v>
      </c>
      <c r="K2366" s="44">
        <f>IFERROR(_xll.qlIndexFixing(Index3M,H2366,TRUE,_xll.ohTrigger(RecalcTrigger,Trigger3M)),NA())</f>
        <v>1.6521238102147985E-2</v>
      </c>
      <c r="L2366" s="44">
        <f>IFERROR(_xll.qlIndexFixing(Index6M,$H2366,TRUE,_xll.ohTrigger(RecalcTrigger,Trigger6M)),NA())</f>
        <v>1.6642919766300696E-2</v>
      </c>
      <c r="M2366" s="178">
        <f>IFERROR(_xll.qlIndexFixing(Index1Y,$H2366,TRUE,_xll.ohTrigger(RecalcTrigger,Trigger1Y)),NA())</f>
        <v>1.6841771850230502E-2</v>
      </c>
      <c r="N2366" s="177">
        <f>IFERROR(_xll.qlIndexFixing(ONIndex1M,I2366,TRUE,_xll.ohTrigger(RecalcTrigger,Trigger1M)),NA())</f>
        <v>1.6182812217260256E-2</v>
      </c>
      <c r="O2366" s="44">
        <f>IFERROR(_xll.qlIndexFixing(ONIndex3M,I2366,TRUE,_xll.ohTrigger(RecalcTrigger,Trigger3M)),NA())</f>
        <v>1.651299527574035E-2</v>
      </c>
      <c r="P2366" s="44">
        <f>IFERROR(_xll.qlIndexFixing(ONIndex6M,I2366,TRUE,_xll.ohTrigger(RecalcTrigger,Trigger6M)),NA())</f>
        <v>1.662740378828409E-2</v>
      </c>
      <c r="Q2366" s="178">
        <f>IFERROR(_xll.qlIndexFixing(ONIndex1Y,I2366,TRUE,_xll.ohTrigger(RecalcTrigger,Trigger1Y)),NA())</f>
        <v>1.6812422072853828E-2</v>
      </c>
    </row>
    <row r="2367" spans="2:17" x14ac:dyDescent="0.2">
      <c r="B2367" s="39" t="s">
        <v>42</v>
      </c>
      <c r="D2367" s="42">
        <f>_xll.qlCalendarAdvance(Calendar,$D2366,B2367,"f",FALSE)</f>
        <v>55996</v>
      </c>
      <c r="E2367" s="172">
        <f>_xll.qlInterestRateIndexValueDate(IndexON,D2367)</f>
        <v>55996</v>
      </c>
      <c r="F2367" s="188">
        <f>IFERROR(_xll.qlIndexFixing(IndexON,D2367,TRUE,_xll.ohTrigger(RecalcTrigger,TriggerON)),NA())</f>
        <v>1.5845920468842145E-2</v>
      </c>
      <c r="H2367" s="42">
        <f>_xll.qlCalendarAdvance(Calendar,$H2366,B2367,"f",FALSE)</f>
        <v>55996</v>
      </c>
      <c r="I2367" s="172">
        <f>_xll.qlInterestRateIndexValueDate(Index1M,$H2367)</f>
        <v>55996</v>
      </c>
      <c r="J2367" s="177">
        <f>IFERROR(_xll.qlIndexFixing(Index1M,$H2367,TRUE,_xll.ohTrigger(RecalcTrigger,Trigger1M)),NA())</f>
        <v>1.617919663010059E-2</v>
      </c>
      <c r="K2367" s="44">
        <f>IFERROR(_xll.qlIndexFixing(Index3M,H2367,TRUE,_xll.ohTrigger(RecalcTrigger,Trigger3M)),NA())</f>
        <v>1.6517312190799067E-2</v>
      </c>
      <c r="L2367" s="44">
        <f>IFERROR(_xll.qlIndexFixing(Index6M,$H2367,TRUE,_xll.ohTrigger(RecalcTrigger,Trigger6M)),NA())</f>
        <v>1.6638846351101633E-2</v>
      </c>
      <c r="M2367" s="178">
        <f>IFERROR(_xll.qlIndexFixing(Index1Y,$H2367,TRUE,_xll.ohTrigger(RecalcTrigger,Trigger1Y)),NA())</f>
        <v>1.6837541148623236E-2</v>
      </c>
      <c r="N2367" s="177">
        <f>IFERROR(_xll.qlIndexFixing(ONIndex1M,I2367,TRUE,_xll.ohTrigger(RecalcTrigger,Trigger1M)),NA())</f>
        <v>1.6178241356877843E-2</v>
      </c>
      <c r="O2367" s="44">
        <f>IFERROR(_xll.qlIndexFixing(ONIndex3M,I2367,TRUE,_xll.ohTrigger(RecalcTrigger,Trigger3M)),NA())</f>
        <v>1.6509016003040111E-2</v>
      </c>
      <c r="P2367" s="44">
        <f>IFERROR(_xll.qlIndexFixing(ONIndex6M,I2367,TRUE,_xll.ohTrigger(RecalcTrigger,Trigger6M)),NA())</f>
        <v>1.6623230482439855E-2</v>
      </c>
      <c r="Q2367" s="178">
        <f>IFERROR(_xll.qlIndexFixing(ONIndex1Y,I2367,TRUE,_xll.ohTrigger(RecalcTrigger,Trigger1Y)),NA())</f>
        <v>1.6808005669257664E-2</v>
      </c>
    </row>
    <row r="2368" spans="2:17" x14ac:dyDescent="0.2">
      <c r="B2368" s="39" t="s">
        <v>42</v>
      </c>
      <c r="D2368" s="42">
        <f>_xll.qlCalendarAdvance(Calendar,$D2367,B2368,"f",FALSE)</f>
        <v>56003</v>
      </c>
      <c r="E2368" s="172">
        <f>_xll.qlInterestRateIndexValueDate(IndexON,D2368)</f>
        <v>56003</v>
      </c>
      <c r="F2368" s="188">
        <f>IFERROR(_xll.qlIndexFixing(IndexON,D2368,TRUE,_xll.ohTrigger(RecalcTrigger,TriggerON)),NA())</f>
        <v>1.5841895184628418E-2</v>
      </c>
      <c r="H2368" s="42">
        <f>_xll.qlCalendarAdvance(Calendar,$H2367,B2368,"f",FALSE)</f>
        <v>56003</v>
      </c>
      <c r="I2368" s="172">
        <f>_xll.qlInterestRateIndexValueDate(Index1M,$H2368)</f>
        <v>56003</v>
      </c>
      <c r="J2368" s="177">
        <f>IFERROR(_xll.qlIndexFixing(Index1M,$H2368,TRUE,_xll.ohTrigger(RecalcTrigger,Trigger1M)),NA())</f>
        <v>1.6174646085454308E-2</v>
      </c>
      <c r="K2368" s="44">
        <f>IFERROR(_xll.qlIndexFixing(Index3M,H2368,TRUE,_xll.ohTrigger(RecalcTrigger,Trigger3M)),NA())</f>
        <v>1.6513397105148327E-2</v>
      </c>
      <c r="L2368" s="44">
        <f>IFERROR(_xll.qlIndexFixing(Index6M,$H2368,TRUE,_xll.ohTrigger(RecalcTrigger,Trigger6M)),NA())</f>
        <v>1.6634783291652216E-2</v>
      </c>
      <c r="M2368" s="178">
        <f>IFERROR(_xll.qlIndexFixing(Index1Y,$H2368,TRUE,_xll.ohTrigger(RecalcTrigger,Trigger1Y)),NA())</f>
        <v>1.6833320459399559E-2</v>
      </c>
      <c r="N2368" s="177">
        <f>IFERROR(_xll.qlIndexFixing(ONIndex1M,I2368,TRUE,_xll.ohTrigger(RecalcTrigger,Trigger1M)),NA())</f>
        <v>1.617367901251443E-2</v>
      </c>
      <c r="O2368" s="44">
        <f>IFERROR(_xll.qlIndexFixing(ONIndex3M,I2368,TRUE,_xll.ohTrigger(RecalcTrigger,Trigger3M)),NA())</f>
        <v>1.6505047508360571E-2</v>
      </c>
      <c r="P2368" s="44">
        <f>IFERROR(_xll.qlIndexFixing(ONIndex6M,I2368,TRUE,_xll.ohTrigger(RecalcTrigger,Trigger6M)),NA())</f>
        <v>1.6619067438999879E-2</v>
      </c>
      <c r="Q2368" s="178">
        <f>IFERROR(_xll.qlIndexFixing(ONIndex1Y,I2368,TRUE,_xll.ohTrigger(RecalcTrigger,Trigger1Y)),NA())</f>
        <v>1.6803599095440713E-2</v>
      </c>
    </row>
    <row r="2369" spans="2:17" x14ac:dyDescent="0.2">
      <c r="B2369" s="39" t="s">
        <v>42</v>
      </c>
      <c r="D2369" s="42">
        <f>_xll.qlCalendarAdvance(Calendar,$D2368,B2369,"f",FALSE)</f>
        <v>56010</v>
      </c>
      <c r="E2369" s="172">
        <f>_xll.qlInterestRateIndexValueDate(IndexON,D2369)</f>
        <v>56010</v>
      </c>
      <c r="F2369" s="188">
        <f>IFERROR(_xll.qlIndexFixing(IndexON,D2369,TRUE,_xll.ohTrigger(RecalcTrigger,TriggerON)),NA())</f>
        <v>1.5837879237918795E-2</v>
      </c>
      <c r="H2369" s="42">
        <f>_xll.qlCalendarAdvance(Calendar,$H2368,B2369,"f",FALSE)</f>
        <v>56010</v>
      </c>
      <c r="I2369" s="172">
        <f>_xll.qlInterestRateIndexValueDate(Index1M,$H2369)</f>
        <v>56010</v>
      </c>
      <c r="J2369" s="177">
        <f>IFERROR(_xll.qlIndexFixing(Index1M,$H2369,TRUE,_xll.ohTrigger(RecalcTrigger,Trigger1M)),NA())</f>
        <v>1.6170138422137239E-2</v>
      </c>
      <c r="K2369" s="44">
        <f>IFERROR(_xll.qlIndexFixing(Index3M,H2369,TRUE,_xll.ohTrigger(RecalcTrigger,Trigger3M)),NA())</f>
        <v>1.6509588924062728E-2</v>
      </c>
      <c r="L2369" s="44">
        <f>IFERROR(_xll.qlIndexFixing(Index6M,$H2369,TRUE,_xll.ohTrigger(RecalcTrigger,Trigger6M)),NA())</f>
        <v>1.6630822556922324E-2</v>
      </c>
      <c r="M2369" s="178">
        <f>IFERROR(_xll.qlIndexFixing(Index1Y,$H2369,TRUE,_xll.ohTrigger(RecalcTrigger,Trigger1Y)),NA())</f>
        <v>1.6829109782435125E-2</v>
      </c>
      <c r="N2369" s="177">
        <f>IFERROR(_xll.qlIndexFixing(ONIndex1M,I2369,TRUE,_xll.ohTrigger(RecalcTrigger,Trigger1M)),NA())</f>
        <v>1.6169125184494204E-2</v>
      </c>
      <c r="O2369" s="44">
        <f>IFERROR(_xll.qlIndexFixing(ONIndex3M,I2369,TRUE,_xll.ohTrigger(RecalcTrigger,Trigger3M)),NA())</f>
        <v>1.6501089791620682E-2</v>
      </c>
      <c r="P2369" s="44">
        <f>IFERROR(_xll.qlIndexFixing(ONIndex6M,I2369,TRUE,_xll.ohTrigger(RecalcTrigger,Trigger6M)),NA())</f>
        <v>1.6614914657964164E-2</v>
      </c>
      <c r="Q2369" s="178">
        <f>IFERROR(_xll.qlIndexFixing(ONIndex1Y,I2369,TRUE,_xll.ohTrigger(RecalcTrigger,Trigger1Y)),NA())</f>
        <v>1.6799202351402975E-2</v>
      </c>
    </row>
    <row r="2370" spans="2:17" x14ac:dyDescent="0.2">
      <c r="B2370" s="39" t="s">
        <v>42</v>
      </c>
      <c r="D2370" s="42">
        <f>_xll.qlCalendarAdvance(Calendar,$D2369,B2370,"f",FALSE)</f>
        <v>56017</v>
      </c>
      <c r="E2370" s="172">
        <f>_xll.qlInterestRateIndexValueDate(IndexON,D2370)</f>
        <v>56017</v>
      </c>
      <c r="F2370" s="188">
        <f>IFERROR(_xll.qlIndexFixing(IndexON,D2370,TRUE,_xll.ohTrigger(RecalcTrigger,TriggerON)),NA())</f>
        <v>1.5833872628794321E-2</v>
      </c>
      <c r="H2370" s="42">
        <f>_xll.qlCalendarAdvance(Calendar,$H2369,B2370,"f",FALSE)</f>
        <v>56017</v>
      </c>
      <c r="I2370" s="172">
        <f>_xll.qlInterestRateIndexValueDate(Index1M,$H2370)</f>
        <v>56017</v>
      </c>
      <c r="J2370" s="177">
        <f>IFERROR(_xll.qlIndexFixing(Index1M,$H2370,TRUE,_xll.ohTrigger(RecalcTrigger,Trigger1M)),NA())</f>
        <v>1.6165605343635498E-2</v>
      </c>
      <c r="K2370" s="44">
        <f>IFERROR(_xll.qlIndexFixing(Index3M,H2370,TRUE,_xll.ohTrigger(RecalcTrigger,Trigger3M)),NA())</f>
        <v>1.6505696087283504E-2</v>
      </c>
      <c r="L2370" s="44">
        <f>IFERROR(_xll.qlIndexFixing(Index6M,$H2370,TRUE,_xll.ohTrigger(RecalcTrigger,Trigger6M)),NA())</f>
        <v>1.6626780765096411E-2</v>
      </c>
      <c r="M2370" s="178">
        <f>IFERROR(_xll.qlIndexFixing(Index1Y,$H2370,TRUE,_xll.ohTrigger(RecalcTrigger,Trigger1Y)),NA())</f>
        <v>1.6824909117606035E-2</v>
      </c>
      <c r="N2370" s="177">
        <f>IFERROR(_xll.qlIndexFixing(ONIndex1M,I2370,TRUE,_xll.ohTrigger(RecalcTrigger,Trigger1M)),NA())</f>
        <v>1.6164579872655072E-2</v>
      </c>
      <c r="O2370" s="44">
        <f>IFERROR(_xll.qlIndexFixing(ONIndex3M,I2370,TRUE,_xll.ohTrigger(RecalcTrigger,Trigger3M)),NA())</f>
        <v>1.6497142853063584E-2</v>
      </c>
      <c r="P2370" s="44">
        <f>IFERROR(_xll.qlIndexFixing(ONIndex6M,I2370,TRUE,_xll.ohTrigger(RecalcTrigger,Trigger6M)),NA())</f>
        <v>1.6610772139332708E-2</v>
      </c>
      <c r="Q2370" s="178">
        <f>IFERROR(_xll.qlIndexFixing(ONIndex1Y,I2370,TRUE,_xll.ohTrigger(RecalcTrigger,Trigger1Y)),NA())</f>
        <v>1.6794815437306543E-2</v>
      </c>
    </row>
    <row r="2371" spans="2:17" x14ac:dyDescent="0.2">
      <c r="B2371" s="39" t="s">
        <v>42</v>
      </c>
      <c r="D2371" s="42">
        <f>_xll.qlCalendarAdvance(Calendar,$D2370,B2371,"f",FALSE)</f>
        <v>56024</v>
      </c>
      <c r="E2371" s="172">
        <f>_xll.qlInterestRateIndexValueDate(IndexON,D2371)</f>
        <v>56024</v>
      </c>
      <c r="F2371" s="188">
        <f>IFERROR(_xll.qlIndexFixing(IndexON,D2371,TRUE,_xll.ohTrigger(RecalcTrigger,TriggerON)),NA())</f>
        <v>1.5829875357011858E-2</v>
      </c>
      <c r="H2371" s="42">
        <f>_xll.qlCalendarAdvance(Calendar,$H2370,B2371,"f",FALSE)</f>
        <v>56024</v>
      </c>
      <c r="I2371" s="172">
        <f>_xll.qlInterestRateIndexValueDate(Index1M,$H2371)</f>
        <v>56024</v>
      </c>
      <c r="J2371" s="177">
        <f>IFERROR(_xll.qlIndexFixing(Index1M,$H2371,TRUE,_xll.ohTrigger(RecalcTrigger,Trigger1M)),NA())</f>
        <v>1.6161080794355458E-2</v>
      </c>
      <c r="K2371" s="44">
        <f>IFERROR(_xll.qlIndexFixing(Index3M,H2371,TRUE,_xll.ohTrigger(RecalcTrigger,Trigger3M)),NA())</f>
        <v>1.650181407663652E-2</v>
      </c>
      <c r="L2371" s="44">
        <f>IFERROR(_xll.qlIndexFixing(Index6M,$H2371,TRUE,_xll.ohTrigger(RecalcTrigger,Trigger6M)),NA())</f>
        <v>1.6622749329341796E-2</v>
      </c>
      <c r="M2371" s="178">
        <f>IFERROR(_xll.qlIndexFixing(Index1Y,$H2371,TRUE,_xll.ohTrigger(RecalcTrigger,Trigger1Y)),NA())</f>
        <v>1.6820718464787721E-2</v>
      </c>
      <c r="N2371" s="177">
        <f>IFERROR(_xll.qlIndexFixing(ONIndex1M,I2371,TRUE,_xll.ohTrigger(RecalcTrigger,Trigger1M)),NA())</f>
        <v>1.6160043077159125E-2</v>
      </c>
      <c r="O2371" s="44">
        <f>IFERROR(_xll.qlIndexFixing(ONIndex3M,I2371,TRUE,_xll.ohTrigger(RecalcTrigger,Trigger3M)),NA())</f>
        <v>1.6493206692446138E-2</v>
      </c>
      <c r="P2371" s="44">
        <f>IFERROR(_xll.qlIndexFixing(ONIndex6M,I2371,TRUE,_xll.ohTrigger(RecalcTrigger,Trigger6M)),NA())</f>
        <v>1.6606639883186558E-2</v>
      </c>
      <c r="Q2371" s="178">
        <f>IFERROR(_xll.qlIndexFixing(ONIndex1Y,I2371,TRUE,_xll.ohTrigger(RecalcTrigger,Trigger1Y)),NA())</f>
        <v>1.6790438352989323E-2</v>
      </c>
    </row>
    <row r="2372" spans="2:17" x14ac:dyDescent="0.2">
      <c r="B2372" s="39" t="s">
        <v>42</v>
      </c>
      <c r="D2372" s="42">
        <f>_xll.qlCalendarAdvance(Calendar,$D2371,B2372,"f",FALSE)</f>
        <v>56031</v>
      </c>
      <c r="E2372" s="172">
        <f>_xll.qlInterestRateIndexValueDate(IndexON,D2372)</f>
        <v>56031</v>
      </c>
      <c r="F2372" s="188">
        <f>IFERROR(_xll.qlIndexFixing(IndexON,D2372,TRUE,_xll.ohTrigger(RecalcTrigger,TriggerON)),NA())</f>
        <v>1.582588742289559E-2</v>
      </c>
      <c r="H2372" s="42">
        <f>_xll.qlCalendarAdvance(Calendar,$H2371,B2372,"f",FALSE)</f>
        <v>56031</v>
      </c>
      <c r="I2372" s="172">
        <f>_xll.qlInterestRateIndexValueDate(Index1M,$H2372)</f>
        <v>56031</v>
      </c>
      <c r="J2372" s="177">
        <f>IFERROR(_xll.qlIndexFixing(Index1M,$H2372,TRUE,_xll.ohTrigger(RecalcTrigger,Trigger1M)),NA())</f>
        <v>1.6156564774278816E-2</v>
      </c>
      <c r="K2372" s="44">
        <f>IFERROR(_xll.qlIndexFixing(Index3M,H2372,TRUE,_xll.ohTrigger(RecalcTrigger,Trigger3M)),NA())</f>
        <v>1.649794289209006E-2</v>
      </c>
      <c r="L2372" s="44">
        <f>IFERROR(_xll.qlIndexFixing(Index6M,$H2372,TRUE,_xll.ohTrigger(RecalcTrigger,Trigger6M)),NA())</f>
        <v>1.661872824959593E-2</v>
      </c>
      <c r="M2372" s="178">
        <f>IFERROR(_xll.qlIndexFixing(Index1Y,$H2372,TRUE,_xll.ohTrigger(RecalcTrigger,Trigger1Y)),NA())</f>
        <v>1.6816537823856725E-2</v>
      </c>
      <c r="N2372" s="177">
        <f>IFERROR(_xll.qlIndexFixing(ONIndex1M,I2372,TRUE,_xll.ohTrigger(RecalcTrigger,Trigger1M)),NA())</f>
        <v>1.615551479768218E-2</v>
      </c>
      <c r="O2372" s="44">
        <f>IFERROR(_xll.qlIndexFixing(ONIndex3M,I2372,TRUE,_xll.ohTrigger(RecalcTrigger,Trigger3M)),NA())</f>
        <v>1.6489281309768344E-2</v>
      </c>
      <c r="P2372" s="44">
        <f>IFERROR(_xll.qlIndexFixing(ONIndex6M,I2372,TRUE,_xll.ohTrigger(RecalcTrigger,Trigger6M)),NA())</f>
        <v>1.6602517889444668E-2</v>
      </c>
      <c r="Q2372" s="178">
        <f>IFERROR(_xll.qlIndexFixing(ONIndex1Y,I2372,TRUE,_xll.ohTrigger(RecalcTrigger,Trigger1Y)),NA())</f>
        <v>1.6786071098451316E-2</v>
      </c>
    </row>
    <row r="2373" spans="2:17" x14ac:dyDescent="0.2">
      <c r="B2373" s="39" t="s">
        <v>42</v>
      </c>
      <c r="D2373" s="42">
        <f>_xll.qlCalendarAdvance(Calendar,$D2372,B2373,"f",FALSE)</f>
        <v>56038</v>
      </c>
      <c r="E2373" s="172">
        <f>_xll.qlInterestRateIndexValueDate(IndexON,D2373)</f>
        <v>56038</v>
      </c>
      <c r="F2373" s="188">
        <f>IFERROR(_xll.qlIndexFixing(IndexON,D2373,TRUE,_xll.ohTrigger(RecalcTrigger,TriggerON)),NA())</f>
        <v>1.5821908826283426E-2</v>
      </c>
      <c r="H2373" s="42">
        <f>_xll.qlCalendarAdvance(Calendar,$H2372,B2373,"f",FALSE)</f>
        <v>56038</v>
      </c>
      <c r="I2373" s="172">
        <f>_xll.qlInterestRateIndexValueDate(Index1M,$H2373)</f>
        <v>56038</v>
      </c>
      <c r="J2373" s="177">
        <f>IFERROR(_xll.qlIndexFixing(Index1M,$H2373,TRUE,_xll.ohTrigger(RecalcTrigger,Trigger1M)),NA())</f>
        <v>1.6152021294095913E-2</v>
      </c>
      <c r="K2373" s="44">
        <f>IFERROR(_xll.qlIndexFixing(Index3M,H2373,TRUE,_xll.ohTrigger(RecalcTrigger,Trigger3M)),NA())</f>
        <v>1.6494082533613289E-2</v>
      </c>
      <c r="L2373" s="44">
        <f>IFERROR(_xll.qlIndexFixing(Index6M,$H2373,TRUE,_xll.ohTrigger(RecalcTrigger,Trigger6M)),NA())</f>
        <v>1.6614623328454925E-2</v>
      </c>
      <c r="M2373" s="178">
        <f>IFERROR(_xll.qlIndexFixing(Index1Y,$H2373,TRUE,_xll.ohTrigger(RecalcTrigger,Trigger1Y)),NA())</f>
        <v>1.6812367194690037E-2</v>
      </c>
      <c r="N2373" s="177">
        <f>IFERROR(_xll.qlIndexFixing(ONIndex1M,I2373,TRUE,_xll.ohTrigger(RecalcTrigger,Trigger1M)),NA())</f>
        <v>1.6150995034548421E-2</v>
      </c>
      <c r="O2373" s="44">
        <f>IFERROR(_xll.qlIndexFixing(ONIndex3M,I2373,TRUE,_xll.ohTrigger(RecalcTrigger,Trigger3M)),NA())</f>
        <v>1.6485366705354387E-2</v>
      </c>
      <c r="P2373" s="44">
        <f>IFERROR(_xll.qlIndexFixing(ONIndex6M,I2373,TRUE,_xll.ohTrigger(RecalcTrigger,Trigger6M)),NA())</f>
        <v>1.6598406158107037E-2</v>
      </c>
      <c r="Q2373" s="178">
        <f>IFERROR(_xll.qlIndexFixing(ONIndex1Y,I2373,TRUE,_xll.ohTrigger(RecalcTrigger,Trigger1Y)),NA())</f>
        <v>1.6781713673773568E-2</v>
      </c>
    </row>
    <row r="2374" spans="2:17" x14ac:dyDescent="0.2">
      <c r="B2374" s="39" t="s">
        <v>42</v>
      </c>
      <c r="D2374" s="42">
        <f>_xll.qlCalendarAdvance(Calendar,$D2373,B2374,"f",FALSE)</f>
        <v>56045</v>
      </c>
      <c r="E2374" s="172">
        <f>_xll.qlInterestRateIndexValueDate(IndexON,D2374)</f>
        <v>56045</v>
      </c>
      <c r="F2374" s="188">
        <f>IFERROR(_xll.qlIndexFixing(IndexON,D2374,TRUE,_xll.ohTrigger(RecalcTrigger,TriggerON)),NA())</f>
        <v>1.5817939567256412E-2</v>
      </c>
      <c r="H2374" s="42">
        <f>_xll.qlCalendarAdvance(Calendar,$H2373,B2374,"f",FALSE)</f>
        <v>56045</v>
      </c>
      <c r="I2374" s="172">
        <f>_xll.qlInterestRateIndexValueDate(Index1M,$H2374)</f>
        <v>56045</v>
      </c>
      <c r="J2374" s="177">
        <f>IFERROR(_xll.qlIndexFixing(Index1M,$H2374,TRUE,_xll.ohTrigger(RecalcTrigger,Trigger1M)),NA())</f>
        <v>1.6147521922136164E-2</v>
      </c>
      <c r="K2374" s="44">
        <f>IFERROR(_xll.qlIndexFixing(Index3M,H2374,TRUE,_xll.ohTrigger(RecalcTrigger,Trigger3M)),NA())</f>
        <v>1.6490233001173613E-2</v>
      </c>
      <c r="L2374" s="44">
        <f>IFERROR(_xll.qlIndexFixing(Index6M,$H2374,TRUE,_xll.ohTrigger(RecalcTrigger,Trigger6M)),NA())</f>
        <v>1.6610622402190699E-2</v>
      </c>
      <c r="M2374" s="178">
        <f>IFERROR(_xll.qlIndexFixing(Index1Y,$H2374,TRUE,_xll.ohTrigger(RecalcTrigger,Trigger1Y)),NA())</f>
        <v>1.6808206577164198E-2</v>
      </c>
      <c r="N2374" s="177">
        <f>IFERROR(_xll.qlIndexFixing(ONIndex1M,I2374,TRUE,_xll.ohTrigger(RecalcTrigger,Trigger1M)),NA())</f>
        <v>1.6146483787595756E-2</v>
      </c>
      <c r="O2374" s="44">
        <f>IFERROR(_xll.qlIndexFixing(ONIndex3M,I2374,TRUE,_xll.ohTrigger(RecalcTrigger,Trigger3M)),NA())</f>
        <v>1.6481462878799036E-2</v>
      </c>
      <c r="P2374" s="44">
        <f>IFERROR(_xll.qlIndexFixing(ONIndex6M,I2374,TRUE,_xll.ohTrigger(RecalcTrigger,Trigger6M)),NA())</f>
        <v>1.6594304689254713E-2</v>
      </c>
      <c r="Q2374" s="178">
        <f>IFERROR(_xll.qlIndexFixing(ONIndex1Y,I2374,TRUE,_xll.ohTrigger(RecalcTrigger,Trigger1Y)),NA())</f>
        <v>1.677736607895608E-2</v>
      </c>
    </row>
    <row r="2375" spans="2:17" x14ac:dyDescent="0.2">
      <c r="B2375" s="39" t="s">
        <v>42</v>
      </c>
      <c r="D2375" s="42">
        <f>_xll.qlCalendarAdvance(Calendar,$D2374,B2375,"f",FALSE)</f>
        <v>56052</v>
      </c>
      <c r="E2375" s="172">
        <f>_xll.qlInterestRateIndexValueDate(IndexON,D2375)</f>
        <v>56052</v>
      </c>
      <c r="F2375" s="188">
        <f>IFERROR(_xll.qlIndexFixing(IndexON,D2375,TRUE,_xll.ohTrigger(RecalcTrigger,TriggerON)),NA())</f>
        <v>1.5813979645814547E-2</v>
      </c>
      <c r="H2375" s="42">
        <f>_xll.qlCalendarAdvance(Calendar,$H2374,B2375,"f",FALSE)</f>
        <v>56052</v>
      </c>
      <c r="I2375" s="172">
        <f>_xll.qlInterestRateIndexValueDate(Index1M,$H2375)</f>
        <v>56052</v>
      </c>
      <c r="J2375" s="177">
        <f>IFERROR(_xll.qlIndexFixing(Index1M,$H2375,TRUE,_xll.ohTrigger(RecalcTrigger,Trigger1M)),NA())</f>
        <v>1.6143031078927783E-2</v>
      </c>
      <c r="K2375" s="44">
        <f>IFERROR(_xll.qlIndexFixing(Index3M,H2375,TRUE,_xll.ohTrigger(RecalcTrigger,Trigger3M)),NA())</f>
        <v>1.6486394294741965E-2</v>
      </c>
      <c r="L2375" s="44">
        <f>IFERROR(_xll.qlIndexFixing(Index6M,$H2375,TRUE,_xll.ohTrigger(RecalcTrigger,Trigger6M)),NA())</f>
        <v>1.6606631831239446E-2</v>
      </c>
      <c r="M2375" s="178">
        <f>IFERROR(_xll.qlIndexFixing(Index1Y,$H2375,TRUE,_xll.ohTrigger(RecalcTrigger,Trigger1Y)),NA())</f>
        <v>1.680405597115664E-2</v>
      </c>
      <c r="N2375" s="177">
        <f>IFERROR(_xll.qlIndexFixing(ONIndex1M,I2375,TRUE,_xll.ohTrigger(RecalcTrigger,Trigger1M)),NA())</f>
        <v>1.6141981056986276E-2</v>
      </c>
      <c r="O2375" s="44">
        <f>IFERROR(_xll.qlIndexFixing(ONIndex3M,I2375,TRUE,_xll.ohTrigger(RecalcTrigger,Trigger3M)),NA())</f>
        <v>1.6477569830426475E-2</v>
      </c>
      <c r="P2375" s="44">
        <f>IFERROR(_xll.qlIndexFixing(ONIndex6M,I2375,TRUE,_xll.ohTrigger(RecalcTrigger,Trigger6M)),NA())</f>
        <v>1.6590213482806648E-2</v>
      </c>
      <c r="Q2375" s="178">
        <f>IFERROR(_xll.qlIndexFixing(ONIndex1Y,I2375,TRUE,_xll.ohTrigger(RecalcTrigger,Trigger1Y)),NA())</f>
        <v>1.6773028313917804E-2</v>
      </c>
    </row>
    <row r="2376" spans="2:17" x14ac:dyDescent="0.2">
      <c r="B2376" s="39" t="s">
        <v>42</v>
      </c>
      <c r="D2376" s="42">
        <f>_xll.qlCalendarAdvance(Calendar,$D2375,B2376,"f",FALSE)</f>
        <v>56059</v>
      </c>
      <c r="E2376" s="172">
        <f>_xll.qlInterestRateIndexValueDate(IndexON,D2376)</f>
        <v>56059</v>
      </c>
      <c r="F2376" s="188">
        <f>IFERROR(_xll.qlIndexFixing(IndexON,D2376,TRUE,_xll.ohTrigger(RecalcTrigger,TriggerON)),NA())</f>
        <v>1.5810029061714692E-2</v>
      </c>
      <c r="H2376" s="42">
        <f>_xll.qlCalendarAdvance(Calendar,$H2375,B2376,"f",FALSE)</f>
        <v>56059</v>
      </c>
      <c r="I2376" s="172">
        <f>_xll.qlInterestRateIndexValueDate(Index1M,$H2376)</f>
        <v>56059</v>
      </c>
      <c r="J2376" s="177">
        <f>IFERROR(_xll.qlIndexFixing(Index1M,$H2376,TRUE,_xll.ohTrigger(RecalcTrigger,Trigger1M)),NA())</f>
        <v>1.6138548764449166E-2</v>
      </c>
      <c r="K2376" s="44">
        <f>IFERROR(_xll.qlIndexFixing(Index3M,H2376,TRUE,_xll.ohTrigger(RecalcTrigger,Trigger3M)),NA())</f>
        <v>1.6482566414283983E-2</v>
      </c>
      <c r="L2376" s="44">
        <f>IFERROR(_xll.qlIndexFixing(Index6M,$H2376,TRUE,_xll.ohTrigger(RecalcTrigger,Trigger6M)),NA())</f>
        <v>1.6602651615539598E-2</v>
      </c>
      <c r="M2376" s="178">
        <f>IFERROR(_xll.qlIndexFixing(Index1Y,$H2376,TRUE,_xll.ohTrigger(RecalcTrigger,Trigger1Y)),NA())</f>
        <v>1.6799915376545016E-2</v>
      </c>
      <c r="N2376" s="177">
        <f>IFERROR(_xll.qlIndexFixing(ONIndex1M,I2376,TRUE,_xll.ohTrigger(RecalcTrigger,Trigger1M)),NA())</f>
        <v>1.6137486842395798E-2</v>
      </c>
      <c r="O2376" s="44">
        <f>IFERROR(_xll.qlIndexFixing(ONIndex3M,I2376,TRUE,_xll.ohTrigger(RecalcTrigger,Trigger3M)),NA())</f>
        <v>1.6473687559831474E-2</v>
      </c>
      <c r="P2376" s="44">
        <f>IFERROR(_xll.qlIndexFixing(ONIndex6M,I2376,TRUE,_xll.ohTrigger(RecalcTrigger,Trigger6M)),NA())</f>
        <v>1.6586132538762843E-2</v>
      </c>
      <c r="Q2376" s="178">
        <f>IFERROR(_xll.qlIndexFixing(ONIndex1Y,I2376,TRUE,_xll.ohTrigger(RecalcTrigger,Trigger1Y)),NA())</f>
        <v>1.6768700378658741E-2</v>
      </c>
    </row>
    <row r="2377" spans="2:17" x14ac:dyDescent="0.2">
      <c r="B2377" s="39" t="s">
        <v>42</v>
      </c>
      <c r="D2377" s="42">
        <f>_xll.qlCalendarAdvance(Calendar,$D2376,B2377,"f",FALSE)</f>
        <v>56066</v>
      </c>
      <c r="E2377" s="172">
        <f>_xll.qlInterestRateIndexValueDate(IndexON,D2377)</f>
        <v>56066</v>
      </c>
      <c r="F2377" s="188">
        <f>IFERROR(_xll.qlIndexFixing(IndexON,D2377,TRUE,_xll.ohTrigger(RecalcTrigger,TriggerON)),NA())</f>
        <v>1.580608781536208E-2</v>
      </c>
      <c r="H2377" s="42">
        <f>_xll.qlCalendarAdvance(Calendar,$H2376,B2377,"f",FALSE)</f>
        <v>56066</v>
      </c>
      <c r="I2377" s="172">
        <f>_xll.qlInterestRateIndexValueDate(Index1M,$H2377)</f>
        <v>56066</v>
      </c>
      <c r="J2377" s="177">
        <f>IFERROR(_xll.qlIndexFixing(Index1M,$H2377,TRUE,_xll.ohTrigger(RecalcTrigger,Trigger1M)),NA())</f>
        <v>1.6134112611708717E-2</v>
      </c>
      <c r="K2377" s="44">
        <f>IFERROR(_xll.qlIndexFixing(Index3M,H2377,TRUE,_xll.ohTrigger(RecalcTrigger,Trigger3M)),NA())</f>
        <v>1.6478749359768837E-2</v>
      </c>
      <c r="L2377" s="44">
        <f>IFERROR(_xll.qlIndexFixing(Index6M,$H2377,TRUE,_xll.ohTrigger(RecalcTrigger,Trigger6M)),NA())</f>
        <v>1.6598874679054187E-2</v>
      </c>
      <c r="M2377" s="178">
        <f>IFERROR(_xll.qlIndexFixing(Index1Y,$H2377,TRUE,_xll.ohTrigger(RecalcTrigger,Trigger1Y)),NA())</f>
        <v>1.6795784793206758E-2</v>
      </c>
      <c r="N2377" s="177">
        <f>IFERROR(_xll.qlIndexFixing(ONIndex1M,I2377,TRUE,_xll.ohTrigger(RecalcTrigger,Trigger1M)),NA())</f>
        <v>1.6133001144148507E-2</v>
      </c>
      <c r="O2377" s="44">
        <f>IFERROR(_xll.qlIndexFixing(ONIndex3M,I2377,TRUE,_xll.ohTrigger(RecalcTrigger,Trigger3M)),NA())</f>
        <v>1.6469816067500309E-2</v>
      </c>
      <c r="P2377" s="44">
        <f>IFERROR(_xll.qlIndexFixing(ONIndex6M,I2377,TRUE,_xll.ohTrigger(RecalcTrigger,Trigger6M)),NA())</f>
        <v>1.6582061857123298E-2</v>
      </c>
      <c r="Q2377" s="178">
        <f>IFERROR(_xll.qlIndexFixing(ONIndex1Y,I2377,TRUE,_xll.ohTrigger(RecalcTrigger,Trigger1Y)),NA())</f>
        <v>1.6764382273340983E-2</v>
      </c>
    </row>
    <row r="2378" spans="2:17" x14ac:dyDescent="0.2">
      <c r="B2378" s="39" t="s">
        <v>42</v>
      </c>
      <c r="D2378" s="42">
        <f>_xll.qlCalendarAdvance(Calendar,$D2377,B2378,"f",FALSE)</f>
        <v>56073</v>
      </c>
      <c r="E2378" s="172">
        <f>_xll.qlInterestRateIndexValueDate(IndexON,D2378)</f>
        <v>56073</v>
      </c>
      <c r="F2378" s="188">
        <f>IFERROR(_xll.qlIndexFixing(IndexON,D2378,TRUE,_xll.ohTrigger(RecalcTrigger,TriggerON)),NA())</f>
        <v>1.5802155906432525E-2</v>
      </c>
      <c r="H2378" s="42">
        <f>_xll.qlCalendarAdvance(Calendar,$H2377,B2378,"f",FALSE)</f>
        <v>56073</v>
      </c>
      <c r="I2378" s="172">
        <f>_xll.qlInterestRateIndexValueDate(Index1M,$H2378)</f>
        <v>56073</v>
      </c>
      <c r="J2378" s="177">
        <f>IFERROR(_xll.qlIndexFixing(Index1M,$H2378,TRUE,_xll.ohTrigger(RecalcTrigger,Trigger1M)),NA())</f>
        <v>1.612964776668516E-2</v>
      </c>
      <c r="K2378" s="44">
        <f>IFERROR(_xll.qlIndexFixing(Index3M,H2378,TRUE,_xll.ohTrigger(RecalcTrigger,Trigger3M)),NA())</f>
        <v>1.6474943131168335E-2</v>
      </c>
      <c r="L2378" s="44">
        <f>IFERROR(_xll.qlIndexFixing(Index6M,$H2378,TRUE,_xll.ohTrigger(RecalcTrigger,Trigger6M)),NA())</f>
        <v>1.6594819243819049E-2</v>
      </c>
      <c r="M2378" s="178">
        <f>IFERROR(_xll.qlIndexFixing(Index1Y,$H2378,TRUE,_xll.ohTrigger(RecalcTrigger,Trigger1Y)),NA())</f>
        <v>1.6791664221020408E-2</v>
      </c>
      <c r="N2378" s="177">
        <f>IFERROR(_xll.qlIndexFixing(ONIndex1M,I2378,TRUE,_xll.ohTrigger(RecalcTrigger,Trigger1M)),NA())</f>
        <v>1.6128523962082308E-2</v>
      </c>
      <c r="O2378" s="44">
        <f>IFERROR(_xll.qlIndexFixing(ONIndex3M,I2378,TRUE,_xll.ohTrigger(RecalcTrigger,Trigger3M)),NA())</f>
        <v>1.6465955353108797E-2</v>
      </c>
      <c r="P2378" s="44">
        <f>IFERROR(_xll.qlIndexFixing(ONIndex6M,I2378,TRUE,_xll.ohTrigger(RecalcTrigger,Trigger6M)),NA())</f>
        <v>1.6578001437969059E-2</v>
      </c>
      <c r="Q2378" s="178">
        <f>IFERROR(_xll.qlIndexFixing(ONIndex1Y,I2378,TRUE,_xll.ohTrigger(RecalcTrigger,Trigger1Y)),NA())</f>
        <v>1.6760073997721392E-2</v>
      </c>
    </row>
    <row r="2379" spans="2:17" x14ac:dyDescent="0.2">
      <c r="B2379" s="39" t="s">
        <v>42</v>
      </c>
      <c r="D2379" s="42">
        <f>_xll.qlCalendarAdvance(Calendar,$D2378,B2379,"f",FALSE)</f>
        <v>56080</v>
      </c>
      <c r="E2379" s="172">
        <f>_xll.qlInterestRateIndexValueDate(IndexON,D2379)</f>
        <v>56080</v>
      </c>
      <c r="F2379" s="188">
        <f>IFERROR(_xll.qlIndexFixing(IndexON,D2379,TRUE,_xll.ohTrigger(RecalcTrigger,TriggerON)),NA())</f>
        <v>1.5798233335007072E-2</v>
      </c>
      <c r="H2379" s="42">
        <f>_xll.qlCalendarAdvance(Calendar,$H2378,B2379,"f",FALSE)</f>
        <v>56080</v>
      </c>
      <c r="I2379" s="172">
        <f>_xll.qlInterestRateIndexValueDate(Index1M,$H2379)</f>
        <v>56080</v>
      </c>
      <c r="J2379" s="177">
        <f>IFERROR(_xll.qlIndexFixing(Index1M,$H2379,TRUE,_xll.ohTrigger(RecalcTrigger,Trigger1M)),NA())</f>
        <v>1.6125191450802261E-2</v>
      </c>
      <c r="K2379" s="44">
        <f>IFERROR(_xll.qlIndexFixing(Index3M,H2379,TRUE,_xll.ohTrigger(RecalcTrigger,Trigger3M)),NA())</f>
        <v>1.6471147728449886E-2</v>
      </c>
      <c r="L2379" s="44">
        <f>IFERROR(_xll.qlIndexFixing(Index6M,$H2379,TRUE,_xll.ohTrigger(RecalcTrigger,Trigger6M)),NA())</f>
        <v>1.6590870654395021E-2</v>
      </c>
      <c r="M2379" s="178">
        <f>IFERROR(_xll.qlIndexFixing(Index1Y,$H2379,TRUE,_xll.ohTrigger(RecalcTrigger,Trigger1Y)),NA())</f>
        <v>1.6787553659864285E-2</v>
      </c>
      <c r="N2379" s="177">
        <f>IFERROR(_xll.qlIndexFixing(ONIndex1M,I2379,TRUE,_xll.ohTrigger(RecalcTrigger,Trigger1M)),NA())</f>
        <v>1.612405529627825E-2</v>
      </c>
      <c r="O2379" s="44">
        <f>IFERROR(_xll.qlIndexFixing(ONIndex3M,I2379,TRUE,_xll.ohTrigger(RecalcTrigger,Trigger3M)),NA())</f>
        <v>1.6462105416737982E-2</v>
      </c>
      <c r="P2379" s="44">
        <f>IFERROR(_xll.qlIndexFixing(ONIndex6M,I2379,TRUE,_xll.ohTrigger(RecalcTrigger,Trigger6M)),NA())</f>
        <v>1.6573951281138033E-2</v>
      </c>
      <c r="Q2379" s="178">
        <f>IFERROR(_xll.qlIndexFixing(ONIndex1Y,I2379,TRUE,_xll.ohTrigger(RecalcTrigger,Trigger1Y)),NA())</f>
        <v>1.6755775552043106E-2</v>
      </c>
    </row>
    <row r="2380" spans="2:17" x14ac:dyDescent="0.2">
      <c r="B2380" s="39" t="s">
        <v>42</v>
      </c>
      <c r="D2380" s="42">
        <f>_xll.qlCalendarAdvance(Calendar,$D2379,B2380,"f",FALSE)</f>
        <v>56087</v>
      </c>
      <c r="E2380" s="172">
        <f>_xll.qlInterestRateIndexValueDate(IndexON,D2380)</f>
        <v>56087</v>
      </c>
      <c r="F2380" s="188">
        <f>IFERROR(_xll.qlIndexFixing(IndexON,D2380,TRUE,_xll.ohTrigger(RecalcTrigger,TriggerON)),NA())</f>
        <v>1.5794320101004677E-2</v>
      </c>
      <c r="H2380" s="42">
        <f>_xll.qlCalendarAdvance(Calendar,$H2379,B2380,"f",FALSE)</f>
        <v>56087</v>
      </c>
      <c r="I2380" s="172">
        <f>_xll.qlInterestRateIndexValueDate(Index1M,$H2380)</f>
        <v>56087</v>
      </c>
      <c r="J2380" s="177">
        <f>IFERROR(_xll.qlIndexFixing(Index1M,$H2380,TRUE,_xll.ohTrigger(RecalcTrigger,Trigger1M)),NA())</f>
        <v>1.6120743664049558E-2</v>
      </c>
      <c r="K2380" s="44">
        <f>IFERROR(_xll.qlIndexFixing(Index3M,H2380,TRUE,_xll.ohTrigger(RecalcTrigger,Trigger3M)),NA())</f>
        <v>1.6467363151580892E-2</v>
      </c>
      <c r="L2380" s="44">
        <f>IFERROR(_xll.qlIndexFixing(Index6M,$H2380,TRUE,_xll.ohTrigger(RecalcTrigger,Trigger6M)),NA())</f>
        <v>1.6586932420485093E-2</v>
      </c>
      <c r="M2380" s="178">
        <f>IFERROR(_xll.qlIndexFixing(Index1Y,$H2380,TRUE,_xll.ohTrigger(RecalcTrigger,Trigger1Y)),NA())</f>
        <v>1.6783453109617152E-2</v>
      </c>
      <c r="N2380" s="177">
        <f>IFERROR(_xll.qlIndexFixing(ONIndex1M,I2380,TRUE,_xll.ohTrigger(RecalcTrigger,Trigger1M)),NA())</f>
        <v>1.6119595146574239E-2</v>
      </c>
      <c r="O2380" s="44">
        <f>IFERROR(_xll.qlIndexFixing(ONIndex3M,I2380,TRUE,_xll.ohTrigger(RecalcTrigger,Trigger3M)),NA())</f>
        <v>1.6458266258387866E-2</v>
      </c>
      <c r="P2380" s="44">
        <f>IFERROR(_xll.qlIndexFixing(ONIndex6M,I2380,TRUE,_xll.ohTrigger(RecalcTrigger,Trigger6M)),NA())</f>
        <v>1.6569911386792313E-2</v>
      </c>
      <c r="Q2380" s="178">
        <f>IFERROR(_xll.qlIndexFixing(ONIndex1Y,I2380,TRUE,_xll.ohTrigger(RecalcTrigger,Trigger1Y)),NA())</f>
        <v>1.6751486936062987E-2</v>
      </c>
    </row>
    <row r="2381" spans="2:17" x14ac:dyDescent="0.2">
      <c r="B2381" s="39" t="s">
        <v>42</v>
      </c>
      <c r="D2381" s="42">
        <f>_xll.qlCalendarAdvance(Calendar,$D2380,B2381,"f",FALSE)</f>
        <v>56094</v>
      </c>
      <c r="E2381" s="172">
        <f>_xll.qlInterestRateIndexValueDate(IndexON,D2381)</f>
        <v>56094</v>
      </c>
      <c r="F2381" s="188">
        <f>IFERROR(_xll.qlIndexFixing(IndexON,D2381,TRUE,_xll.ohTrigger(RecalcTrigger,TriggerON)),NA())</f>
        <v>1.5790416204830571E-2</v>
      </c>
      <c r="H2381" s="42">
        <f>_xll.qlCalendarAdvance(Calendar,$H2380,B2381,"f",FALSE)</f>
        <v>56094</v>
      </c>
      <c r="I2381" s="172">
        <f>_xll.qlInterestRateIndexValueDate(Index1M,$H2381)</f>
        <v>56094</v>
      </c>
      <c r="J2381" s="177">
        <f>IFERROR(_xll.qlIndexFixing(Index1M,$H2381,TRUE,_xll.ohTrigger(RecalcTrigger,Trigger1M)),NA())</f>
        <v>1.6116304406419209E-2</v>
      </c>
      <c r="K2381" s="44">
        <f>IFERROR(_xll.qlIndexFixing(Index3M,H2381,TRUE,_xll.ohTrigger(RecalcTrigger,Trigger3M)),NA())</f>
        <v>1.6463589400532282E-2</v>
      </c>
      <c r="L2381" s="44">
        <f>IFERROR(_xll.qlIndexFixing(Index6M,$H2381,TRUE,_xll.ohTrigger(RecalcTrigger,Trigger6M)),NA())</f>
        <v>1.6583004542028046E-2</v>
      </c>
      <c r="M2381" s="178">
        <f>IFERROR(_xll.qlIndexFixing(Index1Y,$H2381,TRUE,_xll.ohTrigger(RecalcTrigger,Trigger1Y)),NA())</f>
        <v>1.6779362570157774E-2</v>
      </c>
      <c r="N2381" s="177">
        <f>IFERROR(_xll.qlIndexFixing(ONIndex1M,I2381,TRUE,_xll.ohTrigger(RecalcTrigger,Trigger1M)),NA())</f>
        <v>1.6115143513213415E-2</v>
      </c>
      <c r="O2381" s="44">
        <f>IFERROR(_xll.qlIndexFixing(ONIndex3M,I2381,TRUE,_xll.ohTrigger(RecalcTrigger,Trigger3M)),NA())</f>
        <v>1.6454437878139494E-2</v>
      </c>
      <c r="P2381" s="44">
        <f>IFERROR(_xll.qlIndexFixing(ONIndex6M,I2381,TRUE,_xll.ohTrigger(RecalcTrigger,Trigger6M)),NA())</f>
        <v>1.6565881754931899E-2</v>
      </c>
      <c r="Q2381" s="178">
        <f>IFERROR(_xll.qlIndexFixing(ONIndex1Y,I2381,TRUE,_xll.ohTrigger(RecalcTrigger,Trigger1Y)),NA())</f>
        <v>1.6747208150024173E-2</v>
      </c>
    </row>
    <row r="2382" spans="2:17" x14ac:dyDescent="0.2">
      <c r="B2382" s="39" t="s">
        <v>42</v>
      </c>
      <c r="D2382" s="42">
        <f>_xll.qlCalendarAdvance(Calendar,$D2381,B2382,"f",FALSE)</f>
        <v>56101</v>
      </c>
      <c r="E2382" s="172">
        <f>_xll.qlInterestRateIndexValueDate(IndexON,D2382)</f>
        <v>56101</v>
      </c>
      <c r="F2382" s="188">
        <f>IFERROR(_xll.qlIndexFixing(IndexON,D2382,TRUE,_xll.ohTrigger(RecalcTrigger,TriggerON)),NA())</f>
        <v>1.5786521645998475E-2</v>
      </c>
      <c r="H2382" s="42">
        <f>_xll.qlCalendarAdvance(Calendar,$H2381,B2382,"f",FALSE)</f>
        <v>56101</v>
      </c>
      <c r="I2382" s="172">
        <f>_xll.qlInterestRateIndexValueDate(Index1M,$H2382)</f>
        <v>56101</v>
      </c>
      <c r="J2382" s="177">
        <f>IFERROR(_xll.qlIndexFixing(Index1M,$H2382,TRUE,_xll.ohTrigger(RecalcTrigger,Trigger1M)),NA())</f>
        <v>1.6111873677900759E-2</v>
      </c>
      <c r="K2382" s="44">
        <f>IFERROR(_xll.qlIndexFixing(Index3M,H2382,TRUE,_xll.ohTrigger(RecalcTrigger,Trigger3M)),NA())</f>
        <v>1.6459826475272346E-2</v>
      </c>
      <c r="L2382" s="44">
        <f>IFERROR(_xll.qlIndexFixing(Index6M,$H2382,TRUE,_xll.ohTrigger(RecalcTrigger,Trigger6M)),NA())</f>
        <v>1.6579087018962654E-2</v>
      </c>
      <c r="M2382" s="178">
        <f>IFERROR(_xll.qlIndexFixing(Index1Y,$H2382,TRUE,_xll.ohTrigger(RecalcTrigger,Trigger1Y)),NA())</f>
        <v>1.677528204136558E-2</v>
      </c>
      <c r="N2382" s="177">
        <f>IFERROR(_xll.qlIndexFixing(ONIndex1M,I2382,TRUE,_xll.ohTrigger(RecalcTrigger,Trigger1M)),NA())</f>
        <v>1.6110700396033684E-2</v>
      </c>
      <c r="O2382" s="44">
        <f>IFERROR(_xll.qlIndexFixing(ONIndex3M,I2382,TRUE,_xll.ohTrigger(RecalcTrigger,Trigger3M)),NA())</f>
        <v>1.6450620275749728E-2</v>
      </c>
      <c r="P2382" s="44">
        <f>IFERROR(_xll.qlIndexFixing(ONIndex6M,I2382,TRUE,_xll.ohTrigger(RecalcTrigger,Trigger6M)),NA())</f>
        <v>1.6561862385394699E-2</v>
      </c>
      <c r="Q2382" s="178">
        <f>IFERROR(_xll.qlIndexFixing(ONIndex1Y,I2382,TRUE,_xll.ohTrigger(RecalcTrigger,Trigger1Y)),NA())</f>
        <v>1.6742939193764572E-2</v>
      </c>
    </row>
    <row r="2383" spans="2:17" x14ac:dyDescent="0.2">
      <c r="B2383" s="39" t="s">
        <v>42</v>
      </c>
      <c r="D2383" s="42">
        <f>_xll.qlCalendarAdvance(Calendar,$D2382,B2383,"f",FALSE)</f>
        <v>56108</v>
      </c>
      <c r="E2383" s="172">
        <f>_xll.qlInterestRateIndexValueDate(IndexON,D2383)</f>
        <v>56108</v>
      </c>
      <c r="F2383" s="188">
        <f>IFERROR(_xll.qlIndexFixing(IndexON,D2383,TRUE,_xll.ohTrigger(RecalcTrigger,TriggerON)),NA())</f>
        <v>1.5782636424670482E-2</v>
      </c>
      <c r="H2383" s="42">
        <f>_xll.qlCalendarAdvance(Calendar,$H2382,B2383,"f",FALSE)</f>
        <v>56108</v>
      </c>
      <c r="I2383" s="172">
        <f>_xll.qlInterestRateIndexValueDate(Index1M,$H2383)</f>
        <v>56108</v>
      </c>
      <c r="J2383" s="177">
        <f>IFERROR(_xll.qlIndexFixing(Index1M,$H2383,TRUE,_xll.ohTrigger(RecalcTrigger,Trigger1M)),NA())</f>
        <v>1.610745147848636E-2</v>
      </c>
      <c r="K2383" s="44">
        <f>IFERROR(_xll.qlIndexFixing(Index3M,H2383,TRUE,_xll.ohTrigger(RecalcTrigger,Trigger3M)),NA())</f>
        <v>1.6456074375772008E-2</v>
      </c>
      <c r="L2383" s="44">
        <f>IFERROR(_xll.qlIndexFixing(Index6M,$H2383,TRUE,_xll.ohTrigger(RecalcTrigger,Trigger6M)),NA())</f>
        <v>1.6575179851228125E-2</v>
      </c>
      <c r="M2383" s="178">
        <f>IFERROR(_xll.qlIndexFixing(Index1Y,$H2383,TRUE,_xll.ohTrigger(RecalcTrigger,Trigger1Y)),NA())</f>
        <v>1.6771211523120222E-2</v>
      </c>
      <c r="N2383" s="177">
        <f>IFERROR(_xll.qlIndexFixing(ONIndex1M,I2383,TRUE,_xll.ohTrigger(RecalcTrigger,Trigger1M)),NA())</f>
        <v>1.6106265795116093E-2</v>
      </c>
      <c r="O2383" s="44">
        <f>IFERROR(_xll.qlIndexFixing(ONIndex3M,I2383,TRUE,_xll.ohTrigger(RecalcTrigger,Trigger3M)),NA())</f>
        <v>1.6446813451542752E-2</v>
      </c>
      <c r="P2383" s="44">
        <f>IFERROR(_xll.qlIndexFixing(ONIndex6M,I2383,TRUE,_xll.ohTrigger(RecalcTrigger,Trigger6M)),NA())</f>
        <v>1.6557853278342805E-2</v>
      </c>
      <c r="Q2383" s="178">
        <f>IFERROR(_xll.qlIndexFixing(ONIndex1Y,I2383,TRUE,_xll.ohTrigger(RecalcTrigger,Trigger1Y)),NA())</f>
        <v>1.6738680067284184E-2</v>
      </c>
    </row>
    <row r="2384" spans="2:17" x14ac:dyDescent="0.2">
      <c r="B2384" s="39" t="s">
        <v>42</v>
      </c>
      <c r="D2384" s="42">
        <f>_xll.qlCalendarAdvance(Calendar,$D2383,B2384,"f",FALSE)</f>
        <v>56115</v>
      </c>
      <c r="E2384" s="172">
        <f>_xll.qlInterestRateIndexValueDate(IndexON,D2384)</f>
        <v>56115</v>
      </c>
      <c r="F2384" s="188">
        <f>IFERROR(_xll.qlIndexFixing(IndexON,D2384,TRUE,_xll.ohTrigger(RecalcTrigger,TriggerON)),NA())</f>
        <v>1.5778760540846593E-2</v>
      </c>
      <c r="H2384" s="42">
        <f>_xll.qlCalendarAdvance(Calendar,$H2383,B2384,"f",FALSE)</f>
        <v>56115</v>
      </c>
      <c r="I2384" s="172">
        <f>_xll.qlInterestRateIndexValueDate(Index1M,$H2384)</f>
        <v>56115</v>
      </c>
      <c r="J2384" s="177">
        <f>IFERROR(_xll.qlIndexFixing(Index1M,$H2384,TRUE,_xll.ohTrigger(RecalcTrigger,Trigger1M)),NA())</f>
        <v>1.6103037808160331E-2</v>
      </c>
      <c r="K2384" s="44">
        <f>IFERROR(_xll.qlIndexFixing(Index3M,H2384,TRUE,_xll.ohTrigger(RecalcTrigger,Trigger3M)),NA())</f>
        <v>1.6452333101999558E-2</v>
      </c>
      <c r="L2384" s="44">
        <f>IFERROR(_xll.qlIndexFixing(Index6M,$H2384,TRUE,_xll.ohTrigger(RecalcTrigger,Trigger6M)),NA())</f>
        <v>1.6571283038764123E-2</v>
      </c>
      <c r="M2384" s="178">
        <f>IFERROR(_xll.qlIndexFixing(Index1Y,$H2384,TRUE,_xll.ohTrigger(RecalcTrigger,Trigger1Y)),NA())</f>
        <v>1.6767151015301796E-2</v>
      </c>
      <c r="N2384" s="177">
        <f>IFERROR(_xll.qlIndexFixing(ONIndex1M,I2384,TRUE,_xll.ohTrigger(RecalcTrigger,Trigger1M)),NA())</f>
        <v>1.6101839710298549E-2</v>
      </c>
      <c r="O2384" s="44">
        <f>IFERROR(_xll.qlIndexFixing(ONIndex3M,I2384,TRUE,_xll.ohTrigger(RecalcTrigger,Trigger3M)),NA())</f>
        <v>1.6443017405356475E-2</v>
      </c>
      <c r="P2384" s="44">
        <f>IFERROR(_xll.qlIndexFixing(ONIndex6M,I2384,TRUE,_xll.ohTrigger(RecalcTrigger,Trigger6M)),NA())</f>
        <v>1.6553854433614124E-2</v>
      </c>
      <c r="Q2384" s="178">
        <f>IFERROR(_xll.qlIndexFixing(ONIndex1Y,I2384,TRUE,_xll.ohTrigger(RecalcTrigger,Trigger1Y)),NA())</f>
        <v>1.6734430770664055E-2</v>
      </c>
    </row>
    <row r="2385" spans="2:17" x14ac:dyDescent="0.2">
      <c r="B2385" s="39" t="s">
        <v>42</v>
      </c>
      <c r="D2385" s="42">
        <f>_xll.qlCalendarAdvance(Calendar,$D2384,B2385,"f",FALSE)</f>
        <v>56122</v>
      </c>
      <c r="E2385" s="172">
        <f>_xll.qlInterestRateIndexValueDate(IndexON,D2385)</f>
        <v>56122</v>
      </c>
      <c r="F2385" s="188">
        <f>IFERROR(_xll.qlIndexFixing(IndexON,D2385,TRUE,_xll.ohTrigger(RecalcTrigger,TriggerON)),NA())</f>
        <v>1.5774893994688899E-2</v>
      </c>
      <c r="H2385" s="42">
        <f>_xll.qlCalendarAdvance(Calendar,$H2384,B2385,"f",FALSE)</f>
        <v>56122</v>
      </c>
      <c r="I2385" s="172">
        <f>_xll.qlInterestRateIndexValueDate(Index1M,$H2385)</f>
        <v>56122</v>
      </c>
      <c r="J2385" s="177">
        <f>IFERROR(_xll.qlIndexFixing(Index1M,$H2385,TRUE,_xll.ohTrigger(RecalcTrigger,Trigger1M)),NA())</f>
        <v>1.6098632666920052E-2</v>
      </c>
      <c r="K2385" s="44">
        <f>IFERROR(_xll.qlIndexFixing(Index3M,H2385,TRUE,_xll.ohTrigger(RecalcTrigger,Trigger3M)),NA())</f>
        <v>1.6448602653924161E-2</v>
      </c>
      <c r="L2385" s="44">
        <f>IFERROR(_xll.qlIndexFixing(Index6M,$H2385,TRUE,_xll.ohTrigger(RecalcTrigger,Trigger6M)),NA())</f>
        <v>1.6567396581509859E-2</v>
      </c>
      <c r="M2385" s="178">
        <f>IFERROR(_xll.qlIndexFixing(Index1Y,$H2385,TRUE,_xll.ohTrigger(RecalcTrigger,Trigger1Y)),NA())</f>
        <v>1.6763100517790397E-2</v>
      </c>
      <c r="N2385" s="177">
        <f>IFERROR(_xll.qlIndexFixing(ONIndex1M,I2385,TRUE,_xll.ohTrigger(RecalcTrigger,Trigger1M)),NA())</f>
        <v>1.6097422141743145E-2</v>
      </c>
      <c r="O2385" s="44">
        <f>IFERROR(_xll.qlIndexFixing(ONIndex3M,I2385,TRUE,_xll.ohTrigger(RecalcTrigger,Trigger3M)),NA())</f>
        <v>1.6439232137190896E-2</v>
      </c>
      <c r="P2385" s="44">
        <f>IFERROR(_xll.qlIndexFixing(ONIndex6M,I2385,TRUE,_xll.ohTrigger(RecalcTrigger,Trigger6M)),NA())</f>
        <v>1.6549865851451795E-2</v>
      </c>
      <c r="Q2385" s="178">
        <f>IFERROR(_xll.qlIndexFixing(ONIndex1Y,I2385,TRUE,_xll.ohTrigger(RecalcTrigger,Trigger1Y)),NA())</f>
        <v>1.6730191303904185E-2</v>
      </c>
    </row>
    <row r="2386" spans="2:17" x14ac:dyDescent="0.2">
      <c r="B2386" s="39" t="s">
        <v>42</v>
      </c>
      <c r="D2386" s="42">
        <f>_xll.qlCalendarAdvance(Calendar,$D2385,B2386,"f",FALSE)</f>
        <v>56129</v>
      </c>
      <c r="E2386" s="172">
        <f>_xll.qlInterestRateIndexValueDate(IndexON,D2386)</f>
        <v>56129</v>
      </c>
      <c r="F2386" s="188">
        <f>IFERROR(_xll.qlIndexFixing(IndexON,D2386,TRUE,_xll.ohTrigger(RecalcTrigger,TriggerON)),NA())</f>
        <v>1.5771036786035308E-2</v>
      </c>
      <c r="H2386" s="42">
        <f>_xll.qlCalendarAdvance(Calendar,$H2385,B2386,"f",FALSE)</f>
        <v>56129</v>
      </c>
      <c r="I2386" s="172">
        <f>_xll.qlInterestRateIndexValueDate(Index1M,$H2386)</f>
        <v>56129</v>
      </c>
      <c r="J2386" s="177">
        <f>IFERROR(_xll.qlIndexFixing(Index1M,$H2386,TRUE,_xll.ohTrigger(RecalcTrigger,Trigger1M)),NA())</f>
        <v>1.6094194698278774E-2</v>
      </c>
      <c r="K2386" s="44">
        <f>IFERROR(_xll.qlIndexFixing(Index3M,H2386,TRUE,_xll.ohTrigger(RecalcTrigger,Trigger3M)),NA())</f>
        <v>1.6444776722462088E-2</v>
      </c>
      <c r="L2386" s="44">
        <f>IFERROR(_xll.qlIndexFixing(Index6M,$H2386,TRUE,_xll.ohTrigger(RecalcTrigger,Trigger6M)),NA())</f>
        <v>1.65632161641594E-2</v>
      </c>
      <c r="M2386" s="178">
        <f>IFERROR(_xll.qlIndexFixing(Index1Y,$H2386,TRUE,_xll.ohTrigger(RecalcTrigger,Trigger1Y)),NA())</f>
        <v>1.6759060030466122E-2</v>
      </c>
      <c r="N2386" s="177">
        <f>IFERROR(_xll.qlIndexFixing(ONIndex1M,I2386,TRUE,_xll.ohTrigger(RecalcTrigger,Trigger1M)),NA())</f>
        <v>1.6093013089449881E-2</v>
      </c>
      <c r="O2386" s="44">
        <f>IFERROR(_xll.qlIndexFixing(ONIndex3M,I2386,TRUE,_xll.ohTrigger(RecalcTrigger,Trigger3M)),NA())</f>
        <v>1.6435457647046015E-2</v>
      </c>
      <c r="P2386" s="44">
        <f>IFERROR(_xll.qlIndexFixing(ONIndex6M,I2386,TRUE,_xll.ohTrigger(RecalcTrigger,Trigger6M)),NA())</f>
        <v>1.654588753161268E-2</v>
      </c>
      <c r="Q2386" s="178">
        <f>IFERROR(_xll.qlIndexFixing(ONIndex1Y,I2386,TRUE,_xll.ohTrigger(RecalcTrigger,Trigger1Y)),NA())</f>
        <v>1.6725961666923528E-2</v>
      </c>
    </row>
    <row r="2387" spans="2:17" x14ac:dyDescent="0.2">
      <c r="B2387" s="39" t="s">
        <v>42</v>
      </c>
      <c r="D2387" s="42">
        <f>_xll.qlCalendarAdvance(Calendar,$D2386,B2387,"f",FALSE)</f>
        <v>56136</v>
      </c>
      <c r="E2387" s="172">
        <f>_xll.qlInterestRateIndexValueDate(IndexON,D2387)</f>
        <v>56136</v>
      </c>
      <c r="F2387" s="188">
        <f>IFERROR(_xll.qlIndexFixing(IndexON,D2387,TRUE,_xll.ohTrigger(RecalcTrigger,TriggerON)),NA())</f>
        <v>1.5767188914885821E-2</v>
      </c>
      <c r="H2387" s="42">
        <f>_xll.qlCalendarAdvance(Calendar,$H2386,B2387,"f",FALSE)</f>
        <v>56136</v>
      </c>
      <c r="I2387" s="172">
        <f>_xll.qlInterestRateIndexValueDate(Index1M,$H2387)</f>
        <v>56136</v>
      </c>
      <c r="J2387" s="177">
        <f>IFERROR(_xll.qlIndexFixing(Index1M,$H2387,TRUE,_xll.ohTrigger(RecalcTrigger,Trigger1M)),NA())</f>
        <v>1.6089806199314216E-2</v>
      </c>
      <c r="K2387" s="44">
        <f>IFERROR(_xll.qlIndexFixing(Index3M,H2387,TRUE,_xll.ohTrigger(RecalcTrigger,Trigger3M)),NA())</f>
        <v>1.6441067319200402E-2</v>
      </c>
      <c r="L2387" s="44">
        <f>IFERROR(_xll.qlIndexFixing(Index6M,$H2387,TRUE,_xll.ohTrigger(RecalcTrigger,Trigger6M)),NA())</f>
        <v>1.6559348722541948E-2</v>
      </c>
      <c r="M2387" s="178">
        <f>IFERROR(_xll.qlIndexFixing(Index1Y,$H2387,TRUE,_xll.ohTrigger(RecalcTrigger,Trigger1Y)),NA())</f>
        <v>1.6755029553210399E-2</v>
      </c>
      <c r="N2387" s="177">
        <f>IFERROR(_xll.qlIndexFixing(ONIndex1M,I2387,TRUE,_xll.ohTrigger(RecalcTrigger,Trigger1M)),NA())</f>
        <v>1.6088612553337711E-2</v>
      </c>
      <c r="O2387" s="44">
        <f>IFERROR(_xll.qlIndexFixing(ONIndex3M,I2387,TRUE,_xll.ohTrigger(RecalcTrigger,Trigger3M)),NA())</f>
        <v>1.6431693934759739E-2</v>
      </c>
      <c r="P2387" s="44">
        <f>IFERROR(_xll.qlIndexFixing(ONIndex6M,I2387,TRUE,_xll.ohTrigger(RecalcTrigger,Trigger6M)),NA())</f>
        <v>1.6541919474177824E-2</v>
      </c>
      <c r="Q2387" s="178">
        <f>IFERROR(_xll.qlIndexFixing(ONIndex1Y,I2387,TRUE,_xll.ohTrigger(RecalcTrigger,Trigger1Y)),NA())</f>
        <v>1.6721741859722083E-2</v>
      </c>
    </row>
    <row r="2388" spans="2:17" x14ac:dyDescent="0.2">
      <c r="B2388" s="39" t="s">
        <v>42</v>
      </c>
      <c r="D2388" s="42">
        <f>_xll.qlCalendarAdvance(Calendar,$D2387,B2388,"f",FALSE)</f>
        <v>56143</v>
      </c>
      <c r="E2388" s="172">
        <f>_xll.qlInterestRateIndexValueDate(IndexON,D2388)</f>
        <v>56143</v>
      </c>
      <c r="F2388" s="188">
        <f>IFERROR(_xll.qlIndexFixing(IndexON,D2388,TRUE,_xll.ohTrigger(RecalcTrigger,TriggerON)),NA())</f>
        <v>1.5763350381240437E-2</v>
      </c>
      <c r="H2388" s="42">
        <f>_xll.qlCalendarAdvance(Calendar,$H2387,B2388,"f",FALSE)</f>
        <v>56143</v>
      </c>
      <c r="I2388" s="172">
        <f>_xll.qlInterestRateIndexValueDate(Index1M,$H2388)</f>
        <v>56143</v>
      </c>
      <c r="J2388" s="177">
        <f>IFERROR(_xll.qlIndexFixing(Index1M,$H2388,TRUE,_xll.ohTrigger(RecalcTrigger,Trigger1M)),NA())</f>
        <v>1.6085426228974058E-2</v>
      </c>
      <c r="K2388" s="44">
        <f>IFERROR(_xll.qlIndexFixing(Index3M,H2388,TRUE,_xll.ohTrigger(RecalcTrigger,Trigger3M)),NA())</f>
        <v>1.6437368741024149E-2</v>
      </c>
      <c r="L2388" s="44">
        <f>IFERROR(_xll.qlIndexFixing(Index6M,$H2388,TRUE,_xll.ohTrigger(RecalcTrigger,Trigger6M)),NA())</f>
        <v>1.6555491634441789E-2</v>
      </c>
      <c r="M2388" s="178">
        <f>IFERROR(_xll.qlIndexFixing(Index1Y,$H2388,TRUE,_xll.ohTrigger(RecalcTrigger,Trigger1Y)),NA())</f>
        <v>1.6751009085903767E-2</v>
      </c>
      <c r="N2388" s="177">
        <f>IFERROR(_xll.qlIndexFixing(ONIndex1M,I2388,TRUE,_xll.ohTrigger(RecalcTrigger,Trigger1M)),NA())</f>
        <v>1.6084220533406635E-2</v>
      </c>
      <c r="O2388" s="44">
        <f>IFERROR(_xll.qlIndexFixing(ONIndex3M,I2388,TRUE,_xll.ohTrigger(RecalcTrigger,Trigger3M)),NA())</f>
        <v>1.6427941000737301E-2</v>
      </c>
      <c r="P2388" s="44">
        <f>IFERROR(_xll.qlIndexFixing(ONIndex6M,I2388,TRUE,_xll.ohTrigger(RecalcTrigger,Trigger6M)),NA())</f>
        <v>1.6537961679309321E-2</v>
      </c>
      <c r="Q2388" s="178">
        <f>IFERROR(_xll.qlIndexFixing(ONIndex1Y,I2388,TRUE,_xll.ohTrigger(RecalcTrigger,Trigger1Y)),NA())</f>
        <v>1.6717531882461945E-2</v>
      </c>
    </row>
    <row r="2389" spans="2:17" x14ac:dyDescent="0.2">
      <c r="B2389" s="39" t="s">
        <v>42</v>
      </c>
      <c r="D2389" s="42">
        <f>_xll.qlCalendarAdvance(Calendar,$D2388,B2389,"f",FALSE)</f>
        <v>56150</v>
      </c>
      <c r="E2389" s="172">
        <f>_xll.qlInterestRateIndexValueDate(IndexON,D2389)</f>
        <v>56150</v>
      </c>
      <c r="F2389" s="188">
        <f>IFERROR(_xll.qlIndexFixing(IndexON,D2389,TRUE,_xll.ohTrigger(RecalcTrigger,TriggerON)),NA())</f>
        <v>1.5759521185099157E-2</v>
      </c>
      <c r="H2389" s="42">
        <f>_xll.qlCalendarAdvance(Calendar,$H2388,B2389,"f",FALSE)</f>
        <v>56150</v>
      </c>
      <c r="I2389" s="172">
        <f>_xll.qlInterestRateIndexValueDate(Index1M,$H2389)</f>
        <v>56150</v>
      </c>
      <c r="J2389" s="177">
        <f>IFERROR(_xll.qlIndexFixing(Index1M,$H2389,TRUE,_xll.ohTrigger(RecalcTrigger,Trigger1M)),NA())</f>
        <v>1.6081054787252896E-2</v>
      </c>
      <c r="K2389" s="44">
        <f>IFERROR(_xll.qlIndexFixing(Index3M,H2389,TRUE,_xll.ohTrigger(RecalcTrigger,Trigger3M)),NA())</f>
        <v>1.6433680987902155E-2</v>
      </c>
      <c r="L2389" s="44">
        <f>IFERROR(_xll.qlIndexFixing(Index6M,$H2389,TRUE,_xll.ohTrigger(RecalcTrigger,Trigger6M)),NA())</f>
        <v>1.6551644899799371E-2</v>
      </c>
      <c r="M2389" s="178">
        <f>IFERROR(_xll.qlIndexFixing(Index1Y,$H2389,TRUE,_xll.ohTrigger(RecalcTrigger,Trigger1Y)),NA())</f>
        <v>1.6746998628427878E-2</v>
      </c>
      <c r="N2389" s="177">
        <f>IFERROR(_xll.qlIndexFixing(ONIndex1M,I2389,TRUE,_xll.ohTrigger(RecalcTrigger,Trigger1M)),NA())</f>
        <v>1.6079837029818744E-2</v>
      </c>
      <c r="O2389" s="44">
        <f>IFERROR(_xll.qlIndexFixing(ONIndex3M,I2389,TRUE,_xll.ohTrigger(RecalcTrigger,Trigger3M)),NA())</f>
        <v>1.6424198844654514E-2</v>
      </c>
      <c r="P2389" s="44">
        <f>IFERROR(_xll.qlIndexFixing(ONIndex6M,I2389,TRUE,_xll.ohTrigger(RecalcTrigger,Trigger6M)),NA())</f>
        <v>1.6534014146764031E-2</v>
      </c>
      <c r="Q2389" s="178">
        <f>IFERROR(_xll.qlIndexFixing(ONIndex1Y,I2389,TRUE,_xll.ohTrigger(RecalcTrigger,Trigger1Y)),NA())</f>
        <v>1.6713331734899972E-2</v>
      </c>
    </row>
    <row r="2390" spans="2:17" x14ac:dyDescent="0.2">
      <c r="B2390" s="39" t="s">
        <v>42</v>
      </c>
      <c r="D2390" s="42">
        <f>_xll.qlCalendarAdvance(Calendar,$D2389,B2390,"f",FALSE)</f>
        <v>56157</v>
      </c>
      <c r="E2390" s="172">
        <f>_xll.qlInterestRateIndexValueDate(IndexON,D2390)</f>
        <v>56157</v>
      </c>
      <c r="F2390" s="188">
        <f>IFERROR(_xll.qlIndexFixing(IndexON,D2390,TRUE,_xll.ohTrigger(RecalcTrigger,TriggerON)),NA())</f>
        <v>1.5755701326624072E-2</v>
      </c>
      <c r="H2390" s="42">
        <f>_xll.qlCalendarAdvance(Calendar,$H2389,B2390,"f",FALSE)</f>
        <v>56157</v>
      </c>
      <c r="I2390" s="172">
        <f>_xll.qlInterestRateIndexValueDate(Index1M,$H2390)</f>
        <v>56157</v>
      </c>
      <c r="J2390" s="177">
        <f>IFERROR(_xll.qlIndexFixing(Index1M,$H2390,TRUE,_xll.ohTrigger(RecalcTrigger,Trigger1M)),NA())</f>
        <v>1.6076734896631105E-2</v>
      </c>
      <c r="K2390" s="44">
        <f>IFERROR(_xll.qlIndexFixing(Index3M,H2390,TRUE,_xll.ohTrigger(RecalcTrigger,Trigger3M)),NA())</f>
        <v>1.643011279794938E-2</v>
      </c>
      <c r="L2390" s="44">
        <f>IFERROR(_xll.qlIndexFixing(Index6M,$H2390,TRUE,_xll.ohTrigger(RecalcTrigger,Trigger6M)),NA())</f>
        <v>1.6547912162190936E-2</v>
      </c>
      <c r="M2390" s="178">
        <f>IFERROR(_xll.qlIndexFixing(Index1Y,$H2390,TRUE,_xll.ohTrigger(RecalcTrigger,Trigger1Y)),NA())</f>
        <v>1.6742998180664159E-2</v>
      </c>
      <c r="N2390" s="177">
        <f>IFERROR(_xll.qlIndexFixing(ONIndex1M,I2390,TRUE,_xll.ohTrigger(RecalcTrigger,Trigger1M)),NA())</f>
        <v>1.6075462042330901E-2</v>
      </c>
      <c r="O2390" s="44">
        <f>IFERROR(_xll.qlIndexFixing(ONIndex3M,I2390,TRUE,_xll.ohTrigger(RecalcTrigger,Trigger3M)),NA())</f>
        <v>1.6420467466511379E-2</v>
      </c>
      <c r="P2390" s="44">
        <f>IFERROR(_xll.qlIndexFixing(ONIndex6M,I2390,TRUE,_xll.ohTrigger(RecalcTrigger,Trigger6M)),NA())</f>
        <v>1.6530076876623001E-2</v>
      </c>
      <c r="Q2390" s="178">
        <f>IFERROR(_xll.qlIndexFixing(ONIndex1Y,I2390,TRUE,_xll.ohTrigger(RecalcTrigger,Trigger1Y)),NA())</f>
        <v>1.6709141417198259E-2</v>
      </c>
    </row>
    <row r="2391" spans="2:17" x14ac:dyDescent="0.2">
      <c r="B2391" s="39" t="s">
        <v>42</v>
      </c>
      <c r="D2391" s="42">
        <f>_xll.qlCalendarAdvance(Calendar,$D2390,B2391,"f",FALSE)</f>
        <v>56164</v>
      </c>
      <c r="E2391" s="172">
        <f>_xll.qlInterestRateIndexValueDate(IndexON,D2391)</f>
        <v>56164</v>
      </c>
      <c r="F2391" s="188">
        <f>IFERROR(_xll.qlIndexFixing(IndexON,D2391,TRUE,_xll.ohTrigger(RecalcTrigger,TriggerON)),NA())</f>
        <v>1.5751890805490998E-2</v>
      </c>
      <c r="H2391" s="42">
        <f>_xll.qlCalendarAdvance(Calendar,$H2390,B2391,"f",FALSE)</f>
        <v>56164</v>
      </c>
      <c r="I2391" s="172">
        <f>_xll.qlInterestRateIndexValueDate(Index1M,$H2391)</f>
        <v>56164</v>
      </c>
      <c r="J2391" s="177">
        <f>IFERROR(_xll.qlIndexFixing(Index1M,$H2391,TRUE,_xll.ohTrigger(RecalcTrigger,Trigger1M)),NA())</f>
        <v>1.6072380929690967E-2</v>
      </c>
      <c r="K2391" s="44">
        <f>IFERROR(_xll.qlIndexFixing(Index3M,H2391,TRUE,_xll.ohTrigger(RecalcTrigger,Trigger3M)),NA())</f>
        <v>1.6426447303423793E-2</v>
      </c>
      <c r="L2391" s="44">
        <f>IFERROR(_xll.qlIndexFixing(Index6M,$H2391,TRUE,_xll.ohTrigger(RecalcTrigger,Trigger6M)),NA())</f>
        <v>1.6544086701105805E-2</v>
      </c>
      <c r="M2391" s="178">
        <f>IFERROR(_xll.qlIndexFixing(Index1Y,$H2391,TRUE,_xll.ohTrigger(RecalcTrigger,Trigger1Y)),NA())</f>
        <v>1.6739007742494927E-2</v>
      </c>
      <c r="N2391" s="177">
        <f>IFERROR(_xll.qlIndexFixing(ONIndex1M,I2391,TRUE,_xll.ohTrigger(RecalcTrigger,Trigger1M)),NA())</f>
        <v>1.6071095571024152E-2</v>
      </c>
      <c r="O2391" s="44">
        <f>IFERROR(_xll.qlIndexFixing(ONIndex3M,I2391,TRUE,_xll.ohTrigger(RecalcTrigger,Trigger3M)),NA())</f>
        <v>1.6416746866469989E-2</v>
      </c>
      <c r="P2391" s="44">
        <f>IFERROR(_xll.qlIndexFixing(ONIndex6M,I2391,TRUE,_xll.ohTrigger(RecalcTrigger,Trigger6M)),NA())</f>
        <v>1.6526149868805184E-2</v>
      </c>
      <c r="Q2391" s="178">
        <f>IFERROR(_xll.qlIndexFixing(ONIndex1Y,I2391,TRUE,_xll.ohTrigger(RecalcTrigger,Trigger1Y)),NA())</f>
        <v>1.6704960929275758E-2</v>
      </c>
    </row>
    <row r="2392" spans="2:17" x14ac:dyDescent="0.2">
      <c r="B2392" s="39" t="s">
        <v>42</v>
      </c>
      <c r="D2392" s="42">
        <f>_xll.qlCalendarAdvance(Calendar,$D2391,B2392,"f",FALSE)</f>
        <v>56171</v>
      </c>
      <c r="E2392" s="172">
        <f>_xll.qlInterestRateIndexValueDate(IndexON,D2392)</f>
        <v>56171</v>
      </c>
      <c r="F2392" s="188">
        <f>IFERROR(_xll.qlIndexFixing(IndexON,D2392,TRUE,_xll.ohTrigger(RecalcTrigger,TriggerON)),NA())</f>
        <v>1.5748089622105166E-2</v>
      </c>
      <c r="H2392" s="42">
        <f>_xll.qlCalendarAdvance(Calendar,$H2391,B2392,"f",FALSE)</f>
        <v>56171</v>
      </c>
      <c r="I2392" s="172">
        <f>_xll.qlInterestRateIndexValueDate(Index1M,$H2392)</f>
        <v>56171</v>
      </c>
      <c r="J2392" s="177">
        <f>IFERROR(_xll.qlIndexFixing(Index1M,$H2392,TRUE,_xll.ohTrigger(RecalcTrigger,Trigger1M)),NA())</f>
        <v>1.6068035491763378E-2</v>
      </c>
      <c r="K2392" s="44">
        <f>IFERROR(_xll.qlIndexFixing(Index3M,H2392,TRUE,_xll.ohTrigger(RecalcTrigger,Trigger3M)),NA())</f>
        <v>1.6422792634384713E-2</v>
      </c>
      <c r="L2392" s="44">
        <f>IFERROR(_xll.qlIndexFixing(Index6M,$H2392,TRUE,_xll.ohTrigger(RecalcTrigger,Trigger6M)),NA())</f>
        <v>1.6540271593806392E-2</v>
      </c>
      <c r="M2392" s="178">
        <f>IFERROR(_xll.qlIndexFixing(Index1Y,$H2392,TRUE,_xll.ohTrigger(RecalcTrigger,Trigger1Y)),NA())</f>
        <v>1.6735027313802497E-2</v>
      </c>
      <c r="N2392" s="177">
        <f>IFERROR(_xll.qlIndexFixing(ONIndex1M,I2392,TRUE,_xll.ohTrigger(RecalcTrigger,Trigger1M)),NA())</f>
        <v>1.6066737616060589E-2</v>
      </c>
      <c r="O2392" s="44">
        <f>IFERROR(_xll.qlIndexFixing(ONIndex3M,I2392,TRUE,_xll.ohTrigger(RecalcTrigger,Trigger3M)),NA())</f>
        <v>1.6413037044449297E-2</v>
      </c>
      <c r="P2392" s="44">
        <f>IFERROR(_xll.qlIndexFixing(ONIndex6M,I2392,TRUE,_xll.ohTrigger(RecalcTrigger,Trigger6M)),NA())</f>
        <v>1.6522233123634766E-2</v>
      </c>
      <c r="Q2392" s="178">
        <f>IFERROR(_xll.qlIndexFixing(ONIndex1Y,I2392,TRUE,_xll.ohTrigger(RecalcTrigger,Trigger1Y)),NA())</f>
        <v>1.6700790271294563E-2</v>
      </c>
    </row>
    <row r="2393" spans="2:17" x14ac:dyDescent="0.2">
      <c r="B2393" s="39" t="s">
        <v>42</v>
      </c>
      <c r="D2393" s="42">
        <f>_xll.qlCalendarAdvance(Calendar,$D2392,B2393,"f",FALSE)</f>
        <v>56178</v>
      </c>
      <c r="E2393" s="172">
        <f>_xll.qlInterestRateIndexValueDate(IndexON,D2393)</f>
        <v>56178</v>
      </c>
      <c r="F2393" s="188">
        <f>IFERROR(_xll.qlIndexFixing(IndexON,D2393,TRUE,_xll.ohTrigger(RecalcTrigger,TriggerON)),NA())</f>
        <v>1.5744297776061345E-2</v>
      </c>
      <c r="H2393" s="42">
        <f>_xll.qlCalendarAdvance(Calendar,$H2392,B2393,"f",FALSE)</f>
        <v>56178</v>
      </c>
      <c r="I2393" s="172">
        <f>_xll.qlInterestRateIndexValueDate(Index1M,$H2393)</f>
        <v>56178</v>
      </c>
      <c r="J2393" s="177">
        <f>IFERROR(_xll.qlIndexFixing(Index1M,$H2393,TRUE,_xll.ohTrigger(RecalcTrigger,Trigger1M)),NA())</f>
        <v>1.6063698582845724E-2</v>
      </c>
      <c r="K2393" s="44">
        <f>IFERROR(_xll.qlIndexFixing(Index3M,H2393,TRUE,_xll.ohTrigger(RecalcTrigger,Trigger3M)),NA())</f>
        <v>1.6419148790803077E-2</v>
      </c>
      <c r="L2393" s="44">
        <f>IFERROR(_xll.qlIndexFixing(Index6M,$H2393,TRUE,_xll.ohTrigger(RecalcTrigger,Trigger6M)),NA())</f>
        <v>1.6536466840233476E-2</v>
      </c>
      <c r="M2393" s="178">
        <f>IFERROR(_xll.qlIndexFixing(Index1Y,$H2393,TRUE,_xll.ohTrigger(RecalcTrigger,Trigger1Y)),NA())</f>
        <v>1.6731056894468965E-2</v>
      </c>
      <c r="N2393" s="177">
        <f>IFERROR(_xll.qlIndexFixing(ONIndex1M,I2393,TRUE,_xll.ohTrigger(RecalcTrigger,Trigger1M)),NA())</f>
        <v>1.606238817727812E-2</v>
      </c>
      <c r="O2393" s="44">
        <f>IFERROR(_xll.qlIndexFixing(ONIndex3M,I2393,TRUE,_xll.ohTrigger(RecalcTrigger,Trigger3M)),NA())</f>
        <v>1.6409338000530349E-2</v>
      </c>
      <c r="P2393" s="44">
        <f>IFERROR(_xll.qlIndexFixing(ONIndex6M,I2393,TRUE,_xll.ohTrigger(RecalcTrigger,Trigger6M)),NA())</f>
        <v>1.6518326640787562E-2</v>
      </c>
      <c r="Q2393" s="178">
        <f>IFERROR(_xll.qlIndexFixing(ONIndex1Y,I2393,TRUE,_xll.ohTrigger(RecalcTrigger,Trigger1Y)),NA())</f>
        <v>1.6696629443011535E-2</v>
      </c>
    </row>
    <row r="2394" spans="2:17" x14ac:dyDescent="0.2">
      <c r="B2394" s="39" t="s">
        <v>42</v>
      </c>
      <c r="D2394" s="42">
        <f>_xll.qlCalendarAdvance(Calendar,$D2393,B2394,"f",FALSE)</f>
        <v>56185</v>
      </c>
      <c r="E2394" s="172">
        <f>_xll.qlInterestRateIndexValueDate(IndexON,D2394)</f>
        <v>56185</v>
      </c>
      <c r="F2394" s="188">
        <f>IFERROR(_xll.qlIndexFixing(IndexON,D2394,TRUE,_xll.ohTrigger(RecalcTrigger,TriggerON)),NA())</f>
        <v>1.5740515267521626E-2</v>
      </c>
      <c r="H2394" s="42">
        <f>_xll.qlCalendarAdvance(Calendar,$H2393,B2394,"f",FALSE)</f>
        <v>56185</v>
      </c>
      <c r="I2394" s="172">
        <f>_xll.qlInterestRateIndexValueDate(Index1M,$H2394)</f>
        <v>56185</v>
      </c>
      <c r="J2394" s="177">
        <f>IFERROR(_xll.qlIndexFixing(Index1M,$H2394,TRUE,_xll.ohTrigger(RecalcTrigger,Trigger1M)),NA())</f>
        <v>1.6059370202930162E-2</v>
      </c>
      <c r="K2394" s="44">
        <f>IFERROR(_xll.qlIndexFixing(Index3M,H2394,TRUE,_xll.ohTrigger(RecalcTrigger,Trigger3M)),NA())</f>
        <v>1.6415515772646279E-2</v>
      </c>
      <c r="L2394" s="44">
        <f>IFERROR(_xll.qlIndexFixing(Index6M,$H2394,TRUE,_xll.ohTrigger(RecalcTrigger,Trigger6M)),NA())</f>
        <v>1.6532672440328279E-2</v>
      </c>
      <c r="M2394" s="178">
        <f>IFERROR(_xll.qlIndexFixing(Index1Y,$H2394,TRUE,_xll.ohTrigger(RecalcTrigger,Trigger1Y)),NA())</f>
        <v>1.6727096484377757E-2</v>
      </c>
      <c r="N2394" s="177">
        <f>IFERROR(_xll.qlIndexFixing(ONIndex1M,I2394,TRUE,_xll.ohTrigger(RecalcTrigger,Trigger1M)),NA())</f>
        <v>1.6058047254595698E-2</v>
      </c>
      <c r="O2394" s="44">
        <f>IFERROR(_xll.qlIndexFixing(ONIndex3M,I2394,TRUE,_xll.ohTrigger(RecalcTrigger,Trigger3M)),NA())</f>
        <v>1.6405649734470007E-2</v>
      </c>
      <c r="P2394" s="44">
        <f>IFERROR(_xll.qlIndexFixing(ONIndex6M,I2394,TRUE,_xll.ohTrigger(RecalcTrigger,Trigger6M)),NA())</f>
        <v>1.6514430420263571E-2</v>
      </c>
      <c r="Q2394" s="178">
        <f>IFERROR(_xll.qlIndexFixing(ONIndex1Y,I2394,TRUE,_xll.ohTrigger(RecalcTrigger,Trigger1Y)),NA())</f>
        <v>1.6692478444507719E-2</v>
      </c>
    </row>
    <row r="2395" spans="2:17" x14ac:dyDescent="0.2">
      <c r="B2395" s="39" t="s">
        <v>42</v>
      </c>
      <c r="D2395" s="42">
        <f>_xll.qlCalendarAdvance(Calendar,$D2394,B2395,"f",FALSE)</f>
        <v>56192</v>
      </c>
      <c r="E2395" s="172">
        <f>_xll.qlInterestRateIndexValueDate(IndexON,D2395)</f>
        <v>56192</v>
      </c>
      <c r="F2395" s="188">
        <f>IFERROR(_xll.qlIndexFixing(IndexON,D2395,TRUE,_xll.ohTrigger(RecalcTrigger,TriggerON)),NA())</f>
        <v>1.5736742096648104E-2</v>
      </c>
      <c r="H2395" s="42">
        <f>_xll.qlCalendarAdvance(Calendar,$H2394,B2395,"f",FALSE)</f>
        <v>56192</v>
      </c>
      <c r="I2395" s="172">
        <f>_xll.qlInterestRateIndexValueDate(Index1M,$H2395)</f>
        <v>56192</v>
      </c>
      <c r="J2395" s="177">
        <f>IFERROR(_xll.qlIndexFixing(Index1M,$H2395,TRUE,_xll.ohTrigger(RecalcTrigger,Trigger1M)),NA())</f>
        <v>1.605500523738183E-2</v>
      </c>
      <c r="K2395" s="44">
        <f>IFERROR(_xll.qlIndexFixing(Index3M,H2395,TRUE,_xll.ohTrigger(RecalcTrigger,Trigger3M)),NA())</f>
        <v>1.6411893579888783E-2</v>
      </c>
      <c r="L2395" s="44">
        <f>IFERROR(_xll.qlIndexFixing(Index6M,$H2395,TRUE,_xll.ohTrigger(RecalcTrigger,Trigger6M)),NA())</f>
        <v>1.6528888394033797E-2</v>
      </c>
      <c r="M2395" s="178">
        <f>IFERROR(_xll.qlIndexFixing(Index1Y,$H2395,TRUE,_xll.ohTrigger(RecalcTrigger,Trigger1Y)),NA())</f>
        <v>1.6723146083411411E-2</v>
      </c>
      <c r="N2395" s="177">
        <f>IFERROR(_xll.qlIndexFixing(ONIndex1M,I2395,TRUE,_xll.ohTrigger(RecalcTrigger,Trigger1M)),NA())</f>
        <v>1.6053714848256462E-2</v>
      </c>
      <c r="O2395" s="44">
        <f>IFERROR(_xll.qlIndexFixing(ONIndex3M,I2395,TRUE,_xll.ohTrigger(RecalcTrigger,Trigger3M)),NA())</f>
        <v>1.6401972246511409E-2</v>
      </c>
      <c r="P2395" s="44">
        <f>IFERROR(_xll.qlIndexFixing(ONIndex6M,I2395,TRUE,_xll.ohTrigger(RecalcTrigger,Trigger6M)),NA())</f>
        <v>1.6510544462224885E-2</v>
      </c>
      <c r="Q2395" s="178">
        <f>IFERROR(_xll.qlIndexFixing(ONIndex1Y,I2395,TRUE,_xll.ohTrigger(RecalcTrigger,Trigger1Y)),NA())</f>
        <v>1.6688337275945209E-2</v>
      </c>
    </row>
    <row r="2396" spans="2:17" x14ac:dyDescent="0.2">
      <c r="B2396" s="39" t="s">
        <v>42</v>
      </c>
      <c r="D2396" s="42">
        <f>_xll.qlCalendarAdvance(Calendar,$D2395,B2396,"f",FALSE)</f>
        <v>56199</v>
      </c>
      <c r="E2396" s="172">
        <f>_xll.qlInterestRateIndexValueDate(IndexON,D2396)</f>
        <v>56199</v>
      </c>
      <c r="F2396" s="188">
        <f>IFERROR(_xll.qlIndexFixing(IndexON,D2396,TRUE,_xll.ohTrigger(RecalcTrigger,TriggerON)),NA())</f>
        <v>1.5732978263197639E-2</v>
      </c>
      <c r="H2396" s="42">
        <f>_xll.qlCalendarAdvance(Calendar,$H2395,B2396,"f",FALSE)</f>
        <v>56199</v>
      </c>
      <c r="I2396" s="172">
        <f>_xll.qlInterestRateIndexValueDate(Index1M,$H2396)</f>
        <v>56199</v>
      </c>
      <c r="J2396" s="177">
        <f>IFERROR(_xll.qlIndexFixing(Index1M,$H2396,TRUE,_xll.ohTrigger(RecalcTrigger,Trigger1M)),NA())</f>
        <v>1.6050693495726187E-2</v>
      </c>
      <c r="K2396" s="44">
        <f>IFERROR(_xll.qlIndexFixing(Index3M,H2396,TRUE,_xll.ohTrigger(RecalcTrigger,Trigger3M)),NA())</f>
        <v>1.6408282212498865E-2</v>
      </c>
      <c r="L2396" s="44">
        <f>IFERROR(_xll.qlIndexFixing(Index6M,$H2396,TRUE,_xll.ohTrigger(RecalcTrigger,Trigger6M)),NA())</f>
        <v>1.652500764921434E-2</v>
      </c>
      <c r="M2396" s="178">
        <f>IFERROR(_xll.qlIndexFixing(Index1Y,$H2396,TRUE,_xll.ohTrigger(RecalcTrigger,Trigger1Y)),NA())</f>
        <v>1.671920569145402E-2</v>
      </c>
      <c r="N2396" s="177">
        <f>IFERROR(_xll.qlIndexFixing(ONIndex1M,I2396,TRUE,_xll.ohTrigger(RecalcTrigger,Trigger1M)),NA())</f>
        <v>1.604939095809832E-2</v>
      </c>
      <c r="O2396" s="44">
        <f>IFERROR(_xll.qlIndexFixing(ONIndex3M,I2396,TRUE,_xll.ohTrigger(RecalcTrigger,Trigger3M)),NA())</f>
        <v>1.639830553657351E-2</v>
      </c>
      <c r="P2396" s="44">
        <f>IFERROR(_xll.qlIndexFixing(ONIndex6M,I2396,TRUE,_xll.ohTrigger(RecalcTrigger,Trigger6M)),NA())</f>
        <v>1.6506668766671506E-2</v>
      </c>
      <c r="Q2396" s="178">
        <f>IFERROR(_xll.qlIndexFixing(ONIndex1Y,I2396,TRUE,_xll.ohTrigger(RecalcTrigger,Trigger1Y)),NA())</f>
        <v>1.6684205937161911E-2</v>
      </c>
    </row>
    <row r="2397" spans="2:17" x14ac:dyDescent="0.2">
      <c r="B2397" s="39" t="s">
        <v>42</v>
      </c>
      <c r="D2397" s="42">
        <f>_xll.qlCalendarAdvance(Calendar,$D2396,B2397,"f",FALSE)</f>
        <v>56206</v>
      </c>
      <c r="E2397" s="172">
        <f>_xll.qlInterestRateIndexValueDate(IndexON,D2397)</f>
        <v>56206</v>
      </c>
      <c r="F2397" s="188">
        <f>IFERROR(_xll.qlIndexFixing(IndexON,D2397,TRUE,_xll.ohTrigger(RecalcTrigger,TriggerON)),NA())</f>
        <v>1.5729223767332323E-2</v>
      </c>
      <c r="H2397" s="42">
        <f>_xll.qlCalendarAdvance(Calendar,$H2396,B2397,"f",FALSE)</f>
        <v>56206</v>
      </c>
      <c r="I2397" s="172">
        <f>_xll.qlInterestRateIndexValueDate(Index1M,$H2397)</f>
        <v>56206</v>
      </c>
      <c r="J2397" s="177">
        <f>IFERROR(_xll.qlIndexFixing(Index1M,$H2397,TRUE,_xll.ohTrigger(RecalcTrigger,Trigger1M)),NA())</f>
        <v>1.6046390282619304E-2</v>
      </c>
      <c r="K2397" s="44">
        <f>IFERROR(_xll.qlIndexFixing(Index3M,H2397,TRUE,_xll.ohTrigger(RecalcTrigger,Trigger3M)),NA())</f>
        <v>1.6404681670447462E-2</v>
      </c>
      <c r="L2397" s="44">
        <f>IFERROR(_xll.qlIndexFixing(Index6M,$H2397,TRUE,_xll.ohTrigger(RecalcTrigger,Trigger6M)),NA())</f>
        <v>1.6521243740135156E-2</v>
      </c>
      <c r="M2397" s="178">
        <f>IFERROR(_xll.qlIndexFixing(Index1Y,$H2397,TRUE,_xll.ohTrigger(RecalcTrigger,Trigger1Y)),NA())</f>
        <v>1.671527530838901E-2</v>
      </c>
      <c r="N2397" s="177">
        <f>IFERROR(_xll.qlIndexFixing(ONIndex1M,I2397,TRUE,_xll.ohTrigger(RecalcTrigger,Trigger1M)),NA())</f>
        <v>1.6045075584202317E-2</v>
      </c>
      <c r="O2397" s="44">
        <f>IFERROR(_xll.qlIndexFixing(ONIndex3M,I2397,TRUE,_xll.ohTrigger(RecalcTrigger,Trigger3M)),NA())</f>
        <v>1.6394649604737355E-2</v>
      </c>
      <c r="P2397" s="44">
        <f>IFERROR(_xll.qlIndexFixing(ONIndex6M,I2397,TRUE,_xll.ohTrigger(RecalcTrigger,Trigger6M)),NA())</f>
        <v>1.650280333344134E-2</v>
      </c>
      <c r="Q2397" s="178">
        <f>IFERROR(_xll.qlIndexFixing(ONIndex1Y,I2397,TRUE,_xll.ohTrigger(RecalcTrigger,Trigger1Y)),NA())</f>
        <v>1.6680084428238873E-2</v>
      </c>
    </row>
    <row r="2398" spans="2:17" x14ac:dyDescent="0.2">
      <c r="B2398" s="39" t="s">
        <v>42</v>
      </c>
      <c r="D2398" s="42">
        <f>_xll.qlCalendarAdvance(Calendar,$D2397,B2398,"f",FALSE)</f>
        <v>56213</v>
      </c>
      <c r="E2398" s="172">
        <f>_xll.qlInterestRateIndexValueDate(IndexON,D2398)</f>
        <v>56213</v>
      </c>
      <c r="F2398" s="188">
        <f>IFERROR(_xll.qlIndexFixing(IndexON,D2398,TRUE,_xll.ohTrigger(RecalcTrigger,TriggerON)),NA())</f>
        <v>1.5725478609052157E-2</v>
      </c>
      <c r="H2398" s="42">
        <f>_xll.qlCalendarAdvance(Calendar,$H2397,B2398,"f",FALSE)</f>
        <v>56213</v>
      </c>
      <c r="I2398" s="172">
        <f>_xll.qlInterestRateIndexValueDate(Index1M,$H2398)</f>
        <v>56213</v>
      </c>
      <c r="J2398" s="177">
        <f>IFERROR(_xll.qlIndexFixing(Index1M,$H2398,TRUE,_xll.ohTrigger(RecalcTrigger,Trigger1M)),NA())</f>
        <v>1.6042281346787989E-2</v>
      </c>
      <c r="K2398" s="44">
        <f>IFERROR(_xll.qlIndexFixing(Index3M,H2398,TRUE,_xll.ohTrigger(RecalcTrigger,Trigger3M)),NA())</f>
        <v>1.6401091953704618E-2</v>
      </c>
      <c r="L2398" s="44">
        <f>IFERROR(_xll.qlIndexFixing(Index6M,$H2398,TRUE,_xll.ohTrigger(RecalcTrigger,Trigger6M)),NA())</f>
        <v>1.6517598376228616E-2</v>
      </c>
      <c r="M2398" s="178">
        <f>IFERROR(_xll.qlIndexFixing(Index1Y,$H2398,TRUE,_xll.ohTrigger(RecalcTrigger,Trigger1Y)),NA())</f>
        <v>1.6711354934100253E-2</v>
      </c>
      <c r="N2398" s="177">
        <f>IFERROR(_xll.qlIndexFixing(ONIndex1M,I2398,TRUE,_xll.ohTrigger(RecalcTrigger,Trigger1M)),NA())</f>
        <v>1.6040768726325316E-2</v>
      </c>
      <c r="O2398" s="44">
        <f>IFERROR(_xll.qlIndexFixing(ONIndex3M,I2398,TRUE,_xll.ohTrigger(RecalcTrigger,Trigger3M)),NA())</f>
        <v>1.6391004450678759E-2</v>
      </c>
      <c r="P2398" s="44">
        <f>IFERROR(_xll.qlIndexFixing(ONIndex6M,I2398,TRUE,_xll.ohTrigger(RecalcTrigger,Trigger6M)),NA())</f>
        <v>1.6498948162615434E-2</v>
      </c>
      <c r="Q2398" s="178">
        <f>IFERROR(_xll.qlIndexFixing(ONIndex1Y,I2398,TRUE,_xll.ohTrigger(RecalcTrigger,Trigger1Y)),NA())</f>
        <v>1.6675972749014001E-2</v>
      </c>
    </row>
    <row r="2399" spans="2:17" x14ac:dyDescent="0.2">
      <c r="B2399" s="39" t="s">
        <v>42</v>
      </c>
      <c r="D2399" s="42">
        <f>_xll.qlCalendarAdvance(Calendar,$D2398,B2399,"f",FALSE)</f>
        <v>56220</v>
      </c>
      <c r="E2399" s="172">
        <f>_xll.qlInterestRateIndexValueDate(IndexON,D2399)</f>
        <v>56220</v>
      </c>
      <c r="F2399" s="188">
        <f>IFERROR(_xll.qlIndexFixing(IndexON,D2399,TRUE,_xll.ohTrigger(RecalcTrigger,TriggerON)),NA())</f>
        <v>1.5721742788195048E-2</v>
      </c>
      <c r="H2399" s="42">
        <f>_xll.qlCalendarAdvance(Calendar,$H2398,B2399,"f",FALSE)</f>
        <v>56220</v>
      </c>
      <c r="I2399" s="172">
        <f>_xll.qlInterestRateIndexValueDate(Index1M,$H2399)</f>
        <v>56220</v>
      </c>
      <c r="J2399" s="177">
        <f>IFERROR(_xll.qlIndexFixing(Index1M,$H2399,TRUE,_xll.ohTrigger(RecalcTrigger,Trigger1M)),NA())</f>
        <v>1.6037856237965442E-2</v>
      </c>
      <c r="K2399" s="44">
        <f>IFERROR(_xll.qlIndexFixing(Index3M,H2399,TRUE,_xll.ohTrigger(RecalcTrigger,Trigger3M)),NA())</f>
        <v>1.6397284656054167E-2</v>
      </c>
      <c r="L2399" s="44">
        <f>IFERROR(_xll.qlIndexFixing(Index6M,$H2399,TRUE,_xll.ohTrigger(RecalcTrigger,Trigger6M)),NA())</f>
        <v>1.6513855743793642E-2</v>
      </c>
      <c r="M2399" s="178">
        <f>IFERROR(_xll.qlIndexFixing(Index1Y,$H2399,TRUE,_xll.ohTrigger(RecalcTrigger,Trigger1Y)),NA())</f>
        <v>1.6707444568472285E-2</v>
      </c>
      <c r="N2399" s="177">
        <f>IFERROR(_xll.qlIndexFixing(ONIndex1M,I2399,TRUE,_xll.ohTrigger(RecalcTrigger,Trigger1M)),NA())</f>
        <v>1.6036470384872548E-2</v>
      </c>
      <c r="O2399" s="44">
        <f>IFERROR(_xll.qlIndexFixing(ONIndex3M,I2399,TRUE,_xll.ohTrigger(RecalcTrigger,Trigger3M)),NA())</f>
        <v>1.6387370074965046E-2</v>
      </c>
      <c r="P2399" s="44">
        <f>IFERROR(_xll.qlIndexFixing(ONIndex6M,I2399,TRUE,_xll.ohTrigger(RecalcTrigger,Trigger6M)),NA())</f>
        <v>1.6495103254355881E-2</v>
      </c>
      <c r="Q2399" s="178">
        <f>IFERROR(_xll.qlIndexFixing(ONIndex1Y,I2399,TRUE,_xll.ohTrigger(RecalcTrigger,Trigger1Y)),NA())</f>
        <v>1.6671870899730434E-2</v>
      </c>
    </row>
    <row r="2400" spans="2:17" x14ac:dyDescent="0.2">
      <c r="B2400" s="39" t="s">
        <v>42</v>
      </c>
      <c r="D2400" s="42">
        <f>_xll.qlCalendarAdvance(Calendar,$D2399,B2400,"f",FALSE)</f>
        <v>56227</v>
      </c>
      <c r="E2400" s="172">
        <f>_xll.qlInterestRateIndexValueDate(IndexON,D2400)</f>
        <v>56227</v>
      </c>
      <c r="F2400" s="188">
        <f>IFERROR(_xll.qlIndexFixing(IndexON,D2400,TRUE,_xll.ohTrigger(RecalcTrigger,TriggerON)),NA())</f>
        <v>1.5718016304923088E-2</v>
      </c>
      <c r="H2400" s="42">
        <f>_xll.qlCalendarAdvance(Calendar,$H2399,B2400,"f",FALSE)</f>
        <v>56227</v>
      </c>
      <c r="I2400" s="172">
        <f>_xll.qlInterestRateIndexValueDate(Index1M,$H2400)</f>
        <v>56227</v>
      </c>
      <c r="J2400" s="177">
        <f>IFERROR(_xll.qlIndexFixing(Index1M,$H2400,TRUE,_xll.ohTrigger(RecalcTrigger,Trigger1M)),NA())</f>
        <v>1.6033579031832366E-2</v>
      </c>
      <c r="K2400" s="44">
        <f>IFERROR(_xll.qlIndexFixing(Index3M,H2400,TRUE,_xll.ohTrigger(RecalcTrigger,Trigger3M)),NA())</f>
        <v>1.6393715363408994E-2</v>
      </c>
      <c r="L2400" s="44">
        <f>IFERROR(_xll.qlIndexFixing(Index6M,$H2400,TRUE,_xll.ohTrigger(RecalcTrigger,Trigger6M)),NA())</f>
        <v>1.6510123464679935E-2</v>
      </c>
      <c r="M2400" s="178">
        <f>IFERROR(_xll.qlIndexFixing(Index1Y,$H2400,TRUE,_xll.ohTrigger(RecalcTrigger,Trigger1Y)),NA())</f>
        <v>1.6703544211389865E-2</v>
      </c>
      <c r="N2400" s="177">
        <f>IFERROR(_xll.qlIndexFixing(ONIndex1M,I2400,TRUE,_xll.ohTrigger(RecalcTrigger,Trigger1M)),NA())</f>
        <v>1.6032180559519826E-2</v>
      </c>
      <c r="O2400" s="44">
        <f>IFERROR(_xll.qlIndexFixing(ONIndex3M,I2400,TRUE,_xll.ohTrigger(RecalcTrigger,Trigger3M)),NA())</f>
        <v>1.6383746477028893E-2</v>
      </c>
      <c r="P2400" s="44">
        <f>IFERROR(_xll.qlIndexFixing(ONIndex6M,I2400,TRUE,_xll.ohTrigger(RecalcTrigger,Trigger6M)),NA())</f>
        <v>1.6491268608338494E-2</v>
      </c>
      <c r="Q2400" s="178">
        <f>IFERROR(_xll.qlIndexFixing(ONIndex1Y,I2400,TRUE,_xll.ohTrigger(RecalcTrigger,Trigger1Y)),NA())</f>
        <v>1.6667778880226081E-2</v>
      </c>
    </row>
    <row r="2401" spans="2:17" x14ac:dyDescent="0.2">
      <c r="B2401" s="39" t="s">
        <v>42</v>
      </c>
      <c r="D2401" s="42">
        <f>_xll.qlCalendarAdvance(Calendar,$D2400,B2401,"f",FALSE)</f>
        <v>56234</v>
      </c>
      <c r="E2401" s="172">
        <f>_xll.qlInterestRateIndexValueDate(IndexON,D2401)</f>
        <v>56234</v>
      </c>
      <c r="F2401" s="188">
        <f>IFERROR(_xll.qlIndexFixing(IndexON,D2401,TRUE,_xll.ohTrigger(RecalcTrigger,TriggerON)),NA())</f>
        <v>1.5714299159074185E-2</v>
      </c>
      <c r="H2401" s="42">
        <f>_xll.qlCalendarAdvance(Calendar,$H2400,B2401,"f",FALSE)</f>
        <v>56234</v>
      </c>
      <c r="I2401" s="172">
        <f>_xll.qlInterestRateIndexValueDate(Index1M,$H2401)</f>
        <v>56234</v>
      </c>
      <c r="J2401" s="177">
        <f>IFERROR(_xll.qlIndexFixing(Index1M,$H2401,TRUE,_xll.ohTrigger(RecalcTrigger,Trigger1M)),NA())</f>
        <v>1.6029310354633411E-2</v>
      </c>
      <c r="K2401" s="44">
        <f>IFERROR(_xll.qlIndexFixing(Index3M,H2401,TRUE,_xll.ohTrigger(RecalcTrigger,Trigger3M)),NA())</f>
        <v>1.6390156894950283E-2</v>
      </c>
      <c r="L2401" s="44">
        <f>IFERROR(_xll.qlIndexFixing(Index6M,$H2401,TRUE,_xll.ohTrigger(RecalcTrigger,Trigger6M)),NA())</f>
        <v>1.6506401538830047E-2</v>
      </c>
      <c r="M2401" s="178">
        <f>IFERROR(_xll.qlIndexFixing(Index1Y,$H2401,TRUE,_xll.ohTrigger(RecalcTrigger,Trigger1Y)),NA())</f>
        <v>1.6699653862737751E-2</v>
      </c>
      <c r="N2401" s="177">
        <f>IFERROR(_xll.qlIndexFixing(ONIndex1M,I2401,TRUE,_xll.ohTrigger(RecalcTrigger,Trigger1M)),NA())</f>
        <v>1.6027899250348199E-2</v>
      </c>
      <c r="O2401" s="44">
        <f>IFERROR(_xll.qlIndexFixing(ONIndex3M,I2401,TRUE,_xll.ohTrigger(RecalcTrigger,Trigger3M)),NA())</f>
        <v>1.6380133657194484E-2</v>
      </c>
      <c r="P2401" s="44">
        <f>IFERROR(_xll.qlIndexFixing(ONIndex6M,I2401,TRUE,_xll.ohTrigger(RecalcTrigger,Trigger6M)),NA())</f>
        <v>1.6487444224806413E-2</v>
      </c>
      <c r="Q2401" s="178">
        <f>IFERROR(_xll.qlIndexFixing(ONIndex1Y,I2401,TRUE,_xll.ohTrigger(RecalcTrigger,Trigger1Y)),NA())</f>
        <v>1.666369669050094E-2</v>
      </c>
    </row>
    <row r="2402" spans="2:17" x14ac:dyDescent="0.2">
      <c r="B2402" s="39" t="s">
        <v>42</v>
      </c>
      <c r="D2402" s="42">
        <f>_xll.qlCalendarAdvance(Calendar,$D2401,B2402,"f",FALSE)</f>
        <v>56241</v>
      </c>
      <c r="E2402" s="172">
        <f>_xll.qlInterestRateIndexValueDate(IndexON,D2402)</f>
        <v>56241</v>
      </c>
      <c r="F2402" s="188">
        <f>IFERROR(_xll.qlIndexFixing(IndexON,D2402,TRUE,_xll.ohTrigger(RecalcTrigger,TriggerON)),NA())</f>
        <v>1.5710591350891479E-2</v>
      </c>
      <c r="H2402" s="42">
        <f>_xll.qlCalendarAdvance(Calendar,$H2401,B2402,"f",FALSE)</f>
        <v>56241</v>
      </c>
      <c r="I2402" s="172">
        <f>_xll.qlInterestRateIndexValueDate(Index1M,$H2402)</f>
        <v>56241</v>
      </c>
      <c r="J2402" s="177">
        <f>IFERROR(_xll.qlIndexFixing(Index1M,$H2402,TRUE,_xll.ohTrigger(RecalcTrigger,Trigger1M)),NA())</f>
        <v>1.602505020636073E-2</v>
      </c>
      <c r="K2402" s="44">
        <f>IFERROR(_xll.qlIndexFixing(Index3M,H2402,TRUE,_xll.ohTrigger(RecalcTrigger,Trigger3M)),NA())</f>
        <v>1.6386609250651017E-2</v>
      </c>
      <c r="L2402" s="44">
        <f>IFERROR(_xll.qlIndexFixing(Index6M,$H2402,TRUE,_xll.ohTrigger(RecalcTrigger,Trigger6M)),NA())</f>
        <v>1.6502689966186979E-2</v>
      </c>
      <c r="M2402" s="178">
        <f>IFERROR(_xll.qlIndexFixing(Index1Y,$H2402,TRUE,_xll.ohTrigger(RecalcTrigger,Trigger1Y)),NA())</f>
        <v>1.6695773522401147E-2</v>
      </c>
      <c r="N2402" s="177">
        <f>IFERROR(_xll.qlIndexFixing(ONIndex1M,I2402,TRUE,_xll.ohTrigger(RecalcTrigger,Trigger1M)),NA())</f>
        <v>1.6023626457519757E-2</v>
      </c>
      <c r="O2402" s="44">
        <f>IFERROR(_xll.qlIndexFixing(ONIndex3M,I2402,TRUE,_xll.ohTrigger(RecalcTrigger,Trigger3M)),NA())</f>
        <v>1.6376531615380774E-2</v>
      </c>
      <c r="P2402" s="44">
        <f>IFERROR(_xll.qlIndexFixing(ONIndex6M,I2402,TRUE,_xll.ohTrigger(RecalcTrigger,Trigger6M)),NA())</f>
        <v>1.6483630103678593E-2</v>
      </c>
      <c r="Q2402" s="178">
        <f>IFERROR(_xll.qlIndexFixing(ONIndex1Y,I2402,TRUE,_xll.ohTrigger(RecalcTrigger,Trigger1Y)),NA())</f>
        <v>1.6659624330636058E-2</v>
      </c>
    </row>
    <row r="2403" spans="2:17" x14ac:dyDescent="0.2">
      <c r="B2403" s="39" t="s">
        <v>42</v>
      </c>
      <c r="D2403" s="42">
        <f>_xll.qlCalendarAdvance(Calendar,$D2402,B2403,"f",FALSE)</f>
        <v>56248</v>
      </c>
      <c r="E2403" s="172">
        <f>_xll.qlInterestRateIndexValueDate(IndexON,D2403)</f>
        <v>56248</v>
      </c>
      <c r="F2403" s="188">
        <f>IFERROR(_xll.qlIndexFixing(IndexON,D2403,TRUE,_xll.ohTrigger(RecalcTrigger,TriggerON)),NA())</f>
        <v>1.5706892880131829E-2</v>
      </c>
      <c r="H2403" s="42">
        <f>_xll.qlCalendarAdvance(Calendar,$H2402,B2403,"f",FALSE)</f>
        <v>56248</v>
      </c>
      <c r="I2403" s="172">
        <f>_xll.qlInterestRateIndexValueDate(Index1M,$H2403)</f>
        <v>56248</v>
      </c>
      <c r="J2403" s="177">
        <f>IFERROR(_xll.qlIndexFixing(Index1M,$H2403,TRUE,_xll.ohTrigger(RecalcTrigger,Trigger1M)),NA())</f>
        <v>1.6020798587001252E-2</v>
      </c>
      <c r="K2403" s="44">
        <f>IFERROR(_xll.qlIndexFixing(Index3M,H2403,TRUE,_xll.ohTrigger(RecalcTrigger,Trigger3M)),NA())</f>
        <v>1.6383189058464937E-2</v>
      </c>
      <c r="L2403" s="44">
        <f>IFERROR(_xll.qlIndexFixing(Index6M,$H2403,TRUE,_xll.ohTrigger(RecalcTrigger,Trigger6M)),NA())</f>
        <v>1.649898874669373E-2</v>
      </c>
      <c r="M2403" s="178">
        <f>IFERROR(_xll.qlIndexFixing(Index1Y,$H2403,TRUE,_xll.ohTrigger(RecalcTrigger,Trigger1Y)),NA())</f>
        <v>1.6691903190265478E-2</v>
      </c>
      <c r="N2403" s="177">
        <f>IFERROR(_xll.qlIndexFixing(ONIndex1M,I2403,TRUE,_xll.ohTrigger(RecalcTrigger,Trigger1M)),NA())</f>
        <v>1.6019362180791363E-2</v>
      </c>
      <c r="O2403" s="44">
        <f>IFERROR(_xll.qlIndexFixing(ONIndex3M,I2403,TRUE,_xll.ohTrigger(RecalcTrigger,Trigger3M)),NA())</f>
        <v>1.6372940351668808E-2</v>
      </c>
      <c r="P2403" s="44">
        <f>IFERROR(_xll.qlIndexFixing(ONIndex6M,I2403,TRUE,_xll.ohTrigger(RecalcTrigger,Trigger6M)),NA())</f>
        <v>1.6479826245117124E-2</v>
      </c>
      <c r="Q2403" s="178">
        <f>IFERROR(_xll.qlIndexFixing(ONIndex1Y,I2403,TRUE,_xll.ohTrigger(RecalcTrigger,Trigger1Y)),NA())</f>
        <v>1.6655561800469343E-2</v>
      </c>
    </row>
    <row r="2404" spans="2:17" x14ac:dyDescent="0.2">
      <c r="B2404" s="39" t="s">
        <v>42</v>
      </c>
      <c r="D2404" s="42">
        <f>_xll.qlCalendarAdvance(Calendar,$D2403,B2404,"f",FALSE)</f>
        <v>56255</v>
      </c>
      <c r="E2404" s="172">
        <f>_xll.qlInterestRateIndexValueDate(IndexON,D2404)</f>
        <v>56255</v>
      </c>
      <c r="F2404" s="188">
        <f>IFERROR(_xll.qlIndexFixing(IndexON,D2404,TRUE,_xll.ohTrigger(RecalcTrigger,TriggerON)),NA())</f>
        <v>1.5703203746957328E-2</v>
      </c>
      <c r="H2404" s="42">
        <f>_xll.qlCalendarAdvance(Calendar,$H2403,B2404,"f",FALSE)</f>
        <v>56255</v>
      </c>
      <c r="I2404" s="172">
        <f>_xll.qlInterestRateIndexValueDate(Index1M,$H2404)</f>
        <v>56255</v>
      </c>
      <c r="J2404" s="177">
        <f>IFERROR(_xll.qlIndexFixing(Index1M,$H2404,TRUE,_xll.ohTrigger(RecalcTrigger,Trigger1M)),NA())</f>
        <v>1.6016555496544523E-2</v>
      </c>
      <c r="K2404" s="44">
        <f>IFERROR(_xll.qlIndexFixing(Index3M,H2404,TRUE,_xll.ohTrigger(RecalcTrigger,Trigger3M)),NA())</f>
        <v>1.6379546434408348E-2</v>
      </c>
      <c r="L2404" s="44">
        <f>IFERROR(_xll.qlIndexFixing(Index6M,$H2404,TRUE,_xll.ohTrigger(RecalcTrigger,Trigger6M)),NA())</f>
        <v>1.6495186255564762E-2</v>
      </c>
      <c r="M2404" s="178">
        <f>IFERROR(_xll.qlIndexFixing(Index1Y,$H2404,TRUE,_xll.ohTrigger(RecalcTrigger,Trigger1Y)),NA())</f>
        <v>1.6688042866217057E-2</v>
      </c>
      <c r="N2404" s="177">
        <f>IFERROR(_xll.qlIndexFixing(ONIndex1M,I2404,TRUE,_xll.ohTrigger(RecalcTrigger,Trigger1M)),NA())</f>
        <v>1.6015106420406156E-2</v>
      </c>
      <c r="O2404" s="44">
        <f>IFERROR(_xll.qlIndexFixing(ONIndex3M,I2404,TRUE,_xll.ohTrigger(RecalcTrigger,Trigger3M)),NA())</f>
        <v>1.6369359865896493E-2</v>
      </c>
      <c r="P2404" s="44">
        <f>IFERROR(_xll.qlIndexFixing(ONIndex6M,I2404,TRUE,_xll.ohTrigger(RecalcTrigger,Trigger6M)),NA())</f>
        <v>1.6476032648797823E-2</v>
      </c>
      <c r="Q2404" s="178">
        <f>IFERROR(_xll.qlIndexFixing(ONIndex1Y,I2404,TRUE,_xll.ohTrigger(RecalcTrigger,Trigger1Y)),NA())</f>
        <v>1.6651509100243933E-2</v>
      </c>
    </row>
    <row r="2405" spans="2:17" x14ac:dyDescent="0.2">
      <c r="B2405" s="39" t="s">
        <v>42</v>
      </c>
      <c r="D2405" s="42">
        <f>_xll.qlCalendarAdvance(Calendar,$D2404,B2405,"f",FALSE)</f>
        <v>56262</v>
      </c>
      <c r="E2405" s="172">
        <f>_xll.qlInterestRateIndexValueDate(IndexON,D2405)</f>
        <v>56262</v>
      </c>
      <c r="F2405" s="188">
        <f>IFERROR(_xll.qlIndexFixing(IndexON,D2405,TRUE,_xll.ohTrigger(RecalcTrigger,TriggerON)),NA())</f>
        <v>1.5699523951205885E-2</v>
      </c>
      <c r="H2405" s="42">
        <f>_xll.qlCalendarAdvance(Calendar,$H2404,B2405,"f",FALSE)</f>
        <v>56262</v>
      </c>
      <c r="I2405" s="172">
        <f>_xll.qlInterestRateIndexValueDate(Index1M,$H2405)</f>
        <v>56262</v>
      </c>
      <c r="J2405" s="177">
        <f>IFERROR(_xll.qlIndexFixing(Index1M,$H2405,TRUE,_xll.ohTrigger(RecalcTrigger,Trigger1M)),NA())</f>
        <v>1.6012320934982692E-2</v>
      </c>
      <c r="K2405" s="44">
        <f>IFERROR(_xll.qlIndexFixing(Index3M,H2405,TRUE,_xll.ohTrigger(RecalcTrigger,Trigger3M)),NA())</f>
        <v>1.6376031262411817E-2</v>
      </c>
      <c r="L2405" s="44">
        <f>IFERROR(_xll.qlIndexFixing(Index6M,$H2405,TRUE,_xll.ohTrigger(RecalcTrigger,Trigger6M)),NA())</f>
        <v>1.6491505168370387E-2</v>
      </c>
      <c r="M2405" s="178">
        <f>IFERROR(_xll.qlIndexFixing(Index1Y,$H2405,TRUE,_xll.ohTrigger(RecalcTrigger,Trigger1Y)),NA())</f>
        <v>1.6684192550141086E-2</v>
      </c>
      <c r="N2405" s="177">
        <f>IFERROR(_xll.qlIndexFixing(ONIndex1M,I2405,TRUE,_xll.ohTrigger(RecalcTrigger,Trigger1M)),NA())</f>
        <v>1.6010859176039949E-2</v>
      </c>
      <c r="O2405" s="44">
        <f>IFERROR(_xll.qlIndexFixing(ONIndex3M,I2405,TRUE,_xll.ohTrigger(RecalcTrigger,Trigger3M)),NA())</f>
        <v>1.6365790158144877E-2</v>
      </c>
      <c r="P2405" s="44">
        <f>IFERROR(_xll.qlIndexFixing(ONIndex6M,I2405,TRUE,_xll.ohTrigger(RecalcTrigger,Trigger6M)),NA())</f>
        <v>1.6472249314882781E-2</v>
      </c>
      <c r="Q2405" s="178">
        <f>IFERROR(_xll.qlIndexFixing(ONIndex1Y,I2405,TRUE,_xll.ohTrigger(RecalcTrigger,Trigger1Y)),NA())</f>
        <v>1.664746622971669E-2</v>
      </c>
    </row>
    <row r="2406" spans="2:17" x14ac:dyDescent="0.2">
      <c r="B2406" s="39" t="s">
        <v>42</v>
      </c>
      <c r="D2406" s="42">
        <f>_xll.qlCalendarAdvance(Calendar,$D2405,B2406,"f",FALSE)</f>
        <v>56269</v>
      </c>
      <c r="E2406" s="172">
        <f>_xll.qlInterestRateIndexValueDate(IndexON,D2406)</f>
        <v>56269</v>
      </c>
      <c r="F2406" s="188">
        <f>IFERROR(_xll.qlIndexFixing(IndexON,D2406,TRUE,_xll.ohTrigger(RecalcTrigger,TriggerON)),NA())</f>
        <v>1.5695853493120637E-2</v>
      </c>
      <c r="H2406" s="42">
        <f>_xll.qlCalendarAdvance(Calendar,$H2405,B2406,"f",FALSE)</f>
        <v>56269</v>
      </c>
      <c r="I2406" s="172">
        <f>_xll.qlInterestRateIndexValueDate(Index1M,$H2406)</f>
        <v>56269</v>
      </c>
      <c r="J2406" s="177">
        <f>IFERROR(_xll.qlIndexFixing(Index1M,$H2406,TRUE,_xll.ohTrigger(RecalcTrigger,Trigger1M)),NA())</f>
        <v>1.600809490230792E-2</v>
      </c>
      <c r="K2406" s="44">
        <f>IFERROR(_xll.qlIndexFixing(Index3M,H2406,TRUE,_xll.ohTrigger(RecalcTrigger,Trigger3M)),NA())</f>
        <v>1.6372526914458563E-2</v>
      </c>
      <c r="L2406" s="44">
        <f>IFERROR(_xll.qlIndexFixing(Index6M,$H2406,TRUE,_xll.ohTrigger(RecalcTrigger,Trigger6M)),NA())</f>
        <v>1.6487834433656721E-2</v>
      </c>
      <c r="M2406" s="178">
        <f>IFERROR(_xll.qlIndexFixing(Index1Y,$H2406,TRUE,_xll.ohTrigger(RecalcTrigger,Trigger1Y)),NA())</f>
        <v>1.6680352241925211E-2</v>
      </c>
      <c r="N2406" s="177">
        <f>IFERROR(_xll.qlIndexFixing(ONIndex1M,I2406,TRUE,_xll.ohTrigger(RecalcTrigger,Trigger1M)),NA())</f>
        <v>1.6006620448016928E-2</v>
      </c>
      <c r="O2406" s="44">
        <f>IFERROR(_xll.qlIndexFixing(ONIndex3M,I2406,TRUE,_xll.ohTrigger(RecalcTrigger,Trigger3M)),NA())</f>
        <v>1.6362231228332913E-2</v>
      </c>
      <c r="P2406" s="44">
        <f>IFERROR(_xll.qlIndexFixing(ONIndex6M,I2406,TRUE,_xll.ohTrigger(RecalcTrigger,Trigger6M)),NA())</f>
        <v>1.6468476243453045E-2</v>
      </c>
      <c r="Q2406" s="178">
        <f>IFERROR(_xll.qlIndexFixing(ONIndex1Y,I2406,TRUE,_xll.ohTrigger(RecalcTrigger,Trigger1Y)),NA())</f>
        <v>1.6643433189211798E-2</v>
      </c>
    </row>
    <row r="2407" spans="2:17" x14ac:dyDescent="0.2">
      <c r="B2407" s="39" t="s">
        <v>42</v>
      </c>
      <c r="D2407" s="42">
        <f>_xll.qlCalendarAdvance(Calendar,$D2406,B2407,"f",FALSE)</f>
        <v>56276</v>
      </c>
      <c r="E2407" s="172">
        <f>_xll.qlInterestRateIndexValueDate(IndexON,D2407)</f>
        <v>56276</v>
      </c>
      <c r="F2407" s="188">
        <f>IFERROR(_xll.qlIndexFixing(IndexON,D2407,TRUE,_xll.ohTrigger(RecalcTrigger,TriggerON)),NA())</f>
        <v>1.5692192372458447E-2</v>
      </c>
      <c r="H2407" s="42">
        <f>_xll.qlCalendarAdvance(Calendar,$H2406,B2407,"f",FALSE)</f>
        <v>56276</v>
      </c>
      <c r="I2407" s="172">
        <f>_xll.qlInterestRateIndexValueDate(Index1M,$H2407)</f>
        <v>56276</v>
      </c>
      <c r="J2407" s="177">
        <f>IFERROR(_xll.qlIndexFixing(Index1M,$H2407,TRUE,_xll.ohTrigger(RecalcTrigger,Trigger1M)),NA())</f>
        <v>1.6003877398512365E-2</v>
      </c>
      <c r="K2407" s="44">
        <f>IFERROR(_xll.qlIndexFixing(Index3M,H2407,TRUE,_xll.ohTrigger(RecalcTrigger,Trigger3M)),NA())</f>
        <v>1.6369033390524278E-2</v>
      </c>
      <c r="L2407" s="44">
        <f>IFERROR(_xll.qlIndexFixing(Index6M,$H2407,TRUE,_xll.ohTrigger(RecalcTrigger,Trigger6M)),NA())</f>
        <v>1.648417405136824E-2</v>
      </c>
      <c r="M2407" s="178">
        <f>IFERROR(_xll.qlIndexFixing(Index1Y,$H2407,TRUE,_xll.ohTrigger(RecalcTrigger,Trigger1Y)),NA())</f>
        <v>1.6676521941454858E-2</v>
      </c>
      <c r="N2407" s="177">
        <f>IFERROR(_xll.qlIndexFixing(ONIndex1M,I2407,TRUE,_xll.ohTrigger(RecalcTrigger,Trigger1M)),NA())</f>
        <v>1.6002390236175001E-2</v>
      </c>
      <c r="O2407" s="44">
        <f>IFERROR(_xll.qlIndexFixing(ONIndex3M,I2407,TRUE,_xll.ohTrigger(RecalcTrigger,Trigger3M)),NA())</f>
        <v>1.6358683076622693E-2</v>
      </c>
      <c r="P2407" s="44">
        <f>IFERROR(_xll.qlIndexFixing(ONIndex6M,I2407,TRUE,_xll.ohTrigger(RecalcTrigger,Trigger6M)),NA())</f>
        <v>1.6464713434427569E-2</v>
      </c>
      <c r="Q2407" s="178">
        <f>IFERROR(_xll.qlIndexFixing(ONIndex1Y,I2407,TRUE,_xll.ohTrigger(RecalcTrigger,Trigger1Y)),NA())</f>
        <v>1.6639409978405073E-2</v>
      </c>
    </row>
    <row r="2408" spans="2:17" x14ac:dyDescent="0.2">
      <c r="B2408" s="39" t="s">
        <v>42</v>
      </c>
      <c r="D2408" s="42">
        <f>_xll.qlCalendarAdvance(Calendar,$D2407,B2408,"f",FALSE)</f>
        <v>56283</v>
      </c>
      <c r="E2408" s="172">
        <f>_xll.qlInterestRateIndexValueDate(IndexON,D2408)</f>
        <v>56283</v>
      </c>
      <c r="F2408" s="188">
        <f>IFERROR(_xll.qlIndexFixing(IndexON,D2408,TRUE,_xll.ohTrigger(RecalcTrigger,TriggerON)),NA())</f>
        <v>1.5688540589381406E-2</v>
      </c>
      <c r="H2408" s="42">
        <f>_xll.qlCalendarAdvance(Calendar,$H2407,B2408,"f",FALSE)</f>
        <v>56283</v>
      </c>
      <c r="I2408" s="172">
        <f>_xll.qlInterestRateIndexValueDate(Index1M,$H2408)</f>
        <v>56283</v>
      </c>
      <c r="J2408" s="177">
        <f>IFERROR(_xll.qlIndexFixing(Index1M,$H2408,TRUE,_xll.ohTrigger(RecalcTrigger,Trigger1M)),NA())</f>
        <v>1.5999516738150279E-2</v>
      </c>
      <c r="K2408" s="44">
        <f>IFERROR(_xll.qlIndexFixing(Index3M,H2408,TRUE,_xll.ohTrigger(RecalcTrigger,Trigger3M)),NA())</f>
        <v>1.6365670399986931E-2</v>
      </c>
      <c r="L2408" s="44">
        <f>IFERROR(_xll.qlIndexFixing(Index6M,$H2408,TRUE,_xll.ohTrigger(RecalcTrigger,Trigger6M)),NA())</f>
        <v>1.6480524021448971E-2</v>
      </c>
      <c r="M2408" s="178">
        <f>IFERROR(_xll.qlIndexFixing(Index1Y,$H2408,TRUE,_xll.ohTrigger(RecalcTrigger,Trigger1Y)),NA())</f>
        <v>1.6672701648617894E-2</v>
      </c>
      <c r="N2408" s="177">
        <f>IFERROR(_xll.qlIndexFixing(ONIndex1M,I2408,TRUE,_xll.ohTrigger(RecalcTrigger,Trigger1M)),NA())</f>
        <v>1.5998168540514168E-2</v>
      </c>
      <c r="O2408" s="44">
        <f>IFERROR(_xll.qlIndexFixing(ONIndex3M,I2408,TRUE,_xll.ohTrigger(RecalcTrigger,Trigger3M)),NA())</f>
        <v>1.6355145703014218E-2</v>
      </c>
      <c r="P2408" s="44">
        <f>IFERROR(_xll.qlIndexFixing(ONIndex6M,I2408,TRUE,_xll.ohTrigger(RecalcTrigger,Trigger6M)),NA())</f>
        <v>1.6460960887887399E-2</v>
      </c>
      <c r="Q2408" s="178">
        <f>IFERROR(_xll.qlIndexFixing(ONIndex1Y,I2408,TRUE,_xll.ohTrigger(RecalcTrigger,Trigger1Y)),NA())</f>
        <v>1.6635396597377561E-2</v>
      </c>
    </row>
    <row r="2409" spans="2:17" x14ac:dyDescent="0.2">
      <c r="B2409" s="39" t="s">
        <v>42</v>
      </c>
      <c r="D2409" s="42">
        <f>_xll.qlCalendarAdvance(Calendar,$D2408,B2409,"f",FALSE)</f>
        <v>56290</v>
      </c>
      <c r="E2409" s="172">
        <f>_xll.qlInterestRateIndexValueDate(IndexON,D2409)</f>
        <v>56290</v>
      </c>
      <c r="F2409" s="188">
        <f>IFERROR(_xll.qlIndexFixing(IndexON,D2409,TRUE,_xll.ohTrigger(RecalcTrigger,TriggerON)),NA())</f>
        <v>1.5684898143808468E-2</v>
      </c>
      <c r="H2409" s="42">
        <f>_xll.qlCalendarAdvance(Calendar,$H2408,B2409,"f",FALSE)</f>
        <v>56290</v>
      </c>
      <c r="I2409" s="172">
        <f>_xll.qlInterestRateIndexValueDate(Index1M,$H2409)</f>
        <v>56290</v>
      </c>
      <c r="J2409" s="177">
        <f>IFERROR(_xll.qlIndexFixing(Index1M,$H2409,TRUE,_xll.ohTrigger(RecalcTrigger,Trigger1M)),NA())</f>
        <v>1.599531501662901E-2</v>
      </c>
      <c r="K2409" s="44">
        <f>IFERROR(_xll.qlIndexFixing(Index3M,H2409,TRUE,_xll.ohTrigger(RecalcTrigger,Trigger3M)),NA())</f>
        <v>1.6362078814593728E-2</v>
      </c>
      <c r="L2409" s="44">
        <f>IFERROR(_xll.qlIndexFixing(Index6M,$H2409,TRUE,_xll.ohTrigger(RecalcTrigger,Trigger6M)),NA())</f>
        <v>1.6476884343842944E-2</v>
      </c>
      <c r="M2409" s="178">
        <f>IFERROR(_xll.qlIndexFixing(Index1Y,$H2409,TRUE,_xll.ohTrigger(RecalcTrigger,Trigger1Y)),NA())</f>
        <v>1.6668891363301297E-2</v>
      </c>
      <c r="N2409" s="177">
        <f>IFERROR(_xll.qlIndexFixing(ONIndex1M,I2409,TRUE,_xll.ohTrigger(RecalcTrigger,Trigger1M)),NA())</f>
        <v>1.5993955361115475E-2</v>
      </c>
      <c r="O2409" s="44">
        <f>IFERROR(_xll.qlIndexFixing(ONIndex3M,I2409,TRUE,_xll.ohTrigger(RecalcTrigger,Trigger3M)),NA())</f>
        <v>1.6351619107264348E-2</v>
      </c>
      <c r="P2409" s="44">
        <f>IFERROR(_xll.qlIndexFixing(ONIndex6M,I2409,TRUE,_xll.ohTrigger(RecalcTrigger,Trigger6M)),NA())</f>
        <v>1.6457218603589396E-2</v>
      </c>
      <c r="Q2409" s="178">
        <f>IFERROR(_xll.qlIndexFixing(ONIndex1Y,I2409,TRUE,_xll.ohTrigger(RecalcTrigger,Trigger1Y)),NA())</f>
        <v>1.6631393046129261E-2</v>
      </c>
    </row>
    <row r="2410" spans="2:17" x14ac:dyDescent="0.2">
      <c r="B2410" s="39" t="s">
        <v>42</v>
      </c>
      <c r="D2410" s="42">
        <f>_xll.qlCalendarAdvance(Calendar,$D2409,B2410,"f",FALSE)</f>
        <v>56297</v>
      </c>
      <c r="E2410" s="172">
        <f>_xll.qlInterestRateIndexValueDate(IndexON,D2410)</f>
        <v>56297</v>
      </c>
      <c r="F2410" s="188">
        <f>IFERROR(_xll.qlIndexFixing(IndexON,D2410,TRUE,_xll.ohTrigger(RecalcTrigger,TriggerON)),NA())</f>
        <v>1.5681265035739633E-2</v>
      </c>
      <c r="H2410" s="42">
        <f>_xll.qlCalendarAdvance(Calendar,$H2409,B2410,"f",FALSE)</f>
        <v>56297</v>
      </c>
      <c r="I2410" s="172">
        <f>_xll.qlInterestRateIndexValueDate(Index1M,$H2410)</f>
        <v>56297</v>
      </c>
      <c r="J2410" s="177">
        <f>IFERROR(_xll.qlIndexFixing(Index1M,$H2410,TRUE,_xll.ohTrigger(RecalcTrigger,Trigger1M)),NA())</f>
        <v>1.5991121822696099E-2</v>
      </c>
      <c r="K2410" s="44">
        <f>IFERROR(_xll.qlIndexFixing(Index3M,H2410,TRUE,_xll.ohTrigger(RecalcTrigger,Trigger3M)),NA())</f>
        <v>1.6358617762543437E-2</v>
      </c>
      <c r="L2410" s="44">
        <f>IFERROR(_xll.qlIndexFixing(Index6M,$H2410,TRUE,_xll.ohTrigger(RecalcTrigger,Trigger6M)),NA())</f>
        <v>1.6473255018494636E-2</v>
      </c>
      <c r="M2410" s="178">
        <f>IFERROR(_xll.qlIndexFixing(Index1Y,$H2410,TRUE,_xll.ohTrigger(RecalcTrigger,Trigger1Y)),NA())</f>
        <v>1.6665091085392936E-2</v>
      </c>
      <c r="N2410" s="177">
        <f>IFERROR(_xll.qlIndexFixing(ONIndex1M,I2410,TRUE,_xll.ohTrigger(RecalcTrigger,Trigger1M)),NA())</f>
        <v>1.5989750697897875E-2</v>
      </c>
      <c r="O2410" s="44">
        <f>IFERROR(_xll.qlIndexFixing(ONIndex3M,I2410,TRUE,_xll.ohTrigger(RecalcTrigger,Trigger3M)),NA())</f>
        <v>1.6348103289616223E-2</v>
      </c>
      <c r="P2410" s="44">
        <f>IFERROR(_xll.qlIndexFixing(ONIndex6M,I2410,TRUE,_xll.ohTrigger(RecalcTrigger,Trigger6M)),NA())</f>
        <v>1.6453486581857746E-2</v>
      </c>
      <c r="Q2410" s="178">
        <f>IFERROR(_xll.qlIndexFixing(ONIndex1Y,I2410,TRUE,_xll.ohTrigger(RecalcTrigger,Trigger1Y)),NA())</f>
        <v>1.6627399324822267E-2</v>
      </c>
    </row>
    <row r="2411" spans="2:17" x14ac:dyDescent="0.2">
      <c r="B2411" s="39" t="s">
        <v>42</v>
      </c>
      <c r="D2411" s="42">
        <f>_xll.qlCalendarAdvance(Calendar,$D2410,B2411,"f",FALSE)</f>
        <v>56304</v>
      </c>
      <c r="E2411" s="172">
        <f>_xll.qlInterestRateIndexValueDate(IndexON,D2411)</f>
        <v>56304</v>
      </c>
      <c r="F2411" s="188">
        <f>IFERROR(_xll.qlIndexFixing(IndexON,D2411,TRUE,_xll.ohTrigger(RecalcTrigger,TriggerON)),NA())</f>
        <v>1.5677641265255948E-2</v>
      </c>
      <c r="H2411" s="42">
        <f>_xll.qlCalendarAdvance(Calendar,$H2410,B2411,"f",FALSE)</f>
        <v>56304</v>
      </c>
      <c r="I2411" s="172">
        <f>_xll.qlInterestRateIndexValueDate(Index1M,$H2411)</f>
        <v>56304</v>
      </c>
      <c r="J2411" s="177">
        <f>IFERROR(_xll.qlIndexFixing(Index1M,$H2411,TRUE,_xll.ohTrigger(RecalcTrigger,Trigger1M)),NA())</f>
        <v>1.5986937156339965E-2</v>
      </c>
      <c r="K2411" s="44">
        <f>IFERROR(_xll.qlIndexFixing(Index3M,H2411,TRUE,_xll.ohTrigger(RecalcTrigger,Trigger3M)),NA())</f>
        <v>1.6355289098848095E-2</v>
      </c>
      <c r="L2411" s="44">
        <f>IFERROR(_xll.qlIndexFixing(Index6M,$H2411,TRUE,_xll.ohTrigger(RecalcTrigger,Trigger6M)),NA())</f>
        <v>1.6469636045348974E-2</v>
      </c>
      <c r="M2411" s="178">
        <f>IFERROR(_xll.qlIndexFixing(Index1Y,$H2411,TRUE,_xll.ohTrigger(RecalcTrigger,Trigger1Y)),NA())</f>
        <v>1.6661300814780011E-2</v>
      </c>
      <c r="N2411" s="177">
        <f>IFERROR(_xll.qlIndexFixing(ONIndex1M,I2411,TRUE,_xll.ohTrigger(RecalcTrigger,Trigger1M)),NA())</f>
        <v>1.5985554550861369E-2</v>
      </c>
      <c r="O2411" s="44">
        <f>IFERROR(_xll.qlIndexFixing(ONIndex3M,I2411,TRUE,_xll.ohTrigger(RecalcTrigger,Trigger3M)),NA())</f>
        <v>1.6344598250069842E-2</v>
      </c>
      <c r="P2411" s="44">
        <f>IFERROR(_xll.qlIndexFixing(ONIndex6M,I2411,TRUE,_xll.ohTrigger(RecalcTrigger,Trigger6M)),NA())</f>
        <v>1.6449764822449309E-2</v>
      </c>
      <c r="Q2411" s="178">
        <f>IFERROR(_xll.qlIndexFixing(ONIndex1Y,I2411,TRUE,_xll.ohTrigger(RecalcTrigger,Trigger1Y)),NA())</f>
        <v>1.662341543321344E-2</v>
      </c>
    </row>
    <row r="2412" spans="2:17" x14ac:dyDescent="0.2">
      <c r="B2412" s="39" t="s">
        <v>42</v>
      </c>
      <c r="D2412" s="42">
        <f>_xll.qlCalendarAdvance(Calendar,$D2411,B2412,"f",FALSE)</f>
        <v>56311</v>
      </c>
      <c r="E2412" s="172">
        <f>_xll.qlInterestRateIndexValueDate(IndexON,D2412)</f>
        <v>56311</v>
      </c>
      <c r="F2412" s="188">
        <f>IFERROR(_xll.qlIndexFixing(IndexON,D2412,TRUE,_xll.ohTrigger(RecalcTrigger,TriggerON)),NA())</f>
        <v>1.567402683219532E-2</v>
      </c>
      <c r="H2412" s="42">
        <f>_xll.qlCalendarAdvance(Calendar,$H2411,B2412,"f",FALSE)</f>
        <v>56311</v>
      </c>
      <c r="I2412" s="172">
        <f>_xll.qlInterestRateIndexValueDate(Index1M,$H2412)</f>
        <v>56311</v>
      </c>
      <c r="J2412" s="177">
        <f>IFERROR(_xll.qlIndexFixing(Index1M,$H2412,TRUE,_xll.ohTrigger(RecalcTrigger,Trigger1M)),NA())</f>
        <v>1.5982917812362038E-2</v>
      </c>
      <c r="K2412" s="44">
        <f>IFERROR(_xll.qlIndexFixing(Index3M,H2412,TRUE,_xll.ohTrigger(RecalcTrigger,Trigger3M)),NA())</f>
        <v>1.6351972560541068E-2</v>
      </c>
      <c r="L2412" s="44">
        <f>IFERROR(_xll.qlIndexFixing(Index6M,$H2412,TRUE,_xll.ohTrigger(RecalcTrigger,Trigger6M)),NA())</f>
        <v>1.6466376288316764E-2</v>
      </c>
      <c r="M2412" s="178">
        <f>IFERROR(_xll.qlIndexFixing(Index1Y,$H2412,TRUE,_xll.ohTrigger(RecalcTrigger,Trigger1Y)),NA())</f>
        <v>1.6657520551351501E-2</v>
      </c>
      <c r="N2412" s="177">
        <f>IFERROR(_xll.qlIndexFixing(ONIndex1M,I2412,TRUE,_xll.ohTrigger(RecalcTrigger,Trigger1M)),NA())</f>
        <v>1.5981366920005957E-2</v>
      </c>
      <c r="O2412" s="44">
        <f>IFERROR(_xll.qlIndexFixing(ONIndex3M,I2412,TRUE,_xll.ohTrigger(RecalcTrigger,Trigger3M)),NA())</f>
        <v>1.6341103988382066E-2</v>
      </c>
      <c r="P2412" s="44">
        <f>IFERROR(_xll.qlIndexFixing(ONIndex6M,I2412,TRUE,_xll.ohTrigger(RecalcTrigger,Trigger6M)),NA())</f>
        <v>1.6446053325445131E-2</v>
      </c>
      <c r="Q2412" s="178">
        <f>IFERROR(_xll.qlIndexFixing(ONIndex1Y,I2412,TRUE,_xll.ohTrigger(RecalcTrigger,Trigger1Y)),NA())</f>
        <v>1.6619441371464871E-2</v>
      </c>
    </row>
    <row r="2413" spans="2:17" x14ac:dyDescent="0.2">
      <c r="B2413" s="39" t="s">
        <v>42</v>
      </c>
      <c r="D2413" s="42">
        <f>_xll.qlCalendarAdvance(Calendar,$D2412,B2413,"f",FALSE)</f>
        <v>56318</v>
      </c>
      <c r="E2413" s="172">
        <f>_xll.qlInterestRateIndexValueDate(IndexON,D2413)</f>
        <v>56318</v>
      </c>
      <c r="F2413" s="188">
        <f>IFERROR(_xll.qlIndexFixing(IndexON,D2413,TRUE,_xll.ohTrigger(RecalcTrigger,TriggerON)),NA())</f>
        <v>1.5670421736719842E-2</v>
      </c>
      <c r="H2413" s="42">
        <f>_xll.qlCalendarAdvance(Calendar,$H2412,B2413,"f",FALSE)</f>
        <v>56318</v>
      </c>
      <c r="I2413" s="172">
        <f>_xll.qlInterestRateIndexValueDate(Index1M,$H2413)</f>
        <v>56318</v>
      </c>
      <c r="J2413" s="177">
        <f>IFERROR(_xll.qlIndexFixing(Index1M,$H2413,TRUE,_xll.ohTrigger(RecalcTrigger,Trigger1M)),NA())</f>
        <v>1.5978751481635241E-2</v>
      </c>
      <c r="K2413" s="44">
        <f>IFERROR(_xll.qlIndexFixing(Index3M,H2413,TRUE,_xll.ohTrigger(RecalcTrigger,Trigger3M)),NA())</f>
        <v>1.6348545219973348E-2</v>
      </c>
      <c r="L2413" s="44">
        <f>IFERROR(_xll.qlIndexFixing(Index6M,$H2413,TRUE,_xll.ohTrigger(RecalcTrigger,Trigger6M)),NA())</f>
        <v>1.6462779753029629E-2</v>
      </c>
      <c r="M2413" s="178">
        <f>IFERROR(_xll.qlIndexFixing(Index1Y,$H2413,TRUE,_xll.ohTrigger(RecalcTrigger,Trigger1Y)),NA())</f>
        <v>1.6653750294995495E-2</v>
      </c>
      <c r="N2413" s="177">
        <f>IFERROR(_xll.qlIndexFixing(ONIndex1M,I2413,TRUE,_xll.ohTrigger(RecalcTrigger,Trigger1M)),NA())</f>
        <v>1.5977187805412685E-2</v>
      </c>
      <c r="O2413" s="44">
        <f>IFERROR(_xll.qlIndexFixing(ONIndex3M,I2413,TRUE,_xll.ohTrigger(RecalcTrigger,Trigger3M)),NA())</f>
        <v>1.6337620504796035E-2</v>
      </c>
      <c r="P2413" s="44">
        <f>IFERROR(_xll.qlIndexFixing(ONIndex6M,I2413,TRUE,_xll.ohTrigger(RecalcTrigger,Trigger6M)),NA())</f>
        <v>1.644235209092626E-2</v>
      </c>
      <c r="Q2413" s="178">
        <f>IFERROR(_xll.qlIndexFixing(ONIndex1Y,I2413,TRUE,_xll.ohTrigger(RecalcTrigger,Trigger1Y)),NA())</f>
        <v>1.6615477139495516E-2</v>
      </c>
    </row>
    <row r="2414" spans="2:17" x14ac:dyDescent="0.2">
      <c r="B2414" s="39" t="s">
        <v>42</v>
      </c>
      <c r="D2414" s="42">
        <f>_xll.qlCalendarAdvance(Calendar,$D2413,B2414,"f",FALSE)</f>
        <v>56325</v>
      </c>
      <c r="E2414" s="172">
        <f>_xll.qlInterestRateIndexValueDate(IndexON,D2414)</f>
        <v>56325</v>
      </c>
      <c r="F2414" s="188">
        <f>IFERROR(_xll.qlIndexFixing(IndexON,D2414,TRUE,_xll.ohTrigger(RecalcTrigger,TriggerON)),NA())</f>
        <v>1.566682597866742E-2</v>
      </c>
      <c r="H2414" s="42">
        <f>_xll.qlCalendarAdvance(Calendar,$H2413,B2414,"f",FALSE)</f>
        <v>56325</v>
      </c>
      <c r="I2414" s="172">
        <f>_xll.qlInterestRateIndexValueDate(Index1M,$H2414)</f>
        <v>56325</v>
      </c>
      <c r="J2414" s="177">
        <f>IFERROR(_xll.qlIndexFixing(Index1M,$H2414,TRUE,_xll.ohTrigger(RecalcTrigger,Trigger1M)),NA())</f>
        <v>1.5974593679722298E-2</v>
      </c>
      <c r="K2414" s="44">
        <f>IFERROR(_xll.qlIndexFixing(Index3M,H2414,TRUE,_xll.ohTrigger(RecalcTrigger,Trigger3M)),NA())</f>
        <v>1.6345128704256986E-2</v>
      </c>
      <c r="L2414" s="44">
        <f>IFERROR(_xll.qlIndexFixing(Index6M,$H2414,TRUE,_xll.ohTrigger(RecalcTrigger,Trigger6M)),NA())</f>
        <v>1.6459193571268762E-2</v>
      </c>
      <c r="M2414" s="178">
        <f>IFERROR(_xll.qlIndexFixing(Index1Y,$H2414,TRUE,_xll.ohTrigger(RecalcTrigger,Trigger1Y)),NA())</f>
        <v>1.6649990045600527E-2</v>
      </c>
      <c r="N2414" s="177">
        <f>IFERROR(_xll.qlIndexFixing(ONIndex1M,I2414,TRUE,_xll.ohTrigger(RecalcTrigger,Trigger1M)),NA())</f>
        <v>1.5973017207081552E-2</v>
      </c>
      <c r="O2414" s="44">
        <f>IFERROR(_xll.qlIndexFixing(ONIndex3M,I2414,TRUE,_xll.ohTrigger(RecalcTrigger,Trigger3M)),NA())</f>
        <v>1.6334147799149656E-2</v>
      </c>
      <c r="P2414" s="44">
        <f>IFERROR(_xll.qlIndexFixing(ONIndex6M,I2414,TRUE,_xll.ohTrigger(RecalcTrigger,Trigger6M)),NA())</f>
        <v>1.6438661118892695E-2</v>
      </c>
      <c r="Q2414" s="178">
        <f>IFERROR(_xll.qlIndexFixing(ONIndex1Y,I2414,TRUE,_xll.ohTrigger(RecalcTrigger,Trigger1Y)),NA())</f>
        <v>1.6611522737386419E-2</v>
      </c>
    </row>
    <row r="2415" spans="2:17" x14ac:dyDescent="0.2">
      <c r="B2415" s="39" t="s">
        <v>42</v>
      </c>
      <c r="D2415" s="42">
        <f>_xll.qlCalendarAdvance(Calendar,$D2414,B2415,"f",FALSE)</f>
        <v>56332</v>
      </c>
      <c r="E2415" s="172">
        <f>_xll.qlInterestRateIndexValueDate(IndexON,D2415)</f>
        <v>56332</v>
      </c>
      <c r="F2415" s="188">
        <f>IFERROR(_xll.qlIndexFixing(IndexON,D2415,TRUE,_xll.ohTrigger(RecalcTrigger,TriggerON)),NA())</f>
        <v>1.5663239558281195E-2</v>
      </c>
      <c r="H2415" s="42">
        <f>_xll.qlCalendarAdvance(Calendar,$H2414,B2415,"f",FALSE)</f>
        <v>56332</v>
      </c>
      <c r="I2415" s="172">
        <f>_xll.qlInterestRateIndexValueDate(Index1M,$H2415)</f>
        <v>56332</v>
      </c>
      <c r="J2415" s="177">
        <f>IFERROR(_xll.qlIndexFixing(Index1M,$H2415,TRUE,_xll.ohTrigger(RecalcTrigger,Trigger1M)),NA())</f>
        <v>1.5970444406615367E-2</v>
      </c>
      <c r="K2415" s="44">
        <f>IFERROR(_xll.qlIndexFixing(Index3M,H2415,TRUE,_xll.ohTrigger(RecalcTrigger,Trigger3M)),NA())</f>
        <v>1.6341723013365547E-2</v>
      </c>
      <c r="L2415" s="44">
        <f>IFERROR(_xll.qlIndexFixing(Index6M,$H2415,TRUE,_xll.ohTrigger(RecalcTrigger,Trigger6M)),NA())</f>
        <v>1.6455617742977779E-2</v>
      </c>
      <c r="M2415" s="178">
        <f>IFERROR(_xll.qlIndexFixing(Index1Y,$H2415,TRUE,_xll.ohTrigger(RecalcTrigger,Trigger1Y)),NA())</f>
        <v>1.664623980305624E-2</v>
      </c>
      <c r="N2415" s="177">
        <f>IFERROR(_xll.qlIndexFixing(ONIndex1M,I2415,TRUE,_xll.ohTrigger(RecalcTrigger,Trigger1M)),NA())</f>
        <v>1.5968855124931514E-2</v>
      </c>
      <c r="O2415" s="44">
        <f>IFERROR(_xll.qlIndexFixing(ONIndex3M,I2415,TRUE,_xll.ohTrigger(RecalcTrigger,Trigger3M)),NA())</f>
        <v>1.6330685871605022E-2</v>
      </c>
      <c r="P2415" s="44">
        <f>IFERROR(_xll.qlIndexFixing(ONIndex6M,I2415,TRUE,_xll.ohTrigger(RecalcTrigger,Trigger6M)),NA())</f>
        <v>1.6434980409101296E-2</v>
      </c>
      <c r="Q2415" s="178">
        <f>IFERROR(_xll.qlIndexFixing(ONIndex1Y,I2415,TRUE,_xll.ohTrigger(RecalcTrigger,Trigger1Y)),NA())</f>
        <v>1.6607578165137582E-2</v>
      </c>
    </row>
    <row r="2416" spans="2:17" x14ac:dyDescent="0.2">
      <c r="B2416" s="39" t="s">
        <v>42</v>
      </c>
      <c r="D2416" s="42">
        <f>_xll.qlCalendarAdvance(Calendar,$D2415,B2416,"f",FALSE)</f>
        <v>56339</v>
      </c>
      <c r="E2416" s="172">
        <f>_xll.qlInterestRateIndexValueDate(IndexON,D2416)</f>
        <v>56339</v>
      </c>
      <c r="F2416" s="188">
        <f>IFERROR(_xll.qlIndexFixing(IndexON,D2416,TRUE,_xll.ohTrigger(RecalcTrigger,TriggerON)),NA())</f>
        <v>1.5659662475318026E-2</v>
      </c>
      <c r="H2416" s="42">
        <f>_xll.qlCalendarAdvance(Calendar,$H2415,B2416,"f",FALSE)</f>
        <v>56339</v>
      </c>
      <c r="I2416" s="172">
        <f>_xll.qlInterestRateIndexValueDate(Index1M,$H2416)</f>
        <v>56339</v>
      </c>
      <c r="J2416" s="177">
        <f>IFERROR(_xll.qlIndexFixing(Index1M,$H2416,TRUE,_xll.ohTrigger(RecalcTrigger,Trigger1M)),NA())</f>
        <v>1.5966249645133268E-2</v>
      </c>
      <c r="K2416" s="44">
        <f>IFERROR(_xll.qlIndexFixing(Index3M,H2416,TRUE,_xll.ohTrigger(RecalcTrigger,Trigger3M)),NA())</f>
        <v>1.6338203417777718E-2</v>
      </c>
      <c r="L2416" s="44">
        <f>IFERROR(_xll.qlIndexFixing(Index6M,$H2416,TRUE,_xll.ohTrigger(RecalcTrigger,Trigger6M)),NA())</f>
        <v>1.6451933606701823E-2</v>
      </c>
      <c r="M2416" s="178">
        <f>IFERROR(_xll.qlIndexFixing(Index1Y,$H2416,TRUE,_xll.ohTrigger(RecalcTrigger,Trigger1Y)),NA())</f>
        <v>1.664249956725139E-2</v>
      </c>
      <c r="N2416" s="177">
        <f>IFERROR(_xll.qlIndexFixing(ONIndex1M,I2416,TRUE,_xll.ohTrigger(RecalcTrigger,Trigger1M)),NA())</f>
        <v>1.5964701558962568E-2</v>
      </c>
      <c r="O2416" s="44">
        <f>IFERROR(_xll.qlIndexFixing(ONIndex3M,I2416,TRUE,_xll.ohTrigger(RecalcTrigger,Trigger3M)),NA())</f>
        <v>1.6327234722000039E-2</v>
      </c>
      <c r="P2416" s="44">
        <f>IFERROR(_xll.qlIndexFixing(ONIndex6M,I2416,TRUE,_xll.ohTrigger(RecalcTrigger,Trigger6M)),NA())</f>
        <v>1.6431309961795204E-2</v>
      </c>
      <c r="Q2416" s="178">
        <f>IFERROR(_xll.qlIndexFixing(ONIndex1Y,I2416,TRUE,_xll.ohTrigger(RecalcTrigger,Trigger1Y)),NA())</f>
        <v>1.6603643422586911E-2</v>
      </c>
    </row>
    <row r="2417" spans="2:17" x14ac:dyDescent="0.2">
      <c r="B2417" s="39" t="s">
        <v>42</v>
      </c>
      <c r="D2417" s="42">
        <f>_xll.qlCalendarAdvance(Calendar,$D2416,B2417,"f",FALSE)</f>
        <v>56346</v>
      </c>
      <c r="E2417" s="172">
        <f>_xll.qlInterestRateIndexValueDate(IndexON,D2417)</f>
        <v>56346</v>
      </c>
      <c r="F2417" s="188">
        <f>IFERROR(_xll.qlIndexFixing(IndexON,D2417,TRUE,_xll.ohTrigger(RecalcTrigger,TriggerON)),NA())</f>
        <v>1.5656094729940007E-2</v>
      </c>
      <c r="H2417" s="42">
        <f>_xll.qlCalendarAdvance(Calendar,$H2416,B2417,"f",FALSE)</f>
        <v>56346</v>
      </c>
      <c r="I2417" s="172">
        <f>_xll.qlInterestRateIndexValueDate(Index1M,$H2417)</f>
        <v>56346</v>
      </c>
      <c r="J2417" s="177">
        <f>IFERROR(_xll.qlIndexFixing(Index1M,$H2417,TRUE,_xll.ohTrigger(RecalcTrigger,Trigger1M)),NA())</f>
        <v>1.5962117001042886E-2</v>
      </c>
      <c r="K2417" s="44">
        <f>IFERROR(_xll.qlIndexFixing(Index3M,H2417,TRUE,_xll.ohTrigger(RecalcTrigger,Trigger3M)),NA())</f>
        <v>1.6334818754439311E-2</v>
      </c>
      <c r="L2417" s="44">
        <f>IFERROR(_xll.qlIndexFixing(Index6M,$H2417,TRUE,_xll.ohTrigger(RecalcTrigger,Trigger6M)),NA())</f>
        <v>1.6448377905263933E-2</v>
      </c>
      <c r="M2417" s="178">
        <f>IFERROR(_xll.qlIndexFixing(Index1Y,$H2417,TRUE,_xll.ohTrigger(RecalcTrigger,Trigger1Y)),NA())</f>
        <v>1.6638769338076065E-2</v>
      </c>
      <c r="N2417" s="177">
        <f>IFERROR(_xll.qlIndexFixing(ONIndex1M,I2417,TRUE,_xll.ohTrigger(RecalcTrigger,Trigger1M)),NA())</f>
        <v>1.5960556509255763E-2</v>
      </c>
      <c r="O2417" s="44">
        <f>IFERROR(_xll.qlIndexFixing(ONIndex3M,I2417,TRUE,_xll.ohTrigger(RecalcTrigger,Trigger3M)),NA())</f>
        <v>1.6323794350577847E-2</v>
      </c>
      <c r="P2417" s="44">
        <f>IFERROR(_xll.qlIndexFixing(ONIndex6M,I2417,TRUE,_xll.ohTrigger(RecalcTrigger,Trigger6M)),NA())</f>
        <v>1.6427649776974418E-2</v>
      </c>
      <c r="Q2417" s="178">
        <f>IFERROR(_xll.qlIndexFixing(ONIndex1Y,I2417,TRUE,_xll.ohTrigger(RecalcTrigger,Trigger1Y)),NA())</f>
        <v>1.6599718509896499E-2</v>
      </c>
    </row>
    <row r="2418" spans="2:17" x14ac:dyDescent="0.2">
      <c r="B2418" s="39" t="s">
        <v>42</v>
      </c>
      <c r="D2418" s="42">
        <f>_xll.qlCalendarAdvance(Calendar,$D2417,B2418,"f",FALSE)</f>
        <v>56353</v>
      </c>
      <c r="E2418" s="172">
        <f>_xll.qlInterestRateIndexValueDate(IndexON,D2418)</f>
        <v>56353</v>
      </c>
      <c r="F2418" s="188">
        <f>IFERROR(_xll.qlIndexFixing(IndexON,D2418,TRUE,_xll.ohTrigger(RecalcTrigger,TriggerON)),NA())</f>
        <v>1.5652536322066091E-2</v>
      </c>
      <c r="H2418" s="42">
        <f>_xll.qlCalendarAdvance(Calendar,$H2417,B2418,"f",FALSE)</f>
        <v>56353</v>
      </c>
      <c r="I2418" s="172">
        <f>_xll.qlInterestRateIndexValueDate(Index1M,$H2418)</f>
        <v>56353</v>
      </c>
      <c r="J2418" s="177">
        <f>IFERROR(_xll.qlIndexFixing(Index1M,$H2418,TRUE,_xll.ohTrigger(RecalcTrigger,Trigger1M)),NA())</f>
        <v>1.5957992885314853E-2</v>
      </c>
      <c r="K2418" s="44">
        <f>IFERROR(_xll.qlIndexFixing(Index3M,H2418,TRUE,_xll.ohTrigger(RecalcTrigger,Trigger3M)),NA())</f>
        <v>1.6331444915329563E-2</v>
      </c>
      <c r="L2418" s="44">
        <f>IFERROR(_xll.qlIndexFixing(Index6M,$H2418,TRUE,_xll.ohTrigger(RecalcTrigger,Trigger6M)),NA())</f>
        <v>1.6444832556634554E-2</v>
      </c>
      <c r="M2418" s="178">
        <f>IFERROR(_xll.qlIndexFixing(Index1Y,$H2418,TRUE,_xll.ohTrigger(RecalcTrigger,Trigger1Y)),NA())</f>
        <v>1.6635049115420353E-2</v>
      </c>
      <c r="N2418" s="177">
        <f>IFERROR(_xll.qlIndexFixing(ONIndex1M,I2418,TRUE,_xll.ohTrigger(RecalcTrigger,Trigger1M)),NA())</f>
        <v>1.5956419975567959E-2</v>
      </c>
      <c r="O2418" s="44">
        <f>IFERROR(_xll.qlIndexFixing(ONIndex3M,I2418,TRUE,_xll.ohTrigger(RecalcTrigger,Trigger3M)),NA())</f>
        <v>1.6320364757014261E-2</v>
      </c>
      <c r="P2418" s="44">
        <f>IFERROR(_xll.qlIndexFixing(ONIndex6M,I2418,TRUE,_xll.ohTrigger(RecalcTrigger,Trigger6M)),NA())</f>
        <v>1.6423999854395799E-2</v>
      </c>
      <c r="Q2418" s="178">
        <f>IFERROR(_xll.qlIndexFixing(ONIndex1Y,I2418,TRUE,_xll.ohTrigger(RecalcTrigger,Trigger1Y)),NA())</f>
        <v>1.6595803426985301E-2</v>
      </c>
    </row>
    <row r="2419" spans="2:17" x14ac:dyDescent="0.2">
      <c r="B2419" s="39" t="s">
        <v>42</v>
      </c>
      <c r="D2419" s="42">
        <f>_xll.qlCalendarAdvance(Calendar,$D2418,B2419,"f",FALSE)</f>
        <v>56360</v>
      </c>
      <c r="E2419" s="172">
        <f>_xll.qlInterestRateIndexValueDate(IndexON,D2419)</f>
        <v>56360</v>
      </c>
      <c r="F2419" s="188">
        <f>IFERROR(_xll.qlIndexFixing(IndexON,D2419,TRUE,_xll.ohTrigger(RecalcTrigger,TriggerON)),NA())</f>
        <v>1.5648987251696278E-2</v>
      </c>
      <c r="H2419" s="42">
        <f>_xll.qlCalendarAdvance(Calendar,$H2418,B2419,"f",FALSE)</f>
        <v>56360</v>
      </c>
      <c r="I2419" s="172">
        <f>_xll.qlInterestRateIndexValueDate(Index1M,$H2419)</f>
        <v>56360</v>
      </c>
      <c r="J2419" s="177">
        <f>IFERROR(_xll.qlIndexFixing(Index1M,$H2419,TRUE,_xll.ohTrigger(RecalcTrigger,Trigger1M)),NA())</f>
        <v>1.5953877297932961E-2</v>
      </c>
      <c r="K2419" s="44">
        <f>IFERROR(_xll.qlIndexFixing(Index3M,H2419,TRUE,_xll.ohTrigger(RecalcTrigger,Trigger3M)),NA())</f>
        <v>1.6328081900419081E-2</v>
      </c>
      <c r="L2419" s="44">
        <f>IFERROR(_xll.qlIndexFixing(Index6M,$H2419,TRUE,_xll.ohTrigger(RecalcTrigger,Trigger6M)),NA())</f>
        <v>1.6441297560759207E-2</v>
      </c>
      <c r="M2419" s="178">
        <f>IFERROR(_xll.qlIndexFixing(Index1Y,$H2419,TRUE,_xll.ohTrigger(RecalcTrigger,Trigger1Y)),NA())</f>
        <v>1.6631338899173898E-2</v>
      </c>
      <c r="N2419" s="177">
        <f>IFERROR(_xll.qlIndexFixing(ONIndex1M,I2419,TRUE,_xll.ohTrigger(RecalcTrigger,Trigger1M)),NA())</f>
        <v>1.5952291958223341E-2</v>
      </c>
      <c r="O2419" s="44">
        <f>IFERROR(_xll.qlIndexFixing(ONIndex3M,I2419,TRUE,_xll.ohTrigger(RecalcTrigger,Trigger3M)),NA())</f>
        <v>1.6316945941390326E-2</v>
      </c>
      <c r="P2419" s="44">
        <f>IFERROR(_xll.qlIndexFixing(ONIndex6M,I2419,TRUE,_xll.ohTrigger(RecalcTrigger,Trigger6M)),NA())</f>
        <v>1.6420360194302486E-2</v>
      </c>
      <c r="Q2419" s="178">
        <f>IFERROR(_xll.qlIndexFixing(ONIndex1Y,I2419,TRUE,_xll.ohTrigger(RecalcTrigger,Trigger1Y)),NA())</f>
        <v>1.6591898173934361E-2</v>
      </c>
    </row>
    <row r="2420" spans="2:17" x14ac:dyDescent="0.2">
      <c r="B2420" s="39" t="s">
        <v>42</v>
      </c>
      <c r="D2420" s="42">
        <f>_xll.qlCalendarAdvance(Calendar,$D2419,B2420,"f",FALSE)</f>
        <v>56367</v>
      </c>
      <c r="E2420" s="172">
        <f>_xll.qlInterestRateIndexValueDate(IndexON,D2420)</f>
        <v>56367</v>
      </c>
      <c r="F2420" s="188">
        <f>IFERROR(_xll.qlIndexFixing(IndexON,D2420,TRUE,_xll.ohTrigger(RecalcTrigger,TriggerON)),NA())</f>
        <v>1.5645447518830569E-2</v>
      </c>
      <c r="H2420" s="42">
        <f>_xll.qlCalendarAdvance(Calendar,$H2419,B2420,"f",FALSE)</f>
        <v>56367</v>
      </c>
      <c r="I2420" s="172">
        <f>_xll.qlInterestRateIndexValueDate(Index1M,$H2420)</f>
        <v>56367</v>
      </c>
      <c r="J2420" s="177">
        <f>IFERROR(_xll.qlIndexFixing(Index1M,$H2420,TRUE,_xll.ohTrigger(RecalcTrigger,Trigger1M)),NA())</f>
        <v>1.594977023889721E-2</v>
      </c>
      <c r="K2420" s="44">
        <f>IFERROR(_xll.qlIndexFixing(Index3M,H2420,TRUE,_xll.ohTrigger(RecalcTrigger,Trigger3M)),NA())</f>
        <v>1.6324729709684706E-2</v>
      </c>
      <c r="L2420" s="44">
        <f>IFERROR(_xll.qlIndexFixing(Index6M,$H2420,TRUE,_xll.ohTrigger(RecalcTrigger,Trigger6M)),NA())</f>
        <v>1.6437772917583863E-2</v>
      </c>
      <c r="M2420" s="178">
        <f>IFERROR(_xll.qlIndexFixing(Index1Y,$H2420,TRUE,_xll.ohTrigger(RecalcTrigger,Trigger1Y)),NA())</f>
        <v>1.6627638689227453E-2</v>
      </c>
      <c r="N2420" s="177">
        <f>IFERROR(_xll.qlIndexFixing(ONIndex1M,I2420,TRUE,_xll.ohTrigger(RecalcTrigger,Trigger1M)),NA())</f>
        <v>1.5948172457059817E-2</v>
      </c>
      <c r="O2420" s="44">
        <f>IFERROR(_xll.qlIndexFixing(ONIndex3M,I2420,TRUE,_xll.ohTrigger(RecalcTrigger,Trigger3M)),NA())</f>
        <v>1.6313537904030229E-2</v>
      </c>
      <c r="P2420" s="44">
        <f>IFERROR(_xll.qlIndexFixing(ONIndex6M,I2420,TRUE,_xll.ohTrigger(RecalcTrigger,Trigger6M)),NA())</f>
        <v>1.6416730796613432E-2</v>
      </c>
      <c r="Q2420" s="178">
        <f>IFERROR(_xll.qlIndexFixing(ONIndex1Y,I2420,TRUE,_xll.ohTrigger(RecalcTrigger,Trigger1Y)),NA())</f>
        <v>1.6588002750662634E-2</v>
      </c>
    </row>
    <row r="2421" spans="2:17" x14ac:dyDescent="0.2">
      <c r="B2421" s="39" t="s">
        <v>42</v>
      </c>
      <c r="D2421" s="42">
        <f>_xll.qlCalendarAdvance(Calendar,$D2420,B2421,"f",FALSE)</f>
        <v>56374</v>
      </c>
      <c r="E2421" s="172">
        <f>_xll.qlInterestRateIndexValueDate(IndexON,D2421)</f>
        <v>56374</v>
      </c>
      <c r="F2421" s="188">
        <f>IFERROR(_xll.qlIndexFixing(IndexON,D2421,TRUE,_xll.ohTrigger(RecalcTrigger,TriggerON)),NA())</f>
        <v>1.5641917123468962E-2</v>
      </c>
      <c r="H2421" s="42">
        <f>_xll.qlCalendarAdvance(Calendar,$H2420,B2421,"f",FALSE)</f>
        <v>56374</v>
      </c>
      <c r="I2421" s="172">
        <f>_xll.qlInterestRateIndexValueDate(Index1M,$H2421)</f>
        <v>56374</v>
      </c>
      <c r="J2421" s="177">
        <f>IFERROR(_xll.qlIndexFixing(Index1M,$H2421,TRUE,_xll.ohTrigger(RecalcTrigger,Trigger1M)),NA())</f>
        <v>1.5945727872353651E-2</v>
      </c>
      <c r="K2421" s="44">
        <f>IFERROR(_xll.qlIndexFixing(Index3M,H2421,TRUE,_xll.ohTrigger(RecalcTrigger,Trigger3M)),NA())</f>
        <v>1.6321516187763473E-2</v>
      </c>
      <c r="L2421" s="44">
        <f>IFERROR(_xll.qlIndexFixing(Index6M,$H2421,TRUE,_xll.ohTrigger(RecalcTrigger,Trigger6M)),NA())</f>
        <v>1.6434380192999941E-2</v>
      </c>
      <c r="M2421" s="178">
        <f>IFERROR(_xll.qlIndexFixing(Index1Y,$H2421,TRUE,_xll.ohTrigger(RecalcTrigger,Trigger1Y)),NA())</f>
        <v>1.6623948485472217E-2</v>
      </c>
      <c r="N2421" s="177">
        <f>IFERROR(_xll.qlIndexFixing(ONIndex1M,I2421,TRUE,_xll.ohTrigger(RecalcTrigger,Trigger1M)),NA())</f>
        <v>1.5944061472239479E-2</v>
      </c>
      <c r="O2421" s="44">
        <f>IFERROR(_xll.qlIndexFixing(ONIndex3M,I2421,TRUE,_xll.ohTrigger(RecalcTrigger,Trigger3M)),NA())</f>
        <v>1.6310140644609783E-2</v>
      </c>
      <c r="P2421" s="44">
        <f>IFERROR(_xll.qlIndexFixing(ONIndex6M,I2421,TRUE,_xll.ohTrigger(RecalcTrigger,Trigger6M)),NA())</f>
        <v>1.6413111661409685E-2</v>
      </c>
      <c r="Q2421" s="178">
        <f>IFERROR(_xll.qlIndexFixing(ONIndex1Y,I2421,TRUE,_xll.ohTrigger(RecalcTrigger,Trigger1Y)),NA())</f>
        <v>1.658411715717012E-2</v>
      </c>
    </row>
    <row r="2422" spans="2:17" x14ac:dyDescent="0.2">
      <c r="B2422" s="39" t="s">
        <v>42</v>
      </c>
      <c r="D2422" s="42">
        <f>_xll.qlCalendarAdvance(Calendar,$D2421,B2422,"f",FALSE)</f>
        <v>56381</v>
      </c>
      <c r="E2422" s="172">
        <f>_xll.qlInterestRateIndexValueDate(IndexON,D2422)</f>
        <v>56381</v>
      </c>
      <c r="F2422" s="188">
        <f>IFERROR(_xll.qlIndexFixing(IndexON,D2422,TRUE,_xll.ohTrigger(RecalcTrigger,TriggerON)),NA())</f>
        <v>1.5638396065773552E-2</v>
      </c>
      <c r="H2422" s="42">
        <f>_xll.qlCalendarAdvance(Calendar,$H2421,B2422,"f",FALSE)</f>
        <v>56381</v>
      </c>
      <c r="I2422" s="172">
        <f>_xll.qlInterestRateIndexValueDate(Index1M,$H2422)</f>
        <v>56381</v>
      </c>
      <c r="J2422" s="177">
        <f>IFERROR(_xll.qlIndexFixing(Index1M,$H2422,TRUE,_xll.ohTrigger(RecalcTrigger,Trigger1M)),NA())</f>
        <v>1.5941638300624755E-2</v>
      </c>
      <c r="K2422" s="44">
        <f>IFERROR(_xll.qlIndexFixing(Index3M,H2422,TRUE,_xll.ohTrigger(RecalcTrigger,Trigger3M)),NA())</f>
        <v>1.6318186269865118E-2</v>
      </c>
      <c r="L2422" s="44">
        <f>IFERROR(_xll.qlIndexFixing(Index6M,$H2422,TRUE,_xll.ohTrigger(RecalcTrigger,Trigger6M)),NA())</f>
        <v>1.6430876837452563E-2</v>
      </c>
      <c r="M2422" s="178">
        <f>IFERROR(_xll.qlIndexFixing(Index1Y,$H2422,TRUE,_xll.ohTrigger(RecalcTrigger,Trigger1Y)),NA())</f>
        <v>1.6620268287799389E-2</v>
      </c>
      <c r="N2422" s="177">
        <f>IFERROR(_xll.qlIndexFixing(ONIndex1M,I2422,TRUE,_xll.ohTrigger(RecalcTrigger,Trigger1M)),NA())</f>
        <v>1.5939959003438142E-2</v>
      </c>
      <c r="O2422" s="44">
        <f>IFERROR(_xll.qlIndexFixing(ONIndex3M,I2422,TRUE,_xll.ohTrigger(RecalcTrigger,Trigger3M)),NA())</f>
        <v>1.6306754163047943E-2</v>
      </c>
      <c r="P2422" s="44">
        <f>IFERROR(_xll.qlIndexFixing(ONIndex6M,I2422,TRUE,_xll.ohTrigger(RecalcTrigger,Trigger6M)),NA())</f>
        <v>1.6409502788529151E-2</v>
      </c>
      <c r="Q2422" s="178">
        <f>IFERROR(_xll.qlIndexFixing(ONIndex1Y,I2422,TRUE,_xll.ohTrigger(RecalcTrigger,Trigger1Y)),NA())</f>
        <v>1.6580241393618911E-2</v>
      </c>
    </row>
    <row r="2423" spans="2:17" x14ac:dyDescent="0.2">
      <c r="B2423" s="39" t="s">
        <v>42</v>
      </c>
      <c r="D2423" s="42">
        <f>_xll.qlCalendarAdvance(Calendar,$D2422,B2423,"f",FALSE)</f>
        <v>56388</v>
      </c>
      <c r="E2423" s="172">
        <f>_xll.qlInterestRateIndexValueDate(IndexON,D2423)</f>
        <v>56388</v>
      </c>
      <c r="F2423" s="188">
        <f>IFERROR(_xll.qlIndexFixing(IndexON,D2423,TRUE,_xll.ohTrigger(RecalcTrigger,TriggerON)),NA())</f>
        <v>1.5634884345420152E-2</v>
      </c>
      <c r="H2423" s="42">
        <f>_xll.qlCalendarAdvance(Calendar,$H2422,B2423,"f",FALSE)</f>
        <v>56388</v>
      </c>
      <c r="I2423" s="172">
        <f>_xll.qlInterestRateIndexValueDate(Index1M,$H2423)</f>
        <v>56388</v>
      </c>
      <c r="J2423" s="177">
        <f>IFERROR(_xll.qlIndexFixing(Index1M,$H2423,TRUE,_xll.ohTrigger(RecalcTrigger,Trigger1M)),NA())</f>
        <v>1.593755725762867E-2</v>
      </c>
      <c r="K2423" s="44">
        <f>IFERROR(_xll.qlIndexFixing(Index3M,H2423,TRUE,_xll.ohTrigger(RecalcTrigger,Trigger3M)),NA())</f>
        <v>1.6314867176569697E-2</v>
      </c>
      <c r="L2423" s="44">
        <f>IFERROR(_xll.qlIndexFixing(Index6M,$H2423,TRUE,_xll.ohTrigger(RecalcTrigger,Trigger6M)),NA())</f>
        <v>1.6427383834935042E-2</v>
      </c>
      <c r="M2423" s="178">
        <f>IFERROR(_xll.qlIndexFixing(Index1Y,$H2423,TRUE,_xll.ohTrigger(RecalcTrigger,Trigger1Y)),NA())</f>
        <v>1.6616598096099722E-2</v>
      </c>
      <c r="N2423" s="177">
        <f>IFERROR(_xll.qlIndexFixing(ONIndex1M,I2423,TRUE,_xll.ohTrigger(RecalcTrigger,Trigger1M)),NA())</f>
        <v>1.5935865050898945E-2</v>
      </c>
      <c r="O2423" s="44">
        <f>IFERROR(_xll.qlIndexFixing(ONIndex3M,I2423,TRUE,_xll.ohTrigger(RecalcTrigger,Trigger3M)),NA())</f>
        <v>1.6303378459506801E-2</v>
      </c>
      <c r="P2423" s="44">
        <f>IFERROR(_xll.qlIndexFixing(ONIndex6M,I2423,TRUE,_xll.ohTrigger(RecalcTrigger,Trigger6M)),NA())</f>
        <v>1.6405904178133923E-2</v>
      </c>
      <c r="Q2423" s="178">
        <f>IFERROR(_xll.qlIndexFixing(ONIndex1Y,I2423,TRUE,_xll.ohTrigger(RecalcTrigger,Trigger1Y)),NA())</f>
        <v>1.6576375459684822E-2</v>
      </c>
    </row>
    <row r="2424" spans="2:17" x14ac:dyDescent="0.2">
      <c r="B2424" s="39" t="s">
        <v>42</v>
      </c>
      <c r="D2424" s="42">
        <f>_xll.qlCalendarAdvance(Calendar,$D2423,B2424,"f",FALSE)</f>
        <v>56395</v>
      </c>
      <c r="E2424" s="172">
        <f>_xll.qlInterestRateIndexValueDate(IndexON,D2424)</f>
        <v>56395</v>
      </c>
      <c r="F2424" s="188">
        <f>IFERROR(_xll.qlIndexFixing(IndexON,D2424,TRUE,_xll.ohTrigger(RecalcTrigger,TriggerON)),NA())</f>
        <v>1.5631381962651902E-2</v>
      </c>
      <c r="H2424" s="42">
        <f>_xll.qlCalendarAdvance(Calendar,$H2423,B2424,"f",FALSE)</f>
        <v>56395</v>
      </c>
      <c r="I2424" s="172">
        <f>_xll.qlInterestRateIndexValueDate(Index1M,$H2424)</f>
        <v>56395</v>
      </c>
      <c r="J2424" s="177">
        <f>IFERROR(_xll.qlIndexFixing(Index1M,$H2424,TRUE,_xll.ohTrigger(RecalcTrigger,Trigger1M)),NA())</f>
        <v>1.593348474335755E-2</v>
      </c>
      <c r="K2424" s="44">
        <f>IFERROR(_xll.qlIndexFixing(Index3M,H2424,TRUE,_xll.ohTrigger(RecalcTrigger,Trigger3M)),NA())</f>
        <v>1.6311558907853414E-2</v>
      </c>
      <c r="L2424" s="44">
        <f>IFERROR(_xll.qlIndexFixing(Index6M,$H2424,TRUE,_xll.ohTrigger(RecalcTrigger,Trigger6M)),NA())</f>
        <v>1.6423901185393643E-2</v>
      </c>
      <c r="M2424" s="178">
        <f>IFERROR(_xll.qlIndexFixing(Index1Y,$H2424,TRUE,_xll.ohTrigger(RecalcTrigger,Trigger1Y)),NA())</f>
        <v>1.6612937910265302E-2</v>
      </c>
      <c r="N2424" s="177">
        <f>IFERROR(_xll.qlIndexFixing(ONIndex1M,I2424,TRUE,_xll.ohTrigger(RecalcTrigger,Trigger1M)),NA())</f>
        <v>1.5931779614621888E-2</v>
      </c>
      <c r="O2424" s="44">
        <f>IFERROR(_xll.qlIndexFixing(ONIndex3M,I2424,TRUE,_xll.ohTrigger(RecalcTrigger,Trigger3M)),NA())</f>
        <v>1.630001353414845E-2</v>
      </c>
      <c r="P2424" s="44">
        <f>IFERROR(_xll.qlIndexFixing(ONIndex6M,I2424,TRUE,_xll.ohTrigger(RecalcTrigger,Trigger6M)),NA())</f>
        <v>1.6402315830142955E-2</v>
      </c>
      <c r="Q2424" s="178">
        <f>IFERROR(_xll.qlIndexFixing(ONIndex1Y,I2424,TRUE,_xll.ohTrigger(RecalcTrigger,Trigger1Y)),NA())</f>
        <v>1.6572519355692039E-2</v>
      </c>
    </row>
    <row r="2425" spans="2:17" x14ac:dyDescent="0.2">
      <c r="B2425" s="39" t="s">
        <v>42</v>
      </c>
      <c r="D2425" s="42">
        <f>_xll.qlCalendarAdvance(Calendar,$D2424,B2425,"f",FALSE)</f>
        <v>56402</v>
      </c>
      <c r="E2425" s="172">
        <f>_xll.qlInterestRateIndexValueDate(IndexON,D2425)</f>
        <v>56402</v>
      </c>
      <c r="F2425" s="188">
        <f>IFERROR(_xll.qlIndexFixing(IndexON,D2425,TRUE,_xll.ohTrigger(RecalcTrigger,TriggerON)),NA())</f>
        <v>1.5627888917468802E-2</v>
      </c>
      <c r="H2425" s="42">
        <f>_xll.qlCalendarAdvance(Calendar,$H2424,B2425,"f",FALSE)</f>
        <v>56402</v>
      </c>
      <c r="I2425" s="172">
        <f>_xll.qlInterestRateIndexValueDate(Index1M,$H2425)</f>
        <v>56402</v>
      </c>
      <c r="J2425" s="177">
        <f>IFERROR(_xll.qlIndexFixing(Index1M,$H2425,TRUE,_xll.ohTrigger(RecalcTrigger,Trigger1M)),NA())</f>
        <v>1.592936286852964E-2</v>
      </c>
      <c r="K2425" s="44">
        <f>IFERROR(_xll.qlIndexFixing(Index3M,H2425,TRUE,_xll.ohTrigger(RecalcTrigger,Trigger3M)),NA())</f>
        <v>1.6308261463686326E-2</v>
      </c>
      <c r="L2425" s="44">
        <f>IFERROR(_xll.qlIndexFixing(Index6M,$H2425,TRUE,_xll.ohTrigger(RecalcTrigger,Trigger6M)),NA())</f>
        <v>1.6420304990300161E-2</v>
      </c>
      <c r="M2425" s="178">
        <f>IFERROR(_xll.qlIndexFixing(Index1Y,$H2425,TRUE,_xll.ohTrigger(RecalcTrigger,Trigger1Y)),NA())</f>
        <v>1.6609287730188216E-2</v>
      </c>
      <c r="N2425" s="177">
        <f>IFERROR(_xll.qlIndexFixing(ONIndex1M,I2425,TRUE,_xll.ohTrigger(RecalcTrigger,Trigger1M)),NA())</f>
        <v>1.5927702694525925E-2</v>
      </c>
      <c r="O2425" s="44">
        <f>IFERROR(_xll.qlIndexFixing(ONIndex3M,I2425,TRUE,_xll.ohTrigger(RecalcTrigger,Trigger3M)),NA())</f>
        <v>1.629665938672975E-2</v>
      </c>
      <c r="P2425" s="44">
        <f>IFERROR(_xll.qlIndexFixing(ONIndex6M,I2425,TRUE,_xll.ohTrigger(RecalcTrigger,Trigger6M)),NA())</f>
        <v>1.6398737744556247E-2</v>
      </c>
      <c r="Q2425" s="178">
        <f>IFERROR(_xll.qlIndexFixing(ONIndex1Y,I2425,TRUE,_xll.ohTrigger(RecalcTrigger,Trigger1Y)),NA())</f>
        <v>1.6568673081478469E-2</v>
      </c>
    </row>
    <row r="2426" spans="2:17" x14ac:dyDescent="0.2">
      <c r="B2426" s="39" t="s">
        <v>42</v>
      </c>
      <c r="D2426" s="42">
        <f>_xll.qlCalendarAdvance(Calendar,$D2425,B2426,"f",FALSE)</f>
        <v>56409</v>
      </c>
      <c r="E2426" s="172">
        <f>_xll.qlInterestRateIndexValueDate(IndexON,D2426)</f>
        <v>56409</v>
      </c>
      <c r="F2426" s="188">
        <f>IFERROR(_xll.qlIndexFixing(IndexON,D2426,TRUE,_xll.ohTrigger(RecalcTrigger,TriggerON)),NA())</f>
        <v>1.5624405209708758E-2</v>
      </c>
      <c r="H2426" s="42">
        <f>_xll.qlCalendarAdvance(Calendar,$H2425,B2426,"f",FALSE)</f>
        <v>56409</v>
      </c>
      <c r="I2426" s="172">
        <f>_xll.qlInterestRateIndexValueDate(Index1M,$H2426)</f>
        <v>56409</v>
      </c>
      <c r="J2426" s="177">
        <f>IFERROR(_xll.qlIndexFixing(Index1M,$H2426,TRUE,_xll.ohTrigger(RecalcTrigger,Trigger1M)),NA())</f>
        <v>1.5925306979354608E-2</v>
      </c>
      <c r="K2426" s="44">
        <f>IFERROR(_xll.qlIndexFixing(Index3M,H2426,TRUE,_xll.ohTrigger(RecalcTrigger,Trigger3M)),NA())</f>
        <v>1.6304974844042884E-2</v>
      </c>
      <c r="L2426" s="44">
        <f>IFERROR(_xll.qlIndexFixing(Index6M,$H2426,TRUE,_xll.ohTrigger(RecalcTrigger,Trigger6M)),NA())</f>
        <v>1.6416842462184871E-2</v>
      </c>
      <c r="M2426" s="178">
        <f>IFERROR(_xll.qlIndexFixing(Index1Y,$H2426,TRUE,_xll.ohTrigger(RecalcTrigger,Trigger1Y)),NA())</f>
        <v>1.6605647555760994E-2</v>
      </c>
      <c r="N2426" s="177">
        <f>IFERROR(_xll.qlIndexFixing(ONIndex1M,I2426,TRUE,_xll.ohTrigger(RecalcTrigger,Trigger1M)),NA())</f>
        <v>1.5923634290530009E-2</v>
      </c>
      <c r="O2426" s="44">
        <f>IFERROR(_xll.qlIndexFixing(ONIndex3M,I2426,TRUE,_xll.ohTrigger(RecalcTrigger,Trigger3M)),NA())</f>
        <v>1.6293316017331749E-2</v>
      </c>
      <c r="P2426" s="44">
        <f>IFERROR(_xll.qlIndexFixing(ONIndex6M,I2426,TRUE,_xll.ohTrigger(RecalcTrigger,Trigger6M)),NA())</f>
        <v>1.6395169921373798E-2</v>
      </c>
      <c r="Q2426" s="178">
        <f>IFERROR(_xll.qlIndexFixing(ONIndex1Y,I2426,TRUE,_xll.ohTrigger(RecalcTrigger,Trigger1Y)),NA())</f>
        <v>1.6564836637044111E-2</v>
      </c>
    </row>
    <row r="2427" spans="2:17" x14ac:dyDescent="0.2">
      <c r="B2427" s="39" t="s">
        <v>42</v>
      </c>
      <c r="D2427" s="42">
        <f>_xll.qlCalendarAdvance(Calendar,$D2426,B2427,"f",FALSE)</f>
        <v>56416</v>
      </c>
      <c r="E2427" s="172">
        <f>_xll.qlInterestRateIndexValueDate(IndexON,D2427)</f>
        <v>56416</v>
      </c>
      <c r="F2427" s="188">
        <f>IFERROR(_xll.qlIndexFixing(IndexON,D2427,TRUE,_xll.ohTrigger(RecalcTrigger,TriggerON)),NA())</f>
        <v>1.5620930839452818E-2</v>
      </c>
      <c r="H2427" s="42">
        <f>_xll.qlCalendarAdvance(Calendar,$H2426,B2427,"f",FALSE)</f>
        <v>56416</v>
      </c>
      <c r="I2427" s="172">
        <f>_xll.qlInterestRateIndexValueDate(Index1M,$H2427)</f>
        <v>56416</v>
      </c>
      <c r="J2427" s="177">
        <f>IFERROR(_xll.qlIndexFixing(Index1M,$H2427,TRUE,_xll.ohTrigger(RecalcTrigger,Trigger1M)),NA())</f>
        <v>1.5921259618468984E-2</v>
      </c>
      <c r="K2427" s="44">
        <f>IFERROR(_xll.qlIndexFixing(Index3M,H2427,TRUE,_xll.ohTrigger(RecalcTrigger,Trigger3M)),NA())</f>
        <v>1.6301699048895776E-2</v>
      </c>
      <c r="L2427" s="44">
        <f>IFERROR(_xll.qlIndexFixing(Index6M,$H2427,TRUE,_xll.ohTrigger(RecalcTrigger,Trigger6M)),NA())</f>
        <v>1.6413390286391369E-2</v>
      </c>
      <c r="M2427" s="178">
        <f>IFERROR(_xll.qlIndexFixing(Index1Y,$H2427,TRUE,_xll.ohTrigger(RecalcTrigger,Trigger1Y)),NA())</f>
        <v>1.6602017386875723E-2</v>
      </c>
      <c r="N2427" s="177">
        <f>IFERROR(_xll.qlIndexFixing(ONIndex1M,I2427,TRUE,_xll.ohTrigger(RecalcTrigger,Trigger1M)),NA())</f>
        <v>1.5919574402877279E-2</v>
      </c>
      <c r="O2427" s="44">
        <f>IFERROR(_xll.qlIndexFixing(ONIndex3M,I2427,TRUE,_xll.ohTrigger(RecalcTrigger,Trigger3M)),NA())</f>
        <v>1.6289983425954446E-2</v>
      </c>
      <c r="P2427" s="44">
        <f>IFERROR(_xll.qlIndexFixing(ONIndex6M,I2427,TRUE,_xll.ohTrigger(RecalcTrigger,Trigger6M)),NA())</f>
        <v>1.6391612360514562E-2</v>
      </c>
      <c r="Q2427" s="178">
        <f>IFERROR(_xll.qlIndexFixing(ONIndex1Y,I2427,TRUE,_xll.ohTrigger(RecalcTrigger,Trigger1Y)),NA())</f>
        <v>1.6561010022388967E-2</v>
      </c>
    </row>
    <row r="2428" spans="2:17" x14ac:dyDescent="0.2">
      <c r="B2428" s="39" t="s">
        <v>42</v>
      </c>
      <c r="D2428" s="42">
        <f>_xll.qlCalendarAdvance(Calendar,$D2427,B2428,"f",FALSE)</f>
        <v>56423</v>
      </c>
      <c r="E2428" s="172">
        <f>_xll.qlInterestRateIndexValueDate(IndexON,D2428)</f>
        <v>56423</v>
      </c>
      <c r="F2428" s="188">
        <f>IFERROR(_xll.qlIndexFixing(IndexON,D2428,TRUE,_xll.ohTrigger(RecalcTrigger,TriggerON)),NA())</f>
        <v>1.5617465806782027E-2</v>
      </c>
      <c r="H2428" s="42">
        <f>_xll.qlCalendarAdvance(Calendar,$H2427,B2428,"f",FALSE)</f>
        <v>56423</v>
      </c>
      <c r="I2428" s="172">
        <f>_xll.qlInterestRateIndexValueDate(Index1M,$H2428)</f>
        <v>56423</v>
      </c>
      <c r="J2428" s="177">
        <f>IFERROR(_xll.qlIndexFixing(Index1M,$H2428,TRUE,_xll.ohTrigger(RecalcTrigger,Trigger1M)),NA())</f>
        <v>1.5917220785851154E-2</v>
      </c>
      <c r="K2428" s="44">
        <f>IFERROR(_xll.qlIndexFixing(Index3M,H2428,TRUE,_xll.ohTrigger(RecalcTrigger,Trigger3M)),NA())</f>
        <v>1.6298434078217693E-2</v>
      </c>
      <c r="L2428" s="44">
        <f>IFERROR(_xll.qlIndexFixing(Index6M,$H2428,TRUE,_xll.ohTrigger(RecalcTrigger,Trigger6M)),NA())</f>
        <v>1.6409948462866506E-2</v>
      </c>
      <c r="M2428" s="178">
        <f>IFERROR(_xll.qlIndexFixing(Index1Y,$H2428,TRUE,_xll.ohTrigger(RecalcTrigger,Trigger1Y)),NA())</f>
        <v>1.659839722342582E-2</v>
      </c>
      <c r="N2428" s="177">
        <f>IFERROR(_xll.qlIndexFixing(ONIndex1M,I2428,TRUE,_xll.ohTrigger(RecalcTrigger,Trigger1M)),NA())</f>
        <v>1.5915523031405643E-2</v>
      </c>
      <c r="O2428" s="44">
        <f>IFERROR(_xll.qlIndexFixing(ONIndex3M,I2428,TRUE,_xll.ohTrigger(RecalcTrigger,Trigger3M)),NA())</f>
        <v>1.6286661612597841E-2</v>
      </c>
      <c r="P2428" s="44">
        <f>IFERROR(_xll.qlIndexFixing(ONIndex6M,I2428,TRUE,_xll.ohTrigger(RecalcTrigger,Trigger6M)),NA())</f>
        <v>1.6388065062140633E-2</v>
      </c>
      <c r="Q2428" s="178">
        <f>IFERROR(_xll.qlIndexFixing(ONIndex1Y,I2428,TRUE,_xll.ohTrigger(RecalcTrigger,Trigger1Y)),NA())</f>
        <v>1.6557193237675127E-2</v>
      </c>
    </row>
    <row r="2429" spans="2:17" x14ac:dyDescent="0.2">
      <c r="B2429" s="39" t="s">
        <v>42</v>
      </c>
      <c r="D2429" s="42">
        <f>_xll.qlCalendarAdvance(Calendar,$D2428,B2429,"f",FALSE)</f>
        <v>56430</v>
      </c>
      <c r="E2429" s="172">
        <f>_xll.qlInterestRateIndexValueDate(IndexON,D2429)</f>
        <v>56430</v>
      </c>
      <c r="F2429" s="188">
        <f>IFERROR(_xll.qlIndexFixing(IndexON,D2429,TRUE,_xll.ohTrigger(RecalcTrigger,TriggerON)),NA())</f>
        <v>1.561401011161534E-2</v>
      </c>
      <c r="H2429" s="42">
        <f>_xll.qlCalendarAdvance(Calendar,$H2428,B2429,"f",FALSE)</f>
        <v>56430</v>
      </c>
      <c r="I2429" s="172">
        <f>_xll.qlInterestRateIndexValueDate(Index1M,$H2429)</f>
        <v>56430</v>
      </c>
      <c r="J2429" s="177">
        <f>IFERROR(_xll.qlIndexFixing(Index1M,$H2429,TRUE,_xll.ohTrigger(RecalcTrigger,Trigger1M)),NA())</f>
        <v>1.5913250102549653E-2</v>
      </c>
      <c r="K2429" s="44">
        <f>IFERROR(_xll.qlIndexFixing(Index3M,H2429,TRUE,_xll.ohTrigger(RecalcTrigger,Trigger3M)),NA())</f>
        <v>1.6295179931983091E-2</v>
      </c>
      <c r="L2429" s="44">
        <f>IFERROR(_xll.qlIndexFixing(Index6M,$H2429,TRUE,_xll.ohTrigger(RecalcTrigger,Trigger6M)),NA())</f>
        <v>1.6406643230442827E-2</v>
      </c>
      <c r="M2429" s="178">
        <f>IFERROR(_xll.qlIndexFixing(Index1Y,$H2429,TRUE,_xll.ohTrigger(RecalcTrigger,Trigger1Y)),NA())</f>
        <v>1.6594787065303818E-2</v>
      </c>
      <c r="N2429" s="177">
        <f>IFERROR(_xll.qlIndexFixing(ONIndex1M,I2429,TRUE,_xll.ohTrigger(RecalcTrigger,Trigger1M)),NA())</f>
        <v>1.5911480176034054E-2</v>
      </c>
      <c r="O2429" s="44">
        <f>IFERROR(_xll.qlIndexFixing(ONIndex3M,I2429,TRUE,_xll.ohTrigger(RecalcTrigger,Trigger3M)),NA())</f>
        <v>1.6283350577099842E-2</v>
      </c>
      <c r="P2429" s="44">
        <f>IFERROR(_xll.qlIndexFixing(ONIndex6M,I2429,TRUE,_xll.ohTrigger(RecalcTrigger,Trigger6M)),NA())</f>
        <v>1.6384528026170964E-2</v>
      </c>
      <c r="Q2429" s="178">
        <f>IFERROR(_xll.qlIndexFixing(ONIndex1Y,I2429,TRUE,_xll.ohTrigger(RecalcTrigger,Trigger1Y)),NA())</f>
        <v>1.6553386282659455E-2</v>
      </c>
    </row>
    <row r="2430" spans="2:17" x14ac:dyDescent="0.2">
      <c r="B2430" s="39" t="s">
        <v>42</v>
      </c>
      <c r="D2430" s="42">
        <f>_xll.qlCalendarAdvance(Calendar,$D2429,B2430,"f",FALSE)</f>
        <v>56437</v>
      </c>
      <c r="E2430" s="172">
        <f>_xll.qlInterestRateIndexValueDate(IndexON,D2430)</f>
        <v>56437</v>
      </c>
      <c r="F2430" s="188">
        <f>IFERROR(_xll.qlIndexFixing(IndexON,D2430,TRUE,_xll.ohTrigger(RecalcTrigger,TriggerON)),NA())</f>
        <v>1.5610563753952755E-2</v>
      </c>
      <c r="H2430" s="42">
        <f>_xll.qlCalendarAdvance(Calendar,$H2429,B2430,"f",FALSE)</f>
        <v>56437</v>
      </c>
      <c r="I2430" s="172">
        <f>_xll.qlInterestRateIndexValueDate(Index1M,$H2430)</f>
        <v>56437</v>
      </c>
      <c r="J2430" s="177">
        <f>IFERROR(_xll.qlIndexFixing(Index1M,$H2430,TRUE,_xll.ohTrigger(RecalcTrigger,Trigger1M)),NA())</f>
        <v>1.5909228760434869E-2</v>
      </c>
      <c r="K2430" s="44">
        <f>IFERROR(_xll.qlIndexFixing(Index3M,H2430,TRUE,_xll.ohTrigger(RecalcTrigger,Trigger3M)),NA())</f>
        <v>1.6291936610166421E-2</v>
      </c>
      <c r="L2430" s="44">
        <f>IFERROR(_xll.qlIndexFixing(Index6M,$H2430,TRUE,_xll.ohTrigger(RecalcTrigger,Trigger6M)),NA())</f>
        <v>1.6403222697628353E-2</v>
      </c>
      <c r="M2430" s="178">
        <f>IFERROR(_xll.qlIndexFixing(Index1Y,$H2430,TRUE,_xll.ohTrigger(RecalcTrigger,Trigger1Y)),NA())</f>
        <v>1.6591186912403799E-2</v>
      </c>
      <c r="N2430" s="177">
        <f>IFERROR(_xll.qlIndexFixing(ONIndex1M,I2430,TRUE,_xll.ohTrigger(RecalcTrigger,Trigger1M)),NA())</f>
        <v>1.5907445836924605E-2</v>
      </c>
      <c r="O2430" s="44">
        <f>IFERROR(_xll.qlIndexFixing(ONIndex3M,I2430,TRUE,_xll.ohTrigger(RecalcTrigger,Trigger3M)),NA())</f>
        <v>1.6280050319784634E-2</v>
      </c>
      <c r="P2430" s="44">
        <f>IFERROR(_xll.qlIndexFixing(ONIndex6M,I2430,TRUE,_xll.ohTrigger(RecalcTrigger,Trigger6M)),NA())</f>
        <v>1.6381001252524507E-2</v>
      </c>
      <c r="Q2430" s="178">
        <f>IFERROR(_xll.qlIndexFixing(ONIndex1Y,I2430,TRUE,_xll.ohTrigger(RecalcTrigger,Trigger1Y)),NA())</f>
        <v>1.6549589157422995E-2</v>
      </c>
    </row>
    <row r="2431" spans="2:17" x14ac:dyDescent="0.2">
      <c r="B2431" s="39" t="s">
        <v>42</v>
      </c>
      <c r="D2431" s="42">
        <f>_xll.qlCalendarAdvance(Calendar,$D2430,B2431,"f",FALSE)</f>
        <v>56444</v>
      </c>
      <c r="E2431" s="172">
        <f>_xll.qlInterestRateIndexValueDate(IndexON,D2431)</f>
        <v>56444</v>
      </c>
      <c r="F2431" s="188">
        <f>IFERROR(_xll.qlIndexFixing(IndexON,D2431,TRUE,_xll.ohTrigger(RecalcTrigger,TriggerON)),NA())</f>
        <v>1.5607126733794274E-2</v>
      </c>
      <c r="H2431" s="42">
        <f>_xll.qlCalendarAdvance(Calendar,$H2430,B2431,"f",FALSE)</f>
        <v>56444</v>
      </c>
      <c r="I2431" s="172">
        <f>_xll.qlInterestRateIndexValueDate(Index1M,$H2431)</f>
        <v>56444</v>
      </c>
      <c r="J2431" s="177">
        <f>IFERROR(_xll.qlIndexFixing(Index1M,$H2431,TRUE,_xll.ohTrigger(RecalcTrigger,Trigger1M)),NA())</f>
        <v>1.5905215946984918E-2</v>
      </c>
      <c r="K2431" s="44">
        <f>IFERROR(_xll.qlIndexFixing(Index3M,H2431,TRUE,_xll.ohTrigger(RecalcTrigger,Trigger3M)),NA())</f>
        <v>1.6288704112738611E-2</v>
      </c>
      <c r="L2431" s="44">
        <f>IFERROR(_xll.qlIndexFixing(Index6M,$H2431,TRUE,_xll.ohTrigger(RecalcTrigger,Trigger6M)),NA())</f>
        <v>1.6399812517414722E-2</v>
      </c>
      <c r="M2431" s="178">
        <f>IFERROR(_xll.qlIndexFixing(Index1Y,$H2431,TRUE,_xll.ohTrigger(RecalcTrigger,Trigger1Y)),NA())</f>
        <v>1.6587596764619628E-2</v>
      </c>
      <c r="N2431" s="177">
        <f>IFERROR(_xll.qlIndexFixing(ONIndex1M,I2431,TRUE,_xll.ohTrigger(RecalcTrigger,Trigger1M)),NA())</f>
        <v>1.590342001399625E-2</v>
      </c>
      <c r="O2431" s="44">
        <f>IFERROR(_xll.qlIndexFixing(ONIndex3M,I2431,TRUE,_xll.ohTrigger(RecalcTrigger,Trigger3M)),NA())</f>
        <v>1.6276760840409077E-2</v>
      </c>
      <c r="P2431" s="44">
        <f>IFERROR(_xll.qlIndexFixing(ONIndex6M,I2431,TRUE,_xll.ohTrigger(RecalcTrigger,Trigger6M)),NA())</f>
        <v>1.6377484741363357E-2</v>
      </c>
      <c r="Q2431" s="178">
        <f>IFERROR(_xll.qlIndexFixing(ONIndex1Y,I2431,TRUE,_xll.ohTrigger(RecalcTrigger,Trigger1Y)),NA())</f>
        <v>1.6545801862046794E-2</v>
      </c>
    </row>
    <row r="2432" spans="2:17" x14ac:dyDescent="0.2">
      <c r="B2432" s="39" t="s">
        <v>42</v>
      </c>
      <c r="D2432" s="42">
        <f>_xll.qlCalendarAdvance(Calendar,$D2431,B2432,"f",FALSE)</f>
        <v>56451</v>
      </c>
      <c r="E2432" s="172">
        <f>_xll.qlInterestRateIndexValueDate(IndexON,D2432)</f>
        <v>56451</v>
      </c>
      <c r="F2432" s="188">
        <f>IFERROR(_xll.qlIndexFixing(IndexON,D2432,TRUE,_xll.ohTrigger(RecalcTrigger,TriggerON)),NA())</f>
        <v>1.5603699051220943E-2</v>
      </c>
      <c r="H2432" s="42">
        <f>_xll.qlCalendarAdvance(Calendar,$H2431,B2432,"f",FALSE)</f>
        <v>56451</v>
      </c>
      <c r="I2432" s="172">
        <f>_xll.qlInterestRateIndexValueDate(Index1M,$H2432)</f>
        <v>56451</v>
      </c>
      <c r="J2432" s="177">
        <f>IFERROR(_xll.qlIndexFixing(Index1M,$H2432,TRUE,_xll.ohTrigger(RecalcTrigger,Trigger1M)),NA())</f>
        <v>1.5901211662189347E-2</v>
      </c>
      <c r="K2432" s="44">
        <f>IFERROR(_xll.qlIndexFixing(Index3M,H2432,TRUE,_xll.ohTrigger(RecalcTrigger,Trigger3M)),NA())</f>
        <v>1.6285482439674998E-2</v>
      </c>
      <c r="L2432" s="44">
        <f>IFERROR(_xll.qlIndexFixing(Index6M,$H2432,TRUE,_xll.ohTrigger(RecalcTrigger,Trigger6M)),NA())</f>
        <v>1.6396412689750398E-2</v>
      </c>
      <c r="M2432" s="178">
        <f>IFERROR(_xll.qlIndexFixing(Index1Y,$H2432,TRUE,_xll.ohTrigger(RecalcTrigger,Trigger1Y)),NA())</f>
        <v>1.6584016621844944E-2</v>
      </c>
      <c r="N2432" s="177">
        <f>IFERROR(_xll.qlIndexFixing(ONIndex1M,I2432,TRUE,_xll.ohTrigger(RecalcTrigger,Trigger1M)),NA())</f>
        <v>1.5899402707411081E-2</v>
      </c>
      <c r="O2432" s="44">
        <f>IFERROR(_xll.qlIndexFixing(ONIndex3M,I2432,TRUE,_xll.ohTrigger(RecalcTrigger,Trigger3M)),NA())</f>
        <v>1.6273482139135265E-2</v>
      </c>
      <c r="P2432" s="44">
        <f>IFERROR(_xll.qlIndexFixing(ONIndex6M,I2432,TRUE,_xll.ohTrigger(RecalcTrigger,Trigger6M)),NA())</f>
        <v>1.6373978492687513E-2</v>
      </c>
      <c r="Q2432" s="178">
        <f>IFERROR(_xll.qlIndexFixing(ONIndex1Y,I2432,TRUE,_xll.ohTrigger(RecalcTrigger,Trigger1Y)),NA())</f>
        <v>1.6542024396530852E-2</v>
      </c>
    </row>
    <row r="2433" spans="2:17" x14ac:dyDescent="0.2">
      <c r="B2433" s="39" t="s">
        <v>42</v>
      </c>
      <c r="D2433" s="42">
        <f>_xll.qlCalendarAdvance(Calendar,$D2432,B2433,"f",FALSE)</f>
        <v>56458</v>
      </c>
      <c r="E2433" s="172">
        <f>_xll.qlInterestRateIndexValueDate(IndexON,D2433)</f>
        <v>56458</v>
      </c>
      <c r="F2433" s="188">
        <f>IFERROR(_xll.qlIndexFixing(IndexON,D2433,TRUE,_xll.ohTrigger(RecalcTrigger,TriggerON)),NA())</f>
        <v>1.5600280706070668E-2</v>
      </c>
      <c r="H2433" s="42">
        <f>_xll.qlCalendarAdvance(Calendar,$H2432,B2433,"f",FALSE)</f>
        <v>56458</v>
      </c>
      <c r="I2433" s="172">
        <f>_xll.qlInterestRateIndexValueDate(Index1M,$H2433)</f>
        <v>56458</v>
      </c>
      <c r="J2433" s="177">
        <f>IFERROR(_xll.qlIndexFixing(Index1M,$H2433,TRUE,_xll.ohTrigger(RecalcTrigger,Trigger1M)),NA())</f>
        <v>1.5897215906037692E-2</v>
      </c>
      <c r="K2433" s="44">
        <f>IFERROR(_xll.qlIndexFixing(Index3M,H2433,TRUE,_xll.ohTrigger(RecalcTrigger,Trigger3M)),NA())</f>
        <v>1.6282271590949148E-2</v>
      </c>
      <c r="L2433" s="44">
        <f>IFERROR(_xll.qlIndexFixing(Index6M,$H2433,TRUE,_xll.ohTrigger(RecalcTrigger,Trigger6M)),NA())</f>
        <v>1.6393023214580322E-2</v>
      </c>
      <c r="M2433" s="178">
        <f>IFERROR(_xll.qlIndexFixing(Index1Y,$H2433,TRUE,_xll.ohTrigger(RecalcTrigger,Trigger1Y)),NA())</f>
        <v>1.6580446483974498E-2</v>
      </c>
      <c r="N2433" s="177">
        <f>IFERROR(_xll.qlIndexFixing(ONIndex1M,I2433,TRUE,_xll.ohTrigger(RecalcTrigger,Trigger1M)),NA())</f>
        <v>1.5895393916844913E-2</v>
      </c>
      <c r="O2433" s="44">
        <f>IFERROR(_xll.qlIndexFixing(ONIndex3M,I2433,TRUE,_xll.ohTrigger(RecalcTrigger,Trigger3M)),NA())</f>
        <v>1.6270214215801104E-2</v>
      </c>
      <c r="P2433" s="44">
        <f>IFERROR(_xll.qlIndexFixing(ONIndex6M,I2433,TRUE,_xll.ohTrigger(RecalcTrigger,Trigger6M)),NA())</f>
        <v>1.6370482506334882E-2</v>
      </c>
      <c r="Q2433" s="178">
        <f>IFERROR(_xll.qlIndexFixing(ONIndex1Y,I2433,TRUE,_xll.ohTrigger(RecalcTrigger,Trigger1Y)),NA())</f>
        <v>1.6538256760794123E-2</v>
      </c>
    </row>
    <row r="2434" spans="2:17" x14ac:dyDescent="0.2">
      <c r="B2434" s="39" t="s">
        <v>42</v>
      </c>
      <c r="D2434" s="42">
        <f>_xll.qlCalendarAdvance(Calendar,$D2433,B2434,"f",FALSE)</f>
        <v>56465</v>
      </c>
      <c r="E2434" s="172">
        <f>_xll.qlInterestRateIndexValueDate(IndexON,D2434)</f>
        <v>56465</v>
      </c>
      <c r="F2434" s="188">
        <f>IFERROR(_xll.qlIndexFixing(IndexON,D2434,TRUE,_xll.ohTrigger(RecalcTrigger,TriggerON)),NA())</f>
        <v>1.5596871698505543E-2</v>
      </c>
      <c r="H2434" s="42">
        <f>_xll.qlCalendarAdvance(Calendar,$H2433,B2434,"f",FALSE)</f>
        <v>56465</v>
      </c>
      <c r="I2434" s="172">
        <f>_xll.qlInterestRateIndexValueDate(Index1M,$H2434)</f>
        <v>56465</v>
      </c>
      <c r="J2434" s="177">
        <f>IFERROR(_xll.qlIndexFixing(Index1M,$H2434,TRUE,_xll.ohTrigger(RecalcTrigger,Trigger1M)),NA())</f>
        <v>1.5893228678522119E-2</v>
      </c>
      <c r="K2434" s="44">
        <f>IFERROR(_xll.qlIndexFixing(Index3M,H2434,TRUE,_xll.ohTrigger(RecalcTrigger,Trigger3M)),NA())</f>
        <v>1.627907156653376E-2</v>
      </c>
      <c r="L2434" s="44">
        <f>IFERROR(_xll.qlIndexFixing(Index6M,$H2434,TRUE,_xll.ohTrigger(RecalcTrigger,Trigger6M)),NA())</f>
        <v>1.6389644091852961E-2</v>
      </c>
      <c r="M2434" s="178">
        <f>IFERROR(_xll.qlIndexFixing(Index1Y,$H2434,TRUE,_xll.ohTrigger(RecalcTrigger,Trigger1Y)),NA())</f>
        <v>1.6576886350902598E-2</v>
      </c>
      <c r="N2434" s="177">
        <f>IFERROR(_xll.qlIndexFixing(ONIndex1M,I2434,TRUE,_xll.ohTrigger(RecalcTrigger,Trigger1M)),NA())</f>
        <v>1.5891393642540885E-2</v>
      </c>
      <c r="O2434" s="44">
        <f>IFERROR(_xll.qlIndexFixing(ONIndex3M,I2434,TRUE,_xll.ohTrigger(RecalcTrigger,Trigger3M)),NA())</f>
        <v>1.6266957070406596E-2</v>
      </c>
      <c r="P2434" s="44">
        <f>IFERROR(_xll.qlIndexFixing(ONIndex6M,I2434,TRUE,_xll.ohTrigger(RecalcTrigger,Trigger6M)),NA())</f>
        <v>1.6366996782305465E-2</v>
      </c>
      <c r="Q2434" s="178">
        <f>IFERROR(_xll.qlIndexFixing(ONIndex1Y,I2434,TRUE,_xll.ohTrigger(RecalcTrigger,Trigger1Y)),NA())</f>
        <v>1.6534498954755561E-2</v>
      </c>
    </row>
    <row r="2435" spans="2:17" x14ac:dyDescent="0.2">
      <c r="B2435" s="39" t="s">
        <v>42</v>
      </c>
      <c r="D2435" s="42">
        <f>_xll.qlCalendarAdvance(Calendar,$D2434,B2435,"f",FALSE)</f>
        <v>56472</v>
      </c>
      <c r="E2435" s="172">
        <f>_xll.qlInterestRateIndexValueDate(IndexON,D2435)</f>
        <v>56472</v>
      </c>
      <c r="F2435" s="188">
        <f>IFERROR(_xll.qlIndexFixing(IndexON,D2435,TRUE,_xll.ohTrigger(RecalcTrigger,TriggerON)),NA())</f>
        <v>1.5593472028444522E-2</v>
      </c>
      <c r="H2435" s="42">
        <f>_xll.qlCalendarAdvance(Calendar,$H2434,B2435,"f",FALSE)</f>
        <v>56472</v>
      </c>
      <c r="I2435" s="172">
        <f>_xll.qlInterestRateIndexValueDate(Index1M,$H2435)</f>
        <v>56472</v>
      </c>
      <c r="J2435" s="177">
        <f>IFERROR(_xll.qlIndexFixing(Index1M,$H2435,TRUE,_xll.ohTrigger(RecalcTrigger,Trigger1M)),NA())</f>
        <v>1.5889249979640006E-2</v>
      </c>
      <c r="K2435" s="44">
        <f>IFERROR(_xll.qlIndexFixing(Index3M,H2435,TRUE,_xll.ohTrigger(RecalcTrigger,Trigger3M)),NA())</f>
        <v>1.627588236640504E-2</v>
      </c>
      <c r="L2435" s="44">
        <f>IFERROR(_xll.qlIndexFixing(Index6M,$H2435,TRUE,_xll.ohTrigger(RecalcTrigger,Trigger6M)),NA())</f>
        <v>1.6386275321516337E-2</v>
      </c>
      <c r="M2435" s="178">
        <f>IFERROR(_xll.qlIndexFixing(Index1Y,$H2435,TRUE,_xll.ohTrigger(RecalcTrigger,Trigger1Y)),NA())</f>
        <v>1.6573336222524881E-2</v>
      </c>
      <c r="N2435" s="177">
        <f>IFERROR(_xll.qlIndexFixing(ONIndex1M,I2435,TRUE,_xll.ohTrigger(RecalcTrigger,Trigger1M)),NA())</f>
        <v>1.5887401884498997E-2</v>
      </c>
      <c r="O2435" s="44">
        <f>IFERROR(_xll.qlIndexFixing(ONIndex3M,I2435,TRUE,_xll.ohTrigger(RecalcTrigger,Trigger3M)),NA())</f>
        <v>1.6263710703113832E-2</v>
      </c>
      <c r="P2435" s="44">
        <f>IFERROR(_xll.qlIndexFixing(ONIndex6M,I2435,TRUE,_xll.ohTrigger(RecalcTrigger,Trigger6M)),NA())</f>
        <v>1.63635213208424E-2</v>
      </c>
      <c r="Q2435" s="178">
        <f>IFERROR(_xll.qlIndexFixing(ONIndex1Y,I2435,TRUE,_xll.ohTrigger(RecalcTrigger,Trigger1Y)),NA())</f>
        <v>1.6530750978658304E-2</v>
      </c>
    </row>
    <row r="2436" spans="2:17" x14ac:dyDescent="0.2">
      <c r="B2436" s="39" t="s">
        <v>42</v>
      </c>
      <c r="D2436" s="42">
        <f>_xll.qlCalendarAdvance(Calendar,$D2435,B2436,"f",FALSE)</f>
        <v>56479</v>
      </c>
      <c r="E2436" s="172">
        <f>_xll.qlInterestRateIndexValueDate(IndexON,D2436)</f>
        <v>56479</v>
      </c>
      <c r="F2436" s="188">
        <f>IFERROR(_xll.qlIndexFixing(IndexON,D2436,TRUE,_xll.ohTrigger(RecalcTrigger,TriggerON)),NA())</f>
        <v>1.5590081695887603E-2</v>
      </c>
      <c r="H2436" s="42">
        <f>_xll.qlCalendarAdvance(Calendar,$H2435,B2436,"f",FALSE)</f>
        <v>56479</v>
      </c>
      <c r="I2436" s="172">
        <f>_xll.qlInterestRateIndexValueDate(Index1M,$H2436)</f>
        <v>56479</v>
      </c>
      <c r="J2436" s="177">
        <f>IFERROR(_xll.qlIndexFixing(Index1M,$H2436,TRUE,_xll.ohTrigger(RecalcTrigger,Trigger1M)),NA())</f>
        <v>1.5885279809373053E-2</v>
      </c>
      <c r="K2436" s="44">
        <f>IFERROR(_xll.qlIndexFixing(Index3M,H2436,TRUE,_xll.ohTrigger(RecalcTrigger,Trigger3M)),NA())</f>
        <v>1.6272703990534803E-2</v>
      </c>
      <c r="L2436" s="44">
        <f>IFERROR(_xll.qlIndexFixing(Index6M,$H2436,TRUE,_xll.ohTrigger(RecalcTrigger,Trigger6M)),NA())</f>
        <v>1.6382916903517154E-2</v>
      </c>
      <c r="M2436" s="178">
        <f>IFERROR(_xll.qlIndexFixing(Index1Y,$H2436,TRUE,_xll.ohTrigger(RecalcTrigger,Trigger1Y)),NA())</f>
        <v>1.6569796098735878E-2</v>
      </c>
      <c r="N2436" s="177">
        <f>IFERROR(_xll.qlIndexFixing(ONIndex1M,I2436,TRUE,_xll.ohTrigger(RecalcTrigger,Trigger1M)),NA())</f>
        <v>1.5883418642638203E-2</v>
      </c>
      <c r="O2436" s="44">
        <f>IFERROR(_xll.qlIndexFixing(ONIndex3M,I2436,TRUE,_xll.ohTrigger(RecalcTrigger,Trigger3M)),NA())</f>
        <v>1.6260475113841766E-2</v>
      </c>
      <c r="P2436" s="44">
        <f>IFERROR(_xll.qlIndexFixing(ONIndex6M,I2436,TRUE,_xll.ohTrigger(RecalcTrigger,Trigger6M)),NA())</f>
        <v>1.6360056121702549E-2</v>
      </c>
      <c r="Q2436" s="178">
        <f>IFERROR(_xll.qlIndexFixing(ONIndex1Y,I2436,TRUE,_xll.ohTrigger(RecalcTrigger,Trigger1Y)),NA())</f>
        <v>1.652701283234026E-2</v>
      </c>
    </row>
    <row r="2437" spans="2:17" x14ac:dyDescent="0.2">
      <c r="B2437" s="39" t="s">
        <v>42</v>
      </c>
      <c r="D2437" s="42">
        <f>_xll.qlCalendarAdvance(Calendar,$D2436,B2437,"f",FALSE)</f>
        <v>56486</v>
      </c>
      <c r="E2437" s="172">
        <f>_xll.qlInterestRateIndexValueDate(IndexON,D2437)</f>
        <v>56486</v>
      </c>
      <c r="F2437" s="188">
        <f>IFERROR(_xll.qlIndexFixing(IndexON,D2437,TRUE,_xll.ohTrigger(RecalcTrigger,TriggerON)),NA())</f>
        <v>1.5586700700753742E-2</v>
      </c>
      <c r="H2437" s="42">
        <f>_xll.qlCalendarAdvance(Calendar,$H2436,B2437,"f",FALSE)</f>
        <v>56486</v>
      </c>
      <c r="I2437" s="172">
        <f>_xll.qlInterestRateIndexValueDate(Index1M,$H2437)</f>
        <v>56486</v>
      </c>
      <c r="J2437" s="177">
        <f>IFERROR(_xll.qlIndexFixing(Index1M,$H2437,TRUE,_xll.ohTrigger(RecalcTrigger,Trigger1M)),NA())</f>
        <v>1.5881318167713421E-2</v>
      </c>
      <c r="K2437" s="44">
        <f>IFERROR(_xll.qlIndexFixing(Index3M,H2437,TRUE,_xll.ohTrigger(RecalcTrigger,Trigger3M)),NA())</f>
        <v>1.6269536438898384E-2</v>
      </c>
      <c r="L2437" s="44">
        <f>IFERROR(_xll.qlIndexFixing(Index6M,$H2437,TRUE,_xll.ohTrigger(RecalcTrigger,Trigger6M)),NA())</f>
        <v>1.6379568837803875E-2</v>
      </c>
      <c r="M2437" s="178">
        <f>IFERROR(_xll.qlIndexFixing(Index1Y,$H2437,TRUE,_xll.ohTrigger(RecalcTrigger,Trigger1Y)),NA())</f>
        <v>1.6566265979431449E-2</v>
      </c>
      <c r="N2437" s="177">
        <f>IFERROR(_xll.qlIndexFixing(ONIndex1M,I2437,TRUE,_xll.ohTrigger(RecalcTrigger,Trigger1M)),NA())</f>
        <v>1.5879443916958502E-2</v>
      </c>
      <c r="O2437" s="44">
        <f>IFERROR(_xll.qlIndexFixing(ONIndex3M,I2437,TRUE,_xll.ohTrigger(RecalcTrigger,Trigger3M)),NA())</f>
        <v>1.6257250302509352E-2</v>
      </c>
      <c r="P2437" s="44">
        <f>IFERROR(_xll.qlIndexFixing(ONIndex6M,I2437,TRUE,_xll.ohTrigger(RecalcTrigger,Trigger6M)),NA())</f>
        <v>1.6356601184885911E-2</v>
      </c>
      <c r="Q2437" s="178">
        <f>IFERROR(_xll.qlIndexFixing(ONIndex1Y,I2437,TRUE,_xll.ohTrigger(RecalcTrigger,Trigger1Y)),NA())</f>
        <v>1.6523284515720382E-2</v>
      </c>
    </row>
    <row r="2438" spans="2:17" x14ac:dyDescent="0.2">
      <c r="B2438" s="39" t="s">
        <v>42</v>
      </c>
      <c r="D2438" s="42">
        <f>_xll.qlCalendarAdvance(Calendar,$D2437,B2438,"f",FALSE)</f>
        <v>56493</v>
      </c>
      <c r="E2438" s="172">
        <f>_xll.qlInterestRateIndexValueDate(IndexON,D2438)</f>
        <v>56493</v>
      </c>
      <c r="F2438" s="188">
        <f>IFERROR(_xll.qlIndexFixing(IndexON,D2438,TRUE,_xll.ohTrigger(RecalcTrigger,TriggerON)),NA())</f>
        <v>1.5583329043286076E-2</v>
      </c>
      <c r="H2438" s="42">
        <f>_xll.qlCalendarAdvance(Calendar,$H2437,B2438,"f",FALSE)</f>
        <v>56493</v>
      </c>
      <c r="I2438" s="172">
        <f>_xll.qlInterestRateIndexValueDate(Index1M,$H2438)</f>
        <v>56493</v>
      </c>
      <c r="J2438" s="177">
        <f>IFERROR(_xll.qlIndexFixing(Index1M,$H2438,TRUE,_xll.ohTrigger(RecalcTrigger,Trigger1M)),NA())</f>
        <v>1.5877301512850939E-2</v>
      </c>
      <c r="K2438" s="44">
        <f>IFERROR(_xll.qlIndexFixing(Index3M,H2438,TRUE,_xll.ohTrigger(RecalcTrigger,Trigger3M)),NA())</f>
        <v>1.6266241179775157E-2</v>
      </c>
      <c r="L2438" s="44">
        <f>IFERROR(_xll.qlIndexFixing(Index6M,$H2438,TRUE,_xll.ohTrigger(RecalcTrigger,Trigger6M)),NA())</f>
        <v>1.6375836704722726E-2</v>
      </c>
      <c r="M2438" s="178">
        <f>IFERROR(_xll.qlIndexFixing(Index1Y,$H2438,TRUE,_xll.ohTrigger(RecalcTrigger,Trigger1Y)),NA())</f>
        <v>1.6562745864507455E-2</v>
      </c>
      <c r="N2438" s="177">
        <f>IFERROR(_xll.qlIndexFixing(ONIndex1M,I2438,TRUE,_xll.ohTrigger(RecalcTrigger,Trigger1M)),NA())</f>
        <v>1.5875477707459895E-2</v>
      </c>
      <c r="O2438" s="44">
        <f>IFERROR(_xll.qlIndexFixing(ONIndex3M,I2438,TRUE,_xll.ohTrigger(RecalcTrigger,Trigger3M)),NA())</f>
        <v>1.6254036269197636E-2</v>
      </c>
      <c r="P2438" s="44">
        <f>IFERROR(_xll.qlIndexFixing(ONIndex6M,I2438,TRUE,_xll.ohTrigger(RecalcTrigger,Trigger6M)),NA())</f>
        <v>1.6353156510635625E-2</v>
      </c>
      <c r="Q2438" s="178">
        <f>IFERROR(_xll.qlIndexFixing(ONIndex1Y,I2438,TRUE,_xll.ohTrigger(RecalcTrigger,Trigger1Y)),NA())</f>
        <v>1.6519566028960764E-2</v>
      </c>
    </row>
    <row r="2439" spans="2:17" x14ac:dyDescent="0.2">
      <c r="B2439" s="39" t="s">
        <v>42</v>
      </c>
      <c r="D2439" s="42">
        <f>_xll.qlCalendarAdvance(Calendar,$D2438,B2439,"f",FALSE)</f>
        <v>56500</v>
      </c>
      <c r="E2439" s="172">
        <f>_xll.qlInterestRateIndexValueDate(IndexON,D2439)</f>
        <v>56500</v>
      </c>
      <c r="F2439" s="188">
        <f>IFERROR(_xll.qlIndexFixing(IndexON,D2439,TRUE,_xll.ohTrigger(RecalcTrigger,TriggerON)),NA())</f>
        <v>1.5579966723322514E-2</v>
      </c>
      <c r="H2439" s="42">
        <f>_xll.qlCalendarAdvance(Calendar,$H2438,B2439,"f",FALSE)</f>
        <v>56500</v>
      </c>
      <c r="I2439" s="172">
        <f>_xll.qlInterestRateIndexValueDate(Index1M,$H2439)</f>
        <v>56500</v>
      </c>
      <c r="J2439" s="177">
        <f>IFERROR(_xll.qlIndexFixing(Index1M,$H2439,TRUE,_xll.ohTrigger(RecalcTrigger,Trigger1M)),NA())</f>
        <v>1.5873356490679079E-2</v>
      </c>
      <c r="K2439" s="44">
        <f>IFERROR(_xll.qlIndexFixing(Index3M,H2439,TRUE,_xll.ohTrigger(RecalcTrigger,Trigger3M)),NA())</f>
        <v>1.626309464330589E-2</v>
      </c>
      <c r="L2439" s="44">
        <f>IFERROR(_xll.qlIndexFixing(Index6M,$H2439,TRUE,_xll.ohTrigger(RecalcTrigger,Trigger6M)),NA())</f>
        <v>1.6372507571383803E-2</v>
      </c>
      <c r="M2439" s="178">
        <f>IFERROR(_xll.qlIndexFixing(Index1Y,$H2439,TRUE,_xll.ohTrigger(RecalcTrigger,Trigger1Y)),NA())</f>
        <v>1.655923575385998E-2</v>
      </c>
      <c r="N2439" s="177">
        <f>IFERROR(_xll.qlIndexFixing(ONIndex1M,I2439,TRUE,_xll.ohTrigger(RecalcTrigger,Trigger1M)),NA())</f>
        <v>1.5871520014142382E-2</v>
      </c>
      <c r="O2439" s="44">
        <f>IFERROR(_xll.qlIndexFixing(ONIndex3M,I2439,TRUE,_xll.ohTrigger(RecalcTrigger,Trigger3M)),NA())</f>
        <v>1.6250833013987664E-2</v>
      </c>
      <c r="P2439" s="44">
        <f>IFERROR(_xll.qlIndexFixing(ONIndex6M,I2439,TRUE,_xll.ohTrigger(RecalcTrigger,Trigger6M)),NA())</f>
        <v>1.6349722098708552E-2</v>
      </c>
      <c r="Q2439" s="178">
        <f>IFERROR(_xll.qlIndexFixing(ONIndex1Y,I2439,TRUE,_xll.ohTrigger(RecalcTrigger,Trigger1Y)),NA())</f>
        <v>1.6515857372061404E-2</v>
      </c>
    </row>
    <row r="2440" spans="2:17" x14ac:dyDescent="0.2">
      <c r="B2440" s="39" t="s">
        <v>42</v>
      </c>
      <c r="D2440" s="42">
        <f>_xll.qlCalendarAdvance(Calendar,$D2439,B2440,"f",FALSE)</f>
        <v>56507</v>
      </c>
      <c r="E2440" s="172">
        <f>_xll.qlInterestRateIndexValueDate(IndexON,D2440)</f>
        <v>56507</v>
      </c>
      <c r="F2440" s="188">
        <f>IFERROR(_xll.qlIndexFixing(IndexON,D2440,TRUE,_xll.ohTrigger(RecalcTrigger,TriggerON)),NA())</f>
        <v>1.5576613740782008E-2</v>
      </c>
      <c r="H2440" s="42">
        <f>_xll.qlCalendarAdvance(Calendar,$H2439,B2440,"f",FALSE)</f>
        <v>56507</v>
      </c>
      <c r="I2440" s="172">
        <f>_xll.qlInterestRateIndexValueDate(Index1M,$H2440)</f>
        <v>56507</v>
      </c>
      <c r="J2440" s="177">
        <f>IFERROR(_xll.qlIndexFixing(Index1M,$H2440,TRUE,_xll.ohTrigger(RecalcTrigger,Trigger1M)),NA())</f>
        <v>1.5869419996683159E-2</v>
      </c>
      <c r="K2440" s="44">
        <f>IFERROR(_xll.qlIndexFixing(Index3M,H2440,TRUE,_xll.ohTrigger(RecalcTrigger,Trigger3M)),NA())</f>
        <v>1.625995893048816E-2</v>
      </c>
      <c r="L2440" s="44">
        <f>IFERROR(_xll.qlIndexFixing(Index6M,$H2440,TRUE,_xll.ohTrigger(RecalcTrigger,Trigger6M)),NA())</f>
        <v>1.6369188788709882E-2</v>
      </c>
      <c r="M2440" s="178">
        <f>IFERROR(_xll.qlIndexFixing(Index1Y,$H2440,TRUE,_xll.ohTrigger(RecalcTrigger,Trigger1Y)),NA())</f>
        <v>1.6555735647385994E-2</v>
      </c>
      <c r="N2440" s="177">
        <f>IFERROR(_xll.qlIndexFixing(ONIndex1M,I2440,TRUE,_xll.ohTrigger(RecalcTrigger,Trigger1M)),NA())</f>
        <v>1.5867570837087008E-2</v>
      </c>
      <c r="O2440" s="44">
        <f>IFERROR(_xll.qlIndexFixing(ONIndex3M,I2440,TRUE,_xll.ohTrigger(RecalcTrigger,Trigger3M)),NA())</f>
        <v>1.6247640536798391E-2</v>
      </c>
      <c r="P2440" s="44">
        <f>IFERROR(_xll.qlIndexFixing(ONIndex6M,I2440,TRUE,_xll.ohTrigger(RecalcTrigger,Trigger6M)),NA())</f>
        <v>1.634629794918574E-2</v>
      </c>
      <c r="Q2440" s="178">
        <f>IFERROR(_xll.qlIndexFixing(ONIndex1Y,I2440,TRUE,_xll.ohTrigger(RecalcTrigger,Trigger1Y)),NA())</f>
        <v>1.6512158544941258E-2</v>
      </c>
    </row>
    <row r="2441" spans="2:17" x14ac:dyDescent="0.2">
      <c r="B2441" s="39" t="s">
        <v>42</v>
      </c>
      <c r="D2441" s="42">
        <f>_xll.qlCalendarAdvance(Calendar,$D2440,B2441,"f",FALSE)</f>
        <v>56514</v>
      </c>
      <c r="E2441" s="172">
        <f>_xll.qlInterestRateIndexValueDate(IndexON,D2441)</f>
        <v>56514</v>
      </c>
      <c r="F2441" s="188">
        <f>IFERROR(_xll.qlIndexFixing(IndexON,D2441,TRUE,_xll.ohTrigger(RecalcTrigger,TriggerON)),NA())</f>
        <v>1.5573270095745606E-2</v>
      </c>
      <c r="H2441" s="42">
        <f>_xll.qlCalendarAdvance(Calendar,$H2440,B2441,"f",FALSE)</f>
        <v>56514</v>
      </c>
      <c r="I2441" s="172">
        <f>_xll.qlInterestRateIndexValueDate(Index1M,$H2441)</f>
        <v>56514</v>
      </c>
      <c r="J2441" s="177">
        <f>IFERROR(_xll.qlIndexFixing(Index1M,$H2441,TRUE,_xll.ohTrigger(RecalcTrigger,Trigger1M)),NA())</f>
        <v>1.5865492030849675E-2</v>
      </c>
      <c r="K2441" s="44">
        <f>IFERROR(_xll.qlIndexFixing(Index3M,H2441,TRUE,_xll.ohTrigger(RecalcTrigger,Trigger3M)),NA())</f>
        <v>1.6256834041292575E-2</v>
      </c>
      <c r="L2441" s="44">
        <f>IFERROR(_xll.qlIndexFixing(Index6M,$H2441,TRUE,_xll.ohTrigger(RecalcTrigger,Trigger6M)),NA())</f>
        <v>1.6365880356648578E-2</v>
      </c>
      <c r="M2441" s="178">
        <f>IFERROR(_xll.qlIndexFixing(Index1Y,$H2441,TRUE,_xll.ohTrigger(RecalcTrigger,Trigger1Y)),NA())</f>
        <v>1.6552245544981359E-2</v>
      </c>
      <c r="N2441" s="177">
        <f>IFERROR(_xll.qlIndexFixing(ONIndex1M,I2441,TRUE,_xll.ohTrigger(RecalcTrigger,Trigger1M)),NA())</f>
        <v>1.5863630176212729E-2</v>
      </c>
      <c r="O2441" s="44">
        <f>IFERROR(_xll.qlIndexFixing(ONIndex3M,I2441,TRUE,_xll.ohTrigger(RecalcTrigger,Trigger3M)),NA())</f>
        <v>1.6244458837467723E-2</v>
      </c>
      <c r="P2441" s="44">
        <f>IFERROR(_xll.qlIndexFixing(ONIndex6M,I2441,TRUE,_xll.ohTrigger(RecalcTrigger,Trigger6M)),NA())</f>
        <v>1.6342884062067187E-2</v>
      </c>
      <c r="Q2441" s="178">
        <f>IFERROR(_xll.qlIndexFixing(ONIndex1Y,I2441,TRUE,_xll.ohTrigger(RecalcTrigger,Trigger1Y)),NA())</f>
        <v>1.6508469547600324E-2</v>
      </c>
    </row>
    <row r="2442" spans="2:17" x14ac:dyDescent="0.2">
      <c r="B2442" s="39" t="s">
        <v>42</v>
      </c>
      <c r="D2442" s="42">
        <f>_xll.qlCalendarAdvance(Calendar,$D2441,B2442,"f",FALSE)</f>
        <v>56521</v>
      </c>
      <c r="E2442" s="172">
        <f>_xll.qlInterestRateIndexValueDate(IndexON,D2442)</f>
        <v>56521</v>
      </c>
      <c r="F2442" s="188">
        <f>IFERROR(_xll.qlIndexFixing(IndexON,D2442,TRUE,_xll.ohTrigger(RecalcTrigger,TriggerON)),NA())</f>
        <v>1.5569935788294353E-2</v>
      </c>
      <c r="H2442" s="42">
        <f>_xll.qlCalendarAdvance(Calendar,$H2441,B2442,"f",FALSE)</f>
        <v>56521</v>
      </c>
      <c r="I2442" s="172">
        <f>_xll.qlInterestRateIndexValueDate(Index1M,$H2442)</f>
        <v>56521</v>
      </c>
      <c r="J2442" s="177">
        <f>IFERROR(_xll.qlIndexFixing(Index1M,$H2442,TRUE,_xll.ohTrigger(RecalcTrigger,Trigger1M)),NA())</f>
        <v>1.5861572593173223E-2</v>
      </c>
      <c r="K2442" s="44">
        <f>IFERROR(_xll.qlIndexFixing(Index3M,H2442,TRUE,_xll.ohTrigger(RecalcTrigger,Trigger3M)),NA())</f>
        <v>1.6253719975696867E-2</v>
      </c>
      <c r="L2442" s="44">
        <f>IFERROR(_xll.qlIndexFixing(Index6M,$H2442,TRUE,_xll.ohTrigger(RecalcTrigger,Trigger6M)),NA())</f>
        <v>1.6362582275149733E-2</v>
      </c>
      <c r="M2442" s="178">
        <f>IFERROR(_xll.qlIndexFixing(Index1Y,$H2442,TRUE,_xll.ohTrigger(RecalcTrigger,Trigger1Y)),NA())</f>
        <v>1.6548765446543712E-2</v>
      </c>
      <c r="N2442" s="177">
        <f>IFERROR(_xll.qlIndexFixing(ONIndex1M,I2442,TRUE,_xll.ohTrigger(RecalcTrigger,Trigger1M)),NA())</f>
        <v>1.5859698031519542E-2</v>
      </c>
      <c r="O2442" s="44">
        <f>IFERROR(_xll.qlIndexFixing(ONIndex3M,I2442,TRUE,_xll.ohTrigger(RecalcTrigger,Trigger3M)),NA())</f>
        <v>1.6241287916157754E-2</v>
      </c>
      <c r="P2442" s="44">
        <f>IFERROR(_xll.qlIndexFixing(ONIndex6M,I2442,TRUE,_xll.ohTrigger(RecalcTrigger,Trigger6M)),NA())</f>
        <v>1.633948043743394E-2</v>
      </c>
      <c r="Q2442" s="178">
        <f>IFERROR(_xll.qlIndexFixing(ONIndex1Y,I2442,TRUE,_xll.ohTrigger(RecalcTrigger,Trigger1Y)),NA())</f>
        <v>1.6504790380038603E-2</v>
      </c>
    </row>
    <row r="2443" spans="2:17" x14ac:dyDescent="0.2">
      <c r="B2443" s="39" t="s">
        <v>42</v>
      </c>
      <c r="D2443" s="42">
        <f>_xll.qlCalendarAdvance(Calendar,$D2442,B2443,"f",FALSE)</f>
        <v>56528</v>
      </c>
      <c r="E2443" s="172">
        <f>_xll.qlInterestRateIndexValueDate(IndexON,D2443)</f>
        <v>56528</v>
      </c>
      <c r="F2443" s="188">
        <f>IFERROR(_xll.qlIndexFixing(IndexON,D2443,TRUE,_xll.ohTrigger(RecalcTrigger,TriggerON)),NA())</f>
        <v>1.556661081842825E-2</v>
      </c>
      <c r="H2443" s="42">
        <f>_xll.qlCalendarAdvance(Calendar,$H2442,B2443,"f",FALSE)</f>
        <v>56528</v>
      </c>
      <c r="I2443" s="172">
        <f>_xll.qlInterestRateIndexValueDate(Index1M,$H2443)</f>
        <v>56528</v>
      </c>
      <c r="J2443" s="177">
        <f>IFERROR(_xll.qlIndexFixing(Index1M,$H2443,TRUE,_xll.ohTrigger(RecalcTrigger,Trigger1M)),NA())</f>
        <v>1.5857727418114542E-2</v>
      </c>
      <c r="K2443" s="44">
        <f>IFERROR(_xll.qlIndexFixing(Index3M,H2443,TRUE,_xll.ohTrigger(RecalcTrigger,Trigger3M)),NA())</f>
        <v>1.6250758436543503E-2</v>
      </c>
      <c r="L2443" s="44">
        <f>IFERROR(_xll.qlIndexFixing(Index6M,$H2443,TRUE,_xll.ohTrigger(RecalcTrigger,Trigger6M)),NA())</f>
        <v>1.6359428914999776E-2</v>
      </c>
      <c r="M2443" s="178">
        <f>IFERROR(_xll.qlIndexFixing(Index1Y,$H2443,TRUE,_xll.ohTrigger(RecalcTrigger,Trigger1Y)),NA())</f>
        <v>1.6545295365405943E-2</v>
      </c>
      <c r="N2443" s="177">
        <f>IFERROR(_xll.qlIndexFixing(ONIndex1M,I2443,TRUE,_xll.ohTrigger(RecalcTrigger,Trigger1M)),NA())</f>
        <v>1.585577440300745E-2</v>
      </c>
      <c r="O2443" s="44">
        <f>IFERROR(_xll.qlIndexFixing(ONIndex3M,I2443,TRUE,_xll.ohTrigger(RecalcTrigger,Trigger3M)),NA())</f>
        <v>1.6238127773030575E-2</v>
      </c>
      <c r="P2443" s="44">
        <f>IFERROR(_xll.qlIndexFixing(ONIndex6M,I2443,TRUE,_xll.ohTrigger(RecalcTrigger,Trigger6M)),NA())</f>
        <v>1.6336087075204953E-2</v>
      </c>
      <c r="Q2443" s="178">
        <f>IFERROR(_xll.qlIndexFixing(ONIndex1Y,I2443,TRUE,_xll.ohTrigger(RecalcTrigger,Trigger1Y)),NA())</f>
        <v>1.6501121042337141E-2</v>
      </c>
    </row>
    <row r="2444" spans="2:17" x14ac:dyDescent="0.2">
      <c r="B2444" s="39" t="s">
        <v>42</v>
      </c>
      <c r="D2444" s="42">
        <f>_xll.qlCalendarAdvance(Calendar,$D2443,B2444,"f",FALSE)</f>
        <v>56535</v>
      </c>
      <c r="E2444" s="172">
        <f>_xll.qlInterestRateIndexValueDate(IndexON,D2444)</f>
        <v>56535</v>
      </c>
      <c r="F2444" s="188">
        <f>IFERROR(_xll.qlIndexFixing(IndexON,D2444,TRUE,_xll.ohTrigger(RecalcTrigger,TriggerON)),NA())</f>
        <v>1.5563295185904158E-2</v>
      </c>
      <c r="H2444" s="42">
        <f>_xll.qlCalendarAdvance(Calendar,$H2443,B2444,"f",FALSE)</f>
        <v>56535</v>
      </c>
      <c r="I2444" s="172">
        <f>_xll.qlInterestRateIndexValueDate(Index1M,$H2444)</f>
        <v>56535</v>
      </c>
      <c r="J2444" s="177">
        <f>IFERROR(_xll.qlIndexFixing(Index1M,$H2444,TRUE,_xll.ohTrigger(RecalcTrigger,Trigger1M)),NA())</f>
        <v>1.5853825476494374E-2</v>
      </c>
      <c r="K2444" s="44">
        <f>IFERROR(_xll.qlIndexFixing(Index3M,H2444,TRUE,_xll.ohTrigger(RecalcTrigger,Trigger3M)),NA())</f>
        <v>1.6247666653824069E-2</v>
      </c>
      <c r="L2444" s="44">
        <f>IFERROR(_xll.qlIndexFixing(Index6M,$H2444,TRUE,_xll.ohTrigger(RecalcTrigger,Trigger6M)),NA())</f>
        <v>1.6356152127534582E-2</v>
      </c>
      <c r="M2444" s="178">
        <f>IFERROR(_xll.qlIndexFixing(Index1Y,$H2444,TRUE,_xll.ohTrigger(RecalcTrigger,Trigger1Y)),NA())</f>
        <v>1.654183544689336E-2</v>
      </c>
      <c r="N2444" s="177">
        <f>IFERROR(_xll.qlIndexFixing(ONIndex1M,I2444,TRUE,_xll.ohTrigger(RecalcTrigger,Trigger1M)),NA())</f>
        <v>1.5851859290757497E-2</v>
      </c>
      <c r="O2444" s="44">
        <f>IFERROR(_xll.qlIndexFixing(ONIndex3M,I2444,TRUE,_xll.ohTrigger(RecalcTrigger,Trigger3M)),NA())</f>
        <v>1.6234978407843048E-2</v>
      </c>
      <c r="P2444" s="44">
        <f>IFERROR(_xll.qlIndexFixing(ONIndex6M,I2444,TRUE,_xll.ohTrigger(RecalcTrigger,Trigger6M)),NA())</f>
        <v>1.6332703975218132E-2</v>
      </c>
      <c r="Q2444" s="178">
        <f>IFERROR(_xll.qlIndexFixing(ONIndex1Y,I2444,TRUE,_xll.ohTrigger(RecalcTrigger,Trigger1Y)),NA())</f>
        <v>1.6497461534414892E-2</v>
      </c>
    </row>
    <row r="2445" spans="2:17" x14ac:dyDescent="0.2">
      <c r="B2445" s="39" t="s">
        <v>42</v>
      </c>
      <c r="D2445" s="42">
        <f>_xll.qlCalendarAdvance(Calendar,$D2444,B2445,"f",FALSE)</f>
        <v>56542</v>
      </c>
      <c r="E2445" s="172">
        <f>_xll.qlInterestRateIndexValueDate(IndexON,D2445)</f>
        <v>56542</v>
      </c>
      <c r="F2445" s="188">
        <f>IFERROR(_xll.qlIndexFixing(IndexON,D2445,TRUE,_xll.ohTrigger(RecalcTrigger,TriggerON)),NA())</f>
        <v>1.5559988890965215E-2</v>
      </c>
      <c r="H2445" s="42">
        <f>_xll.qlCalendarAdvance(Calendar,$H2444,B2445,"f",FALSE)</f>
        <v>56542</v>
      </c>
      <c r="I2445" s="172">
        <f>_xll.qlInterestRateIndexValueDate(Index1M,$H2445)</f>
        <v>56542</v>
      </c>
      <c r="J2445" s="177">
        <f>IFERROR(_xll.qlIndexFixing(Index1M,$H2445,TRUE,_xll.ohTrigger(RecalcTrigger,Trigger1M)),NA())</f>
        <v>1.5849932063413549E-2</v>
      </c>
      <c r="K2445" s="44">
        <f>IFERROR(_xll.qlIndexFixing(Index3M,H2445,TRUE,_xll.ohTrigger(RecalcTrigger,Trigger3M)),NA())</f>
        <v>1.6244585695132312E-2</v>
      </c>
      <c r="L2445" s="44">
        <f>IFERROR(_xll.qlIndexFixing(Index6M,$H2445,TRUE,_xll.ohTrigger(RecalcTrigger,Trigger6M)),NA())</f>
        <v>1.6352885690969061E-2</v>
      </c>
      <c r="M2445" s="178">
        <f>IFERROR(_xll.qlIndexFixing(Index1Y,$H2445,TRUE,_xll.ohTrigger(RecalcTrigger,Trigger1Y)),NA())</f>
        <v>1.653838591124579E-2</v>
      </c>
      <c r="N2445" s="177">
        <f>IFERROR(_xll.qlIndexFixing(ONIndex1M,I2445,TRUE,_xll.ohTrigger(RecalcTrigger,Trigger1M)),NA())</f>
        <v>1.5847952694688638E-2</v>
      </c>
      <c r="O2445" s="44">
        <f>IFERROR(_xll.qlIndexFixing(ONIndex3M,I2445,TRUE,_xll.ohTrigger(RecalcTrigger,Trigger3M)),NA())</f>
        <v>1.6231839820514127E-2</v>
      </c>
      <c r="P2445" s="44">
        <f>IFERROR(_xll.qlIndexFixing(ONIndex6M,I2445,TRUE,_xll.ohTrigger(RecalcTrigger,Trigger6M)),NA())</f>
        <v>1.6329331137716618E-2</v>
      </c>
      <c r="Q2445" s="178">
        <f>IFERROR(_xll.qlIndexFixing(ONIndex1Y,I2445,TRUE,_xll.ohTrigger(RecalcTrigger,Trigger1Y)),NA())</f>
        <v>1.6493811856271856E-2</v>
      </c>
    </row>
    <row r="2446" spans="2:17" x14ac:dyDescent="0.2">
      <c r="B2446" s="39" t="s">
        <v>42</v>
      </c>
      <c r="D2446" s="42">
        <f>_xll.qlCalendarAdvance(Calendar,$D2445,B2446,"f",FALSE)</f>
        <v>56549</v>
      </c>
      <c r="E2446" s="172">
        <f>_xll.qlInterestRateIndexValueDate(IndexON,D2446)</f>
        <v>56549</v>
      </c>
      <c r="F2446" s="188">
        <f>IFERROR(_xll.qlIndexFixing(IndexON,D2446,TRUE,_xll.ohTrigger(RecalcTrigger,TriggerON)),NA())</f>
        <v>1.5556691933530375E-2</v>
      </c>
      <c r="H2446" s="42">
        <f>_xll.qlCalendarAdvance(Calendar,$H2445,B2446,"f",FALSE)</f>
        <v>56549</v>
      </c>
      <c r="I2446" s="172">
        <f>_xll.qlInterestRateIndexValueDate(Index1M,$H2446)</f>
        <v>56549</v>
      </c>
      <c r="J2446" s="177">
        <f>IFERROR(_xll.qlIndexFixing(Index1M,$H2446,TRUE,_xll.ohTrigger(RecalcTrigger,Trigger1M)),NA())</f>
        <v>1.584604717886684E-2</v>
      </c>
      <c r="K2446" s="44">
        <f>IFERROR(_xll.qlIndexFixing(Index3M,H2446,TRUE,_xll.ohTrigger(RecalcTrigger,Trigger3M)),NA())</f>
        <v>1.6241515560445327E-2</v>
      </c>
      <c r="L2446" s="44">
        <f>IFERROR(_xll.qlIndexFixing(Index6M,$H2446,TRUE,_xll.ohTrigger(RecalcTrigger,Trigger6M)),NA())</f>
        <v>1.634962960525289E-2</v>
      </c>
      <c r="M2446" s="178">
        <f>IFERROR(_xll.qlIndexFixing(Index1Y,$H2446,TRUE,_xll.ohTrigger(RecalcTrigger,Trigger1Y)),NA())</f>
        <v>1.6534946979561482E-2</v>
      </c>
      <c r="N2446" s="177">
        <f>IFERROR(_xll.qlIndexFixing(ONIndex1M,I2446,TRUE,_xll.ohTrigger(RecalcTrigger,Trigger1M)),NA())</f>
        <v>1.5844054614800873E-2</v>
      </c>
      <c r="O2446" s="44">
        <f>IFERROR(_xll.qlIndexFixing(ONIndex3M,I2446,TRUE,_xll.ohTrigger(RecalcTrigger,Trigger3M)),NA())</f>
        <v>1.622871201128695E-2</v>
      </c>
      <c r="P2446" s="44">
        <f>IFERROR(_xll.qlIndexFixing(ONIndex6M,I2446,TRUE,_xll.ohTrigger(RecalcTrigger,Trigger6M)),NA())</f>
        <v>1.632596856270041E-2</v>
      </c>
      <c r="Q2446" s="178">
        <f>IFERROR(_xll.qlIndexFixing(ONIndex1Y,I2446,TRUE,_xll.ohTrigger(RecalcTrigger,Trigger1Y)),NA())</f>
        <v>1.6490172007989079E-2</v>
      </c>
    </row>
    <row r="2447" spans="2:17" x14ac:dyDescent="0.2">
      <c r="B2447" s="39" t="s">
        <v>42</v>
      </c>
      <c r="D2447" s="42">
        <f>_xll.qlCalendarAdvance(Calendar,$D2446,B2447,"f",FALSE)</f>
        <v>56556</v>
      </c>
      <c r="E2447" s="172">
        <f>_xll.qlInterestRateIndexValueDate(IndexON,D2447)</f>
        <v>56556</v>
      </c>
      <c r="F2447" s="188">
        <f>IFERROR(_xll.qlIndexFixing(IndexON,D2447,TRUE,_xll.ohTrigger(RecalcTrigger,TriggerON)),NA())</f>
        <v>1.5553404313680685E-2</v>
      </c>
      <c r="H2447" s="42">
        <f>_xll.qlCalendarAdvance(Calendar,$H2446,B2447,"f",FALSE)</f>
        <v>56556</v>
      </c>
      <c r="I2447" s="172">
        <f>_xll.qlInterestRateIndexValueDate(Index1M,$H2447)</f>
        <v>56556</v>
      </c>
      <c r="J2447" s="177">
        <f>IFERROR(_xll.qlIndexFixing(Index1M,$H2447,TRUE,_xll.ohTrigger(RecalcTrigger,Trigger1M)),NA())</f>
        <v>1.584210332683848E-2</v>
      </c>
      <c r="K2447" s="44">
        <f>IFERROR(_xll.qlIndexFixing(Index3M,H2447,TRUE,_xll.ohTrigger(RecalcTrigger,Trigger3M)),NA())</f>
        <v>1.6238456249738447E-2</v>
      </c>
      <c r="L2447" s="44">
        <f>IFERROR(_xll.qlIndexFixing(Index6M,$H2447,TRUE,_xll.ohTrigger(RecalcTrigger,Trigger6M)),NA())</f>
        <v>1.6346383870336201E-2</v>
      </c>
      <c r="M2447" s="178">
        <f>IFERROR(_xll.qlIndexFixing(Index1Y,$H2447,TRUE,_xll.ohTrigger(RecalcTrigger,Trigger1Y)),NA())</f>
        <v>1.6531518872935136E-2</v>
      </c>
      <c r="N2447" s="177">
        <f>IFERROR(_xll.qlIndexFixing(ONIndex1M,I2447,TRUE,_xll.ohTrigger(RecalcTrigger,Trigger1M)),NA())</f>
        <v>1.5840165051094202E-2</v>
      </c>
      <c r="O2447" s="44">
        <f>IFERROR(_xll.qlIndexFixing(ONIndex3M,I2447,TRUE,_xll.ohTrigger(RecalcTrigger,Trigger3M)),NA())</f>
        <v>1.6225594980080471E-2</v>
      </c>
      <c r="P2447" s="44">
        <f>IFERROR(_xll.qlIndexFixing(ONIndex6M,I2447,TRUE,_xll.ohTrigger(RecalcTrigger,Trigger6M)),NA())</f>
        <v>1.6322616249926369E-2</v>
      </c>
      <c r="Q2447" s="178">
        <f>IFERROR(_xll.qlIndexFixing(ONIndex1Y,I2447,TRUE,_xll.ohTrigger(RecalcTrigger,Trigger1Y)),NA())</f>
        <v>1.6486541989485515E-2</v>
      </c>
    </row>
    <row r="2448" spans="2:17" x14ac:dyDescent="0.2">
      <c r="B2448" s="39" t="s">
        <v>42</v>
      </c>
      <c r="D2448" s="42">
        <f>_xll.qlCalendarAdvance(Calendar,$D2447,B2448,"f",FALSE)</f>
        <v>56563</v>
      </c>
      <c r="E2448" s="172">
        <f>_xll.qlInterestRateIndexValueDate(IndexON,D2448)</f>
        <v>56563</v>
      </c>
      <c r="F2448" s="188">
        <f>IFERROR(_xll.qlIndexFixing(IndexON,D2448,TRUE,_xll.ohTrigger(RecalcTrigger,TriggerON)),NA())</f>
        <v>1.5550126031254052E-2</v>
      </c>
      <c r="H2448" s="42">
        <f>_xll.qlCalendarAdvance(Calendar,$H2447,B2448,"f",FALSE)</f>
        <v>56563</v>
      </c>
      <c r="I2448" s="172">
        <f>_xll.qlInterestRateIndexValueDate(Index1M,$H2448)</f>
        <v>56563</v>
      </c>
      <c r="J2448" s="177">
        <f>IFERROR(_xll.qlIndexFixing(Index1M,$H2448,TRUE,_xll.ohTrigger(RecalcTrigger,Trigger1M)),NA())</f>
        <v>1.5838235057923221E-2</v>
      </c>
      <c r="K2448" s="44">
        <f>IFERROR(_xll.qlIndexFixing(Index3M,H2448,TRUE,_xll.ohTrigger(RecalcTrigger,Trigger3M)),NA())</f>
        <v>1.6235407762985248E-2</v>
      </c>
      <c r="L2448" s="44">
        <f>IFERROR(_xll.qlIndexFixing(Index6M,$H2448,TRUE,_xll.ohTrigger(RecalcTrigger,Trigger6M)),NA())</f>
        <v>1.6343011145168958E-2</v>
      </c>
      <c r="M2448" s="178">
        <f>IFERROR(_xll.qlIndexFixing(Index1Y,$H2448,TRUE,_xll.ohTrigger(RecalcTrigger,Trigger1Y)),NA())</f>
        <v>1.6528101812459006E-2</v>
      </c>
      <c r="N2448" s="177">
        <f>IFERROR(_xll.qlIndexFixing(ONIndex1M,I2448,TRUE,_xll.ohTrigger(RecalcTrigger,Trigger1M)),NA())</f>
        <v>1.5836284003568624E-2</v>
      </c>
      <c r="O2448" s="44">
        <f>IFERROR(_xll.qlIndexFixing(ONIndex3M,I2448,TRUE,_xll.ohTrigger(RecalcTrigger,Trigger3M)),NA())</f>
        <v>1.622248872689469E-2</v>
      </c>
      <c r="P2448" s="44">
        <f>IFERROR(_xll.qlIndexFixing(ONIndex6M,I2448,TRUE,_xll.ohTrigger(RecalcTrigger,Trigger6M)),NA())</f>
        <v>1.6319274199718681E-2</v>
      </c>
      <c r="Q2448" s="178">
        <f>IFERROR(_xll.qlIndexFixing(ONIndex1Y,I2448,TRUE,_xll.ohTrigger(RecalcTrigger,Trigger1Y)),NA())</f>
        <v>1.6482921800680117E-2</v>
      </c>
    </row>
    <row r="2449" spans="2:17" x14ac:dyDescent="0.2">
      <c r="B2449" s="39" t="s">
        <v>42</v>
      </c>
      <c r="D2449" s="42">
        <f>_xll.qlCalendarAdvance(Calendar,$D2448,B2449,"f",FALSE)</f>
        <v>56570</v>
      </c>
      <c r="E2449" s="172">
        <f>_xll.qlInterestRateIndexValueDate(IndexON,D2449)</f>
        <v>56570</v>
      </c>
      <c r="F2449" s="188">
        <f>IFERROR(_xll.qlIndexFixing(IndexON,D2449,TRUE,_xll.ohTrigger(RecalcTrigger,TriggerON)),NA())</f>
        <v>1.5546857086331523E-2</v>
      </c>
      <c r="H2449" s="42">
        <f>_xll.qlCalendarAdvance(Calendar,$H2448,B2449,"f",FALSE)</f>
        <v>56570</v>
      </c>
      <c r="I2449" s="172">
        <f>_xll.qlInterestRateIndexValueDate(Index1M,$H2449)</f>
        <v>56570</v>
      </c>
      <c r="J2449" s="177">
        <f>IFERROR(_xll.qlIndexFixing(Index1M,$H2449,TRUE,_xll.ohTrigger(RecalcTrigger,Trigger1M)),NA())</f>
        <v>1.583437531711096E-2</v>
      </c>
      <c r="K2449" s="44">
        <f>IFERROR(_xll.qlIndexFixing(Index3M,H2449,TRUE,_xll.ohTrigger(RecalcTrigger,Trigger3M)),NA())</f>
        <v>1.6232370100161937E-2</v>
      </c>
      <c r="L2449" s="44">
        <f>IFERROR(_xll.qlIndexFixing(Index6M,$H2449,TRUE,_xll.ohTrigger(RecalcTrigger,Trigger6M)),NA())</f>
        <v>1.6339785516208974E-2</v>
      </c>
      <c r="M2449" s="178">
        <f>IFERROR(_xll.qlIndexFixing(Index1Y,$H2449,TRUE,_xll.ohTrigger(RecalcTrigger,Trigger1Y)),NA())</f>
        <v>1.6524696019222906E-2</v>
      </c>
      <c r="N2449" s="177">
        <f>IFERROR(_xll.qlIndexFixing(ONIndex1M,I2449,TRUE,_xll.ohTrigger(RecalcTrigger,Trigger1M)),NA())</f>
        <v>1.5832411472305186E-2</v>
      </c>
      <c r="O2449" s="44">
        <f>IFERROR(_xll.qlIndexFixing(ONIndex3M,I2449,TRUE,_xll.ohTrigger(RecalcTrigger,Trigger3M)),NA())</f>
        <v>1.6219393251729608E-2</v>
      </c>
      <c r="P2449" s="44">
        <f>IFERROR(_xll.qlIndexFixing(ONIndex6M,I2449,TRUE,_xll.ohTrigger(RecalcTrigger,Trigger6M)),NA())</f>
        <v>1.6315942411834206E-2</v>
      </c>
      <c r="Q2449" s="178">
        <f>IFERROR(_xll.qlIndexFixing(ONIndex1Y,I2449,TRUE,_xll.ohTrigger(RecalcTrigger,Trigger1Y)),NA())</f>
        <v>1.6479311441816025E-2</v>
      </c>
    </row>
    <row r="2450" spans="2:17" x14ac:dyDescent="0.2">
      <c r="B2450" s="39" t="s">
        <v>42</v>
      </c>
      <c r="D2450" s="42">
        <f>_xll.qlCalendarAdvance(Calendar,$D2449,B2450,"f",FALSE)</f>
        <v>56577</v>
      </c>
      <c r="E2450" s="172">
        <f>_xll.qlInterestRateIndexValueDate(IndexON,D2450)</f>
        <v>56577</v>
      </c>
      <c r="F2450" s="188">
        <f>IFERROR(_xll.qlIndexFixing(IndexON,D2450,TRUE,_xll.ohTrigger(RecalcTrigger,TriggerON)),NA())</f>
        <v>1.5543597479075189E-2</v>
      </c>
      <c r="H2450" s="42">
        <f>_xll.qlCalendarAdvance(Calendar,$H2449,B2450,"f",FALSE)</f>
        <v>56577</v>
      </c>
      <c r="I2450" s="172">
        <f>_xll.qlInterestRateIndexValueDate(Index1M,$H2450)</f>
        <v>56577</v>
      </c>
      <c r="J2450" s="177">
        <f>IFERROR(_xll.qlIndexFixing(Index1M,$H2450,TRUE,_xll.ohTrigger(RecalcTrigger,Trigger1M)),NA())</f>
        <v>1.5830524104382793E-2</v>
      </c>
      <c r="K2450" s="44">
        <f>IFERROR(_xll.qlIndexFixing(Index3M,H2450,TRUE,_xll.ohTrigger(RecalcTrigger,Trigger3M)),NA())</f>
        <v>1.6229343261242975E-2</v>
      </c>
      <c r="L2450" s="44">
        <f>IFERROR(_xll.qlIndexFixing(Index6M,$H2450,TRUE,_xll.ohTrigger(RecalcTrigger,Trigger6M)),NA())</f>
        <v>1.6336570237413389E-2</v>
      </c>
      <c r="M2450" s="178">
        <f>IFERROR(_xll.qlIndexFixing(Index1Y,$H2450,TRUE,_xll.ohTrigger(RecalcTrigger,Trigger1Y)),NA())</f>
        <v>1.6521301714313763E-2</v>
      </c>
      <c r="N2450" s="177">
        <f>IFERROR(_xll.qlIndexFixing(ONIndex1M,I2450,TRUE,_xll.ohTrigger(RecalcTrigger,Trigger1M)),NA())</f>
        <v>1.5828547457222841E-2</v>
      </c>
      <c r="O2450" s="44">
        <f>IFERROR(_xll.qlIndexFixing(ONIndex3M,I2450,TRUE,_xll.ohTrigger(RecalcTrigger,Trigger3M)),NA())</f>
        <v>1.6216308554585224E-2</v>
      </c>
      <c r="P2450" s="44">
        <f>IFERROR(_xll.qlIndexFixing(ONIndex6M,I2450,TRUE,_xll.ohTrigger(RecalcTrigger,Trigger6M)),NA())</f>
        <v>1.631262088635399E-2</v>
      </c>
      <c r="Q2450" s="178">
        <f>IFERROR(_xll.qlIndexFixing(ONIndex1Y,I2450,TRUE,_xll.ohTrigger(RecalcTrigger,Trigger1Y)),NA())</f>
        <v>1.6475710912812191E-2</v>
      </c>
    </row>
    <row r="2451" spans="2:17" x14ac:dyDescent="0.2">
      <c r="B2451" s="39" t="s">
        <v>42</v>
      </c>
      <c r="D2451" s="42">
        <f>_xll.qlCalendarAdvance(Calendar,$D2450,B2451,"f",FALSE)</f>
        <v>56584</v>
      </c>
      <c r="E2451" s="172">
        <f>_xll.qlInterestRateIndexValueDate(IndexON,D2451)</f>
        <v>56584</v>
      </c>
      <c r="F2451" s="188">
        <f>IFERROR(_xll.qlIndexFixing(IndexON,D2451,TRUE,_xll.ohTrigger(RecalcTrigger,TriggerON)),NA())</f>
        <v>1.5540347209160865E-2</v>
      </c>
      <c r="H2451" s="42">
        <f>_xll.qlCalendarAdvance(Calendar,$H2450,B2451,"f",FALSE)</f>
        <v>56584</v>
      </c>
      <c r="I2451" s="172">
        <f>_xll.qlInterestRateIndexValueDate(Index1M,$H2451)</f>
        <v>56584</v>
      </c>
      <c r="J2451" s="177">
        <f>IFERROR(_xll.qlIndexFixing(Index1M,$H2451,TRUE,_xll.ohTrigger(RecalcTrigger,Trigger1M)),NA())</f>
        <v>1.5826958741444103E-2</v>
      </c>
      <c r="K2451" s="44">
        <f>IFERROR(_xll.qlIndexFixing(Index3M,H2451,TRUE,_xll.ohTrigger(RecalcTrigger,Trigger3M)),NA())</f>
        <v>1.6226033705541258E-2</v>
      </c>
      <c r="L2451" s="44">
        <f>IFERROR(_xll.qlIndexFixing(Index6M,$H2451,TRUE,_xll.ohTrigger(RecalcTrigger,Trigger6M)),NA())</f>
        <v>1.6333504437671637E-2</v>
      </c>
      <c r="M2451" s="178">
        <f>IFERROR(_xll.qlIndexFixing(Index1Y,$H2451,TRUE,_xll.ohTrigger(RecalcTrigger,Trigger1Y)),NA())</f>
        <v>1.6517919118815838E-2</v>
      </c>
      <c r="N2451" s="177">
        <f>IFERROR(_xll.qlIndexFixing(ONIndex1M,I2451,TRUE,_xll.ohTrigger(RecalcTrigger,Trigger1M)),NA())</f>
        <v>1.5824691958402637E-2</v>
      </c>
      <c r="O2451" s="44">
        <f>IFERROR(_xll.qlIndexFixing(ONIndex3M,I2451,TRUE,_xll.ohTrigger(RecalcTrigger,Trigger3M)),NA())</f>
        <v>1.6213234635380491E-2</v>
      </c>
      <c r="P2451" s="44">
        <f>IFERROR(_xll.qlIndexFixing(ONIndex6M,I2451,TRUE,_xll.ohTrigger(RecalcTrigger,Trigger6M)),NA())</f>
        <v>1.6309309623278034E-2</v>
      </c>
      <c r="Q2451" s="178">
        <f>IFERROR(_xll.qlIndexFixing(ONIndex1Y,I2451,TRUE,_xll.ohTrigger(RecalcTrigger,Trigger1Y)),NA())</f>
        <v>1.6472120213425478E-2</v>
      </c>
    </row>
    <row r="2452" spans="2:17" x14ac:dyDescent="0.2">
      <c r="B2452" s="39" t="s">
        <v>42</v>
      </c>
      <c r="D2452" s="42">
        <f>_xll.qlCalendarAdvance(Calendar,$D2451,B2452,"f",FALSE)</f>
        <v>56591</v>
      </c>
      <c r="E2452" s="172">
        <f>_xll.qlInterestRateIndexValueDate(IndexON,D2452)</f>
        <v>56591</v>
      </c>
      <c r="F2452" s="188">
        <f>IFERROR(_xll.qlIndexFixing(IndexON,D2452,TRUE,_xll.ohTrigger(RecalcTrigger,TriggerON)),NA())</f>
        <v>1.5537106276831691E-2</v>
      </c>
      <c r="H2452" s="42">
        <f>_xll.qlCalendarAdvance(Calendar,$H2451,B2452,"f",FALSE)</f>
        <v>56591</v>
      </c>
      <c r="I2452" s="172">
        <f>_xll.qlInterestRateIndexValueDate(Index1M,$H2452)</f>
        <v>56591</v>
      </c>
      <c r="J2452" s="177">
        <f>IFERROR(_xll.qlIndexFixing(Index1M,$H2452,TRUE,_xll.ohTrigger(RecalcTrigger,Trigger1M)),NA())</f>
        <v>1.5822916970332421E-2</v>
      </c>
      <c r="K2452" s="44">
        <f>IFERROR(_xll.qlIndexFixing(Index3M,H2452,TRUE,_xll.ohTrigger(RecalcTrigger,Trigger3M)),NA())</f>
        <v>1.6223027234856038E-2</v>
      </c>
      <c r="L2452" s="44">
        <f>IFERROR(_xll.qlIndexFixing(Index6M,$H2452,TRUE,_xll.ohTrigger(RecalcTrigger,Trigger6M)),NA())</f>
        <v>1.6330310456008676E-2</v>
      </c>
      <c r="M2452" s="178">
        <f>IFERROR(_xll.qlIndexFixing(Index1Y,$H2452,TRUE,_xll.ohTrigger(RecalcTrigger,Trigger1Y)),NA())</f>
        <v>1.6514548453811617E-2</v>
      </c>
      <c r="N2452" s="177">
        <f>IFERROR(_xll.qlIndexFixing(ONIndex1M,I2452,TRUE,_xll.ohTrigger(RecalcTrigger,Trigger1M)),NA())</f>
        <v>1.582084497568248E-2</v>
      </c>
      <c r="O2452" s="44">
        <f>IFERROR(_xll.qlIndexFixing(ONIndex3M,I2452,TRUE,_xll.ohTrigger(RecalcTrigger,Trigger3M)),NA())</f>
        <v>1.6210171494196457E-2</v>
      </c>
      <c r="P2452" s="44">
        <f>IFERROR(_xll.qlIndexFixing(ONIndex6M,I2452,TRUE,_xll.ohTrigger(RecalcTrigger,Trigger6M)),NA())</f>
        <v>1.6306008622525292E-2</v>
      </c>
      <c r="Q2452" s="178">
        <f>IFERROR(_xll.qlIndexFixing(ONIndex1Y,I2452,TRUE,_xll.ohTrigger(RecalcTrigger,Trigger1Y)),NA())</f>
        <v>1.6468539343899025E-2</v>
      </c>
    </row>
    <row r="2453" spans="2:17" x14ac:dyDescent="0.2">
      <c r="B2453" s="39" t="s">
        <v>42</v>
      </c>
      <c r="D2453" s="42">
        <f>_xll.qlCalendarAdvance(Calendar,$D2452,B2453,"f",FALSE)</f>
        <v>56598</v>
      </c>
      <c r="E2453" s="172">
        <f>_xll.qlInterestRateIndexValueDate(IndexON,D2453)</f>
        <v>56598</v>
      </c>
      <c r="F2453" s="188">
        <f>IFERROR(_xll.qlIndexFixing(IndexON,D2453,TRUE,_xll.ohTrigger(RecalcTrigger,TriggerON)),NA())</f>
        <v>1.5533874682006621E-2</v>
      </c>
      <c r="H2453" s="42">
        <f>_xll.qlCalendarAdvance(Calendar,$H2452,B2453,"f",FALSE)</f>
        <v>56598</v>
      </c>
      <c r="I2453" s="172">
        <f>_xll.qlInterestRateIndexValueDate(Index1M,$H2453)</f>
        <v>56598</v>
      </c>
      <c r="J2453" s="177">
        <f>IFERROR(_xll.qlIndexFixing(Index1M,$H2453,TRUE,_xll.ohTrigger(RecalcTrigger,Trigger1M)),NA())</f>
        <v>1.5819091785291839E-2</v>
      </c>
      <c r="K2453" s="44">
        <f>IFERROR(_xll.qlIndexFixing(Index3M,H2453,TRUE,_xll.ohTrigger(RecalcTrigger,Trigger3M)),NA())</f>
        <v>1.6220031586994799E-2</v>
      </c>
      <c r="L2453" s="44">
        <f>IFERROR(_xll.qlIndexFixing(Index6M,$H2453,TRUE,_xll.ohTrigger(RecalcTrigger,Trigger6M)),NA())</f>
        <v>1.6327126824848173E-2</v>
      </c>
      <c r="M2453" s="178">
        <f>IFERROR(_xll.qlIndexFixing(Index1Y,$H2453,TRUE,_xll.ohTrigger(RecalcTrigger,Trigger1Y)),NA())</f>
        <v>1.6511189940380477E-2</v>
      </c>
      <c r="N2453" s="177">
        <f>IFERROR(_xll.qlIndexFixing(ONIndex1M,I2453,TRUE,_xll.ohTrigger(RecalcTrigger,Trigger1M)),NA())</f>
        <v>1.5817006509224463E-2</v>
      </c>
      <c r="O2453" s="44">
        <f>IFERROR(_xll.qlIndexFixing(ONIndex3M,I2453,TRUE,_xll.ohTrigger(RecalcTrigger,Trigger3M)),NA())</f>
        <v>1.6207119131033121E-2</v>
      </c>
      <c r="P2453" s="44">
        <f>IFERROR(_xll.qlIndexFixing(ONIndex6M,I2453,TRUE,_xll.ohTrigger(RecalcTrigger,Trigger6M)),NA())</f>
        <v>1.6302717884338902E-2</v>
      </c>
      <c r="Q2453" s="178">
        <f>IFERROR(_xll.qlIndexFixing(ONIndex1Y,I2453,TRUE,_xll.ohTrigger(RecalcTrigger,Trigger1Y)),NA())</f>
        <v>1.646496830423283E-2</v>
      </c>
    </row>
    <row r="2454" spans="2:17" x14ac:dyDescent="0.2">
      <c r="B2454" s="39" t="s">
        <v>42</v>
      </c>
      <c r="D2454" s="42">
        <f>_xll.qlCalendarAdvance(Calendar,$D2453,B2454,"f",FALSE)</f>
        <v>56605</v>
      </c>
      <c r="E2454" s="172">
        <f>_xll.qlInterestRateIndexValueDate(IndexON,D2454)</f>
        <v>56605</v>
      </c>
      <c r="F2454" s="188">
        <f>IFERROR(_xll.qlIndexFixing(IndexON,D2454,TRUE,_xll.ohTrigger(RecalcTrigger,TriggerON)),NA())</f>
        <v>1.55306524247667E-2</v>
      </c>
      <c r="H2454" s="42">
        <f>_xll.qlCalendarAdvance(Calendar,$H2453,B2454,"f",FALSE)</f>
        <v>56605</v>
      </c>
      <c r="I2454" s="172">
        <f>_xll.qlInterestRateIndexValueDate(Index1M,$H2454)</f>
        <v>56605</v>
      </c>
      <c r="J2454" s="177">
        <f>IFERROR(_xll.qlIndexFixing(Index1M,$H2454,TRUE,_xll.ohTrigger(RecalcTrigger,Trigger1M)),NA())</f>
        <v>1.581527512871217E-2</v>
      </c>
      <c r="K2454" s="44">
        <f>IFERROR(_xll.qlIndexFixing(Index3M,H2454,TRUE,_xll.ohTrigger(RecalcTrigger,Trigger3M)),NA())</f>
        <v>1.6217046761935028E-2</v>
      </c>
      <c r="L2454" s="44">
        <f>IFERROR(_xll.qlIndexFixing(Index6M,$H2454,TRUE,_xll.ohTrigger(RecalcTrigger,Trigger6M)),NA())</f>
        <v>1.6323953544141588E-2</v>
      </c>
      <c r="M2454" s="178">
        <f>IFERROR(_xll.qlIndexFixing(Index1Y,$H2454,TRUE,_xll.ohTrigger(RecalcTrigger,Trigger1Y)),NA())</f>
        <v>1.6507843799599353E-2</v>
      </c>
      <c r="N2454" s="177">
        <f>IFERROR(_xll.qlIndexFixing(ONIndex1M,I2454,TRUE,_xll.ohTrigger(RecalcTrigger,Trigger1M)),NA())</f>
        <v>1.5813176558866493E-2</v>
      </c>
      <c r="O2454" s="44">
        <f>IFERROR(_xll.qlIndexFixing(ONIndex3M,I2454,TRUE,_xll.ohTrigger(RecalcTrigger,Trigger3M)),NA())</f>
        <v>1.6204077545890483E-2</v>
      </c>
      <c r="P2454" s="44">
        <f>IFERROR(_xll.qlIndexFixing(ONIndex6M,I2454,TRUE,_xll.ohTrigger(RecalcTrigger,Trigger6M)),NA())</f>
        <v>1.6299437408475725E-2</v>
      </c>
      <c r="Q2454" s="178">
        <f>IFERROR(_xll.qlIndexFixing(ONIndex1Y,I2454,TRUE,_xll.ohTrigger(RecalcTrigger,Trigger1Y)),NA())</f>
        <v>1.6461407094345848E-2</v>
      </c>
    </row>
    <row r="2455" spans="2:17" x14ac:dyDescent="0.2">
      <c r="B2455" s="39" t="s">
        <v>42</v>
      </c>
      <c r="D2455" s="42">
        <f>_xll.qlCalendarAdvance(Calendar,$D2454,B2455,"f",FALSE)</f>
        <v>56612</v>
      </c>
      <c r="E2455" s="172">
        <f>_xll.qlInterestRateIndexValueDate(IndexON,D2455)</f>
        <v>56612</v>
      </c>
      <c r="F2455" s="188">
        <f>IFERROR(_xll.qlIndexFixing(IndexON,D2455,TRUE,_xll.ohTrigger(RecalcTrigger,TriggerON)),NA())</f>
        <v>1.552743950486879E-2</v>
      </c>
      <c r="H2455" s="42">
        <f>_xll.qlCalendarAdvance(Calendar,$H2454,B2455,"f",FALSE)</f>
        <v>56612</v>
      </c>
      <c r="I2455" s="172">
        <f>_xll.qlInterestRateIndexValueDate(Index1M,$H2455)</f>
        <v>56612</v>
      </c>
      <c r="J2455" s="177">
        <f>IFERROR(_xll.qlIndexFixing(Index1M,$H2455,TRUE,_xll.ohTrigger(RecalcTrigger,Trigger1M)),NA())</f>
        <v>1.5811467000596026E-2</v>
      </c>
      <c r="K2455" s="44">
        <f>IFERROR(_xll.qlIndexFixing(Index3M,H2455,TRUE,_xll.ohTrigger(RecalcTrigger,Trigger3M)),NA())</f>
        <v>1.6214072759654218E-2</v>
      </c>
      <c r="L2455" s="44">
        <f>IFERROR(_xll.qlIndexFixing(Index6M,$H2455,TRUE,_xll.ohTrigger(RecalcTrigger,Trigger6M)),NA())</f>
        <v>1.6320790613840827E-2</v>
      </c>
      <c r="M2455" s="178">
        <f>IFERROR(_xll.qlIndexFixing(Index1Y,$H2455,TRUE,_xll.ohTrigger(RecalcTrigger,Trigger1Y)),NA())</f>
        <v>1.6504510252542515E-2</v>
      </c>
      <c r="N2455" s="177">
        <f>IFERROR(_xll.qlIndexFixing(ONIndex1M,I2455,TRUE,_xll.ohTrigger(RecalcTrigger,Trigger1M)),NA())</f>
        <v>1.5809355124770663E-2</v>
      </c>
      <c r="O2455" s="44">
        <f>IFERROR(_xll.qlIndexFixing(ONIndex3M,I2455,TRUE,_xll.ohTrigger(RecalcTrigger,Trigger3M)),NA())</f>
        <v>1.6201046738687497E-2</v>
      </c>
      <c r="P2455" s="44">
        <f>IFERROR(_xll.qlIndexFixing(ONIndex6M,I2455,TRUE,_xll.ohTrigger(RecalcTrigger,Trigger6M)),NA())</f>
        <v>1.6296167194935762E-2</v>
      </c>
      <c r="Q2455" s="178">
        <f>IFERROR(_xll.qlIndexFixing(ONIndex1Y,I2455,TRUE,_xll.ohTrigger(RecalcTrigger,Trigger1Y)),NA())</f>
        <v>1.6457855714157033E-2</v>
      </c>
    </row>
    <row r="2456" spans="2:17" x14ac:dyDescent="0.2">
      <c r="B2456" s="39" t="s">
        <v>42</v>
      </c>
      <c r="D2456" s="42">
        <f>_xll.qlCalendarAdvance(Calendar,$D2455,B2456,"f",FALSE)</f>
        <v>56619</v>
      </c>
      <c r="E2456" s="172">
        <f>_xll.qlInterestRateIndexValueDate(IndexON,D2456)</f>
        <v>56619</v>
      </c>
      <c r="F2456" s="188">
        <f>IFERROR(_xll.qlIndexFixing(IndexON,D2456,TRUE,_xll.ohTrigger(RecalcTrigger,TriggerON)),NA())</f>
        <v>1.5524235922556029E-2</v>
      </c>
      <c r="H2456" s="42">
        <f>_xll.qlCalendarAdvance(Calendar,$H2455,B2456,"f",FALSE)</f>
        <v>56619</v>
      </c>
      <c r="I2456" s="172">
        <f>_xll.qlInterestRateIndexValueDate(Index1M,$H2456)</f>
        <v>56619</v>
      </c>
      <c r="J2456" s="177">
        <f>IFERROR(_xll.qlIndexFixing(Index1M,$H2456,TRUE,_xll.ohTrigger(RecalcTrigger,Trigger1M)),NA())</f>
        <v>1.5807667400927726E-2</v>
      </c>
      <c r="K2456" s="44">
        <f>IFERROR(_xll.qlIndexFixing(Index3M,H2456,TRUE,_xll.ohTrigger(RecalcTrigger,Trigger3M)),NA())</f>
        <v>1.6211109580126247E-2</v>
      </c>
      <c r="L2456" s="44">
        <f>IFERROR(_xll.qlIndexFixing(Index6M,$H2456,TRUE,_xll.ohTrigger(RecalcTrigger,Trigger6M)),NA())</f>
        <v>1.6317495915352302E-2</v>
      </c>
      <c r="M2456" s="178">
        <f>IFERROR(_xll.qlIndexFixing(Index1Y,$H2456,TRUE,_xll.ohTrigger(RecalcTrigger,Trigger1Y)),NA())</f>
        <v>1.6501189520282233E-2</v>
      </c>
      <c r="N2456" s="177">
        <f>IFERROR(_xll.qlIndexFixing(ONIndex1M,I2456,TRUE,_xll.ohTrigger(RecalcTrigger,Trigger1M)),NA())</f>
        <v>1.5805542206855927E-2</v>
      </c>
      <c r="O2456" s="44">
        <f>IFERROR(_xll.qlIndexFixing(ONIndex3M,I2456,TRUE,_xll.ohTrigger(RecalcTrigger,Trigger3M)),NA())</f>
        <v>1.6198026709505209E-2</v>
      </c>
      <c r="P2456" s="44">
        <f>IFERROR(_xll.qlIndexFixing(ONIndex6M,I2456,TRUE,_xll.ohTrigger(RecalcTrigger,Trigger6M)),NA())</f>
        <v>1.6292907243881105E-2</v>
      </c>
      <c r="Q2456" s="178">
        <f>IFERROR(_xll.qlIndexFixing(ONIndex1Y,I2456,TRUE,_xll.ohTrigger(RecalcTrigger,Trigger1Y)),NA())</f>
        <v>1.6454314163828476E-2</v>
      </c>
    </row>
    <row r="2457" spans="2:17" x14ac:dyDescent="0.2">
      <c r="B2457" s="39" t="s">
        <v>42</v>
      </c>
      <c r="D2457" s="42">
        <f>_xll.qlCalendarAdvance(Calendar,$D2456,B2457,"f",FALSE)</f>
        <v>56626</v>
      </c>
      <c r="E2457" s="172">
        <f>_xll.qlInterestRateIndexValueDate(IndexON,D2457)</f>
        <v>56626</v>
      </c>
      <c r="F2457" s="188">
        <f>IFERROR(_xll.qlIndexFixing(IndexON,D2457,TRUE,_xll.ohTrigger(RecalcTrigger,TriggerON)),NA())</f>
        <v>1.5521041677828418E-2</v>
      </c>
      <c r="H2457" s="42">
        <f>_xll.qlCalendarAdvance(Calendar,$H2456,B2457,"f",FALSE)</f>
        <v>56626</v>
      </c>
      <c r="I2457" s="172">
        <f>_xll.qlInterestRateIndexValueDate(Index1M,$H2457)</f>
        <v>56626</v>
      </c>
      <c r="J2457" s="177">
        <f>IFERROR(_xll.qlIndexFixing(Index1M,$H2457,TRUE,_xll.ohTrigger(RecalcTrigger,Trigger1M)),NA())</f>
        <v>1.5803876329702034E-2</v>
      </c>
      <c r="K2457" s="44">
        <f>IFERROR(_xll.qlIndexFixing(Index3M,H2457,TRUE,_xll.ohTrigger(RecalcTrigger,Trigger3M)),NA())</f>
        <v>1.6208157223326802E-2</v>
      </c>
      <c r="L2457" s="44">
        <f>IFERROR(_xll.qlIndexFixing(Index6M,$H2457,TRUE,_xll.ohTrigger(RecalcTrigger,Trigger6M)),NA())</f>
        <v>1.6314353086341347E-2</v>
      </c>
      <c r="M2457" s="178">
        <f>IFERROR(_xll.qlIndexFixing(Index1Y,$H2457,TRUE,_xll.ohTrigger(RecalcTrigger,Trigger1Y)),NA())</f>
        <v>1.6497881823887894E-2</v>
      </c>
      <c r="N2457" s="177">
        <f>IFERROR(_xll.qlIndexFixing(ONIndex1M,I2457,TRUE,_xll.ohTrigger(RecalcTrigger,Trigger1M)),NA())</f>
        <v>1.5801737805122285E-2</v>
      </c>
      <c r="O2457" s="44">
        <f>IFERROR(_xll.qlIndexFixing(ONIndex3M,I2457,TRUE,_xll.ohTrigger(RecalcTrigger,Trigger3M)),NA())</f>
        <v>1.6195017458424665E-2</v>
      </c>
      <c r="P2457" s="44">
        <f>IFERROR(_xll.qlIndexFixing(ONIndex6M,I2457,TRUE,_xll.ohTrigger(RecalcTrigger,Trigger6M)),NA())</f>
        <v>1.6289657555230708E-2</v>
      </c>
      <c r="Q2457" s="178">
        <f>IFERROR(_xll.qlIndexFixing(ONIndex1Y,I2457,TRUE,_xll.ohTrigger(RecalcTrigger,Trigger1Y)),NA())</f>
        <v>1.6450782443360179E-2</v>
      </c>
    </row>
    <row r="2458" spans="2:17" x14ac:dyDescent="0.2">
      <c r="B2458" s="39" t="s">
        <v>42</v>
      </c>
      <c r="D2458" s="42">
        <f>_xll.qlCalendarAdvance(Calendar,$D2457,B2458,"f",FALSE)</f>
        <v>56633</v>
      </c>
      <c r="E2458" s="172">
        <f>_xll.qlInterestRateIndexValueDate(IndexON,D2458)</f>
        <v>56633</v>
      </c>
      <c r="F2458" s="188">
        <f>IFERROR(_xll.qlIndexFixing(IndexON,D2458,TRUE,_xll.ohTrigger(RecalcTrigger,TriggerON)),NA())</f>
        <v>1.5517856770523863E-2</v>
      </c>
      <c r="H2458" s="42">
        <f>_xll.qlCalendarAdvance(Calendar,$H2457,B2458,"f",FALSE)</f>
        <v>56633</v>
      </c>
      <c r="I2458" s="172">
        <f>_xll.qlInterestRateIndexValueDate(Index1M,$H2458)</f>
        <v>56633</v>
      </c>
      <c r="J2458" s="177">
        <f>IFERROR(_xll.qlIndexFixing(Index1M,$H2458,TRUE,_xll.ohTrigger(RecalcTrigger,Trigger1M)),NA())</f>
        <v>1.5800093786908498E-2</v>
      </c>
      <c r="K2458" s="44">
        <f>IFERROR(_xll.qlIndexFixing(Index3M,H2458,TRUE,_xll.ohTrigger(RecalcTrigger,Trigger3M)),NA())</f>
        <v>1.6205366915476051E-2</v>
      </c>
      <c r="L2458" s="44">
        <f>IFERROR(_xll.qlIndexFixing(Index6M,$H2458,TRUE,_xll.ohTrigger(RecalcTrigger,Trigger6M)),NA())</f>
        <v>1.6311220607106575E-2</v>
      </c>
      <c r="M2458" s="178">
        <f>IFERROR(_xll.qlIndexFixing(Index1Y,$H2458,TRUE,_xll.ohTrigger(RecalcTrigger,Trigger1Y)),NA())</f>
        <v>1.6494587384427106E-2</v>
      </c>
      <c r="N2458" s="177">
        <f>IFERROR(_xll.qlIndexFixing(ONIndex1M,I2458,TRUE,_xll.ohTrigger(RecalcTrigger,Trigger1M)),NA())</f>
        <v>1.5797941919569736E-2</v>
      </c>
      <c r="O2458" s="44">
        <f>IFERROR(_xll.qlIndexFixing(ONIndex3M,I2458,TRUE,_xll.ohTrigger(RecalcTrigger,Trigger3M)),NA())</f>
        <v>1.6192018985283774E-2</v>
      </c>
      <c r="P2458" s="44">
        <f>IFERROR(_xll.qlIndexFixing(ONIndex6M,I2458,TRUE,_xll.ohTrigger(RecalcTrigger,Trigger6M)),NA())</f>
        <v>1.628641812898457E-2</v>
      </c>
      <c r="Q2458" s="178">
        <f>IFERROR(_xll.qlIndexFixing(ONIndex1Y,I2458,TRUE,_xll.ohTrigger(RecalcTrigger,Trigger1Y)),NA())</f>
        <v>1.6447260552671095E-2</v>
      </c>
    </row>
    <row r="2459" spans="2:17" x14ac:dyDescent="0.2">
      <c r="B2459" s="39" t="s">
        <v>42</v>
      </c>
      <c r="D2459" s="42">
        <f>_xll.qlCalendarAdvance(Calendar,$D2458,B2459,"f",FALSE)</f>
        <v>56640</v>
      </c>
      <c r="E2459" s="172">
        <f>_xll.qlInterestRateIndexValueDate(IndexON,D2459)</f>
        <v>56640</v>
      </c>
      <c r="F2459" s="188">
        <f>IFERROR(_xll.qlIndexFixing(IndexON,D2459,TRUE,_xll.ohTrigger(RecalcTrigger,TriggerON)),NA())</f>
        <v>1.5514681200723413E-2</v>
      </c>
      <c r="H2459" s="42">
        <f>_xll.qlCalendarAdvance(Calendar,$H2458,B2459,"f",FALSE)</f>
        <v>56640</v>
      </c>
      <c r="I2459" s="172">
        <f>_xll.qlInterestRateIndexValueDate(Index1M,$H2459)</f>
        <v>56640</v>
      </c>
      <c r="J2459" s="177">
        <f>IFERROR(_xll.qlIndexFixing(Index1M,$H2459,TRUE,_xll.ohTrigger(RecalcTrigger,Trigger1M)),NA())</f>
        <v>1.5796319772547116E-2</v>
      </c>
      <c r="K2459" s="44">
        <f>IFERROR(_xll.qlIndexFixing(Index3M,H2459,TRUE,_xll.ohTrigger(RecalcTrigger,Trigger3M)),NA())</f>
        <v>1.6202284977827053E-2</v>
      </c>
      <c r="L2459" s="44">
        <f>IFERROR(_xll.qlIndexFixing(Index6M,$H2459,TRUE,_xll.ohTrigger(RecalcTrigger,Trigger6M)),NA())</f>
        <v>1.6308098477600067E-2</v>
      </c>
      <c r="M2459" s="178">
        <f>IFERROR(_xll.qlIndexFixing(Index1Y,$H2459,TRUE,_xll.ohTrigger(RecalcTrigger,Trigger1Y)),NA())</f>
        <v>1.6491306422964591E-2</v>
      </c>
      <c r="N2459" s="177">
        <f>IFERROR(_xll.qlIndexFixing(ONIndex1M,I2459,TRUE,_xll.ohTrigger(RecalcTrigger,Trigger1M)),NA())</f>
        <v>1.5794154550279327E-2</v>
      </c>
      <c r="O2459" s="44">
        <f>IFERROR(_xll.qlIndexFixing(ONIndex3M,I2459,TRUE,_xll.ohTrigger(RecalcTrigger,Trigger3M)),NA())</f>
        <v>1.6189031290082534E-2</v>
      </c>
      <c r="P2459" s="44">
        <f>IFERROR(_xll.qlIndexFixing(ONIndex6M,I2459,TRUE,_xll.ohTrigger(RecalcTrigger,Trigger6M)),NA())</f>
        <v>1.6283188965142692E-2</v>
      </c>
      <c r="Q2459" s="178">
        <f>IFERROR(_xll.qlIndexFixing(ONIndex1Y,I2459,TRUE,_xll.ohTrigger(RecalcTrigger,Trigger1Y)),NA())</f>
        <v>1.6443748491680177E-2</v>
      </c>
    </row>
    <row r="2460" spans="2:17" x14ac:dyDescent="0.2">
      <c r="B2460" s="39" t="s">
        <v>42</v>
      </c>
      <c r="D2460" s="42">
        <f>_xll.qlCalendarAdvance(Calendar,$D2459,B2460,"f",FALSE)</f>
        <v>56647</v>
      </c>
      <c r="E2460" s="172">
        <f>_xll.qlInterestRateIndexValueDate(IndexON,D2460)</f>
        <v>56647</v>
      </c>
      <c r="F2460" s="188">
        <f>IFERROR(_xll.qlIndexFixing(IndexON,D2460,TRUE,_xll.ohTrigger(RecalcTrigger,TriggerON)),NA())</f>
        <v>1.5511514968508111E-2</v>
      </c>
      <c r="H2460" s="42">
        <f>_xll.qlCalendarAdvance(Calendar,$H2459,B2460,"f",FALSE)</f>
        <v>56647</v>
      </c>
      <c r="I2460" s="172">
        <f>_xll.qlInterestRateIndexValueDate(Index1M,$H2460)</f>
        <v>56647</v>
      </c>
      <c r="J2460" s="177">
        <f>IFERROR(_xll.qlIndexFixing(Index1M,$H2460,TRUE,_xll.ohTrigger(RecalcTrigger,Trigger1M)),NA())</f>
        <v>1.5792334621784594E-2</v>
      </c>
      <c r="K2460" s="44">
        <f>IFERROR(_xll.qlIndexFixing(Index3M,H2460,TRUE,_xll.ohTrigger(RecalcTrigger,Trigger3M)),NA())</f>
        <v>1.6199517602286235E-2</v>
      </c>
      <c r="L2460" s="44">
        <f>IFERROR(_xll.qlIndexFixing(Index6M,$H2460,TRUE,_xll.ohTrigger(RecalcTrigger,Trigger6M)),NA())</f>
        <v>1.6304986697773919E-2</v>
      </c>
      <c r="M2460" s="178">
        <f>IFERROR(_xll.qlIndexFixing(Index1Y,$H2460,TRUE,_xll.ohTrigger(RecalcTrigger,Trigger1Y)),NA())</f>
        <v>1.6488039160562851E-2</v>
      </c>
      <c r="N2460" s="177">
        <f>IFERROR(_xll.qlIndexFixing(ONIndex1M,I2460,TRUE,_xll.ohTrigger(RecalcTrigger,Trigger1M)),NA())</f>
        <v>1.5790375697170012E-2</v>
      </c>
      <c r="O2460" s="44">
        <f>IFERROR(_xll.qlIndexFixing(ONIndex3M,I2460,TRUE,_xll.ohTrigger(RecalcTrigger,Trigger3M)),NA())</f>
        <v>1.6186054372901992E-2</v>
      </c>
      <c r="P2460" s="44">
        <f>IFERROR(_xll.qlIndexFixing(ONIndex6M,I2460,TRUE,_xll.ohTrigger(RecalcTrigger,Trigger6M)),NA())</f>
        <v>1.6279970063624027E-2</v>
      </c>
      <c r="Q2460" s="178">
        <f>IFERROR(_xll.qlIndexFixing(ONIndex1Y,I2460,TRUE,_xll.ohTrigger(RecalcTrigger,Trigger1Y)),NA())</f>
        <v>1.6440246260549518E-2</v>
      </c>
    </row>
    <row r="2461" spans="2:17" x14ac:dyDescent="0.2">
      <c r="B2461" s="39" t="s">
        <v>42</v>
      </c>
      <c r="D2461" s="42">
        <f>_xll.qlCalendarAdvance(Calendar,$D2460,B2461,"f",FALSE)</f>
        <v>56654</v>
      </c>
      <c r="E2461" s="172">
        <f>_xll.qlInterestRateIndexValueDate(IndexON,D2461)</f>
        <v>56654</v>
      </c>
      <c r="F2461" s="188">
        <f>IFERROR(_xll.qlIndexFixing(IndexON,D2461,TRUE,_xll.ohTrigger(RecalcTrigger,TriggerON)),NA())</f>
        <v>1.5508358073715867E-2</v>
      </c>
      <c r="H2461" s="42">
        <f>_xll.qlCalendarAdvance(Calendar,$H2460,B2461,"f",FALSE)</f>
        <v>56654</v>
      </c>
      <c r="I2461" s="172">
        <f>_xll.qlInterestRateIndexValueDate(Index1M,$H2461)</f>
        <v>56654</v>
      </c>
      <c r="J2461" s="177">
        <f>IFERROR(_xll.qlIndexFixing(Index1M,$H2461,TRUE,_xll.ohTrigger(RecalcTrigger,Trigger1M)),NA())</f>
        <v>1.5788576324237968E-2</v>
      </c>
      <c r="K2461" s="44">
        <f>IFERROR(_xll.qlIndexFixing(Index3M,H2461,TRUE,_xll.ohTrigger(RecalcTrigger,Trigger3M)),NA())</f>
        <v>1.619645602296586E-2</v>
      </c>
      <c r="L2461" s="44">
        <f>IFERROR(_xll.qlIndexFixing(Index6M,$H2461,TRUE,_xll.ohTrigger(RecalcTrigger,Trigger6M)),NA())</f>
        <v>1.6301885267580668E-2</v>
      </c>
      <c r="M2461" s="178">
        <f>IFERROR(_xll.qlIndexFixing(Index1Y,$H2461,TRUE,_xll.ohTrigger(RecalcTrigger,Trigger1Y)),NA())</f>
        <v>1.6484785818282388E-2</v>
      </c>
      <c r="N2461" s="177">
        <f>IFERROR(_xll.qlIndexFixing(ONIndex1M,I2461,TRUE,_xll.ohTrigger(RecalcTrigger,Trigger1M)),NA())</f>
        <v>1.578660536024179E-2</v>
      </c>
      <c r="O2461" s="44">
        <f>IFERROR(_xll.qlIndexFixing(ONIndex3M,I2461,TRUE,_xll.ohTrigger(RecalcTrigger,Trigger3M)),NA())</f>
        <v>1.6183088233823195E-2</v>
      </c>
      <c r="P2461" s="44">
        <f>IFERROR(_xll.qlIndexFixing(ONIndex6M,I2461,TRUE,_xll.ohTrigger(RecalcTrigger,Trigger6M)),NA())</f>
        <v>1.6276761424590669E-2</v>
      </c>
      <c r="Q2461" s="178">
        <f>IFERROR(_xll.qlIndexFixing(ONIndex1Y,I2461,TRUE,_xll.ohTrigger(RecalcTrigger,Trigger1Y)),NA())</f>
        <v>1.6436753859279118E-2</v>
      </c>
    </row>
    <row r="2462" spans="2:17" x14ac:dyDescent="0.2">
      <c r="B2462" s="39" t="s">
        <v>42</v>
      </c>
      <c r="D2462" s="42">
        <f>_xll.qlCalendarAdvance(Calendar,$D2461,B2462,"f",FALSE)</f>
        <v>56661</v>
      </c>
      <c r="E2462" s="172">
        <f>_xll.qlInterestRateIndexValueDate(IndexON,D2462)</f>
        <v>56661</v>
      </c>
      <c r="F2462" s="188">
        <f>IFERROR(_xll.qlIndexFixing(IndexON,D2462,TRUE,_xll.ohTrigger(RecalcTrigger,TriggerON)),NA())</f>
        <v>1.5505210516508772E-2</v>
      </c>
      <c r="H2462" s="42">
        <f>_xll.qlCalendarAdvance(Calendar,$H2461,B2462,"f",FALSE)</f>
        <v>56661</v>
      </c>
      <c r="I2462" s="172">
        <f>_xll.qlInterestRateIndexValueDate(Index1M,$H2462)</f>
        <v>56661</v>
      </c>
      <c r="J2462" s="177">
        <f>IFERROR(_xll.qlIndexFixing(Index1M,$H2462,TRUE,_xll.ohTrigger(RecalcTrigger,Trigger1M)),NA())</f>
        <v>1.5784826553874465E-2</v>
      </c>
      <c r="K2462" s="44">
        <f>IFERROR(_xll.qlIndexFixing(Index3M,H2462,TRUE,_xll.ohTrigger(RecalcTrigger,Trigger3M)),NA())</f>
        <v>1.6193557779466863E-2</v>
      </c>
      <c r="L2462" s="44">
        <f>IFERROR(_xll.qlIndexFixing(Index6M,$H2462,TRUE,_xll.ohTrigger(RecalcTrigger,Trigger6M)),NA())</f>
        <v>1.6298794186972845E-2</v>
      </c>
      <c r="M2462" s="178">
        <f>IFERROR(_xll.qlIndexFixing(Index1Y,$H2462,TRUE,_xll.ohTrigger(RecalcTrigger,Trigger1Y)),NA())</f>
        <v>1.6481546617181042E-2</v>
      </c>
      <c r="N2462" s="177">
        <f>IFERROR(_xll.qlIndexFixing(ONIndex1M,I2462,TRUE,_xll.ohTrigger(RecalcTrigger,Trigger1M)),NA())</f>
        <v>1.5782843539494662E-2</v>
      </c>
      <c r="O2462" s="44">
        <f>IFERROR(_xll.qlIndexFixing(ONIndex3M,I2462,TRUE,_xll.ohTrigger(RecalcTrigger,Trigger3M)),NA())</f>
        <v>1.618013287268405E-2</v>
      </c>
      <c r="P2462" s="44">
        <f>IFERROR(_xll.qlIndexFixing(ONIndex6M,I2462,TRUE,_xll.ohTrigger(RecalcTrigger,Trigger6M)),NA())</f>
        <v>1.6273563047880524E-2</v>
      </c>
      <c r="Q2462" s="178">
        <f>IFERROR(_xll.qlIndexFixing(ONIndex1Y,I2462,TRUE,_xll.ohTrigger(RecalcTrigger,Trigger1Y)),NA())</f>
        <v>1.6433271287787932E-2</v>
      </c>
    </row>
    <row r="2463" spans="2:17" x14ac:dyDescent="0.2">
      <c r="B2463" s="39" t="s">
        <v>42</v>
      </c>
      <c r="D2463" s="42">
        <f>_xll.qlCalendarAdvance(Calendar,$D2462,B2463,"f",FALSE)</f>
        <v>56668</v>
      </c>
      <c r="E2463" s="172">
        <f>_xll.qlInterestRateIndexValueDate(IndexON,D2463)</f>
        <v>56668</v>
      </c>
      <c r="F2463" s="188">
        <f>IFERROR(_xll.qlIndexFixing(IndexON,D2463,TRUE,_xll.ohTrigger(RecalcTrigger,TriggerON)),NA())</f>
        <v>1.550207229680578E-2</v>
      </c>
      <c r="H2463" s="42">
        <f>_xll.qlCalendarAdvance(Calendar,$H2462,B2463,"f",FALSE)</f>
        <v>56668</v>
      </c>
      <c r="I2463" s="172">
        <f>_xll.qlInterestRateIndexValueDate(Index1M,$H2463)</f>
        <v>56668</v>
      </c>
      <c r="J2463" s="177">
        <f>IFERROR(_xll.qlIndexFixing(Index1M,$H2463,TRUE,_xll.ohTrigger(RecalcTrigger,Trigger1M)),NA())</f>
        <v>1.5781085310679621E-2</v>
      </c>
      <c r="K2463" s="44">
        <f>IFERROR(_xll.qlIndexFixing(Index3M,H2463,TRUE,_xll.ohTrigger(RecalcTrigger,Trigger3M)),NA())</f>
        <v>1.6190670358558614E-2</v>
      </c>
      <c r="L2463" s="44">
        <f>IFERROR(_xll.qlIndexFixing(Index6M,$H2463,TRUE,_xll.ohTrigger(RecalcTrigger,Trigger6M)),NA())</f>
        <v>1.6295713455903884E-2</v>
      </c>
      <c r="M2463" s="178">
        <f>IFERROR(_xll.qlIndexFixing(Index1Y,$H2463,TRUE,_xll.ohTrigger(RecalcTrigger,Trigger1Y)),NA())</f>
        <v>1.6478321778314653E-2</v>
      </c>
      <c r="N2463" s="177">
        <f>IFERROR(_xll.qlIndexFixing(ONIndex1M,I2463,TRUE,_xll.ohTrigger(RecalcTrigger,Trigger1M)),NA())</f>
        <v>1.5779090234928628E-2</v>
      </c>
      <c r="O2463" s="44">
        <f>IFERROR(_xll.qlIndexFixing(ONIndex3M,I2463,TRUE,_xll.ohTrigger(RecalcTrigger,Trigger3M)),NA())</f>
        <v>1.6177188289484556E-2</v>
      </c>
      <c r="P2463" s="44">
        <f>IFERROR(_xll.qlIndexFixing(ONIndex6M,I2463,TRUE,_xll.ohTrigger(RecalcTrigger,Trigger6M)),NA())</f>
        <v>1.6270374933574638E-2</v>
      </c>
      <c r="Q2463" s="178">
        <f>IFERROR(_xll.qlIndexFixing(ONIndex1Y,I2463,TRUE,_xll.ohTrigger(RecalcTrigger,Trigger1Y)),NA())</f>
        <v>1.6429798545913865E-2</v>
      </c>
    </row>
    <row r="2464" spans="2:17" x14ac:dyDescent="0.2">
      <c r="B2464" s="39" t="s">
        <v>42</v>
      </c>
      <c r="D2464" s="42">
        <f>_xll.qlCalendarAdvance(Calendar,$D2463,B2464,"f",FALSE)</f>
        <v>56675</v>
      </c>
      <c r="E2464" s="172">
        <f>_xll.qlInterestRateIndexValueDate(IndexON,D2464)</f>
        <v>56675</v>
      </c>
      <c r="F2464" s="188">
        <f>IFERROR(_xll.qlIndexFixing(IndexON,D2464,TRUE,_xll.ohTrigger(RecalcTrigger,TriggerON)),NA())</f>
        <v>1.5498943414606892E-2</v>
      </c>
      <c r="H2464" s="42">
        <f>_xll.qlCalendarAdvance(Calendar,$H2463,B2464,"f",FALSE)</f>
        <v>56675</v>
      </c>
      <c r="I2464" s="172">
        <f>_xll.qlInterestRateIndexValueDate(Index1M,$H2464)</f>
        <v>56675</v>
      </c>
      <c r="J2464" s="177">
        <f>IFERROR(_xll.qlIndexFixing(Index1M,$H2464,TRUE,_xll.ohTrigger(RecalcTrigger,Trigger1M)),NA())</f>
        <v>1.5777577626817283E-2</v>
      </c>
      <c r="K2464" s="44">
        <f>IFERROR(_xll.qlIndexFixing(Index3M,H2464,TRUE,_xll.ohTrigger(RecalcTrigger,Trigger3M)),NA())</f>
        <v>1.6188104012724133E-2</v>
      </c>
      <c r="L2464" s="44">
        <f>IFERROR(_xll.qlIndexFixing(Index6M,$H2464,TRUE,_xll.ohTrigger(RecalcTrigger,Trigger6M)),NA())</f>
        <v>1.6293084041523052E-2</v>
      </c>
      <c r="M2464" s="178">
        <f>IFERROR(_xll.qlIndexFixing(Index1Y,$H2464,TRUE,_xll.ohTrigger(RecalcTrigger,Trigger1Y)),NA())</f>
        <v>1.6475261494426522E-2</v>
      </c>
      <c r="N2464" s="177">
        <f>IFERROR(_xll.qlIndexFixing(ONIndex1M,I2464,TRUE,_xll.ohTrigger(RecalcTrigger,Trigger1M)),NA())</f>
        <v>1.5775345446624733E-2</v>
      </c>
      <c r="O2464" s="44">
        <f>IFERROR(_xll.qlIndexFixing(ONIndex3M,I2464,TRUE,_xll.ohTrigger(RecalcTrigger,Trigger3M)),NA())</f>
        <v>1.6174254484467854E-2</v>
      </c>
      <c r="P2464" s="44">
        <f>IFERROR(_xll.qlIndexFixing(ONIndex6M,I2464,TRUE,_xll.ohTrigger(RecalcTrigger,Trigger6M)),NA())</f>
        <v>1.6267197081673013E-2</v>
      </c>
      <c r="Q2464" s="178">
        <f>IFERROR(_xll.qlIndexFixing(ONIndex1Y,I2464,TRUE,_xll.ohTrigger(RecalcTrigger,Trigger1Y)),NA())</f>
        <v>1.642633563406215E-2</v>
      </c>
    </row>
    <row r="2465" spans="2:17" x14ac:dyDescent="0.2">
      <c r="B2465" s="39" t="s">
        <v>42</v>
      </c>
      <c r="D2465" s="42">
        <f>_xll.qlCalendarAdvance(Calendar,$D2464,B2465,"f",FALSE)</f>
        <v>56682</v>
      </c>
      <c r="E2465" s="172">
        <f>_xll.qlInterestRateIndexValueDate(IndexON,D2465)</f>
        <v>56682</v>
      </c>
      <c r="F2465" s="188">
        <f>IFERROR(_xll.qlIndexFixing(IndexON,D2465,TRUE,_xll.ohTrigger(RecalcTrigger,TriggerON)),NA())</f>
        <v>1.549582386983106E-2</v>
      </c>
      <c r="H2465" s="42">
        <f>_xll.qlCalendarAdvance(Calendar,$H2464,B2465,"f",FALSE)</f>
        <v>56682</v>
      </c>
      <c r="I2465" s="172">
        <f>_xll.qlInterestRateIndexValueDate(Index1M,$H2465)</f>
        <v>56682</v>
      </c>
      <c r="J2465" s="177">
        <f>IFERROR(_xll.qlIndexFixing(Index1M,$H2465,TRUE,_xll.ohTrigger(RecalcTrigger,Trigger1M)),NA())</f>
        <v>1.5773854782834443E-2</v>
      </c>
      <c r="K2465" s="44">
        <f>IFERROR(_xll.qlIndexFixing(Index3M,H2465,TRUE,_xll.ohTrigger(RecalcTrigger,Trigger3M)),NA())</f>
        <v>1.6185239529465014E-2</v>
      </c>
      <c r="L2465" s="44">
        <f>IFERROR(_xll.qlIndexFixing(Index6M,$H2465,TRUE,_xll.ohTrigger(RecalcTrigger,Trigger6M)),NA())</f>
        <v>1.629002581930164E-2</v>
      </c>
      <c r="M2465" s="178">
        <f>IFERROR(_xll.qlIndexFixing(Index1Y,$H2465,TRUE,_xll.ohTrigger(RecalcTrigger,Trigger1Y)),NA())</f>
        <v>1.6472067167681181E-2</v>
      </c>
      <c r="N2465" s="177">
        <f>IFERROR(_xll.qlIndexFixing(ONIndex1M,I2465,TRUE,_xll.ohTrigger(RecalcTrigger,Trigger1M)),NA())</f>
        <v>1.5771609174420886E-2</v>
      </c>
      <c r="O2465" s="44">
        <f>IFERROR(_xll.qlIndexFixing(ONIndex3M,I2465,TRUE,_xll.ohTrigger(RecalcTrigger,Trigger3M)),NA())</f>
        <v>1.6171331457309757E-2</v>
      </c>
      <c r="P2465" s="44">
        <f>IFERROR(_xll.qlIndexFixing(ONIndex6M,I2465,TRUE,_xll.ohTrigger(RecalcTrigger,Trigger6M)),NA())</f>
        <v>1.6264029492256693E-2</v>
      </c>
      <c r="Q2465" s="178">
        <f>IFERROR(_xll.qlIndexFixing(ONIndex1Y,I2465,TRUE,_xll.ohTrigger(RecalcTrigger,Trigger1Y)),NA())</f>
        <v>1.6422882551989648E-2</v>
      </c>
    </row>
    <row r="2466" spans="2:17" x14ac:dyDescent="0.2">
      <c r="B2466" s="39" t="s">
        <v>42</v>
      </c>
      <c r="D2466" s="42">
        <f>_xll.qlCalendarAdvance(Calendar,$D2465,B2466,"f",FALSE)</f>
        <v>56689</v>
      </c>
      <c r="E2466" s="172">
        <f>_xll.qlInterestRateIndexValueDate(IndexON,D2466)</f>
        <v>56689</v>
      </c>
      <c r="F2466" s="188">
        <f>IFERROR(_xll.qlIndexFixing(IndexON,D2466,TRUE,_xll.ohTrigger(RecalcTrigger,TriggerON)),NA())</f>
        <v>1.5492713662559332E-2</v>
      </c>
      <c r="H2466" s="42">
        <f>_xll.qlCalendarAdvance(Calendar,$H2465,B2466,"f",FALSE)</f>
        <v>56689</v>
      </c>
      <c r="I2466" s="172">
        <f>_xll.qlInterestRateIndexValueDate(Index1M,$H2466)</f>
        <v>56689</v>
      </c>
      <c r="J2466" s="177">
        <f>IFERROR(_xll.qlIndexFixing(Index1M,$H2466,TRUE,_xll.ohTrigger(RecalcTrigger,Trigger1M)),NA())</f>
        <v>1.5770444727728958E-2</v>
      </c>
      <c r="K2466" s="44">
        <f>IFERROR(_xll.qlIndexFixing(Index3M,H2466,TRUE,_xll.ohTrigger(RecalcTrigger,Trigger3M)),NA())</f>
        <v>1.6182385869726153E-2</v>
      </c>
      <c r="L2466" s="44">
        <f>IFERROR(_xll.qlIndexFixing(Index6M,$H2466,TRUE,_xll.ohTrigger(RecalcTrigger,Trigger6M)),NA())</f>
        <v>1.6286977947923602E-2</v>
      </c>
      <c r="M2466" s="178">
        <f>IFERROR(_xll.qlIndexFixing(Index1Y,$H2466,TRUE,_xll.ohTrigger(RecalcTrigger,Trigger1Y)),NA())</f>
        <v>1.6468887884799187E-2</v>
      </c>
      <c r="N2466" s="177">
        <f>IFERROR(_xll.qlIndexFixing(ONIndex1M,I2466,TRUE,_xll.ohTrigger(RecalcTrigger,Trigger1M)),NA())</f>
        <v>1.5767881418479179E-2</v>
      </c>
      <c r="O2466" s="44">
        <f>IFERROR(_xll.qlIndexFixing(ONIndex3M,I2466,TRUE,_xll.ohTrigger(RecalcTrigger,Trigger3M)),NA())</f>
        <v>1.6168419208091311E-2</v>
      </c>
      <c r="P2466" s="44">
        <f>IFERROR(_xll.qlIndexFixing(ONIndex6M,I2466,TRUE,_xll.ohTrigger(RecalcTrigger,Trigger6M)),NA())</f>
        <v>1.6260872165082541E-2</v>
      </c>
      <c r="Q2466" s="178">
        <f>IFERROR(_xll.qlIndexFixing(ONIndex1Y,I2466,TRUE,_xll.ohTrigger(RecalcTrigger,Trigger1Y)),NA())</f>
        <v>1.6419439299534266E-2</v>
      </c>
    </row>
    <row r="2467" spans="2:17" x14ac:dyDescent="0.2">
      <c r="B2467" s="39" t="s">
        <v>42</v>
      </c>
      <c r="D2467" s="42">
        <f>_xll.qlCalendarAdvance(Calendar,$D2466,B2467,"f",FALSE)</f>
        <v>56696</v>
      </c>
      <c r="E2467" s="172">
        <f>_xll.qlInterestRateIndexValueDate(IndexON,D2467)</f>
        <v>56696</v>
      </c>
      <c r="F2467" s="188">
        <f>IFERROR(_xll.qlIndexFixing(IndexON,D2467,TRUE,_xll.ohTrigger(RecalcTrigger,TriggerON)),NA())</f>
        <v>1.5489612792872753E-2</v>
      </c>
      <c r="H2467" s="42">
        <f>_xll.qlCalendarAdvance(Calendar,$H2466,B2467,"f",FALSE)</f>
        <v>56696</v>
      </c>
      <c r="I2467" s="172">
        <f>_xll.qlInterestRateIndexValueDate(Index1M,$H2467)</f>
        <v>56696</v>
      </c>
      <c r="J2467" s="177">
        <f>IFERROR(_xll.qlIndexFixing(Index1M,$H2467,TRUE,_xll.ohTrigger(RecalcTrigger,Trigger1M)),NA())</f>
        <v>1.576643467996915E-2</v>
      </c>
      <c r="K2467" s="44">
        <f>IFERROR(_xll.qlIndexFixing(Index3M,H2467,TRUE,_xll.ohTrigger(RecalcTrigger,Trigger3M)),NA())</f>
        <v>1.6179543033486406E-2</v>
      </c>
      <c r="L2467" s="44">
        <f>IFERROR(_xll.qlIndexFixing(Index6M,$H2467,TRUE,_xll.ohTrigger(RecalcTrigger,Trigger6M)),NA())</f>
        <v>1.6283940427342682E-2</v>
      </c>
      <c r="M2467" s="178">
        <f>IFERROR(_xll.qlIndexFixing(Index1Y,$H2467,TRUE,_xll.ohTrigger(RecalcTrigger,Trigger1Y)),NA())</f>
        <v>1.6465723866233281E-2</v>
      </c>
      <c r="N2467" s="177">
        <f>IFERROR(_xll.qlIndexFixing(ONIndex1M,I2467,TRUE,_xll.ohTrigger(RecalcTrigger,Trigger1M)),NA())</f>
        <v>1.576416217863752E-2</v>
      </c>
      <c r="O2467" s="44">
        <f>IFERROR(_xll.qlIndexFixing(ONIndex3M,I2467,TRUE,_xll.ohTrigger(RecalcTrigger,Trigger3M)),NA())</f>
        <v>1.6165517737055657E-2</v>
      </c>
      <c r="P2467" s="44">
        <f>IFERROR(_xll.qlIndexFixing(ONIndex6M,I2467,TRUE,_xll.ohTrigger(RecalcTrigger,Trigger6M)),NA())</f>
        <v>1.6257725100393694E-2</v>
      </c>
      <c r="Q2467" s="178">
        <f>IFERROR(_xll.qlIndexFixing(ONIndex1Y,I2467,TRUE,_xll.ohTrigger(RecalcTrigger,Trigger1Y)),NA())</f>
        <v>1.641600587702019E-2</v>
      </c>
    </row>
    <row r="2468" spans="2:17" x14ac:dyDescent="0.2">
      <c r="B2468" s="39" t="s">
        <v>42</v>
      </c>
      <c r="D2468" s="42">
        <f>_xll.qlCalendarAdvance(Calendar,$D2467,B2468,"f",FALSE)</f>
        <v>56703</v>
      </c>
      <c r="E2468" s="172">
        <f>_xll.qlInterestRateIndexValueDate(IndexON,D2468)</f>
        <v>56703</v>
      </c>
      <c r="F2468" s="188">
        <f>IFERROR(_xll.qlIndexFixing(IndexON,D2468,TRUE,_xll.ohTrigger(RecalcTrigger,TriggerON)),NA())</f>
        <v>1.5486521260771324E-2</v>
      </c>
      <c r="H2468" s="42">
        <f>_xll.qlCalendarAdvance(Calendar,$H2467,B2468,"f",FALSE)</f>
        <v>56703</v>
      </c>
      <c r="I2468" s="172">
        <f>_xll.qlInterestRateIndexValueDate(Index1M,$H2468)</f>
        <v>56703</v>
      </c>
      <c r="J2468" s="177">
        <f>IFERROR(_xll.qlIndexFixing(Index1M,$H2468,TRUE,_xll.ohTrigger(RecalcTrigger,Trigger1M)),NA())</f>
        <v>1.5762737421068391E-2</v>
      </c>
      <c r="K2468" s="44">
        <f>IFERROR(_xll.qlIndexFixing(Index3M,H2468,TRUE,_xll.ohTrigger(RecalcTrigger,Trigger3M)),NA())</f>
        <v>1.6176711020719346E-2</v>
      </c>
      <c r="L2468" s="44">
        <f>IFERROR(_xll.qlIndexFixing(Index6M,$H2468,TRUE,_xll.ohTrigger(RecalcTrigger,Trigger6M)),NA())</f>
        <v>1.6280913257511312E-2</v>
      </c>
      <c r="M2468" s="178">
        <f>IFERROR(_xll.qlIndexFixing(Index1Y,$H2468,TRUE,_xll.ohTrigger(RecalcTrigger,Trigger1Y)),NA())</f>
        <v>1.6462575332433119E-2</v>
      </c>
      <c r="N2468" s="177">
        <f>IFERROR(_xll.qlIndexFixing(ONIndex1M,I2468,TRUE,_xll.ohTrigger(RecalcTrigger,Trigger1M)),NA())</f>
        <v>1.5760451455220092E-2</v>
      </c>
      <c r="O2468" s="44">
        <f>IFERROR(_xll.qlIndexFixing(ONIndex3M,I2468,TRUE,_xll.ohTrigger(RecalcTrigger,Trigger3M)),NA())</f>
        <v>1.6162627043878608E-2</v>
      </c>
      <c r="P2468" s="44">
        <f>IFERROR(_xll.qlIndexFixing(ONIndex6M,I2468,TRUE,_xll.ohTrigger(RecalcTrigger,Trigger6M)),NA())</f>
        <v>1.6254588298190153E-2</v>
      </c>
      <c r="Q2468" s="178">
        <f>IFERROR(_xll.qlIndexFixing(ONIndex1Y,I2468,TRUE,_xll.ohTrigger(RecalcTrigger,Trigger1Y)),NA())</f>
        <v>1.6412582284285326E-2</v>
      </c>
    </row>
    <row r="2469" spans="2:17" x14ac:dyDescent="0.2">
      <c r="B2469" s="39" t="s">
        <v>42</v>
      </c>
      <c r="D2469" s="42">
        <f>_xll.qlCalendarAdvance(Calendar,$D2468,B2469,"f",FALSE)</f>
        <v>56710</v>
      </c>
      <c r="E2469" s="172">
        <f>_xll.qlInterestRateIndexValueDate(IndexON,D2469)</f>
        <v>56710</v>
      </c>
      <c r="F2469" s="188">
        <f>IFERROR(_xll.qlIndexFixing(IndexON,D2469,TRUE,_xll.ohTrigger(RecalcTrigger,TriggerON)),NA())</f>
        <v>1.5483439066092952E-2</v>
      </c>
      <c r="H2469" s="42">
        <f>_xll.qlCalendarAdvance(Calendar,$H2468,B2469,"f",FALSE)</f>
        <v>56710</v>
      </c>
      <c r="I2469" s="172">
        <f>_xll.qlInterestRateIndexValueDate(Index1M,$H2469)</f>
        <v>56710</v>
      </c>
      <c r="J2469" s="177">
        <f>IFERROR(_xll.qlIndexFixing(Index1M,$H2469,TRUE,_xll.ohTrigger(RecalcTrigger,Trigger1M)),NA())</f>
        <v>1.5758971389147801E-2</v>
      </c>
      <c r="K2469" s="44">
        <f>IFERROR(_xll.qlIndexFixing(Index3M,H2469,TRUE,_xll.ohTrigger(RecalcTrigger,Trigger3M)),NA())</f>
        <v>1.6173731435544864E-2</v>
      </c>
      <c r="L2469" s="44">
        <f>IFERROR(_xll.qlIndexFixing(Index6M,$H2469,TRUE,_xll.ohTrigger(RecalcTrigger,Trigger6M)),NA())</f>
        <v>1.6277746389667995E-2</v>
      </c>
      <c r="M2469" s="178">
        <f>IFERROR(_xll.qlIndexFixing(Index1Y,$H2469,TRUE,_xll.ohTrigger(RecalcTrigger,Trigger1Y)),NA())</f>
        <v>1.6459442503847014E-2</v>
      </c>
      <c r="N2469" s="177">
        <f>IFERROR(_xll.qlIndexFixing(ONIndex1M,I2469,TRUE,_xll.ohTrigger(RecalcTrigger,Trigger1M)),NA())</f>
        <v>1.575674924774062E-2</v>
      </c>
      <c r="O2469" s="44">
        <f>IFERROR(_xll.qlIndexFixing(ONIndex3M,I2469,TRUE,_xll.ohTrigger(RecalcTrigger,Trigger3M)),NA())</f>
        <v>1.6159747128803303E-2</v>
      </c>
      <c r="P2469" s="44">
        <f>IFERROR(_xll.qlIndexFixing(ONIndex6M,I2469,TRUE,_xll.ohTrigger(RecalcTrigger,Trigger6M)),NA())</f>
        <v>1.6251461758309826E-2</v>
      </c>
      <c r="Q2469" s="178">
        <f>IFERROR(_xll.qlIndexFixing(ONIndex1Y,I2469,TRUE,_xll.ohTrigger(RecalcTrigger,Trigger1Y)),NA())</f>
        <v>1.6409168521329676E-2</v>
      </c>
    </row>
    <row r="2470" spans="2:17" x14ac:dyDescent="0.2">
      <c r="B2470" s="39" t="s">
        <v>42</v>
      </c>
      <c r="D2470" s="42">
        <f>_xll.qlCalendarAdvance(Calendar,$D2469,B2470,"f",FALSE)</f>
        <v>56717</v>
      </c>
      <c r="E2470" s="172">
        <f>_xll.qlInterestRateIndexValueDate(IndexON,D2470)</f>
        <v>56717</v>
      </c>
      <c r="F2470" s="188">
        <f>IFERROR(_xll.qlIndexFixing(IndexON,D2470,TRUE,_xll.ohTrigger(RecalcTrigger,TriggerON)),NA())</f>
        <v>1.5480366208837637E-2</v>
      </c>
      <c r="H2470" s="42">
        <f>_xll.qlCalendarAdvance(Calendar,$H2469,B2470,"f",FALSE)</f>
        <v>56717</v>
      </c>
      <c r="I2470" s="172">
        <f>_xll.qlInterestRateIndexValueDate(Index1M,$H2470)</f>
        <v>56717</v>
      </c>
      <c r="J2470" s="177">
        <f>IFERROR(_xll.qlIndexFixing(Index1M,$H2470,TRUE,_xll.ohTrigger(RecalcTrigger,Trigger1M)),NA())</f>
        <v>1.5755290736556165E-2</v>
      </c>
      <c r="K2470" s="44">
        <f>IFERROR(_xll.qlIndexFixing(Index3M,H2470,TRUE,_xll.ohTrigger(RecalcTrigger,Trigger3M)),NA())</f>
        <v>1.6170920420858142E-2</v>
      </c>
      <c r="L2470" s="44">
        <f>IFERROR(_xll.qlIndexFixing(Index6M,$H2470,TRUE,_xll.ohTrigger(RecalcTrigger,Trigger6M)),NA())</f>
        <v>1.6274739623001841E-2</v>
      </c>
      <c r="M2470" s="178">
        <f>IFERROR(_xll.qlIndexFixing(Index1Y,$H2470,TRUE,_xll.ohTrigger(RecalcTrigger,Trigger1Y)),NA())</f>
        <v>1.6456325600920634E-2</v>
      </c>
      <c r="N2470" s="177">
        <f>IFERROR(_xll.qlIndexFixing(ONIndex1M,I2470,TRUE,_xll.ohTrigger(RecalcTrigger,Trigger1M)),NA())</f>
        <v>1.5753055556442241E-2</v>
      </c>
      <c r="O2470" s="44">
        <f>IFERROR(_xll.qlIndexFixing(ONIndex3M,I2470,TRUE,_xll.ohTrigger(RecalcTrigger,Trigger3M)),NA())</f>
        <v>1.6156877991586605E-2</v>
      </c>
      <c r="P2470" s="44">
        <f>IFERROR(_xll.qlIndexFixing(ONIndex6M,I2470,TRUE,_xll.ohTrigger(RecalcTrigger,Trigger6M)),NA())</f>
        <v>1.6248345480752713E-2</v>
      </c>
      <c r="Q2470" s="178">
        <f>IFERROR(_xll.qlIndexFixing(ONIndex1Y,I2470,TRUE,_xll.ohTrigger(RecalcTrigger,Trigger1Y)),NA())</f>
        <v>1.6405764588153238E-2</v>
      </c>
    </row>
    <row r="2471" spans="2:17" x14ac:dyDescent="0.2">
      <c r="B2471" s="39" t="s">
        <v>42</v>
      </c>
      <c r="D2471" s="42">
        <f>_xll.qlCalendarAdvance(Calendar,$D2470,B2471,"f",FALSE)</f>
        <v>56724</v>
      </c>
      <c r="E2471" s="172">
        <f>_xll.qlInterestRateIndexValueDate(IndexON,D2471)</f>
        <v>56724</v>
      </c>
      <c r="F2471" s="188">
        <f>IFERROR(_xll.qlIndexFixing(IndexON,D2471,TRUE,_xll.ohTrigger(RecalcTrigger,TriggerON)),NA())</f>
        <v>1.5477302689248518E-2</v>
      </c>
      <c r="H2471" s="42">
        <f>_xll.qlCalendarAdvance(Calendar,$H2470,B2471,"f",FALSE)</f>
        <v>56724</v>
      </c>
      <c r="I2471" s="172">
        <f>_xll.qlInterestRateIndexValueDate(Index1M,$H2471)</f>
        <v>56724</v>
      </c>
      <c r="J2471" s="177">
        <f>IFERROR(_xll.qlIndexFixing(Index1M,$H2471,TRUE,_xll.ohTrigger(RecalcTrigger,Trigger1M)),NA())</f>
        <v>1.5751618611891931E-2</v>
      </c>
      <c r="K2471" s="44">
        <f>IFERROR(_xll.qlIndexFixing(Index3M,H2471,TRUE,_xll.ohTrigger(RecalcTrigger,Trigger3M)),NA())</f>
        <v>1.6168120229079288E-2</v>
      </c>
      <c r="L2471" s="44">
        <f>IFERROR(_xll.qlIndexFixing(Index6M,$H2471,TRUE,_xll.ohTrigger(RecalcTrigger,Trigger6M)),NA())</f>
        <v>1.6271743883410725E-2</v>
      </c>
      <c r="M2471" s="178">
        <f>IFERROR(_xll.qlIndexFixing(Index1Y,$H2471,TRUE,_xll.ohTrigger(RecalcTrigger,Trigger1Y)),NA())</f>
        <v>1.6453224844098308E-2</v>
      </c>
      <c r="N2471" s="177">
        <f>IFERROR(_xll.qlIndexFixing(ONIndex1M,I2471,TRUE,_xll.ohTrigger(RecalcTrigger,Trigger1M)),NA())</f>
        <v>1.5749370381568095E-2</v>
      </c>
      <c r="O2471" s="44">
        <f>IFERROR(_xll.qlIndexFixing(ONIndex3M,I2471,TRUE,_xll.ohTrigger(RecalcTrigger,Trigger3M)),NA())</f>
        <v>1.6154019632552696E-2</v>
      </c>
      <c r="P2471" s="44">
        <f>IFERROR(_xll.qlIndexFixing(ONIndex6M,I2471,TRUE,_xll.ohTrigger(RecalcTrigger,Trigger6M)),NA())</f>
        <v>1.6245239465761951E-2</v>
      </c>
      <c r="Q2471" s="178">
        <f>IFERROR(_xll.qlIndexFixing(ONIndex1Y,I2471,TRUE,_xll.ohTrigger(RecalcTrigger,Trigger1Y)),NA())</f>
        <v>1.6402370484837059E-2</v>
      </c>
    </row>
    <row r="2472" spans="2:17" x14ac:dyDescent="0.2">
      <c r="B2472" s="39" t="s">
        <v>42</v>
      </c>
      <c r="D2472" s="42">
        <f>_xll.qlCalendarAdvance(Calendar,$D2471,B2472,"f",FALSE)</f>
        <v>56731</v>
      </c>
      <c r="E2472" s="172">
        <f>_xll.qlInterestRateIndexValueDate(IndexON,D2472)</f>
        <v>56731</v>
      </c>
      <c r="F2472" s="188">
        <f>IFERROR(_xll.qlIndexFixing(IndexON,D2472,TRUE,_xll.ohTrigger(RecalcTrigger,TriggerON)),NA())</f>
        <v>1.5474248507082455E-2</v>
      </c>
      <c r="H2472" s="42">
        <f>_xll.qlCalendarAdvance(Calendar,$H2471,B2472,"f",FALSE)</f>
        <v>56731</v>
      </c>
      <c r="I2472" s="172">
        <f>_xll.qlInterestRateIndexValueDate(Index1M,$H2472)</f>
        <v>56731</v>
      </c>
      <c r="J2472" s="177">
        <f>IFERROR(_xll.qlIndexFixing(Index1M,$H2472,TRUE,_xll.ohTrigger(RecalcTrigger,Trigger1M)),NA())</f>
        <v>1.5747955015144293E-2</v>
      </c>
      <c r="K2472" s="44">
        <f>IFERROR(_xll.qlIndexFixing(Index3M,H2472,TRUE,_xll.ohTrigger(RecalcTrigger,Trigger3M)),NA())</f>
        <v>1.6165330860185147E-2</v>
      </c>
      <c r="L2472" s="44">
        <f>IFERROR(_xll.qlIndexFixing(Index6M,$H2472,TRUE,_xll.ohTrigger(RecalcTrigger,Trigger6M)),NA())</f>
        <v>1.6268759565729533E-2</v>
      </c>
      <c r="M2472" s="178">
        <f>IFERROR(_xll.qlIndexFixing(Index1Y,$H2472,TRUE,_xll.ohTrigger(RecalcTrigger,Trigger1Y)),NA())</f>
        <v>1.6450140453822159E-2</v>
      </c>
      <c r="N2472" s="177">
        <f>IFERROR(_xll.qlIndexFixing(ONIndex1M,I2472,TRUE,_xll.ohTrigger(RecalcTrigger,Trigger1M)),NA())</f>
        <v>1.5745693722793996E-2</v>
      </c>
      <c r="O2472" s="44">
        <f>IFERROR(_xll.qlIndexFixing(ONIndex3M,I2472,TRUE,_xll.ohTrigger(RecalcTrigger,Trigger3M)),NA())</f>
        <v>1.615117205145844E-2</v>
      </c>
      <c r="P2472" s="44">
        <f>IFERROR(_xll.qlIndexFixing(ONIndex6M,I2472,TRUE,_xll.ohTrigger(RecalcTrigger,Trigger6M)),NA())</f>
        <v>1.6242143713013357E-2</v>
      </c>
      <c r="Q2472" s="178">
        <f>IFERROR(_xll.qlIndexFixing(ONIndex1Y,I2472,TRUE,_xll.ohTrigger(RecalcTrigger,Trigger1Y)),NA())</f>
        <v>1.6398986211219047E-2</v>
      </c>
    </row>
    <row r="2473" spans="2:17" x14ac:dyDescent="0.2">
      <c r="B2473" s="39" t="s">
        <v>42</v>
      </c>
      <c r="D2473" s="42">
        <f>_xll.qlCalendarAdvance(Calendar,$D2472,B2473,"f",FALSE)</f>
        <v>56738</v>
      </c>
      <c r="E2473" s="172">
        <f>_xll.qlInterestRateIndexValueDate(IndexON,D2473)</f>
        <v>56738</v>
      </c>
      <c r="F2473" s="188">
        <f>IFERROR(_xll.qlIndexFixing(IndexON,D2473,TRUE,_xll.ohTrigger(RecalcTrigger,TriggerON)),NA())</f>
        <v>1.5471203662420496E-2</v>
      </c>
      <c r="H2473" s="42">
        <f>_xll.qlCalendarAdvance(Calendar,$H2472,B2473,"f",FALSE)</f>
        <v>56738</v>
      </c>
      <c r="I2473" s="172">
        <f>_xll.qlInterestRateIndexValueDate(Index1M,$H2473)</f>
        <v>56738</v>
      </c>
      <c r="J2473" s="177">
        <f>IFERROR(_xll.qlIndexFixing(Index1M,$H2473,TRUE,_xll.ohTrigger(RecalcTrigger,Trigger1M)),NA())</f>
        <v>1.5744379051577627E-2</v>
      </c>
      <c r="K2473" s="44">
        <f>IFERROR(_xll.qlIndexFixing(Index3M,H2473,TRUE,_xll.ohTrigger(RecalcTrigger,Trigger3M)),NA())</f>
        <v>1.6162713308194694E-2</v>
      </c>
      <c r="L2473" s="44">
        <f>IFERROR(_xll.qlIndexFixing(Index6M,$H2473,TRUE,_xll.ohTrigger(RecalcTrigger,Trigger6M)),NA())</f>
        <v>1.6265940168873085E-2</v>
      </c>
      <c r="M2473" s="178">
        <f>IFERROR(_xll.qlIndexFixing(Index1Y,$H2473,TRUE,_xll.ohTrigger(RecalcTrigger,Trigger1Y)),NA())</f>
        <v>1.6447072650532312E-2</v>
      </c>
      <c r="N2473" s="177">
        <f>IFERROR(_xll.qlIndexFixing(ONIndex1M,I2473,TRUE,_xll.ohTrigger(RecalcTrigger,Trigger1M)),NA())</f>
        <v>1.5742025580119945E-2</v>
      </c>
      <c r="O2473" s="44">
        <f>IFERROR(_xll.qlIndexFixing(ONIndex3M,I2473,TRUE,_xll.ohTrigger(RecalcTrigger,Trigger3M)),NA())</f>
        <v>1.6148335248303836E-2</v>
      </c>
      <c r="P2473" s="44">
        <f>IFERROR(_xll.qlIndexFixing(ONIndex6M,I2473,TRUE,_xll.ohTrigger(RecalcTrigger,Trigger6M)),NA())</f>
        <v>1.6239058222669023E-2</v>
      </c>
      <c r="Q2473" s="178">
        <f>IFERROR(_xll.qlIndexFixing(ONIndex1Y,I2473,TRUE,_xll.ohTrigger(RecalcTrigger,Trigger1Y)),NA())</f>
        <v>1.6395611767461293E-2</v>
      </c>
    </row>
    <row r="2474" spans="2:17" x14ac:dyDescent="0.2">
      <c r="B2474" s="39" t="s">
        <v>42</v>
      </c>
      <c r="D2474" s="42">
        <f>_xll.qlCalendarAdvance(Calendar,$D2473,B2474,"f",FALSE)</f>
        <v>56745</v>
      </c>
      <c r="E2474" s="172">
        <f>_xll.qlInterestRateIndexValueDate(IndexON,D2474)</f>
        <v>56745</v>
      </c>
      <c r="F2474" s="188">
        <f>IFERROR(_xll.qlIndexFixing(IndexON,D2474,TRUE,_xll.ohTrigger(RecalcTrigger,TriggerON)),NA())</f>
        <v>1.546816815526264E-2</v>
      </c>
      <c r="H2474" s="42">
        <f>_xll.qlCalendarAdvance(Calendar,$H2473,B2474,"f",FALSE)</f>
        <v>56745</v>
      </c>
      <c r="I2474" s="172">
        <f>_xll.qlInterestRateIndexValueDate(Index1M,$H2474)</f>
        <v>56745</v>
      </c>
      <c r="J2474" s="177">
        <f>IFERROR(_xll.qlIndexFixing(Index1M,$H2474,TRUE,_xll.ohTrigger(RecalcTrigger,Trigger1M)),NA())</f>
        <v>1.5740732962626652E-2</v>
      </c>
      <c r="K2474" s="44">
        <f>IFERROR(_xll.qlIndexFixing(Index3M,H2474,TRUE,_xll.ohTrigger(RecalcTrigger,Trigger3M)),NA())</f>
        <v>1.6159946235791565E-2</v>
      </c>
      <c r="L2474" s="44">
        <f>IFERROR(_xll.qlIndexFixing(Index6M,$H2474,TRUE,_xll.ohTrigger(RecalcTrigger,Trigger6M)),NA())</f>
        <v>1.6262980754750828E-2</v>
      </c>
      <c r="M2474" s="178">
        <f>IFERROR(_xll.qlIndexFixing(Index1Y,$H2474,TRUE,_xll.ohTrigger(RecalcTrigger,Trigger1Y)),NA())</f>
        <v>1.64440216546669E-2</v>
      </c>
      <c r="N2474" s="177">
        <f>IFERROR(_xll.qlIndexFixing(ONIndex1M,I2474,TRUE,_xll.ohTrigger(RecalcTrigger,Trigger1M)),NA())</f>
        <v>1.5738365953626987E-2</v>
      </c>
      <c r="O2474" s="44">
        <f>IFERROR(_xll.qlIndexFixing(ONIndex3M,I2474,TRUE,_xll.ohTrigger(RecalcTrigger,Trigger3M)),NA())</f>
        <v>1.6145509223169929E-2</v>
      </c>
      <c r="P2474" s="44">
        <f>IFERROR(_xll.qlIndexFixing(ONIndex6M,I2474,TRUE,_xll.ohTrigger(RecalcTrigger,Trigger6M)),NA())</f>
        <v>1.6235982994809994E-2</v>
      </c>
      <c r="Q2474" s="178">
        <f>IFERROR(_xll.qlIndexFixing(ONIndex1Y,I2474,TRUE,_xll.ohTrigger(RecalcTrigger,Trigger1Y)),NA())</f>
        <v>1.6392247153482753E-2</v>
      </c>
    </row>
    <row r="2475" spans="2:17" x14ac:dyDescent="0.2">
      <c r="B2475" s="39" t="s">
        <v>42</v>
      </c>
      <c r="D2475" s="42">
        <f>_xll.qlCalendarAdvance(Calendar,$D2474,B2475,"f",FALSE)</f>
        <v>56752</v>
      </c>
      <c r="E2475" s="172">
        <f>_xll.qlInterestRateIndexValueDate(IndexON,D2475)</f>
        <v>56752</v>
      </c>
      <c r="F2475" s="188">
        <f>IFERROR(_xll.qlIndexFixing(IndexON,D2475,TRUE,_xll.ohTrigger(RecalcTrigger,TriggerON)),NA())</f>
        <v>1.5465141985689934E-2</v>
      </c>
      <c r="H2475" s="42">
        <f>_xll.qlCalendarAdvance(Calendar,$H2474,B2475,"f",FALSE)</f>
        <v>56752</v>
      </c>
      <c r="I2475" s="172">
        <f>_xll.qlInterestRateIndexValueDate(Index1M,$H2475)</f>
        <v>56752</v>
      </c>
      <c r="J2475" s="177">
        <f>IFERROR(_xll.qlIndexFixing(Index1M,$H2475,TRUE,_xll.ohTrigger(RecalcTrigger,Trigger1M)),NA())</f>
        <v>1.5737095401974498E-2</v>
      </c>
      <c r="K2475" s="44">
        <f>IFERROR(_xll.qlIndexFixing(Index3M,H2475,TRUE,_xll.ohTrigger(RecalcTrigger,Trigger3M)),NA())</f>
        <v>1.6157189986702552E-2</v>
      </c>
      <c r="L2475" s="44">
        <f>IFERROR(_xll.qlIndexFixing(Index6M,$H2475,TRUE,_xll.ohTrigger(RecalcTrigger,Trigger6M)),NA())</f>
        <v>1.6260033991457475E-2</v>
      </c>
      <c r="M2475" s="178">
        <f>IFERROR(_xll.qlIndexFixing(Index1Y,$H2475,TRUE,_xll.ohTrigger(RecalcTrigger,Trigger1Y)),NA())</f>
        <v>1.6440987686662946E-2</v>
      </c>
      <c r="N2475" s="177">
        <f>IFERROR(_xll.qlIndexFixing(ONIndex1M,I2475,TRUE,_xll.ohTrigger(RecalcTrigger,Trigger1M)),NA())</f>
        <v>1.5734714843477215E-2</v>
      </c>
      <c r="O2475" s="44">
        <f>IFERROR(_xll.qlIndexFixing(ONIndex3M,I2475,TRUE,_xll.ohTrigger(RecalcTrigger,Trigger3M)),NA())</f>
        <v>1.6142693976056721E-2</v>
      </c>
      <c r="P2475" s="44">
        <f>IFERROR(_xll.qlIndexFixing(ONIndex6M,I2475,TRUE,_xll.ohTrigger(RecalcTrigger,Trigger6M)),NA())</f>
        <v>1.6232918029274179E-2</v>
      </c>
      <c r="Q2475" s="178">
        <f>IFERROR(_xll.qlIndexFixing(ONIndex1Y,I2475,TRUE,_xll.ohTrigger(RecalcTrigger,Trigger1Y)),NA())</f>
        <v>1.6388892369364472E-2</v>
      </c>
    </row>
    <row r="2476" spans="2:17" x14ac:dyDescent="0.2">
      <c r="B2476" s="39" t="s">
        <v>42</v>
      </c>
      <c r="D2476" s="42">
        <f>_xll.qlCalendarAdvance(Calendar,$D2475,B2476,"f",FALSE)</f>
        <v>56759</v>
      </c>
      <c r="E2476" s="172">
        <f>_xll.qlInterestRateIndexValueDate(IndexON,D2476)</f>
        <v>56759</v>
      </c>
      <c r="F2476" s="188">
        <f>IFERROR(_xll.qlIndexFixing(IndexON,D2476,TRUE,_xll.ohTrigger(RecalcTrigger,TriggerON)),NA())</f>
        <v>1.5462125153540285E-2</v>
      </c>
      <c r="H2476" s="42">
        <f>_xll.qlCalendarAdvance(Calendar,$H2475,B2476,"f",FALSE)</f>
        <v>56759</v>
      </c>
      <c r="I2476" s="172">
        <f>_xll.qlInterestRateIndexValueDate(Index1M,$H2476)</f>
        <v>56759</v>
      </c>
      <c r="J2476" s="177">
        <f>IFERROR(_xll.qlIndexFixing(Index1M,$H2476,TRUE,_xll.ohTrigger(RecalcTrigger,Trigger1M)),NA())</f>
        <v>1.5733466369608092E-2</v>
      </c>
      <c r="K2476" s="44">
        <f>IFERROR(_xll.qlIndexFixing(Index3M,H2476,TRUE,_xll.ohTrigger(RecalcTrigger,Trigger3M)),NA())</f>
        <v>1.6154444560906516E-2</v>
      </c>
      <c r="L2476" s="44">
        <f>IFERROR(_xll.qlIndexFixing(Index6M,$H2476,TRUE,_xll.ohTrigger(RecalcTrigger,Trigger6M)),NA())</f>
        <v>1.6257100271690889E-2</v>
      </c>
      <c r="M2476" s="178">
        <f>IFERROR(_xll.qlIndexFixing(Index1Y,$H2476,TRUE,_xll.ohTrigger(RecalcTrigger,Trigger1Y)),NA())</f>
        <v>1.6437970966954825E-2</v>
      </c>
      <c r="N2476" s="177">
        <f>IFERROR(_xll.qlIndexFixing(ONIndex1M,I2476,TRUE,_xll.ohTrigger(RecalcTrigger,Trigger1M)),NA())</f>
        <v>1.5731072249427491E-2</v>
      </c>
      <c r="O2476" s="44">
        <f>IFERROR(_xll.qlIndexFixing(ONIndex3M,I2476,TRUE,_xll.ohTrigger(RecalcTrigger,Trigger3M)),NA())</f>
        <v>1.6139889506964211E-2</v>
      </c>
      <c r="P2476" s="44">
        <f>IFERROR(_xll.qlIndexFixing(ONIndex6M,I2476,TRUE,_xll.ohTrigger(RecalcTrigger,Trigger6M)),NA())</f>
        <v>1.6229863326142624E-2</v>
      </c>
      <c r="Q2476" s="178">
        <f>IFERROR(_xll.qlIndexFixing(ONIndex1Y,I2476,TRUE,_xll.ohTrigger(RecalcTrigger,Trigger1Y)),NA())</f>
        <v>1.6385547414863311E-2</v>
      </c>
    </row>
    <row r="2477" spans="2:17" x14ac:dyDescent="0.2">
      <c r="B2477" s="39" t="s">
        <v>42</v>
      </c>
      <c r="D2477" s="42">
        <f>_xll.qlCalendarAdvance(Calendar,$D2476,B2477,"f",FALSE)</f>
        <v>56766</v>
      </c>
      <c r="E2477" s="172">
        <f>_xll.qlInterestRateIndexValueDate(IndexON,D2477)</f>
        <v>56766</v>
      </c>
      <c r="F2477" s="188">
        <f>IFERROR(_xll.qlIndexFixing(IndexON,D2477,TRUE,_xll.ohTrigger(RecalcTrigger,TriggerON)),NA())</f>
        <v>1.5459117658894739E-2</v>
      </c>
      <c r="H2477" s="42">
        <f>_xll.qlCalendarAdvance(Calendar,$H2476,B2477,"f",FALSE)</f>
        <v>56766</v>
      </c>
      <c r="I2477" s="172">
        <f>_xll.qlInterestRateIndexValueDate(Index1M,$H2477)</f>
        <v>56766</v>
      </c>
      <c r="J2477" s="177">
        <f>IFERROR(_xll.qlIndexFixing(Index1M,$H2477,TRUE,_xll.ohTrigger(RecalcTrigger,Trigger1M)),NA())</f>
        <v>1.572976494987947E-2</v>
      </c>
      <c r="K2477" s="44">
        <f>IFERROR(_xll.qlIndexFixing(Index3M,H2477,TRUE,_xll.ohTrigger(RecalcTrigger,Trigger3M)),NA())</f>
        <v>1.6151709958378786E-2</v>
      </c>
      <c r="L2477" s="44">
        <f>IFERROR(_xll.qlIndexFixing(Index6M,$H2477,TRUE,_xll.ohTrigger(RecalcTrigger,Trigger6M)),NA())</f>
        <v>1.6254023125094101E-2</v>
      </c>
      <c r="M2477" s="178">
        <f>IFERROR(_xll.qlIndexFixing(Index1Y,$H2477,TRUE,_xll.ohTrigger(RecalcTrigger,Trigger1Y)),NA())</f>
        <v>1.6434971715975577E-2</v>
      </c>
      <c r="N2477" s="177">
        <f>IFERROR(_xll.qlIndexFixing(ONIndex1M,I2477,TRUE,_xll.ohTrigger(RecalcTrigger,Trigger1M)),NA())</f>
        <v>1.5727438171477814E-2</v>
      </c>
      <c r="O2477" s="44">
        <f>IFERROR(_xll.qlIndexFixing(ONIndex3M,I2477,TRUE,_xll.ohTrigger(RecalcTrigger,Trigger3M)),NA())</f>
        <v>1.6137095815811353E-2</v>
      </c>
      <c r="P2477" s="44">
        <f>IFERROR(_xll.qlIndexFixing(ONIndex6M,I2477,TRUE,_xll.ohTrigger(RecalcTrigger,Trigger6M)),NA())</f>
        <v>1.6226818885415328E-2</v>
      </c>
      <c r="Q2477" s="178">
        <f>IFERROR(_xll.qlIndexFixing(ONIndex1Y,I2477,TRUE,_xll.ohTrigger(RecalcTrigger,Trigger1Y)),NA())</f>
        <v>1.6382212290303455E-2</v>
      </c>
    </row>
    <row r="2478" spans="2:17" x14ac:dyDescent="0.2">
      <c r="B2478" s="39" t="s">
        <v>42</v>
      </c>
      <c r="D2478" s="42">
        <f>_xll.qlCalendarAdvance(Calendar,$D2477,B2478,"f",FALSE)</f>
        <v>56773</v>
      </c>
      <c r="E2478" s="172">
        <f>_xll.qlInterestRateIndexValueDate(IndexON,D2478)</f>
        <v>56773</v>
      </c>
      <c r="F2478" s="188">
        <f>IFERROR(_xll.qlIndexFixing(IndexON,D2478,TRUE,_xll.ohTrigger(RecalcTrigger,TriggerON)),NA())</f>
        <v>1.5456119501753296E-2</v>
      </c>
      <c r="H2478" s="42">
        <f>_xll.qlCalendarAdvance(Calendar,$H2477,B2478,"f",FALSE)</f>
        <v>56773</v>
      </c>
      <c r="I2478" s="172">
        <f>_xll.qlInterestRateIndexValueDate(Index1M,$H2478)</f>
        <v>56773</v>
      </c>
      <c r="J2478" s="177">
        <f>IFERROR(_xll.qlIndexFixing(Index1M,$H2478,TRUE,_xll.ohTrigger(RecalcTrigger,Trigger1M)),NA())</f>
        <v>1.5726152520472013E-2</v>
      </c>
      <c r="K2478" s="44">
        <f>IFERROR(_xll.qlIndexFixing(Index3M,H2478,TRUE,_xll.ohTrigger(RecalcTrigger,Trigger3M)),NA())</f>
        <v>1.6148986179099101E-2</v>
      </c>
      <c r="L2478" s="44">
        <f>IFERROR(_xll.qlIndexFixing(Index6M,$H2478,TRUE,_xll.ohTrigger(RecalcTrigger,Trigger6M)),NA())</f>
        <v>1.625111563031444E-2</v>
      </c>
      <c r="M2478" s="178">
        <f>IFERROR(_xll.qlIndexFixing(Index1Y,$H2478,TRUE,_xll.ohTrigger(RecalcTrigger,Trigger1Y)),NA())</f>
        <v>1.6431990154156688E-2</v>
      </c>
      <c r="N2478" s="177">
        <f>IFERROR(_xll.qlIndexFixing(ONIndex1M,I2478,TRUE,_xll.ohTrigger(RecalcTrigger,Trigger1M)),NA())</f>
        <v>1.5723812609871324E-2</v>
      </c>
      <c r="O2478" s="44">
        <f>IFERROR(_xll.qlIndexFixing(ONIndex3M,I2478,TRUE,_xll.ohTrigger(RecalcTrigger,Trigger3M)),NA())</f>
        <v>1.6134312902679193E-2</v>
      </c>
      <c r="P2478" s="44">
        <f>IFERROR(_xll.qlIndexFixing(ONIndex6M,I2478,TRUE,_xll.ohTrigger(RecalcTrigger,Trigger6M)),NA())</f>
        <v>1.6223784707092292E-2</v>
      </c>
      <c r="Q2478" s="178">
        <f>IFERROR(_xll.qlIndexFixing(ONIndex1Y,I2478,TRUE,_xll.ohTrigger(RecalcTrigger,Trigger1Y)),NA())</f>
        <v>1.6378886995441766E-2</v>
      </c>
    </row>
    <row r="2479" spans="2:17" x14ac:dyDescent="0.2">
      <c r="B2479" s="39" t="s">
        <v>42</v>
      </c>
      <c r="D2479" s="42">
        <f>_xll.qlCalendarAdvance(Calendar,$D2478,B2479,"f",FALSE)</f>
        <v>56780</v>
      </c>
      <c r="E2479" s="172">
        <f>_xll.qlInterestRateIndexValueDate(IndexON,D2479)</f>
        <v>56780</v>
      </c>
      <c r="F2479" s="188">
        <f>IFERROR(_xll.qlIndexFixing(IndexON,D2479,TRUE,_xll.ohTrigger(RecalcTrigger,TriggerON)),NA())</f>
        <v>1.5453130682197003E-2</v>
      </c>
      <c r="H2479" s="42">
        <f>_xll.qlCalendarAdvance(Calendar,$H2478,B2479,"f",FALSE)</f>
        <v>56780</v>
      </c>
      <c r="I2479" s="172">
        <f>_xll.qlInterestRateIndexValueDate(Index1M,$H2479)</f>
        <v>56780</v>
      </c>
      <c r="J2479" s="177">
        <f>IFERROR(_xll.qlIndexFixing(Index1M,$H2479,TRUE,_xll.ohTrigger(RecalcTrigger,Trigger1M)),NA())</f>
        <v>1.5722548618924415E-2</v>
      </c>
      <c r="K2479" s="44">
        <f>IFERROR(_xll.qlIndexFixing(Index3M,H2479,TRUE,_xll.ohTrigger(RecalcTrigger,Trigger3M)),NA())</f>
        <v>1.6146273223044561E-2</v>
      </c>
      <c r="L2479" s="44">
        <f>IFERROR(_xll.qlIndexFixing(Index6M,$H2479,TRUE,_xll.ohTrigger(RecalcTrigger,Trigger6M)),NA())</f>
        <v>1.6248222321238029E-2</v>
      </c>
      <c r="M2479" s="178">
        <f>IFERROR(_xll.qlIndexFixing(Index1Y,$H2479,TRUE,_xll.ohTrigger(RecalcTrigger,Trigger1Y)),NA())</f>
        <v>1.6429026501927659E-2</v>
      </c>
      <c r="N2479" s="177">
        <f>IFERROR(_xll.qlIndexFixing(ONIndex1M,I2479,TRUE,_xll.ohTrigger(RecalcTrigger,Trigger1M)),NA())</f>
        <v>1.5720195564445927E-2</v>
      </c>
      <c r="O2479" s="44">
        <f>IFERROR(_xll.qlIndexFixing(ONIndex3M,I2479,TRUE,_xll.ohTrigger(RecalcTrigger,Trigger3M)),NA())</f>
        <v>1.6131540767567731E-2</v>
      </c>
      <c r="P2479" s="44">
        <f>IFERROR(_xll.qlIndexFixing(ONIndex6M,I2479,TRUE,_xll.ohTrigger(RecalcTrigger,Trigger6M)),NA())</f>
        <v>1.6220760791173516E-2</v>
      </c>
      <c r="Q2479" s="178">
        <f>IFERROR(_xll.qlIndexFixing(ONIndex1Y,I2479,TRUE,_xll.ohTrigger(RecalcTrigger,Trigger1Y)),NA())</f>
        <v>1.6375571530521382E-2</v>
      </c>
    </row>
    <row r="2480" spans="2:17" x14ac:dyDescent="0.2">
      <c r="B2480" s="39" t="s">
        <v>42</v>
      </c>
      <c r="D2480" s="42">
        <f>_xll.qlCalendarAdvance(Calendar,$D2479,B2480,"f",FALSE)</f>
        <v>56787</v>
      </c>
      <c r="E2480" s="172">
        <f>_xll.qlInterestRateIndexValueDate(IndexON,D2480)</f>
        <v>56787</v>
      </c>
      <c r="F2480" s="188">
        <f>IFERROR(_xll.qlIndexFixing(IndexON,D2480,TRUE,_xll.ohTrigger(RecalcTrigger,TriggerON)),NA())</f>
        <v>1.5450151200063766E-2</v>
      </c>
      <c r="H2480" s="42">
        <f>_xll.qlCalendarAdvance(Calendar,$H2479,B2480,"f",FALSE)</f>
        <v>56787</v>
      </c>
      <c r="I2480" s="172">
        <f>_xll.qlInterestRateIndexValueDate(Index1M,$H2480)</f>
        <v>56787</v>
      </c>
      <c r="J2480" s="177">
        <f>IFERROR(_xll.qlIndexFixing(Index1M,$H2480,TRUE,_xll.ohTrigger(RecalcTrigger,Trigger1M)),NA())</f>
        <v>1.5718953245236682E-2</v>
      </c>
      <c r="K2480" s="44">
        <f>IFERROR(_xll.qlIndexFixing(Index3M,H2480,TRUE,_xll.ohTrigger(RecalcTrigger,Trigger3M)),NA())</f>
        <v>1.6143571090194018E-2</v>
      </c>
      <c r="L2480" s="44">
        <f>IFERROR(_xll.qlIndexFixing(Index6M,$H2480,TRUE,_xll.ohTrigger(RecalcTrigger,Trigger6M)),NA())</f>
        <v>1.6245343592685146E-2</v>
      </c>
      <c r="M2480" s="178">
        <f>IFERROR(_xll.qlIndexFixing(Index1Y,$H2480,TRUE,_xll.ohTrigger(RecalcTrigger,Trigger1Y)),NA())</f>
        <v>1.6426080979716432E-2</v>
      </c>
      <c r="N2480" s="177">
        <f>IFERROR(_xll.qlIndexFixing(ONIndex1M,I2480,TRUE,_xll.ohTrigger(RecalcTrigger,Trigger1M)),NA())</f>
        <v>1.5716587035201623E-2</v>
      </c>
      <c r="O2480" s="44">
        <f>IFERROR(_xll.qlIndexFixing(ONIndex3M,I2480,TRUE,_xll.ohTrigger(RecalcTrigger,Trigger3M)),NA())</f>
        <v>1.6128779410476968E-2</v>
      </c>
      <c r="P2480" s="44">
        <f>IFERROR(_xll.qlIndexFixing(ONIndex6M,I2480,TRUE,_xll.ohTrigger(RecalcTrigger,Trigger6M)),NA())</f>
        <v>1.6217747137659E-2</v>
      </c>
      <c r="Q2480" s="178">
        <f>IFERROR(_xll.qlIndexFixing(ONIndex1Y,I2480,TRUE,_xll.ohTrigger(RecalcTrigger,Trigger1Y)),NA())</f>
        <v>1.6372265895299165E-2</v>
      </c>
    </row>
    <row r="2481" spans="2:17" x14ac:dyDescent="0.2">
      <c r="B2481" s="39" t="s">
        <v>42</v>
      </c>
      <c r="D2481" s="42">
        <f>_xll.qlCalendarAdvance(Calendar,$D2480,B2481,"f",FALSE)</f>
        <v>56794</v>
      </c>
      <c r="E2481" s="172">
        <f>_xll.qlInterestRateIndexValueDate(IndexON,D2481)</f>
        <v>56794</v>
      </c>
      <c r="F2481" s="188">
        <f>IFERROR(_xll.qlIndexFixing(IndexON,D2481,TRUE,_xll.ohTrigger(RecalcTrigger,TriggerON)),NA())</f>
        <v>1.5447181055434633E-2</v>
      </c>
      <c r="H2481" s="42">
        <f>_xll.qlCalendarAdvance(Calendar,$H2480,B2481,"f",FALSE)</f>
        <v>56794</v>
      </c>
      <c r="I2481" s="172">
        <f>_xll.qlInterestRateIndexValueDate(Index1M,$H2481)</f>
        <v>56794</v>
      </c>
      <c r="J2481" s="177">
        <f>IFERROR(_xll.qlIndexFixing(Index1M,$H2481,TRUE,_xll.ohTrigger(RecalcTrigger,Trigger1M)),NA())</f>
        <v>1.5715366399392604E-2</v>
      </c>
      <c r="K2481" s="44">
        <f>IFERROR(_xll.qlIndexFixing(Index3M,H2481,TRUE,_xll.ohTrigger(RecalcTrigger,Trigger3M)),NA())</f>
        <v>1.614087978052281E-2</v>
      </c>
      <c r="L2481" s="44">
        <f>IFERROR(_xll.qlIndexFixing(Index6M,$H2481,TRUE,_xll.ohTrigger(RecalcTrigger,Trigger6M)),NA())</f>
        <v>1.6242479839472086E-2</v>
      </c>
      <c r="M2481" s="178">
        <f>IFERROR(_xll.qlIndexFixing(Index1Y,$H2481,TRUE,_xll.ohTrigger(RecalcTrigger,Trigger1Y)),NA())</f>
        <v>1.6423153807948968E-2</v>
      </c>
      <c r="N2481" s="177">
        <f>IFERROR(_xll.qlIndexFixing(ONIndex1M,I2481,TRUE,_xll.ohTrigger(RecalcTrigger,Trigger1M)),NA())</f>
        <v>1.5712987022057368E-2</v>
      </c>
      <c r="O2481" s="44">
        <f>IFERROR(_xll.qlIndexFixing(ONIndex3M,I2481,TRUE,_xll.ohTrigger(RecalcTrigger,Trigger3M)),NA())</f>
        <v>1.6126028831325856E-2</v>
      </c>
      <c r="P2481" s="44">
        <f>IFERROR(_xll.qlIndexFixing(ONIndex6M,I2481,TRUE,_xll.ohTrigger(RecalcTrigger,Trigger6M)),NA())</f>
        <v>1.6214743746467697E-2</v>
      </c>
      <c r="Q2481" s="178">
        <f>IFERROR(_xll.qlIndexFixing(ONIndex1Y,I2481,TRUE,_xll.ohTrigger(RecalcTrigger,Trigger1Y)),NA())</f>
        <v>1.6368970089775114E-2</v>
      </c>
    </row>
    <row r="2482" spans="2:17" x14ac:dyDescent="0.2">
      <c r="B2482" s="39" t="s">
        <v>42</v>
      </c>
      <c r="D2482" s="42">
        <f>_xll.qlCalendarAdvance(Calendar,$D2481,B2482,"f",FALSE)</f>
        <v>56801</v>
      </c>
      <c r="E2482" s="172">
        <f>_xll.qlInterestRateIndexValueDate(IndexON,D2482)</f>
        <v>56801</v>
      </c>
      <c r="F2482" s="188">
        <f>IFERROR(_xll.qlIndexFixing(IndexON,D2482,TRUE,_xll.ohTrigger(RecalcTrigger,TriggerON)),NA())</f>
        <v>1.5444220248309604E-2</v>
      </c>
      <c r="H2482" s="42">
        <f>_xll.qlCalendarAdvance(Calendar,$H2481,B2482,"f",FALSE)</f>
        <v>56801</v>
      </c>
      <c r="I2482" s="172">
        <f>_xll.qlInterestRateIndexValueDate(Index1M,$H2482)</f>
        <v>56801</v>
      </c>
      <c r="J2482" s="177">
        <f>IFERROR(_xll.qlIndexFixing(Index1M,$H2482,TRUE,_xll.ohTrigger(RecalcTrigger,Trigger1M)),NA())</f>
        <v>1.5711871269044341E-2</v>
      </c>
      <c r="K2482" s="44">
        <f>IFERROR(_xll.qlIndexFixing(Index3M,H2482,TRUE,_xll.ohTrigger(RecalcTrigger,Trigger3M)),NA())</f>
        <v>1.6138199334762859E-2</v>
      </c>
      <c r="L2482" s="44">
        <f>IFERROR(_xll.qlIndexFixing(Index6M,$H2482,TRUE,_xll.ohTrigger(RecalcTrigger,Trigger6M)),NA())</f>
        <v>1.6239793858006384E-2</v>
      </c>
      <c r="M2482" s="178">
        <f>IFERROR(_xll.qlIndexFixing(Index1Y,$H2482,TRUE,_xll.ohTrigger(RecalcTrigger,Trigger1Y)),NA())</f>
        <v>1.6420245207050998E-2</v>
      </c>
      <c r="N2482" s="177">
        <f>IFERROR(_xll.qlIndexFixing(ONIndex1M,I2482,TRUE,_xll.ohTrigger(RecalcTrigger,Trigger1M)),NA())</f>
        <v>1.5709395525256298E-2</v>
      </c>
      <c r="O2482" s="44">
        <f>IFERROR(_xll.qlIndexFixing(ONIndex3M,I2482,TRUE,_xll.ohTrigger(RecalcTrigger,Trigger3M)),NA())</f>
        <v>1.6123289030195442E-2</v>
      </c>
      <c r="P2482" s="44">
        <f>IFERROR(_xll.qlIndexFixing(ONIndex6M,I2482,TRUE,_xll.ohTrigger(RecalcTrigger,Trigger6M)),NA())</f>
        <v>1.62117506177617E-2</v>
      </c>
      <c r="Q2482" s="178">
        <f>IFERROR(_xll.qlIndexFixing(ONIndex1Y,I2482,TRUE,_xll.ohTrigger(RecalcTrigger,Trigger1Y)),NA())</f>
        <v>1.6365684114192369E-2</v>
      </c>
    </row>
    <row r="2483" spans="2:17" x14ac:dyDescent="0.2">
      <c r="B2483" s="39" t="s">
        <v>42</v>
      </c>
      <c r="D2483" s="42">
        <f>_xll.qlCalendarAdvance(Calendar,$D2482,B2483,"f",FALSE)</f>
        <v>56808</v>
      </c>
      <c r="E2483" s="172">
        <f>_xll.qlInterestRateIndexValueDate(IndexON,D2483)</f>
        <v>56808</v>
      </c>
      <c r="F2483" s="188">
        <f>IFERROR(_xll.qlIndexFixing(IndexON,D2483,TRUE,_xll.ohTrigger(RecalcTrigger,TriggerON)),NA())</f>
        <v>1.5441268778769723E-2</v>
      </c>
      <c r="H2483" s="42">
        <f>_xll.qlCalendarAdvance(Calendar,$H2482,B2483,"f",FALSE)</f>
        <v>56808</v>
      </c>
      <c r="I2483" s="172">
        <f>_xll.qlInterestRateIndexValueDate(Index1M,$H2483)</f>
        <v>56808</v>
      </c>
      <c r="J2483" s="177">
        <f>IFERROR(_xll.qlIndexFixing(Index1M,$H2483,TRUE,_xll.ohTrigger(RecalcTrigger,Trigger1M)),NA())</f>
        <v>1.570830193448209E-2</v>
      </c>
      <c r="K2483" s="44">
        <f>IFERROR(_xll.qlIndexFixing(Index3M,H2483,TRUE,_xll.ohTrigger(RecalcTrigger,Trigger3M)),NA())</f>
        <v>1.6135530193990926E-2</v>
      </c>
      <c r="L2483" s="44">
        <f>IFERROR(_xll.qlIndexFixing(Index6M,$H2483,TRUE,_xll.ohTrigger(RecalcTrigger,Trigger6M)),NA())</f>
        <v>1.623696243831178E-2</v>
      </c>
      <c r="M2483" s="178">
        <f>IFERROR(_xll.qlIndexFixing(Index1Y,$H2483,TRUE,_xll.ohTrigger(RecalcTrigger,Trigger1Y)),NA())</f>
        <v>1.6417355397445151E-2</v>
      </c>
      <c r="N2483" s="177">
        <f>IFERROR(_xll.qlIndexFixing(ONIndex1M,I2483,TRUE,_xll.ohTrigger(RecalcTrigger,Trigger1M)),NA())</f>
        <v>1.5705812544555275E-2</v>
      </c>
      <c r="O2483" s="44">
        <f>IFERROR(_xll.qlIndexFixing(ONIndex3M,I2483,TRUE,_xll.ohTrigger(RecalcTrigger,Trigger3M)),NA())</f>
        <v>1.6120560007004681E-2</v>
      </c>
      <c r="P2483" s="44">
        <f>IFERROR(_xll.qlIndexFixing(ONIndex6M,I2483,TRUE,_xll.ohTrigger(RecalcTrigger,Trigger6M)),NA())</f>
        <v>1.6208767751378916E-2</v>
      </c>
      <c r="Q2483" s="178">
        <f>IFERROR(_xll.qlIndexFixing(ONIndex1Y,I2483,TRUE,_xll.ohTrigger(RecalcTrigger,Trigger1Y)),NA())</f>
        <v>1.6362407968388837E-2</v>
      </c>
    </row>
    <row r="2484" spans="2:17" x14ac:dyDescent="0.2">
      <c r="B2484" s="39" t="s">
        <v>42</v>
      </c>
      <c r="D2484" s="42">
        <f>_xll.qlCalendarAdvance(Calendar,$D2483,B2484,"f",FALSE)</f>
        <v>56815</v>
      </c>
      <c r="E2484" s="172">
        <f>_xll.qlInterestRateIndexValueDate(IndexON,D2484)</f>
        <v>56815</v>
      </c>
      <c r="F2484" s="188">
        <f>IFERROR(_xll.qlIndexFixing(IndexON,D2484,TRUE,_xll.ohTrigger(RecalcTrigger,TriggerON)),NA())</f>
        <v>1.5438326646571854E-2</v>
      </c>
      <c r="H2484" s="42">
        <f>_xll.qlCalendarAdvance(Calendar,$H2483,B2484,"f",FALSE)</f>
        <v>56815</v>
      </c>
      <c r="I2484" s="172">
        <f>_xll.qlInterestRateIndexValueDate(Index1M,$H2484)</f>
        <v>56815</v>
      </c>
      <c r="J2484" s="177">
        <f>IFERROR(_xll.qlIndexFixing(Index1M,$H2484,TRUE,_xll.ohTrigger(RecalcTrigger,Trigger1M)),NA())</f>
        <v>1.5704741128145454E-2</v>
      </c>
      <c r="K2484" s="44">
        <f>IFERROR(_xll.qlIndexFixing(Index3M,H2484,TRUE,_xll.ohTrigger(RecalcTrigger,Trigger3M)),NA())</f>
        <v>1.6132873026513766E-2</v>
      </c>
      <c r="L2484" s="44">
        <f>IFERROR(_xll.qlIndexFixing(Index6M,$H2484,TRUE,_xll.ohTrigger(RecalcTrigger,Trigger6M)),NA())</f>
        <v>1.6234147203658997E-2</v>
      </c>
      <c r="M2484" s="178">
        <f>IFERROR(_xll.qlIndexFixing(Index1Y,$H2484,TRUE,_xll.ohTrigger(RecalcTrigger,Trigger1Y)),NA())</f>
        <v>1.6414484599552956E-2</v>
      </c>
      <c r="N2484" s="177">
        <f>IFERROR(_xll.qlIndexFixing(ONIndex1M,I2484,TRUE,_xll.ohTrigger(RecalcTrigger,Trigger1M)),NA())</f>
        <v>1.5702238079873254E-2</v>
      </c>
      <c r="O2484" s="44">
        <f>IFERROR(_xll.qlIndexFixing(ONIndex3M,I2484,TRUE,_xll.ohTrigger(RecalcTrigger,Trigger3M)),NA())</f>
        <v>1.6117841761915663E-2</v>
      </c>
      <c r="P2484" s="44">
        <f>IFERROR(_xll.qlIndexFixing(ONIndex6M,I2484,TRUE,_xll.ohTrigger(RecalcTrigger,Trigger6M)),NA())</f>
        <v>1.6205795147400393E-2</v>
      </c>
      <c r="Q2484" s="178">
        <f>IFERROR(_xll.qlIndexFixing(ONIndex1Y,I2484,TRUE,_xll.ohTrigger(RecalcTrigger,Trigger1Y)),NA())</f>
        <v>1.6359141652283471E-2</v>
      </c>
    </row>
    <row r="2485" spans="2:17" x14ac:dyDescent="0.2">
      <c r="B2485" s="39" t="s">
        <v>42</v>
      </c>
      <c r="D2485" s="42">
        <f>_xll.qlCalendarAdvance(Calendar,$D2484,B2485,"f",FALSE)</f>
        <v>56822</v>
      </c>
      <c r="E2485" s="172">
        <f>_xll.qlInterestRateIndexValueDate(IndexON,D2485)</f>
        <v>56822</v>
      </c>
      <c r="F2485" s="188">
        <f>IFERROR(_xll.qlIndexFixing(IndexON,D2485,TRUE,_xll.ohTrigger(RecalcTrigger,TriggerON)),NA())</f>
        <v>1.543539385204018E-2</v>
      </c>
      <c r="H2485" s="42">
        <f>_xll.qlCalendarAdvance(Calendar,$H2484,B2485,"f",FALSE)</f>
        <v>56822</v>
      </c>
      <c r="I2485" s="172">
        <f>_xll.qlInterestRateIndexValueDate(Index1M,$H2485)</f>
        <v>56822</v>
      </c>
      <c r="J2485" s="177">
        <f>IFERROR(_xll.qlIndexFixing(Index1M,$H2485,TRUE,_xll.ohTrigger(RecalcTrigger,Trigger1M)),NA())</f>
        <v>1.5701188850031821E-2</v>
      </c>
      <c r="K2485" s="44">
        <f>IFERROR(_xll.qlIndexFixing(Index3M,H2485,TRUE,_xll.ohTrigger(RecalcTrigger,Trigger3M)),NA())</f>
        <v>1.6130228503243943E-2</v>
      </c>
      <c r="L2485" s="44">
        <f>IFERROR(_xll.qlIndexFixing(Index6M,$H2485,TRUE,_xll.ohTrigger(RecalcTrigger,Trigger6M)),NA())</f>
        <v>1.6231348546729158E-2</v>
      </c>
      <c r="M2485" s="178">
        <f>IFERROR(_xll.qlIndexFixing(Index1Y,$H2485,TRUE,_xll.ohTrigger(RecalcTrigger,Trigger1Y)),NA())</f>
        <v>1.6411633033795277E-2</v>
      </c>
      <c r="N2485" s="177">
        <f>IFERROR(_xll.qlIndexFixing(ONIndex1M,I2485,TRUE,_xll.ohTrigger(RecalcTrigger,Trigger1M)),NA())</f>
        <v>1.5698672131615465E-2</v>
      </c>
      <c r="O2485" s="44">
        <f>IFERROR(_xll.qlIndexFixing(ONIndex3M,I2485,TRUE,_xll.ohTrigger(RecalcTrigger,Trigger3M)),NA())</f>
        <v>1.6115134294766298E-2</v>
      </c>
      <c r="P2485" s="44">
        <f>IFERROR(_xll.qlIndexFixing(ONIndex6M,I2485,TRUE,_xll.ohTrigger(RecalcTrigger,Trigger6M)),NA())</f>
        <v>1.6202832805826128E-2</v>
      </c>
      <c r="Q2485" s="178">
        <f>IFERROR(_xll.qlIndexFixing(ONIndex1Y,I2485,TRUE,_xll.ohTrigger(RecalcTrigger,Trigger1Y)),NA())</f>
        <v>1.6355885166038364E-2</v>
      </c>
    </row>
    <row r="2486" spans="2:17" x14ac:dyDescent="0.2">
      <c r="B2486" s="39" t="s">
        <v>42</v>
      </c>
      <c r="D2486" s="42">
        <f>_xll.qlCalendarAdvance(Calendar,$D2485,B2486,"f",FALSE)</f>
        <v>56829</v>
      </c>
      <c r="E2486" s="172">
        <f>_xll.qlInterestRateIndexValueDate(IndexON,D2486)</f>
        <v>56829</v>
      </c>
      <c r="F2486" s="188">
        <f>IFERROR(_xll.qlIndexFixing(IndexON,D2486,TRUE,_xll.ohTrigger(RecalcTrigger,TriggerON)),NA())</f>
        <v>1.5432470394931563E-2</v>
      </c>
      <c r="H2486" s="42">
        <f>_xll.qlCalendarAdvance(Calendar,$H2485,B2486,"f",FALSE)</f>
        <v>56829</v>
      </c>
      <c r="I2486" s="172">
        <f>_xll.qlInterestRateIndexValueDate(Index1M,$H2486)</f>
        <v>56829</v>
      </c>
      <c r="J2486" s="177">
        <f>IFERROR(_xll.qlIndexFixing(Index1M,$H2486,TRUE,_xll.ohTrigger(RecalcTrigger,Trigger1M)),NA())</f>
        <v>1.5697645100128121E-2</v>
      </c>
      <c r="K2486" s="44">
        <f>IFERROR(_xll.qlIndexFixing(Index3M,H2486,TRUE,_xll.ohTrigger(RecalcTrigger,Trigger3M)),NA())</f>
        <v>1.6127597295096663E-2</v>
      </c>
      <c r="L2486" s="44">
        <f>IFERROR(_xll.qlIndexFixing(Index6M,$H2486,TRUE,_xll.ohTrigger(RecalcTrigger,Trigger6M)),NA())</f>
        <v>1.6228566860201184E-2</v>
      </c>
      <c r="M2486" s="178">
        <f>IFERROR(_xll.qlIndexFixing(Index1Y,$H2486,TRUE,_xll.ohTrigger(RecalcTrigger,Trigger1Y)),NA())</f>
        <v>1.6408800920591198E-2</v>
      </c>
      <c r="N2486" s="177">
        <f>IFERROR(_xll.qlIndexFixing(ONIndex1M,I2486,TRUE,_xll.ohTrigger(RecalcTrigger,Trigger1M)),NA())</f>
        <v>1.5695114699457724E-2</v>
      </c>
      <c r="O2486" s="44">
        <f>IFERROR(_xll.qlIndexFixing(ONIndex3M,I2486,TRUE,_xll.ohTrigger(RecalcTrigger,Trigger3M)),NA())</f>
        <v>1.6112437605637631E-2</v>
      </c>
      <c r="P2486" s="44">
        <f>IFERROR(_xll.qlIndexFixing(ONIndex6M,I2486,TRUE,_xll.ohTrigger(RecalcTrigger,Trigger6M)),NA())</f>
        <v>1.6199880726656124E-2</v>
      </c>
      <c r="Q2486" s="178">
        <f>IFERROR(_xll.qlIndexFixing(ONIndex1Y,I2486,TRUE,_xll.ohTrigger(RecalcTrigger,Trigger1Y)),NA())</f>
        <v>1.6352638509491424E-2</v>
      </c>
    </row>
    <row r="2487" spans="2:17" x14ac:dyDescent="0.2">
      <c r="B2487" s="39" t="s">
        <v>42</v>
      </c>
      <c r="D2487" s="42">
        <f>_xll.qlCalendarAdvance(Calendar,$D2486,B2487,"f",FALSE)</f>
        <v>56836</v>
      </c>
      <c r="E2487" s="172">
        <f>_xll.qlInterestRateIndexValueDate(IndexON,D2487)</f>
        <v>56836</v>
      </c>
      <c r="F2487" s="188">
        <f>IFERROR(_xll.qlIndexFixing(IndexON,D2487,TRUE,_xll.ohTrigger(RecalcTrigger,TriggerON)),NA())</f>
        <v>1.5429556275408096E-2</v>
      </c>
      <c r="H2487" s="42">
        <f>_xll.qlCalendarAdvance(Calendar,$H2486,B2487,"f",FALSE)</f>
        <v>56836</v>
      </c>
      <c r="I2487" s="172">
        <f>_xll.qlInterestRateIndexValueDate(Index1M,$H2487)</f>
        <v>56836</v>
      </c>
      <c r="J2487" s="177">
        <f>IFERROR(_xll.qlIndexFixing(Index1M,$H2487,TRUE,_xll.ohTrigger(RecalcTrigger,Trigger1M)),NA())</f>
        <v>1.5694109878426506E-2</v>
      </c>
      <c r="K2487" s="44">
        <f>IFERROR(_xll.qlIndexFixing(Index3M,H2487,TRUE,_xll.ohTrigger(RecalcTrigger,Trigger3M)),NA())</f>
        <v>1.6124980072980966E-2</v>
      </c>
      <c r="L2487" s="44">
        <f>IFERROR(_xll.qlIndexFixing(Index6M,$H2487,TRUE,_xll.ohTrigger(RecalcTrigger,Trigger6M)),NA())</f>
        <v>1.6225802536752675E-2</v>
      </c>
      <c r="M2487" s="178">
        <f>IFERROR(_xll.qlIndexFixing(Index1Y,$H2487,TRUE,_xll.ohTrigger(RecalcTrigger,Trigger1Y)),NA())</f>
        <v>1.6405988480358038E-2</v>
      </c>
      <c r="N2487" s="177">
        <f>IFERROR(_xll.qlIndexFixing(ONIndex1M,I2487,TRUE,_xll.ohTrigger(RecalcTrigger,Trigger1M)),NA())</f>
        <v>1.5691565783481076E-2</v>
      </c>
      <c r="O2487" s="44">
        <f>IFERROR(_xll.qlIndexFixing(ONIndex3M,I2487,TRUE,_xll.ohTrigger(RecalcTrigger,Trigger3M)),NA())</f>
        <v>1.6109751694529661E-2</v>
      </c>
      <c r="P2487" s="44">
        <f>IFERROR(_xll.qlIndexFixing(ONIndex6M,I2487,TRUE,_xll.ohTrigger(RecalcTrigger,Trigger6M)),NA())</f>
        <v>1.6196938909809333E-2</v>
      </c>
      <c r="Q2487" s="178">
        <f>IFERROR(_xll.qlIndexFixing(ONIndex1Y,I2487,TRUE,_xll.ohTrigger(RecalcTrigger,Trigger1Y)),NA())</f>
        <v>1.6349401682804743E-2</v>
      </c>
    </row>
    <row r="2488" spans="2:17" x14ac:dyDescent="0.2">
      <c r="B2488" s="39" t="s">
        <v>42</v>
      </c>
      <c r="D2488" s="42">
        <f>_xll.qlCalendarAdvance(Calendar,$D2487,B2488,"f",FALSE)</f>
        <v>56843</v>
      </c>
      <c r="E2488" s="172">
        <f>_xll.qlInterestRateIndexValueDate(IndexON,D2488)</f>
        <v>56843</v>
      </c>
      <c r="F2488" s="188">
        <f>IFERROR(_xll.qlIndexFixing(IndexON,D2488,TRUE,_xll.ohTrigger(RecalcTrigger,TriggerON)),NA())</f>
        <v>1.5426651493307686E-2</v>
      </c>
      <c r="H2488" s="42">
        <f>_xll.qlCalendarAdvance(Calendar,$H2487,B2488,"f",FALSE)</f>
        <v>56843</v>
      </c>
      <c r="I2488" s="172">
        <f>_xll.qlInterestRateIndexValueDate(Index1M,$H2488)</f>
        <v>56843</v>
      </c>
      <c r="J2488" s="177">
        <f>IFERROR(_xll.qlIndexFixing(Index1M,$H2488,TRUE,_xll.ohTrigger(RecalcTrigger,Trigger1M)),NA())</f>
        <v>1.5690583184919133E-2</v>
      </c>
      <c r="K2488" s="44">
        <f>IFERROR(_xll.qlIndexFixing(Index3M,H2488,TRUE,_xll.ohTrigger(RecalcTrigger,Trigger3M)),NA())</f>
        <v>1.6122377507804129E-2</v>
      </c>
      <c r="L2488" s="44">
        <f>IFERROR(_xll.qlIndexFixing(Index6M,$H2488,TRUE,_xll.ohTrigger(RecalcTrigger,Trigger6M)),NA())</f>
        <v>1.6223055969058587E-2</v>
      </c>
      <c r="M2488" s="178">
        <f>IFERROR(_xll.qlIndexFixing(Index1Y,$H2488,TRUE,_xll.ohTrigger(RecalcTrigger,Trigger1Y)),NA())</f>
        <v>1.6403195933512013E-2</v>
      </c>
      <c r="N2488" s="177">
        <f>IFERROR(_xll.qlIndexFixing(ONIndex1M,I2488,TRUE,_xll.ohTrigger(RecalcTrigger,Trigger1M)),NA())</f>
        <v>1.5688025383685522E-2</v>
      </c>
      <c r="O2488" s="44">
        <f>IFERROR(_xll.qlIndexFixing(ONIndex3M,I2488,TRUE,_xll.ohTrigger(RecalcTrigger,Trigger3M)),NA())</f>
        <v>1.6107076561361344E-2</v>
      </c>
      <c r="P2488" s="44">
        <f>IFERROR(_xll.qlIndexFixing(ONIndex6M,I2488,TRUE,_xll.ohTrigger(RecalcTrigger,Trigger6M)),NA())</f>
        <v>1.6194007355447848E-2</v>
      </c>
      <c r="Q2488" s="178">
        <f>IFERROR(_xll.qlIndexFixing(ONIndex1Y,I2488,TRUE,_xll.ohTrigger(RecalcTrigger,Trigger1Y)),NA())</f>
        <v>1.6346174685978321E-2</v>
      </c>
    </row>
    <row r="2489" spans="2:17" x14ac:dyDescent="0.2">
      <c r="B2489" s="39" t="s">
        <v>42</v>
      </c>
      <c r="D2489" s="42">
        <f>_xll.qlCalendarAdvance(Calendar,$D2488,B2489,"f",FALSE)</f>
        <v>56850</v>
      </c>
      <c r="E2489" s="172">
        <f>_xll.qlInterestRateIndexValueDate(IndexON,D2489)</f>
        <v>56850</v>
      </c>
      <c r="F2489" s="188">
        <f>IFERROR(_xll.qlIndexFixing(IndexON,D2489,TRUE,_xll.ohTrigger(RecalcTrigger,TriggerON)),NA())</f>
        <v>1.5423756048711379E-2</v>
      </c>
      <c r="H2489" s="42">
        <f>_xll.qlCalendarAdvance(Calendar,$H2488,B2489,"f",FALSE)</f>
        <v>56850</v>
      </c>
      <c r="I2489" s="172">
        <f>_xll.qlInterestRateIndexValueDate(Index1M,$H2489)</f>
        <v>56850</v>
      </c>
      <c r="J2489" s="177">
        <f>IFERROR(_xll.qlIndexFixing(Index1M,$H2489,TRUE,_xll.ohTrigger(RecalcTrigger,Trigger1M)),NA())</f>
        <v>1.5687065019600779E-2</v>
      </c>
      <c r="K2489" s="44">
        <f>IFERROR(_xll.qlIndexFixing(Index3M,H2489,TRUE,_xll.ohTrigger(RecalcTrigger,Trigger3M)),NA())</f>
        <v>1.6119790270476081E-2</v>
      </c>
      <c r="L2489" s="44">
        <f>IFERROR(_xll.qlIndexFixing(Index6M,$H2489,TRUE,_xll.ohTrigger(RecalcTrigger,Trigger6M)),NA())</f>
        <v>1.6220327549792555E-2</v>
      </c>
      <c r="M2489" s="178">
        <f>IFERROR(_xll.qlIndexFixing(Index1Y,$H2489,TRUE,_xll.ohTrigger(RecalcTrigger,Trigger1Y)),NA())</f>
        <v>1.6400423500468445E-2</v>
      </c>
      <c r="N2489" s="177">
        <f>IFERROR(_xll.qlIndexFixing(ONIndex1M,I2489,TRUE,_xll.ohTrigger(RecalcTrigger,Trigger1M)),NA())</f>
        <v>1.5684493500152108E-2</v>
      </c>
      <c r="O2489" s="44">
        <f>IFERROR(_xll.qlIndexFixing(ONIndex3M,I2489,TRUE,_xll.ohTrigger(RecalcTrigger,Trigger3M)),NA())</f>
        <v>1.6104412206213725E-2</v>
      </c>
      <c r="P2489" s="44">
        <f>IFERROR(_xll.qlIndexFixing(ONIndex6M,I2489,TRUE,_xll.ohTrigger(RecalcTrigger,Trigger6M)),NA())</f>
        <v>1.6191086063490623E-2</v>
      </c>
      <c r="Q2489" s="178">
        <f>IFERROR(_xll.qlIndexFixing(ONIndex1Y,I2489,TRUE,_xll.ohTrigger(RecalcTrigger,Trigger1Y)),NA())</f>
        <v>1.6342957518931112E-2</v>
      </c>
    </row>
    <row r="2490" spans="2:17" x14ac:dyDescent="0.2">
      <c r="B2490" s="39" t="s">
        <v>42</v>
      </c>
      <c r="D2490" s="42">
        <f>_xll.qlCalendarAdvance(Calendar,$D2489,B2490,"f",FALSE)</f>
        <v>56857</v>
      </c>
      <c r="E2490" s="172">
        <f>_xll.qlInterestRateIndexValueDate(IndexON,D2490)</f>
        <v>56857</v>
      </c>
      <c r="F2490" s="188">
        <f>IFERROR(_xll.qlIndexFixing(IndexON,D2490,TRUE,_xll.ohTrigger(RecalcTrigger,TriggerON)),NA())</f>
        <v>1.5420869941781268E-2</v>
      </c>
      <c r="H2490" s="42">
        <f>_xll.qlCalendarAdvance(Calendar,$H2489,B2490,"f",FALSE)</f>
        <v>56857</v>
      </c>
      <c r="I2490" s="172">
        <f>_xll.qlInterestRateIndexValueDate(Index1M,$H2490)</f>
        <v>56857</v>
      </c>
      <c r="J2490" s="177">
        <f>IFERROR(_xll.qlIndexFixing(Index1M,$H2490,TRUE,_xll.ohTrigger(RecalcTrigger,Trigger1M)),NA())</f>
        <v>1.5683468538736405E-2</v>
      </c>
      <c r="K2490" s="44">
        <f>IFERROR(_xll.qlIndexFixing(Index3M,H2490,TRUE,_xll.ohTrigger(RecalcTrigger,Trigger3M)),NA())</f>
        <v>1.6117044097684306E-2</v>
      </c>
      <c r="L2490" s="44">
        <f>IFERROR(_xll.qlIndexFixing(Index6M,$H2490,TRUE,_xll.ohTrigger(RecalcTrigger,Trigger6M)),NA())</f>
        <v>1.6217272652439184E-2</v>
      </c>
      <c r="M2490" s="178">
        <f>IFERROR(_xll.qlIndexFixing(Index1Y,$H2490,TRUE,_xll.ohTrigger(RecalcTrigger,Trigger1Y)),NA())</f>
        <v>1.6397671401640886E-2</v>
      </c>
      <c r="N2490" s="177">
        <f>IFERROR(_xll.qlIndexFixing(ONIndex1M,I2490,TRUE,_xll.ohTrigger(RecalcTrigger,Trigger1M)),NA())</f>
        <v>1.5680970132799787E-2</v>
      </c>
      <c r="O2490" s="44">
        <f>IFERROR(_xll.qlIndexFixing(ONIndex3M,I2490,TRUE,_xll.ohTrigger(RecalcTrigger,Trigger3M)),NA())</f>
        <v>1.6101758629086804E-2</v>
      </c>
      <c r="P2490" s="44">
        <f>IFERROR(_xll.qlIndexFixing(ONIndex6M,I2490,TRUE,_xll.ohTrigger(RecalcTrigger,Trigger6M)),NA())</f>
        <v>1.6188175033856611E-2</v>
      </c>
      <c r="Q2490" s="178">
        <f>IFERROR(_xll.qlIndexFixing(ONIndex1Y,I2490,TRUE,_xll.ohTrigger(RecalcTrigger,Trigger1Y)),NA())</f>
        <v>1.6339750181582069E-2</v>
      </c>
    </row>
    <row r="2491" spans="2:17" x14ac:dyDescent="0.2">
      <c r="B2491" s="39" t="s">
        <v>42</v>
      </c>
      <c r="D2491" s="42">
        <f>_xll.qlCalendarAdvance(Calendar,$D2490,B2491,"f",FALSE)</f>
        <v>56864</v>
      </c>
      <c r="E2491" s="172">
        <f>_xll.qlInterestRateIndexValueDate(IndexON,D2491)</f>
        <v>56864</v>
      </c>
      <c r="F2491" s="188">
        <f>IFERROR(_xll.qlIndexFixing(IndexON,D2491,TRUE,_xll.ohTrigger(RecalcTrigger,TriggerON)),NA())</f>
        <v>1.5417993172112121E-2</v>
      </c>
      <c r="H2491" s="42">
        <f>_xll.qlCalendarAdvance(Calendar,$H2490,B2491,"f",FALSE)</f>
        <v>56864</v>
      </c>
      <c r="I2491" s="172">
        <f>_xll.qlInterestRateIndexValueDate(Index1M,$H2491)</f>
        <v>56864</v>
      </c>
      <c r="J2491" s="177">
        <f>IFERROR(_xll.qlIndexFixing(Index1M,$H2491,TRUE,_xll.ohTrigger(RecalcTrigger,Trigger1M)),NA())</f>
        <v>1.5679967335675116E-2</v>
      </c>
      <c r="K2491" s="44">
        <f>IFERROR(_xll.qlIndexFixing(Index3M,H2491,TRUE,_xll.ohTrigger(RecalcTrigger,Trigger3M)),NA())</f>
        <v>1.6114488295671359E-2</v>
      </c>
      <c r="L2491" s="44">
        <f>IFERROR(_xll.qlIndexFixing(Index6M,$H2491,TRUE,_xll.ohTrigger(RecalcTrigger,Trigger6M)),NA())</f>
        <v>1.6214579026644402E-2</v>
      </c>
      <c r="M2491" s="178">
        <f>IFERROR(_xll.qlIndexFixing(Index1Y,$H2491,TRUE,_xll.ohTrigger(RecalcTrigger,Trigger1Y)),NA())</f>
        <v>1.6394939857442451E-2</v>
      </c>
      <c r="N2491" s="177">
        <f>IFERROR(_xll.qlIndexFixing(ONIndex1M,I2491,TRUE,_xll.ohTrigger(RecalcTrigger,Trigger1M)),NA())</f>
        <v>1.5677455281547514E-2</v>
      </c>
      <c r="O2491" s="44">
        <f>IFERROR(_xll.qlIndexFixing(ONIndex3M,I2491,TRUE,_xll.ohTrigger(RecalcTrigger,Trigger3M)),NA())</f>
        <v>1.6099115829899535E-2</v>
      </c>
      <c r="P2491" s="44">
        <f>IFERROR(_xll.qlIndexFixing(ONIndex6M,I2491,TRUE,_xll.ohTrigger(RecalcTrigger,Trigger6M)),NA())</f>
        <v>1.6185274266626859E-2</v>
      </c>
      <c r="Q2491" s="178">
        <f>IFERROR(_xll.qlIndexFixing(ONIndex1Y,I2491,TRUE,_xll.ohTrigger(RecalcTrigger,Trigger1Y)),NA())</f>
        <v>1.6336552674012239E-2</v>
      </c>
    </row>
    <row r="2492" spans="2:17" x14ac:dyDescent="0.2">
      <c r="B2492" s="39" t="s">
        <v>42</v>
      </c>
      <c r="D2492" s="42">
        <f>_xll.qlCalendarAdvance(Calendar,$D2491,B2492,"f",FALSE)</f>
        <v>56871</v>
      </c>
      <c r="E2492" s="172">
        <f>_xll.qlInterestRateIndexValueDate(IndexON,D2492)</f>
        <v>56871</v>
      </c>
      <c r="F2492" s="188">
        <f>IFERROR(_xll.qlIndexFixing(IndexON,D2492,TRUE,_xll.ohTrigger(RecalcTrigger,TriggerON)),NA())</f>
        <v>1.5415125740028124E-2</v>
      </c>
      <c r="H2492" s="42">
        <f>_xll.qlCalendarAdvance(Calendar,$H2491,B2492,"f",FALSE)</f>
        <v>56871</v>
      </c>
      <c r="I2492" s="172">
        <f>_xll.qlInterestRateIndexValueDate(Index1M,$H2492)</f>
        <v>56871</v>
      </c>
      <c r="J2492" s="177">
        <f>IFERROR(_xll.qlIndexFixing(Index1M,$H2492,TRUE,_xll.ohTrigger(RecalcTrigger,Trigger1M)),NA())</f>
        <v>1.5676477640550839E-2</v>
      </c>
      <c r="K2492" s="44">
        <f>IFERROR(_xll.qlIndexFixing(Index3M,H2492,TRUE,_xll.ohTrigger(RecalcTrigger,Trigger3M)),NA())</f>
        <v>1.611194980816141E-2</v>
      </c>
      <c r="L2492" s="44">
        <f>IFERROR(_xll.qlIndexFixing(Index6M,$H2492,TRUE,_xll.ohTrigger(RecalcTrigger,Trigger6M)),NA())</f>
        <v>1.6211904710755242E-2</v>
      </c>
      <c r="M2492" s="178">
        <f>IFERROR(_xll.qlIndexFixing(Index1Y,$H2492,TRUE,_xll.ohTrigger(RecalcTrigger,Trigger1Y)),NA())</f>
        <v>1.6392229088283812E-2</v>
      </c>
      <c r="N2492" s="177">
        <f>IFERROR(_xll.qlIndexFixing(ONIndex1M,I2492,TRUE,_xll.ohTrigger(RecalcTrigger,Trigger1M)),NA())</f>
        <v>1.5673948946476335E-2</v>
      </c>
      <c r="O2492" s="44">
        <f>IFERROR(_xll.qlIndexFixing(ONIndex3M,I2492,TRUE,_xll.ohTrigger(RecalcTrigger,Trigger3M)),NA())</f>
        <v>1.6096483808732964E-2</v>
      </c>
      <c r="P2492" s="44">
        <f>IFERROR(_xll.qlIndexFixing(ONIndex6M,I2492,TRUE,_xll.ohTrigger(RecalcTrigger,Trigger6M)),NA())</f>
        <v>1.618238376172032E-2</v>
      </c>
      <c r="Q2492" s="178">
        <f>IFERROR(_xll.qlIndexFixing(ONIndex1Y,I2492,TRUE,_xll.ohTrigger(RecalcTrigger,Trigger1Y)),NA())</f>
        <v>1.6333364996302668E-2</v>
      </c>
    </row>
    <row r="2493" spans="2:17" x14ac:dyDescent="0.2">
      <c r="B2493" s="39" t="s">
        <v>42</v>
      </c>
      <c r="D2493" s="42">
        <f>_xll.qlCalendarAdvance(Calendar,$D2492,B2493,"f",FALSE)</f>
        <v>56878</v>
      </c>
      <c r="E2493" s="172">
        <f>_xll.qlInterestRateIndexValueDate(IndexON,D2493)</f>
        <v>56878</v>
      </c>
      <c r="F2493" s="188">
        <f>IFERROR(_xll.qlIndexFixing(IndexON,D2493,TRUE,_xll.ohTrigger(RecalcTrigger,TriggerON)),NA())</f>
        <v>1.541226764544823E-2</v>
      </c>
      <c r="H2493" s="42">
        <f>_xll.qlCalendarAdvance(Calendar,$H2492,B2493,"f",FALSE)</f>
        <v>56878</v>
      </c>
      <c r="I2493" s="172">
        <f>_xll.qlInterestRateIndexValueDate(Index1M,$H2493)</f>
        <v>56878</v>
      </c>
      <c r="J2493" s="177">
        <f>IFERROR(_xll.qlIndexFixing(Index1M,$H2493,TRUE,_xll.ohTrigger(RecalcTrigger,Trigger1M)),NA())</f>
        <v>1.5673002926553308E-2</v>
      </c>
      <c r="K2493" s="44">
        <f>IFERROR(_xll.qlIndexFixing(Index3M,H2493,TRUE,_xll.ohTrigger(RecalcTrigger,Trigger3M)),NA())</f>
        <v>1.6109429313401386E-2</v>
      </c>
      <c r="L2493" s="44">
        <f>IFERROR(_xll.qlIndexFixing(Index6M,$H2493,TRUE,_xll.ohTrigger(RecalcTrigger,Trigger6M)),NA())</f>
        <v>1.6209250101722583E-2</v>
      </c>
      <c r="M2493" s="178">
        <f>IFERROR(_xll.qlIndexFixing(Index1Y,$H2493,TRUE,_xll.ohTrigger(RecalcTrigger,Trigger1Y)),NA())</f>
        <v>1.6389539314576089E-2</v>
      </c>
      <c r="N2493" s="177">
        <f>IFERROR(_xll.qlIndexFixing(ONIndex1M,I2493,TRUE,_xll.ohTrigger(RecalcTrigger,Trigger1M)),NA())</f>
        <v>1.5670451127748342E-2</v>
      </c>
      <c r="O2493" s="44">
        <f>IFERROR(_xll.qlIndexFixing(ONIndex3M,I2493,TRUE,_xll.ohTrigger(RecalcTrigger,Trigger3M)),NA())</f>
        <v>1.6093862565587091E-2</v>
      </c>
      <c r="P2493" s="44">
        <f>IFERROR(_xll.qlIndexFixing(ONIndex6M,I2493,TRUE,_xll.ohTrigger(RecalcTrigger,Trigger6M)),NA())</f>
        <v>1.6179503519380134E-2</v>
      </c>
      <c r="Q2493" s="178">
        <f>IFERROR(_xll.qlIndexFixing(ONIndex1Y,I2493,TRUE,_xll.ohTrigger(RecalcTrigger,Trigger1Y)),NA())</f>
        <v>1.6330187148291264E-2</v>
      </c>
    </row>
    <row r="2494" spans="2:17" x14ac:dyDescent="0.2">
      <c r="B2494" s="39" t="s">
        <v>42</v>
      </c>
      <c r="D2494" s="42">
        <f>_xll.qlCalendarAdvance(Calendar,$D2493,B2494,"f",FALSE)</f>
        <v>56885</v>
      </c>
      <c r="E2494" s="172">
        <f>_xll.qlInterestRateIndexValueDate(IndexON,D2494)</f>
        <v>56885</v>
      </c>
      <c r="F2494" s="188">
        <f>IFERROR(_xll.qlIndexFixing(IndexON,D2494,TRUE,_xll.ohTrigger(RecalcTrigger,TriggerON)),NA())</f>
        <v>1.5409418888453486E-2</v>
      </c>
      <c r="H2494" s="42">
        <f>_xll.qlCalendarAdvance(Calendar,$H2493,B2494,"f",FALSE)</f>
        <v>56885</v>
      </c>
      <c r="I2494" s="172">
        <f>_xll.qlInterestRateIndexValueDate(Index1M,$H2494)</f>
        <v>56885</v>
      </c>
      <c r="J2494" s="177">
        <f>IFERROR(_xll.qlIndexFixing(Index1M,$H2494,TRUE,_xll.ohTrigger(RecalcTrigger,Trigger1M)),NA())</f>
        <v>1.5669546668571531E-2</v>
      </c>
      <c r="K2494" s="44">
        <f>IFERROR(_xll.qlIndexFixing(Index3M,H2494,TRUE,_xll.ohTrigger(RecalcTrigger,Trigger3M)),NA())</f>
        <v>1.6107107483204326E-2</v>
      </c>
      <c r="L2494" s="44">
        <f>IFERROR(_xll.qlIndexFixing(Index6M,$H2494,TRUE,_xll.ohTrigger(RecalcTrigger,Trigger6M)),NA())</f>
        <v>1.6206615596492849E-2</v>
      </c>
      <c r="M2494" s="178">
        <f>IFERROR(_xll.qlIndexFixing(Index1Y,$H2494,TRUE,_xll.ohTrigger(RecalcTrigger,Trigger1Y)),NA())</f>
        <v>1.6386870756728407E-2</v>
      </c>
      <c r="N2494" s="177">
        <f>IFERROR(_xll.qlIndexFixing(ONIndex1M,I2494,TRUE,_xll.ohTrigger(RecalcTrigger,Trigger1M)),NA())</f>
        <v>1.5666961825039349E-2</v>
      </c>
      <c r="O2494" s="44">
        <f>IFERROR(_xll.qlIndexFixing(ONIndex3M,I2494,TRUE,_xll.ohTrigger(RecalcTrigger,Trigger3M)),NA())</f>
        <v>1.6091252100380871E-2</v>
      </c>
      <c r="P2494" s="44">
        <f>IFERROR(_xll.qlIndexFixing(ONIndex6M,I2494,TRUE,_xll.ohTrigger(RecalcTrigger,Trigger6M)),NA())</f>
        <v>1.6176633539201069E-2</v>
      </c>
      <c r="Q2494" s="178">
        <f>IFERROR(_xll.qlIndexFixing(ONIndex1Y,I2494,TRUE,_xll.ohTrigger(RecalcTrigger,Trigger1Y)),NA())</f>
        <v>1.6327019130221165E-2</v>
      </c>
    </row>
    <row r="2495" spans="2:17" x14ac:dyDescent="0.2">
      <c r="B2495" s="39" t="s">
        <v>42</v>
      </c>
      <c r="D2495" s="42">
        <f>_xll.qlCalendarAdvance(Calendar,$D2494,B2495,"f",FALSE)</f>
        <v>56892</v>
      </c>
      <c r="E2495" s="172">
        <f>_xll.qlInterestRateIndexValueDate(IndexON,D2495)</f>
        <v>56892</v>
      </c>
      <c r="F2495" s="188">
        <f>IFERROR(_xll.qlIndexFixing(IndexON,D2495,TRUE,_xll.ohTrigger(RecalcTrigger,TriggerON)),NA())</f>
        <v>1.5406581795477381E-2</v>
      </c>
      <c r="H2495" s="42">
        <f>_xll.qlCalendarAdvance(Calendar,$H2494,B2495,"f",FALSE)</f>
        <v>56892</v>
      </c>
      <c r="I2495" s="172">
        <f>_xll.qlInterestRateIndexValueDate(Index1M,$H2495)</f>
        <v>56892</v>
      </c>
      <c r="J2495" s="177">
        <f>IFERROR(_xll.qlIndexFixing(Index1M,$H2495,TRUE,_xll.ohTrigger(RecalcTrigger,Trigger1M)),NA())</f>
        <v>1.5666205075933713E-2</v>
      </c>
      <c r="K2495" s="44">
        <f>IFERROR(_xll.qlIndexFixing(Index3M,H2495,TRUE,_xll.ohTrigger(RecalcTrigger,Trigger3M)),NA())</f>
        <v>1.610462628106786E-2</v>
      </c>
      <c r="L2495" s="44">
        <f>IFERROR(_xll.qlIndexFixing(Index6M,$H2495,TRUE,_xll.ohTrigger(RecalcTrigger,Trigger6M)),NA())</f>
        <v>1.6204180786427335E-2</v>
      </c>
      <c r="M2495" s="178">
        <f>IFERROR(_xll.qlIndexFixing(Index1Y,$H2495,TRUE,_xll.ohTrigger(RecalcTrigger,Trigger1Y)),NA())</f>
        <v>1.638422362828974E-2</v>
      </c>
      <c r="N2495" s="177">
        <f>IFERROR(_xll.qlIndexFixing(ONIndex1M,I2495,TRUE,_xll.ohTrigger(RecalcTrigger,Trigger1M)),NA())</f>
        <v>1.5663484124672777E-2</v>
      </c>
      <c r="O2495" s="44">
        <f>IFERROR(_xll.qlIndexFixing(ONIndex3M,I2495,TRUE,_xll.ohTrigger(RecalcTrigger,Trigger3M)),NA())</f>
        <v>1.6088654235439925E-2</v>
      </c>
      <c r="P2495" s="44">
        <f>IFERROR(_xll.qlIndexFixing(ONIndex6M,I2495,TRUE,_xll.ohTrigger(RecalcTrigger,Trigger6M)),NA())</f>
        <v>1.6173775946297653E-2</v>
      </c>
      <c r="Q2495" s="178">
        <f>IFERROR(_xll.qlIndexFixing(ONIndex1Y,I2495,TRUE,_xll.ohTrigger(RecalcTrigger,Trigger1Y)),NA())</f>
        <v>1.6323863296162644E-2</v>
      </c>
    </row>
    <row r="2496" spans="2:17" x14ac:dyDescent="0.2">
      <c r="B2496" s="39" t="s">
        <v>42</v>
      </c>
      <c r="D2496" s="42">
        <f>_xll.qlCalendarAdvance(Calendar,$D2495,B2496,"f",FALSE)</f>
        <v>56899</v>
      </c>
      <c r="E2496" s="172">
        <f>_xll.qlInterestRateIndexValueDate(IndexON,D2496)</f>
        <v>56899</v>
      </c>
      <c r="F2496" s="188">
        <f>IFERROR(_xll.qlIndexFixing(IndexON,D2496,TRUE,_xll.ohTrigger(RecalcTrigger,TriggerON)),NA())</f>
        <v>1.5403764528771902E-2</v>
      </c>
      <c r="H2496" s="42">
        <f>_xll.qlCalendarAdvance(Calendar,$H2495,B2496,"f",FALSE)</f>
        <v>56899</v>
      </c>
      <c r="I2496" s="172">
        <f>_xll.qlInterestRateIndexValueDate(Index1M,$H2496)</f>
        <v>56899</v>
      </c>
      <c r="J2496" s="177">
        <f>IFERROR(_xll.qlIndexFixing(Index1M,$H2496,TRUE,_xll.ohTrigger(RecalcTrigger,Trigger1M)),NA())</f>
        <v>1.5662795541925935E-2</v>
      </c>
      <c r="K2496" s="44">
        <f>IFERROR(_xll.qlIndexFixing(Index3M,H2496,TRUE,_xll.ohTrigger(RecalcTrigger,Trigger3M)),NA())</f>
        <v>1.610216471089532E-2</v>
      </c>
      <c r="L2496" s="44">
        <f>IFERROR(_xll.qlIndexFixing(Index6M,$H2496,TRUE,_xll.ohTrigger(RecalcTrigger,Trigger6M)),NA())</f>
        <v>1.6201588797096395E-2</v>
      </c>
      <c r="M2496" s="178">
        <f>IFERROR(_xll.qlIndexFixing(Index1Y,$H2496,TRUE,_xll.ohTrigger(RecalcTrigger,Trigger1Y)),NA())</f>
        <v>1.6381598027589827E-2</v>
      </c>
      <c r="N2496" s="177">
        <f>IFERROR(_xll.qlIndexFixing(ONIndex1M,I2496,TRUE,_xll.ohTrigger(RecalcTrigger,Trigger1M)),NA())</f>
        <v>1.5660028853053953E-2</v>
      </c>
      <c r="O2496" s="44">
        <f>IFERROR(_xll.qlIndexFixing(ONIndex3M,I2496,TRUE,_xll.ohTrigger(RecalcTrigger,Trigger3M)),NA())</f>
        <v>1.6086075363613839E-2</v>
      </c>
      <c r="P2496" s="44">
        <f>IFERROR(_xll.qlIndexFixing(ONIndex6M,I2496,TRUE,_xll.ohTrigger(RecalcTrigger,Trigger6M)),NA())</f>
        <v>1.6170938194253193E-2</v>
      </c>
      <c r="Q2496" s="178">
        <f>IFERROR(_xll.qlIndexFixing(ONIndex1Y,I2496,TRUE,_xll.ohTrigger(RecalcTrigger,Trigger1Y)),NA())</f>
        <v>1.6320727905623222E-2</v>
      </c>
    </row>
    <row r="2497" spans="2:17" x14ac:dyDescent="0.2">
      <c r="B2497" s="39" t="s">
        <v>42</v>
      </c>
      <c r="D2497" s="42">
        <f>_xll.qlCalendarAdvance(Calendar,$D2496,B2497,"f",FALSE)</f>
        <v>56906</v>
      </c>
      <c r="E2497" s="172">
        <f>_xll.qlInterestRateIndexValueDate(IndexON,D2497)</f>
        <v>56906</v>
      </c>
      <c r="F2497" s="188">
        <f>IFERROR(_xll.qlIndexFixing(IndexON,D2497,TRUE,_xll.ohTrigger(RecalcTrigger,TriggerON)),NA())</f>
        <v>1.5400967813214983E-2</v>
      </c>
      <c r="H2497" s="42">
        <f>_xll.qlCalendarAdvance(Calendar,$H2496,B2497,"f",FALSE)</f>
        <v>56906</v>
      </c>
      <c r="I2497" s="172">
        <f>_xll.qlInterestRateIndexValueDate(Index1M,$H2497)</f>
        <v>56906</v>
      </c>
      <c r="J2497" s="177">
        <f>IFERROR(_xll.qlIndexFixing(Index1M,$H2497,TRUE,_xll.ohTrigger(RecalcTrigger,Trigger1M)),NA())</f>
        <v>1.5659409429038398E-2</v>
      </c>
      <c r="K2497" s="44">
        <f>IFERROR(_xll.qlIndexFixing(Index3M,H2497,TRUE,_xll.ohTrigger(RecalcTrigger,Trigger3M)),NA())</f>
        <v>1.6099722781454686E-2</v>
      </c>
      <c r="L2497" s="44">
        <f>IFERROR(_xll.qlIndexFixing(Index6M,$H2497,TRUE,_xll.ohTrigger(RecalcTrigger,Trigger6M)),NA())</f>
        <v>1.6199017479435147E-2</v>
      </c>
      <c r="M2497" s="178">
        <f>IFERROR(_xll.qlIndexFixing(Index1Y,$H2497,TRUE,_xll.ohTrigger(RecalcTrigger,Trigger1Y)),NA())</f>
        <v>1.6378993957355672E-2</v>
      </c>
      <c r="N2497" s="177">
        <f>IFERROR(_xll.qlIndexFixing(ONIndex1M,I2497,TRUE,_xll.ohTrigger(RecalcTrigger,Trigger1M)),NA())</f>
        <v>1.5656596971634906E-2</v>
      </c>
      <c r="O2497" s="44">
        <f>IFERROR(_xll.qlIndexFixing(ONIndex3M,I2497,TRUE,_xll.ohTrigger(RecalcTrigger,Trigger3M)),NA())</f>
        <v>1.6083516052631808E-2</v>
      </c>
      <c r="P2497" s="44">
        <f>IFERROR(_xll.qlIndexFixing(ONIndex6M,I2497,TRUE,_xll.ohTrigger(RecalcTrigger,Trigger6M)),NA())</f>
        <v>1.6168120945134756E-2</v>
      </c>
      <c r="Q2497" s="178">
        <f>IFERROR(_xll.qlIndexFixing(ONIndex1Y,I2497,TRUE,_xll.ohTrigger(RecalcTrigger,Trigger1Y)),NA())</f>
        <v>1.6317613691990696E-2</v>
      </c>
    </row>
    <row r="2498" spans="2:17" x14ac:dyDescent="0.2">
      <c r="B2498" s="39" t="s">
        <v>42</v>
      </c>
      <c r="D2498" s="42">
        <f>_xll.qlCalendarAdvance(Calendar,$D2497,B2498,"f",FALSE)</f>
        <v>56913</v>
      </c>
      <c r="E2498" s="172">
        <f>_xll.qlInterestRateIndexValueDate(IndexON,D2498)</f>
        <v>56913</v>
      </c>
      <c r="F2498" s="188">
        <f>IFERROR(_xll.qlIndexFixing(IndexON,D2498,TRUE,_xll.ohTrigger(RecalcTrigger,TriggerON)),NA())</f>
        <v>1.5398191648563486E-2</v>
      </c>
      <c r="H2498" s="42">
        <f>_xll.qlCalendarAdvance(Calendar,$H2497,B2498,"f",FALSE)</f>
        <v>56913</v>
      </c>
      <c r="I2498" s="172">
        <f>_xll.qlInterestRateIndexValueDate(Index1M,$H2498)</f>
        <v>56913</v>
      </c>
      <c r="J2498" s="177">
        <f>IFERROR(_xll.qlIndexFixing(Index1M,$H2498,TRUE,_xll.ohTrigger(RecalcTrigger,Trigger1M)),NA())</f>
        <v>1.5656046737247572E-2</v>
      </c>
      <c r="K2498" s="44">
        <f>IFERROR(_xll.qlIndexFixing(Index3M,H2498,TRUE,_xll.ohTrigger(RecalcTrigger,Trigger3M)),NA())</f>
        <v>1.6097300492708071E-2</v>
      </c>
      <c r="L2498" s="44">
        <f>IFERROR(_xll.qlIndexFixing(Index6M,$H2498,TRUE,_xll.ohTrigger(RecalcTrigger,Trigger6M)),NA())</f>
        <v>1.6196466833364766E-2</v>
      </c>
      <c r="M2498" s="178">
        <f>IFERROR(_xll.qlIndexFixing(Index1Y,$H2498,TRUE,_xll.ohTrigger(RecalcTrigger,Trigger1Y)),NA())</f>
        <v>1.6376411417420977E-2</v>
      </c>
      <c r="N2498" s="177">
        <f>IFERROR(_xll.qlIndexFixing(ONIndex1M,I2498,TRUE,_xll.ohTrigger(RecalcTrigger,Trigger1M)),NA())</f>
        <v>1.5653188480172497E-2</v>
      </c>
      <c r="O2498" s="44">
        <f>IFERROR(_xll.qlIndexFixing(ONIndex3M,I2498,TRUE,_xll.ohTrigger(RecalcTrigger,Trigger3M)),NA())</f>
        <v>1.6080976302250694E-2</v>
      </c>
      <c r="P2498" s="44">
        <f>IFERROR(_xll.qlIndexFixing(ONIndex6M,I2498,TRUE,_xll.ohTrigger(RecalcTrigger,Trigger6M)),NA())</f>
        <v>1.6165324198537112E-2</v>
      </c>
      <c r="Q2498" s="178">
        <f>IFERROR(_xll.qlIndexFixing(ONIndex1Y,I2498,TRUE,_xll.ohTrigger(RecalcTrigger,Trigger1Y)),NA())</f>
        <v>1.6314520655102971E-2</v>
      </c>
    </row>
    <row r="2499" spans="2:17" x14ac:dyDescent="0.2">
      <c r="B2499" s="39" t="s">
        <v>42</v>
      </c>
      <c r="D2499" s="42">
        <f>_xll.qlCalendarAdvance(Calendar,$D2498,B2499,"f",FALSE)</f>
        <v>56920</v>
      </c>
      <c r="E2499" s="172">
        <f>_xll.qlInterestRateIndexValueDate(IndexON,D2499)</f>
        <v>56920</v>
      </c>
      <c r="F2499" s="188">
        <f>IFERROR(_xll.qlIndexFixing(IndexON,D2499,TRUE,_xll.ohTrigger(RecalcTrigger,TriggerON)),NA())</f>
        <v>1.5395436034817411E-2</v>
      </c>
      <c r="H2499" s="42">
        <f>_xll.qlCalendarAdvance(Calendar,$H2498,B2499,"f",FALSE)</f>
        <v>56920</v>
      </c>
      <c r="I2499" s="172">
        <f>_xll.qlInterestRateIndexValueDate(Index1M,$H2499)</f>
        <v>56920</v>
      </c>
      <c r="J2499" s="177">
        <f>IFERROR(_xll.qlIndexFixing(Index1M,$H2499,TRUE,_xll.ohTrigger(RecalcTrigger,Trigger1M)),NA())</f>
        <v>1.5652608511252719E-2</v>
      </c>
      <c r="K2499" s="44">
        <f>IFERROR(_xll.qlIndexFixing(Index3M,H2499,TRUE,_xll.ohTrigger(RecalcTrigger,Trigger3M)),NA())</f>
        <v>1.6094897844619364E-2</v>
      </c>
      <c r="L2499" s="44">
        <f>IFERROR(_xll.qlIndexFixing(Index6M,$H2499,TRUE,_xll.ohTrigger(RecalcTrigger,Trigger6M)),NA())</f>
        <v>1.6193752198962744E-2</v>
      </c>
      <c r="M2499" s="178">
        <f>IFERROR(_xll.qlIndexFixing(Index1Y,$H2499,TRUE,_xll.ohTrigger(RecalcTrigger,Trigger1Y)),NA())</f>
        <v>1.6373850407621432E-2</v>
      </c>
      <c r="N2499" s="177">
        <f>IFERROR(_xll.qlIndexFixing(ONIndex1M,I2499,TRUE,_xll.ohTrigger(RecalcTrigger,Trigger1M)),NA())</f>
        <v>1.5649803378828819E-2</v>
      </c>
      <c r="O2499" s="44">
        <f>IFERROR(_xll.qlIndexFixing(ONIndex3M,I2499,TRUE,_xll.ohTrigger(RecalcTrigger,Trigger3M)),NA())</f>
        <v>1.6078456112551542E-2</v>
      </c>
      <c r="P2499" s="44">
        <f>IFERROR(_xll.qlIndexFixing(ONIndex6M,I2499,TRUE,_xll.ohTrigger(RecalcTrigger,Trigger6M)),NA())</f>
        <v>1.6162547954703399E-2</v>
      </c>
      <c r="Q2499" s="178">
        <f>IFERROR(_xll.qlIndexFixing(ONIndex1Y,I2499,TRUE,_xll.ohTrigger(RecalcTrigger,Trigger1Y)),NA())</f>
        <v>1.6311448795122141E-2</v>
      </c>
    </row>
    <row r="2500" spans="2:17" x14ac:dyDescent="0.2">
      <c r="B2500" s="39" t="s">
        <v>42</v>
      </c>
      <c r="D2500" s="42">
        <f>_xll.qlCalendarAdvance(Calendar,$D2499,B2500,"f",FALSE)</f>
        <v>56927</v>
      </c>
      <c r="E2500" s="172">
        <f>_xll.qlInterestRateIndexValueDate(IndexON,D2500)</f>
        <v>56927</v>
      </c>
      <c r="F2500" s="188">
        <f>IFERROR(_xll.qlIndexFixing(IndexON,D2500,TRUE,_xll.ohTrigger(RecalcTrigger,TriggerON)),NA())</f>
        <v>1.5392700972219897E-2</v>
      </c>
      <c r="H2500" s="42">
        <f>_xll.qlCalendarAdvance(Calendar,$H2499,B2500,"f",FALSE)</f>
        <v>56927</v>
      </c>
      <c r="I2500" s="172">
        <f>_xll.qlInterestRateIndexValueDate(Index1M,$H2500)</f>
        <v>56927</v>
      </c>
      <c r="J2500" s="177">
        <f>IFERROR(_xll.qlIndexFixing(Index1M,$H2500,TRUE,_xll.ohTrigger(RecalcTrigger,Trigger1M)),NA())</f>
        <v>1.5649291130830505E-2</v>
      </c>
      <c r="K2500" s="44">
        <f>IFERROR(_xll.qlIndexFixing(Index3M,H2500,TRUE,_xll.ohTrigger(RecalcTrigger,Trigger3M)),NA())</f>
        <v>1.6092514837154202E-2</v>
      </c>
      <c r="L2500" s="44">
        <f>IFERROR(_xll.qlIndexFixing(Index6M,$H2500,TRUE,_xll.ohTrigger(RecalcTrigger,Trigger6M)),NA())</f>
        <v>1.6191241530254249E-2</v>
      </c>
      <c r="M2500" s="178">
        <f>IFERROR(_xll.qlIndexFixing(Index1Y,$H2500,TRUE,_xll.ohTrigger(RecalcTrigger,Trigger1Y)),NA())</f>
        <v>1.6371310927794282E-2</v>
      </c>
      <c r="N2500" s="177">
        <f>IFERROR(_xll.qlIndexFixing(ONIndex1M,I2500,TRUE,_xll.ohTrigger(RecalcTrigger,Trigger1M)),NA())</f>
        <v>1.5646441667522826E-2</v>
      </c>
      <c r="O2500" s="44">
        <f>IFERROR(_xll.qlIndexFixing(ONIndex3M,I2500,TRUE,_xll.ohTrigger(RecalcTrigger,Trigger3M)),NA())</f>
        <v>1.6075955483696447E-2</v>
      </c>
      <c r="P2500" s="44">
        <f>IFERROR(_xll.qlIndexFixing(ONIndex6M,I2500,TRUE,_xll.ohTrigger(RecalcTrigger,Trigger6M)),NA())</f>
        <v>1.615979221379571E-2</v>
      </c>
      <c r="Q2500" s="178">
        <f>IFERROR(_xll.qlIndexFixing(ONIndex1Y,I2500,TRUE,_xll.ohTrigger(RecalcTrigger,Trigger1Y)),NA())</f>
        <v>1.6308398112129252E-2</v>
      </c>
    </row>
    <row r="2501" spans="2:17" x14ac:dyDescent="0.2">
      <c r="B2501" s="39" t="s">
        <v>42</v>
      </c>
      <c r="D2501" s="42">
        <f>_xll.qlCalendarAdvance(Calendar,$D2500,B2501,"f",FALSE)</f>
        <v>56934</v>
      </c>
      <c r="E2501" s="172">
        <f>_xll.qlInterestRateIndexValueDate(IndexON,D2501)</f>
        <v>56934</v>
      </c>
      <c r="F2501" s="188">
        <f>IFERROR(_xll.qlIndexFixing(IndexON,D2501,TRUE,_xll.ohTrigger(RecalcTrigger,TriggerON)),NA())</f>
        <v>1.5389986460446758E-2</v>
      </c>
      <c r="H2501" s="42">
        <f>_xll.qlCalendarAdvance(Calendar,$H2500,B2501,"f",FALSE)</f>
        <v>56934</v>
      </c>
      <c r="I2501" s="172">
        <f>_xll.qlInterestRateIndexValueDate(Index1M,$H2501)</f>
        <v>56934</v>
      </c>
      <c r="J2501" s="177">
        <f>IFERROR(_xll.qlIndexFixing(Index1M,$H2501,TRUE,_xll.ohTrigger(RecalcTrigger,Trigger1M)),NA())</f>
        <v>1.564599717041959E-2</v>
      </c>
      <c r="K2501" s="44">
        <f>IFERROR(_xll.qlIndexFixing(Index3M,H2501,TRUE,_xll.ohTrigger(RecalcTrigger,Trigger3M)),NA())</f>
        <v>1.6090151470276471E-2</v>
      </c>
      <c r="L2501" s="44">
        <f>IFERROR(_xll.qlIndexFixing(Index6M,$H2501,TRUE,_xll.ohTrigger(RecalcTrigger,Trigger6M)),NA())</f>
        <v>1.6188751531977519E-2</v>
      </c>
      <c r="M2501" s="178">
        <f>IFERROR(_xll.qlIndexFixing(Index1Y,$H2501,TRUE,_xll.ohTrigger(RecalcTrigger,Trigger1Y)),NA())</f>
        <v>1.6368792977776991E-2</v>
      </c>
      <c r="N2501" s="177">
        <f>IFERROR(_xll.qlIndexFixing(ONIndex1M,I2501,TRUE,_xll.ohTrigger(RecalcTrigger,Trigger1M)),NA())</f>
        <v>1.5643103346254517E-2</v>
      </c>
      <c r="O2501" s="44">
        <f>IFERROR(_xll.qlIndexFixing(ONIndex3M,I2501,TRUE,_xll.ohTrigger(RecalcTrigger,Trigger3M)),NA())</f>
        <v>1.6073474415442268E-2</v>
      </c>
      <c r="P2501" s="44">
        <f>IFERROR(_xll.qlIndexFixing(ONIndex6M,I2501,TRUE,_xll.ohTrigger(RecalcTrigger,Trigger6M)),NA())</f>
        <v>1.6157056975489859E-2</v>
      </c>
      <c r="Q2501" s="178">
        <f>IFERROR(_xll.qlIndexFixing(ONIndex1Y,I2501,TRUE,_xll.ohTrigger(RecalcTrigger,Trigger1Y)),NA())</f>
        <v>1.6305368605800119E-2</v>
      </c>
    </row>
    <row r="2502" spans="2:17" x14ac:dyDescent="0.2">
      <c r="B2502" s="39" t="s">
        <v>42</v>
      </c>
      <c r="D2502" s="42">
        <f>_xll.qlCalendarAdvance(Calendar,$D2501,B2502,"f",FALSE)</f>
        <v>56941</v>
      </c>
      <c r="E2502" s="172">
        <f>_xll.qlInterestRateIndexValueDate(IndexON,D2502)</f>
        <v>56941</v>
      </c>
      <c r="F2502" s="188">
        <f>IFERROR(_xll.qlIndexFixing(IndexON,D2502,TRUE,_xll.ohTrigger(RecalcTrigger,TriggerON)),NA())</f>
        <v>1.5387292499822181E-2</v>
      </c>
      <c r="H2502" s="42">
        <f>_xll.qlCalendarAdvance(Calendar,$H2501,B2502,"f",FALSE)</f>
        <v>56941</v>
      </c>
      <c r="I2502" s="172">
        <f>_xll.qlInterestRateIndexValueDate(Index1M,$H2502)</f>
        <v>56941</v>
      </c>
      <c r="J2502" s="177">
        <f>IFERROR(_xll.qlIndexFixing(Index1M,$H2502,TRUE,_xll.ohTrigger(RecalcTrigger,Trigger1M)),NA())</f>
        <v>1.5642726629995662E-2</v>
      </c>
      <c r="K2502" s="44">
        <f>IFERROR(_xll.qlIndexFixing(Index3M,H2502,TRUE,_xll.ohTrigger(RecalcTrigger,Trigger3M)),NA())</f>
        <v>1.6087807743950931E-2</v>
      </c>
      <c r="L2502" s="44">
        <f>IFERROR(_xll.qlIndexFixing(Index6M,$H2502,TRUE,_xll.ohTrigger(RecalcTrigger,Trigger6M)),NA())</f>
        <v>1.6186282204055959E-2</v>
      </c>
      <c r="M2502" s="178">
        <f>IFERROR(_xll.qlIndexFixing(Index1Y,$H2502,TRUE,_xll.ohTrigger(RecalcTrigger,Trigger1Y)),NA())</f>
        <v>1.6366296557409239E-2</v>
      </c>
      <c r="N2502" s="177">
        <f>IFERROR(_xll.qlIndexFixing(ONIndex1M,I2502,TRUE,_xll.ohTrigger(RecalcTrigger,Trigger1M)),NA())</f>
        <v>1.5639788415104938E-2</v>
      </c>
      <c r="O2502" s="44">
        <f>IFERROR(_xll.qlIndexFixing(ONIndex3M,I2502,TRUE,_xll.ohTrigger(RecalcTrigger,Trigger3M)),NA())</f>
        <v>1.6071012907951099E-2</v>
      </c>
      <c r="P2502" s="44">
        <f>IFERROR(_xll.qlIndexFixing(ONIndex6M,I2502,TRUE,_xll.ohTrigger(RecalcTrigger,Trigger6M)),NA())</f>
        <v>1.6154342239947939E-2</v>
      </c>
      <c r="Q2502" s="178">
        <f>IFERROR(_xll.qlIndexFixing(ONIndex1Y,I2502,TRUE,_xll.ohTrigger(RecalcTrigger,Trigger1Y)),NA())</f>
        <v>1.6302360276377881E-2</v>
      </c>
    </row>
    <row r="2503" spans="2:17" x14ac:dyDescent="0.2">
      <c r="B2503" s="39" t="s">
        <v>42</v>
      </c>
      <c r="D2503" s="42">
        <f>_xll.qlCalendarAdvance(Calendar,$D2502,B2503,"f",FALSE)</f>
        <v>56948</v>
      </c>
      <c r="E2503" s="172">
        <f>_xll.qlInterestRateIndexValueDate(IndexON,D2503)</f>
        <v>56948</v>
      </c>
      <c r="F2503" s="188">
        <f>IFERROR(_xll.qlIndexFixing(IndexON,D2503,TRUE,_xll.ohTrigger(RecalcTrigger,TriggerON)),NA())</f>
        <v>1.5384619090103024E-2</v>
      </c>
      <c r="H2503" s="42">
        <f>_xll.qlCalendarAdvance(Calendar,$H2502,B2503,"f",FALSE)</f>
        <v>56948</v>
      </c>
      <c r="I2503" s="172">
        <f>_xll.qlInterestRateIndexValueDate(Index1M,$H2503)</f>
        <v>56948</v>
      </c>
      <c r="J2503" s="177">
        <f>IFERROR(_xll.qlIndexFixing(Index1M,$H2503,TRUE,_xll.ohTrigger(RecalcTrigger,Trigger1M)),NA())</f>
        <v>1.5639584594111414E-2</v>
      </c>
      <c r="K2503" s="44">
        <f>IFERROR(_xll.qlIndexFixing(Index3M,H2503,TRUE,_xll.ohTrigger(RecalcTrigger,Trigger3M)),NA())</f>
        <v>1.6085291990772809E-2</v>
      </c>
      <c r="L2503" s="44">
        <f>IFERROR(_xll.qlIndexFixing(Index6M,$H2503,TRUE,_xll.ohTrigger(RecalcTrigger,Trigger6M)),NA())</f>
        <v>1.6184023674142806E-2</v>
      </c>
      <c r="M2503" s="178">
        <f>IFERROR(_xll.qlIndexFixing(Index1Y,$H2503,TRUE,_xll.ohTrigger(RecalcTrigger,Trigger1Y)),NA())</f>
        <v>1.6363821666532257E-2</v>
      </c>
      <c r="N2503" s="177">
        <f>IFERROR(_xll.qlIndexFixing(ONIndex1M,I2503,TRUE,_xll.ohTrigger(RecalcTrigger,Trigger1M)),NA())</f>
        <v>1.5636496873911998E-2</v>
      </c>
      <c r="O2503" s="44">
        <f>IFERROR(_xll.qlIndexFixing(ONIndex3M,I2503,TRUE,_xll.ohTrigger(RecalcTrigger,Trigger3M)),NA())</f>
        <v>1.6068570961141893E-2</v>
      </c>
      <c r="P2503" s="44">
        <f>IFERROR(_xll.qlIndexFixing(ONIndex6M,I2503,TRUE,_xll.ohTrigger(RecalcTrigger,Trigger6M)),NA())</f>
        <v>1.615164800716995E-2</v>
      </c>
      <c r="Q2503" s="178">
        <f>IFERROR(_xll.qlIndexFixing(ONIndex1Y,I2503,TRUE,_xll.ohTrigger(RecalcTrigger,Trigger1Y)),NA())</f>
        <v>1.6299373123700445E-2</v>
      </c>
    </row>
    <row r="2504" spans="2:17" x14ac:dyDescent="0.2">
      <c r="B2504" s="39" t="s">
        <v>42</v>
      </c>
      <c r="D2504" s="42">
        <f>_xll.qlCalendarAdvance(Calendar,$D2503,B2504,"f",FALSE)</f>
        <v>56955</v>
      </c>
      <c r="E2504" s="172">
        <f>_xll.qlInterestRateIndexValueDate(IndexON,D2504)</f>
        <v>56955</v>
      </c>
      <c r="F2504" s="188">
        <f>IFERROR(_xll.qlIndexFixing(IndexON,D2504,TRUE,_xll.ohTrigger(RecalcTrigger,TriggerON)),NA())</f>
        <v>1.5381966231451383E-2</v>
      </c>
      <c r="H2504" s="42">
        <f>_xll.qlCalendarAdvance(Calendar,$H2503,B2504,"f",FALSE)</f>
        <v>56955</v>
      </c>
      <c r="I2504" s="172">
        <f>_xll.qlInterestRateIndexValueDate(Index1M,$H2504)</f>
        <v>56955</v>
      </c>
      <c r="J2504" s="177">
        <f>IFERROR(_xll.qlIndexFixing(Index1M,$H2504,TRUE,_xll.ohTrigger(RecalcTrigger,Trigger1M)),NA())</f>
        <v>1.5636362428506079E-2</v>
      </c>
      <c r="K2504" s="44">
        <f>IFERROR(_xll.qlIndexFixing(Index3M,H2504,TRUE,_xll.ohTrigger(RecalcTrigger,Trigger3M)),NA())</f>
        <v>1.6082986243965394E-2</v>
      </c>
      <c r="L2504" s="44">
        <f>IFERROR(_xll.qlIndexFixing(Index6M,$H2504,TRUE,_xll.ohTrigger(RecalcTrigger,Trigger6M)),NA())</f>
        <v>1.6181597055986933E-2</v>
      </c>
      <c r="M2504" s="178">
        <f>IFERROR(_xll.qlIndexFixing(Index1Y,$H2504,TRUE,_xll.ohTrigger(RecalcTrigger,Trigger1Y)),NA())</f>
        <v>1.6361368304988376E-2</v>
      </c>
      <c r="N2504" s="177">
        <f>IFERROR(_xll.qlIndexFixing(ONIndex1M,I2504,TRUE,_xll.ohTrigger(RecalcTrigger,Trigger1M)),NA())</f>
        <v>1.5633228722837789E-2</v>
      </c>
      <c r="O2504" s="44">
        <f>IFERROR(_xll.qlIndexFixing(ONIndex3M,I2504,TRUE,_xll.ohTrigger(RecalcTrigger,Trigger3M)),NA())</f>
        <v>1.6066148575095696E-2</v>
      </c>
      <c r="P2504" s="44">
        <f>IFERROR(_xll.qlIndexFixing(ONIndex6M,I2504,TRUE,_xll.ohTrigger(RecalcTrigger,Trigger6M)),NA())</f>
        <v>1.6148974277236938E-2</v>
      </c>
      <c r="Q2504" s="178">
        <f>IFERROR(_xll.qlIndexFixing(ONIndex1Y,I2504,TRUE,_xll.ohTrigger(RecalcTrigger,Trigger1Y)),NA())</f>
        <v>1.629640714801095E-2</v>
      </c>
    </row>
    <row r="2505" spans="2:17" x14ac:dyDescent="0.2">
      <c r="B2505" s="39" t="s">
        <v>42</v>
      </c>
      <c r="D2505" s="42">
        <f>_xll.qlCalendarAdvance(Calendar,$D2504,B2505,"f",FALSE)</f>
        <v>56962</v>
      </c>
      <c r="E2505" s="172">
        <f>_xll.qlInterestRateIndexValueDate(IndexON,D2505)</f>
        <v>56962</v>
      </c>
      <c r="F2505" s="188">
        <f>IFERROR(_xll.qlIndexFixing(IndexON,D2505,TRUE,_xll.ohTrigger(RecalcTrigger,TriggerON)),NA())</f>
        <v>1.5379333923705163E-2</v>
      </c>
      <c r="H2505" s="42">
        <f>_xll.qlCalendarAdvance(Calendar,$H2504,B2505,"f",FALSE)</f>
        <v>56962</v>
      </c>
      <c r="I2505" s="172">
        <f>_xll.qlInterestRateIndexValueDate(Index1M,$H2505)</f>
        <v>56962</v>
      </c>
      <c r="J2505" s="177">
        <f>IFERROR(_xll.qlIndexFixing(Index1M,$H2505,TRUE,_xll.ohTrigger(RecalcTrigger,Trigger1M)),NA())</f>
        <v>1.563316368386412E-2</v>
      </c>
      <c r="K2505" s="44">
        <f>IFERROR(_xll.qlIndexFixing(Index3M,H2505,TRUE,_xll.ohTrigger(RecalcTrigger,Trigger3M)),NA())</f>
        <v>1.6080700136732705E-2</v>
      </c>
      <c r="L2505" s="44">
        <f>IFERROR(_xll.qlIndexFixing(Index6M,$H2505,TRUE,_xll.ohTrigger(RecalcTrigger,Trigger6M)),NA())</f>
        <v>1.6179191108884713E-2</v>
      </c>
      <c r="M2505" s="178">
        <f>IFERROR(_xll.qlIndexFixing(Index1Y,$H2505,TRUE,_xll.ohTrigger(RecalcTrigger,Trigger1Y)),NA())</f>
        <v>1.6358936472621488E-2</v>
      </c>
      <c r="N2505" s="177">
        <f>IFERROR(_xll.qlIndexFixing(ONIndex1M,I2505,TRUE,_xll.ohTrigger(RecalcTrigger,Trigger1M)),NA())</f>
        <v>1.5629983961801264E-2</v>
      </c>
      <c r="O2505" s="44">
        <f>IFERROR(_xll.qlIndexFixing(ONIndex3M,I2505,TRUE,_xll.ohTrigger(RecalcTrigger,Trigger3M)),NA())</f>
        <v>1.6063745749650415E-2</v>
      </c>
      <c r="P2505" s="44">
        <f>IFERROR(_xll.qlIndexFixing(ONIndex6M,I2505,TRUE,_xll.ohTrigger(RecalcTrigger,Trigger6M)),NA())</f>
        <v>1.6146321049905765E-2</v>
      </c>
      <c r="Q2505" s="178">
        <f>IFERROR(_xll.qlIndexFixing(ONIndex1Y,I2505,TRUE,_xll.ohTrigger(RecalcTrigger,Trigger1Y)),NA())</f>
        <v>1.6293462349147303E-2</v>
      </c>
    </row>
    <row r="2506" spans="2:17" x14ac:dyDescent="0.2">
      <c r="B2506" s="39" t="s">
        <v>42</v>
      </c>
      <c r="D2506" s="42">
        <f>_xll.qlCalendarAdvance(Calendar,$D2505,B2506,"f",FALSE)</f>
        <v>56969</v>
      </c>
      <c r="E2506" s="172">
        <f>_xll.qlInterestRateIndexValueDate(IndexON,D2506)</f>
        <v>56969</v>
      </c>
      <c r="F2506" s="188">
        <f>IFERROR(_xll.qlIndexFixing(IndexON,D2506,TRUE,_xll.ohTrigger(RecalcTrigger,TriggerON)),NA())</f>
        <v>1.5376722166945411E-2</v>
      </c>
      <c r="H2506" s="42">
        <f>_xll.qlCalendarAdvance(Calendar,$H2505,B2506,"f",FALSE)</f>
        <v>56969</v>
      </c>
      <c r="I2506" s="172">
        <f>_xll.qlInterestRateIndexValueDate(Index1M,$H2506)</f>
        <v>56969</v>
      </c>
      <c r="J2506" s="177">
        <f>IFERROR(_xll.qlIndexFixing(Index1M,$H2506,TRUE,_xll.ohTrigger(RecalcTrigger,Trigger1M)),NA())</f>
        <v>1.5629988360164621E-2</v>
      </c>
      <c r="K2506" s="44">
        <f>IFERROR(_xll.qlIndexFixing(Index3M,H2506,TRUE,_xll.ohTrigger(RecalcTrigger,Trigger3M)),NA())</f>
        <v>1.6078433669039122E-2</v>
      </c>
      <c r="L2506" s="44">
        <f>IFERROR(_xll.qlIndexFixing(Index6M,$H2506,TRUE,_xll.ohTrigger(RecalcTrigger,Trigger6M)),NA())</f>
        <v>1.6176805832762185E-2</v>
      </c>
      <c r="M2506" s="178">
        <f>IFERROR(_xll.qlIndexFixing(Index1Y,$H2506,TRUE,_xll.ohTrigger(RecalcTrigger,Trigger1Y)),NA())</f>
        <v>1.635652616927636E-2</v>
      </c>
      <c r="N2506" s="177">
        <f>IFERROR(_xll.qlIndexFixing(ONIndex1M,I2506,TRUE,_xll.ohTrigger(RecalcTrigger,Trigger1M)),NA())</f>
        <v>1.562676259088347E-2</v>
      </c>
      <c r="O2506" s="44">
        <f>IFERROR(_xll.qlIndexFixing(ONIndex3M,I2506,TRUE,_xll.ohTrigger(RecalcTrigger,Trigger3M)),NA())</f>
        <v>1.6061362484968145E-2</v>
      </c>
      <c r="P2506" s="44">
        <f>IFERROR(_xll.qlIndexFixing(ONIndex6M,I2506,TRUE,_xll.ohTrigger(RecalcTrigger,Trigger6M)),NA())</f>
        <v>1.614368832541957E-2</v>
      </c>
      <c r="Q2506" s="178">
        <f>IFERROR(_xll.qlIndexFixing(ONIndex1Y,I2506,TRUE,_xll.ohTrigger(RecalcTrigger,Trigger1Y)),NA())</f>
        <v>1.6290538727109505E-2</v>
      </c>
    </row>
    <row r="2507" spans="2:17" x14ac:dyDescent="0.2">
      <c r="B2507" s="39" t="s">
        <v>42</v>
      </c>
      <c r="D2507" s="42">
        <f>_xll.qlCalendarAdvance(Calendar,$D2506,B2507,"f",FALSE)</f>
        <v>56977</v>
      </c>
      <c r="E2507" s="172">
        <f>_xll.qlInterestRateIndexValueDate(IndexON,D2507)</f>
        <v>56977</v>
      </c>
      <c r="F2507" s="188">
        <f>IFERROR(_xll.qlIndexFixing(IndexON,D2507,TRUE,_xll.ohTrigger(RecalcTrigger,TriggerON)),NA())</f>
        <v>1.5373762466588392E-2</v>
      </c>
      <c r="H2507" s="42">
        <f>_xll.qlCalendarAdvance(Calendar,$H2506,B2507,"f",FALSE)</f>
        <v>56977</v>
      </c>
      <c r="I2507" s="172">
        <f>_xll.qlInterestRateIndexValueDate(Index1M,$H2507)</f>
        <v>56977</v>
      </c>
      <c r="J2507" s="177">
        <f>IFERROR(_xll.qlIndexFixing(Index1M,$H2507,TRUE,_xll.ohTrigger(RecalcTrigger,Trigger1M)),NA())</f>
        <v>1.5626611447146381E-2</v>
      </c>
      <c r="K2507" s="44">
        <f>IFERROR(_xll.qlIndexFixing(Index3M,H2507,TRUE,_xll.ohTrigger(RecalcTrigger,Trigger3M)),NA())</f>
        <v>1.6075867468621805E-2</v>
      </c>
      <c r="L2507" s="44">
        <f>IFERROR(_xll.qlIndexFixing(Index6M,$H2507,TRUE,_xll.ohTrigger(RecalcTrigger,Trigger6M)),NA())</f>
        <v>1.6174105114217047E-2</v>
      </c>
      <c r="M2507" s="178">
        <f>IFERROR(_xll.qlIndexFixing(Index1Y,$H2507,TRUE,_xll.ohTrigger(RecalcTrigger,Trigger1Y)),NA())</f>
        <v>1.6353797898752444E-2</v>
      </c>
      <c r="N2507" s="177">
        <f>IFERROR(_xll.qlIndexFixing(ONIndex1M,I2507,TRUE,_xll.ohTrigger(RecalcTrigger,Trigger1M)),NA())</f>
        <v>1.5623109664972823E-2</v>
      </c>
      <c r="O2507" s="44">
        <f>IFERROR(_xll.qlIndexFixing(ONIndex3M,I2507,TRUE,_xll.ohTrigger(RecalcTrigger,Trigger3M)),NA())</f>
        <v>1.6058662705868976E-2</v>
      </c>
      <c r="P2507" s="44">
        <f>IFERROR(_xll.qlIndexFixing(ONIndex6M,I2507,TRUE,_xll.ohTrigger(RecalcTrigger,Trigger6M)),NA())</f>
        <v>1.6140704602863876E-2</v>
      </c>
      <c r="Q2507" s="178">
        <f>IFERROR(_xll.qlIndexFixing(ONIndex1Y,I2507,TRUE,_xll.ohTrigger(RecalcTrigger,Trigger1Y)),NA())</f>
        <v>1.6287223375572868E-2</v>
      </c>
    </row>
    <row r="2508" spans="2:17" x14ac:dyDescent="0.2">
      <c r="B2508" s="39" t="s">
        <v>42</v>
      </c>
      <c r="D2508" s="42">
        <f>_xll.qlCalendarAdvance(Calendar,$D2507,B2508,"f",FALSE)</f>
        <v>56984</v>
      </c>
      <c r="E2508" s="172">
        <f>_xll.qlInterestRateIndexValueDate(IndexON,D2508)</f>
        <v>56984</v>
      </c>
      <c r="F2508" s="188">
        <f>IFERROR(_xll.qlIndexFixing(IndexON,D2508,TRUE,_xll.ohTrigger(RecalcTrigger,TriggerON)),NA())</f>
        <v>1.5371194747703099E-2</v>
      </c>
      <c r="H2508" s="42">
        <f>_xll.qlCalendarAdvance(Calendar,$H2507,B2508,"f",FALSE)</f>
        <v>56984</v>
      </c>
      <c r="I2508" s="172">
        <f>_xll.qlInterestRateIndexValueDate(Index1M,$H2508)</f>
        <v>56984</v>
      </c>
      <c r="J2508" s="177">
        <f>IFERROR(_xll.qlIndexFixing(Index1M,$H2508,TRUE,_xll.ohTrigger(RecalcTrigger,Trigger1M)),NA())</f>
        <v>1.562348938985971E-2</v>
      </c>
      <c r="K2508" s="44">
        <f>IFERROR(_xll.qlIndexFixing(Index3M,H2508,TRUE,_xll.ohTrigger(RecalcTrigger,Trigger3M)),NA())</f>
        <v>1.6073643085547235E-2</v>
      </c>
      <c r="L2508" s="44">
        <f>IFERROR(_xll.qlIndexFixing(Index6M,$H2508,TRUE,_xll.ohTrigger(RecalcTrigger,Trigger6M)),NA())</f>
        <v>1.6171566953223356E-2</v>
      </c>
      <c r="M2508" s="178">
        <f>IFERROR(_xll.qlIndexFixing(Index1Y,$H2508,TRUE,_xll.ohTrigger(RecalcTrigger,Trigger1Y)),NA())</f>
        <v>1.6351433728510154E-2</v>
      </c>
      <c r="N2508" s="177">
        <f>IFERROR(_xll.qlIndexFixing(ONIndex1M,I2508,TRUE,_xll.ohTrigger(RecalcTrigger,Trigger1M)),NA())</f>
        <v>1.5619938415506462E-2</v>
      </c>
      <c r="O2508" s="44">
        <f>IFERROR(_xll.qlIndexFixing(ONIndex3M,I2508,TRUE,_xll.ohTrigger(RecalcTrigger,Trigger3M)),NA())</f>
        <v>1.6056321357026393E-2</v>
      </c>
      <c r="P2508" s="44">
        <f>IFERROR(_xll.qlIndexFixing(ONIndex6M,I2508,TRUE,_xll.ohTrigger(RecalcTrigger,Trigger6M)),NA())</f>
        <v>1.6138115812674991E-2</v>
      </c>
      <c r="Q2508" s="178">
        <f>IFERROR(_xll.qlIndexFixing(ONIndex1Y,I2508,TRUE,_xll.ohTrigger(RecalcTrigger,Trigger1Y)),NA())</f>
        <v>1.6284345132482336E-2</v>
      </c>
    </row>
    <row r="2509" spans="2:17" x14ac:dyDescent="0.2">
      <c r="B2509" s="39" t="s">
        <v>42</v>
      </c>
      <c r="D2509" s="42">
        <f>_xll.qlCalendarAdvance(Calendar,$D2508,B2509,"f",FALSE)</f>
        <v>56991</v>
      </c>
      <c r="E2509" s="172">
        <f>_xll.qlInterestRateIndexValueDate(IndexON,D2509)</f>
        <v>56991</v>
      </c>
      <c r="F2509" s="188">
        <f>IFERROR(_xll.qlIndexFixing(IndexON,D2509,TRUE,_xll.ohTrigger(RecalcTrigger,TriggerON)),NA())</f>
        <v>1.5368647579885319E-2</v>
      </c>
      <c r="H2509" s="42">
        <f>_xll.qlCalendarAdvance(Calendar,$H2508,B2509,"f",FALSE)</f>
        <v>56991</v>
      </c>
      <c r="I2509" s="172">
        <f>_xll.qlInterestRateIndexValueDate(Index1M,$H2509)</f>
        <v>56991</v>
      </c>
      <c r="J2509" s="177">
        <f>IFERROR(_xll.qlIndexFixing(Index1M,$H2509,TRUE,_xll.ohTrigger(RecalcTrigger,Trigger1M)),NA())</f>
        <v>1.5620390755513058E-2</v>
      </c>
      <c r="K2509" s="44">
        <f>IFERROR(_xll.qlIndexFixing(Index3M,H2509,TRUE,_xll.ohTrigger(RecalcTrigger,Trigger3M)),NA())</f>
        <v>1.6071438341911125E-2</v>
      </c>
      <c r="L2509" s="44">
        <f>IFERROR(_xll.qlIndexFixing(Index6M,$H2509,TRUE,_xll.ohTrigger(RecalcTrigger,Trigger6M)),NA())</f>
        <v>1.6169245268533455E-2</v>
      </c>
      <c r="M2509" s="178">
        <f>IFERROR(_xll.qlIndexFixing(Index1Y,$H2509,TRUE,_xll.ohTrigger(RecalcTrigger,Trigger1Y)),NA())</f>
        <v>1.6349091086811762E-2</v>
      </c>
      <c r="N2509" s="177">
        <f>IFERROR(_xll.qlIndexFixing(ONIndex1M,I2509,TRUE,_xll.ohTrigger(RecalcTrigger,Trigger1M)),NA())</f>
        <v>1.5616790556239879E-2</v>
      </c>
      <c r="O2509" s="44">
        <f>IFERROR(_xll.qlIndexFixing(ONIndex3M,I2509,TRUE,_xll.ohTrigger(RecalcTrigger,Trigger3M)),NA())</f>
        <v>1.605399956894682E-2</v>
      </c>
      <c r="P2509" s="44">
        <f>IFERROR(_xll.qlIndexFixing(ONIndex6M,I2509,TRUE,_xll.ohTrigger(RecalcTrigger,Trigger6M)),NA())</f>
        <v>1.6135547525412131E-2</v>
      </c>
      <c r="Q2509" s="178">
        <f>IFERROR(_xll.qlIndexFixing(ONIndex1Y,I2509,TRUE,_xll.ohTrigger(RecalcTrigger,Trigger1Y)),NA())</f>
        <v>1.6281488066217653E-2</v>
      </c>
    </row>
    <row r="2510" spans="2:17" x14ac:dyDescent="0.2">
      <c r="B2510" s="39" t="s">
        <v>42</v>
      </c>
      <c r="D2510" s="42">
        <f>_xll.qlCalendarAdvance(Calendar,$D2509,B2510,"f",FALSE)</f>
        <v>56998</v>
      </c>
      <c r="E2510" s="172">
        <f>_xll.qlInterestRateIndexValueDate(IndexON,D2510)</f>
        <v>56998</v>
      </c>
      <c r="F2510" s="188">
        <f>IFERROR(_xll.qlIndexFixing(IndexON,D2510,TRUE,_xll.ohTrigger(RecalcTrigger,TriggerON)),NA())</f>
        <v>1.5366120962972962E-2</v>
      </c>
      <c r="H2510" s="42">
        <f>_xll.qlCalendarAdvance(Calendar,$H2509,B2510,"f",FALSE)</f>
        <v>56998</v>
      </c>
      <c r="I2510" s="172">
        <f>_xll.qlInterestRateIndexValueDate(Index1M,$H2510)</f>
        <v>56998</v>
      </c>
      <c r="J2510" s="177">
        <f>IFERROR(_xll.qlIndexFixing(Index1M,$H2510,TRUE,_xll.ohTrigger(RecalcTrigger,Trigger1M)),NA())</f>
        <v>1.5617315544086777E-2</v>
      </c>
      <c r="K2510" s="44">
        <f>IFERROR(_xll.qlIndexFixing(Index3M,H2510,TRUE,_xll.ohTrigger(RecalcTrigger,Trigger3M)),NA())</f>
        <v>1.6069253237678747E-2</v>
      </c>
      <c r="L2510" s="44">
        <f>IFERROR(_xll.qlIndexFixing(Index6M,$H2510,TRUE,_xll.ohTrigger(RecalcTrigger,Trigger6M)),NA())</f>
        <v>1.6166944253601566E-2</v>
      </c>
      <c r="M2510" s="178">
        <f>IFERROR(_xll.qlIndexFixing(Index1Y,$H2510,TRUE,_xll.ohTrigger(RecalcTrigger,Trigger1Y)),NA())</f>
        <v>1.6346769973508025E-2</v>
      </c>
      <c r="N2510" s="177">
        <f>IFERROR(_xll.qlIndexFixing(ONIndex1M,I2510,TRUE,_xll.ohTrigger(RecalcTrigger,Trigger1M)),NA())</f>
        <v>1.5613666086929934E-2</v>
      </c>
      <c r="O2510" s="44">
        <f>IFERROR(_xll.qlIndexFixing(ONIndex3M,I2510,TRUE,_xll.ohTrigger(RecalcTrigger,Trigger3M)),NA())</f>
        <v>1.6051697341549209E-2</v>
      </c>
      <c r="P2510" s="44">
        <f>IFERROR(_xll.qlIndexFixing(ONIndex6M,I2510,TRUE,_xll.ohTrigger(RecalcTrigger,Trigger6M)),NA())</f>
        <v>1.6132999740751108E-2</v>
      </c>
      <c r="Q2510" s="178">
        <f>IFERROR(_xll.qlIndexFixing(ONIndex1Y,I2510,TRUE,_xll.ohTrigger(RecalcTrigger,Trigger1Y)),NA())</f>
        <v>1.6278652176778818E-2</v>
      </c>
    </row>
    <row r="2511" spans="2:17" x14ac:dyDescent="0.2">
      <c r="B2511" s="39" t="s">
        <v>42</v>
      </c>
      <c r="D2511" s="42">
        <f>_xll.qlCalendarAdvance(Calendar,$D2510,B2511,"f",FALSE)</f>
        <v>57005</v>
      </c>
      <c r="E2511" s="172">
        <f>_xll.qlInterestRateIndexValueDate(IndexON,D2511)</f>
        <v>57005</v>
      </c>
      <c r="F2511" s="188">
        <f>IFERROR(_xll.qlIndexFixing(IndexON,D2511,TRUE,_xll.ohTrigger(RecalcTrigger,TriggerON)),NA())</f>
        <v>1.5363614896966027E-2</v>
      </c>
      <c r="H2511" s="42">
        <f>_xll.qlCalendarAdvance(Calendar,$H2510,B2511,"f",FALSE)</f>
        <v>57005</v>
      </c>
      <c r="I2511" s="172">
        <f>_xll.qlInterestRateIndexValueDate(Index1M,$H2511)</f>
        <v>57005</v>
      </c>
      <c r="J2511" s="177">
        <f>IFERROR(_xll.qlIndexFixing(Index1M,$H2511,TRUE,_xll.ohTrigger(RecalcTrigger,Trigger1M)),NA())</f>
        <v>1.5614263755558763E-2</v>
      </c>
      <c r="K2511" s="44">
        <f>IFERROR(_xll.qlIndexFixing(Index3M,H2511,TRUE,_xll.ohTrigger(RecalcTrigger,Trigger3M)),NA())</f>
        <v>1.6067087772819819E-2</v>
      </c>
      <c r="L2511" s="44">
        <f>IFERROR(_xll.qlIndexFixing(Index6M,$H2511,TRUE,_xll.ohTrigger(RecalcTrigger,Trigger6M)),NA())</f>
        <v>1.6164663908355099E-2</v>
      </c>
      <c r="M2511" s="178">
        <f>IFERROR(_xll.qlIndexFixing(Index1Y,$H2511,TRUE,_xll.ohTrigger(RecalcTrigger,Trigger1Y)),NA())</f>
        <v>1.6344470388450792E-2</v>
      </c>
      <c r="N2511" s="177">
        <f>IFERROR(_xll.qlIndexFixing(ONIndex1M,I2511,TRUE,_xll.ohTrigger(RecalcTrigger,Trigger1M)),NA())</f>
        <v>1.5610565007657673E-2</v>
      </c>
      <c r="O2511" s="44">
        <f>IFERROR(_xll.qlIndexFixing(ONIndex3M,I2511,TRUE,_xll.ohTrigger(RecalcTrigger,Trigger3M)),NA())</f>
        <v>1.6049414674752516E-2</v>
      </c>
      <c r="P2511" s="44">
        <f>IFERROR(_xll.qlIndexFixing(ONIndex6M,I2511,TRUE,_xll.ohTrigger(RecalcTrigger,Trigger6M)),NA())</f>
        <v>1.6130472458935063E-2</v>
      </c>
      <c r="Q2511" s="178">
        <f>IFERROR(_xll.qlIndexFixing(ONIndex1Y,I2511,TRUE,_xll.ohTrigger(RecalcTrigger,Trigger1Y)),NA())</f>
        <v>1.6275837464165832E-2</v>
      </c>
    </row>
    <row r="2512" spans="2:17" x14ac:dyDescent="0.2">
      <c r="B2512" s="39" t="s">
        <v>42</v>
      </c>
      <c r="D2512" s="42">
        <f>_xll.qlCalendarAdvance(Calendar,$D2511,B2512,"f",FALSE)</f>
        <v>57012</v>
      </c>
      <c r="E2512" s="172">
        <f>_xll.qlInterestRateIndexValueDate(IndexON,D2512)</f>
        <v>57012</v>
      </c>
      <c r="F2512" s="188">
        <f>IFERROR(_xll.qlIndexFixing(IndexON,D2512,TRUE,_xll.ohTrigger(RecalcTrigger,TriggerON)),NA())</f>
        <v>1.5361129382026606E-2</v>
      </c>
      <c r="H2512" s="42">
        <f>_xll.qlCalendarAdvance(Calendar,$H2511,B2512,"f",FALSE)</f>
        <v>57012</v>
      </c>
      <c r="I2512" s="172">
        <f>_xll.qlInterestRateIndexValueDate(Index1M,$H2512)</f>
        <v>57012</v>
      </c>
      <c r="J2512" s="177">
        <f>IFERROR(_xll.qlIndexFixing(Index1M,$H2512,TRUE,_xll.ohTrigger(RecalcTrigger,Trigger1M)),NA())</f>
        <v>1.5610758464112666E-2</v>
      </c>
      <c r="K2512" s="44">
        <f>IFERROR(_xll.qlIndexFixing(Index3M,H2512,TRUE,_xll.ohTrigger(RecalcTrigger,Trigger3M)),NA())</f>
        <v>1.6064738478884604E-2</v>
      </c>
      <c r="L2512" s="44">
        <f>IFERROR(_xll.qlIndexFixing(Index6M,$H2512,TRUE,_xll.ohTrigger(RecalcTrigger,Trigger6M)),NA())</f>
        <v>1.6162404232726375E-2</v>
      </c>
      <c r="M2512" s="178">
        <f>IFERROR(_xll.qlIndexFixing(Index1Y,$H2512,TRUE,_xll.ohTrigger(RecalcTrigger,Trigger1Y)),NA())</f>
        <v>1.6342192331493918E-2</v>
      </c>
      <c r="N2512" s="177">
        <f>IFERROR(_xll.qlIndexFixing(ONIndex1M,I2512,TRUE,_xll.ohTrigger(RecalcTrigger,Trigger1M)),NA())</f>
        <v>1.5607487318504143E-2</v>
      </c>
      <c r="O2512" s="44">
        <f>IFERROR(_xll.qlIndexFixing(ONIndex3M,I2512,TRUE,_xll.ohTrigger(RecalcTrigger,Trigger3M)),NA())</f>
        <v>1.6047151568718832E-2</v>
      </c>
      <c r="P2512" s="44">
        <f>IFERROR(_xll.qlIndexFixing(ONIndex6M,I2512,TRUE,_xll.ohTrigger(RecalcTrigger,Trigger6M)),NA())</f>
        <v>1.6127965679801903E-2</v>
      </c>
      <c r="Q2512" s="178">
        <f>IFERROR(_xll.qlIndexFixing(ONIndex1Y,I2512,TRUE,_xll.ohTrigger(RecalcTrigger,Trigger1Y)),NA())</f>
        <v>1.6273043928459741E-2</v>
      </c>
    </row>
    <row r="2513" spans="2:17" x14ac:dyDescent="0.2">
      <c r="B2513" s="39" t="s">
        <v>42</v>
      </c>
      <c r="D2513" s="42">
        <f>_xll.qlCalendarAdvance(Calendar,$D2512,B2513,"f",FALSE)</f>
        <v>57019</v>
      </c>
      <c r="E2513" s="172">
        <f>_xll.qlInterestRateIndexValueDate(IndexON,D2513)</f>
        <v>57019</v>
      </c>
      <c r="F2513" s="188">
        <f>IFERROR(_xll.qlIndexFixing(IndexON,D2513,TRUE,_xll.ohTrigger(RecalcTrigger,TriggerON)),NA())</f>
        <v>1.5358664418073653E-2</v>
      </c>
      <c r="H2513" s="42">
        <f>_xll.qlCalendarAdvance(Calendar,$H2512,B2513,"f",FALSE)</f>
        <v>57019</v>
      </c>
      <c r="I2513" s="172">
        <f>_xll.qlInterestRateIndexValueDate(Index1M,$H2513)</f>
        <v>57019</v>
      </c>
      <c r="J2513" s="177">
        <f>IFERROR(_xll.qlIndexFixing(Index1M,$H2513,TRUE,_xll.ohTrigger(RecalcTrigger,Trigger1M)),NA())</f>
        <v>1.5607747343892489E-2</v>
      </c>
      <c r="K2513" s="44">
        <f>IFERROR(_xll.qlIndexFixing(Index3M,H2513,TRUE,_xll.ohTrigger(RecalcTrigger,Trigger3M)),NA())</f>
        <v>1.6062610983319639E-2</v>
      </c>
      <c r="L2513" s="44">
        <f>IFERROR(_xll.qlIndexFixing(Index6M,$H2513,TRUE,_xll.ohTrigger(RecalcTrigger,Trigger6M)),NA())</f>
        <v>1.6160165226644138E-2</v>
      </c>
      <c r="M2513" s="178">
        <f>IFERROR(_xll.qlIndexFixing(Index1Y,$H2513,TRUE,_xll.ohTrigger(RecalcTrigger,Trigger1Y)),NA())</f>
        <v>1.6339935802492361E-2</v>
      </c>
      <c r="N2513" s="177">
        <f>IFERROR(_xll.qlIndexFixing(ONIndex1M,I2513,TRUE,_xll.ohTrigger(RecalcTrigger,Trigger1M)),NA())</f>
        <v>1.5604433019388297E-2</v>
      </c>
      <c r="O2513" s="44">
        <f>IFERROR(_xll.qlIndexFixing(ONIndex3M,I2513,TRUE,_xll.ohTrigger(RecalcTrigger,Trigger3M)),NA())</f>
        <v>1.6044908023529203E-2</v>
      </c>
      <c r="P2513" s="44">
        <f>IFERROR(_xll.qlIndexFixing(ONIndex6M,I2513,TRUE,_xll.ohTrigger(RecalcTrigger,Trigger6M)),NA())</f>
        <v>1.6125479403513721E-2</v>
      </c>
      <c r="Q2513" s="178">
        <f>IFERROR(_xll.qlIndexFixing(ONIndex1Y,I2513,TRUE,_xll.ohTrigger(RecalcTrigger,Trigger1Y)),NA())</f>
        <v>1.6270271569579497E-2</v>
      </c>
    </row>
    <row r="2514" spans="2:17" x14ac:dyDescent="0.2">
      <c r="B2514" s="39" t="s">
        <v>42</v>
      </c>
      <c r="D2514" s="42">
        <f>_xll.qlCalendarAdvance(Calendar,$D2513,B2514,"f",FALSE)</f>
        <v>57026</v>
      </c>
      <c r="E2514" s="172">
        <f>_xll.qlInterestRateIndexValueDate(IndexON,D2514)</f>
        <v>57026</v>
      </c>
      <c r="F2514" s="188">
        <f>IFERROR(_xll.qlIndexFixing(IndexON,D2514,TRUE,_xll.ohTrigger(RecalcTrigger,TriggerON)),NA())</f>
        <v>1.5356220005107168E-2</v>
      </c>
      <c r="H2514" s="42">
        <f>_xll.qlCalendarAdvance(Calendar,$H2513,B2514,"f",FALSE)</f>
        <v>57026</v>
      </c>
      <c r="I2514" s="172">
        <f>_xll.qlInterestRateIndexValueDate(Index1M,$H2514)</f>
        <v>57026</v>
      </c>
      <c r="J2514" s="177">
        <f>IFERROR(_xll.qlIndexFixing(Index1M,$H2514,TRUE,_xll.ohTrigger(RecalcTrigger,Trigger1M)),NA())</f>
        <v>1.5604759642414355E-2</v>
      </c>
      <c r="K2514" s="44">
        <f>IFERROR(_xll.qlIndexFixing(Index3M,H2514,TRUE,_xll.ohTrigger(RecalcTrigger,Trigger3M)),NA())</f>
        <v>1.6060503126161821E-2</v>
      </c>
      <c r="L2514" s="44">
        <f>IFERROR(_xll.qlIndexFixing(Index6M,$H2514,TRUE,_xll.ohTrigger(RecalcTrigger,Trigger6M)),NA())</f>
        <v>1.6157946890041595E-2</v>
      </c>
      <c r="M2514" s="178">
        <f>IFERROR(_xll.qlIndexFixing(Index1Y,$H2514,TRUE,_xll.ohTrigger(RecalcTrigger,Trigger1Y)),NA())</f>
        <v>1.6337700801301966E-2</v>
      </c>
      <c r="N2514" s="177">
        <f>IFERROR(_xll.qlIndexFixing(ONIndex1M,I2514,TRUE,_xll.ohTrigger(RecalcTrigger,Trigger1M)),NA())</f>
        <v>1.5601402110310136E-2</v>
      </c>
      <c r="O2514" s="44">
        <f>IFERROR(_xll.qlIndexFixing(ONIndex3M,I2514,TRUE,_xll.ohTrigger(RecalcTrigger,Trigger3M)),NA())</f>
        <v>1.6042684038940491E-2</v>
      </c>
      <c r="P2514" s="44">
        <f>IFERROR(_xll.qlIndexFixing(ONIndex6M,I2514,TRUE,_xll.ohTrigger(RecalcTrigger,Trigger6M)),NA())</f>
        <v>1.6123013629908423E-2</v>
      </c>
      <c r="Q2514" s="178">
        <f>IFERROR(_xll.qlIndexFixing(ONIndex1Y,I2514,TRUE,_xll.ohTrigger(RecalcTrigger,Trigger1Y)),NA())</f>
        <v>1.6267520387525103E-2</v>
      </c>
    </row>
    <row r="2515" spans="2:17" x14ac:dyDescent="0.2">
      <c r="B2515" s="39" t="s">
        <v>42</v>
      </c>
      <c r="D2515" s="42">
        <f>_xll.qlCalendarAdvance(Calendar,$D2514,B2515,"f",FALSE)</f>
        <v>57033</v>
      </c>
      <c r="E2515" s="172">
        <f>_xll.qlInterestRateIndexValueDate(IndexON,D2515)</f>
        <v>57033</v>
      </c>
      <c r="F2515" s="188">
        <f>IFERROR(_xll.qlIndexFixing(IndexON,D2515,TRUE,_xll.ohTrigger(RecalcTrigger,TriggerON)),NA())</f>
        <v>1.5353796143046106E-2</v>
      </c>
      <c r="H2515" s="42">
        <f>_xll.qlCalendarAdvance(Calendar,$H2514,B2515,"f",FALSE)</f>
        <v>57033</v>
      </c>
      <c r="I2515" s="172">
        <f>_xll.qlInterestRateIndexValueDate(Index1M,$H2515)</f>
        <v>57033</v>
      </c>
      <c r="J2515" s="177">
        <f>IFERROR(_xll.qlIndexFixing(Index1M,$H2515,TRUE,_xll.ohTrigger(RecalcTrigger,Trigger1M)),NA())</f>
        <v>1.5601795359664288E-2</v>
      </c>
      <c r="K2515" s="44">
        <f>IFERROR(_xll.qlIndexFixing(Index3M,H2515,TRUE,_xll.ohTrigger(RecalcTrigger,Trigger3M)),NA())</f>
        <v>1.605841490737963E-2</v>
      </c>
      <c r="L2515" s="44">
        <f>IFERROR(_xll.qlIndexFixing(Index6M,$H2515,TRUE,_xll.ohTrigger(RecalcTrigger,Trigger6M)),NA())</f>
        <v>1.6155749222848834E-2</v>
      </c>
      <c r="M2515" s="178">
        <f>IFERROR(_xll.qlIndexFixing(Index1Y,$H2515,TRUE,_xll.ohTrigger(RecalcTrigger,Trigger1Y)),NA())</f>
        <v>1.6335487327780569E-2</v>
      </c>
      <c r="N2515" s="177">
        <f>IFERROR(_xll.qlIndexFixing(ONIndex1M,I2515,TRUE,_xll.ohTrigger(RecalcTrigger,Trigger1M)),NA())</f>
        <v>1.5598394591188613E-2</v>
      </c>
      <c r="O2515" s="44">
        <f>IFERROR(_xll.qlIndexFixing(ONIndex3M,I2515,TRUE,_xll.ohTrigger(RecalcTrigger,Trigger3M)),NA())</f>
        <v>1.6040479615033743E-2</v>
      </c>
      <c r="P2515" s="44">
        <f>IFERROR(_xll.qlIndexFixing(ONIndex6M,I2515,TRUE,_xll.ohTrigger(RecalcTrigger,Trigger6M)),NA())</f>
        <v>1.6120568358986009E-2</v>
      </c>
      <c r="Q2515" s="178">
        <f>IFERROR(_xll.qlIndexFixing(ONIndex1Y,I2515,TRUE,_xll.ohTrigger(RecalcTrigger,Trigger1Y)),NA())</f>
        <v>1.6264790382296557E-2</v>
      </c>
    </row>
    <row r="2516" spans="2:17" x14ac:dyDescent="0.2">
      <c r="B2516" s="39" t="s">
        <v>42</v>
      </c>
      <c r="D2516" s="42">
        <f>_xll.qlCalendarAdvance(Calendar,$D2515,B2516,"f",FALSE)</f>
        <v>57040</v>
      </c>
      <c r="E2516" s="172">
        <f>_xll.qlInterestRateIndexValueDate(IndexON,D2516)</f>
        <v>57040</v>
      </c>
      <c r="F2516" s="188">
        <f>IFERROR(_xll.qlIndexFixing(IndexON,D2516,TRUE,_xll.ohTrigger(RecalcTrigger,TriggerON)),NA())</f>
        <v>1.5351392832052557E-2</v>
      </c>
      <c r="H2516" s="42">
        <f>_xll.qlCalendarAdvance(Calendar,$H2515,B2516,"f",FALSE)</f>
        <v>57040</v>
      </c>
      <c r="I2516" s="172">
        <f>_xll.qlInterestRateIndexValueDate(Index1M,$H2516)</f>
        <v>57040</v>
      </c>
      <c r="J2516" s="177">
        <f>IFERROR(_xll.qlIndexFixing(Index1M,$H2516,TRUE,_xll.ohTrigger(RecalcTrigger,Trigger1M)),NA())</f>
        <v>1.5599481948474294E-2</v>
      </c>
      <c r="K2516" s="44">
        <f>IFERROR(_xll.qlIndexFixing(Index3M,H2516,TRUE,_xll.ohTrigger(RecalcTrigger,Trigger3M)),NA())</f>
        <v>1.6056763880389464E-2</v>
      </c>
      <c r="L2516" s="44">
        <f>IFERROR(_xll.qlIndexFixing(Index6M,$H2516,TRUE,_xll.ohTrigger(RecalcTrigger,Trigger6M)),NA())</f>
        <v>1.6153988758167152E-2</v>
      </c>
      <c r="M2516" s="178">
        <f>IFERROR(_xll.qlIndexFixing(Index1Y,$H2516,TRUE,_xll.ohTrigger(RecalcTrigger,Trigger1Y)),NA())</f>
        <v>1.6333074387632207E-2</v>
      </c>
      <c r="N2516" s="177">
        <f>IFERROR(_xll.qlIndexFixing(ONIndex1M,I2516,TRUE,_xll.ohTrigger(RecalcTrigger,Trigger1M)),NA())</f>
        <v>1.5595410462347914E-2</v>
      </c>
      <c r="O2516" s="44">
        <f>IFERROR(_xll.qlIndexFixing(ONIndex3M,I2516,TRUE,_xll.ohTrigger(RecalcTrigger,Trigger3M)),NA())</f>
        <v>1.6038294751971049E-2</v>
      </c>
      <c r="P2516" s="44">
        <f>IFERROR(_xll.qlIndexFixing(ONIndex6M,I2516,TRUE,_xll.ohTrigger(RecalcTrigger,Trigger6M)),NA())</f>
        <v>1.6118143590908574E-2</v>
      </c>
      <c r="Q2516" s="178">
        <f>IFERROR(_xll.qlIndexFixing(ONIndex1Y,I2516,TRUE,_xll.ohTrigger(RecalcTrigger,Trigger1Y)),NA())</f>
        <v>1.6262081553974905E-2</v>
      </c>
    </row>
    <row r="2517" spans="2:17" x14ac:dyDescent="0.2">
      <c r="B2517" s="39" t="s">
        <v>42</v>
      </c>
      <c r="D2517" s="42">
        <f>_xll.qlCalendarAdvance(Calendar,$D2516,B2517,"f",FALSE)</f>
        <v>57047</v>
      </c>
      <c r="E2517" s="172">
        <f>_xll.qlInterestRateIndexValueDate(IndexON,D2517)</f>
        <v>57047</v>
      </c>
      <c r="F2517" s="188">
        <f>IFERROR(_xll.qlIndexFixing(IndexON,D2517,TRUE,_xll.ohTrigger(RecalcTrigger,TriggerON)),NA())</f>
        <v>1.5349010072126523E-2</v>
      </c>
      <c r="H2517" s="42">
        <f>_xll.qlCalendarAdvance(Calendar,$H2516,B2517,"f",FALSE)</f>
        <v>57047</v>
      </c>
      <c r="I2517" s="172">
        <f>_xll.qlInterestRateIndexValueDate(Index1M,$H2517)</f>
        <v>57047</v>
      </c>
      <c r="J2517" s="177">
        <f>IFERROR(_xll.qlIndexFixing(Index1M,$H2517,TRUE,_xll.ohTrigger(RecalcTrigger,Trigger1M)),NA())</f>
        <v>1.5596444904203153E-2</v>
      </c>
      <c r="K2517" s="44">
        <f>IFERROR(_xll.qlIndexFixing(Index3M,H2517,TRUE,_xll.ohTrigger(RecalcTrigger,Trigger3M)),NA())</f>
        <v>1.605471756407973E-2</v>
      </c>
      <c r="L2517" s="44">
        <f>IFERROR(_xll.qlIndexFixing(Index6M,$H2517,TRUE,_xll.ohTrigger(RecalcTrigger,Trigger6M)),NA())</f>
        <v>1.6151835192499613E-2</v>
      </c>
      <c r="M2517" s="178">
        <f>IFERROR(_xll.qlIndexFixing(Index1Y,$H2517,TRUE,_xll.ohTrigger(RecalcTrigger,Trigger1Y)),NA())</f>
        <v>1.6330902527787128E-2</v>
      </c>
      <c r="N2517" s="177">
        <f>IFERROR(_xll.qlIndexFixing(ONIndex1M,I2517,TRUE,_xll.ohTrigger(RecalcTrigger,Trigger1M)),NA())</f>
        <v>1.5592449723382806E-2</v>
      </c>
      <c r="O2517" s="44">
        <f>IFERROR(_xll.qlIndexFixing(ONIndex3M,I2517,TRUE,_xll.ohTrigger(RecalcTrigger,Trigger3M)),NA())</f>
        <v>1.6036129449428227E-2</v>
      </c>
      <c r="P2517" s="44">
        <f>IFERROR(_xll.qlIndexFixing(ONIndex6M,I2517,TRUE,_xll.ohTrigger(RecalcTrigger,Trigger6M)),NA())</f>
        <v>1.6115739325432976E-2</v>
      </c>
      <c r="Q2517" s="178">
        <f>IFERROR(_xll.qlIndexFixing(ONIndex1Y,I2517,TRUE,_xll.ohTrigger(RecalcTrigger,Trigger1Y)),NA())</f>
        <v>1.6259393902479102E-2</v>
      </c>
    </row>
    <row r="2518" spans="2:17" x14ac:dyDescent="0.2">
      <c r="B2518" s="39" t="s">
        <v>42</v>
      </c>
      <c r="D2518" s="42">
        <f>_xll.qlCalendarAdvance(Calendar,$D2517,B2518,"f",FALSE)</f>
        <v>57054</v>
      </c>
      <c r="E2518" s="172">
        <f>_xll.qlInterestRateIndexValueDate(IndexON,D2518)</f>
        <v>57054</v>
      </c>
      <c r="F2518" s="188">
        <f>IFERROR(_xll.qlIndexFixing(IndexON,D2518,TRUE,_xll.ohTrigger(RecalcTrigger,TriggerON)),NA())</f>
        <v>1.5346647863024865E-2</v>
      </c>
      <c r="H2518" s="42">
        <f>_xll.qlCalendarAdvance(Calendar,$H2517,B2518,"f",FALSE)</f>
        <v>57054</v>
      </c>
      <c r="I2518" s="172">
        <f>_xll.qlInterestRateIndexValueDate(Index1M,$H2518)</f>
        <v>57054</v>
      </c>
      <c r="J2518" s="177">
        <f>IFERROR(_xll.qlIndexFixing(Index1M,$H2518,TRUE,_xll.ohTrigger(RecalcTrigger,Trigger1M)),NA())</f>
        <v>1.5593557075437437E-2</v>
      </c>
      <c r="K2518" s="44">
        <f>IFERROR(_xll.qlIndexFixing(Index3M,H2518,TRUE,_xll.ohTrigger(RecalcTrigger,Trigger3M)),NA())</f>
        <v>1.6052690887798912E-2</v>
      </c>
      <c r="L2518" s="44">
        <f>IFERROR(_xll.qlIndexFixing(Index6M,$H2518,TRUE,_xll.ohTrigger(RecalcTrigger,Trigger6M)),NA())</f>
        <v>1.6149702297879355E-2</v>
      </c>
      <c r="M2518" s="178">
        <f>IFERROR(_xll.qlIndexFixing(Index1Y,$H2518,TRUE,_xll.ohTrigger(RecalcTrigger,Trigger1Y)),NA())</f>
        <v>1.6328752194233687E-2</v>
      </c>
      <c r="N2518" s="177">
        <f>IFERROR(_xll.qlIndexFixing(ONIndex1M,I2518,TRUE,_xll.ohTrigger(RecalcTrigger,Trigger1M)),NA())</f>
        <v>1.5589512374455383E-2</v>
      </c>
      <c r="O2518" s="44">
        <f>IFERROR(_xll.qlIndexFixing(ONIndex3M,I2518,TRUE,_xll.ohTrigger(RecalcTrigger,Trigger3M)),NA())</f>
        <v>1.6033983707648414E-2</v>
      </c>
      <c r="P2518" s="44">
        <f>IFERROR(_xll.qlIndexFixing(ONIndex6M,I2518,TRUE,_xll.ohTrigger(RecalcTrigger,Trigger6M)),NA())</f>
        <v>1.611335556272131E-2</v>
      </c>
      <c r="Q2518" s="178">
        <f>IFERROR(_xll.qlIndexFixing(ONIndex1Y,I2518,TRUE,_xll.ohTrigger(RecalcTrigger,Trigger1Y)),NA())</f>
        <v>1.6256727427728102E-2</v>
      </c>
    </row>
    <row r="2519" spans="2:17" x14ac:dyDescent="0.2">
      <c r="B2519" s="39" t="s">
        <v>42</v>
      </c>
      <c r="D2519" s="42">
        <f>_xll.qlCalendarAdvance(Calendar,$D2518,B2519,"f",FALSE)</f>
        <v>57061</v>
      </c>
      <c r="E2519" s="172">
        <f>_xll.qlInterestRateIndexValueDate(IndexON,D2519)</f>
        <v>57061</v>
      </c>
      <c r="F2519" s="188">
        <f>IFERROR(_xll.qlIndexFixing(IndexON,D2519,TRUE,_xll.ohTrigger(RecalcTrigger,TriggerON)),NA())</f>
        <v>1.5344306204909675E-2</v>
      </c>
      <c r="H2519" s="42">
        <f>_xll.qlCalendarAdvance(Calendar,$H2518,B2519,"f",FALSE)</f>
        <v>57061</v>
      </c>
      <c r="I2519" s="172">
        <f>_xll.qlInterestRateIndexValueDate(Index1M,$H2519)</f>
        <v>57061</v>
      </c>
      <c r="J2519" s="177">
        <f>IFERROR(_xll.qlIndexFixing(Index1M,$H2519,TRUE,_xll.ohTrigger(RecalcTrigger,Trigger1M)),NA())</f>
        <v>1.5590692669417721E-2</v>
      </c>
      <c r="K2519" s="44">
        <f>IFERROR(_xll.qlIndexFixing(Index3M,H2519,TRUE,_xll.ohTrigger(RecalcTrigger,Trigger3M)),NA())</f>
        <v>1.6050683851517058E-2</v>
      </c>
      <c r="L2519" s="44">
        <f>IFERROR(_xll.qlIndexFixing(Index6M,$H2519,TRUE,_xll.ohTrigger(RecalcTrigger,Trigger6M)),NA())</f>
        <v>1.6147590074242074E-2</v>
      </c>
      <c r="M2519" s="178">
        <f>IFERROR(_xll.qlIndexFixing(Index1Y,$H2519,TRUE,_xll.ohTrigger(RecalcTrigger,Trigger1Y)),NA())</f>
        <v>1.6326623386835104E-2</v>
      </c>
      <c r="N2519" s="177">
        <f>IFERROR(_xll.qlIndexFixing(ONIndex1M,I2519,TRUE,_xll.ohTrigger(RecalcTrigger,Trigger1M)),NA())</f>
        <v>1.5586598415646691E-2</v>
      </c>
      <c r="O2519" s="44">
        <f>IFERROR(_xll.qlIndexFixing(ONIndex3M,I2519,TRUE,_xll.ohTrigger(RecalcTrigger,Trigger3M)),NA())</f>
        <v>1.603185752663161E-2</v>
      </c>
      <c r="P2519" s="44">
        <f>IFERROR(_xll.qlIndexFixing(ONIndex6M,I2519,TRUE,_xll.ohTrigger(RecalcTrigger,Trigger6M)),NA())</f>
        <v>1.6110992302854621E-2</v>
      </c>
      <c r="Q2519" s="178">
        <f>IFERROR(_xll.qlIndexFixing(ONIndex1Y,I2519,TRUE,_xll.ohTrigger(RecalcTrigger,Trigger1Y)),NA())</f>
        <v>1.6254082129883995E-2</v>
      </c>
    </row>
    <row r="2520" spans="2:17" x14ac:dyDescent="0.2">
      <c r="B2520" s="39" t="s">
        <v>42</v>
      </c>
      <c r="D2520" s="42">
        <f>_xll.qlCalendarAdvance(Calendar,$D2519,B2520,"f",FALSE)</f>
        <v>57068</v>
      </c>
      <c r="E2520" s="172">
        <f>_xll.qlInterestRateIndexValueDate(IndexON,D2520)</f>
        <v>57068</v>
      </c>
      <c r="F2520" s="188">
        <f>IFERROR(_xll.qlIndexFixing(IndexON,D2520,TRUE,_xll.ohTrigger(RecalcTrigger,TriggerON)),NA())</f>
        <v>1.5341985097943045E-2</v>
      </c>
      <c r="H2520" s="42">
        <f>_xll.qlCalendarAdvance(Calendar,$H2519,B2520,"f",FALSE)</f>
        <v>57068</v>
      </c>
      <c r="I2520" s="172">
        <f>_xll.qlInterestRateIndexValueDate(Index1M,$H2520)</f>
        <v>57068</v>
      </c>
      <c r="J2520" s="177">
        <f>IFERROR(_xll.qlIndexFixing(Index1M,$H2520,TRUE,_xll.ohTrigger(RecalcTrigger,Trigger1M)),NA())</f>
        <v>1.5587456613809041E-2</v>
      </c>
      <c r="K2520" s="44">
        <f>IFERROR(_xll.qlIndexFixing(Index3M,H2520,TRUE,_xll.ohTrigger(RecalcTrigger,Trigger3M)),NA())</f>
        <v>1.6048696455204212E-2</v>
      </c>
      <c r="L2520" s="44">
        <f>IFERROR(_xll.qlIndexFixing(Index6M,$H2520,TRUE,_xll.ohTrigger(RecalcTrigger,Trigger6M)),NA())</f>
        <v>1.6145498521520814E-2</v>
      </c>
      <c r="M2520" s="178">
        <f>IFERROR(_xll.qlIndexFixing(Index1Y,$H2520,TRUE,_xll.ohTrigger(RecalcTrigger,Trigger1Y)),NA())</f>
        <v>1.6324516105456377E-2</v>
      </c>
      <c r="N2520" s="177">
        <f>IFERROR(_xll.qlIndexFixing(ONIndex1M,I2520,TRUE,_xll.ohTrigger(RecalcTrigger,Trigger1M)),NA())</f>
        <v>1.5583707846875683E-2</v>
      </c>
      <c r="O2520" s="44">
        <f>IFERROR(_xll.qlIndexFixing(ONIndex3M,I2520,TRUE,_xll.ohTrigger(RecalcTrigger,Trigger3M)),NA())</f>
        <v>1.6029750906296769E-2</v>
      </c>
      <c r="P2520" s="44">
        <f>IFERROR(_xll.qlIndexFixing(ONIndex6M,I2520,TRUE,_xll.ohTrigger(RecalcTrigger,Trigger6M)),NA())</f>
        <v>1.6108649545751863E-2</v>
      </c>
      <c r="Q2520" s="178">
        <f>IFERROR(_xll.qlIndexFixing(ONIndex1Y,I2520,TRUE,_xll.ohTrigger(RecalcTrigger,Trigger1Y)),NA())</f>
        <v>1.6251458008784692E-2</v>
      </c>
    </row>
    <row r="2521" spans="2:17" x14ac:dyDescent="0.2">
      <c r="B2521" s="39" t="s">
        <v>42</v>
      </c>
      <c r="D2521" s="42">
        <f>_xll.qlCalendarAdvance(Calendar,$D2520,B2521,"f",FALSE)</f>
        <v>57075</v>
      </c>
      <c r="E2521" s="172">
        <f>_xll.qlInterestRateIndexValueDate(IndexON,D2521)</f>
        <v>57075</v>
      </c>
      <c r="F2521" s="188">
        <f>IFERROR(_xll.qlIndexFixing(IndexON,D2521,TRUE,_xll.ohTrigger(RecalcTrigger,TriggerON)),NA())</f>
        <v>1.5339684541881837E-2</v>
      </c>
      <c r="H2521" s="42">
        <f>_xll.qlCalendarAdvance(Calendar,$H2520,B2521,"f",FALSE)</f>
        <v>57075</v>
      </c>
      <c r="I2521" s="172">
        <f>_xll.qlInterestRateIndexValueDate(Index1M,$H2521)</f>
        <v>57075</v>
      </c>
      <c r="J2521" s="177">
        <f>IFERROR(_xll.qlIndexFixing(Index1M,$H2521,TRUE,_xll.ohTrigger(RecalcTrigger,Trigger1M)),NA())</f>
        <v>1.5584634395416241E-2</v>
      </c>
      <c r="K2521" s="44">
        <f>IFERROR(_xll.qlIndexFixing(Index3M,H2521,TRUE,_xll.ohTrigger(RecalcTrigger,Trigger3M)),NA())</f>
        <v>1.6046513282924016E-2</v>
      </c>
      <c r="L2521" s="44">
        <f>IFERROR(_xll.qlIndexFixing(Index6M,$H2521,TRUE,_xll.ohTrigger(RecalcTrigger,Trigger6M)),NA())</f>
        <v>1.6143212387290228E-2</v>
      </c>
      <c r="M2521" s="178">
        <f>IFERROR(_xll.qlIndexFixing(Index1Y,$H2521,TRUE,_xll.ohTrigger(RecalcTrigger,Trigger1Y)),NA())</f>
        <v>1.6322430349963835E-2</v>
      </c>
      <c r="N2521" s="177">
        <f>IFERROR(_xll.qlIndexFixing(ONIndex1M,I2521,TRUE,_xll.ohTrigger(RecalcTrigger,Trigger1M)),NA())</f>
        <v>1.5580840668142359E-2</v>
      </c>
      <c r="O2521" s="44">
        <f>IFERROR(_xll.qlIndexFixing(ONIndex3M,I2521,TRUE,_xll.ohTrigger(RecalcTrigger,Trigger3M)),NA())</f>
        <v>1.6027663846643891E-2</v>
      </c>
      <c r="P2521" s="44">
        <f>IFERROR(_xll.qlIndexFixing(ONIndex6M,I2521,TRUE,_xll.ohTrigger(RecalcTrigger,Trigger6M)),NA())</f>
        <v>1.6106327291250944E-2</v>
      </c>
      <c r="Q2521" s="178">
        <f>IFERROR(_xll.qlIndexFixing(ONIndex1Y,I2521,TRUE,_xll.ohTrigger(RecalcTrigger,Trigger1Y)),NA())</f>
        <v>1.6248855064673329E-2</v>
      </c>
    </row>
    <row r="2522" spans="2:17" x14ac:dyDescent="0.2">
      <c r="B2522" s="39" t="s">
        <v>42</v>
      </c>
      <c r="D2522" s="42">
        <f>_xll.qlCalendarAdvance(Calendar,$D2521,B2522,"f",FALSE)</f>
        <v>57082</v>
      </c>
      <c r="E2522" s="172">
        <f>_xll.qlInterestRateIndexValueDate(IndexON,D2522)</f>
        <v>57082</v>
      </c>
      <c r="F2522" s="188">
        <f>IFERROR(_xll.qlIndexFixing(IndexON,D2522,TRUE,_xll.ohTrigger(RecalcTrigger,TriggerON)),NA())</f>
        <v>1.5337404536726051E-2</v>
      </c>
      <c r="H2522" s="42">
        <f>_xll.qlCalendarAdvance(Calendar,$H2521,B2522,"f",FALSE)</f>
        <v>57082</v>
      </c>
      <c r="I2522" s="172">
        <f>_xll.qlInterestRateIndexValueDate(Index1M,$H2522)</f>
        <v>57082</v>
      </c>
      <c r="J2522" s="177">
        <f>IFERROR(_xll.qlIndexFixing(Index1M,$H2522,TRUE,_xll.ohTrigger(RecalcTrigger,Trigger1M)),NA())</f>
        <v>1.5581835596656528E-2</v>
      </c>
      <c r="K2522" s="44">
        <f>IFERROR(_xll.qlIndexFixing(Index3M,H2522,TRUE,_xll.ohTrigger(RecalcTrigger,Trigger3M)),NA())</f>
        <v>1.6044563849140631E-2</v>
      </c>
      <c r="L2522" s="44">
        <f>IFERROR(_xll.qlIndexFixing(Index6M,$H2522,TRUE,_xll.ohTrigger(RecalcTrigger,Trigger6M)),NA())</f>
        <v>1.6141160790100501E-2</v>
      </c>
      <c r="M2522" s="178">
        <f>IFERROR(_xll.qlIndexFixing(Index1Y,$H2522,TRUE,_xll.ohTrigger(RecalcTrigger,Trigger1Y)),NA())</f>
        <v>1.632036612022425E-2</v>
      </c>
      <c r="N2522" s="177">
        <f>IFERROR(_xll.qlIndexFixing(ONIndex1M,I2522,TRUE,_xll.ohTrigger(RecalcTrigger,Trigger1M)),NA())</f>
        <v>1.5577996879446721E-2</v>
      </c>
      <c r="O2522" s="44">
        <f>IFERROR(_xll.qlIndexFixing(ONIndex3M,I2522,TRUE,_xll.ohTrigger(RecalcTrigger,Trigger3M)),NA())</f>
        <v>1.6025596347672977E-2</v>
      </c>
      <c r="P2522" s="44">
        <f>IFERROR(_xll.qlIndexFixing(ONIndex6M,I2522,TRUE,_xll.ohTrigger(RecalcTrigger,Trigger6M)),NA())</f>
        <v>1.6104025539513955E-2</v>
      </c>
      <c r="Q2522" s="178">
        <f>IFERROR(_xll.qlIndexFixing(ONIndex1Y,I2522,TRUE,_xll.ohTrigger(RecalcTrigger,Trigger1Y)),NA())</f>
        <v>1.6246273297306768E-2</v>
      </c>
    </row>
    <row r="2523" spans="2:17" x14ac:dyDescent="0.2">
      <c r="B2523" s="39" t="s">
        <v>42</v>
      </c>
      <c r="D2523" s="42">
        <f>_xll.qlCalendarAdvance(Calendar,$D2522,B2523,"f",FALSE)</f>
        <v>57089</v>
      </c>
      <c r="E2523" s="172">
        <f>_xll.qlInterestRateIndexValueDate(IndexON,D2523)</f>
        <v>57089</v>
      </c>
      <c r="F2523" s="188">
        <f>IFERROR(_xll.qlIndexFixing(IndexON,D2523,TRUE,_xll.ohTrigger(RecalcTrigger,TriggerON)),NA())</f>
        <v>1.533514508263778E-2</v>
      </c>
      <c r="H2523" s="42">
        <f>_xll.qlCalendarAdvance(Calendar,$H2522,B2523,"f",FALSE)</f>
        <v>57089</v>
      </c>
      <c r="I2523" s="172">
        <f>_xll.qlInterestRateIndexValueDate(Index1M,$H2523)</f>
        <v>57089</v>
      </c>
      <c r="J2523" s="177">
        <f>IFERROR(_xll.qlIndexFixing(Index1M,$H2523,TRUE,_xll.ohTrigger(RecalcTrigger,Trigger1M)),NA())</f>
        <v>1.5579060217516391E-2</v>
      </c>
      <c r="K2523" s="44">
        <f>IFERROR(_xll.qlIndexFixing(Index3M,H2523,TRUE,_xll.ohTrigger(RecalcTrigger,Trigger3M)),NA())</f>
        <v>1.6042634054370883E-2</v>
      </c>
      <c r="L2523" s="44">
        <f>IFERROR(_xll.qlIndexFixing(Index6M,$H2523,TRUE,_xll.ohTrigger(RecalcTrigger,Trigger6M)),NA())</f>
        <v>1.6139129862717729E-2</v>
      </c>
      <c r="M2523" s="178">
        <f>IFERROR(_xll.qlIndexFixing(Index1Y,$H2523,TRUE,_xll.ohTrigger(RecalcTrigger,Trigger1Y)),NA())</f>
        <v>1.6318323416107061E-2</v>
      </c>
      <c r="N2523" s="177">
        <f>IFERROR(_xll.qlIndexFixing(ONIndex1M,I2523,TRUE,_xll.ohTrigger(RecalcTrigger,Trigger1M)),NA())</f>
        <v>1.5575176480788766E-2</v>
      </c>
      <c r="O2523" s="44">
        <f>IFERROR(_xll.qlIndexFixing(ONIndex3M,I2523,TRUE,_xll.ohTrigger(RecalcTrigger,Trigger3M)),NA())</f>
        <v>1.6023548409546118E-2</v>
      </c>
      <c r="P2523" s="44">
        <f>IFERROR(_xll.qlIndexFixing(ONIndex6M,I2523,TRUE,_xll.ohTrigger(RecalcTrigger,Trigger6M)),NA())</f>
        <v>1.6101744290621944E-2</v>
      </c>
      <c r="Q2523" s="178">
        <f>IFERROR(_xll.qlIndexFixing(ONIndex1Y,I2523,TRUE,_xll.ohTrigger(RecalcTrigger,Trigger1Y)),NA())</f>
        <v>1.6243712706766056E-2</v>
      </c>
    </row>
    <row r="2524" spans="2:17" x14ac:dyDescent="0.2">
      <c r="B2524" s="39" t="s">
        <v>42</v>
      </c>
      <c r="D2524" s="42">
        <f>_xll.qlCalendarAdvance(Calendar,$D2523,B2524,"f",FALSE)</f>
        <v>57096</v>
      </c>
      <c r="E2524" s="172">
        <f>_xll.qlInterestRateIndexValueDate(IndexON,D2524)</f>
        <v>57096</v>
      </c>
      <c r="F2524" s="188">
        <f>IFERROR(_xll.qlIndexFixing(IndexON,D2524,TRUE,_xll.ohTrigger(RecalcTrigger,TriggerON)),NA())</f>
        <v>1.533290617945493E-2</v>
      </c>
      <c r="H2524" s="42">
        <f>_xll.qlCalendarAdvance(Calendar,$H2523,B2524,"f",FALSE)</f>
        <v>57096</v>
      </c>
      <c r="I2524" s="172">
        <f>_xll.qlInterestRateIndexValueDate(Index1M,$H2524)</f>
        <v>57096</v>
      </c>
      <c r="J2524" s="177">
        <f>IFERROR(_xll.qlIndexFixing(Index1M,$H2524,TRUE,_xll.ohTrigger(RecalcTrigger,Trigger1M)),NA())</f>
        <v>1.5576308257982324E-2</v>
      </c>
      <c r="K2524" s="44">
        <f>IFERROR(_xll.qlIndexFixing(Index3M,H2524,TRUE,_xll.ohTrigger(RecalcTrigger,Trigger3M)),NA())</f>
        <v>1.6040723898583603E-2</v>
      </c>
      <c r="L2524" s="44">
        <f>IFERROR(_xll.qlIndexFixing(Index6M,$H2524,TRUE,_xll.ohTrigger(RecalcTrigger,Trigger6M)),NA())</f>
        <v>1.613711960507903E-2</v>
      </c>
      <c r="M2524" s="178">
        <f>IFERROR(_xll.qlIndexFixing(Index1Y,$H2524,TRUE,_xll.ohTrigger(RecalcTrigger,Trigger1Y)),NA())</f>
        <v>1.6316302237482594E-2</v>
      </c>
      <c r="N2524" s="177">
        <f>IFERROR(_xll.qlIndexFixing(ONIndex1M,I2524,TRUE,_xll.ohTrigger(RecalcTrigger,Trigger1M)),NA())</f>
        <v>1.5572379472249542E-2</v>
      </c>
      <c r="O2524" s="44">
        <f>IFERROR(_xll.qlIndexFixing(ONIndex3M,I2524,TRUE,_xll.ohTrigger(RecalcTrigger,Trigger3M)),NA())</f>
        <v>1.6021520032020176E-2</v>
      </c>
      <c r="P2524" s="44">
        <f>IFERROR(_xll.qlIndexFixing(ONIndex6M,I2524,TRUE,_xll.ohTrigger(RecalcTrigger,Trigger6M)),NA())</f>
        <v>1.6099483544331772E-2</v>
      </c>
      <c r="Q2524" s="178">
        <f>IFERROR(_xll.qlIndexFixing(ONIndex1Y,I2524,TRUE,_xll.ohTrigger(RecalcTrigger,Trigger1Y)),NA())</f>
        <v>1.6241173293132238E-2</v>
      </c>
    </row>
    <row r="2525" spans="2:17" x14ac:dyDescent="0.2">
      <c r="B2525" s="39" t="s">
        <v>42</v>
      </c>
      <c r="D2525" s="42">
        <f>_xll.qlCalendarAdvance(Calendar,$D2524,B2525,"f",FALSE)</f>
        <v>57103</v>
      </c>
      <c r="E2525" s="172">
        <f>_xll.qlInterestRateIndexValueDate(IndexON,D2525)</f>
        <v>57103</v>
      </c>
      <c r="F2525" s="188">
        <f>IFERROR(_xll.qlIndexFixing(IndexON,D2525,TRUE,_xll.ohTrigger(RecalcTrigger,TriggerON)),NA())</f>
        <v>1.5330687827258549E-2</v>
      </c>
      <c r="H2525" s="42">
        <f>_xll.qlCalendarAdvance(Calendar,$H2524,B2525,"f",FALSE)</f>
        <v>57103</v>
      </c>
      <c r="I2525" s="172">
        <f>_xll.qlInterestRateIndexValueDate(Index1M,$H2525)</f>
        <v>57103</v>
      </c>
      <c r="J2525" s="177">
        <f>IFERROR(_xll.qlIndexFixing(Index1M,$H2525,TRUE,_xll.ohTrigger(RecalcTrigger,Trigger1M)),NA())</f>
        <v>1.5573998110027226E-2</v>
      </c>
      <c r="K2525" s="44">
        <f>IFERROR(_xll.qlIndexFixing(Index3M,H2525,TRUE,_xll.ohTrigger(RecalcTrigger,Trigger3M)),NA())</f>
        <v>1.6039054072155026E-2</v>
      </c>
      <c r="L2525" s="44">
        <f>IFERROR(_xll.qlIndexFixing(Index6M,$H2525,TRUE,_xll.ohTrigger(RecalcTrigger,Trigger6M)),NA())</f>
        <v>1.6135350819413329E-2</v>
      </c>
      <c r="M2525" s="178">
        <f>IFERROR(_xll.qlIndexFixing(Index1Y,$H2525,TRUE,_xll.ohTrigger(RecalcTrigger,Trigger1Y)),NA())</f>
        <v>1.631430258422184E-2</v>
      </c>
      <c r="N2525" s="177">
        <f>IFERROR(_xll.qlIndexFixing(ONIndex1M,I2525,TRUE,_xll.ohTrigger(RecalcTrigger,Trigger1M)),NA())</f>
        <v>1.5569605853666957E-2</v>
      </c>
      <c r="O2525" s="44">
        <f>IFERROR(_xll.qlIndexFixing(ONIndex3M,I2525,TRUE,_xll.ohTrigger(RecalcTrigger,Trigger3M)),NA())</f>
        <v>1.601951121509515E-2</v>
      </c>
      <c r="P2525" s="44">
        <f>IFERROR(_xll.qlIndexFixing(ONIndex6M,I2525,TRUE,_xll.ohTrigger(RecalcTrigger,Trigger6M)),NA())</f>
        <v>1.6097243300886577E-2</v>
      </c>
      <c r="Q2525" s="178">
        <f>IFERROR(_xll.qlIndexFixing(ONIndex1Y,I2525,TRUE,_xll.ohTrigger(RecalcTrigger,Trigger1Y)),NA())</f>
        <v>1.6238655056243223E-2</v>
      </c>
    </row>
    <row r="2526" spans="2:17" x14ac:dyDescent="0.2">
      <c r="B2526" s="39" t="s">
        <v>42</v>
      </c>
      <c r="D2526" s="42">
        <f>_xll.qlCalendarAdvance(Calendar,$D2525,B2526,"f",FALSE)</f>
        <v>57110</v>
      </c>
      <c r="E2526" s="172">
        <f>_xll.qlInterestRateIndexValueDate(IndexON,D2526)</f>
        <v>57110</v>
      </c>
      <c r="F2526" s="188">
        <f>IFERROR(_xll.qlIndexFixing(IndexON,D2526,TRUE,_xll.ohTrigger(RecalcTrigger,TriggerON)),NA())</f>
        <v>1.5328490026129682E-2</v>
      </c>
      <c r="H2526" s="42">
        <f>_xll.qlCalendarAdvance(Calendar,$H2525,B2526,"f",FALSE)</f>
        <v>57110</v>
      </c>
      <c r="I2526" s="172">
        <f>_xll.qlInterestRateIndexValueDate(Index1M,$H2526)</f>
        <v>57110</v>
      </c>
      <c r="J2526" s="177">
        <f>IFERROR(_xll.qlIndexFixing(Index1M,$H2526,TRUE,_xll.ohTrigger(RecalcTrigger,Trigger1M)),NA())</f>
        <v>1.5571297662748134E-2</v>
      </c>
      <c r="K2526" s="44">
        <f>IFERROR(_xll.qlIndexFixing(Index3M,H2526,TRUE,_xll.ohTrigger(RecalcTrigger,Trigger3M)),NA())</f>
        <v>1.6037184515048399E-2</v>
      </c>
      <c r="L2526" s="44">
        <f>IFERROR(_xll.qlIndexFixing(Index6M,$H2526,TRUE,_xll.ohTrigger(RecalcTrigger,Trigger6M)),NA())</f>
        <v>1.6133383290851386E-2</v>
      </c>
      <c r="M2526" s="178">
        <f>IFERROR(_xll.qlIndexFixing(Index1Y,$H2526,TRUE,_xll.ohTrigger(RecalcTrigger,Trigger1Y)),NA())</f>
        <v>1.6312324456198235E-2</v>
      </c>
      <c r="N2526" s="177">
        <f>IFERROR(_xll.qlIndexFixing(ONIndex1M,I2526,TRUE,_xll.ohTrigger(RecalcTrigger,Trigger1M)),NA())</f>
        <v>1.5566855625203102E-2</v>
      </c>
      <c r="O2526" s="44">
        <f>IFERROR(_xll.qlIndexFixing(ONIndex3M,I2526,TRUE,_xll.ohTrigger(RecalcTrigger,Trigger3M)),NA())</f>
        <v>1.601752195901418E-2</v>
      </c>
      <c r="P2526" s="44">
        <f>IFERROR(_xll.qlIndexFixing(ONIndex6M,I2526,TRUE,_xll.ohTrigger(RecalcTrigger,Trigger6M)),NA())</f>
        <v>1.6095023560124266E-2</v>
      </c>
      <c r="Q2526" s="178">
        <f>IFERROR(_xll.qlIndexFixing(ONIndex1Y,I2526,TRUE,_xll.ohTrigger(RecalcTrigger,Trigger1Y)),NA())</f>
        <v>1.6236157996180056E-2</v>
      </c>
    </row>
    <row r="2527" spans="2:17" x14ac:dyDescent="0.2">
      <c r="B2527" s="39" t="s">
        <v>42</v>
      </c>
      <c r="D2527" s="42">
        <f>_xll.qlCalendarAdvance(Calendar,$D2526,B2527,"f",FALSE)</f>
        <v>57117</v>
      </c>
      <c r="E2527" s="172">
        <f>_xll.qlInterestRateIndexValueDate(IndexON,D2527)</f>
        <v>57117</v>
      </c>
      <c r="F2527" s="188">
        <f>IFERROR(_xll.qlIndexFixing(IndexON,D2527,TRUE,_xll.ohTrigger(RecalcTrigger,TriggerON)),NA())</f>
        <v>1.5326312775987283E-2</v>
      </c>
      <c r="H2527" s="42">
        <f>_xll.qlCalendarAdvance(Calendar,$H2526,B2527,"f",FALSE)</f>
        <v>57117</v>
      </c>
      <c r="I2527" s="172">
        <f>_xll.qlInterestRateIndexValueDate(Index1M,$H2527)</f>
        <v>57117</v>
      </c>
      <c r="J2527" s="177">
        <f>IFERROR(_xll.qlIndexFixing(Index1M,$H2527,TRUE,_xll.ohTrigger(RecalcTrigger,Trigger1M)),NA())</f>
        <v>1.5568620638077509E-2</v>
      </c>
      <c r="K2527" s="44">
        <f>IFERROR(_xll.qlIndexFixing(Index3M,H2527,TRUE,_xll.ohTrigger(RecalcTrigger,Trigger3M)),NA())</f>
        <v>1.6035334597711691E-2</v>
      </c>
      <c r="L2527" s="44">
        <f>IFERROR(_xll.qlIndexFixing(Index6M,$H2527,TRUE,_xll.ohTrigger(RecalcTrigger,Trigger6M)),NA())</f>
        <v>1.6131436432765441E-2</v>
      </c>
      <c r="M2527" s="178">
        <f>IFERROR(_xll.qlIndexFixing(Index1Y,$H2527,TRUE,_xll.ohTrigger(RecalcTrigger,Trigger1Y)),NA())</f>
        <v>1.6310367853285879E-2</v>
      </c>
      <c r="N2527" s="177">
        <f>IFERROR(_xll.qlIndexFixing(ONIndex1M,I2527,TRUE,_xll.ohTrigger(RecalcTrigger,Trigger1M)),NA())</f>
        <v>1.5564128786776932E-2</v>
      </c>
      <c r="O2527" s="44">
        <f>IFERROR(_xll.qlIndexFixing(ONIndex3M,I2527,TRUE,_xll.ohTrigger(RecalcTrigger,Trigger3M)),NA())</f>
        <v>1.601555226369622E-2</v>
      </c>
      <c r="P2527" s="44">
        <f>IFERROR(_xll.qlIndexFixing(ONIndex6M,I2527,TRUE,_xll.ohTrigger(RecalcTrigger,Trigger6M)),NA())</f>
        <v>1.6092824322044841E-2</v>
      </c>
      <c r="Q2527" s="178">
        <f>IFERROR(_xll.qlIndexFixing(ONIndex1Y,I2527,TRUE,_xll.ohTrigger(RecalcTrigger,Trigger1Y)),NA())</f>
        <v>1.623368211310483E-2</v>
      </c>
    </row>
    <row r="2528" spans="2:17" x14ac:dyDescent="0.2">
      <c r="B2528" s="39" t="s">
        <v>42</v>
      </c>
      <c r="D2528" s="42">
        <f>_xll.qlCalendarAdvance(Calendar,$D2527,B2528,"f",FALSE)</f>
        <v>57124</v>
      </c>
      <c r="E2528" s="172">
        <f>_xll.qlInterestRateIndexValueDate(IndexON,D2528)</f>
        <v>57124</v>
      </c>
      <c r="F2528" s="188">
        <f>IFERROR(_xll.qlIndexFixing(IndexON,D2528,TRUE,_xll.ohTrigger(RecalcTrigger,TriggerON)),NA())</f>
        <v>1.5324156076750306E-2</v>
      </c>
      <c r="H2528" s="42">
        <f>_xll.qlCalendarAdvance(Calendar,$H2527,B2528,"f",FALSE)</f>
        <v>57124</v>
      </c>
      <c r="I2528" s="172">
        <f>_xll.qlInterestRateIndexValueDate(Index1M,$H2528)</f>
        <v>57124</v>
      </c>
      <c r="J2528" s="177">
        <f>IFERROR(_xll.qlIndexFixing(Index1M,$H2528,TRUE,_xll.ohTrigger(RecalcTrigger,Trigger1M)),NA())</f>
        <v>1.5565967035998158E-2</v>
      </c>
      <c r="K2528" s="44">
        <f>IFERROR(_xll.qlIndexFixing(Index3M,H2528,TRUE,_xll.ohTrigger(RecalcTrigger,Trigger3M)),NA())</f>
        <v>1.6033504320116711E-2</v>
      </c>
      <c r="L2528" s="44">
        <f>IFERROR(_xll.qlIndexFixing(Index6M,$H2528,TRUE,_xll.ohTrigger(RecalcTrigger,Trigger6M)),NA())</f>
        <v>1.6129510245094705E-2</v>
      </c>
      <c r="M2528" s="178">
        <f>IFERROR(_xll.qlIndexFixing(Index1Y,$H2528,TRUE,_xll.ohTrigger(RecalcTrigger,Trigger1Y)),NA())</f>
        <v>1.6308432775360648E-2</v>
      </c>
      <c r="N2528" s="177">
        <f>IFERROR(_xll.qlIndexFixing(ONIndex1M,I2528,TRUE,_xll.ohTrigger(RecalcTrigger,Trigger1M)),NA())</f>
        <v>1.5561425338388446E-2</v>
      </c>
      <c r="O2528" s="44">
        <f>IFERROR(_xll.qlIndexFixing(ONIndex3M,I2528,TRUE,_xll.ohTrigger(RecalcTrigger,Trigger3M)),NA())</f>
        <v>1.6013602128979176E-2</v>
      </c>
      <c r="P2528" s="44">
        <f>IFERROR(_xll.qlIndexFixing(ONIndex6M,I2528,TRUE,_xll.ohTrigger(RecalcTrigger,Trigger6M)),NA())</f>
        <v>1.6090645586810393E-2</v>
      </c>
      <c r="Q2528" s="178">
        <f>IFERROR(_xll.qlIndexFixing(ONIndex1Y,I2528,TRUE,_xll.ohTrigger(RecalcTrigger,Trigger1Y)),NA())</f>
        <v>1.6231227406774407E-2</v>
      </c>
    </row>
    <row r="2529" spans="2:17" x14ac:dyDescent="0.2">
      <c r="B2529" s="39" t="s">
        <v>42</v>
      </c>
      <c r="D2529" s="42">
        <f>_xll.qlCalendarAdvance(Calendar,$D2528,B2529,"f",FALSE)</f>
        <v>57131</v>
      </c>
      <c r="E2529" s="172">
        <f>_xll.qlInterestRateIndexValueDate(IndexON,D2529)</f>
        <v>57131</v>
      </c>
      <c r="F2529" s="188">
        <f>IFERROR(_xll.qlIndexFixing(IndexON,D2529,TRUE,_xll.ohTrigger(RecalcTrigger,TriggerON)),NA())</f>
        <v>1.5322019928499797E-2</v>
      </c>
      <c r="H2529" s="42">
        <f>_xll.qlCalendarAdvance(Calendar,$H2528,B2529,"f",FALSE)</f>
        <v>57131</v>
      </c>
      <c r="I2529" s="172">
        <f>_xll.qlInterestRateIndexValueDate(Index1M,$H2529)</f>
        <v>57131</v>
      </c>
      <c r="J2529" s="177">
        <f>IFERROR(_xll.qlIndexFixing(Index1M,$H2529,TRUE,_xll.ohTrigger(RecalcTrigger,Trigger1M)),NA())</f>
        <v>1.5562899753795175E-2</v>
      </c>
      <c r="K2529" s="44">
        <f>IFERROR(_xll.qlIndexFixing(Index3M,H2529,TRUE,_xll.ohTrigger(RecalcTrigger,Trigger3M)),NA())</f>
        <v>1.6031693682237034E-2</v>
      </c>
      <c r="L2529" s="44">
        <f>IFERROR(_xll.qlIndexFixing(Index6M,$H2529,TRUE,_xll.ohTrigger(RecalcTrigger,Trigger6M)),NA())</f>
        <v>1.6127378360895096E-2</v>
      </c>
      <c r="M2529" s="178">
        <f>IFERROR(_xll.qlIndexFixing(Index1Y,$H2529,TRUE,_xll.ohTrigger(RecalcTrigger,Trigger1Y)),NA())</f>
        <v>1.6306519222299531E-2</v>
      </c>
      <c r="N2529" s="177">
        <f>IFERROR(_xll.qlIndexFixing(ONIndex1M,I2529,TRUE,_xll.ohTrigger(RecalcTrigger,Trigger1M)),NA())</f>
        <v>1.5558745279956598E-2</v>
      </c>
      <c r="O2529" s="44">
        <f>IFERROR(_xll.qlIndexFixing(ONIndex3M,I2529,TRUE,_xll.ohTrigger(RecalcTrigger,Trigger3M)),NA())</f>
        <v>1.6011671554944096E-2</v>
      </c>
      <c r="P2529" s="44">
        <f>IFERROR(_xll.qlIndexFixing(ONIndex6M,I2529,TRUE,_xll.ohTrigger(RecalcTrigger,Trigger6M)),NA())</f>
        <v>1.6088487354258829E-2</v>
      </c>
      <c r="Q2529" s="178">
        <f>IFERROR(_xll.qlIndexFixing(ONIndex1Y,I2529,TRUE,_xll.ohTrigger(RecalcTrigger,Trigger1Y)),NA())</f>
        <v>1.6228793877188785E-2</v>
      </c>
    </row>
    <row r="2530" spans="2:17" x14ac:dyDescent="0.2">
      <c r="B2530" s="39" t="s">
        <v>42</v>
      </c>
      <c r="D2530" s="42">
        <f>_xll.qlCalendarAdvance(Calendar,$D2529,B2530,"f",FALSE)</f>
        <v>57138</v>
      </c>
      <c r="E2530" s="172">
        <f>_xll.qlInterestRateIndexValueDate(IndexON,D2530)</f>
        <v>57138</v>
      </c>
      <c r="F2530" s="188">
        <f>IFERROR(_xll.qlIndexFixing(IndexON,D2530,TRUE,_xll.ohTrigger(RecalcTrigger,TriggerON)),NA())</f>
        <v>1.5319904331235756E-2</v>
      </c>
      <c r="H2530" s="42">
        <f>_xll.qlCalendarAdvance(Calendar,$H2529,B2530,"f",FALSE)</f>
        <v>57138</v>
      </c>
      <c r="I2530" s="172">
        <f>_xll.qlInterestRateIndexValueDate(Index1M,$H2530)</f>
        <v>57138</v>
      </c>
      <c r="J2530" s="177">
        <f>IFERROR(_xll.qlIndexFixing(Index1M,$H2530,TRUE,_xll.ohTrigger(RecalcTrigger,Trigger1M)),NA())</f>
        <v>1.5560288311549025E-2</v>
      </c>
      <c r="K2530" s="44">
        <f>IFERROR(_xll.qlIndexFixing(Index3M,H2530,TRUE,_xll.ohTrigger(RecalcTrigger,Trigger3M)),NA())</f>
        <v>1.602990268404535E-2</v>
      </c>
      <c r="L2530" s="44">
        <f>IFERROR(_xll.qlIndexFixing(Index6M,$H2530,TRUE,_xll.ohTrigger(RecalcTrigger,Trigger6M)),NA())</f>
        <v>1.6125492120440909E-2</v>
      </c>
      <c r="M2530" s="178">
        <f>IFERROR(_xll.qlIndexFixing(Index1Y,$H2530,TRUE,_xll.ohTrigger(RecalcTrigger,Trigger1Y)),NA())</f>
        <v>1.6304627193980847E-2</v>
      </c>
      <c r="N2530" s="177">
        <f>IFERROR(_xll.qlIndexFixing(ONIndex1M,I2530,TRUE,_xll.ohTrigger(RecalcTrigger,Trigger1M)),NA())</f>
        <v>1.5556088611643482E-2</v>
      </c>
      <c r="O2530" s="44">
        <f>IFERROR(_xll.qlIndexFixing(ONIndex3M,I2530,TRUE,_xll.ohTrigger(RecalcTrigger,Trigger3M)),NA())</f>
        <v>1.6009760541672025E-2</v>
      </c>
      <c r="P2530" s="44">
        <f>IFERROR(_xll.qlIndexFixing(ONIndex6M,I2530,TRUE,_xll.ohTrigger(RecalcTrigger,Trigger6M)),NA())</f>
        <v>1.6086349624471197E-2</v>
      </c>
      <c r="Q2530" s="178">
        <f>IFERROR(_xll.qlIndexFixing(ONIndex1Y,I2530,TRUE,_xll.ohTrigger(RecalcTrigger,Trigger1Y)),NA())</f>
        <v>1.6226381524510058E-2</v>
      </c>
    </row>
    <row r="2531" spans="2:17" x14ac:dyDescent="0.2">
      <c r="B2531" s="39" t="s">
        <v>42</v>
      </c>
      <c r="D2531" s="42">
        <f>_xll.qlCalendarAdvance(Calendar,$D2530,B2531,"f",FALSE)</f>
        <v>57145</v>
      </c>
      <c r="E2531" s="172">
        <f>_xll.qlInterestRateIndexValueDate(IndexON,D2531)</f>
        <v>57145</v>
      </c>
      <c r="F2531" s="188">
        <f>IFERROR(_xll.qlIndexFixing(IndexON,D2531,TRUE,_xll.ohTrigger(RecalcTrigger,TriggerON)),NA())</f>
        <v>1.531780928503923E-2</v>
      </c>
      <c r="H2531" s="42">
        <f>_xll.qlCalendarAdvance(Calendar,$H2530,B2531,"f",FALSE)</f>
        <v>57145</v>
      </c>
      <c r="I2531" s="172">
        <f>_xll.qlInterestRateIndexValueDate(Index1M,$H2531)</f>
        <v>57145</v>
      </c>
      <c r="J2531" s="177">
        <f>IFERROR(_xll.qlIndexFixing(Index1M,$H2531,TRUE,_xll.ohTrigger(RecalcTrigger,Trigger1M)),NA())</f>
        <v>1.5557700288798179E-2</v>
      </c>
      <c r="K2531" s="44">
        <f>IFERROR(_xll.qlIndexFixing(Index3M,H2531,TRUE,_xll.ohTrigger(RecalcTrigger,Trigger3M)),NA())</f>
        <v>1.6028131325515227E-2</v>
      </c>
      <c r="L2531" s="44">
        <f>IFERROR(_xll.qlIndexFixing(Index6M,$H2531,TRUE,_xll.ohTrigger(RecalcTrigger,Trigger6M)),NA())</f>
        <v>1.6123626549309173E-2</v>
      </c>
      <c r="M2531" s="178">
        <f>IFERROR(_xll.qlIndexFixing(Index1Y,$H2531,TRUE,_xll.ohTrigger(RecalcTrigger,Trigger1Y)),NA())</f>
        <v>1.630275669028447E-2</v>
      </c>
      <c r="N2531" s="177">
        <f>IFERROR(_xll.qlIndexFixing(ONIndex1M,I2531,TRUE,_xll.ohTrigger(RecalcTrigger,Trigger1M)),NA())</f>
        <v>1.5553455333449095E-2</v>
      </c>
      <c r="O2531" s="44">
        <f>IFERROR(_xll.qlIndexFixing(ONIndex3M,I2531,TRUE,_xll.ohTrigger(RecalcTrigger,Trigger3M)),NA())</f>
        <v>1.6007869089081916E-2</v>
      </c>
      <c r="P2531" s="44">
        <f>IFERROR(_xll.qlIndexFixing(ONIndex6M,I2531,TRUE,_xll.ohTrigger(RecalcTrigger,Trigger6M)),NA())</f>
        <v>1.6084232397447495E-2</v>
      </c>
      <c r="Q2531" s="178">
        <f>IFERROR(_xll.qlIndexFixing(ONIndex1Y,I2531,TRUE,_xll.ohTrigger(RecalcTrigger,Trigger1Y)),NA())</f>
        <v>1.622399034865718E-2</v>
      </c>
    </row>
    <row r="2532" spans="2:17" x14ac:dyDescent="0.2">
      <c r="B2532" s="39" t="s">
        <v>42</v>
      </c>
      <c r="D2532" s="42">
        <f>_xll.qlCalendarAdvance(Calendar,$D2531,B2532,"f",FALSE)</f>
        <v>57152</v>
      </c>
      <c r="E2532" s="172">
        <f>_xll.qlInterestRateIndexValueDate(IndexON,D2532)</f>
        <v>57152</v>
      </c>
      <c r="F2532" s="188">
        <f>IFERROR(_xll.qlIndexFixing(IndexON,D2532,TRUE,_xll.ohTrigger(RecalcTrigger,TriggerON)),NA())</f>
        <v>1.5315734789667079E-2</v>
      </c>
      <c r="H2532" s="42">
        <f>_xll.qlCalendarAdvance(Calendar,$H2531,B2532,"f",FALSE)</f>
        <v>57152</v>
      </c>
      <c r="I2532" s="172">
        <f>_xll.qlInterestRateIndexValueDate(Index1M,$H2532)</f>
        <v>57152</v>
      </c>
      <c r="J2532" s="177">
        <f>IFERROR(_xll.qlIndexFixing(Index1M,$H2532,TRUE,_xll.ohTrigger(RecalcTrigger,Trigger1M)),NA())</f>
        <v>1.5555135685529131E-2</v>
      </c>
      <c r="K2532" s="44">
        <f>IFERROR(_xll.qlIndexFixing(Index3M,H2532,TRUE,_xll.ohTrigger(RecalcTrigger,Trigger3M)),NA())</f>
        <v>1.6026379606622003E-2</v>
      </c>
      <c r="L2532" s="44">
        <f>IFERROR(_xll.qlIndexFixing(Index6M,$H2532,TRUE,_xll.ohTrigger(RecalcTrigger,Trigger6M)),NA())</f>
        <v>1.6121781647443201E-2</v>
      </c>
      <c r="M2532" s="178">
        <f>IFERROR(_xll.qlIndexFixing(Index1Y,$H2532,TRUE,_xll.ohTrigger(RecalcTrigger,Trigger1Y)),NA())</f>
        <v>1.6300907711091606E-2</v>
      </c>
      <c r="N2532" s="177">
        <f>IFERROR(_xll.qlIndexFixing(ONIndex1M,I2532,TRUE,_xll.ohTrigger(RecalcTrigger,Trigger1M)),NA())</f>
        <v>1.5550845445211348E-2</v>
      </c>
      <c r="O2532" s="44">
        <f>IFERROR(_xll.qlIndexFixing(ONIndex3M,I2532,TRUE,_xll.ohTrigger(RecalcTrigger,Trigger3M)),NA())</f>
        <v>1.6005997197254818E-2</v>
      </c>
      <c r="P2532" s="44">
        <f>IFERROR(_xll.qlIndexFixing(ONIndex6M,I2532,TRUE,_xll.ohTrigger(RecalcTrigger,Trigger6M)),NA())</f>
        <v>1.6082135673106679E-2</v>
      </c>
      <c r="Q2532" s="178">
        <f>IFERROR(_xll.qlIndexFixing(ONIndex1Y,I2532,TRUE,_xll.ohTrigger(RecalcTrigger,Trigger1Y)),NA())</f>
        <v>1.6221620349711197E-2</v>
      </c>
    </row>
    <row r="2533" spans="2:17" x14ac:dyDescent="0.2">
      <c r="B2533" s="39" t="s">
        <v>42</v>
      </c>
      <c r="D2533" s="42">
        <f>_xll.qlCalendarAdvance(Calendar,$D2532,B2533,"f",FALSE)</f>
        <v>57159</v>
      </c>
      <c r="E2533" s="172">
        <f>_xll.qlInterestRateIndexValueDate(IndexON,D2533)</f>
        <v>57159</v>
      </c>
      <c r="F2533" s="188">
        <f>IFERROR(_xll.qlIndexFixing(IndexON,D2533,TRUE,_xll.ohTrigger(RecalcTrigger,TriggerON)),NA())</f>
        <v>1.5313680845281397E-2</v>
      </c>
      <c r="H2533" s="42">
        <f>_xll.qlCalendarAdvance(Calendar,$H2532,B2533,"f",FALSE)</f>
        <v>57159</v>
      </c>
      <c r="I2533" s="172">
        <f>_xll.qlInterestRateIndexValueDate(Index1M,$H2533)</f>
        <v>57159</v>
      </c>
      <c r="J2533" s="177">
        <f>IFERROR(_xll.qlIndexFixing(Index1M,$H2533,TRUE,_xll.ohTrigger(RecalcTrigger,Trigger1M)),NA())</f>
        <v>1.5552594501720271E-2</v>
      </c>
      <c r="K2533" s="44">
        <f>IFERROR(_xll.qlIndexFixing(Index3M,H2533,TRUE,_xll.ohTrigger(RecalcTrigger,Trigger3M)),NA())</f>
        <v>1.6024647527335727E-2</v>
      </c>
      <c r="L2533" s="44">
        <f>IFERROR(_xll.qlIndexFixing(Index6M,$H2533,TRUE,_xll.ohTrigger(RecalcTrigger,Trigger6M)),NA())</f>
        <v>1.6119957414785866E-2</v>
      </c>
      <c r="M2533" s="178">
        <f>IFERROR(_xll.qlIndexFixing(Index1Y,$H2533,TRUE,_xll.ohTrigger(RecalcTrigger,Trigger1Y)),NA())</f>
        <v>1.6299080256285015E-2</v>
      </c>
      <c r="N2533" s="177">
        <f>IFERROR(_xll.qlIndexFixing(ONIndex1M,I2533,TRUE,_xll.ohTrigger(RecalcTrigger,Trigger1M)),NA())</f>
        <v>1.5548258946930238E-2</v>
      </c>
      <c r="O2533" s="44">
        <f>IFERROR(_xll.qlIndexFixing(ONIndex3M,I2533,TRUE,_xll.ohTrigger(RecalcTrigger,Trigger3M)),NA())</f>
        <v>1.6004144866028636E-2</v>
      </c>
      <c r="P2533" s="44">
        <f>IFERROR(_xll.qlIndexFixing(ONIndex6M,I2533,TRUE,_xll.ohTrigger(RecalcTrigger,Trigger6M)),NA())</f>
        <v>1.6080059451448747E-2</v>
      </c>
      <c r="Q2533" s="178">
        <f>IFERROR(_xll.qlIndexFixing(ONIndex1Y,I2533,TRUE,_xll.ohTrigger(RecalcTrigger,Trigger1Y)),NA())</f>
        <v>1.6219271527510015E-2</v>
      </c>
    </row>
    <row r="2534" spans="2:17" x14ac:dyDescent="0.2">
      <c r="B2534" s="39" t="s">
        <v>42</v>
      </c>
      <c r="D2534" s="42">
        <f>_xll.qlCalendarAdvance(Calendar,$D2533,B2534,"f",FALSE)</f>
        <v>57166</v>
      </c>
      <c r="E2534" s="172">
        <f>_xll.qlInterestRateIndexValueDate(IndexON,D2534)</f>
        <v>57166</v>
      </c>
      <c r="F2534" s="188">
        <f>IFERROR(_xll.qlIndexFixing(IndexON,D2534,TRUE,_xll.ohTrigger(RecalcTrigger,TriggerON)),NA())</f>
        <v>1.5311647451963228E-2</v>
      </c>
      <c r="H2534" s="42">
        <f>_xll.qlCalendarAdvance(Calendar,$H2533,B2534,"f",FALSE)</f>
        <v>57166</v>
      </c>
      <c r="I2534" s="172">
        <f>_xll.qlInterestRateIndexValueDate(Index1M,$H2534)</f>
        <v>57166</v>
      </c>
      <c r="J2534" s="177">
        <f>IFERROR(_xll.qlIndexFixing(Index1M,$H2534,TRUE,_xll.ohTrigger(RecalcTrigger,Trigger1M)),NA())</f>
        <v>1.5550537296985892E-2</v>
      </c>
      <c r="K2534" s="44">
        <f>IFERROR(_xll.qlIndexFixing(Index3M,H2534,TRUE,_xll.ohTrigger(RecalcTrigger,Trigger3M)),NA())</f>
        <v>1.6022935087634367E-2</v>
      </c>
      <c r="L2534" s="44">
        <f>IFERROR(_xll.qlIndexFixing(Index6M,$H2534,TRUE,_xll.ohTrigger(RecalcTrigger,Trigger6M)),NA())</f>
        <v>1.6118387194499411E-2</v>
      </c>
      <c r="M2534" s="178">
        <f>IFERROR(_xll.qlIndexFixing(Index1Y,$H2534,TRUE,_xll.ohTrigger(RecalcTrigger,Trigger1Y)),NA())</f>
        <v>1.6297274325748123E-2</v>
      </c>
      <c r="N2534" s="177">
        <f>IFERROR(_xll.qlIndexFixing(ONIndex1M,I2534,TRUE,_xll.ohTrigger(RecalcTrigger,Trigger1M)),NA())</f>
        <v>1.5545695838848905E-2</v>
      </c>
      <c r="O2534" s="44">
        <f>IFERROR(_xll.qlIndexFixing(ONIndex3M,I2534,TRUE,_xll.ohTrigger(RecalcTrigger,Trigger3M)),NA())</f>
        <v>1.6002312095565463E-2</v>
      </c>
      <c r="P2534" s="44">
        <f>IFERROR(_xll.qlIndexFixing(ONIndex6M,I2534,TRUE,_xll.ohTrigger(RecalcTrigger,Trigger6M)),NA())</f>
        <v>1.6078003732716839E-2</v>
      </c>
      <c r="Q2534" s="178">
        <f>IFERROR(_xll.qlIndexFixing(ONIndex1Y,I2534,TRUE,_xll.ohTrigger(RecalcTrigger,Trigger1Y)),NA())</f>
        <v>1.6216943882215729E-2</v>
      </c>
    </row>
    <row r="2535" spans="2:17" x14ac:dyDescent="0.2">
      <c r="B2535" s="39" t="s">
        <v>42</v>
      </c>
      <c r="D2535" s="42">
        <f>_xll.qlCalendarAdvance(Calendar,$D2534,B2535,"f",FALSE)</f>
        <v>57173</v>
      </c>
      <c r="E2535" s="172">
        <f>_xll.qlInterestRateIndexValueDate(IndexON,D2535)</f>
        <v>57173</v>
      </c>
      <c r="F2535" s="188">
        <f>IFERROR(_xll.qlIndexFixing(IndexON,D2535,TRUE,_xll.ohTrigger(RecalcTrigger,TriggerON)),NA())</f>
        <v>1.5309634609631528E-2</v>
      </c>
      <c r="H2535" s="42">
        <f>_xll.qlCalendarAdvance(Calendar,$H2534,B2535,"f",FALSE)</f>
        <v>57173</v>
      </c>
      <c r="I2535" s="172">
        <f>_xll.qlInterestRateIndexValueDate(Index1M,$H2535)</f>
        <v>57173</v>
      </c>
      <c r="J2535" s="177">
        <f>IFERROR(_xll.qlIndexFixing(Index1M,$H2535,TRUE,_xll.ohTrigger(RecalcTrigger,Trigger1M)),NA())</f>
        <v>1.5548047652573916E-2</v>
      </c>
      <c r="K2535" s="44">
        <f>IFERROR(_xll.qlIndexFixing(Index3M,H2535,TRUE,_xll.ohTrigger(RecalcTrigger,Trigger3M)),NA())</f>
        <v>1.6021242287491504E-2</v>
      </c>
      <c r="L2535" s="44">
        <f>IFERROR(_xll.qlIndexFixing(Index6M,$H2535,TRUE,_xll.ohTrigger(RecalcTrigger,Trigger6M)),NA())</f>
        <v>1.6116605698101888E-2</v>
      </c>
      <c r="M2535" s="178">
        <f>IFERROR(_xll.qlIndexFixing(Index1Y,$H2535,TRUE,_xll.ohTrigger(RecalcTrigger,Trigger1Y)),NA())</f>
        <v>1.6295489919366357E-2</v>
      </c>
      <c r="N2535" s="177">
        <f>IFERROR(_xll.qlIndexFixing(ONIndex1M,I2535,TRUE,_xll.ohTrigger(RecalcTrigger,Trigger1M)),NA())</f>
        <v>1.5543156120724211E-2</v>
      </c>
      <c r="O2535" s="44">
        <f>IFERROR(_xll.qlIndexFixing(ONIndex3M,I2535,TRUE,_xll.ohTrigger(RecalcTrigger,Trigger3M)),NA())</f>
        <v>1.6000498885703207E-2</v>
      </c>
      <c r="P2535" s="44">
        <f>IFERROR(_xll.qlIndexFixing(ONIndex6M,I2535,TRUE,_xll.ohTrigger(RecalcTrigger,Trigger6M)),NA())</f>
        <v>1.6075968516505723E-2</v>
      </c>
      <c r="Q2535" s="178">
        <f>IFERROR(_xll.qlIndexFixing(ONIndex1Y,I2535,TRUE,_xll.ohTrigger(RecalcTrigger,Trigger1Y)),NA())</f>
        <v>1.6214637413666244E-2</v>
      </c>
    </row>
    <row r="2536" spans="2:17" x14ac:dyDescent="0.2">
      <c r="B2536" s="39" t="s">
        <v>42</v>
      </c>
      <c r="D2536" s="42">
        <f>_xll.qlCalendarAdvance(Calendar,$D2535,B2536,"f",FALSE)</f>
        <v>57180</v>
      </c>
      <c r="E2536" s="172">
        <f>_xll.qlInterestRateIndexValueDate(IndexON,D2536)</f>
        <v>57180</v>
      </c>
      <c r="F2536" s="188">
        <f>IFERROR(_xll.qlIndexFixing(IndexON,D2536,TRUE,_xll.ohTrigger(RecalcTrigger,TriggerON)),NA())</f>
        <v>1.530764231820525E-2</v>
      </c>
      <c r="H2536" s="42">
        <f>_xll.qlCalendarAdvance(Calendar,$H2535,B2536,"f",FALSE)</f>
        <v>57180</v>
      </c>
      <c r="I2536" s="172">
        <f>_xll.qlInterestRateIndexValueDate(Index1M,$H2536)</f>
        <v>57180</v>
      </c>
      <c r="J2536" s="177">
        <f>IFERROR(_xll.qlIndexFixing(Index1M,$H2536,TRUE,_xll.ohTrigger(RecalcTrigger,Trigger1M)),NA())</f>
        <v>1.5545581430623049E-2</v>
      </c>
      <c r="K2536" s="44">
        <f>IFERROR(_xll.qlIndexFixing(Index3M,H2536,TRUE,_xll.ohTrigger(RecalcTrigger,Trigger3M)),NA())</f>
        <v>1.6019569126883352E-2</v>
      </c>
      <c r="L2536" s="44">
        <f>IFERROR(_xll.qlIndexFixing(Index6M,$H2536,TRUE,_xll.ohTrigger(RecalcTrigger,Trigger6M)),NA())</f>
        <v>1.6114844871658849E-2</v>
      </c>
      <c r="M2536" s="178">
        <f>IFERROR(_xll.qlIndexFixing(Index1Y,$H2536,TRUE,_xll.ohTrigger(RecalcTrigger,Trigger1Y)),NA())</f>
        <v>1.6293727037026473E-2</v>
      </c>
      <c r="N2536" s="177">
        <f>IFERROR(_xll.qlIndexFixing(ONIndex1M,I2536,TRUE,_xll.ohTrigger(RecalcTrigger,Trigger1M)),NA())</f>
        <v>1.5540639792637201E-2</v>
      </c>
      <c r="O2536" s="44">
        <f>IFERROR(_xll.qlIndexFixing(ONIndex3M,I2536,TRUE,_xll.ohTrigger(RecalcTrigger,Trigger3M)),NA())</f>
        <v>1.5998705236685007E-2</v>
      </c>
      <c r="P2536" s="44">
        <f>IFERROR(_xll.qlIndexFixing(ONIndex6M,I2536,TRUE,_xll.ohTrigger(RecalcTrigger,Trigger6M)),NA())</f>
        <v>1.6073953803058538E-2</v>
      </c>
      <c r="Q2536" s="178">
        <f>IFERROR(_xll.qlIndexFixing(ONIndex1Y,I2536,TRUE,_xll.ohTrigger(RecalcTrigger,Trigger1Y)),NA())</f>
        <v>1.6212352121861562E-2</v>
      </c>
    </row>
    <row r="2537" spans="2:17" x14ac:dyDescent="0.2">
      <c r="B2537" s="39" t="s">
        <v>42</v>
      </c>
      <c r="D2537" s="42">
        <f>_xll.qlCalendarAdvance(Calendar,$D2536,B2537,"f",FALSE)</f>
        <v>57187</v>
      </c>
      <c r="E2537" s="172">
        <f>_xll.qlInterestRateIndexValueDate(IndexON,D2537)</f>
        <v>57187</v>
      </c>
      <c r="F2537" s="188">
        <f>IFERROR(_xll.qlIndexFixing(IndexON,D2537,TRUE,_xll.ohTrigger(RecalcTrigger,TriggerON)),NA())</f>
        <v>1.5305670577846486E-2</v>
      </c>
      <c r="H2537" s="42">
        <f>_xll.qlCalendarAdvance(Calendar,$H2536,B2537,"f",FALSE)</f>
        <v>57187</v>
      </c>
      <c r="I2537" s="172">
        <f>_xll.qlInterestRateIndexValueDate(Index1M,$H2537)</f>
        <v>57187</v>
      </c>
      <c r="J2537" s="177">
        <f>IFERROR(_xll.qlIndexFixing(Index1M,$H2537,TRUE,_xll.ohTrigger(RecalcTrigger,Trigger1M)),NA())</f>
        <v>1.5543297162618028E-2</v>
      </c>
      <c r="K2537" s="44">
        <f>IFERROR(_xll.qlIndexFixing(Index3M,H2537,TRUE,_xll.ohTrigger(RecalcTrigger,Trigger3M)),NA())</f>
        <v>1.6017915605782598E-2</v>
      </c>
      <c r="L2537" s="44">
        <f>IFERROR(_xll.qlIndexFixing(Index6M,$H2537,TRUE,_xll.ohTrigger(RecalcTrigger,Trigger6M)),NA())</f>
        <v>1.6113104715118311E-2</v>
      </c>
      <c r="M2537" s="178">
        <f>IFERROR(_xll.qlIndexFixing(Index1Y,$H2537,TRUE,_xll.ohTrigger(RecalcTrigger,Trigger1Y)),NA())</f>
        <v>1.6291985678616339E-2</v>
      </c>
      <c r="N2537" s="177">
        <f>IFERROR(_xll.qlIndexFixing(ONIndex1M,I2537,TRUE,_xll.ohTrigger(RecalcTrigger,Trigger1M)),NA())</f>
        <v>1.5538146854587875E-2</v>
      </c>
      <c r="O2537" s="44">
        <f>IFERROR(_xll.qlIndexFixing(ONIndex3M,I2537,TRUE,_xll.ohTrigger(RecalcTrigger,Trigger3M)),NA())</f>
        <v>1.5996931148267723E-2</v>
      </c>
      <c r="P2537" s="44">
        <f>IFERROR(_xll.qlIndexFixing(ONIndex6M,I2537,TRUE,_xll.ohTrigger(RecalcTrigger,Trigger6M)),NA())</f>
        <v>1.6071959592375284E-2</v>
      </c>
      <c r="Q2537" s="178">
        <f>IFERROR(_xll.qlIndexFixing(ONIndex1Y,I2537,TRUE,_xll.ohTrigger(RecalcTrigger,Trigger1Y)),NA())</f>
        <v>1.6210088007044821E-2</v>
      </c>
    </row>
    <row r="2538" spans="2:17" x14ac:dyDescent="0.2">
      <c r="B2538" s="39" t="s">
        <v>42</v>
      </c>
      <c r="D2538" s="42">
        <f>_xll.qlCalendarAdvance(Calendar,$D2537,B2538,"f",FALSE)</f>
        <v>57194</v>
      </c>
      <c r="E2538" s="172">
        <f>_xll.qlInterestRateIndexValueDate(IndexON,D2538)</f>
        <v>57194</v>
      </c>
      <c r="F2538" s="188">
        <f>IFERROR(_xll.qlIndexFixing(IndexON,D2538,TRUE,_xll.ohTrigger(RecalcTrigger,TriggerON)),NA())</f>
        <v>1.5303719388474191E-2</v>
      </c>
      <c r="H2538" s="42">
        <f>_xll.qlCalendarAdvance(Calendar,$H2537,B2538,"f",FALSE)</f>
        <v>57194</v>
      </c>
      <c r="I2538" s="172">
        <f>_xll.qlInterestRateIndexValueDate(Index1M,$H2538)</f>
        <v>57194</v>
      </c>
      <c r="J2538" s="177">
        <f>IFERROR(_xll.qlIndexFixing(Index1M,$H2538,TRUE,_xll.ohTrigger(RecalcTrigger,Trigger1M)),NA())</f>
        <v>1.5540719254040785E-2</v>
      </c>
      <c r="K2538" s="44">
        <f>IFERROR(_xll.qlIndexFixing(Index3M,H2538,TRUE,_xll.ohTrigger(RecalcTrigger,Trigger3M)),NA())</f>
        <v>1.601628172416722E-2</v>
      </c>
      <c r="L2538" s="44">
        <f>IFERROR(_xll.qlIndexFixing(Index6M,$H2538,TRUE,_xll.ohTrigger(RecalcTrigger,Trigger6M)),NA())</f>
        <v>1.6111385228424341E-2</v>
      </c>
      <c r="M2538" s="178">
        <f>IFERROR(_xll.qlIndexFixing(Index1Y,$H2538,TRUE,_xll.ohTrigger(RecalcTrigger,Trigger1Y)),NA())</f>
        <v>1.6290265844025154E-2</v>
      </c>
      <c r="N2538" s="177">
        <f>IFERROR(_xll.qlIndexFixing(ONIndex1M,I2538,TRUE,_xll.ohTrigger(RecalcTrigger,Trigger1M)),NA())</f>
        <v>1.5535677306657281E-2</v>
      </c>
      <c r="O2538" s="44">
        <f>IFERROR(_xll.qlIndexFixing(ONIndex3M,I2538,TRUE,_xll.ohTrigger(RecalcTrigger,Trigger3M)),NA())</f>
        <v>1.5995176620613449E-2</v>
      </c>
      <c r="P2538" s="44">
        <f>IFERROR(_xll.qlIndexFixing(ONIndex6M,I2538,TRUE,_xll.ohTrigger(RecalcTrigger,Trigger6M)),NA())</f>
        <v>1.6069985884455962E-2</v>
      </c>
      <c r="Q2538" s="178">
        <f>IFERROR(_xll.qlIndexFixing(ONIndex1Y,I2538,TRUE,_xll.ohTrigger(RecalcTrigger,Trigger1Y)),NA())</f>
        <v>1.6207845069053928E-2</v>
      </c>
    </row>
    <row r="2539" spans="2:17" x14ac:dyDescent="0.2">
      <c r="B2539" s="39" t="s">
        <v>42</v>
      </c>
      <c r="D2539" s="42">
        <f>_xll.qlCalendarAdvance(Calendar,$D2538,B2539,"f",FALSE)</f>
        <v>57201</v>
      </c>
      <c r="E2539" s="172">
        <f>_xll.qlInterestRateIndexValueDate(IndexON,D2539)</f>
        <v>57201</v>
      </c>
      <c r="F2539" s="188">
        <f>IFERROR(_xll.qlIndexFixing(IndexON,D2539,TRUE,_xll.ohTrigger(RecalcTrigger,TriggerON)),NA())</f>
        <v>1.5301788750007317E-2</v>
      </c>
      <c r="H2539" s="42">
        <f>_xll.qlCalendarAdvance(Calendar,$H2538,B2539,"f",FALSE)</f>
        <v>57201</v>
      </c>
      <c r="I2539" s="172">
        <f>_xll.qlInterestRateIndexValueDate(Index1M,$H2539)</f>
        <v>57201</v>
      </c>
      <c r="J2539" s="177">
        <f>IFERROR(_xll.qlIndexFixing(Index1M,$H2539,TRUE,_xll.ohTrigger(RecalcTrigger,Trigger1M)),NA())</f>
        <v>1.5538323299379918E-2</v>
      </c>
      <c r="K2539" s="44">
        <f>IFERROR(_xll.qlIndexFixing(Index3M,H2539,TRUE,_xll.ohTrigger(RecalcTrigger,Trigger3M)),NA())</f>
        <v>1.6014667482012551E-2</v>
      </c>
      <c r="L2539" s="44">
        <f>IFERROR(_xll.qlIndexFixing(Index6M,$H2539,TRUE,_xll.ohTrigger(RecalcTrigger,Trigger6M)),NA())</f>
        <v>1.6109686411524517E-2</v>
      </c>
      <c r="M2539" s="178">
        <f>IFERROR(_xll.qlIndexFixing(Index1Y,$H2539,TRUE,_xll.ohTrigger(RecalcTrigger,Trigger1Y)),NA())</f>
        <v>1.628856753314456E-2</v>
      </c>
      <c r="N2539" s="177">
        <f>IFERROR(_xll.qlIndexFixing(ONIndex1M,I2539,TRUE,_xll.ohTrigger(RecalcTrigger,Trigger1M)),NA())</f>
        <v>1.5533231148683324E-2</v>
      </c>
      <c r="O2539" s="44">
        <f>IFERROR(_xll.qlIndexFixing(ONIndex3M,I2539,TRUE,_xll.ohTrigger(RecalcTrigger,Trigger3M)),NA())</f>
        <v>1.5993441653722185E-2</v>
      </c>
      <c r="P2539" s="44">
        <f>IFERROR(_xll.qlIndexFixing(ONIndex6M,I2539,TRUE,_xll.ohTrigger(RecalcTrigger,Trigger6M)),NA())</f>
        <v>1.606803267930057E-2</v>
      </c>
      <c r="Q2539" s="178">
        <f>IFERROR(_xll.qlIndexFixing(ONIndex1Y,I2539,TRUE,_xll.ohTrigger(RecalcTrigger,Trigger1Y)),NA())</f>
        <v>1.6205623307888883E-2</v>
      </c>
    </row>
    <row r="2540" spans="2:17" x14ac:dyDescent="0.2">
      <c r="B2540" s="39" t="s">
        <v>42</v>
      </c>
      <c r="D2540" s="42">
        <f>_xll.qlCalendarAdvance(Calendar,$D2539,B2540,"f",FALSE)</f>
        <v>57208</v>
      </c>
      <c r="E2540" s="172">
        <f>_xll.qlInterestRateIndexValueDate(IndexON,D2540)</f>
        <v>57208</v>
      </c>
      <c r="F2540" s="188">
        <f>IFERROR(_xll.qlIndexFixing(IndexON,D2540,TRUE,_xll.ohTrigger(RecalcTrigger,TriggerON)),NA())</f>
        <v>1.5299878662445865E-2</v>
      </c>
      <c r="H2540" s="42">
        <f>_xll.qlCalendarAdvance(Calendar,$H2539,B2540,"f",FALSE)</f>
        <v>57208</v>
      </c>
      <c r="I2540" s="172">
        <f>_xll.qlInterestRateIndexValueDate(Index1M,$H2540)</f>
        <v>57208</v>
      </c>
      <c r="J2540" s="177">
        <f>IFERROR(_xll.qlIndexFixing(Index1M,$H2540,TRUE,_xll.ohTrigger(RecalcTrigger,Trigger1M)),NA())</f>
        <v>1.5535950767111393E-2</v>
      </c>
      <c r="K2540" s="44">
        <f>IFERROR(_xll.qlIndexFixing(Index3M,H2540,TRUE,_xll.ohTrigger(RecalcTrigger,Trigger3M)),NA())</f>
        <v>1.6013072879293044E-2</v>
      </c>
      <c r="L2540" s="44">
        <f>IFERROR(_xll.qlIndexFixing(Index6M,$H2540,TRUE,_xll.ohTrigger(RecalcTrigger,Trigger6M)),NA())</f>
        <v>1.6108008264365547E-2</v>
      </c>
      <c r="M2540" s="178">
        <f>IFERROR(_xll.qlIndexFixing(Index1Y,$H2540,TRUE,_xll.ohTrigger(RecalcTrigger,Trigger1Y)),NA())</f>
        <v>1.6286890745865534E-2</v>
      </c>
      <c r="N2540" s="177">
        <f>IFERROR(_xll.qlIndexFixing(ONIndex1M,I2540,TRUE,_xll.ohTrigger(RecalcTrigger,Trigger1M)),NA())</f>
        <v>1.5530808380828098E-2</v>
      </c>
      <c r="O2540" s="44">
        <f>IFERROR(_xll.qlIndexFixing(ONIndex3M,I2540,TRUE,_xll.ohTrigger(RecalcTrigger,Trigger3M)),NA())</f>
        <v>1.5991726247431837E-2</v>
      </c>
      <c r="P2540" s="44">
        <f>IFERROR(_xll.qlIndexFixing(ONIndex6M,I2540,TRUE,_xll.ohTrigger(RecalcTrigger,Trigger6M)),NA())</f>
        <v>1.6066099976747017E-2</v>
      </c>
      <c r="Q2540" s="178">
        <f>IFERROR(_xll.qlIndexFixing(ONIndex1Y,I2540,TRUE,_xll.ohTrigger(RecalcTrigger,Trigger1Y)),NA())</f>
        <v>1.6203422723468641E-2</v>
      </c>
    </row>
    <row r="2541" spans="2:17" x14ac:dyDescent="0.2">
      <c r="B2541" s="39" t="s">
        <v>42</v>
      </c>
      <c r="D2541" s="42">
        <f>_xll.qlCalendarAdvance(Calendar,$D2540,B2541,"f",FALSE)</f>
        <v>57215</v>
      </c>
      <c r="E2541" s="172">
        <f>_xll.qlInterestRateIndexValueDate(IndexON,D2541)</f>
        <v>57215</v>
      </c>
      <c r="F2541" s="188">
        <f>IFERROR(_xll.qlIndexFixing(IndexON,D2541,TRUE,_xll.ohTrigger(RecalcTrigger,TriggerON)),NA())</f>
        <v>1.5297989126032974E-2</v>
      </c>
      <c r="H2541" s="42">
        <f>_xll.qlCalendarAdvance(Calendar,$H2540,B2541,"f",FALSE)</f>
        <v>57215</v>
      </c>
      <c r="I2541" s="172">
        <f>_xll.qlInterestRateIndexValueDate(Index1M,$H2541)</f>
        <v>57215</v>
      </c>
      <c r="J2541" s="177">
        <f>IFERROR(_xll.qlIndexFixing(Index1M,$H2541,TRUE,_xll.ohTrigger(RecalcTrigger,Trigger1M)),NA())</f>
        <v>1.5533601657232754E-2</v>
      </c>
      <c r="K2541" s="44">
        <f>IFERROR(_xll.qlIndexFixing(Index3M,H2541,TRUE,_xll.ohTrigger(RecalcTrigger,Trigger3M)),NA())</f>
        <v>1.6011497915985797E-2</v>
      </c>
      <c r="L2541" s="44">
        <f>IFERROR(_xll.qlIndexFixing(Index6M,$H2541,TRUE,_xll.ohTrigger(RecalcTrigger,Trigger6M)),NA())</f>
        <v>1.6106350786896335E-2</v>
      </c>
      <c r="M2541" s="178">
        <f>IFERROR(_xll.qlIndexFixing(Index1Y,$H2541,TRUE,_xll.ohTrigger(RecalcTrigger,Trigger1Y)),NA())</f>
        <v>1.6285235482082161E-2</v>
      </c>
      <c r="N2541" s="177">
        <f>IFERROR(_xll.qlIndexFixing(ONIndex1M,I2541,TRUE,_xll.ohTrigger(RecalcTrigger,Trigger1M)),NA())</f>
        <v>1.5528409002929511E-2</v>
      </c>
      <c r="O2541" s="44">
        <f>IFERROR(_xll.qlIndexFixing(ONIndex3M,I2541,TRUE,_xll.ohTrigger(RecalcTrigger,Trigger3M)),NA())</f>
        <v>1.5990030401823452E-2</v>
      </c>
      <c r="P2541" s="44">
        <f>IFERROR(_xll.qlIndexFixing(ONIndex6M,I2541,TRUE,_xll.ohTrigger(RecalcTrigger,Trigger6M)),NA())</f>
        <v>1.6064187777119487E-2</v>
      </c>
      <c r="Q2541" s="178">
        <f>IFERROR(_xll.qlIndexFixing(ONIndex1Y,I2541,TRUE,_xll.ohTrigger(RecalcTrigger,Trigger1Y)),NA())</f>
        <v>1.6201243315955294E-2</v>
      </c>
    </row>
    <row r="2542" spans="2:17" x14ac:dyDescent="0.2">
      <c r="B2542" s="39" t="s">
        <v>42</v>
      </c>
      <c r="D2542" s="42">
        <f>_xll.qlCalendarAdvance(Calendar,$D2541,B2542,"f",FALSE)</f>
        <v>57222</v>
      </c>
      <c r="E2542" s="172">
        <f>_xll.qlInterestRateIndexValueDate(IndexON,D2542)</f>
        <v>57222</v>
      </c>
      <c r="F2542" s="188">
        <f>IFERROR(_xll.qlIndexFixing(IndexON,D2542,TRUE,_xll.ohTrigger(RecalcTrigger,TriggerON)),NA())</f>
        <v>1.5296120140525504E-2</v>
      </c>
      <c r="H2542" s="42">
        <f>_xll.qlCalendarAdvance(Calendar,$H2541,B2542,"f",FALSE)</f>
        <v>57222</v>
      </c>
      <c r="I2542" s="172">
        <f>_xll.qlInterestRateIndexValueDate(Index1M,$H2542)</f>
        <v>57222</v>
      </c>
      <c r="J2542" s="177">
        <f>IFERROR(_xll.qlIndexFixing(Index1M,$H2542,TRUE,_xll.ohTrigger(RecalcTrigger,Trigger1M)),NA())</f>
        <v>1.553077772103088E-2</v>
      </c>
      <c r="K2542" s="44">
        <f>IFERROR(_xll.qlIndexFixing(Index3M,H2542,TRUE,_xll.ohTrigger(RecalcTrigger,Trigger3M)),NA())</f>
        <v>1.6009942592068786E-2</v>
      </c>
      <c r="L2542" s="44">
        <f>IFERROR(_xll.qlIndexFixing(Index6M,$H2542,TRUE,_xll.ohTrigger(RecalcTrigger,Trigger6M)),NA())</f>
        <v>1.6104225014676132E-2</v>
      </c>
      <c r="M2542" s="178">
        <f>IFERROR(_xll.qlIndexFixing(Index1Y,$H2542,TRUE,_xll.ohTrigger(RecalcTrigger,Trigger1Y)),NA())</f>
        <v>1.6283601741688969E-2</v>
      </c>
      <c r="N2542" s="177">
        <f>IFERROR(_xll.qlIndexFixing(ONIndex1M,I2542,TRUE,_xll.ohTrigger(RecalcTrigger,Trigger1M)),NA())</f>
        <v>1.5526033015149654E-2</v>
      </c>
      <c r="O2542" s="44">
        <f>IFERROR(_xll.qlIndexFixing(ONIndex3M,I2542,TRUE,_xll.ohTrigger(RecalcTrigger,Trigger3M)),NA())</f>
        <v>1.5988354116978076E-2</v>
      </c>
      <c r="P2542" s="44">
        <f>IFERROR(_xll.qlIndexFixing(ONIndex6M,I2542,TRUE,_xll.ohTrigger(RecalcTrigger,Trigger6M)),NA())</f>
        <v>1.6062296080174843E-2</v>
      </c>
      <c r="Q2542" s="178">
        <f>IFERROR(_xll.qlIndexFixing(ONIndex1Y,I2542,TRUE,_xll.ohTrigger(RecalcTrigger,Trigger1Y)),NA())</f>
        <v>1.6199085085267795E-2</v>
      </c>
    </row>
    <row r="2543" spans="2:17" x14ac:dyDescent="0.2">
      <c r="B2543" s="39" t="s">
        <v>42</v>
      </c>
      <c r="D2543" s="42">
        <f>_xll.qlCalendarAdvance(Calendar,$D2542,B2543,"f",FALSE)</f>
        <v>57229</v>
      </c>
      <c r="E2543" s="172">
        <f>_xll.qlInterestRateIndexValueDate(IndexON,D2543)</f>
        <v>57229</v>
      </c>
      <c r="F2543" s="188">
        <f>IFERROR(_xll.qlIndexFixing(IndexON,D2543,TRUE,_xll.ohTrigger(RecalcTrigger,TriggerON)),NA())</f>
        <v>1.5294271705923457E-2</v>
      </c>
      <c r="H2543" s="42">
        <f>_xll.qlCalendarAdvance(Calendar,$H2542,B2543,"f",FALSE)</f>
        <v>57229</v>
      </c>
      <c r="I2543" s="172">
        <f>_xll.qlInterestRateIndexValueDate(Index1M,$H2543)</f>
        <v>57229</v>
      </c>
      <c r="J2543" s="177">
        <f>IFERROR(_xll.qlIndexFixing(Index1M,$H2543,TRUE,_xll.ohTrigger(RecalcTrigger,Trigger1M)),NA())</f>
        <v>1.5528470731094462E-2</v>
      </c>
      <c r="K2543" s="44">
        <f>IFERROR(_xll.qlIndexFixing(Index3M,H2543,TRUE,_xll.ohTrigger(RecalcTrigger,Trigger3M)),NA())</f>
        <v>1.6008162310078983E-2</v>
      </c>
      <c r="L2543" s="44">
        <f>IFERROR(_xll.qlIndexFixing(Index6M,$H2543,TRUE,_xll.ohTrigger(RecalcTrigger,Trigger6M)),NA())</f>
        <v>1.6102360390665774E-2</v>
      </c>
      <c r="M2543" s="178">
        <f>IFERROR(_xll.qlIndexFixing(Index1Y,$H2543,TRUE,_xll.ohTrigger(RecalcTrigger,Trigger1Y)),NA())</f>
        <v>1.6281989524582485E-2</v>
      </c>
      <c r="N2543" s="177">
        <f>IFERROR(_xll.qlIndexFixing(ONIndex1M,I2543,TRUE,_xll.ohTrigger(RecalcTrigger,Trigger1M)),NA())</f>
        <v>1.5523680417326435E-2</v>
      </c>
      <c r="O2543" s="44">
        <f>IFERROR(_xll.qlIndexFixing(ONIndex3M,I2543,TRUE,_xll.ohTrigger(RecalcTrigger,Trigger3M)),NA())</f>
        <v>1.5986697392733618E-2</v>
      </c>
      <c r="P2543" s="44">
        <f>IFERROR(_xll.qlIndexFixing(ONIndex6M,I2543,TRUE,_xll.ohTrigger(RecalcTrigger,Trigger6M)),NA())</f>
        <v>1.6060424885832036E-2</v>
      </c>
      <c r="Q2543" s="178">
        <f>IFERROR(_xll.qlIndexFixing(ONIndex1Y,I2543,TRUE,_xll.ohTrigger(RecalcTrigger,Trigger1Y)),NA())</f>
        <v>1.6196948031406144E-2</v>
      </c>
    </row>
    <row r="2544" spans="2:17" x14ac:dyDescent="0.2">
      <c r="B2544" s="39" t="s">
        <v>42</v>
      </c>
      <c r="D2544" s="42">
        <f>_xll.qlCalendarAdvance(Calendar,$D2543,B2544,"f",FALSE)</f>
        <v>57236</v>
      </c>
      <c r="E2544" s="172">
        <f>_xll.qlInterestRateIndexValueDate(IndexON,D2544)</f>
        <v>57236</v>
      </c>
      <c r="F2544" s="188">
        <f>IFERROR(_xll.qlIndexFixing(IndexON,D2544,TRUE,_xll.ohTrigger(RecalcTrigger,TriggerON)),NA())</f>
        <v>1.5292443822307877E-2</v>
      </c>
      <c r="H2544" s="42">
        <f>_xll.qlCalendarAdvance(Calendar,$H2543,B2544,"f",FALSE)</f>
        <v>57236</v>
      </c>
      <c r="I2544" s="172">
        <f>_xll.qlInterestRateIndexValueDate(Index1M,$H2544)</f>
        <v>57236</v>
      </c>
      <c r="J2544" s="177">
        <f>IFERROR(_xll.qlIndexFixing(Index1M,$H2544,TRUE,_xll.ohTrigger(RecalcTrigger,Trigger1M)),NA())</f>
        <v>1.5526187160466942E-2</v>
      </c>
      <c r="K2544" s="44">
        <f>IFERROR(_xll.qlIndexFixing(Index3M,H2544,TRUE,_xll.ohTrigger(RecalcTrigger,Trigger3M)),NA())</f>
        <v>1.6006644928477993E-2</v>
      </c>
      <c r="L2544" s="44">
        <f>IFERROR(_xll.qlIndexFixing(Index6M,$H2544,TRUE,_xll.ohTrigger(RecalcTrigger,Trigger6M)),NA())</f>
        <v>1.6100760703669205E-2</v>
      </c>
      <c r="M2544" s="178">
        <f>IFERROR(_xll.qlIndexFixing(Index1Y,$H2544,TRUE,_xll.ohTrigger(RecalcTrigger,Trigger1Y)),NA())</f>
        <v>1.6280398830660125E-2</v>
      </c>
      <c r="N2544" s="177">
        <f>IFERROR(_xll.qlIndexFixing(ONIndex1M,I2544,TRUE,_xll.ohTrigger(RecalcTrigger,Trigger1M)),NA())</f>
        <v>1.5521351209540901E-2</v>
      </c>
      <c r="O2544" s="44">
        <f>IFERROR(_xll.qlIndexFixing(ONIndex3M,I2544,TRUE,_xll.ohTrigger(RecalcTrigger,Trigger3M)),NA())</f>
        <v>1.5985060229333214E-2</v>
      </c>
      <c r="P2544" s="44">
        <f>IFERROR(_xll.qlIndexFixing(ONIndex6M,I2544,TRUE,_xll.ohTrigger(RecalcTrigger,Trigger6M)),NA())</f>
        <v>1.6058574194253161E-2</v>
      </c>
      <c r="Q2544" s="178">
        <f>IFERROR(_xll.qlIndexFixing(ONIndex1Y,I2544,TRUE,_xll.ohTrigger(RecalcTrigger,Trigger1Y)),NA())</f>
        <v>1.619483215420825E-2</v>
      </c>
    </row>
    <row r="2545" spans="2:17" x14ac:dyDescent="0.2">
      <c r="B2545" s="39" t="s">
        <v>42</v>
      </c>
      <c r="D2545" s="42">
        <f>_xll.qlCalendarAdvance(Calendar,$D2544,B2545,"f",FALSE)</f>
        <v>57243</v>
      </c>
      <c r="E2545" s="172">
        <f>_xll.qlInterestRateIndexValueDate(IndexON,D2545)</f>
        <v>57243</v>
      </c>
      <c r="F2545" s="188">
        <f>IFERROR(_xll.qlIndexFixing(IndexON,D2545,TRUE,_xll.ohTrigger(RecalcTrigger,TriggerON)),NA())</f>
        <v>1.5290636489759812E-2</v>
      </c>
      <c r="H2545" s="42">
        <f>_xll.qlCalendarAdvance(Calendar,$H2544,B2545,"f",FALSE)</f>
        <v>57243</v>
      </c>
      <c r="I2545" s="172">
        <f>_xll.qlInterestRateIndexValueDate(Index1M,$H2545)</f>
        <v>57243</v>
      </c>
      <c r="J2545" s="177">
        <f>IFERROR(_xll.qlIndexFixing(Index1M,$H2545,TRUE,_xll.ohTrigger(RecalcTrigger,Trigger1M)),NA())</f>
        <v>1.552392700914022E-2</v>
      </c>
      <c r="K2545" s="44">
        <f>IFERROR(_xll.qlIndexFixing(Index3M,H2545,TRUE,_xll.ohTrigger(RecalcTrigger,Trigger3M)),NA())</f>
        <v>1.6005147185336677E-2</v>
      </c>
      <c r="L2545" s="44">
        <f>IFERROR(_xll.qlIndexFixing(Index6M,$H2545,TRUE,_xll.ohTrigger(RecalcTrigger,Trigger6M)),NA())</f>
        <v>1.6099181683425879E-2</v>
      </c>
      <c r="M2545" s="178">
        <f>IFERROR(_xll.qlIndexFixing(Index1Y,$H2545,TRUE,_xll.ohTrigger(RecalcTrigger,Trigger1Y)),NA())</f>
        <v>1.6278829659821081E-2</v>
      </c>
      <c r="N2545" s="177">
        <f>IFERROR(_xll.qlIndexFixing(ONIndex1M,I2545,TRUE,_xll.ohTrigger(RecalcTrigger,Trigger1M)),NA())</f>
        <v>1.5519045391874098E-2</v>
      </c>
      <c r="O2545" s="44">
        <f>IFERROR(_xll.qlIndexFixing(ONIndex3M,I2545,TRUE,_xll.ohTrigger(RecalcTrigger,Trigger3M)),NA())</f>
        <v>1.5983442626614774E-2</v>
      </c>
      <c r="P2545" s="44">
        <f>IFERROR(_xll.qlIndexFixing(ONIndex6M,I2545,TRUE,_xll.ohTrigger(RecalcTrigger,Trigger6M)),NA())</f>
        <v>1.6056744005438217E-2</v>
      </c>
      <c r="Q2545" s="178">
        <f>IFERROR(_xll.qlIndexFixing(ONIndex1Y,I2545,TRUE,_xll.ohTrigger(RecalcTrigger,Trigger1Y)),NA())</f>
        <v>1.6192737454079342E-2</v>
      </c>
    </row>
    <row r="2546" spans="2:17" x14ac:dyDescent="0.2">
      <c r="B2546" s="39" t="s">
        <v>42</v>
      </c>
      <c r="D2546" s="42">
        <f>_xll.qlCalendarAdvance(Calendar,$D2545,B2546,"f",FALSE)</f>
        <v>57250</v>
      </c>
      <c r="E2546" s="172">
        <f>_xll.qlInterestRateIndexValueDate(IndexON,D2546)</f>
        <v>57250</v>
      </c>
      <c r="F2546" s="188">
        <f>IFERROR(_xll.qlIndexFixing(IndexON,D2546,TRUE,_xll.ohTrigger(RecalcTrigger,TriggerON)),NA())</f>
        <v>1.5288849708117169E-2</v>
      </c>
      <c r="H2546" s="42">
        <f>_xll.qlCalendarAdvance(Calendar,$H2545,B2546,"f",FALSE)</f>
        <v>57250</v>
      </c>
      <c r="I2546" s="172">
        <f>_xll.qlInterestRateIndexValueDate(Index1M,$H2546)</f>
        <v>57250</v>
      </c>
      <c r="J2546" s="177">
        <f>IFERROR(_xll.qlIndexFixing(Index1M,$H2546,TRUE,_xll.ohTrigger(RecalcTrigger,Trigger1M)),NA())</f>
        <v>1.5521690277098082E-2</v>
      </c>
      <c r="K2546" s="44">
        <f>IFERROR(_xll.qlIndexFixing(Index3M,H2546,TRUE,_xll.ohTrigger(RecalcTrigger,Trigger3M)),NA())</f>
        <v>1.6003669080628315E-2</v>
      </c>
      <c r="L2546" s="44">
        <f>IFERROR(_xll.qlIndexFixing(Index6M,$H2546,TRUE,_xll.ohTrigger(RecalcTrigger,Trigger6M)),NA())</f>
        <v>1.6097623329886995E-2</v>
      </c>
      <c r="M2546" s="178">
        <f>IFERROR(_xll.qlIndexFixing(Index1Y,$H2546,TRUE,_xll.ohTrigger(RecalcTrigger,Trigger1Y)),NA())</f>
        <v>1.6277282011964989E-2</v>
      </c>
      <c r="N2546" s="177">
        <f>IFERROR(_xll.qlIndexFixing(ONIndex1M,I2546,TRUE,_xll.ohTrigger(RecalcTrigger,Trigger1M)),NA())</f>
        <v>1.5516762964163933E-2</v>
      </c>
      <c r="O2546" s="44">
        <f>IFERROR(_xll.qlIndexFixing(ONIndex3M,I2546,TRUE,_xll.ohTrigger(RecalcTrigger,Trigger3M)),NA())</f>
        <v>1.5981844584497251E-2</v>
      </c>
      <c r="P2546" s="44">
        <f>IFERROR(_xll.qlIndexFixing(ONIndex6M,I2546,TRUE,_xll.ohTrigger(RecalcTrigger,Trigger6M)),NA())</f>
        <v>1.6054934319387204E-2</v>
      </c>
      <c r="Q2546" s="178">
        <f>IFERROR(_xll.qlIndexFixing(ONIndex1Y,I2546,TRUE,_xll.ohTrigger(RecalcTrigger,Trigger1Y)),NA())</f>
        <v>1.6190663930614191E-2</v>
      </c>
    </row>
    <row r="2547" spans="2:17" x14ac:dyDescent="0.2">
      <c r="B2547" s="39" t="s">
        <v>42</v>
      </c>
      <c r="D2547" s="42">
        <f>_xll.qlCalendarAdvance(Calendar,$D2546,B2547,"f",FALSE)</f>
        <v>57257</v>
      </c>
      <c r="E2547" s="172">
        <f>_xll.qlInterestRateIndexValueDate(IndexON,D2547)</f>
        <v>57257</v>
      </c>
      <c r="F2547" s="188">
        <f>IFERROR(_xll.qlIndexFixing(IndexON,D2547,TRUE,_xll.ohTrigger(RecalcTrigger,TriggerON)),NA())</f>
        <v>1.5287083477460994E-2</v>
      </c>
      <c r="H2547" s="42">
        <f>_xll.qlCalendarAdvance(Calendar,$H2546,B2547,"f",FALSE)</f>
        <v>57257</v>
      </c>
      <c r="I2547" s="172">
        <f>_xll.qlInterestRateIndexValueDate(Index1M,$H2547)</f>
        <v>57257</v>
      </c>
      <c r="J2547" s="177">
        <f>IFERROR(_xll.qlIndexFixing(Index1M,$H2547,TRUE,_xll.ohTrigger(RecalcTrigger,Trigger1M)),NA())</f>
        <v>1.5519998867158782E-2</v>
      </c>
      <c r="K2547" s="44">
        <f>IFERROR(_xll.qlIndexFixing(Index3M,H2547,TRUE,_xll.ohTrigger(RecalcTrigger,Trigger3M)),NA())</f>
        <v>1.6002460562529425E-2</v>
      </c>
      <c r="L2547" s="44">
        <f>IFERROR(_xll.qlIndexFixing(Index6M,$H2547,TRUE,_xll.ohTrigger(RecalcTrigger,Trigger6M)),NA())</f>
        <v>1.60963369476184E-2</v>
      </c>
      <c r="M2547" s="178">
        <f>IFERROR(_xll.qlIndexFixing(Index1Y,$H2547,TRUE,_xll.ohTrigger(RecalcTrigger,Trigger1Y)),NA())</f>
        <v>1.627575588699437E-2</v>
      </c>
      <c r="N2547" s="177">
        <f>IFERROR(_xll.qlIndexFixing(ONIndex1M,I2547,TRUE,_xll.ohTrigger(RecalcTrigger,Trigger1M)),NA())</f>
        <v>1.5514503926491452E-2</v>
      </c>
      <c r="O2547" s="44">
        <f>IFERROR(_xll.qlIndexFixing(ONIndex3M,I2547,TRUE,_xll.ohTrigger(RecalcTrigger,Trigger3M)),NA())</f>
        <v>1.5980266103061691E-2</v>
      </c>
      <c r="P2547" s="44">
        <f>IFERROR(_xll.qlIndexFixing(ONIndex6M,I2547,TRUE,_xll.ohTrigger(RecalcTrigger,Trigger6M)),NA())</f>
        <v>1.6053145136019076E-2</v>
      </c>
      <c r="Q2547" s="178">
        <f>IFERROR(_xll.qlIndexFixing(ONIndex1Y,I2547,TRUE,_xll.ohTrigger(RecalcTrigger,Trigger1Y)),NA())</f>
        <v>1.6188611584055934E-2</v>
      </c>
    </row>
    <row r="2548" spans="2:17" x14ac:dyDescent="0.2">
      <c r="B2548" s="39" t="s">
        <v>42</v>
      </c>
      <c r="D2548" s="42">
        <f>_xll.qlCalendarAdvance(Calendar,$D2547,B2548,"f",FALSE)</f>
        <v>57264</v>
      </c>
      <c r="E2548" s="172">
        <f>_xll.qlInterestRateIndexValueDate(IndexON,D2548)</f>
        <v>57264</v>
      </c>
      <c r="F2548" s="188">
        <f>IFERROR(_xll.qlIndexFixing(IndexON,D2548,TRUE,_xll.ohTrigger(RecalcTrigger,TriggerON)),NA())</f>
        <v>1.5285337797791287E-2</v>
      </c>
      <c r="H2548" s="42">
        <f>_xll.qlCalendarAdvance(Calendar,$H2547,B2548,"f",FALSE)</f>
        <v>57264</v>
      </c>
      <c r="I2548" s="172">
        <f>_xll.qlInterestRateIndexValueDate(Index1M,$H2548)</f>
        <v>57264</v>
      </c>
      <c r="J2548" s="177">
        <f>IFERROR(_xll.qlIndexFixing(Index1M,$H2548,TRUE,_xll.ohTrigger(RecalcTrigger,Trigger1M)),NA())</f>
        <v>1.5517813713552542E-2</v>
      </c>
      <c r="K2548" s="44">
        <f>IFERROR(_xll.qlIndexFixing(Index3M,H2548,TRUE,_xll.ohTrigger(RecalcTrigger,Trigger3M)),NA())</f>
        <v>1.6001023074476355E-2</v>
      </c>
      <c r="L2548" s="44">
        <f>IFERROR(_xll.qlIndexFixing(Index6M,$H2548,TRUE,_xll.ohTrigger(RecalcTrigger,Trigger6M)),NA())</f>
        <v>1.6094821336960136E-2</v>
      </c>
      <c r="M2548" s="178">
        <f>IFERROR(_xll.qlIndexFixing(Index1Y,$H2548,TRUE,_xll.ohTrigger(RecalcTrigger,Trigger1Y)),NA())</f>
        <v>1.6274251284811525E-2</v>
      </c>
      <c r="N2548" s="177">
        <f>IFERROR(_xll.qlIndexFixing(ONIndex1M,I2548,TRUE,_xll.ohTrigger(RecalcTrigger,Trigger1M)),NA())</f>
        <v>1.5512268278856656E-2</v>
      </c>
      <c r="O2548" s="44">
        <f>IFERROR(_xll.qlIndexFixing(ONIndex3M,I2548,TRUE,_xll.ohTrigger(RecalcTrigger,Trigger3M)),NA())</f>
        <v>1.597870718238914E-2</v>
      </c>
      <c r="P2548" s="44">
        <f>IFERROR(_xll.qlIndexFixing(ONIndex6M,I2548,TRUE,_xll.ohTrigger(RecalcTrigger,Trigger6M)),NA())</f>
        <v>1.6051376455333832E-2</v>
      </c>
      <c r="Q2548" s="178">
        <f>IFERROR(_xll.qlIndexFixing(ONIndex1Y,I2548,TRUE,_xll.ohTrigger(RecalcTrigger,Trigger1Y)),NA())</f>
        <v>1.618658041424248E-2</v>
      </c>
    </row>
    <row r="2549" spans="2:17" x14ac:dyDescent="0.2">
      <c r="B2549" s="39" t="s">
        <v>42</v>
      </c>
      <c r="D2549" s="42">
        <f>_xll.qlCalendarAdvance(Calendar,$D2548,B2549,"f",FALSE)</f>
        <v>57271</v>
      </c>
      <c r="E2549" s="172">
        <f>_xll.qlInterestRateIndexValueDate(IndexON,D2549)</f>
        <v>57271</v>
      </c>
      <c r="F2549" s="188">
        <f>IFERROR(_xll.qlIndexFixing(IndexON,D2549,TRUE,_xll.ohTrigger(RecalcTrigger,TriggerON)),NA())</f>
        <v>1.5283612669108049E-2</v>
      </c>
      <c r="H2549" s="42">
        <f>_xll.qlCalendarAdvance(Calendar,$H2548,B2549,"f",FALSE)</f>
        <v>57271</v>
      </c>
      <c r="I2549" s="172">
        <f>_xll.qlInterestRateIndexValueDate(Index1M,$H2549)</f>
        <v>57271</v>
      </c>
      <c r="J2549" s="177">
        <f>IFERROR(_xll.qlIndexFixing(Index1M,$H2549,TRUE,_xll.ohTrigger(RecalcTrigger,Trigger1M)),NA())</f>
        <v>1.5515651982210932E-2</v>
      </c>
      <c r="K2549" s="44">
        <f>IFERROR(_xll.qlIndexFixing(Index3M,H2549,TRUE,_xll.ohTrigger(RecalcTrigger,Trigger3M)),NA())</f>
        <v>1.5999605225657593E-2</v>
      </c>
      <c r="L2549" s="44">
        <f>IFERROR(_xll.qlIndexFixing(Index6M,$H2549,TRUE,_xll.ohTrigger(RecalcTrigger,Trigger6M)),NA())</f>
        <v>1.6093326393777675E-2</v>
      </c>
      <c r="M2549" s="178">
        <f>IFERROR(_xll.qlIndexFixing(Index1Y,$H2549,TRUE,_xll.ohTrigger(RecalcTrigger,Trigger1Y)),NA())</f>
        <v>1.6272768205321197E-2</v>
      </c>
      <c r="N2549" s="177">
        <f>IFERROR(_xll.qlIndexFixing(ONIndex1M,I2549,TRUE,_xll.ohTrigger(RecalcTrigger,Trigger1M)),NA())</f>
        <v>1.551005602134059E-2</v>
      </c>
      <c r="O2549" s="44">
        <f>IFERROR(_xll.qlIndexFixing(ONIndex3M,I2549,TRUE,_xll.ohTrigger(RecalcTrigger,Trigger3M)),NA())</f>
        <v>1.5977167822479599E-2</v>
      </c>
      <c r="P2549" s="44">
        <f>IFERROR(_xll.qlIndexFixing(ONIndex6M,I2549,TRUE,_xll.ohTrigger(RecalcTrigger,Trigger6M)),NA())</f>
        <v>1.6049628277493566E-2</v>
      </c>
      <c r="Q2549" s="178">
        <f>IFERROR(_xll.qlIndexFixing(ONIndex1Y,I2549,TRUE,_xll.ohTrigger(RecalcTrigger,Trigger1Y)),NA())</f>
        <v>1.618457042133592E-2</v>
      </c>
    </row>
    <row r="2550" spans="2:17" x14ac:dyDescent="0.2">
      <c r="B2550" s="39" t="s">
        <v>42</v>
      </c>
      <c r="D2550" s="42">
        <f>_xll.qlCalendarAdvance(Calendar,$D2549,B2550,"f",FALSE)</f>
        <v>57278</v>
      </c>
      <c r="E2550" s="172">
        <f>_xll.qlInterestRateIndexValueDate(IndexON,D2550)</f>
        <v>57278</v>
      </c>
      <c r="F2550" s="188">
        <f>IFERROR(_xll.qlIndexFixing(IndexON,D2550,TRUE,_xll.ohTrigger(RecalcTrigger,TriggerON)),NA())</f>
        <v>1.5281908091411278E-2</v>
      </c>
      <c r="H2550" s="42">
        <f>_xll.qlCalendarAdvance(Calendar,$H2549,B2550,"f",FALSE)</f>
        <v>57278</v>
      </c>
      <c r="I2550" s="172">
        <f>_xll.qlInterestRateIndexValueDate(Index1M,$H2550)</f>
        <v>57278</v>
      </c>
      <c r="J2550" s="177">
        <f>IFERROR(_xll.qlIndexFixing(Index1M,$H2550,TRUE,_xll.ohTrigger(RecalcTrigger,Trigger1M)),NA())</f>
        <v>1.5513513673126589E-2</v>
      </c>
      <c r="K2550" s="44">
        <f>IFERROR(_xll.qlIndexFixing(Index3M,H2550,TRUE,_xll.ohTrigger(RecalcTrigger,Trigger3M)),NA())</f>
        <v>1.5998207016051997E-2</v>
      </c>
      <c r="L2550" s="44">
        <f>IFERROR(_xll.qlIndexFixing(Index6M,$H2550,TRUE,_xll.ohTrigger(RecalcTrigger,Trigger6M)),NA())</f>
        <v>1.609185211802381E-2</v>
      </c>
      <c r="M2550" s="178">
        <f>IFERROR(_xll.qlIndexFixing(Index1Y,$H2550,TRUE,_xll.ohTrigger(RecalcTrigger,Trigger1Y)),NA())</f>
        <v>1.6271306648429462E-2</v>
      </c>
      <c r="N2550" s="177">
        <f>IFERROR(_xll.qlIndexFixing(ONIndex1M,I2550,TRUE,_xll.ohTrigger(RecalcTrigger,Trigger1M)),NA())</f>
        <v>1.5507867153862209E-2</v>
      </c>
      <c r="O2550" s="44">
        <f>IFERROR(_xll.qlIndexFixing(ONIndex3M,I2550,TRUE,_xll.ohTrigger(RecalcTrigger,Trigger3M)),NA())</f>
        <v>1.5975648023089928E-2</v>
      </c>
      <c r="P2550" s="44">
        <f>IFERROR(_xll.qlIndexFixing(ONIndex6M,I2550,TRUE,_xll.ohTrigger(RecalcTrigger,Trigger6M)),NA())</f>
        <v>1.6047900602417231E-2</v>
      </c>
      <c r="Q2550" s="178">
        <f>IFERROR(_xll.qlIndexFixing(ONIndex1Y,I2550,TRUE,_xll.ohTrigger(RecalcTrigger,Trigger1Y)),NA())</f>
        <v>1.6182581605255209E-2</v>
      </c>
    </row>
    <row r="2551" spans="2:17" x14ac:dyDescent="0.2">
      <c r="B2551" s="39" t="s">
        <v>42</v>
      </c>
      <c r="D2551" s="42">
        <f>_xll.qlCalendarAdvance(Calendar,$D2550,B2551,"f",FALSE)</f>
        <v>57285</v>
      </c>
      <c r="E2551" s="172">
        <f>_xll.qlInterestRateIndexValueDate(IndexON,D2551)</f>
        <v>57285</v>
      </c>
      <c r="F2551" s="188">
        <f>IFERROR(_xll.qlIndexFixing(IndexON,D2551,TRUE,_xll.ohTrigger(RecalcTrigger,TriggerON)),NA())</f>
        <v>1.5280224064538883E-2</v>
      </c>
      <c r="H2551" s="42">
        <f>_xll.qlCalendarAdvance(Calendar,$H2550,B2551,"f",FALSE)</f>
        <v>57285</v>
      </c>
      <c r="I2551" s="172">
        <f>_xll.qlInterestRateIndexValueDate(Index1M,$H2551)</f>
        <v>57285</v>
      </c>
      <c r="J2551" s="177">
        <f>IFERROR(_xll.qlIndexFixing(Index1M,$H2551,TRUE,_xll.ohTrigger(RecalcTrigger,Trigger1M)),NA())</f>
        <v>1.5510857905718527E-2</v>
      </c>
      <c r="K2551" s="44">
        <f>IFERROR(_xll.qlIndexFixing(Index3M,H2551,TRUE,_xll.ohTrigger(RecalcTrigger,Trigger3M)),NA())</f>
        <v>1.5996828445639304E-2</v>
      </c>
      <c r="L2551" s="44">
        <f>IFERROR(_xll.qlIndexFixing(Index6M,$H2551,TRUE,_xll.ohTrigger(RecalcTrigger,Trigger6M)),NA())</f>
        <v>1.609014156112297E-2</v>
      </c>
      <c r="M2551" s="178">
        <f>IFERROR(_xll.qlIndexFixing(Index1Y,$H2551,TRUE,_xll.ohTrigger(RecalcTrigger,Trigger1Y)),NA())</f>
        <v>1.6269866614042838E-2</v>
      </c>
      <c r="N2551" s="177">
        <f>IFERROR(_xll.qlIndexFixing(ONIndex1M,I2551,TRUE,_xll.ohTrigger(RecalcTrigger,Trigger1M)),NA())</f>
        <v>1.550570167625942E-2</v>
      </c>
      <c r="O2551" s="44">
        <f>IFERROR(_xll.qlIndexFixing(ONIndex3M,I2551,TRUE,_xll.ohTrigger(RecalcTrigger,Trigger3M)),NA())</f>
        <v>1.5974147784625359E-2</v>
      </c>
      <c r="P2551" s="44">
        <f>IFERROR(_xll.qlIndexFixing(ONIndex6M,I2551,TRUE,_xll.ohTrigger(RecalcTrigger,Trigger6M)),NA())</f>
        <v>1.6046193429942734E-2</v>
      </c>
      <c r="Q2551" s="178">
        <f>IFERROR(_xll.qlIndexFixing(ONIndex1Y,I2551,TRUE,_xll.ohTrigger(RecalcTrigger,Trigger1Y)),NA())</f>
        <v>1.6180613965919299E-2</v>
      </c>
    </row>
    <row r="2552" spans="2:17" x14ac:dyDescent="0.2">
      <c r="B2552" s="39" t="s">
        <v>42</v>
      </c>
      <c r="D2552" s="42">
        <f>_xll.qlCalendarAdvance(Calendar,$D2551,B2552,"f",FALSE)</f>
        <v>57292</v>
      </c>
      <c r="E2552" s="172">
        <f>_xll.qlInterestRateIndexValueDate(IndexON,D2552)</f>
        <v>57292</v>
      </c>
      <c r="F2552" s="188">
        <f>IFERROR(_xll.qlIndexFixing(IndexON,D2552,TRUE,_xll.ohTrigger(RecalcTrigger,TriggerON)),NA())</f>
        <v>1.5278560588815049E-2</v>
      </c>
      <c r="H2552" s="42">
        <f>_xll.qlCalendarAdvance(Calendar,$H2551,B2552,"f",FALSE)</f>
        <v>57292</v>
      </c>
      <c r="I2552" s="172">
        <f>_xll.qlInterestRateIndexValueDate(Index1M,$H2552)</f>
        <v>57292</v>
      </c>
      <c r="J2552" s="177">
        <f>IFERROR(_xll.qlIndexFixing(Index1M,$H2552,TRUE,_xll.ohTrigger(RecalcTrigger,Trigger1M)),NA())</f>
        <v>1.5508761689121853E-2</v>
      </c>
      <c r="K2552" s="44">
        <f>IFERROR(_xll.qlIndexFixing(Index3M,H2552,TRUE,_xll.ohTrigger(RecalcTrigger,Trigger3M)),NA())</f>
        <v>1.5995469514400135E-2</v>
      </c>
      <c r="L2552" s="44">
        <f>IFERROR(_xll.qlIndexFixing(Index6M,$H2552,TRUE,_xll.ohTrigger(RecalcTrigger,Trigger6M)),NA())</f>
        <v>1.6088707206837256E-2</v>
      </c>
      <c r="M2552" s="178">
        <f>IFERROR(_xll.qlIndexFixing(Index1Y,$H2552,TRUE,_xll.ohTrigger(RecalcTrigger,Trigger1Y)),NA())</f>
        <v>1.626844810207051E-2</v>
      </c>
      <c r="N2552" s="177">
        <f>IFERROR(_xll.qlIndexFixing(ONIndex1M,I2552,TRUE,_xll.ohTrigger(RecalcTrigger,Trigger1M)),NA())</f>
        <v>1.5503559588775362E-2</v>
      </c>
      <c r="O2552" s="44">
        <f>IFERROR(_xll.qlIndexFixing(ONIndex3M,I2552,TRUE,_xll.ohTrigger(RecalcTrigger,Trigger3M)),NA())</f>
        <v>1.5972667106761707E-2</v>
      </c>
      <c r="P2552" s="44">
        <f>IFERROR(_xll.qlIndexFixing(ONIndex6M,I2552,TRUE,_xll.ohTrigger(RecalcTrigger,Trigger6M)),NA())</f>
        <v>1.6044506760232169E-2</v>
      </c>
      <c r="Q2552" s="178">
        <f>IFERROR(_xll.qlIndexFixing(ONIndex1Y,I2552,TRUE,_xll.ohTrigger(RecalcTrigger,Trigger1Y)),NA())</f>
        <v>1.6178667503571331E-2</v>
      </c>
    </row>
    <row r="2553" spans="2:17" x14ac:dyDescent="0.2">
      <c r="B2553" s="39" t="s">
        <v>42</v>
      </c>
      <c r="D2553" s="42">
        <f>_xll.qlCalendarAdvance(Calendar,$D2552,B2553,"f",FALSE)</f>
        <v>57299</v>
      </c>
      <c r="E2553" s="172">
        <f>_xll.qlInterestRateIndexValueDate(IndexON,D2553)</f>
        <v>57299</v>
      </c>
      <c r="F2553" s="188">
        <f>IFERROR(_xll.qlIndexFixing(IndexON,D2553,TRUE,_xll.ohTrigger(RecalcTrigger,TriggerON)),NA())</f>
        <v>1.5276917663996636E-2</v>
      </c>
      <c r="H2553" s="42">
        <f>_xll.qlCalendarAdvance(Calendar,$H2552,B2553,"f",FALSE)</f>
        <v>57299</v>
      </c>
      <c r="I2553" s="172">
        <f>_xll.qlInterestRateIndexValueDate(Index1M,$H2553)</f>
        <v>57299</v>
      </c>
      <c r="J2553" s="177">
        <f>IFERROR(_xll.qlIndexFixing(Index1M,$H2553,TRUE,_xll.ohTrigger(RecalcTrigger,Trigger1M)),NA())</f>
        <v>1.5506688891723316E-2</v>
      </c>
      <c r="K2553" s="44">
        <f>IFERROR(_xll.qlIndexFixing(Index3M,H2553,TRUE,_xll.ohTrigger(RecalcTrigger,Trigger3M)),NA())</f>
        <v>1.5994130222311588E-2</v>
      </c>
      <c r="L2553" s="44">
        <f>IFERROR(_xll.qlIndexFixing(Index6M,$H2553,TRUE,_xll.ohTrigger(RecalcTrigger,Trigger6M)),NA())</f>
        <v>1.6087293518935824E-2</v>
      </c>
      <c r="M2553" s="178">
        <f>IFERROR(_xll.qlIndexFixing(Index1Y,$H2553,TRUE,_xll.ohTrigger(RecalcTrigger,Trigger1Y)),NA())</f>
        <v>1.6267051112422104E-2</v>
      </c>
      <c r="N2553" s="177">
        <f>IFERROR(_xll.qlIndexFixing(ONIndex1M,I2553,TRUE,_xll.ohTrigger(RecalcTrigger,Trigger1M)),NA())</f>
        <v>1.5501440891328988E-2</v>
      </c>
      <c r="O2553" s="44">
        <f>IFERROR(_xll.qlIndexFixing(ONIndex3M,I2553,TRUE,_xll.ohTrigger(RecalcTrigger,Trigger3M)),NA())</f>
        <v>1.5971205989498971E-2</v>
      </c>
      <c r="P2553" s="44">
        <f>IFERROR(_xll.qlIndexFixing(ONIndex6M,I2553,TRUE,_xll.ohTrigger(RecalcTrigger,Trigger6M)),NA())</f>
        <v>1.6042840593204488E-2</v>
      </c>
      <c r="Q2553" s="178">
        <f>IFERROR(_xll.qlIndexFixing(ONIndex1Y,I2553,TRUE,_xll.ohTrigger(RecalcTrigger,Trigger1Y)),NA())</f>
        <v>1.6176742217968165E-2</v>
      </c>
    </row>
    <row r="2554" spans="2:17" x14ac:dyDescent="0.2">
      <c r="B2554" s="39" t="s">
        <v>42</v>
      </c>
      <c r="D2554" s="42">
        <f>_xll.qlCalendarAdvance(Calendar,$D2553,B2554,"f",FALSE)</f>
        <v>57306</v>
      </c>
      <c r="E2554" s="172">
        <f>_xll.qlInterestRateIndexValueDate(IndexON,D2554)</f>
        <v>57306</v>
      </c>
      <c r="F2554" s="188">
        <f>IFERROR(_xll.qlIndexFixing(IndexON,D2554,TRUE,_xll.ohTrigger(RecalcTrigger,TriggerON)),NA())</f>
        <v>1.5275295290164692E-2</v>
      </c>
      <c r="H2554" s="42">
        <f>_xll.qlCalendarAdvance(Calendar,$H2553,B2554,"f",FALSE)</f>
        <v>57306</v>
      </c>
      <c r="I2554" s="172">
        <f>_xll.qlInterestRateIndexValueDate(Index1M,$H2554)</f>
        <v>57306</v>
      </c>
      <c r="J2554" s="177">
        <f>IFERROR(_xll.qlIndexFixing(Index1M,$H2554,TRUE,_xll.ohTrigger(RecalcTrigger,Trigger1M)),NA())</f>
        <v>1.5504639513512108E-2</v>
      </c>
      <c r="K2554" s="44">
        <f>IFERROR(_xll.qlIndexFixing(Index3M,H2554,TRUE,_xll.ohTrigger(RecalcTrigger,Trigger3M)),NA())</f>
        <v>1.5992810569357804E-2</v>
      </c>
      <c r="L2554" s="44">
        <f>IFERROR(_xll.qlIndexFixing(Index6M,$H2554,TRUE,_xll.ohTrigger(RecalcTrigger,Trigger6M)),NA())</f>
        <v>1.6085900497377032E-2</v>
      </c>
      <c r="M2554" s="178">
        <f>IFERROR(_xll.qlIndexFixing(Index1Y,$H2554,TRUE,_xll.ohTrigger(RecalcTrigger,Trigger1Y)),NA())</f>
        <v>1.6265675645008359E-2</v>
      </c>
      <c r="N2554" s="177">
        <f>IFERROR(_xll.qlIndexFixing(ONIndex1M,I2554,TRUE,_xll.ohTrigger(RecalcTrigger,Trigger1M)),NA())</f>
        <v>1.5499345584001345E-2</v>
      </c>
      <c r="O2554" s="44">
        <f>IFERROR(_xll.qlIndexFixing(ONIndex3M,I2554,TRUE,_xll.ohTrigger(RecalcTrigger,Trigger3M)),NA())</f>
        <v>1.5969764432999245E-2</v>
      </c>
      <c r="P2554" s="44">
        <f>IFERROR(_xll.qlIndexFixing(ONIndex6M,I2554,TRUE,_xll.ohTrigger(RecalcTrigger,Trigger6M)),NA())</f>
        <v>1.6041194928940739E-2</v>
      </c>
      <c r="Q2554" s="178">
        <f>IFERROR(_xll.qlIndexFixing(ONIndex1Y,I2554,TRUE,_xll.ohTrigger(RecalcTrigger,Trigger1Y)),NA())</f>
        <v>1.6174838109109801E-2</v>
      </c>
    </row>
    <row r="2555" spans="2:17" x14ac:dyDescent="0.2">
      <c r="B2555" s="39" t="s">
        <v>42</v>
      </c>
      <c r="D2555" s="42">
        <f>_xll.qlCalendarAdvance(Calendar,$D2554,B2555,"f",FALSE)</f>
        <v>57313</v>
      </c>
      <c r="E2555" s="172">
        <f>_xll.qlInterestRateIndexValueDate(IndexON,D2555)</f>
        <v>57313</v>
      </c>
      <c r="F2555" s="188">
        <f>IFERROR(_xll.qlIndexFixing(IndexON,D2555,TRUE,_xll.ohTrigger(RecalcTrigger,TriggerON)),NA())</f>
        <v>1.5273693467319216E-2</v>
      </c>
      <c r="H2555" s="42">
        <f>_xll.qlCalendarAdvance(Calendar,$H2554,B2555,"f",FALSE)</f>
        <v>57313</v>
      </c>
      <c r="I2555" s="172">
        <f>_xll.qlInterestRateIndexValueDate(Index1M,$H2555)</f>
        <v>57313</v>
      </c>
      <c r="J2555" s="177">
        <f>IFERROR(_xll.qlIndexFixing(Index1M,$H2555,TRUE,_xll.ohTrigger(RecalcTrigger,Trigger1M)),NA())</f>
        <v>1.5502613554472022E-2</v>
      </c>
      <c r="K2555" s="44">
        <f>IFERROR(_xll.qlIndexFixing(Index3M,H2555,TRUE,_xll.ohTrigger(RecalcTrigger,Trigger3M)),NA())</f>
        <v>1.5991249864370415E-2</v>
      </c>
      <c r="L2555" s="44">
        <f>IFERROR(_xll.qlIndexFixing(Index6M,$H2555,TRUE,_xll.ohTrigger(RecalcTrigger,Trigger6M)),NA())</f>
        <v>1.6084528142117447E-2</v>
      </c>
      <c r="M2555" s="178">
        <f>IFERROR(_xll.qlIndexFixing(Index1Y,$H2555,TRUE,_xll.ohTrigger(RecalcTrigger,Trigger1Y)),NA())</f>
        <v>1.6264321699742457E-2</v>
      </c>
      <c r="N2555" s="177">
        <f>IFERROR(_xll.qlIndexFixing(ONIndex1M,I2555,TRUE,_xll.ohTrigger(RecalcTrigger,Trigger1M)),NA())</f>
        <v>1.5497273666549294E-2</v>
      </c>
      <c r="O2555" s="44">
        <f>IFERROR(_xll.qlIndexFixing(ONIndex3M,I2555,TRUE,_xll.ohTrigger(RecalcTrigger,Trigger3M)),NA())</f>
        <v>1.5968342437181482E-2</v>
      </c>
      <c r="P2555" s="44">
        <f>IFERROR(_xll.qlIndexFixing(ONIndex6M,I2555,TRUE,_xll.ohTrigger(RecalcTrigger,Trigger6M)),NA())</f>
        <v>1.6039569767359874E-2</v>
      </c>
      <c r="Q2555" s="178">
        <f>IFERROR(_xll.qlIndexFixing(ONIndex1Y,I2555,TRUE,_xll.ohTrigger(RecalcTrigger,Trigger1Y)),NA())</f>
        <v>1.6172955177077286E-2</v>
      </c>
    </row>
    <row r="2556" spans="2:17" x14ac:dyDescent="0.2">
      <c r="B2556" s="39" t="s">
        <v>42</v>
      </c>
      <c r="D2556" s="42">
        <f>_xll.qlCalendarAdvance(Calendar,$D2555,B2556,"f",FALSE)</f>
        <v>57320</v>
      </c>
      <c r="E2556" s="172">
        <f>_xll.qlInterestRateIndexValueDate(IndexON,D2556)</f>
        <v>57320</v>
      </c>
      <c r="F2556" s="188">
        <f>IFERROR(_xll.qlIndexFixing(IndexON,D2556,TRUE,_xll.ohTrigger(RecalcTrigger,TriggerON)),NA())</f>
        <v>1.5272112195460208E-2</v>
      </c>
      <c r="H2556" s="42">
        <f>_xll.qlCalendarAdvance(Calendar,$H2555,B2556,"f",FALSE)</f>
        <v>57320</v>
      </c>
      <c r="I2556" s="172">
        <f>_xll.qlInterestRateIndexValueDate(Index1M,$H2556)</f>
        <v>57320</v>
      </c>
      <c r="J2556" s="177">
        <f>IFERROR(_xll.qlIndexFixing(Index1M,$H2556,TRUE,_xll.ohTrigger(RecalcTrigger,Trigger1M)),NA())</f>
        <v>1.5501175685200347E-2</v>
      </c>
      <c r="K2556" s="44">
        <f>IFERROR(_xll.qlIndexFixing(Index3M,H2556,TRUE,_xll.ohTrigger(RecalcTrigger,Trigger3M)),NA())</f>
        <v>1.5989706241092493E-2</v>
      </c>
      <c r="L2556" s="44">
        <f>IFERROR(_xll.qlIndexFixing(Index6M,$H2556,TRUE,_xll.ohTrigger(RecalcTrigger,Trigger6M)),NA())</f>
        <v>1.6083440477016379E-2</v>
      </c>
      <c r="M2556" s="178">
        <f>IFERROR(_xll.qlIndexFixing(Index1Y,$H2556,TRUE,_xll.ohTrigger(RecalcTrigger,Trigger1Y)),NA())</f>
        <v>1.6262989276538464E-2</v>
      </c>
      <c r="N2556" s="177">
        <f>IFERROR(_xll.qlIndexFixing(ONIndex1M,I2556,TRUE,_xll.ohTrigger(RecalcTrigger,Trigger1M)),NA())</f>
        <v>1.5495225139215973E-2</v>
      </c>
      <c r="O2556" s="44">
        <f>IFERROR(_xll.qlIndexFixing(ONIndex3M,I2556,TRUE,_xll.ohTrigger(RecalcTrigger,Trigger3M)),NA())</f>
        <v>1.5966940002126728E-2</v>
      </c>
      <c r="P2556" s="44">
        <f>IFERROR(_xll.qlIndexFixing(ONIndex6M,I2556,TRUE,_xll.ohTrigger(RecalcTrigger,Trigger6M)),NA())</f>
        <v>1.6037965108705032E-2</v>
      </c>
      <c r="Q2556" s="178">
        <f>IFERROR(_xll.qlIndexFixing(ONIndex1Y,I2556,TRUE,_xll.ohTrigger(RecalcTrigger,Trigger1Y)),NA())</f>
        <v>1.6171093421870619E-2</v>
      </c>
    </row>
    <row r="2557" spans="2:17" x14ac:dyDescent="0.2">
      <c r="B2557" s="39" t="s">
        <v>42</v>
      </c>
      <c r="D2557" s="42">
        <f>_xll.qlCalendarAdvance(Calendar,$D2556,B2557,"f",FALSE)</f>
        <v>57327</v>
      </c>
      <c r="E2557" s="172">
        <f>_xll.qlInterestRateIndexValueDate(IndexON,D2557)</f>
        <v>57327</v>
      </c>
      <c r="F2557" s="188">
        <f>IFERROR(_xll.qlIndexFixing(IndexON,D2557,TRUE,_xll.ohTrigger(RecalcTrigger,TriggerON)),NA())</f>
        <v>1.5270551474425575E-2</v>
      </c>
      <c r="H2557" s="42">
        <f>_xll.qlCalendarAdvance(Calendar,$H2556,B2557,"f",FALSE)</f>
        <v>57327</v>
      </c>
      <c r="I2557" s="172">
        <f>_xll.qlInterestRateIndexValueDate(Index1M,$H2557)</f>
        <v>57327</v>
      </c>
      <c r="J2557" s="177">
        <f>IFERROR(_xll.qlIndexFixing(Index1M,$H2557,TRUE,_xll.ohTrigger(RecalcTrigger,Trigger1M)),NA())</f>
        <v>1.549920133152145E-2</v>
      </c>
      <c r="K2557" s="44">
        <f>IFERROR(_xll.qlIndexFixing(Index3M,H2557,TRUE,_xll.ohTrigger(RecalcTrigger,Trigger3M)),NA())</f>
        <v>1.5988442810318564E-2</v>
      </c>
      <c r="L2557" s="44">
        <f>IFERROR(_xll.qlIndexFixing(Index6M,$H2557,TRUE,_xll.ohTrigger(RecalcTrigger,Trigger6M)),NA())</f>
        <v>1.608211087203365E-2</v>
      </c>
      <c r="M2557" s="178">
        <f>IFERROR(_xll.qlIndexFixing(Index1Y,$H2557,TRUE,_xll.ohTrigger(RecalcTrigger,Trigger1Y)),NA())</f>
        <v>1.6261678375311561E-2</v>
      </c>
      <c r="N2557" s="177">
        <f>IFERROR(_xll.qlIndexFixing(ONIndex1M,I2557,TRUE,_xll.ohTrigger(RecalcTrigger,Trigger1M)),NA())</f>
        <v>1.5493200001920338E-2</v>
      </c>
      <c r="O2557" s="44">
        <f>IFERROR(_xll.qlIndexFixing(ONIndex3M,I2557,TRUE,_xll.ohTrigger(RecalcTrigger,Trigger3M)),NA())</f>
        <v>1.5965557127753938E-2</v>
      </c>
      <c r="P2557" s="44">
        <f>IFERROR(_xll.qlIndexFixing(ONIndex6M,I2557,TRUE,_xll.ohTrigger(RecalcTrigger,Trigger6M)),NA())</f>
        <v>1.6036380952570983E-2</v>
      </c>
      <c r="Q2557" s="178">
        <f>IFERROR(_xll.qlIndexFixing(ONIndex1Y,I2557,TRUE,_xll.ohTrigger(RecalcTrigger,Trigger1Y)),NA())</f>
        <v>1.6169252843570847E-2</v>
      </c>
    </row>
    <row r="2558" spans="2:17" x14ac:dyDescent="0.2">
      <c r="B2558" s="39" t="s">
        <v>42</v>
      </c>
      <c r="D2558" s="42">
        <f>_xll.qlCalendarAdvance(Calendar,$D2557,B2558,"f",FALSE)</f>
        <v>57334</v>
      </c>
      <c r="E2558" s="172">
        <f>_xll.qlInterestRateIndexValueDate(IndexON,D2558)</f>
        <v>57334</v>
      </c>
      <c r="F2558" s="188">
        <f>IFERROR(_xll.qlIndexFixing(IndexON,D2558,TRUE,_xll.ohTrigger(RecalcTrigger,TriggerON)),NA())</f>
        <v>1.5269011304539504E-2</v>
      </c>
      <c r="H2558" s="42">
        <f>_xll.qlCalendarAdvance(Calendar,$H2557,B2558,"f",FALSE)</f>
        <v>57334</v>
      </c>
      <c r="I2558" s="172">
        <f>_xll.qlInterestRateIndexValueDate(Index1M,$H2558)</f>
        <v>57334</v>
      </c>
      <c r="J2558" s="177">
        <f>IFERROR(_xll.qlIndexFixing(Index1M,$H2558,TRUE,_xll.ohTrigger(RecalcTrigger,Trigger1M)),NA())</f>
        <v>1.549725039999667E-2</v>
      </c>
      <c r="K2558" s="44">
        <f>IFERROR(_xll.qlIndexFixing(Index3M,H2558,TRUE,_xll.ohTrigger(RecalcTrigger,Trigger3M)),NA())</f>
        <v>1.598719901687657E-2</v>
      </c>
      <c r="L2558" s="44">
        <f>IFERROR(_xll.qlIndexFixing(Index6M,$H2558,TRUE,_xll.ohTrigger(RecalcTrigger,Trigger6M)),NA())</f>
        <v>1.6080801934135747E-2</v>
      </c>
      <c r="M2558" s="178">
        <f>IFERROR(_xll.qlIndexFixing(Index1Y,$H2558,TRUE,_xll.ohTrigger(RecalcTrigger,Trigger1Y)),NA())</f>
        <v>1.6260388995978259E-2</v>
      </c>
      <c r="N2558" s="177">
        <f>IFERROR(_xll.qlIndexFixing(ONIndex1M,I2558,TRUE,_xll.ohTrigger(RecalcTrigger,Trigger1M)),NA())</f>
        <v>1.549119825458134E-2</v>
      </c>
      <c r="O2558" s="44">
        <f>IFERROR(_xll.qlIndexFixing(ONIndex3M,I2558,TRUE,_xll.ohTrigger(RecalcTrigger,Trigger3M)),NA())</f>
        <v>1.5964193813982064E-2</v>
      </c>
      <c r="P2558" s="44">
        <f>IFERROR(_xll.qlIndexFixing(ONIndex6M,I2558,TRUE,_xll.ohTrigger(RecalcTrigger,Trigger6M)),NA())</f>
        <v>1.6034817299200865E-2</v>
      </c>
      <c r="Q2558" s="178">
        <f>IFERROR(_xll.qlIndexFixing(ONIndex1Y,I2558,TRUE,_xll.ohTrigger(RecalcTrigger,Trigger1Y)),NA())</f>
        <v>1.6167433442015877E-2</v>
      </c>
    </row>
    <row r="2559" spans="2:17" x14ac:dyDescent="0.2">
      <c r="B2559" s="39" t="s">
        <v>42</v>
      </c>
      <c r="D2559" s="42">
        <f>_xll.qlCalendarAdvance(Calendar,$D2558,B2559,"f",FALSE)</f>
        <v>57341</v>
      </c>
      <c r="E2559" s="172">
        <f>_xll.qlInterestRateIndexValueDate(IndexON,D2559)</f>
        <v>57341</v>
      </c>
      <c r="F2559" s="188">
        <f>IFERROR(_xll.qlIndexFixing(IndexON,D2559,TRUE,_xll.ohTrigger(RecalcTrigger,TriggerON)),NA())</f>
        <v>1.5267491685558854E-2</v>
      </c>
      <c r="H2559" s="42">
        <f>_xll.qlCalendarAdvance(Calendar,$H2558,B2559,"f",FALSE)</f>
        <v>57341</v>
      </c>
      <c r="I2559" s="172">
        <f>_xll.qlInterestRateIndexValueDate(Index1M,$H2559)</f>
        <v>57341</v>
      </c>
      <c r="J2559" s="177">
        <f>IFERROR(_xll.qlIndexFixing(Index1M,$H2559,TRUE,_xll.ohTrigger(RecalcTrigger,Trigger1M)),NA())</f>
        <v>1.5495322890606355E-2</v>
      </c>
      <c r="K2559" s="44">
        <f>IFERROR(_xll.qlIndexFixing(Index3M,H2559,TRUE,_xll.ohTrigger(RecalcTrigger,Trigger3M)),NA())</f>
        <v>1.5985974860751199E-2</v>
      </c>
      <c r="L2559" s="44">
        <f>IFERROR(_xll.qlIndexFixing(Index6M,$H2559,TRUE,_xll.ohTrigger(RecalcTrigger,Trigger6M)),NA())</f>
        <v>1.6079513663282582E-2</v>
      </c>
      <c r="M2559" s="178">
        <f>IFERROR(_xll.qlIndexFixing(Index1Y,$H2559,TRUE,_xll.ohTrigger(RecalcTrigger,Trigger1Y)),NA())</f>
        <v>1.6259121138456845E-2</v>
      </c>
      <c r="N2559" s="177">
        <f>IFERROR(_xll.qlIndexFixing(ONIndex1M,I2559,TRUE,_xll.ohTrigger(RecalcTrigger,Trigger1M)),NA())</f>
        <v>1.5489219897361073E-2</v>
      </c>
      <c r="O2559" s="44">
        <f>IFERROR(_xll.qlIndexFixing(ONIndex3M,I2559,TRUE,_xll.ohTrigger(RecalcTrigger,Trigger3M)),NA())</f>
        <v>1.5962850060973199E-2</v>
      </c>
      <c r="P2559" s="44">
        <f>IFERROR(_xll.qlIndexFixing(ONIndex6M,I2559,TRUE,_xll.ohTrigger(RecalcTrigger,Trigger6M)),NA())</f>
        <v>1.6033274148513632E-2</v>
      </c>
      <c r="Q2559" s="178">
        <f>IFERROR(_xll.qlIndexFixing(ONIndex1Y,I2559,TRUE,_xll.ohTrigger(RecalcTrigger,Trigger1Y)),NA())</f>
        <v>1.6165635217286756E-2</v>
      </c>
    </row>
    <row r="2560" spans="2:17" x14ac:dyDescent="0.2">
      <c r="B2560" s="39" t="s">
        <v>42</v>
      </c>
      <c r="D2560" s="42">
        <f>_xll.qlCalendarAdvance(Calendar,$D2559,B2560,"f",FALSE)</f>
        <v>57348</v>
      </c>
      <c r="E2560" s="172">
        <f>_xll.qlInterestRateIndexValueDate(IndexON,D2560)</f>
        <v>57348</v>
      </c>
      <c r="F2560" s="188">
        <f>IFERROR(_xll.qlIndexFixing(IndexON,D2560,TRUE,_xll.ohTrigger(RecalcTrigger,TriggerON)),NA())</f>
        <v>1.5265992617483626E-2</v>
      </c>
      <c r="H2560" s="42">
        <f>_xll.qlCalendarAdvance(Calendar,$H2559,B2560,"f",FALSE)</f>
        <v>57348</v>
      </c>
      <c r="I2560" s="172">
        <f>_xll.qlInterestRateIndexValueDate(Index1M,$H2560)</f>
        <v>57348</v>
      </c>
      <c r="J2560" s="177">
        <f>IFERROR(_xll.qlIndexFixing(Index1M,$H2560,TRUE,_xll.ohTrigger(RecalcTrigger,Trigger1M)),NA())</f>
        <v>1.5493418803343142E-2</v>
      </c>
      <c r="K2560" s="44">
        <f>IFERROR(_xll.qlIndexFixing(Index3M,H2560,TRUE,_xll.ohTrigger(RecalcTrigger,Trigger3M)),NA())</f>
        <v>1.5984770341922645E-2</v>
      </c>
      <c r="L2560" s="44">
        <f>IFERROR(_xll.qlIndexFixing(Index6M,$H2560,TRUE,_xll.ohTrigger(RecalcTrigger,Trigger6M)),NA())</f>
        <v>1.6077976358874743E-2</v>
      </c>
      <c r="M2560" s="178">
        <f>IFERROR(_xll.qlIndexFixing(Index1Y,$H2560,TRUE,_xll.ohTrigger(RecalcTrigger,Trigger1Y)),NA())</f>
        <v>1.6257874802666716E-2</v>
      </c>
      <c r="N2560" s="177">
        <f>IFERROR(_xll.qlIndexFixing(ONIndex1M,I2560,TRUE,_xll.ohTrigger(RecalcTrigger,Trigger1M)),NA())</f>
        <v>1.548726493017849E-2</v>
      </c>
      <c r="O2560" s="44">
        <f>IFERROR(_xll.qlIndexFixing(ONIndex3M,I2560,TRUE,_xll.ohTrigger(RecalcTrigger,Trigger3M)),NA())</f>
        <v>1.5961525868646298E-2</v>
      </c>
      <c r="P2560" s="44">
        <f>IFERROR(_xll.qlIndexFixing(ONIndex6M,I2560,TRUE,_xll.ohTrigger(RecalcTrigger,Trigger6M)),NA())</f>
        <v>1.6031751500752423E-2</v>
      </c>
      <c r="Q2560" s="178">
        <f>IFERROR(_xll.qlIndexFixing(ONIndex1Y,I2560,TRUE,_xll.ohTrigger(RecalcTrigger,Trigger1Y)),NA())</f>
        <v>1.6163858169464529E-2</v>
      </c>
    </row>
    <row r="2561" spans="2:17" x14ac:dyDescent="0.2">
      <c r="B2561" s="39" t="s">
        <v>42</v>
      </c>
      <c r="D2561" s="42">
        <f>_xll.qlCalendarAdvance(Calendar,$D2560,B2561,"f",FALSE)</f>
        <v>57355</v>
      </c>
      <c r="E2561" s="172">
        <f>_xll.qlInterestRateIndexValueDate(IndexON,D2561)</f>
        <v>57355</v>
      </c>
      <c r="F2561" s="188">
        <f>IFERROR(_xll.qlIndexFixing(IndexON,D2561,TRUE,_xll.ohTrigger(RecalcTrigger,TriggerON)),NA())</f>
        <v>1.5264514100394866E-2</v>
      </c>
      <c r="H2561" s="42">
        <f>_xll.qlCalendarAdvance(Calendar,$H2560,B2561,"f",FALSE)</f>
        <v>57355</v>
      </c>
      <c r="I2561" s="172">
        <f>_xll.qlInterestRateIndexValueDate(Index1M,$H2561)</f>
        <v>57355</v>
      </c>
      <c r="J2561" s="177">
        <f>IFERROR(_xll.qlIndexFixing(Index1M,$H2561,TRUE,_xll.ohTrigger(RecalcTrigger,Trigger1M)),NA())</f>
        <v>1.5491538138192292E-2</v>
      </c>
      <c r="K2561" s="44">
        <f>IFERROR(_xll.qlIndexFixing(Index3M,H2561,TRUE,_xll.ohTrigger(RecalcTrigger,Trigger3M)),NA())</f>
        <v>1.5983585460373793E-2</v>
      </c>
      <c r="L2561" s="44">
        <f>IFERROR(_xll.qlIndexFixing(Index6M,$H2561,TRUE,_xll.ohTrigger(RecalcTrigger,Trigger6M)),NA())</f>
        <v>1.6076728000556498E-2</v>
      </c>
      <c r="M2561" s="178">
        <f>IFERROR(_xll.qlIndexFixing(Index1Y,$H2561,TRUE,_xll.ohTrigger(RecalcTrigger,Trigger1Y)),NA())</f>
        <v>1.6256649988528604E-2</v>
      </c>
      <c r="N2561" s="177">
        <f>IFERROR(_xll.qlIndexFixing(ONIndex1M,I2561,TRUE,_xll.ohTrigger(RecalcTrigger,Trigger1M)),NA())</f>
        <v>1.5485333353033592E-2</v>
      </c>
      <c r="O2561" s="44">
        <f>IFERROR(_xll.qlIndexFixing(ONIndex3M,I2561,TRUE,_xll.ohTrigger(RecalcTrigger,Trigger3M)),NA())</f>
        <v>1.5960221237082406E-2</v>
      </c>
      <c r="P2561" s="44">
        <f>IFERROR(_xll.qlIndexFixing(ONIndex6M,I2561,TRUE,_xll.ohTrigger(RecalcTrigger,Trigger6M)),NA())</f>
        <v>1.6030249355593051E-2</v>
      </c>
      <c r="Q2561" s="178">
        <f>IFERROR(_xll.qlIndexFixing(ONIndex1Y,I2561,TRUE,_xll.ohTrigger(RecalcTrigger,Trigger1Y)),NA())</f>
        <v>1.6162102298387104E-2</v>
      </c>
    </row>
    <row r="2562" spans="2:17" x14ac:dyDescent="0.2">
      <c r="B2562" s="39" t="s">
        <v>42</v>
      </c>
      <c r="D2562" s="42">
        <f>_xll.qlCalendarAdvance(Calendar,$D2561,B2562,"f",FALSE)</f>
        <v>57362</v>
      </c>
      <c r="E2562" s="172">
        <f>_xll.qlInterestRateIndexValueDate(IndexON,D2562)</f>
        <v>57362</v>
      </c>
      <c r="F2562" s="188">
        <f>IFERROR(_xll.qlIndexFixing(IndexON,D2562,TRUE,_xll.ohTrigger(RecalcTrigger,TriggerON)),NA())</f>
        <v>1.526305613437362E-2</v>
      </c>
      <c r="H2562" s="42">
        <f>_xll.qlCalendarAdvance(Calendar,$H2561,B2562,"f",FALSE)</f>
        <v>57362</v>
      </c>
      <c r="I2562" s="172">
        <f>_xll.qlInterestRateIndexValueDate(Index1M,$H2562)</f>
        <v>57362</v>
      </c>
      <c r="J2562" s="177">
        <f>IFERROR(_xll.qlIndexFixing(Index1M,$H2562,TRUE,_xll.ohTrigger(RecalcTrigger,Trigger1M)),NA())</f>
        <v>1.5489680895143982E-2</v>
      </c>
      <c r="K2562" s="44">
        <f>IFERROR(_xll.qlIndexFixing(Index3M,H2562,TRUE,_xll.ohTrigger(RecalcTrigger,Trigger3M)),NA())</f>
        <v>1.5982420216088436E-2</v>
      </c>
      <c r="L2562" s="44">
        <f>IFERROR(_xll.qlIndexFixing(Index6M,$H2562,TRUE,_xll.ohTrigger(RecalcTrigger,Trigger6M)),NA())</f>
        <v>1.6075500308258051E-2</v>
      </c>
      <c r="M2562" s="178">
        <f>IFERROR(_xll.qlIndexFixing(Index1Y,$H2562,TRUE,_xll.ohTrigger(RecalcTrigger,Trigger1Y)),NA())</f>
        <v>1.6255446695965237E-2</v>
      </c>
      <c r="N2562" s="177">
        <f>IFERROR(_xll.qlIndexFixing(ONIndex1M,I2562,TRUE,_xll.ohTrigger(RecalcTrigger,Trigger1M)),NA())</f>
        <v>1.5483425165764286E-2</v>
      </c>
      <c r="O2562" s="44">
        <f>IFERROR(_xll.qlIndexFixing(ONIndex3M,I2562,TRUE,_xll.ohTrigger(RecalcTrigger,Trigger3M)),NA())</f>
        <v>1.5958936166119431E-2</v>
      </c>
      <c r="P2562" s="44">
        <f>IFERROR(_xll.qlIndexFixing(ONIndex6M,I2562,TRUE,_xll.ohTrigger(RecalcTrigger,Trigger6M)),NA())</f>
        <v>1.6028767713116565E-2</v>
      </c>
      <c r="Q2562" s="178">
        <f>IFERROR(_xll.qlIndexFixing(ONIndex1Y,I2562,TRUE,_xll.ohTrigger(RecalcTrigger,Trigger1Y)),NA())</f>
        <v>1.6160367604216574E-2</v>
      </c>
    </row>
    <row r="2563" spans="2:17" x14ac:dyDescent="0.2">
      <c r="B2563" s="39" t="s">
        <v>42</v>
      </c>
      <c r="D2563" s="42">
        <f>_xll.qlCalendarAdvance(Calendar,$D2562,B2563,"f",FALSE)</f>
        <v>57369</v>
      </c>
      <c r="E2563" s="172">
        <f>_xll.qlInterestRateIndexValueDate(IndexON,D2563)</f>
        <v>57369</v>
      </c>
      <c r="F2563" s="188">
        <f>IFERROR(_xll.qlIndexFixing(IndexON,D2563,TRUE,_xll.ohTrigger(RecalcTrigger,TriggerON)),NA())</f>
        <v>1.5261618719257797E-2</v>
      </c>
      <c r="H2563" s="42">
        <f>_xll.qlCalendarAdvance(Calendar,$H2562,B2563,"f",FALSE)</f>
        <v>57369</v>
      </c>
      <c r="I2563" s="172">
        <f>_xll.qlInterestRateIndexValueDate(Index1M,$H2563)</f>
        <v>57369</v>
      </c>
      <c r="J2563" s="177">
        <f>IFERROR(_xll.qlIndexFixing(Index1M,$H2563,TRUE,_xll.ohTrigger(RecalcTrigger,Trigger1M)),NA())</f>
        <v>1.5487847074183478E-2</v>
      </c>
      <c r="K2563" s="44">
        <f>IFERROR(_xll.qlIndexFixing(Index3M,H2563,TRUE,_xll.ohTrigger(RecalcTrigger,Trigger3M)),NA())</f>
        <v>1.598127460904946E-2</v>
      </c>
      <c r="L2563" s="44">
        <f>IFERROR(_xll.qlIndexFixing(Index6M,$H2563,TRUE,_xll.ohTrigger(RecalcTrigger,Trigger6M)),NA())</f>
        <v>1.6074293281942681E-2</v>
      </c>
      <c r="M2563" s="178">
        <f>IFERROR(_xll.qlIndexFixing(Index1Y,$H2563,TRUE,_xll.ohTrigger(RecalcTrigger,Trigger1Y)),NA())</f>
        <v>1.6254264924899342E-2</v>
      </c>
      <c r="N2563" s="177">
        <f>IFERROR(_xll.qlIndexFixing(ONIndex1M,I2563,TRUE,_xll.ohTrigger(RecalcTrigger,Trigger1M)),NA())</f>
        <v>1.5481540368694757E-2</v>
      </c>
      <c r="O2563" s="44">
        <f>IFERROR(_xll.qlIndexFixing(ONIndex3M,I2563,TRUE,_xll.ohTrigger(RecalcTrigger,Trigger3M)),NA())</f>
        <v>1.5957670655919465E-2</v>
      </c>
      <c r="P2563" s="44">
        <f>IFERROR(_xll.qlIndexFixing(ONIndex6M,I2563,TRUE,_xll.ohTrigger(RecalcTrigger,Trigger6M)),NA())</f>
        <v>1.602730657340401E-2</v>
      </c>
      <c r="Q2563" s="178">
        <f>IFERROR(_xll.qlIndexFixing(ONIndex1Y,I2563,TRUE,_xll.ohTrigger(RecalcTrigger,Trigger1Y)),NA())</f>
        <v>1.6158654086871893E-2</v>
      </c>
    </row>
    <row r="2564" spans="2:17" x14ac:dyDescent="0.2">
      <c r="B2564" s="39" t="s">
        <v>42</v>
      </c>
      <c r="D2564" s="42">
        <f>_xll.qlCalendarAdvance(Calendar,$D2563,B2564,"f",FALSE)</f>
        <v>57376</v>
      </c>
      <c r="E2564" s="172">
        <f>_xll.qlInterestRateIndexValueDate(IndexON,D2564)</f>
        <v>57376</v>
      </c>
      <c r="F2564" s="188">
        <f>IFERROR(_xll.qlIndexFixing(IndexON,D2564,TRUE,_xll.ohTrigger(RecalcTrigger,TriggerON)),NA())</f>
        <v>1.5260201855128441E-2</v>
      </c>
      <c r="H2564" s="42">
        <f>_xll.qlCalendarAdvance(Calendar,$H2563,B2564,"f",FALSE)</f>
        <v>57376</v>
      </c>
      <c r="I2564" s="172">
        <f>_xll.qlInterestRateIndexValueDate(Index1M,$H2564)</f>
        <v>57376</v>
      </c>
      <c r="J2564" s="177">
        <f>IFERROR(_xll.qlIndexFixing(Index1M,$H2564,TRUE,_xll.ohTrigger(RecalcTrigger,Trigger1M)),NA())</f>
        <v>1.5485032645472279E-2</v>
      </c>
      <c r="K2564" s="44">
        <f>IFERROR(_xll.qlIndexFixing(Index3M,H2564,TRUE,_xll.ohTrigger(RecalcTrigger,Trigger3M)),NA())</f>
        <v>1.5979876070487113E-2</v>
      </c>
      <c r="L2564" s="44">
        <f>IFERROR(_xll.qlIndexFixing(Index6M,$H2564,TRUE,_xll.ohTrigger(RecalcTrigger,Trigger6M)),NA())</f>
        <v>1.6073106921573231E-2</v>
      </c>
      <c r="M2564" s="178">
        <f>IFERROR(_xll.qlIndexFixing(Index1Y,$H2564,TRUE,_xll.ohTrigger(RecalcTrigger,Trigger1Y)),NA())</f>
        <v>1.6253104675256314E-2</v>
      </c>
      <c r="N2564" s="177">
        <f>IFERROR(_xll.qlIndexFixing(ONIndex1M,I2564,TRUE,_xll.ohTrigger(RecalcTrigger,Trigger1M)),NA())</f>
        <v>1.5479678961581866E-2</v>
      </c>
      <c r="O2564" s="44">
        <f>IFERROR(_xll.qlIndexFixing(ONIndex3M,I2564,TRUE,_xll.ohTrigger(RecalcTrigger,Trigger3M)),NA())</f>
        <v>1.5956424706401462E-2</v>
      </c>
      <c r="P2564" s="44">
        <f>IFERROR(_xll.qlIndexFixing(ONIndex6M,I2564,TRUE,_xll.ohTrigger(RecalcTrigger,Trigger6M)),NA())</f>
        <v>1.6025865936455386E-2</v>
      </c>
      <c r="Q2564" s="178">
        <f>IFERROR(_xll.qlIndexFixing(ONIndex1Y,I2564,TRUE,_xll.ohTrigger(RecalcTrigger,Trigger1Y)),NA())</f>
        <v>1.6156961746190968E-2</v>
      </c>
    </row>
    <row r="2565" spans="2:17" x14ac:dyDescent="0.2">
      <c r="B2565" s="39" t="s">
        <v>42</v>
      </c>
      <c r="D2565" s="42">
        <f>_xll.qlCalendarAdvance(Calendar,$D2564,B2565,"f",FALSE)</f>
        <v>57383</v>
      </c>
      <c r="E2565" s="172">
        <f>_xll.qlInterestRateIndexValueDate(IndexON,D2565)</f>
        <v>57383</v>
      </c>
      <c r="F2565" s="188">
        <f>IFERROR(_xll.qlIndexFixing(IndexON,D2565,TRUE,_xll.ohTrigger(RecalcTrigger,TriggerON)),NA())</f>
        <v>1.5258805541904508E-2</v>
      </c>
      <c r="H2565" s="42">
        <f>_xll.qlCalendarAdvance(Calendar,$H2564,B2565,"f",FALSE)</f>
        <v>57383</v>
      </c>
      <c r="I2565" s="172">
        <f>_xll.qlInterestRateIndexValueDate(Index1M,$H2565)</f>
        <v>57383</v>
      </c>
      <c r="J2565" s="177">
        <f>IFERROR(_xll.qlIndexFixing(Index1M,$H2565,TRUE,_xll.ohTrigger(RecalcTrigger,Trigger1M)),NA())</f>
        <v>1.5483237684181646E-2</v>
      </c>
      <c r="K2565" s="44">
        <f>IFERROR(_xll.qlIndexFixing(Index3M,H2565,TRUE,_xll.ohTrigger(RecalcTrigger,Trigger3M)),NA())</f>
        <v>1.5979042306642231E-2</v>
      </c>
      <c r="L2565" s="44">
        <f>IFERROR(_xll.qlIndexFixing(Index6M,$H2565,TRUE,_xll.ohTrigger(RecalcTrigger,Trigger6M)),NA())</f>
        <v>1.6071941227112082E-2</v>
      </c>
      <c r="M2565" s="178">
        <f>IFERROR(_xll.qlIndexFixing(Index1Y,$H2565,TRUE,_xll.ohTrigger(RecalcTrigger,Trigger1Y)),NA())</f>
        <v>1.6251965946962654E-2</v>
      </c>
      <c r="N2565" s="177">
        <f>IFERROR(_xll.qlIndexFixing(ONIndex1M,I2565,TRUE,_xll.ohTrigger(RecalcTrigger,Trigger1M)),NA())</f>
        <v>1.547784094450666E-2</v>
      </c>
      <c r="O2565" s="44">
        <f>IFERROR(_xll.qlIndexFixing(ONIndex3M,I2565,TRUE,_xll.ohTrigger(RecalcTrigger,Trigger3M)),NA())</f>
        <v>1.5955198317565422E-2</v>
      </c>
      <c r="P2565" s="44">
        <f>IFERROR(_xll.qlIndexFixing(ONIndex6M,I2565,TRUE,_xll.ohTrigger(RecalcTrigger,Trigger6M)),NA())</f>
        <v>1.60244458021086E-2</v>
      </c>
      <c r="Q2565" s="178">
        <f>IFERROR(_xll.qlIndexFixing(ONIndex1Y,I2565,TRUE,_xll.ohTrigger(RecalcTrigger,Trigger1Y)),NA())</f>
        <v>1.6155290582416937E-2</v>
      </c>
    </row>
    <row r="2566" spans="2:17" x14ac:dyDescent="0.2">
      <c r="B2566" s="39" t="s">
        <v>42</v>
      </c>
      <c r="D2566" s="42">
        <f>_xll.qlCalendarAdvance(Calendar,$D2565,B2566,"f",FALSE)</f>
        <v>57390</v>
      </c>
      <c r="E2566" s="172">
        <f>_xll.qlInterestRateIndexValueDate(IndexON,D2566)</f>
        <v>57390</v>
      </c>
      <c r="F2566" s="188">
        <f>IFERROR(_xll.qlIndexFixing(IndexON,D2566,TRUE,_xll.ohTrigger(RecalcTrigger,TriggerON)),NA())</f>
        <v>1.5257429779748088E-2</v>
      </c>
      <c r="H2566" s="42">
        <f>_xll.qlCalendarAdvance(Calendar,$H2565,B2566,"f",FALSE)</f>
        <v>57390</v>
      </c>
      <c r="I2566" s="172">
        <f>_xll.qlInterestRateIndexValueDate(Index1M,$H2566)</f>
        <v>57390</v>
      </c>
      <c r="J2566" s="177">
        <f>IFERROR(_xll.qlIndexFixing(Index1M,$H2566,TRUE,_xll.ohTrigger(RecalcTrigger,Trigger1M)),NA())</f>
        <v>1.5481466139943159E-2</v>
      </c>
      <c r="K2566" s="44">
        <f>IFERROR(_xll.qlIndexFixing(Index3M,H2566,TRUE,_xll.ohTrigger(RecalcTrigger,Trigger3M)),NA())</f>
        <v>1.5977680333117097E-2</v>
      </c>
      <c r="L2566" s="44">
        <f>IFERROR(_xll.qlIndexFixing(Index6M,$H2566,TRUE,_xll.ohTrigger(RecalcTrigger,Trigger6M)),NA())</f>
        <v>1.6070796198525205E-2</v>
      </c>
      <c r="M2566" s="178">
        <f>IFERROR(_xll.qlIndexFixing(Index1Y,$H2566,TRUE,_xll.ohTrigger(RecalcTrigger,Trigger1Y)),NA())</f>
        <v>1.6250848739945534E-2</v>
      </c>
      <c r="N2566" s="177">
        <f>IFERROR(_xll.qlIndexFixing(ONIndex1M,I2566,TRUE,_xll.ohTrigger(RecalcTrigger,Trigger1M)),NA())</f>
        <v>1.5476026317469138E-2</v>
      </c>
      <c r="O2566" s="44">
        <f>IFERROR(_xll.qlIndexFixing(ONIndex3M,I2566,TRUE,_xll.ohTrigger(RecalcTrigger,Trigger3M)),NA())</f>
        <v>1.5953991489411345E-2</v>
      </c>
      <c r="P2566" s="44">
        <f>IFERROR(_xll.qlIndexFixing(ONIndex6M,I2566,TRUE,_xll.ohTrigger(RecalcTrigger,Trigger6M)),NA())</f>
        <v>1.6023046170525745E-2</v>
      </c>
      <c r="Q2566" s="178">
        <f>IFERROR(_xll.qlIndexFixing(ONIndex1Y,I2566,TRUE,_xll.ohTrigger(RecalcTrigger,Trigger1Y)),NA())</f>
        <v>1.6153640595468755E-2</v>
      </c>
    </row>
    <row r="2567" spans="2:17" x14ac:dyDescent="0.2">
      <c r="B2567" s="39" t="s">
        <v>42</v>
      </c>
      <c r="D2567" s="42">
        <f>_xll.qlCalendarAdvance(Calendar,$D2566,B2567,"f",FALSE)</f>
        <v>57397</v>
      </c>
      <c r="E2567" s="172">
        <f>_xll.qlInterestRateIndexValueDate(IndexON,D2567)</f>
        <v>57397</v>
      </c>
      <c r="F2567" s="188">
        <f>IFERROR(_xll.qlIndexFixing(IndexON,D2567,TRUE,_xll.ohTrigger(RecalcTrigger,TriggerON)),NA())</f>
        <v>1.5256074568578137E-2</v>
      </c>
      <c r="H2567" s="42">
        <f>_xll.qlCalendarAdvance(Calendar,$H2566,B2567,"f",FALSE)</f>
        <v>57397</v>
      </c>
      <c r="I2567" s="172">
        <f>_xll.qlInterestRateIndexValueDate(Index1M,$H2567)</f>
        <v>57397</v>
      </c>
      <c r="J2567" s="177">
        <f>IFERROR(_xll.qlIndexFixing(Index1M,$H2567,TRUE,_xll.ohTrigger(RecalcTrigger,Trigger1M)),NA())</f>
        <v>1.5479718012745241E-2</v>
      </c>
      <c r="K2567" s="44">
        <f>IFERROR(_xll.qlIndexFixing(Index3M,H2567,TRUE,_xll.ohTrigger(RecalcTrigger,Trigger3M)),NA())</f>
        <v>1.5976611918922107E-2</v>
      </c>
      <c r="L2567" s="44">
        <f>IFERROR(_xll.qlIndexFixing(Index6M,$H2567,TRUE,_xll.ohTrigger(RecalcTrigger,Trigger6M)),NA())</f>
        <v>1.6069671835778572E-2</v>
      </c>
      <c r="M2567" s="178">
        <f>IFERROR(_xll.qlIndexFixing(Index1Y,$H2567,TRUE,_xll.ohTrigger(RecalcTrigger,Trigger1Y)),NA())</f>
        <v>1.624975305413412E-2</v>
      </c>
      <c r="N2567" s="177">
        <f>IFERROR(_xll.qlIndexFixing(ONIndex1M,I2567,TRUE,_xll.ohTrigger(RecalcTrigger,Trigger1M)),NA())</f>
        <v>1.5474235080469301E-2</v>
      </c>
      <c r="O2567" s="44">
        <f>IFERROR(_xll.qlIndexFixing(ONIndex3M,I2567,TRUE,_xll.ohTrigger(RecalcTrigger,Trigger3M)),NA())</f>
        <v>1.5952804222020278E-2</v>
      </c>
      <c r="P2567" s="44">
        <f>IFERROR(_xll.qlIndexFixing(ONIndex6M,I2567,TRUE,_xll.ohTrigger(RecalcTrigger,Trigger6M)),NA())</f>
        <v>1.6021667041868914E-2</v>
      </c>
      <c r="Q2567" s="178">
        <f>IFERROR(_xll.qlIndexFixing(ONIndex1Y,I2567,TRUE,_xll.ohTrigger(RecalcTrigger,Trigger1Y)),NA())</f>
        <v>1.6152011785346421E-2</v>
      </c>
    </row>
    <row r="2568" spans="2:17" x14ac:dyDescent="0.2">
      <c r="B2568" s="39" t="s">
        <v>42</v>
      </c>
      <c r="D2568" s="42">
        <f>_xll.qlCalendarAdvance(Calendar,$D2567,B2568,"f",FALSE)</f>
        <v>57404</v>
      </c>
      <c r="E2568" s="172">
        <f>_xll.qlInterestRateIndexValueDate(IndexON,D2568)</f>
        <v>57404</v>
      </c>
      <c r="F2568" s="188">
        <f>IFERROR(_xll.qlIndexFixing(IndexON,D2568,TRUE,_xll.ohTrigger(RecalcTrigger,TriggerON)),NA())</f>
        <v>1.5254739908313608E-2</v>
      </c>
      <c r="H2568" s="42">
        <f>_xll.qlCalendarAdvance(Calendar,$H2567,B2568,"f",FALSE)</f>
        <v>57404</v>
      </c>
      <c r="I2568" s="172">
        <f>_xll.qlInterestRateIndexValueDate(Index1M,$H2568)</f>
        <v>57404</v>
      </c>
      <c r="J2568" s="177">
        <f>IFERROR(_xll.qlIndexFixing(Index1M,$H2568,TRUE,_xll.ohTrigger(RecalcTrigger,Trigger1M)),NA())</f>
        <v>1.5478407226668231E-2</v>
      </c>
      <c r="K2568" s="44">
        <f>IFERROR(_xll.qlIndexFixing(Index3M,H2568,TRUE,_xll.ohTrigger(RecalcTrigger,Trigger3M)),NA())</f>
        <v>1.59763975265035E-2</v>
      </c>
      <c r="L2568" s="44">
        <f>IFERROR(_xll.qlIndexFixing(Index6M,$H2568,TRUE,_xll.ohTrigger(RecalcTrigger,Trigger6M)),NA())</f>
        <v>1.6069411865154492E-2</v>
      </c>
      <c r="M2568" s="178">
        <f>IFERROR(_xll.qlIndexFixing(Index1Y,$H2568,TRUE,_xll.ohTrigger(RecalcTrigger,Trigger1Y)),NA())</f>
        <v>1.6248678889459134E-2</v>
      </c>
      <c r="N2568" s="177">
        <f>IFERROR(_xll.qlIndexFixing(ONIndex1M,I2568,TRUE,_xll.ohTrigger(RecalcTrigger,Trigger1M)),NA())</f>
        <v>1.5472467233507148E-2</v>
      </c>
      <c r="O2568" s="44">
        <f>IFERROR(_xll.qlIndexFixing(ONIndex3M,I2568,TRUE,_xll.ohTrigger(RecalcTrigger,Trigger3M)),NA())</f>
        <v>1.5951636515149081E-2</v>
      </c>
      <c r="P2568" s="44">
        <f>IFERROR(_xll.qlIndexFixing(ONIndex6M,I2568,TRUE,_xll.ohTrigger(RecalcTrigger,Trigger6M)),NA())</f>
        <v>1.6020308415732876E-2</v>
      </c>
      <c r="Q2568" s="178">
        <f>IFERROR(_xll.qlIndexFixing(ONIndex1Y,I2568,TRUE,_xll.ohTrigger(RecalcTrigger,Trigger1Y)),NA())</f>
        <v>1.6150404152130982E-2</v>
      </c>
    </row>
    <row r="2569" spans="2:17" x14ac:dyDescent="0.2">
      <c r="B2569" s="39" t="s">
        <v>42</v>
      </c>
      <c r="D2569" s="42">
        <f>_xll.qlCalendarAdvance(Calendar,$D2568,B2569,"f",FALSE)</f>
        <v>57411</v>
      </c>
      <c r="E2569" s="172">
        <f>_xll.qlInterestRateIndexValueDate(IndexON,D2569)</f>
        <v>57411</v>
      </c>
      <c r="F2569" s="188">
        <f>IFERROR(_xll.qlIndexFixing(IndexON,D2569,TRUE,_xll.ohTrigger(RecalcTrigger,TriggerON)),NA())</f>
        <v>1.5253425798954501E-2</v>
      </c>
      <c r="H2569" s="42">
        <f>_xll.qlCalendarAdvance(Calendar,$H2568,B2569,"f",FALSE)</f>
        <v>57411</v>
      </c>
      <c r="I2569" s="172">
        <f>_xll.qlInterestRateIndexValueDate(Index1M,$H2569)</f>
        <v>57411</v>
      </c>
      <c r="J2569" s="177">
        <f>IFERROR(_xll.qlIndexFixing(Index1M,$H2569,TRUE,_xll.ohTrigger(RecalcTrigger,Trigger1M)),NA())</f>
        <v>1.547733601166755E-2</v>
      </c>
      <c r="K2569" s="44">
        <f>IFERROR(_xll.qlIndexFixing(Index3M,H2569,TRUE,_xll.ohTrigger(RecalcTrigger,Trigger3M)),NA())</f>
        <v>1.5975372458357361E-2</v>
      </c>
      <c r="L2569" s="44">
        <f>IFERROR(_xll.qlIndexFixing(Index6M,$H2569,TRUE,_xll.ohTrigger(RecalcTrigger,Trigger6M)),NA())</f>
        <v>1.6068333120457409E-2</v>
      </c>
      <c r="M2569" s="178">
        <f>IFERROR(_xll.qlIndexFixing(Index1Y,$H2569,TRUE,_xll.ohTrigger(RecalcTrigger,Trigger1Y)),NA())</f>
        <v>1.6247626245851743E-2</v>
      </c>
      <c r="N2569" s="177">
        <f>IFERROR(_xll.qlIndexFixing(ONIndex1M,I2569,TRUE,_xll.ohTrigger(RecalcTrigger,Trigger1M)),NA())</f>
        <v>1.5470722776420587E-2</v>
      </c>
      <c r="O2569" s="44">
        <f>IFERROR(_xll.qlIndexFixing(ONIndex3M,I2569,TRUE,_xll.ohTrigger(RecalcTrigger,Trigger3M)),NA())</f>
        <v>1.595048836912194E-2</v>
      </c>
      <c r="P2569" s="44">
        <f>IFERROR(_xll.qlIndexFixing(ONIndex6M,I2569,TRUE,_xll.ohTrigger(RecalcTrigger,Trigger6M)),NA())</f>
        <v>1.6018970292360768E-2</v>
      </c>
      <c r="Q2569" s="178">
        <f>IFERROR(_xll.qlIndexFixing(ONIndex1Y,I2569,TRUE,_xll.ohTrigger(RecalcTrigger,Trigger1Y)),NA())</f>
        <v>1.6148817695498252E-2</v>
      </c>
    </row>
    <row r="2570" spans="2:17" x14ac:dyDescent="0.2">
      <c r="B2570" s="39" t="s">
        <v>42</v>
      </c>
      <c r="D2570" s="42">
        <f>_xll.qlCalendarAdvance(Calendar,$D2569,B2570,"f",FALSE)</f>
        <v>57418</v>
      </c>
      <c r="E2570" s="172">
        <f>_xll.qlInterestRateIndexValueDate(IndexON,D2570)</f>
        <v>57418</v>
      </c>
      <c r="F2570" s="188">
        <f>IFERROR(_xll.qlIndexFixing(IndexON,D2570,TRUE,_xll.ohTrigger(RecalcTrigger,TriggerON)),NA())</f>
        <v>1.5252132240662908E-2</v>
      </c>
      <c r="H2570" s="42">
        <f>_xll.qlCalendarAdvance(Calendar,$H2569,B2570,"f",FALSE)</f>
        <v>57418</v>
      </c>
      <c r="I2570" s="172">
        <f>_xll.qlInterestRateIndexValueDate(Index1M,$H2570)</f>
        <v>57418</v>
      </c>
      <c r="J2570" s="177">
        <f>IFERROR(_xll.qlIndexFixing(Index1M,$H2570,TRUE,_xll.ohTrigger(RecalcTrigger,Trigger1M)),NA())</f>
        <v>1.5475666145022052E-2</v>
      </c>
      <c r="K2570" s="44">
        <f>IFERROR(_xll.qlIndexFixing(Index3M,H2570,TRUE,_xll.ohTrigger(RecalcTrigger,Trigger3M)),NA())</f>
        <v>1.5974367029065847E-2</v>
      </c>
      <c r="L2570" s="44">
        <f>IFERROR(_xll.qlIndexFixing(Index6M,$H2570,TRUE,_xll.ohTrigger(RecalcTrigger,Trigger6M)),NA())</f>
        <v>1.6067275044220734E-2</v>
      </c>
      <c r="M2570" s="178">
        <f>IFERROR(_xll.qlIndexFixing(Index1Y,$H2570,TRUE,_xll.ohTrigger(RecalcTrigger,Trigger1Y)),NA())</f>
        <v>1.6246595123245777E-2</v>
      </c>
      <c r="N2570" s="177">
        <f>IFERROR(_xll.qlIndexFixing(ONIndex1M,I2570,TRUE,_xll.ohTrigger(RecalcTrigger,Trigger1M)),NA())</f>
        <v>1.5469001709533803E-2</v>
      </c>
      <c r="O2570" s="44">
        <f>IFERROR(_xll.qlIndexFixing(ONIndex3M,I2570,TRUE,_xll.ohTrigger(RecalcTrigger,Trigger3M)),NA())</f>
        <v>1.5949359783776762E-2</v>
      </c>
      <c r="P2570" s="44">
        <f>IFERROR(_xll.qlIndexFixing(ONIndex6M,I2570,TRUE,_xll.ohTrigger(RecalcTrigger,Trigger6M)),NA())</f>
        <v>1.6017652671833638E-2</v>
      </c>
      <c r="Q2570" s="178">
        <f>IFERROR(_xll.qlIndexFixing(ONIndex1Y,I2570,TRUE,_xll.ohTrigger(RecalcTrigger,Trigger1Y)),NA())</f>
        <v>1.614725241593451E-2</v>
      </c>
    </row>
    <row r="2571" spans="2:17" x14ac:dyDescent="0.2">
      <c r="B2571" s="39" t="s">
        <v>42</v>
      </c>
      <c r="D2571" s="42">
        <f>_xll.qlCalendarAdvance(Calendar,$D2570,B2571,"f",FALSE)</f>
        <v>57425</v>
      </c>
      <c r="E2571" s="172">
        <f>_xll.qlInterestRateIndexValueDate(IndexON,D2571)</f>
        <v>57425</v>
      </c>
      <c r="F2571" s="188">
        <f>IFERROR(_xll.qlIndexFixing(IndexON,D2571,TRUE,_xll.ohTrigger(RecalcTrigger,TriggerON)),NA())</f>
        <v>1.5250859233357783E-2</v>
      </c>
      <c r="H2571" s="42">
        <f>_xll.qlCalendarAdvance(Calendar,$H2570,B2571,"f",FALSE)</f>
        <v>57425</v>
      </c>
      <c r="I2571" s="172">
        <f>_xll.qlInterestRateIndexValueDate(Index1M,$H2571)</f>
        <v>57425</v>
      </c>
      <c r="J2571" s="177">
        <f>IFERROR(_xll.qlIndexFixing(Index1M,$H2571,TRUE,_xll.ohTrigger(RecalcTrigger,Trigger1M)),NA())</f>
        <v>1.5474232181963485E-2</v>
      </c>
      <c r="K2571" s="44">
        <f>IFERROR(_xll.qlIndexFixing(Index3M,H2571,TRUE,_xll.ohTrigger(RecalcTrigger,Trigger3M)),NA())</f>
        <v>1.5973381238614862E-2</v>
      </c>
      <c r="L2571" s="44">
        <f>IFERROR(_xll.qlIndexFixing(Index6M,$H2571,TRUE,_xll.ohTrigger(RecalcTrigger,Trigger6M)),NA())</f>
        <v>1.6066237636409231E-2</v>
      </c>
      <c r="M2571" s="178">
        <f>IFERROR(_xll.qlIndexFixing(Index1Y,$H2571,TRUE,_xll.ohTrigger(RecalcTrigger,Trigger1Y)),NA())</f>
        <v>1.6245585521575068E-2</v>
      </c>
      <c r="N2571" s="177">
        <f>IFERROR(_xll.qlIndexFixing(ONIndex1M,I2571,TRUE,_xll.ohTrigger(RecalcTrigger,Trigger1M)),NA())</f>
        <v>1.5467304032684703E-2</v>
      </c>
      <c r="O2571" s="44">
        <f>IFERROR(_xll.qlIndexFixing(ONIndex3M,I2571,TRUE,_xll.ohTrigger(RecalcTrigger,Trigger3M)),NA())</f>
        <v>1.5948250759113547E-2</v>
      </c>
      <c r="P2571" s="44">
        <f>IFERROR(_xll.qlIndexFixing(ONIndex6M,I2571,TRUE,_xll.ohTrigger(RecalcTrigger,Trigger6M)),NA())</f>
        <v>1.6016355553827299E-2</v>
      </c>
      <c r="Q2571" s="178">
        <f>IFERROR(_xll.qlIndexFixing(ONIndex1Y,I2571,TRUE,_xll.ohTrigger(RecalcTrigger,Trigger1Y)),NA())</f>
        <v>1.6145708313034524E-2</v>
      </c>
    </row>
    <row r="2572" spans="2:17" x14ac:dyDescent="0.2">
      <c r="B2572" s="39" t="s">
        <v>42</v>
      </c>
      <c r="D2572" s="42">
        <f>_xll.qlCalendarAdvance(Calendar,$D2571,B2572,"f",FALSE)</f>
        <v>57432</v>
      </c>
      <c r="E2572" s="172">
        <f>_xll.qlInterestRateIndexValueDate(IndexON,D2572)</f>
        <v>57432</v>
      </c>
      <c r="F2572" s="188">
        <f>IFERROR(_xll.qlIndexFixing(IndexON,D2572,TRUE,_xll.ohTrigger(RecalcTrigger,TriggerON)),NA())</f>
        <v>1.5249606776877034E-2</v>
      </c>
      <c r="H2572" s="42">
        <f>_xll.qlCalendarAdvance(Calendar,$H2571,B2572,"f",FALSE)</f>
        <v>57432</v>
      </c>
      <c r="I2572" s="172">
        <f>_xll.qlInterestRateIndexValueDate(Index1M,$H2572)</f>
        <v>57432</v>
      </c>
      <c r="J2572" s="177">
        <f>IFERROR(_xll.qlIndexFixing(Index1M,$H2572,TRUE,_xll.ohTrigger(RecalcTrigger,Trigger1M)),NA())</f>
        <v>1.5472396677714492E-2</v>
      </c>
      <c r="K2572" s="44">
        <f>IFERROR(_xll.qlIndexFixing(Index3M,H2572,TRUE,_xll.ohTrigger(RecalcTrigger,Trigger3M)),NA())</f>
        <v>1.5972415086990314E-2</v>
      </c>
      <c r="L2572" s="44">
        <f>IFERROR(_xll.qlIndexFixing(Index6M,$H2572,TRUE,_xll.ohTrigger(RecalcTrigger,Trigger6M)),NA())</f>
        <v>1.6065220896991625E-2</v>
      </c>
      <c r="M2572" s="178">
        <f>IFERROR(_xll.qlIndexFixing(Index1Y,$H2572,TRUE,_xll.ohTrigger(RecalcTrigger,Trigger1Y)),NA())</f>
        <v>1.6244597440775888E-2</v>
      </c>
      <c r="N2572" s="177">
        <f>IFERROR(_xll.qlIndexFixing(ONIndex1M,I2572,TRUE,_xll.ohTrigger(RecalcTrigger,Trigger1M)),NA())</f>
        <v>1.5465629745792242E-2</v>
      </c>
      <c r="O2572" s="44">
        <f>IFERROR(_xll.qlIndexFixing(ONIndex3M,I2572,TRUE,_xll.ohTrigger(RecalcTrigger,Trigger3M)),NA())</f>
        <v>1.5947161295132295E-2</v>
      </c>
      <c r="P2572" s="44">
        <f>IFERROR(_xll.qlIndexFixing(ONIndex6M,I2572,TRUE,_xll.ohTrigger(RecalcTrigger,Trigger6M)),NA())</f>
        <v>1.6015078938665939E-2</v>
      </c>
      <c r="Q2572" s="178">
        <f>IFERROR(_xll.qlIndexFixing(ONIndex1Y,I2572,TRUE,_xll.ohTrigger(RecalcTrigger,Trigger1Y)),NA())</f>
        <v>1.6144185386960386E-2</v>
      </c>
    </row>
    <row r="2573" spans="2:17" x14ac:dyDescent="0.2">
      <c r="B2573" s="39" t="s">
        <v>42</v>
      </c>
      <c r="D2573" s="42">
        <f>_xll.qlCalendarAdvance(Calendar,$D2572,B2573,"f",FALSE)</f>
        <v>57439</v>
      </c>
      <c r="E2573" s="172">
        <f>_xll.qlInterestRateIndexValueDate(IndexON,D2573)</f>
        <v>57439</v>
      </c>
      <c r="F2573" s="188">
        <f>IFERROR(_xll.qlIndexFixing(IndexON,D2573,TRUE,_xll.ohTrigger(RecalcTrigger,TriggerON)),NA())</f>
        <v>1.5248374871382753E-2</v>
      </c>
      <c r="H2573" s="42">
        <f>_xll.qlCalendarAdvance(Calendar,$H2572,B2573,"f",FALSE)</f>
        <v>57439</v>
      </c>
      <c r="I2573" s="172">
        <f>_xll.qlInterestRateIndexValueDate(Index1M,$H2573)</f>
        <v>57439</v>
      </c>
      <c r="J2573" s="177">
        <f>IFERROR(_xll.qlIndexFixing(Index1M,$H2573,TRUE,_xll.ohTrigger(RecalcTrigger,Trigger1M)),NA())</f>
        <v>1.5470150957857903E-2</v>
      </c>
      <c r="K2573" s="44">
        <f>IFERROR(_xll.qlIndexFixing(Index3M,H2573,TRUE,_xll.ohTrigger(RecalcTrigger,Trigger3M)),NA())</f>
        <v>1.5971183509845253E-2</v>
      </c>
      <c r="L2573" s="44">
        <f>IFERROR(_xll.qlIndexFixing(Index6M,$H2573,TRUE,_xll.ohTrigger(RecalcTrigger,Trigger6M)),NA())</f>
        <v>1.6063936285357312E-2</v>
      </c>
      <c r="M2573" s="178">
        <f>IFERROR(_xll.qlIndexFixing(Index1Y,$H2573,TRUE,_xll.ohTrigger(RecalcTrigger,Trigger1Y)),NA())</f>
        <v>1.6243630880785398E-2</v>
      </c>
      <c r="N2573" s="177">
        <f>IFERROR(_xll.qlIndexFixing(ONIndex1M,I2573,TRUE,_xll.ohTrigger(RecalcTrigger,Trigger1M)),NA())</f>
        <v>1.5463978848856419E-2</v>
      </c>
      <c r="O2573" s="44">
        <f>IFERROR(_xll.qlIndexFixing(ONIndex3M,I2573,TRUE,_xll.ohTrigger(RecalcTrigger,Trigger3M)),NA())</f>
        <v>1.5946091391833006E-2</v>
      </c>
      <c r="P2573" s="44">
        <f>IFERROR(_xll.qlIndexFixing(ONIndex6M,I2573,TRUE,_xll.ohTrigger(RecalcTrigger,Trigger6M)),NA())</f>
        <v>1.6013822826106416E-2</v>
      </c>
      <c r="Q2573" s="178">
        <f>IFERROR(_xll.qlIndexFixing(ONIndex1Y,I2573,TRUE,_xll.ohTrigger(RecalcTrigger,Trigger1Y)),NA())</f>
        <v>1.6142683637712096E-2</v>
      </c>
    </row>
    <row r="2574" spans="2:17" x14ac:dyDescent="0.2">
      <c r="B2574" s="39" t="s">
        <v>42</v>
      </c>
      <c r="D2574" s="42">
        <f>_xll.qlCalendarAdvance(Calendar,$D2573,B2574,"f",FALSE)</f>
        <v>57446</v>
      </c>
      <c r="E2574" s="172">
        <f>_xll.qlInterestRateIndexValueDate(IndexON,D2574)</f>
        <v>57446</v>
      </c>
      <c r="F2574" s="188">
        <f>IFERROR(_xll.qlIndexFixing(IndexON,D2574,TRUE,_xll.ohTrigger(RecalcTrigger,TriggerON)),NA())</f>
        <v>1.5247163517037032E-2</v>
      </c>
      <c r="H2574" s="42">
        <f>_xll.qlCalendarAdvance(Calendar,$H2573,B2574,"f",FALSE)</f>
        <v>57446</v>
      </c>
      <c r="I2574" s="172">
        <f>_xll.qlInterestRateIndexValueDate(Index1M,$H2574)</f>
        <v>57446</v>
      </c>
      <c r="J2574" s="177">
        <f>IFERROR(_xll.qlIndexFixing(Index1M,$H2574,TRUE,_xll.ohTrigger(RecalcTrigger,Trigger1M)),NA())</f>
        <v>1.5468569961059164E-2</v>
      </c>
      <c r="K2574" s="44">
        <f>IFERROR(_xll.qlIndexFixing(Index3M,H2574,TRUE,_xll.ohTrigger(RecalcTrigger,Trigger3M)),NA())</f>
        <v>1.5970255273594091E-2</v>
      </c>
      <c r="L2574" s="44">
        <f>IFERROR(_xll.qlIndexFixing(Index6M,$H2574,TRUE,_xll.ohTrigger(RecalcTrigger,Trigger6M)),NA())</f>
        <v>1.6062959449147988E-2</v>
      </c>
      <c r="M2574" s="178">
        <f>IFERROR(_xll.qlIndexFixing(Index1Y,$H2574,TRUE,_xll.ohTrigger(RecalcTrigger,Trigger1Y)),NA())</f>
        <v>1.6242685841542093E-2</v>
      </c>
      <c r="N2574" s="177">
        <f>IFERROR(_xll.qlIndexFixing(ONIndex1M,I2574,TRUE,_xll.ohTrigger(RecalcTrigger,Trigger1M)),NA())</f>
        <v>1.5462351342039327E-2</v>
      </c>
      <c r="O2574" s="44">
        <f>IFERROR(_xll.qlIndexFixing(ONIndex3M,I2574,TRUE,_xll.ohTrigger(RecalcTrigger,Trigger3M)),NA())</f>
        <v>1.5945041049296726E-2</v>
      </c>
      <c r="P2574" s="44">
        <f>IFERROR(_xll.qlIndexFixing(ONIndex6M,I2574,TRUE,_xll.ohTrigger(RecalcTrigger,Trigger6M)),NA())</f>
        <v>1.6012587216472918E-2</v>
      </c>
      <c r="Q2574" s="178">
        <f>IFERROR(_xll.qlIndexFixing(ONIndex1Y,I2574,TRUE,_xll.ohTrigger(RecalcTrigger,Trigger1Y)),NA())</f>
        <v>1.6141203065370702E-2</v>
      </c>
    </row>
    <row r="2575" spans="2:17" x14ac:dyDescent="0.2">
      <c r="B2575" s="39" t="s">
        <v>42</v>
      </c>
      <c r="D2575" s="42">
        <f>_xll.qlCalendarAdvance(Calendar,$D2574,B2575,"f",FALSE)</f>
        <v>57453</v>
      </c>
      <c r="E2575" s="172">
        <f>_xll.qlInterestRateIndexValueDate(IndexON,D2575)</f>
        <v>57453</v>
      </c>
      <c r="F2575" s="188">
        <f>IFERROR(_xll.qlIndexFixing(IndexON,D2575,TRUE,_xll.ohTrigger(RecalcTrigger,TriggerON)),NA())</f>
        <v>1.5245972713515688E-2</v>
      </c>
      <c r="H2575" s="42">
        <f>_xll.qlCalendarAdvance(Calendar,$H2574,B2575,"f",FALSE)</f>
        <v>57453</v>
      </c>
      <c r="I2575" s="172">
        <f>_xll.qlInterestRateIndexValueDate(Index1M,$H2575)</f>
        <v>57453</v>
      </c>
      <c r="J2575" s="177">
        <f>IFERROR(_xll.qlIndexFixing(Index1M,$H2575,TRUE,_xll.ohTrigger(RecalcTrigger,Trigger1M)),NA())</f>
        <v>1.546701238322353E-2</v>
      </c>
      <c r="K2575" s="44">
        <f>IFERROR(_xll.qlIndexFixing(Index3M,H2575,TRUE,_xll.ohTrigger(RecalcTrigger,Trigger3M)),NA())</f>
        <v>1.5969346675268236E-2</v>
      </c>
      <c r="L2575" s="44">
        <f>IFERROR(_xll.qlIndexFixing(Index6M,$H2575,TRUE,_xll.ohTrigger(RecalcTrigger,Trigger6M)),NA())</f>
        <v>1.6062003280333279E-2</v>
      </c>
      <c r="M2575" s="178">
        <f>IFERROR(_xll.qlIndexFixing(Index1Y,$H2575,TRUE,_xll.ohTrigger(RecalcTrigger,Trigger1Y)),NA())</f>
        <v>1.624176232298602E-2</v>
      </c>
      <c r="N2575" s="177">
        <f>IFERROR(_xll.qlIndexFixing(ONIndex1M,I2575,TRUE,_xll.ohTrigger(RecalcTrigger,Trigger1M)),NA())</f>
        <v>1.5460747225259919E-2</v>
      </c>
      <c r="O2575" s="44">
        <f>IFERROR(_xll.qlIndexFixing(ONIndex3M,I2575,TRUE,_xll.ohTrigger(RecalcTrigger,Trigger3M)),NA())</f>
        <v>1.5944010267361364E-2</v>
      </c>
      <c r="P2575" s="44">
        <f>IFERROR(_xll.qlIndexFixing(ONIndex6M,I2575,TRUE,_xll.ohTrigger(RecalcTrigger,Trigger6M)),NA())</f>
        <v>1.6011372109441258E-2</v>
      </c>
      <c r="Q2575" s="178">
        <f>IFERROR(_xll.qlIndexFixing(ONIndex1Y,I2575,TRUE,_xll.ohTrigger(RecalcTrigger,Trigger1Y)),NA())</f>
        <v>1.6139743669774109E-2</v>
      </c>
    </row>
    <row r="2576" spans="2:17" x14ac:dyDescent="0.2">
      <c r="B2576" s="39" t="s">
        <v>42</v>
      </c>
      <c r="D2576" s="42">
        <f>_xll.qlCalendarAdvance(Calendar,$D2575,B2576,"f",FALSE)</f>
        <v>57460</v>
      </c>
      <c r="E2576" s="172">
        <f>_xll.qlInterestRateIndexValueDate(IndexON,D2576)</f>
        <v>57460</v>
      </c>
      <c r="F2576" s="188">
        <f>IFERROR(_xll.qlIndexFixing(IndexON,D2576,TRUE,_xll.ohTrigger(RecalcTrigger,TriggerON)),NA())</f>
        <v>1.5244802460980811E-2</v>
      </c>
      <c r="H2576" s="42">
        <f>_xll.qlCalendarAdvance(Calendar,$H2575,B2576,"f",FALSE)</f>
        <v>57460</v>
      </c>
      <c r="I2576" s="172">
        <f>_xll.qlInterestRateIndexValueDate(Index1M,$H2576)</f>
        <v>57460</v>
      </c>
      <c r="J2576" s="177">
        <f>IFERROR(_xll.qlIndexFixing(Index1M,$H2576,TRUE,_xll.ohTrigger(RecalcTrigger,Trigger1M)),NA())</f>
        <v>1.5465478224348295E-2</v>
      </c>
      <c r="K2576" s="44">
        <f>IFERROR(_xll.qlIndexFixing(Index3M,H2576,TRUE,_xll.ohTrigger(RecalcTrigger,Trigger3M)),NA())</f>
        <v>1.5968457714853432E-2</v>
      </c>
      <c r="L2576" s="44">
        <f>IFERROR(_xll.qlIndexFixing(Index6M,$H2576,TRUE,_xll.ohTrigger(RecalcTrigger,Trigger6M)),NA())</f>
        <v>1.6061067778883956E-2</v>
      </c>
      <c r="M2576" s="178">
        <f>IFERROR(_xll.qlIndexFixing(Index1Y,$H2576,TRUE,_xll.ohTrigger(RecalcTrigger,Trigger1Y)),NA())</f>
        <v>1.6240860325058337E-2</v>
      </c>
      <c r="N2576" s="177">
        <f>IFERROR(_xll.qlIndexFixing(ONIndex1M,I2576,TRUE,_xll.ohTrigger(RecalcTrigger,Trigger1M)),NA())</f>
        <v>1.5459166498437149E-2</v>
      </c>
      <c r="O2576" s="44">
        <f>IFERROR(_xll.qlIndexFixing(ONIndex3M,I2576,TRUE,_xll.ohTrigger(RecalcTrigger,Trigger3M)),NA())</f>
        <v>1.5942999046107964E-2</v>
      </c>
      <c r="P2576" s="44">
        <f>IFERROR(_xll.qlIndexFixing(ONIndex6M,I2576,TRUE,_xll.ohTrigger(RecalcTrigger,Trigger6M)),NA())</f>
        <v>1.6010177505092482E-2</v>
      </c>
      <c r="Q2576" s="178">
        <f>IFERROR(_xll.qlIndexFixing(ONIndex1Y,I2576,TRUE,_xll.ohTrigger(RecalcTrigger,Trigger1Y)),NA())</f>
        <v>1.6138305451003365E-2</v>
      </c>
    </row>
    <row r="2577" spans="2:17" x14ac:dyDescent="0.2">
      <c r="B2577" s="39" t="s">
        <v>42</v>
      </c>
      <c r="D2577" s="42">
        <f>_xll.qlCalendarAdvance(Calendar,$D2576,B2577,"f",FALSE)</f>
        <v>57467</v>
      </c>
      <c r="E2577" s="172">
        <f>_xll.qlInterestRateIndexValueDate(IndexON,D2577)</f>
        <v>57467</v>
      </c>
      <c r="F2577" s="188">
        <f>IFERROR(_xll.qlIndexFixing(IndexON,D2577,TRUE,_xll.ohTrigger(RecalcTrigger,TriggerON)),NA())</f>
        <v>1.5243652759432402E-2</v>
      </c>
      <c r="H2577" s="42">
        <f>_xll.qlCalendarAdvance(Calendar,$H2576,B2577,"f",FALSE)</f>
        <v>57467</v>
      </c>
      <c r="I2577" s="172">
        <f>_xll.qlInterestRateIndexValueDate(Index1M,$H2577)</f>
        <v>57467</v>
      </c>
      <c r="J2577" s="177">
        <f>IFERROR(_xll.qlIndexFixing(Index1M,$H2577,TRUE,_xll.ohTrigger(RecalcTrigger,Trigger1M)),NA())</f>
        <v>1.546463289392163E-2</v>
      </c>
      <c r="K2577" s="44">
        <f>IFERROR(_xll.qlIndexFixing(Index3M,H2577,TRUE,_xll.ohTrigger(RecalcTrigger,Trigger3M)),NA())</f>
        <v>1.596787891075931E-2</v>
      </c>
      <c r="L2577" s="44">
        <f>IFERROR(_xll.qlIndexFixing(Index6M,$H2577,TRUE,_xll.ohTrigger(RecalcTrigger,Trigger6M)),NA())</f>
        <v>1.6060447224734254E-2</v>
      </c>
      <c r="M2577" s="178">
        <f>IFERROR(_xll.qlIndexFixing(Index1Y,$H2577,TRUE,_xll.ohTrigger(RecalcTrigger,Trigger1Y)),NA())</f>
        <v>1.623997984770198E-2</v>
      </c>
      <c r="N2577" s="177">
        <f>IFERROR(_xll.qlIndexFixing(ONIndex1M,I2577,TRUE,_xll.ohTrigger(RecalcTrigger,Trigger1M)),NA())</f>
        <v>1.545760916173311E-2</v>
      </c>
      <c r="O2577" s="44">
        <f>IFERROR(_xll.qlIndexFixing(ONIndex3M,I2577,TRUE,_xll.ohTrigger(RecalcTrigger,Trigger3M)),NA())</f>
        <v>1.5942007385617574E-2</v>
      </c>
      <c r="P2577" s="44">
        <f>IFERROR(_xll.qlIndexFixing(ONIndex6M,I2577,TRUE,_xll.ohTrigger(RecalcTrigger,Trigger6M)),NA())</f>
        <v>1.6009003403426592E-2</v>
      </c>
      <c r="Q2577" s="178">
        <f>IFERROR(_xll.qlIndexFixing(ONIndex1Y,I2577,TRUE,_xll.ohTrigger(RecalcTrigger,Trigger1Y)),NA())</f>
        <v>1.613688840905847E-2</v>
      </c>
    </row>
    <row r="2578" spans="2:17" x14ac:dyDescent="0.2">
      <c r="B2578" s="39" t="s">
        <v>42</v>
      </c>
      <c r="D2578" s="42">
        <f>_xll.qlCalendarAdvance(Calendar,$D2577,B2578,"f",FALSE)</f>
        <v>57474</v>
      </c>
      <c r="E2578" s="172">
        <f>_xll.qlInterestRateIndexValueDate(IndexON,D2578)</f>
        <v>57474</v>
      </c>
      <c r="F2578" s="188">
        <f>IFERROR(_xll.qlIndexFixing(IndexON,D2578,TRUE,_xll.ohTrigger(RecalcTrigger,TriggerON)),NA())</f>
        <v>1.5242523608951508E-2</v>
      </c>
      <c r="H2578" s="42">
        <f>_xll.qlCalendarAdvance(Calendar,$H2577,B2578,"f",FALSE)</f>
        <v>57474</v>
      </c>
      <c r="I2578" s="172">
        <f>_xll.qlInterestRateIndexValueDate(Index1M,$H2578)</f>
        <v>57474</v>
      </c>
      <c r="J2578" s="177">
        <f>IFERROR(_xll.qlIndexFixing(Index1M,$H2578,TRUE,_xll.ohTrigger(RecalcTrigger,Trigger1M)),NA())</f>
        <v>1.5463150402993734E-2</v>
      </c>
      <c r="K2578" s="44">
        <f>IFERROR(_xll.qlIndexFixing(Index3M,H2578,TRUE,_xll.ohTrigger(RecalcTrigger,Trigger3M)),NA())</f>
        <v>1.5967030591798253E-2</v>
      </c>
      <c r="L2578" s="44">
        <f>IFERROR(_xll.qlIndexFixing(Index6M,$H2578,TRUE,_xll.ohTrigger(RecalcTrigger,Trigger6M)),NA())</f>
        <v>1.6059554495041803E-2</v>
      </c>
      <c r="M2578" s="178">
        <f>IFERROR(_xll.qlIndexFixing(Index1Y,$H2578,TRUE,_xll.ohTrigger(RecalcTrigger,Trigger1Y)),NA())</f>
        <v>1.6239120890860992E-2</v>
      </c>
      <c r="N2578" s="177">
        <f>IFERROR(_xll.qlIndexFixing(ONIndex1M,I2578,TRUE,_xll.ohTrigger(RecalcTrigger,Trigger1M)),NA())</f>
        <v>1.5456075214985709E-2</v>
      </c>
      <c r="O2578" s="44">
        <f>IFERROR(_xll.qlIndexFixing(ONIndex3M,I2578,TRUE,_xll.ohTrigger(RecalcTrigger,Trigger3M)),NA())</f>
        <v>1.5941035285809146E-2</v>
      </c>
      <c r="P2578" s="44">
        <f>IFERROR(_xll.qlIndexFixing(ONIndex6M,I2578,TRUE,_xll.ohTrigger(RecalcTrigger,Trigger6M)),NA())</f>
        <v>1.6007849804686725E-2</v>
      </c>
      <c r="Q2578" s="178">
        <f>IFERROR(_xll.qlIndexFixing(ONIndex1Y,I2578,TRUE,_xll.ohTrigger(RecalcTrigger,Trigger1Y)),NA())</f>
        <v>1.6135492543939423E-2</v>
      </c>
    </row>
    <row r="2579" spans="2:17" x14ac:dyDescent="0.2">
      <c r="B2579" s="39" t="s">
        <v>42</v>
      </c>
      <c r="D2579" s="42">
        <f>_xll.qlCalendarAdvance(Calendar,$D2578,B2579,"f",FALSE)</f>
        <v>57481</v>
      </c>
      <c r="E2579" s="172">
        <f>_xll.qlInterestRateIndexValueDate(IndexON,D2579)</f>
        <v>57481</v>
      </c>
      <c r="F2579" s="188">
        <f>IFERROR(_xll.qlIndexFixing(IndexON,D2579,TRUE,_xll.ohTrigger(RecalcTrigger,TriggerON)),NA())</f>
        <v>1.524141500929499E-2</v>
      </c>
      <c r="H2579" s="42">
        <f>_xll.qlCalendarAdvance(Calendar,$H2578,B2579,"f",FALSE)</f>
        <v>57481</v>
      </c>
      <c r="I2579" s="172">
        <f>_xll.qlInterestRateIndexValueDate(Index1M,$H2579)</f>
        <v>57481</v>
      </c>
      <c r="J2579" s="177">
        <f>IFERROR(_xll.qlIndexFixing(Index1M,$H2579,TRUE,_xll.ohTrigger(RecalcTrigger,Trigger1M)),NA())</f>
        <v>1.5461691333989093E-2</v>
      </c>
      <c r="K2579" s="44">
        <f>IFERROR(_xll.qlIndexFixing(Index3M,H2579,TRUE,_xll.ohTrigger(RecalcTrigger,Trigger3M)),NA())</f>
        <v>1.5966201911569371E-2</v>
      </c>
      <c r="L2579" s="44">
        <f>IFERROR(_xll.qlIndexFixing(Index6M,$H2579,TRUE,_xll.ohTrigger(RecalcTrigger,Trigger6M)),NA())</f>
        <v>1.6058682433535788E-2</v>
      </c>
      <c r="M2579" s="178">
        <f>IFERROR(_xll.qlIndexFixing(Index1Y,$H2579,TRUE,_xll.ohTrigger(RecalcTrigger,Trigger1Y)),NA())</f>
        <v>1.6238283454480529E-2</v>
      </c>
      <c r="N2579" s="177">
        <f>IFERROR(_xll.qlIndexFixing(ONIndex1M,I2579,TRUE,_xll.ohTrigger(RecalcTrigger,Trigger1M)),NA())</f>
        <v>1.545456465835704E-2</v>
      </c>
      <c r="O2579" s="44">
        <f>IFERROR(_xll.qlIndexFixing(ONIndex3M,I2579,TRUE,_xll.ohTrigger(RecalcTrigger,Trigger3M)),NA())</f>
        <v>1.5940082746682682E-2</v>
      </c>
      <c r="P2579" s="44">
        <f>IFERROR(_xll.qlIndexFixing(ONIndex6M,I2579,TRUE,_xll.ohTrigger(RecalcTrigger,Trigger6M)),NA())</f>
        <v>1.6006716708548696E-2</v>
      </c>
      <c r="Q2579" s="178">
        <f>IFERROR(_xll.qlIndexFixing(ONIndex1Y,I2579,TRUE,_xll.ohTrigger(RecalcTrigger,Trigger1Y)),NA())</f>
        <v>1.6134117855565178E-2</v>
      </c>
    </row>
    <row r="2580" spans="2:17" x14ac:dyDescent="0.2">
      <c r="B2580" s="39" t="s">
        <v>42</v>
      </c>
      <c r="D2580" s="42">
        <f>_xll.qlCalendarAdvance(Calendar,$D2579,B2580,"f",FALSE)</f>
        <v>57488</v>
      </c>
      <c r="E2580" s="172">
        <f>_xll.qlInterestRateIndexValueDate(IndexON,D2580)</f>
        <v>57488</v>
      </c>
      <c r="F2580" s="188">
        <f>IFERROR(_xll.qlIndexFixing(IndexON,D2580,TRUE,_xll.ohTrigger(RecalcTrigger,TriggerON)),NA())</f>
        <v>1.5240326960543893E-2</v>
      </c>
      <c r="H2580" s="42">
        <f>_xll.qlCalendarAdvance(Calendar,$H2579,B2580,"f",FALSE)</f>
        <v>57488</v>
      </c>
      <c r="I2580" s="172">
        <f>_xll.qlInterestRateIndexValueDate(Index1M,$H2580)</f>
        <v>57488</v>
      </c>
      <c r="J2580" s="177">
        <f>IFERROR(_xll.qlIndexFixing(Index1M,$H2580,TRUE,_xll.ohTrigger(RecalcTrigger,Trigger1M)),NA())</f>
        <v>1.5460255686895429E-2</v>
      </c>
      <c r="K2580" s="44">
        <f>IFERROR(_xll.qlIndexFixing(Index3M,H2580,TRUE,_xll.ohTrigger(RecalcTrigger,Trigger3M)),NA())</f>
        <v>1.596539287005945E-2</v>
      </c>
      <c r="L2580" s="44">
        <f>IFERROR(_xll.qlIndexFixing(Index6M,$H2580,TRUE,_xll.ohTrigger(RecalcTrigger,Trigger6M)),NA())</f>
        <v>1.6057831040189784E-2</v>
      </c>
      <c r="M2580" s="178">
        <f>IFERROR(_xll.qlIndexFixing(Index1Y,$H2580,TRUE,_xll.ohTrigger(RecalcTrigger,Trigger1Y)),NA())</f>
        <v>1.6237467538507744E-2</v>
      </c>
      <c r="N2580" s="177">
        <f>IFERROR(_xll.qlIndexFixing(ONIndex1M,I2580,TRUE,_xll.ohTrigger(RecalcTrigger,Trigger1M)),NA())</f>
        <v>1.5453077491522915E-2</v>
      </c>
      <c r="O2580" s="44">
        <f>IFERROR(_xll.qlIndexFixing(ONIndex3M,I2580,TRUE,_xll.ohTrigger(RecalcTrigger,Trigger3M)),NA())</f>
        <v>1.5939149768157135E-2</v>
      </c>
      <c r="P2580" s="44">
        <f>IFERROR(_xll.qlIndexFixing(ONIndex6M,I2580,TRUE,_xll.ohTrigger(RecalcTrigger,Trigger6M)),NA())</f>
        <v>1.6005604115093552E-2</v>
      </c>
      <c r="Q2580" s="178">
        <f>IFERROR(_xll.qlIndexFixing(ONIndex1Y,I2580,TRUE,_xll.ohTrigger(RecalcTrigger,Trigger1Y)),NA())</f>
        <v>1.6132764344097827E-2</v>
      </c>
    </row>
    <row r="2581" spans="2:17" x14ac:dyDescent="0.2">
      <c r="B2581" s="39" t="s">
        <v>42</v>
      </c>
      <c r="D2581" s="42">
        <f>_xll.qlCalendarAdvance(Calendar,$D2580,B2581,"f",FALSE)</f>
        <v>57495</v>
      </c>
      <c r="E2581" s="172">
        <f>_xll.qlInterestRateIndexValueDate(IndexON,D2581)</f>
        <v>57495</v>
      </c>
      <c r="F2581" s="188">
        <f>IFERROR(_xll.qlIndexFixing(IndexON,D2581,TRUE,_xll.ohTrigger(RecalcTrigger,TriggerON)),NA())</f>
        <v>1.5239259462941357E-2</v>
      </c>
      <c r="H2581" s="42">
        <f>_xll.qlCalendarAdvance(Calendar,$H2580,B2581,"f",FALSE)</f>
        <v>57495</v>
      </c>
      <c r="I2581" s="172">
        <f>_xll.qlInterestRateIndexValueDate(Index1M,$H2581)</f>
        <v>57495</v>
      </c>
      <c r="J2581" s="177">
        <f>IFERROR(_xll.qlIndexFixing(Index1M,$H2581,TRUE,_xll.ohTrigger(RecalcTrigger,Trigger1M)),NA())</f>
        <v>1.5458158714018826E-2</v>
      </c>
      <c r="K2581" s="44">
        <f>IFERROR(_xll.qlIndexFixing(Index3M,H2581,TRUE,_xll.ohTrigger(RecalcTrigger,Trigger3M)),NA())</f>
        <v>1.5964603467257036E-2</v>
      </c>
      <c r="L2581" s="44">
        <f>IFERROR(_xll.qlIndexFixing(Index6M,$H2581,TRUE,_xll.ohTrigger(RecalcTrigger,Trigger6M)),NA())</f>
        <v>1.6057000314976477E-2</v>
      </c>
      <c r="M2581" s="178">
        <f>IFERROR(_xll.qlIndexFixing(Index1Y,$H2581,TRUE,_xll.ohTrigger(RecalcTrigger,Trigger1Y)),NA())</f>
        <v>1.6236673142890456E-2</v>
      </c>
      <c r="N2581" s="177">
        <f>IFERROR(_xll.qlIndexFixing(ONIndex1M,I2581,TRUE,_xll.ohTrigger(RecalcTrigger,Trigger1M)),NA())</f>
        <v>1.5451613714969614E-2</v>
      </c>
      <c r="O2581" s="44">
        <f>IFERROR(_xll.qlIndexFixing(ONIndex3M,I2581,TRUE,_xll.ohTrigger(RecalcTrigger,Trigger3M)),NA())</f>
        <v>1.5938236350475643E-2</v>
      </c>
      <c r="P2581" s="44">
        <f>IFERROR(_xll.qlIndexFixing(ONIndex6M,I2581,TRUE,_xll.ohTrigger(RecalcTrigger,Trigger6M)),NA())</f>
        <v>1.600451202440234E-2</v>
      </c>
      <c r="Q2581" s="178">
        <f>IFERROR(_xll.qlIndexFixing(ONIndex1Y,I2581,TRUE,_xll.ohTrigger(RecalcTrigger,Trigger1Y)),NA())</f>
        <v>1.6131432009456326E-2</v>
      </c>
    </row>
    <row r="2582" spans="2:17" x14ac:dyDescent="0.2">
      <c r="B2582" s="39" t="s">
        <v>42</v>
      </c>
      <c r="D2582" s="42">
        <f>_xll.qlCalendarAdvance(Calendar,$D2581,B2582,"f",FALSE)</f>
        <v>57502</v>
      </c>
      <c r="E2582" s="172">
        <f>_xll.qlInterestRateIndexValueDate(IndexON,D2582)</f>
        <v>57502</v>
      </c>
      <c r="F2582" s="188">
        <f>IFERROR(_xll.qlIndexFixing(IndexON,D2582,TRUE,_xll.ohTrigger(RecalcTrigger,TriggerON)),NA())</f>
        <v>1.5238212516163196E-2</v>
      </c>
      <c r="H2582" s="42">
        <f>_xll.qlCalendarAdvance(Calendar,$H2581,B2582,"f",FALSE)</f>
        <v>57502</v>
      </c>
      <c r="I2582" s="172">
        <f>_xll.qlInterestRateIndexValueDate(Index1M,$H2582)</f>
        <v>57502</v>
      </c>
      <c r="J2582" s="177">
        <f>IFERROR(_xll.qlIndexFixing(Index1M,$H2582,TRUE,_xll.ohTrigger(RecalcTrigger,Trigger1M)),NA())</f>
        <v>1.545676506870608E-2</v>
      </c>
      <c r="K2582" s="44">
        <f>IFERROR(_xll.qlIndexFixing(Index3M,H2582,TRUE,_xll.ohTrigger(RecalcTrigger,Trigger3M)),NA())</f>
        <v>1.5963833703149799E-2</v>
      </c>
      <c r="L2582" s="44">
        <f>IFERROR(_xll.qlIndexFixing(Index6M,$H2582,TRUE,_xll.ohTrigger(RecalcTrigger,Trigger6M)),NA())</f>
        <v>1.6055888783293747E-2</v>
      </c>
      <c r="M2582" s="178">
        <f>IFERROR(_xll.qlIndexFixing(Index1Y,$H2582,TRUE,_xll.ohTrigger(RecalcTrigger,Trigger1Y)),NA())</f>
        <v>1.6235900267578707E-2</v>
      </c>
      <c r="N2582" s="177">
        <f>IFERROR(_xll.qlIndexFixing(ONIndex1M,I2582,TRUE,_xll.ohTrigger(RecalcTrigger,Trigger1M)),NA())</f>
        <v>1.5450173328291905E-2</v>
      </c>
      <c r="O2582" s="44">
        <f>IFERROR(_xll.qlIndexFixing(ONIndex3M,I2582,TRUE,_xll.ohTrigger(RecalcTrigger,Trigger3M)),NA())</f>
        <v>1.5937342493476114E-2</v>
      </c>
      <c r="P2582" s="44">
        <f>IFERROR(_xll.qlIndexFixing(ONIndex6M,I2582,TRUE,_xll.ohTrigger(RecalcTrigger,Trigger6M)),NA())</f>
        <v>1.6003440436475058E-2</v>
      </c>
      <c r="Q2582" s="178">
        <f>IFERROR(_xll.qlIndexFixing(ONIndex1Y,I2582,TRUE,_xll.ohTrigger(RecalcTrigger,Trigger1Y)),NA())</f>
        <v>1.6130120851640672E-2</v>
      </c>
    </row>
    <row r="2583" spans="2:17" x14ac:dyDescent="0.2">
      <c r="B2583" s="39" t="s">
        <v>42</v>
      </c>
      <c r="D2583" s="42">
        <f>_xll.qlCalendarAdvance(Calendar,$D2582,B2583,"f",FALSE)</f>
        <v>57509</v>
      </c>
      <c r="E2583" s="172">
        <f>_xll.qlInterestRateIndexValueDate(IndexON,D2583)</f>
        <v>57509</v>
      </c>
      <c r="F2583" s="188">
        <f>IFERROR(_xll.qlIndexFixing(IndexON,D2583,TRUE,_xll.ohTrigger(RecalcTrigger,TriggerON)),NA())</f>
        <v>1.523718612045255E-2</v>
      </c>
      <c r="H2583" s="42">
        <f>_xll.qlCalendarAdvance(Calendar,$H2582,B2583,"f",FALSE)</f>
        <v>57509</v>
      </c>
      <c r="I2583" s="172">
        <f>_xll.qlInterestRateIndexValueDate(Index1M,$H2583)</f>
        <v>57509</v>
      </c>
      <c r="J2583" s="177">
        <f>IFERROR(_xll.qlIndexFixing(Index1M,$H2583,TRUE,_xll.ohTrigger(RecalcTrigger,Trigger1M)),NA())</f>
        <v>1.5455394842286196E-2</v>
      </c>
      <c r="K2583" s="44">
        <f>IFERROR(_xll.qlIndexFixing(Index3M,H2583,TRUE,_xll.ohTrigger(RecalcTrigger,Trigger3M)),NA())</f>
        <v>1.5963083577728045E-2</v>
      </c>
      <c r="L2583" s="44">
        <f>IFERROR(_xll.qlIndexFixing(Index6M,$H2583,TRUE,_xll.ohTrigger(RecalcTrigger,Trigger6M)),NA())</f>
        <v>1.6055097952631065E-2</v>
      </c>
      <c r="M2583" s="178">
        <f>IFERROR(_xll.qlIndexFixing(Index1Y,$H2583,TRUE,_xll.ohTrigger(RecalcTrigger,Trigger1Y)),NA())</f>
        <v>1.6235148912522979E-2</v>
      </c>
      <c r="N2583" s="177">
        <f>IFERROR(_xll.qlIndexFixing(ONIndex1M,I2583,TRUE,_xll.ohTrigger(RecalcTrigger,Trigger1M)),NA())</f>
        <v>1.5448756331651881E-2</v>
      </c>
      <c r="O2583" s="44">
        <f>IFERROR(_xll.qlIndexFixing(ONIndex3M,I2583,TRUE,_xll.ohTrigger(RecalcTrigger,Trigger3M)),NA())</f>
        <v>1.5936468196996456E-2</v>
      </c>
      <c r="P2583" s="44">
        <f>IFERROR(_xll.qlIndexFixing(ONIndex6M,I2583,TRUE,_xll.ohTrigger(RecalcTrigger,Trigger6M)),NA())</f>
        <v>1.6002389351230661E-2</v>
      </c>
      <c r="Q2583" s="178">
        <f>IFERROR(_xll.qlIndexFixing(ONIndex1Y,I2583,TRUE,_xll.ohTrigger(RecalcTrigger,Trigger1Y)),NA())</f>
        <v>1.6128830870488775E-2</v>
      </c>
    </row>
    <row r="2584" spans="2:17" x14ac:dyDescent="0.2">
      <c r="B2584" s="39" t="s">
        <v>42</v>
      </c>
      <c r="D2584" s="42">
        <f>_xll.qlCalendarAdvance(Calendar,$D2583,B2584,"f",FALSE)</f>
        <v>57516</v>
      </c>
      <c r="E2584" s="172">
        <f>_xll.qlInterestRateIndexValueDate(IndexON,D2584)</f>
        <v>57516</v>
      </c>
      <c r="F2584" s="188">
        <f>IFERROR(_xll.qlIndexFixing(IndexON,D2584,TRUE,_xll.ohTrigger(RecalcTrigger,TriggerON)),NA())</f>
        <v>1.523618027556628E-2</v>
      </c>
      <c r="H2584" s="42">
        <f>_xll.qlCalendarAdvance(Calendar,$H2583,B2584,"f",FALSE)</f>
        <v>57516</v>
      </c>
      <c r="I2584" s="172">
        <f>_xll.qlInterestRateIndexValueDate(Index1M,$H2584)</f>
        <v>57516</v>
      </c>
      <c r="J2584" s="177">
        <f>IFERROR(_xll.qlIndexFixing(Index1M,$H2584,TRUE,_xll.ohTrigger(RecalcTrigger,Trigger1M)),NA())</f>
        <v>1.5454048034759176E-2</v>
      </c>
      <c r="K2584" s="44">
        <f>IFERROR(_xll.qlIndexFixing(Index3M,H2584,TRUE,_xll.ohTrigger(RecalcTrigger,Trigger3M)),NA())</f>
        <v>1.5962353090979441E-2</v>
      </c>
      <c r="L2584" s="44">
        <f>IFERROR(_xll.qlIndexFixing(Index6M,$H2584,TRUE,_xll.ohTrigger(RecalcTrigger,Trigger6M)),NA())</f>
        <v>1.6054327789121192E-2</v>
      </c>
      <c r="M2584" s="178">
        <f>IFERROR(_xll.qlIndexFixing(Index1Y,$H2584,TRUE,_xll.ohTrigger(RecalcTrigger,Trigger1Y)),NA())</f>
        <v>1.6234419077675533E-2</v>
      </c>
      <c r="N2584" s="177">
        <f>IFERROR(_xll.qlIndexFixing(ONIndex1M,I2584,TRUE,_xll.ohTrigger(RecalcTrigger,Trigger1M)),NA())</f>
        <v>1.544736272504954E-2</v>
      </c>
      <c r="O2584" s="44">
        <f>IFERROR(_xll.qlIndexFixing(ONIndex3M,I2584,TRUE,_xll.ohTrigger(RecalcTrigger,Trigger3M)),NA())</f>
        <v>1.5935613461279807E-2</v>
      </c>
      <c r="P2584" s="44">
        <f>IFERROR(_xll.qlIndexFixing(ONIndex6M,I2584,TRUE,_xll.ohTrigger(RecalcTrigger,Trigger6M)),NA())</f>
        <v>1.6001358768669149E-2</v>
      </c>
      <c r="Q2584" s="178">
        <f>IFERROR(_xll.qlIndexFixing(ONIndex1Y,I2584,TRUE,_xll.ohTrigger(RecalcTrigger,Trigger1Y)),NA())</f>
        <v>1.6127562066243772E-2</v>
      </c>
    </row>
    <row r="2585" spans="2:17" x14ac:dyDescent="0.2">
      <c r="B2585" s="39" t="s">
        <v>42</v>
      </c>
      <c r="D2585" s="42">
        <f>_xll.qlCalendarAdvance(Calendar,$D2584,B2585,"f",FALSE)</f>
        <v>57523</v>
      </c>
      <c r="E2585" s="172">
        <f>_xll.qlInterestRateIndexValueDate(IndexON,D2585)</f>
        <v>57523</v>
      </c>
      <c r="F2585" s="188">
        <f>IFERROR(_xll.qlIndexFixing(IndexON,D2585,TRUE,_xll.ohTrigger(RecalcTrigger,TriggerON)),NA())</f>
        <v>1.523519498182857E-2</v>
      </c>
      <c r="H2585" s="42">
        <f>_xll.qlCalendarAdvance(Calendar,$H2584,B2585,"f",FALSE)</f>
        <v>57523</v>
      </c>
      <c r="I2585" s="172">
        <f>_xll.qlInterestRateIndexValueDate(Index1M,$H2585)</f>
        <v>57523</v>
      </c>
      <c r="J2585" s="177">
        <f>IFERROR(_xll.qlIndexFixing(Index1M,$H2585,TRUE,_xll.ohTrigger(RecalcTrigger,Trigger1M)),NA())</f>
        <v>1.545272464611421E-2</v>
      </c>
      <c r="K2585" s="44">
        <f>IFERROR(_xll.qlIndexFixing(Index3M,H2585,TRUE,_xll.ohTrigger(RecalcTrigger,Trigger3M)),NA())</f>
        <v>1.5961642242893419E-2</v>
      </c>
      <c r="L2585" s="44">
        <f>IFERROR(_xll.qlIndexFixing(Index6M,$H2585,TRUE,_xll.ohTrigger(RecalcTrigger,Trigger6M)),NA())</f>
        <v>1.6053578292739758E-2</v>
      </c>
      <c r="M2585" s="178">
        <f>IFERROR(_xll.qlIndexFixing(Index1Y,$H2585,TRUE,_xll.ohTrigger(RecalcTrigger,Trigger1Y)),NA())</f>
        <v>1.6233710762990183E-2</v>
      </c>
      <c r="N2585" s="177">
        <f>IFERROR(_xll.qlIndexFixing(ONIndex1M,I2585,TRUE,_xll.ohTrigger(RecalcTrigger,Trigger1M)),NA())</f>
        <v>1.5445992508565931E-2</v>
      </c>
      <c r="O2585" s="44">
        <f>IFERROR(_xll.qlIndexFixing(ONIndex3M,I2585,TRUE,_xll.ohTrigger(RecalcTrigger,Trigger3M)),NA())</f>
        <v>1.5934778286407214E-2</v>
      </c>
      <c r="P2585" s="44">
        <f>IFERROR(_xll.qlIndexFixing(ONIndex6M,I2585,TRUE,_xll.ohTrigger(RecalcTrigger,Trigger6M)),NA())</f>
        <v>1.6000348688871568E-2</v>
      </c>
      <c r="Q2585" s="178">
        <f>IFERROR(_xll.qlIndexFixing(ONIndex1Y,I2585,TRUE,_xll.ohTrigger(RecalcTrigger,Trigger1Y)),NA())</f>
        <v>1.6126314438905665E-2</v>
      </c>
    </row>
    <row r="2586" spans="2:17" x14ac:dyDescent="0.2">
      <c r="B2586" s="39" t="s">
        <v>42</v>
      </c>
      <c r="D2586" s="42">
        <f>_xll.qlCalendarAdvance(Calendar,$D2585,B2586,"f",FALSE)</f>
        <v>57530</v>
      </c>
      <c r="E2586" s="172">
        <f>_xll.qlInterestRateIndexValueDate(IndexON,D2586)</f>
        <v>57530</v>
      </c>
      <c r="F2586" s="188">
        <f>IFERROR(_xll.qlIndexFixing(IndexON,D2586,TRUE,_xll.ohTrigger(RecalcTrigger,TriggerON)),NA())</f>
        <v>1.5234230238915236E-2</v>
      </c>
      <c r="H2586" s="42">
        <f>_xll.qlCalendarAdvance(Calendar,$H2585,B2586,"f",FALSE)</f>
        <v>57530</v>
      </c>
      <c r="I2586" s="172">
        <f>_xll.qlInterestRateIndexValueDate(Index1M,$H2586)</f>
        <v>57530</v>
      </c>
      <c r="J2586" s="177">
        <f>IFERROR(_xll.qlIndexFixing(Index1M,$H2586,TRUE,_xll.ohTrigger(RecalcTrigger,Trigger1M)),NA())</f>
        <v>1.5452133663987495E-2</v>
      </c>
      <c r="K2586" s="44">
        <f>IFERROR(_xll.qlIndexFixing(Index3M,H2586,TRUE,_xll.ohTrigger(RecalcTrigger,Trigger3M)),NA())</f>
        <v>1.5960951033459406E-2</v>
      </c>
      <c r="L2586" s="44">
        <f>IFERROR(_xll.qlIndexFixing(Index6M,$H2586,TRUE,_xll.ohTrigger(RecalcTrigger,Trigger6M)),NA())</f>
        <v>1.6053156710034058E-2</v>
      </c>
      <c r="M2586" s="178">
        <f>IFERROR(_xll.qlIndexFixing(Index1Y,$H2586,TRUE,_xll.ohTrigger(RecalcTrigger,Trigger1Y)),NA())</f>
        <v>1.6233023968421856E-2</v>
      </c>
      <c r="N2586" s="177">
        <f>IFERROR(_xll.qlIndexFixing(ONIndex1M,I2586,TRUE,_xll.ohTrigger(RecalcTrigger,Trigger1M)),NA())</f>
        <v>1.544464568203896E-2</v>
      </c>
      <c r="O2586" s="44">
        <f>IFERROR(_xll.qlIndexFixing(ONIndex3M,I2586,TRUE,_xll.ohTrigger(RecalcTrigger,Trigger3M)),NA())</f>
        <v>1.5933962672135538E-2</v>
      </c>
      <c r="P2586" s="44">
        <f>IFERROR(_xll.qlIndexFixing(ONIndex6M,I2586,TRUE,_xll.ohTrigger(RecalcTrigger,Trigger6M)),NA())</f>
        <v>1.5999359111837919E-2</v>
      </c>
      <c r="Q2586" s="178">
        <f>IFERROR(_xll.qlIndexFixing(ONIndex1Y,I2586,TRUE,_xll.ohTrigger(RecalcTrigger,Trigger1Y)),NA())</f>
        <v>1.6125087988231313E-2</v>
      </c>
    </row>
    <row r="2587" spans="2:17" x14ac:dyDescent="0.2">
      <c r="B2587" s="39" t="s">
        <v>42</v>
      </c>
      <c r="D2587" s="42">
        <f>_xll.qlCalendarAdvance(Calendar,$D2586,B2587,"f",FALSE)</f>
        <v>57537</v>
      </c>
      <c r="E2587" s="172">
        <f>_xll.qlInterestRateIndexValueDate(IndexON,D2587)</f>
        <v>57537</v>
      </c>
      <c r="F2587" s="188">
        <f>IFERROR(_xll.qlIndexFixing(IndexON,D2587,TRUE,_xll.ohTrigger(RecalcTrigger,TriggerON)),NA())</f>
        <v>1.5233286047069416E-2</v>
      </c>
      <c r="H2587" s="42">
        <f>_xll.qlCalendarAdvance(Calendar,$H2586,B2587,"f",FALSE)</f>
        <v>57537</v>
      </c>
      <c r="I2587" s="172">
        <f>_xll.qlInterestRateIndexValueDate(Index1M,$H2587)</f>
        <v>57537</v>
      </c>
      <c r="J2587" s="177">
        <f>IFERROR(_xll.qlIndexFixing(Index1M,$H2587,TRUE,_xll.ohTrigger(RecalcTrigger,Trigger1M)),NA())</f>
        <v>1.5450861970027527E-2</v>
      </c>
      <c r="K2587" s="44">
        <f>IFERROR(_xll.qlIndexFixing(Index3M,H2587,TRUE,_xll.ohTrigger(RecalcTrigger,Trigger3M)),NA())</f>
        <v>1.5960279462666833E-2</v>
      </c>
      <c r="L2587" s="44">
        <f>IFERROR(_xll.qlIndexFixing(Index6M,$H2587,TRUE,_xll.ohTrigger(RecalcTrigger,Trigger6M)),NA())</f>
        <v>1.605244999310293E-2</v>
      </c>
      <c r="M2587" s="178">
        <f>IFERROR(_xll.qlIndexFixing(Index1Y,$H2587,TRUE,_xll.ohTrigger(RecalcTrigger,Trigger1Y)),NA())</f>
        <v>1.6232358693926807E-2</v>
      </c>
      <c r="N2587" s="177">
        <f>IFERROR(_xll.qlIndexFixing(ONIndex1M,I2587,TRUE,_xll.ohTrigger(RecalcTrigger,Trigger1M)),NA())</f>
        <v>1.5443322245387581E-2</v>
      </c>
      <c r="O2587" s="44">
        <f>IFERROR(_xll.qlIndexFixing(ONIndex3M,I2587,TRUE,_xll.ohTrigger(RecalcTrigger,Trigger3M)),NA())</f>
        <v>1.5933166618464778E-2</v>
      </c>
      <c r="P2587" s="44">
        <f>IFERROR(_xll.qlIndexFixing(ONIndex6M,I2587,TRUE,_xll.ohTrigger(RecalcTrigger,Trigger6M)),NA())</f>
        <v>1.5998390037406107E-2</v>
      </c>
      <c r="Q2587" s="178">
        <f>IFERROR(_xll.qlIndexFixing(ONIndex1Y,I2587,TRUE,_xll.ohTrigger(RecalcTrigger,Trigger1Y)),NA())</f>
        <v>1.6123882714382809E-2</v>
      </c>
    </row>
    <row r="2588" spans="2:17" x14ac:dyDescent="0.2">
      <c r="B2588" s="39" t="s">
        <v>42</v>
      </c>
      <c r="D2588" s="42">
        <f>_xll.qlCalendarAdvance(Calendar,$D2587,B2588,"f",FALSE)</f>
        <v>57544</v>
      </c>
      <c r="E2588" s="172">
        <f>_xll.qlInterestRateIndexValueDate(IndexON,D2588)</f>
        <v>57544</v>
      </c>
      <c r="F2588" s="188">
        <f>IFERROR(_xll.qlIndexFixing(IndexON,D2588,TRUE,_xll.ohTrigger(RecalcTrigger,TriggerON)),NA())</f>
        <v>1.5232362406129019E-2</v>
      </c>
      <c r="H2588" s="42">
        <f>_xll.qlCalendarAdvance(Calendar,$H2587,B2588,"f",FALSE)</f>
        <v>57544</v>
      </c>
      <c r="I2588" s="172">
        <f>_xll.qlInterestRateIndexValueDate(Index1M,$H2588)</f>
        <v>57544</v>
      </c>
      <c r="J2588" s="177">
        <f>IFERROR(_xll.qlIndexFixing(Index1M,$H2588,TRUE,_xll.ohTrigger(RecalcTrigger,Trigger1M)),NA())</f>
        <v>1.544961369791468E-2</v>
      </c>
      <c r="K2588" s="44">
        <f>IFERROR(_xll.qlIndexFixing(Index3M,H2588,TRUE,_xll.ohTrigger(RecalcTrigger,Trigger3M)),NA())</f>
        <v>1.5959627530506004E-2</v>
      </c>
      <c r="L2588" s="44">
        <f>IFERROR(_xll.qlIndexFixing(Index6M,$H2588,TRUE,_xll.ohTrigger(RecalcTrigger,Trigger6M)),NA())</f>
        <v>1.6051763944138441E-2</v>
      </c>
      <c r="M2588" s="178">
        <f>IFERROR(_xll.qlIndexFixing(Index1Y,$H2588,TRUE,_xll.ohTrigger(RecalcTrigger,Trigger1Y)),NA())</f>
        <v>1.6231714939463071E-2</v>
      </c>
      <c r="N2588" s="177">
        <f>IFERROR(_xll.qlIndexFixing(ONIndex1M,I2588,TRUE,_xll.ohTrigger(RecalcTrigger,Trigger1M)),NA())</f>
        <v>1.5442022199017025E-2</v>
      </c>
      <c r="O2588" s="44">
        <f>IFERROR(_xll.qlIndexFixing(ONIndex3M,I2588,TRUE,_xll.ohTrigger(RecalcTrigger,Trigger3M)),NA())</f>
        <v>1.5932390125557028E-2</v>
      </c>
      <c r="P2588" s="44">
        <f>IFERROR(_xll.qlIndexFixing(ONIndex6M,I2588,TRUE,_xll.ohTrigger(RecalcTrigger,Trigger6M)),NA())</f>
        <v>1.5997441465819273E-2</v>
      </c>
      <c r="Q2588" s="178">
        <f>IFERROR(_xll.qlIndexFixing(ONIndex1Y,I2588,TRUE,_xll.ohTrigger(RecalcTrigger,Trigger1Y)),NA())</f>
        <v>1.6122698617522246E-2</v>
      </c>
    </row>
    <row r="2589" spans="2:17" x14ac:dyDescent="0.2">
      <c r="B2589" s="39" t="s">
        <v>42</v>
      </c>
      <c r="D2589" s="42">
        <f>_xll.qlCalendarAdvance(Calendar,$D2588,B2589,"f",FALSE)</f>
        <v>57551</v>
      </c>
      <c r="E2589" s="172">
        <f>_xll.qlInterestRateIndexValueDate(IndexON,D2589)</f>
        <v>57551</v>
      </c>
      <c r="F2589" s="188">
        <f>IFERROR(_xll.qlIndexFixing(IndexON,D2589,TRUE,_xll.ohTrigger(RecalcTrigger,TriggerON)),NA())</f>
        <v>1.5231459316094043E-2</v>
      </c>
      <c r="H2589" s="42">
        <f>_xll.qlCalendarAdvance(Calendar,$H2588,B2589,"f",FALSE)</f>
        <v>57551</v>
      </c>
      <c r="I2589" s="172">
        <f>_xll.qlInterestRateIndexValueDate(Index1M,$H2589)</f>
        <v>57551</v>
      </c>
      <c r="J2589" s="177">
        <f>IFERROR(_xll.qlIndexFixing(Index1M,$H2589,TRUE,_xll.ohTrigger(RecalcTrigger,Trigger1M)),NA())</f>
        <v>1.5448630359408164E-2</v>
      </c>
      <c r="K2589" s="44">
        <f>IFERROR(_xll.qlIndexFixing(Index3M,H2589,TRUE,_xll.ohTrigger(RecalcTrigger,Trigger3M)),NA())</f>
        <v>1.5958995236968112E-2</v>
      </c>
      <c r="L2589" s="44">
        <f>IFERROR(_xll.qlIndexFixing(Index6M,$H2589,TRUE,_xll.ohTrigger(RecalcTrigger,Trigger6M)),NA())</f>
        <v>1.6051098563119457E-2</v>
      </c>
      <c r="M2589" s="178">
        <f>IFERROR(_xll.qlIndexFixing(Index1Y,$H2589,TRUE,_xll.ohTrigger(RecalcTrigger,Trigger1Y)),NA())</f>
        <v>1.6231092704989347E-2</v>
      </c>
      <c r="N2589" s="177">
        <f>IFERROR(_xll.qlIndexFixing(ONIndex1M,I2589,TRUE,_xll.ohTrigger(RecalcTrigger,Trigger1M)),NA())</f>
        <v>1.5440745542441014E-2</v>
      </c>
      <c r="O2589" s="44">
        <f>IFERROR(_xll.qlIndexFixing(ONIndex3M,I2589,TRUE,_xll.ohTrigger(RecalcTrigger,Trigger3M)),NA())</f>
        <v>1.5931633193331241E-2</v>
      </c>
      <c r="P2589" s="44">
        <f>IFERROR(_xll.qlIndexFixing(ONIndex6M,I2589,TRUE,_xll.ohTrigger(RecalcTrigger,Trigger6M)),NA())</f>
        <v>1.5996513396834278E-2</v>
      </c>
      <c r="Q2589" s="178">
        <f>IFERROR(_xll.qlIndexFixing(ONIndex1Y,I2589,TRUE,_xll.ohTrigger(RecalcTrigger,Trigger1Y)),NA())</f>
        <v>1.6121535697244394E-2</v>
      </c>
    </row>
    <row r="2590" spans="2:17" x14ac:dyDescent="0.2">
      <c r="B2590" s="39" t="s">
        <v>42</v>
      </c>
      <c r="D2590" s="42">
        <f>_xll.qlCalendarAdvance(Calendar,$D2589,B2590,"f",FALSE)</f>
        <v>57558</v>
      </c>
      <c r="E2590" s="172">
        <f>_xll.qlInterestRateIndexValueDate(IndexON,D2590)</f>
        <v>57558</v>
      </c>
      <c r="F2590" s="188">
        <f>IFERROR(_xll.qlIndexFixing(IndexON,D2590,TRUE,_xll.ohTrigger(RecalcTrigger,TriggerON)),NA())</f>
        <v>1.5230576777126581E-2</v>
      </c>
      <c r="H2590" s="42">
        <f>_xll.qlCalendarAdvance(Calendar,$H2589,B2590,"f",FALSE)</f>
        <v>57558</v>
      </c>
      <c r="I2590" s="172">
        <f>_xll.qlInterestRateIndexValueDate(Index1M,$H2590)</f>
        <v>57558</v>
      </c>
      <c r="J2590" s="177">
        <f>IFERROR(_xll.qlIndexFixing(Index1M,$H2590,TRUE,_xll.ohTrigger(RecalcTrigger,Trigger1M)),NA())</f>
        <v>1.5447187419188602E-2</v>
      </c>
      <c r="K2590" s="44">
        <f>IFERROR(_xll.qlIndexFixing(Index3M,H2590,TRUE,_xll.ohTrigger(RecalcTrigger,Trigger3M)),NA())</f>
        <v>1.5958382582043469E-2</v>
      </c>
      <c r="L2590" s="44">
        <f>IFERROR(_xll.qlIndexFixing(Index6M,$H2590,TRUE,_xll.ohTrigger(RecalcTrigger,Trigger6M)),NA())</f>
        <v>1.6050453850024394E-2</v>
      </c>
      <c r="M2590" s="178">
        <f>IFERROR(_xll.qlIndexFixing(Index1Y,$H2590,TRUE,_xll.ohTrigger(RecalcTrigger,Trigger1Y)),NA())</f>
        <v>1.6230491990466556E-2</v>
      </c>
      <c r="N2590" s="177">
        <f>IFERROR(_xll.qlIndexFixing(ONIndex1M,I2590,TRUE,_xll.ohTrigger(RecalcTrigger,Trigger1M)),NA())</f>
        <v>1.5439492275983735E-2</v>
      </c>
      <c r="O2590" s="44">
        <f>IFERROR(_xll.qlIndexFixing(ONIndex3M,I2590,TRUE,_xll.ohTrigger(RecalcTrigger,Trigger3M)),NA())</f>
        <v>1.5930895821868463E-2</v>
      </c>
      <c r="P2590" s="44">
        <f>IFERROR(_xll.qlIndexFixing(ONIndex6M,I2590,TRUE,_xll.ohTrigger(RecalcTrigger,Trigger6M)),NA())</f>
        <v>1.5995605830613213E-2</v>
      </c>
      <c r="Q2590" s="178">
        <f>IFERROR(_xll.qlIndexFixing(ONIndex1Y,I2590,TRUE,_xll.ohTrigger(RecalcTrigger,Trigger1Y)),NA())</f>
        <v>1.6120393953873435E-2</v>
      </c>
    </row>
    <row r="2591" spans="2:17" x14ac:dyDescent="0.2">
      <c r="B2591" s="39" t="s">
        <v>42</v>
      </c>
      <c r="D2591" s="42">
        <f>_xll.qlCalendarAdvance(Calendar,$D2590,B2591,"f",FALSE)</f>
        <v>57565</v>
      </c>
      <c r="E2591" s="172">
        <f>_xll.qlInterestRateIndexValueDate(IndexON,D2591)</f>
        <v>57565</v>
      </c>
      <c r="F2591" s="188">
        <f>IFERROR(_xll.qlIndexFixing(IndexON,D2591,TRUE,_xll.ohTrigger(RecalcTrigger,TriggerON)),NA())</f>
        <v>1.5229714789064541E-2</v>
      </c>
      <c r="H2591" s="42">
        <f>_xll.qlCalendarAdvance(Calendar,$H2590,B2591,"f",FALSE)</f>
        <v>57565</v>
      </c>
      <c r="I2591" s="172">
        <f>_xll.qlInterestRateIndexValueDate(Index1M,$H2591)</f>
        <v>57565</v>
      </c>
      <c r="J2591" s="177">
        <f>IFERROR(_xll.qlIndexFixing(Index1M,$H2591,TRUE,_xll.ohTrigger(RecalcTrigger,Trigger1M)),NA())</f>
        <v>1.5446009412555721E-2</v>
      </c>
      <c r="K2591" s="44">
        <f>IFERROR(_xll.qlIndexFixing(Index3M,H2591,TRUE,_xll.ohTrigger(RecalcTrigger,Trigger3M)),NA())</f>
        <v>1.5957789565721504E-2</v>
      </c>
      <c r="L2591" s="44">
        <f>IFERROR(_xll.qlIndexFixing(Index6M,$H2591,TRUE,_xll.ohTrigger(RecalcTrigger,Trigger6M)),NA())</f>
        <v>1.6049829804833864E-2</v>
      </c>
      <c r="M2591" s="178">
        <f>IFERROR(_xll.qlIndexFixing(Index1Y,$H2591,TRUE,_xll.ohTrigger(RecalcTrigger,Trigger1Y)),NA())</f>
        <v>1.6229912795856505E-2</v>
      </c>
      <c r="N2591" s="177">
        <f>IFERROR(_xll.qlIndexFixing(ONIndex1M,I2591,TRUE,_xll.ohTrigger(RecalcTrigger,Trigger1M)),NA())</f>
        <v>1.5438262399483094E-2</v>
      </c>
      <c r="O2591" s="44">
        <f>IFERROR(_xll.qlIndexFixing(ONIndex3M,I2591,TRUE,_xll.ohTrigger(RecalcTrigger,Trigger3M)),NA())</f>
        <v>1.5930178010925555E-2</v>
      </c>
      <c r="P2591" s="44">
        <f>IFERROR(_xll.qlIndexFixing(ONIndex6M,I2591,TRUE,_xll.ohTrigger(RecalcTrigger,Trigger6M)),NA())</f>
        <v>1.599471876715608E-2</v>
      </c>
      <c r="Q2591" s="178">
        <f>IFERROR(_xll.qlIndexFixing(ONIndex1Y,I2591,TRUE,_xll.ohTrigger(RecalcTrigger,Trigger1Y)),NA())</f>
        <v>1.6119273387409372E-2</v>
      </c>
    </row>
    <row r="2592" spans="2:17" x14ac:dyDescent="0.2">
      <c r="B2592" s="39" t="s">
        <v>42</v>
      </c>
      <c r="D2592" s="42">
        <f>_xll.qlCalendarAdvance(Calendar,$D2591,B2592,"f",FALSE)</f>
        <v>57572</v>
      </c>
      <c r="E2592" s="172">
        <f>_xll.qlInterestRateIndexValueDate(IndexON,D2592)</f>
        <v>57572</v>
      </c>
      <c r="F2592" s="188">
        <f>IFERROR(_xll.qlIndexFixing(IndexON,D2592,TRUE,_xll.ohTrigger(RecalcTrigger,TriggerON)),NA())</f>
        <v>1.522887335198897E-2</v>
      </c>
      <c r="H2592" s="42">
        <f>_xll.qlCalendarAdvance(Calendar,$H2591,B2592,"f",FALSE)</f>
        <v>57572</v>
      </c>
      <c r="I2592" s="172">
        <f>_xll.qlInterestRateIndexValueDate(Index1M,$H2592)</f>
        <v>57572</v>
      </c>
      <c r="J2592" s="177">
        <f>IFERROR(_xll.qlIndexFixing(Index1M,$H2592,TRUE,_xll.ohTrigger(RecalcTrigger,Trigger1M)),NA())</f>
        <v>1.5444854827740492E-2</v>
      </c>
      <c r="K2592" s="44">
        <f>IFERROR(_xll.qlIndexFixing(Index3M,H2592,TRUE,_xll.ohTrigger(RecalcTrigger,Trigger3M)),NA())</f>
        <v>1.5957216187996049E-2</v>
      </c>
      <c r="L2592" s="44">
        <f>IFERROR(_xll.qlIndexFixing(Index6M,$H2592,TRUE,_xll.ohTrigger(RecalcTrigger,Trigger6M)),NA())</f>
        <v>1.6049226427529373E-2</v>
      </c>
      <c r="M2592" s="178">
        <f>IFERROR(_xll.qlIndexFixing(Index1Y,$H2592,TRUE,_xll.ohTrigger(RecalcTrigger,Trigger1Y)),NA())</f>
        <v>1.6229355121121891E-2</v>
      </c>
      <c r="N2592" s="177">
        <f>IFERROR(_xll.qlIndexFixing(ONIndex1M,I2592,TRUE,_xll.ohTrigger(RecalcTrigger,Trigger1M)),NA())</f>
        <v>1.5437055913101183E-2</v>
      </c>
      <c r="O2592" s="44">
        <f>IFERROR(_xll.qlIndexFixing(ONIndex3M,I2592,TRUE,_xll.ohTrigger(RecalcTrigger,Trigger3M)),NA())</f>
        <v>1.592947976090775E-2</v>
      </c>
      <c r="P2592" s="44">
        <f>IFERROR(_xll.qlIndexFixing(ONIndex6M,I2592,TRUE,_xll.ohTrigger(RecalcTrigger,Trigger6M)),NA())</f>
        <v>1.5993852206381831E-2</v>
      </c>
      <c r="Q2592" s="178">
        <f>IFERROR(_xll.qlIndexFixing(ONIndex1Y,I2592,TRUE,_xll.ohTrigger(RecalcTrigger,Trigger1Y)),NA())</f>
        <v>1.6118173997690111E-2</v>
      </c>
    </row>
    <row r="2593" spans="2:17" x14ac:dyDescent="0.2">
      <c r="B2593" s="39" t="s">
        <v>42</v>
      </c>
      <c r="D2593" s="42">
        <f>_xll.qlCalendarAdvance(Calendar,$D2592,B2593,"f",FALSE)</f>
        <v>57579</v>
      </c>
      <c r="E2593" s="172">
        <f>_xll.qlInterestRateIndexValueDate(IndexON,D2593)</f>
        <v>57579</v>
      </c>
      <c r="F2593" s="188">
        <f>IFERROR(_xll.qlIndexFixing(IndexON,D2593,TRUE,_xll.ohTrigger(RecalcTrigger,TriggerON)),NA())</f>
        <v>1.5228052465980912E-2</v>
      </c>
      <c r="H2593" s="42">
        <f>_xll.qlCalendarAdvance(Calendar,$H2592,B2593,"f",FALSE)</f>
        <v>57579</v>
      </c>
      <c r="I2593" s="172">
        <f>_xll.qlInterestRateIndexValueDate(Index1M,$H2593)</f>
        <v>57579</v>
      </c>
      <c r="J2593" s="177">
        <f>IFERROR(_xll.qlIndexFixing(Index1M,$H2593,TRUE,_xll.ohTrigger(RecalcTrigger,Trigger1M)),NA())</f>
        <v>1.5443723664730633E-2</v>
      </c>
      <c r="K2593" s="44">
        <f>IFERROR(_xll.qlIndexFixing(Index3M,H2593,TRUE,_xll.ohTrigger(RecalcTrigger,Trigger3M)),NA())</f>
        <v>1.5956662448856532E-2</v>
      </c>
      <c r="L2593" s="44">
        <f>IFERROR(_xll.qlIndexFixing(Index6M,$H2593,TRUE,_xll.ohTrigger(RecalcTrigger,Trigger6M)),NA())</f>
        <v>1.6048643718091539E-2</v>
      </c>
      <c r="M2593" s="178">
        <f>IFERROR(_xll.qlIndexFixing(Index1Y,$H2593,TRUE,_xll.ohTrigger(RecalcTrigger,Trigger1Y)),NA())</f>
        <v>1.6228818966227632E-2</v>
      </c>
      <c r="N2593" s="177">
        <f>IFERROR(_xll.qlIndexFixing(ONIndex1M,I2593,TRUE,_xll.ohTrigger(RecalcTrigger,Trigger1M)),NA())</f>
        <v>1.5435872816756957E-2</v>
      </c>
      <c r="O2593" s="44">
        <f>IFERROR(_xll.qlIndexFixing(ONIndex3M,I2593,TRUE,_xll.ohTrigger(RecalcTrigger,Trigger3M)),NA())</f>
        <v>1.5928801071490861E-2</v>
      </c>
      <c r="P2593" s="44">
        <f>IFERROR(_xll.qlIndexFixing(ONIndex6M,I2593,TRUE,_xll.ohTrigger(RecalcTrigger,Trigger6M)),NA())</f>
        <v>1.5993006148371514E-2</v>
      </c>
      <c r="Q2593" s="178">
        <f>IFERROR(_xll.qlIndexFixing(ONIndex1Y,I2593,TRUE,_xll.ohTrigger(RecalcTrigger,Trigger1Y)),NA())</f>
        <v>1.6117095784796698E-2</v>
      </c>
    </row>
    <row r="2594" spans="2:17" x14ac:dyDescent="0.2">
      <c r="B2594" s="39" t="s">
        <v>42</v>
      </c>
      <c r="D2594" s="42">
        <f>_xll.qlCalendarAdvance(Calendar,$D2593,B2594,"f",FALSE)</f>
        <v>57586</v>
      </c>
      <c r="E2594" s="172">
        <f>_xll.qlInterestRateIndexValueDate(IndexON,D2594)</f>
        <v>57586</v>
      </c>
      <c r="F2594" s="188">
        <f>IFERROR(_xll.qlIndexFixing(IndexON,D2594,TRUE,_xll.ohTrigger(RecalcTrigger,TriggerON)),NA())</f>
        <v>1.5227252130716185E-2</v>
      </c>
      <c r="H2594" s="42">
        <f>_xll.qlCalendarAdvance(Calendar,$H2593,B2594,"f",FALSE)</f>
        <v>57586</v>
      </c>
      <c r="I2594" s="172">
        <f>_xll.qlInterestRateIndexValueDate(Index1M,$H2594)</f>
        <v>57586</v>
      </c>
      <c r="J2594" s="177">
        <f>IFERROR(_xll.qlIndexFixing(Index1M,$H2594,TRUE,_xll.ohTrigger(RecalcTrigger,Trigger1M)),NA())</f>
        <v>1.5441867996799846E-2</v>
      </c>
      <c r="K2594" s="44">
        <f>IFERROR(_xll.qlIndexFixing(Index3M,H2594,TRUE,_xll.ohTrigger(RecalcTrigger,Trigger3M)),NA())</f>
        <v>1.5956128348295025E-2</v>
      </c>
      <c r="L2594" s="44">
        <f>IFERROR(_xll.qlIndexFixing(Index6M,$H2594,TRUE,_xll.ohTrigger(RecalcTrigger,Trigger6M)),NA())</f>
        <v>1.6047762842500979E-2</v>
      </c>
      <c r="M2594" s="178">
        <f>IFERROR(_xll.qlIndexFixing(Index1Y,$H2594,TRUE,_xll.ohTrigger(RecalcTrigger,Trigger1Y)),NA())</f>
        <v>1.6228304331139531E-2</v>
      </c>
      <c r="N2594" s="177">
        <f>IFERROR(_xll.qlIndexFixing(ONIndex1M,I2594,TRUE,_xll.ohTrigger(RecalcTrigger,Trigger1M)),NA())</f>
        <v>1.5434713110369369E-2</v>
      </c>
      <c r="O2594" s="44">
        <f>IFERROR(_xll.qlIndexFixing(ONIndex3M,I2594,TRUE,_xll.ohTrigger(RecalcTrigger,Trigger3M)),NA())</f>
        <v>1.5928141942674889E-2</v>
      </c>
      <c r="P2594" s="44">
        <f>IFERROR(_xll.qlIndexFixing(ONIndex6M,I2594,TRUE,_xll.ohTrigger(RecalcTrigger,Trigger6M)),NA())</f>
        <v>1.5992180592963035E-2</v>
      </c>
      <c r="Q2594" s="178">
        <f>IFERROR(_xll.qlIndexFixing(ONIndex1Y,I2594,TRUE,_xll.ohTrigger(RecalcTrigger,Trigger1Y)),NA())</f>
        <v>1.6116038748648087E-2</v>
      </c>
    </row>
    <row r="2595" spans="2:17" x14ac:dyDescent="0.2">
      <c r="B2595" s="39" t="s">
        <v>42</v>
      </c>
      <c r="D2595" s="42">
        <f>_xll.qlCalendarAdvance(Calendar,$D2594,B2595,"f",FALSE)</f>
        <v>57593</v>
      </c>
      <c r="E2595" s="172">
        <f>_xll.qlInterestRateIndexValueDate(IndexON,D2595)</f>
        <v>57593</v>
      </c>
      <c r="F2595" s="188">
        <f>IFERROR(_xll.qlIndexFixing(IndexON,D2595,TRUE,_xll.ohTrigger(RecalcTrigger,TriggerON)),NA())</f>
        <v>1.5226472346518971E-2</v>
      </c>
      <c r="H2595" s="42">
        <f>_xll.qlCalendarAdvance(Calendar,$H2594,B2595,"f",FALSE)</f>
        <v>57593</v>
      </c>
      <c r="I2595" s="172">
        <f>_xll.qlInterestRateIndexValueDate(Index1M,$H2595)</f>
        <v>57593</v>
      </c>
      <c r="J2595" s="177">
        <f>IFERROR(_xll.qlIndexFixing(Index1M,$H2595,TRUE,_xll.ohTrigger(RecalcTrigger,Trigger1M)),NA())</f>
        <v>1.5440778796581012E-2</v>
      </c>
      <c r="K2595" s="44">
        <f>IFERROR(_xll.qlIndexFixing(Index3M,H2595,TRUE,_xll.ohTrigger(RecalcTrigger,Trigger3M)),NA())</f>
        <v>1.5955298654579054E-2</v>
      </c>
      <c r="L2595" s="44">
        <f>IFERROR(_xll.qlIndexFixing(Index6M,$H2595,TRUE,_xll.ohTrigger(RecalcTrigger,Trigger6M)),NA())</f>
        <v>1.6046579887522949E-2</v>
      </c>
      <c r="M2595" s="178">
        <f>IFERROR(_xll.qlIndexFixing(Index1Y,$H2595,TRUE,_xll.ohTrigger(RecalcTrigger,Trigger1Y)),NA())</f>
        <v>1.6227811215825172E-2</v>
      </c>
      <c r="N2595" s="177">
        <f>IFERROR(_xll.qlIndexFixing(ONIndex1M,I2595,TRUE,_xll.ohTrigger(RecalcTrigger,Trigger1M)),NA())</f>
        <v>1.5433576793938419E-2</v>
      </c>
      <c r="O2595" s="44">
        <f>IFERROR(_xll.qlIndexFixing(ONIndex3M,I2595,TRUE,_xll.ohTrigger(RecalcTrigger,Trigger3M)),NA())</f>
        <v>1.5927502374459834E-2</v>
      </c>
      <c r="P2595" s="44">
        <f>IFERROR(_xll.qlIndexFixing(ONIndex6M,I2595,TRUE,_xll.ohTrigger(RecalcTrigger,Trigger6M)),NA())</f>
        <v>1.5991375540399533E-2</v>
      </c>
      <c r="Q2595" s="178">
        <f>IFERROR(_xll.qlIndexFixing(ONIndex1Y,I2595,TRUE,_xll.ohTrigger(RecalcTrigger,Trigger1Y)),NA())</f>
        <v>1.6115002889325325E-2</v>
      </c>
    </row>
    <row r="2596" spans="2:17" x14ac:dyDescent="0.2">
      <c r="B2596" s="39" t="s">
        <v>42</v>
      </c>
      <c r="D2596" s="42">
        <f>_xll.qlCalendarAdvance(Calendar,$D2595,B2596,"f",FALSE)</f>
        <v>57600</v>
      </c>
      <c r="E2596" s="172">
        <f>_xll.qlInterestRateIndexValueDate(IndexON,D2596)</f>
        <v>57600</v>
      </c>
      <c r="F2596" s="188">
        <f>IFERROR(_xll.qlIndexFixing(IndexON,D2596,TRUE,_xll.ohTrigger(RecalcTrigger,TriggerON)),NA())</f>
        <v>1.5225713113308226E-2</v>
      </c>
      <c r="H2596" s="42">
        <f>_xll.qlCalendarAdvance(Calendar,$H2595,B2596,"f",FALSE)</f>
        <v>57600</v>
      </c>
      <c r="I2596" s="172">
        <f>_xll.qlInterestRateIndexValueDate(Index1M,$H2596)</f>
        <v>57600</v>
      </c>
      <c r="J2596" s="177">
        <f>IFERROR(_xll.qlIndexFixing(Index1M,$H2596,TRUE,_xll.ohTrigger(RecalcTrigger,Trigger1M)),NA())</f>
        <v>1.543971301516589E-2</v>
      </c>
      <c r="K2596" s="44">
        <f>IFERROR(_xll.qlIndexFixing(Index3M,H2596,TRUE,_xll.ohTrigger(RecalcTrigger,Trigger3M)),NA())</f>
        <v>1.5954802450044766E-2</v>
      </c>
      <c r="L2596" s="44">
        <f>IFERROR(_xll.qlIndexFixing(Index6M,$H2596,TRUE,_xll.ohTrigger(RecalcTrigger,Trigger6M)),NA())</f>
        <v>1.604605482174774E-2</v>
      </c>
      <c r="M2596" s="178">
        <f>IFERROR(_xll.qlIndexFixing(Index1Y,$H2596,TRUE,_xll.ohTrigger(RecalcTrigger,Trigger1Y)),NA())</f>
        <v>1.6227339620253023E-2</v>
      </c>
      <c r="N2596" s="177">
        <f>IFERROR(_xll.qlIndexFixing(ONIndex1M,I2596,TRUE,_xll.ohTrigger(RecalcTrigger,Trigger1M)),NA())</f>
        <v>1.5432463867707247E-2</v>
      </c>
      <c r="O2596" s="44">
        <f>IFERROR(_xll.qlIndexFixing(ONIndex3M,I2596,TRUE,_xll.ohTrigger(RecalcTrigger,Trigger3M)),NA())</f>
        <v>1.5926882367169881E-2</v>
      </c>
      <c r="P2596" s="44">
        <f>IFERROR(_xll.qlIndexFixing(ONIndex6M,I2596,TRUE,_xll.ohTrigger(RecalcTrigger,Trigger6M)),NA())</f>
        <v>1.5990590990518916E-2</v>
      </c>
      <c r="Q2596" s="178">
        <f>IFERROR(_xll.qlIndexFixing(ONIndex1Y,I2596,TRUE,_xll.ohTrigger(RecalcTrigger,Trigger1Y)),NA())</f>
        <v>1.6113988206909458E-2</v>
      </c>
    </row>
    <row r="2597" spans="2:17" x14ac:dyDescent="0.2">
      <c r="B2597" s="39" t="s">
        <v>42</v>
      </c>
      <c r="D2597" s="42">
        <f>_xll.qlCalendarAdvance(Calendar,$D2596,B2597,"f",FALSE)</f>
        <v>57607</v>
      </c>
      <c r="E2597" s="172">
        <f>_xll.qlInterestRateIndexValueDate(IndexON,D2597)</f>
        <v>57607</v>
      </c>
      <c r="F2597" s="188">
        <f>IFERROR(_xll.qlIndexFixing(IndexON,D2597,TRUE,_xll.ohTrigger(RecalcTrigger,TriggerON)),NA())</f>
        <v>1.5224974431083949E-2</v>
      </c>
      <c r="H2597" s="42">
        <f>_xll.qlCalendarAdvance(Calendar,$H2596,B2597,"f",FALSE)</f>
        <v>57607</v>
      </c>
      <c r="I2597" s="172">
        <f>_xll.qlInterestRateIndexValueDate(Index1M,$H2597)</f>
        <v>57607</v>
      </c>
      <c r="J2597" s="177">
        <f>IFERROR(_xll.qlIndexFixing(Index1M,$H2597,TRUE,_xll.ohTrigger(RecalcTrigger,Trigger1M)),NA())</f>
        <v>1.5438670652551778E-2</v>
      </c>
      <c r="K2597" s="44">
        <f>IFERROR(_xll.qlIndexFixing(Index3M,H2597,TRUE,_xll.ohTrigger(RecalcTrigger,Trigger3M)),NA())</f>
        <v>1.5954325883209563E-2</v>
      </c>
      <c r="L2597" s="44">
        <f>IFERROR(_xll.qlIndexFixing(Index6M,$H2597,TRUE,_xll.ohTrigger(RecalcTrigger,Trigger6M)),NA())</f>
        <v>1.6045550421056935E-2</v>
      </c>
      <c r="M2597" s="178">
        <f>IFERROR(_xll.qlIndexFixing(Index1Y,$H2597,TRUE,_xll.ohTrigger(RecalcTrigger,Trigger1Y)),NA())</f>
        <v>1.6226889544393108E-2</v>
      </c>
      <c r="N2597" s="177">
        <f>IFERROR(_xll.qlIndexFixing(ONIndex1M,I2597,TRUE,_xll.ohTrigger(RecalcTrigger,Trigger1M)),NA())</f>
        <v>1.5431374331351666E-2</v>
      </c>
      <c r="O2597" s="44">
        <f>IFERROR(_xll.qlIndexFixing(ONIndex3M,I2597,TRUE,_xll.ohTrigger(RecalcTrigger,Trigger3M)),NA())</f>
        <v>1.5926281920480845E-2</v>
      </c>
      <c r="P2597" s="44">
        <f>IFERROR(_xll.qlIndexFixing(ONIndex6M,I2597,TRUE,_xll.ohTrigger(RecalcTrigger,Trigger6M)),NA())</f>
        <v>1.598982694340223E-2</v>
      </c>
      <c r="Q2597" s="178">
        <f>IFERROR(_xll.qlIndexFixing(ONIndex1Y,I2597,TRUE,_xll.ohTrigger(RecalcTrigger,Trigger1Y)),NA())</f>
        <v>1.6112994701238392E-2</v>
      </c>
    </row>
    <row r="2598" spans="2:17" x14ac:dyDescent="0.2">
      <c r="B2598" s="39" t="s">
        <v>42</v>
      </c>
      <c r="D2598" s="42">
        <f>_xll.qlCalendarAdvance(Calendar,$D2597,B2598,"f",FALSE)</f>
        <v>57614</v>
      </c>
      <c r="E2598" s="172">
        <f>_xll.qlInterestRateIndexValueDate(IndexON,D2598)</f>
        <v>57614</v>
      </c>
      <c r="F2598" s="188">
        <f>IFERROR(_xll.qlIndexFixing(IndexON,D2598,TRUE,_xll.ohTrigger(RecalcTrigger,TriggerON)),NA())</f>
        <v>1.5224256299765093E-2</v>
      </c>
      <c r="H2598" s="42">
        <f>_xll.qlCalendarAdvance(Calendar,$H2597,B2598,"f",FALSE)</f>
        <v>57614</v>
      </c>
      <c r="I2598" s="172">
        <f>_xll.qlInterestRateIndexValueDate(Index1M,$H2598)</f>
        <v>57614</v>
      </c>
      <c r="J2598" s="177">
        <f>IFERROR(_xll.qlIndexFixing(Index1M,$H2598,TRUE,_xll.ohTrigger(RecalcTrigger,Trigger1M)),NA())</f>
        <v>1.5437651708730571E-2</v>
      </c>
      <c r="K2598" s="44">
        <f>IFERROR(_xll.qlIndexFixing(Index3M,H2598,TRUE,_xll.ohTrigger(RecalcTrigger,Trigger3M)),NA())</f>
        <v>1.5954188331679338E-2</v>
      </c>
      <c r="L2598" s="44">
        <f>IFERROR(_xll.qlIndexFixing(Index6M,$H2598,TRUE,_xll.ohTrigger(RecalcTrigger,Trigger6M)),NA())</f>
        <v>1.6045066685434865E-2</v>
      </c>
      <c r="M2598" s="178">
        <f>IFERROR(_xll.qlIndexFixing(Index1Y,$H2598,TRUE,_xll.ohTrigger(RecalcTrigger,Trigger1Y)),NA())</f>
        <v>1.6226460988216784E-2</v>
      </c>
      <c r="N2598" s="177">
        <f>IFERROR(_xll.qlIndexFixing(ONIndex1M,I2598,TRUE,_xll.ohTrigger(RecalcTrigger,Trigger1M)),NA())</f>
        <v>1.5430308184952723E-2</v>
      </c>
      <c r="O2598" s="44">
        <f>IFERROR(_xll.qlIndexFixing(ONIndex3M,I2598,TRUE,_xll.ohTrigger(RecalcTrigger,Trigger3M)),NA())</f>
        <v>1.5925701034392725E-2</v>
      </c>
      <c r="P2598" s="44">
        <f>IFERROR(_xll.qlIndexFixing(ONIndex6M,I2598,TRUE,_xll.ohTrigger(RecalcTrigger,Trigger6M)),NA())</f>
        <v>1.5989083398887383E-2</v>
      </c>
      <c r="Q2598" s="178">
        <f>IFERROR(_xll.qlIndexFixing(ONIndex1Y,I2598,TRUE,_xll.ohTrigger(RecalcTrigger,Trigger1Y)),NA())</f>
        <v>1.6112022372393175E-2</v>
      </c>
    </row>
    <row r="2599" spans="2:17" x14ac:dyDescent="0.2">
      <c r="B2599" s="39" t="s">
        <v>42</v>
      </c>
      <c r="D2599" s="42">
        <f>_xll.qlCalendarAdvance(Calendar,$D2598,B2599,"f",FALSE)</f>
        <v>57621</v>
      </c>
      <c r="E2599" s="172">
        <f>_xll.qlInterestRateIndexValueDate(IndexON,D2599)</f>
        <v>57621</v>
      </c>
      <c r="F2599" s="188">
        <f>IFERROR(_xll.qlIndexFixing(IndexON,D2599,TRUE,_xll.ohTrigger(RecalcTrigger,TriggerON)),NA())</f>
        <v>1.5223558719432706E-2</v>
      </c>
      <c r="H2599" s="42">
        <f>_xll.qlCalendarAdvance(Calendar,$H2598,B2599,"f",FALSE)</f>
        <v>57621</v>
      </c>
      <c r="I2599" s="172">
        <f>_xll.qlInterestRateIndexValueDate(Index1M,$H2599)</f>
        <v>57621</v>
      </c>
      <c r="J2599" s="177">
        <f>IFERROR(_xll.qlIndexFixing(Index1M,$H2599,TRUE,_xll.ohTrigger(RecalcTrigger,Trigger1M)),NA())</f>
        <v>1.5437428544181484E-2</v>
      </c>
      <c r="K2599" s="44">
        <f>IFERROR(_xll.qlIndexFixing(Index3M,H2599,TRUE,_xll.ohTrigger(RecalcTrigger,Trigger3M)),NA())</f>
        <v>1.5953752423897762E-2</v>
      </c>
      <c r="L2599" s="44">
        <f>IFERROR(_xll.qlIndexFixing(Index6M,$H2599,TRUE,_xll.ohTrigger(RecalcTrigger,Trigger6M)),NA())</f>
        <v>1.6044929423207833E-2</v>
      </c>
      <c r="M2599" s="178">
        <f>IFERROR(_xll.qlIndexFixing(Index1Y,$H2599,TRUE,_xll.ohTrigger(RecalcTrigger,Trigger1Y)),NA())</f>
        <v>1.6226053951697184E-2</v>
      </c>
      <c r="N2599" s="177">
        <f>IFERROR(_xll.qlIndexFixing(ONIndex1M,I2599,TRUE,_xll.ohTrigger(RecalcTrigger,Trigger1M)),NA())</f>
        <v>1.5429265428753558E-2</v>
      </c>
      <c r="O2599" s="44">
        <f>IFERROR(_xll.qlIndexFixing(ONIndex3M,I2599,TRUE,_xll.ohTrigger(RecalcTrigger,Trigger3M)),NA())</f>
        <v>1.5925139709148661E-2</v>
      </c>
      <c r="P2599" s="44">
        <f>IFERROR(_xll.qlIndexFixing(ONIndex6M,I2599,TRUE,_xll.ohTrigger(RecalcTrigger,Trigger6M)),NA())</f>
        <v>1.5988360357136466E-2</v>
      </c>
      <c r="Q2599" s="178">
        <f>IFERROR(_xll.qlIndexFixing(ONIndex1Y,I2599,TRUE,_xll.ohTrigger(RecalcTrigger,Trigger1Y)),NA())</f>
        <v>1.6111071220373807E-2</v>
      </c>
    </row>
    <row r="2600" spans="2:17" x14ac:dyDescent="0.2">
      <c r="B2600" s="39" t="s">
        <v>42</v>
      </c>
      <c r="D2600" s="42">
        <f>_xll.qlCalendarAdvance(Calendar,$D2599,B2600,"f",FALSE)</f>
        <v>57628</v>
      </c>
      <c r="E2600" s="172">
        <f>_xll.qlInterestRateIndexValueDate(IndexON,D2600)</f>
        <v>57628</v>
      </c>
      <c r="F2600" s="188">
        <f>IFERROR(_xll.qlIndexFixing(IndexON,D2600,TRUE,_xll.ohTrigger(RecalcTrigger,TriggerON)),NA())</f>
        <v>1.5222881690086787E-2</v>
      </c>
      <c r="H2600" s="42">
        <f>_xll.qlCalendarAdvance(Calendar,$H2599,B2600,"f",FALSE)</f>
        <v>57628</v>
      </c>
      <c r="I2600" s="172">
        <f>_xll.qlInterestRateIndexValueDate(Index1M,$H2600)</f>
        <v>57628</v>
      </c>
      <c r="J2600" s="177">
        <f>IFERROR(_xll.qlIndexFixing(Index1M,$H2600,TRUE,_xll.ohTrigger(RecalcTrigger,Trigger1M)),NA())</f>
        <v>1.5436461333612744E-2</v>
      </c>
      <c r="K2600" s="44">
        <f>IFERROR(_xll.qlIndexFixing(Index3M,H2600,TRUE,_xll.ohTrigger(RecalcTrigger,Trigger3M)),NA())</f>
        <v>1.5953336154650152E-2</v>
      </c>
      <c r="L2600" s="44">
        <f>IFERROR(_xll.qlIndexFixing(Index6M,$H2600,TRUE,_xll.ohTrigger(RecalcTrigger,Trigger6M)),NA())</f>
        <v>1.604448847444739E-2</v>
      </c>
      <c r="M2600" s="178">
        <f>IFERROR(_xll.qlIndexFixing(Index1Y,$H2600,TRUE,_xll.ohTrigger(RecalcTrigger,Trigger1Y)),NA())</f>
        <v>1.6225668434808105E-2</v>
      </c>
      <c r="N2600" s="177">
        <f>IFERROR(_xll.qlIndexFixing(ONIndex1M,I2600,TRUE,_xll.ohTrigger(RecalcTrigger,Trigger1M)),NA())</f>
        <v>1.5428246062511031E-2</v>
      </c>
      <c r="O2600" s="44">
        <f>IFERROR(_xll.qlIndexFixing(ONIndex3M,I2600,TRUE,_xll.ohTrigger(RecalcTrigger,Trigger3M)),NA())</f>
        <v>1.5924597944505514E-2</v>
      </c>
      <c r="P2600" s="44">
        <f>IFERROR(_xll.qlIndexFixing(ONIndex6M,I2600,TRUE,_xll.ohTrigger(RecalcTrigger,Trigger6M)),NA())</f>
        <v>1.5987657818149481E-2</v>
      </c>
      <c r="Q2600" s="178">
        <f>IFERROR(_xll.qlIndexFixing(ONIndex1Y,I2600,TRUE,_xll.ohTrigger(RecalcTrigger,Trigger1Y)),NA())</f>
        <v>1.6110141245180287E-2</v>
      </c>
    </row>
    <row r="2601" spans="2:17" x14ac:dyDescent="0.2">
      <c r="B2601" s="39" t="s">
        <v>42</v>
      </c>
      <c r="D2601" s="42">
        <f>_xll.qlCalendarAdvance(Calendar,$D2600,B2601,"f",FALSE)</f>
        <v>57635</v>
      </c>
      <c r="E2601" s="172">
        <f>_xll.qlInterestRateIndexValueDate(IndexON,D2601)</f>
        <v>57635</v>
      </c>
      <c r="F2601" s="188">
        <f>IFERROR(_xll.qlIndexFixing(IndexON,D2601,TRUE,_xll.ohTrigger(RecalcTrigger,TriggerON)),NA())</f>
        <v>1.522222521164629E-2</v>
      </c>
      <c r="H2601" s="42">
        <f>_xll.qlCalendarAdvance(Calendar,$H2600,B2601,"f",FALSE)</f>
        <v>57635</v>
      </c>
      <c r="I2601" s="172">
        <f>_xll.qlInterestRateIndexValueDate(Index1M,$H2601)</f>
        <v>57635</v>
      </c>
      <c r="J2601" s="177">
        <f>IFERROR(_xll.qlIndexFixing(Index1M,$H2601,TRUE,_xll.ohTrigger(RecalcTrigger,Trigger1M)),NA())</f>
        <v>1.5435517544797798E-2</v>
      </c>
      <c r="K2601" s="44">
        <f>IFERROR(_xll.qlIndexFixing(Index3M,H2601,TRUE,_xll.ohTrigger(RecalcTrigger,Trigger3M)),NA())</f>
        <v>1.5952939523933864E-2</v>
      </c>
      <c r="L2601" s="44">
        <f>IFERROR(_xll.qlIndexFixing(Index6M,$H2601,TRUE,_xll.ohTrigger(RecalcTrigger,Trigger6M)),NA())</f>
        <v>1.6044068191617973E-2</v>
      </c>
      <c r="M2601" s="178">
        <f>IFERROR(_xll.qlIndexFixing(Index1Y,$H2601,TRUE,_xll.ohTrigger(RecalcTrigger,Trigger1Y)),NA())</f>
        <v>1.6225304437525123E-2</v>
      </c>
      <c r="N2601" s="177">
        <f>IFERROR(_xll.qlIndexFixing(ONIndex1M,I2601,TRUE,_xll.ohTrigger(RecalcTrigger,Trigger1M)),NA())</f>
        <v>1.5427250086225142E-2</v>
      </c>
      <c r="O2601" s="44">
        <f>IFERROR(_xll.qlIndexFixing(ONIndex3M,I2601,TRUE,_xll.ohTrigger(RecalcTrigger,Trigger3M)),NA())</f>
        <v>1.592407574054433E-2</v>
      </c>
      <c r="P2601" s="44">
        <f>IFERROR(_xll.qlIndexFixing(ONIndex6M,I2601,TRUE,_xll.ohTrigger(RecalcTrigger,Trigger6M)),NA())</f>
        <v>1.5986975781926427E-2</v>
      </c>
      <c r="Q2601" s="178">
        <f>IFERROR(_xll.qlIndexFixing(ONIndex1Y,I2601,TRUE,_xll.ohTrigger(RecalcTrigger,Trigger1Y)),NA())</f>
        <v>1.610923244673157E-2</v>
      </c>
    </row>
    <row r="2602" spans="2:17" x14ac:dyDescent="0.2">
      <c r="B2602" s="39" t="s">
        <v>42</v>
      </c>
      <c r="D2602" s="42">
        <f>_xll.qlCalendarAdvance(Calendar,$D2601,B2602,"f",FALSE)</f>
        <v>57642</v>
      </c>
      <c r="E2602" s="172">
        <f>_xll.qlInterestRateIndexValueDate(IndexON,D2602)</f>
        <v>57642</v>
      </c>
      <c r="F2602" s="188">
        <f>IFERROR(_xll.qlIndexFixing(IndexON,D2602,TRUE,_xll.ohTrigger(RecalcTrigger,TriggerON)),NA())</f>
        <v>1.5221589284192261E-2</v>
      </c>
      <c r="H2602" s="42">
        <f>_xll.qlCalendarAdvance(Calendar,$H2601,B2602,"f",FALSE)</f>
        <v>57642</v>
      </c>
      <c r="I2602" s="172">
        <f>_xll.qlInterestRateIndexValueDate(Index1M,$H2602)</f>
        <v>57642</v>
      </c>
      <c r="J2602" s="177">
        <f>IFERROR(_xll.qlIndexFixing(Index1M,$H2602,TRUE,_xll.ohTrigger(RecalcTrigger,Trigger1M)),NA())</f>
        <v>1.5434597177726826E-2</v>
      </c>
      <c r="K2602" s="44">
        <f>IFERROR(_xll.qlIndexFixing(Index3M,H2602,TRUE,_xll.ohTrigger(RecalcTrigger,Trigger3M)),NA())</f>
        <v>1.5952562531739205E-2</v>
      </c>
      <c r="L2602" s="44">
        <f>IFERROR(_xll.qlIndexFixing(Index6M,$H2602,TRUE,_xll.ohTrigger(RecalcTrigger,Trigger6M)),NA())</f>
        <v>1.6043668574706217E-2</v>
      </c>
      <c r="M2602" s="178">
        <f>IFERROR(_xll.qlIndexFixing(Index1Y,$H2602,TRUE,_xll.ohTrigger(RecalcTrigger,Trigger1Y)),NA())</f>
        <v>1.6224961959824924E-2</v>
      </c>
      <c r="N2602" s="177">
        <f>IFERROR(_xll.qlIndexFixing(ONIndex1M,I2602,TRUE,_xll.ohTrigger(RecalcTrigger,Trigger1M)),NA())</f>
        <v>1.5426277499976937E-2</v>
      </c>
      <c r="O2602" s="44">
        <f>IFERROR(_xll.qlIndexFixing(ONIndex3M,I2602,TRUE,_xll.ohTrigger(RecalcTrigger,Trigger3M)),NA())</f>
        <v>1.5923573097265109E-2</v>
      </c>
      <c r="P2602" s="44">
        <f>IFERROR(_xll.qlIndexFixing(ONIndex6M,I2602,TRUE,_xll.ohTrigger(RecalcTrigger,Trigger6M)),NA())</f>
        <v>1.5986314248224165E-2</v>
      </c>
      <c r="Q2602" s="178">
        <f>IFERROR(_xll.qlIndexFixing(ONIndex1Y,I2602,TRUE,_xll.ohTrigger(RecalcTrigger,Trigger1Y)),NA())</f>
        <v>1.61083448251087E-2</v>
      </c>
    </row>
    <row r="2603" spans="2:17" x14ac:dyDescent="0.2">
      <c r="B2603" s="39" t="s">
        <v>42</v>
      </c>
      <c r="D2603" s="42">
        <f>_xll.qlCalendarAdvance(Calendar,$D2602,B2603,"f",FALSE)</f>
        <v>57649</v>
      </c>
      <c r="E2603" s="172">
        <f>_xll.qlInterestRateIndexValueDate(IndexON,D2603)</f>
        <v>57649</v>
      </c>
      <c r="F2603" s="188">
        <f>IFERROR(_xll.qlIndexFixing(IndexON,D2603,TRUE,_xll.ohTrigger(RecalcTrigger,TriggerON)),NA())</f>
        <v>1.52209739077247E-2</v>
      </c>
      <c r="H2603" s="42">
        <f>_xll.qlCalendarAdvance(Calendar,$H2602,B2603,"f",FALSE)</f>
        <v>57649</v>
      </c>
      <c r="I2603" s="172">
        <f>_xll.qlInterestRateIndexValueDate(Index1M,$H2603)</f>
        <v>57649</v>
      </c>
      <c r="J2603" s="177">
        <f>IFERROR(_xll.qlIndexFixing(Index1M,$H2603,TRUE,_xll.ohTrigger(RecalcTrigger,Trigger1M)),NA())</f>
        <v>1.5432908271329001E-2</v>
      </c>
      <c r="K2603" s="44">
        <f>IFERROR(_xll.qlIndexFixing(Index3M,H2603,TRUE,_xll.ohTrigger(RecalcTrigger,Trigger3M)),NA())</f>
        <v>1.5952205178062649E-2</v>
      </c>
      <c r="L2603" s="44">
        <f>IFERROR(_xll.qlIndexFixing(Index6M,$H2603,TRUE,_xll.ohTrigger(RecalcTrigger,Trigger6M)),NA())</f>
        <v>1.6042957982867038E-2</v>
      </c>
      <c r="M2603" s="178">
        <f>IFERROR(_xll.qlIndexFixing(Index1Y,$H2603,TRUE,_xll.ohTrigger(RecalcTrigger,Trigger1Y)),NA())</f>
        <v>1.6224641001686413E-2</v>
      </c>
      <c r="N2603" s="177">
        <f>IFERROR(_xll.qlIndexFixing(ONIndex1M,I2603,TRUE,_xll.ohTrigger(RecalcTrigger,Trigger1M)),NA())</f>
        <v>1.5425328303847463E-2</v>
      </c>
      <c r="O2603" s="44">
        <f>IFERROR(_xll.qlIndexFixing(ONIndex3M,I2603,TRUE,_xll.ohTrigger(RecalcTrigger,Trigger3M)),NA())</f>
        <v>1.5923090014748897E-2</v>
      </c>
      <c r="P2603" s="44">
        <f>IFERROR(_xll.qlIndexFixing(ONIndex6M,I2603,TRUE,_xll.ohTrigger(RecalcTrigger,Trigger6M)),NA())</f>
        <v>1.5985673217528973E-2</v>
      </c>
      <c r="Q2603" s="178">
        <f>IFERROR(_xll.qlIndexFixing(ONIndex1Y,I2603,TRUE,_xll.ohTrigger(RecalcTrigger,Trigger1Y)),NA())</f>
        <v>1.6107478380392726E-2</v>
      </c>
    </row>
    <row r="2604" spans="2:17" x14ac:dyDescent="0.2">
      <c r="B2604" s="39" t="s">
        <v>42</v>
      </c>
      <c r="D2604" s="42">
        <f>_xll.qlCalendarAdvance(Calendar,$D2603,B2604,"f",FALSE)</f>
        <v>57656</v>
      </c>
      <c r="E2604" s="172">
        <f>_xll.qlInterestRateIndexValueDate(IndexON,D2604)</f>
        <v>57656</v>
      </c>
      <c r="F2604" s="188">
        <f>IFERROR(_xll.qlIndexFixing(IndexON,D2604,TRUE,_xll.ohTrigger(RecalcTrigger,TriggerON)),NA())</f>
        <v>1.5220379082243607E-2</v>
      </c>
      <c r="H2604" s="42">
        <f>_xll.qlCalendarAdvance(Calendar,$H2603,B2604,"f",FALSE)</f>
        <v>57656</v>
      </c>
      <c r="I2604" s="172">
        <f>_xll.qlInterestRateIndexValueDate(Index1M,$H2604)</f>
        <v>57656</v>
      </c>
      <c r="J2604" s="177">
        <f>IFERROR(_xll.qlIndexFixing(Index1M,$H2604,TRUE,_xll.ohTrigger(RecalcTrigger,Trigger1M)),NA())</f>
        <v>1.5432029840151759E-2</v>
      </c>
      <c r="K2604" s="44">
        <f>IFERROR(_xll.qlIndexFixing(Index3M,H2604,TRUE,_xll.ohTrigger(RecalcTrigger,Trigger3M)),NA())</f>
        <v>1.5951867462898919E-2</v>
      </c>
      <c r="L2604" s="44">
        <f>IFERROR(_xll.qlIndexFixing(Index6M,$H2604,TRUE,_xll.ohTrigger(RecalcTrigger,Trigger6M)),NA())</f>
        <v>1.604259823737126E-2</v>
      </c>
      <c r="M2604" s="178">
        <f>IFERROR(_xll.qlIndexFixing(Index1Y,$H2604,TRUE,_xll.ohTrigger(RecalcTrigger,Trigger1Y)),NA())</f>
        <v>1.6224341563088496E-2</v>
      </c>
      <c r="N2604" s="177">
        <f>IFERROR(_xll.qlIndexFixing(ONIndex1M,I2604,TRUE,_xll.ohTrigger(RecalcTrigger,Trigger1M)),NA())</f>
        <v>1.5424402497674627E-2</v>
      </c>
      <c r="O2604" s="44">
        <f>IFERROR(_xll.qlIndexFixing(ONIndex3M,I2604,TRUE,_xll.ohTrigger(RecalcTrigger,Trigger3M)),NA())</f>
        <v>1.5922626492914649E-2</v>
      </c>
      <c r="P2604" s="44">
        <f>IFERROR(_xll.qlIndexFixing(ONIndex6M,I2604,TRUE,_xll.ohTrigger(RecalcTrigger,Trigger6M)),NA())</f>
        <v>1.5985052689354573E-2</v>
      </c>
      <c r="Q2604" s="178">
        <f>IFERROR(_xll.qlIndexFixing(ONIndex1Y,I2604,TRUE,_xll.ohTrigger(RecalcTrigger,Trigger1Y)),NA())</f>
        <v>1.6106633112421553E-2</v>
      </c>
    </row>
    <row r="2605" spans="2:17" x14ac:dyDescent="0.2">
      <c r="B2605" s="39" t="s">
        <v>42</v>
      </c>
      <c r="D2605" s="42">
        <f>_xll.qlCalendarAdvance(Calendar,$D2604,B2605,"f",FALSE)</f>
        <v>57663</v>
      </c>
      <c r="E2605" s="172">
        <f>_xll.qlInterestRateIndexValueDate(IndexON,D2605)</f>
        <v>57663</v>
      </c>
      <c r="F2605" s="188">
        <f>IFERROR(_xll.qlIndexFixing(IndexON,D2605,TRUE,_xll.ohTrigger(RecalcTrigger,TriggerON)),NA())</f>
        <v>1.521980480758689E-2</v>
      </c>
      <c r="H2605" s="42">
        <f>_xll.qlCalendarAdvance(Calendar,$H2604,B2605,"f",FALSE)</f>
        <v>57663</v>
      </c>
      <c r="I2605" s="172">
        <f>_xll.qlInterestRateIndexValueDate(Index1M,$H2605)</f>
        <v>57663</v>
      </c>
      <c r="J2605" s="177">
        <f>IFERROR(_xll.qlIndexFixing(Index1M,$H2605,TRUE,_xll.ohTrigger(RecalcTrigger,Trigger1M)),NA())</f>
        <v>1.5431174827724197E-2</v>
      </c>
      <c r="K2605" s="44">
        <f>IFERROR(_xll.qlIndexFixing(Index3M,H2605,TRUE,_xll.ohTrigger(RecalcTrigger,Trigger3M)),NA())</f>
        <v>1.5951549386241839E-2</v>
      </c>
      <c r="L2605" s="44">
        <f>IFERROR(_xll.qlIndexFixing(Index6M,$H2605,TRUE,_xll.ohTrigger(RecalcTrigger,Trigger6M)),NA())</f>
        <v>1.6042259156854661E-2</v>
      </c>
      <c r="M2605" s="178">
        <f>IFERROR(_xll.qlIndexFixing(Index1Y,$H2605,TRUE,_xll.ohTrigger(RecalcTrigger,Trigger1Y)),NA())</f>
        <v>1.6224063644012077E-2</v>
      </c>
      <c r="N2605" s="177">
        <f>IFERROR(_xll.qlIndexFixing(ONIndex1M,I2605,TRUE,_xll.ohTrigger(RecalcTrigger,Trigger1M)),NA())</f>
        <v>1.5423500081377384E-2</v>
      </c>
      <c r="O2605" s="44">
        <f>IFERROR(_xll.qlIndexFixing(ONIndex3M,I2605,TRUE,_xll.ohTrigger(RecalcTrigger,Trigger3M)),NA())</f>
        <v>1.5922182531681317E-2</v>
      </c>
      <c r="P2605" s="44">
        <f>IFERROR(_xll.qlIndexFixing(ONIndex6M,I2605,TRUE,_xll.ohTrigger(RecalcTrigger,Trigger6M)),NA())</f>
        <v>1.5984452663863058E-2</v>
      </c>
      <c r="Q2605" s="178">
        <f>IFERROR(_xll.qlIndexFixing(ONIndex1Y,I2605,TRUE,_xll.ohTrigger(RecalcTrigger,Trigger1Y)),NA())</f>
        <v>1.6105809021195183E-2</v>
      </c>
    </row>
    <row r="2606" spans="2:17" x14ac:dyDescent="0.2">
      <c r="B2606" s="39" t="s">
        <v>42</v>
      </c>
      <c r="D2606" s="42">
        <f>_xll.qlCalendarAdvance(Calendar,$D2605,B2606,"f",FALSE)</f>
        <v>57670</v>
      </c>
      <c r="E2606" s="172">
        <f>_xll.qlInterestRateIndexValueDate(IndexON,D2606)</f>
        <v>57670</v>
      </c>
      <c r="F2606" s="188">
        <f>IFERROR(_xll.qlIndexFixing(IndexON,D2606,TRUE,_xll.ohTrigger(RecalcTrigger,TriggerON)),NA())</f>
        <v>1.5219251083997687E-2</v>
      </c>
      <c r="H2606" s="42">
        <f>_xll.qlCalendarAdvance(Calendar,$H2605,B2606,"f",FALSE)</f>
        <v>57670</v>
      </c>
      <c r="I2606" s="172">
        <f>_xll.qlInterestRateIndexValueDate(Index1M,$H2606)</f>
        <v>57670</v>
      </c>
      <c r="J2606" s="177">
        <f>IFERROR(_xll.qlIndexFixing(Index1M,$H2606,TRUE,_xll.ohTrigger(RecalcTrigger,Trigger1M)),NA())</f>
        <v>1.5430343234054419E-2</v>
      </c>
      <c r="K2606" s="44">
        <f>IFERROR(_xll.qlIndexFixing(Index3M,H2606,TRUE,_xll.ohTrigger(RecalcTrigger,Trigger3M)),NA())</f>
        <v>1.595125094808789E-2</v>
      </c>
      <c r="L2606" s="44">
        <f>IFERROR(_xll.qlIndexFixing(Index6M,$H2606,TRUE,_xll.ohTrigger(RecalcTrigger,Trigger6M)),NA())</f>
        <v>1.6041940741306496E-2</v>
      </c>
      <c r="M2606" s="178">
        <f>IFERROR(_xll.qlIndexFixing(Index1Y,$H2606,TRUE,_xll.ohTrigger(RecalcTrigger,Trigger1Y)),NA())</f>
        <v>1.622380724444028E-2</v>
      </c>
      <c r="N2606" s="177">
        <f>IFERROR(_xll.qlIndexFixing(ONIndex1M,I2606,TRUE,_xll.ohTrigger(RecalcTrigger,Trigger1M)),NA())</f>
        <v>1.5422621055279917E-2</v>
      </c>
      <c r="O2606" s="44">
        <f>IFERROR(_xll.qlIndexFixing(ONIndex3M,I2606,TRUE,_xll.ohTrigger(RecalcTrigger,Trigger3M)),NA())</f>
        <v>1.5921758131210995E-2</v>
      </c>
      <c r="P2606" s="44">
        <f>IFERROR(_xll.qlIndexFixing(ONIndex6M,I2606,TRUE,_xll.ohTrigger(RecalcTrigger,Trigger6M)),NA())</f>
        <v>1.598387314121652E-2</v>
      </c>
      <c r="Q2606" s="178">
        <f>IFERROR(_xll.qlIndexFixing(ONIndex1Y,I2606,TRUE,_xll.ohTrigger(RecalcTrigger,Trigger1Y)),NA())</f>
        <v>1.6105006106794661E-2</v>
      </c>
    </row>
    <row r="2607" spans="2:17" x14ac:dyDescent="0.2">
      <c r="B2607" s="39" t="s">
        <v>42</v>
      </c>
      <c r="D2607" s="42">
        <f>_xll.qlCalendarAdvance(Calendar,$D2606,B2607,"f",FALSE)</f>
        <v>57677</v>
      </c>
      <c r="E2607" s="172">
        <f>_xll.qlInterestRateIndexValueDate(IndexON,D2607)</f>
        <v>57677</v>
      </c>
      <c r="F2607" s="188">
        <f>IFERROR(_xll.qlIndexFixing(IndexON,D2607,TRUE,_xll.ohTrigger(RecalcTrigger,TriggerON)),NA())</f>
        <v>1.5218717911394952E-2</v>
      </c>
      <c r="H2607" s="42">
        <f>_xll.qlCalendarAdvance(Calendar,$H2606,B2607,"f",FALSE)</f>
        <v>57677</v>
      </c>
      <c r="I2607" s="172">
        <f>_xll.qlInterestRateIndexValueDate(Index1M,$H2607)</f>
        <v>57677</v>
      </c>
      <c r="J2607" s="177">
        <f>IFERROR(_xll.qlIndexFixing(Index1M,$H2607,TRUE,_xll.ohTrigger(RecalcTrigger,Trigger1M)),NA())</f>
        <v>1.5429535059126217E-2</v>
      </c>
      <c r="K2607" s="44">
        <f>IFERROR(_xll.qlIndexFixing(Index3M,H2607,TRUE,_xll.ohTrigger(RecalcTrigger,Trigger3M)),NA())</f>
        <v>1.5950972148433551E-2</v>
      </c>
      <c r="L2607" s="44">
        <f>IFERROR(_xll.qlIndexFixing(Index6M,$H2607,TRUE,_xll.ohTrigger(RecalcTrigger,Trigger6M)),NA())</f>
        <v>1.6041642990717364E-2</v>
      </c>
      <c r="M2607" s="178">
        <f>IFERROR(_xll.qlIndexFixing(Index1Y,$H2607,TRUE,_xll.ohTrigger(RecalcTrigger,Trigger1Y)),NA())</f>
        <v>1.6223572364356453E-2</v>
      </c>
      <c r="N2607" s="177">
        <f>IFERROR(_xll.qlIndexFixing(ONIndex1M,I2607,TRUE,_xll.ohTrigger(RecalcTrigger,Trigger1M)),NA())</f>
        <v>1.5421765419220135E-2</v>
      </c>
      <c r="O2607" s="44">
        <f>IFERROR(_xll.qlIndexFixing(ONIndex3M,I2607,TRUE,_xll.ohTrigger(RecalcTrigger,Trigger3M)),NA())</f>
        <v>1.5921353291422635E-2</v>
      </c>
      <c r="P2607" s="44">
        <f>IFERROR(_xll.qlIndexFixing(ONIndex6M,I2607,TRUE,_xll.ohTrigger(RecalcTrigger,Trigger6M)),NA())</f>
        <v>1.5983314121171821E-2</v>
      </c>
      <c r="Q2607" s="178">
        <f>IFERROR(_xll.qlIndexFixing(ONIndex1Y,I2607,TRUE,_xll.ohTrigger(RecalcTrigger,Trigger1Y)),NA())</f>
        <v>1.6104224369382081E-2</v>
      </c>
    </row>
    <row r="2608" spans="2:17" x14ac:dyDescent="0.2">
      <c r="B2608" s="39" t="s">
        <v>42</v>
      </c>
      <c r="D2608" s="42">
        <f>_xll.qlCalendarAdvance(Calendar,$D2607,B2608,"f",FALSE)</f>
        <v>57684</v>
      </c>
      <c r="E2608" s="172">
        <f>_xll.qlInterestRateIndexValueDate(IndexON,D2608)</f>
        <v>57684</v>
      </c>
      <c r="F2608" s="188">
        <f>IFERROR(_xll.qlIndexFixing(IndexON,D2608,TRUE,_xll.ohTrigger(RecalcTrigger,TriggerON)),NA())</f>
        <v>1.5218205289778686E-2</v>
      </c>
      <c r="H2608" s="42">
        <f>_xll.qlCalendarAdvance(Calendar,$H2607,B2608,"f",FALSE)</f>
        <v>57684</v>
      </c>
      <c r="I2608" s="172">
        <f>_xll.qlInterestRateIndexValueDate(Index1M,$H2608)</f>
        <v>57684</v>
      </c>
      <c r="J2608" s="177">
        <f>IFERROR(_xll.qlIndexFixing(Index1M,$H2608,TRUE,_xll.ohTrigger(RecalcTrigger,Trigger1M)),NA())</f>
        <v>1.5429566831664066E-2</v>
      </c>
      <c r="K2608" s="44">
        <f>IFERROR(_xll.qlIndexFixing(Index3M,H2608,TRUE,_xll.ohTrigger(RecalcTrigger,Trigger3M)),NA())</f>
        <v>1.5950046623836207E-2</v>
      </c>
      <c r="L2608" s="44">
        <f>IFERROR(_xll.qlIndexFixing(Index6M,$H2608,TRUE,_xll.ohTrigger(RecalcTrigger,Trigger6M)),NA())</f>
        <v>1.6041704856876098E-2</v>
      </c>
      <c r="M2608" s="178">
        <f>IFERROR(_xll.qlIndexFixing(Index1Y,$H2608,TRUE,_xll.ohTrigger(RecalcTrigger,Trigger1Y)),NA())</f>
        <v>1.6223359003745275E-2</v>
      </c>
      <c r="N2608" s="177">
        <f>IFERROR(_xll.qlIndexFixing(ONIndex1M,I2608,TRUE,_xll.ohTrigger(RecalcTrigger,Trigger1M)),NA())</f>
        <v>1.5420933173035944E-2</v>
      </c>
      <c r="O2608" s="44">
        <f>IFERROR(_xll.qlIndexFixing(ONIndex3M,I2608,TRUE,_xll.ohTrigger(RecalcTrigger,Trigger3M)),NA())</f>
        <v>1.5920968012235193E-2</v>
      </c>
      <c r="P2608" s="44">
        <f>IFERROR(_xll.qlIndexFixing(ONIndex6M,I2608,TRUE,_xll.ohTrigger(RecalcTrigger,Trigger6M)),NA())</f>
        <v>1.5982775603891053E-2</v>
      </c>
      <c r="Q2608" s="178">
        <f>IFERROR(_xll.qlIndexFixing(ONIndex1Y,I2608,TRUE,_xll.ohTrigger(RecalcTrigger,Trigger1Y)),NA())</f>
        <v>1.610346380855221E-2</v>
      </c>
    </row>
    <row r="2609" spans="2:17" x14ac:dyDescent="0.2">
      <c r="B2609" s="39" t="s">
        <v>42</v>
      </c>
      <c r="D2609" s="42">
        <f>_xll.qlCalendarAdvance(Calendar,$D2608,B2609,"f",FALSE)</f>
        <v>57691</v>
      </c>
      <c r="E2609" s="172">
        <f>_xll.qlInterestRateIndexValueDate(IndexON,D2609)</f>
        <v>57691</v>
      </c>
      <c r="F2609" s="188">
        <f>IFERROR(_xll.qlIndexFixing(IndexON,D2609,TRUE,_xll.ohTrigger(RecalcTrigger,TriggerON)),NA())</f>
        <v>1.5217713219067841E-2</v>
      </c>
      <c r="H2609" s="42">
        <f>_xll.qlCalendarAdvance(Calendar,$H2608,B2609,"f",FALSE)</f>
        <v>57691</v>
      </c>
      <c r="I2609" s="172">
        <f>_xll.qlInterestRateIndexValueDate(Index1M,$H2609)</f>
        <v>57691</v>
      </c>
      <c r="J2609" s="177">
        <f>IFERROR(_xll.qlIndexFixing(Index1M,$H2609,TRUE,_xll.ohTrigger(RecalcTrigger,Trigger1M)),NA())</f>
        <v>1.5428810416660907E-2</v>
      </c>
      <c r="K2609" s="44">
        <f>IFERROR(_xll.qlIndexFixing(Index3M,H2609,TRUE,_xll.ohTrigger(RecalcTrigger,Trigger3M)),NA())</f>
        <v>1.5949804316804213E-2</v>
      </c>
      <c r="L2609" s="44">
        <f>IFERROR(_xll.qlIndexFixing(Index6M,$H2609,TRUE,_xll.ohTrigger(RecalcTrigger,Trigger6M)),NA())</f>
        <v>1.6041449901083849E-2</v>
      </c>
      <c r="M2609" s="178">
        <f>IFERROR(_xll.qlIndexFixing(Index1Y,$H2609,TRUE,_xll.ohTrigger(RecalcTrigger,Trigger1Y)),NA())</f>
        <v>1.6223167162593422E-2</v>
      </c>
      <c r="N2609" s="177">
        <f>IFERROR(_xll.qlIndexFixing(ONIndex1M,I2609,TRUE,_xll.ohTrigger(RecalcTrigger,Trigger1M)),NA())</f>
        <v>1.5420124316889439E-2</v>
      </c>
      <c r="O2609" s="44">
        <f>IFERROR(_xll.qlIndexFixing(ONIndex3M,I2609,TRUE,_xll.ohTrigger(RecalcTrigger,Trigger3M)),NA())</f>
        <v>1.5920602293891806E-2</v>
      </c>
      <c r="P2609" s="44">
        <f>IFERROR(_xll.qlIndexFixing(ONIndex6M,I2609,TRUE,_xll.ohTrigger(RecalcTrigger,Trigger6M)),NA())</f>
        <v>1.5982257589374216E-2</v>
      </c>
      <c r="Q2609" s="178">
        <f>IFERROR(_xll.qlIndexFixing(ONIndex1Y,I2609,TRUE,_xll.ohTrigger(RecalcTrigger,Trigger1Y)),NA())</f>
        <v>1.6102724424629233E-2</v>
      </c>
    </row>
    <row r="2610" spans="2:17" x14ac:dyDescent="0.2">
      <c r="B2610" s="39" t="s">
        <v>42</v>
      </c>
      <c r="D2610" s="42">
        <f>_xll.qlCalendarAdvance(Calendar,$D2609,B2610,"f",FALSE)</f>
        <v>57698</v>
      </c>
      <c r="E2610" s="172">
        <f>_xll.qlInterestRateIndexValueDate(IndexON,D2610)</f>
        <v>57698</v>
      </c>
      <c r="F2610" s="188">
        <f>IFERROR(_xll.qlIndexFixing(IndexON,D2610,TRUE,_xll.ohTrigger(RecalcTrigger,TriggerON)),NA())</f>
        <v>1.5217241699343464E-2</v>
      </c>
      <c r="H2610" s="42">
        <f>_xll.qlCalendarAdvance(Calendar,$H2609,B2610,"f",FALSE)</f>
        <v>57698</v>
      </c>
      <c r="I2610" s="172">
        <f>_xll.qlInterestRateIndexValueDate(Index1M,$H2610)</f>
        <v>57698</v>
      </c>
      <c r="J2610" s="177">
        <f>IFERROR(_xll.qlIndexFixing(Index1M,$H2610,TRUE,_xll.ohTrigger(RecalcTrigger,Trigger1M)),NA())</f>
        <v>1.5428077423362425E-2</v>
      </c>
      <c r="K2610" s="44">
        <f>IFERROR(_xll.qlIndexFixing(Index3M,H2610,TRUE,_xll.ohTrigger(RecalcTrigger,Trigger3M)),NA())</f>
        <v>1.5949581646544933E-2</v>
      </c>
      <c r="L2610" s="44">
        <f>IFERROR(_xll.qlIndexFixing(Index6M,$H2610,TRUE,_xll.ohTrigger(RecalcTrigger,Trigger6M)),NA())</f>
        <v>1.6041215611129558E-2</v>
      </c>
      <c r="M2610" s="178">
        <f>IFERROR(_xll.qlIndexFixing(Index1Y,$H2610,TRUE,_xll.ohTrigger(RecalcTrigger,Trigger1Y)),NA())</f>
        <v>1.6222996840889126E-2</v>
      </c>
      <c r="N2610" s="177">
        <f>IFERROR(_xll.qlIndexFixing(ONIndex1M,I2610,TRUE,_xll.ohTrigger(RecalcTrigger,Trigger1M)),NA())</f>
        <v>1.5419338850861664E-2</v>
      </c>
      <c r="O2610" s="44">
        <f>IFERROR(_xll.qlIndexFixing(ONIndex3M,I2610,TRUE,_xll.ohTrigger(RecalcTrigger,Trigger3M)),NA())</f>
        <v>1.5920256136149336E-2</v>
      </c>
      <c r="P2610" s="44">
        <f>IFERROR(_xll.qlIndexFixing(ONIndex6M,I2610,TRUE,_xll.ohTrigger(RecalcTrigger,Trigger6M)),NA())</f>
        <v>1.598176007762131E-2</v>
      </c>
      <c r="Q2610" s="178">
        <f>IFERROR(_xll.qlIndexFixing(ONIndex1Y,I2610,TRUE,_xll.ohTrigger(RecalcTrigger,Trigger1Y)),NA())</f>
        <v>1.6102006217613152E-2</v>
      </c>
    </row>
    <row r="2611" spans="2:17" x14ac:dyDescent="0.2">
      <c r="B2611" s="39" t="s">
        <v>42</v>
      </c>
      <c r="D2611" s="42">
        <f>_xll.qlCalendarAdvance(Calendar,$D2610,B2611,"f",FALSE)</f>
        <v>57706</v>
      </c>
      <c r="E2611" s="172">
        <f>_xll.qlInterestRateIndexValueDate(IndexON,D2611)</f>
        <v>57706</v>
      </c>
      <c r="F2611" s="188">
        <f>IFERROR(_xll.qlIndexFixing(IndexON,D2611,TRUE,_xll.ohTrigger(RecalcTrigger,TriggerON)),NA())</f>
        <v>1.5216727984007639E-2</v>
      </c>
      <c r="H2611" s="42">
        <f>_xll.qlCalendarAdvance(Calendar,$H2610,B2611,"f",FALSE)</f>
        <v>57706</v>
      </c>
      <c r="I2611" s="172">
        <f>_xll.qlInterestRateIndexValueDate(Index1M,$H2611)</f>
        <v>57706</v>
      </c>
      <c r="J2611" s="177">
        <f>IFERROR(_xll.qlIndexFixing(Index1M,$H2611,TRUE,_xll.ohTrigger(RecalcTrigger,Trigger1M)),NA())</f>
        <v>1.5426990895538728E-2</v>
      </c>
      <c r="K2611" s="44">
        <f>IFERROR(_xll.qlIndexFixing(Index3M,H2611,TRUE,_xll.ohTrigger(RecalcTrigger,Trigger3M)),NA())</f>
        <v>1.5949351211274807E-2</v>
      </c>
      <c r="L2611" s="44">
        <f>IFERROR(_xll.qlIndexFixing(Index6M,$H2611,TRUE,_xll.ohTrigger(RecalcTrigger,Trigger6M)),NA())</f>
        <v>1.6040973156280367E-2</v>
      </c>
      <c r="M2611" s="178">
        <f>IFERROR(_xll.qlIndexFixing(Index1Y,$H2611,TRUE,_xll.ohTrigger(RecalcTrigger,Trigger1Y)),NA())</f>
        <v>1.6222828537842293E-2</v>
      </c>
      <c r="N2611" s="177">
        <f>IFERROR(_xll.qlIndexFixing(ONIndex1M,I2611,TRUE,_xll.ohTrigger(RecalcTrigger,Trigger1M)),NA())</f>
        <v>1.5418469816149694E-2</v>
      </c>
      <c r="O2611" s="44">
        <f>IFERROR(_xll.qlIndexFixing(ONIndex3M,I2611,TRUE,_xll.ohTrigger(RecalcTrigger,Trigger3M)),NA())</f>
        <v>1.5919884479139723E-2</v>
      </c>
      <c r="P2611" s="44">
        <f>IFERROR(_xll.qlIndexFixing(ONIndex6M,I2611,TRUE,_xll.ohTrigger(RecalcTrigger,Trigger6M)),NA())</f>
        <v>1.5981216597957815E-2</v>
      </c>
      <c r="Q2611" s="178">
        <f>IFERROR(_xll.qlIndexFixing(ONIndex1Y,I2611,TRUE,_xll.ohTrigger(RecalcTrigger,Trigger1Y)),NA())</f>
        <v>1.6101211340167065E-2</v>
      </c>
    </row>
    <row r="2612" spans="2:17" x14ac:dyDescent="0.2">
      <c r="B2612" s="39" t="s">
        <v>42</v>
      </c>
      <c r="D2612" s="42">
        <f>_xll.qlCalendarAdvance(Calendar,$D2611,B2612,"f",FALSE)</f>
        <v>57713</v>
      </c>
      <c r="E2612" s="172">
        <f>_xll.qlInterestRateIndexValueDate(IndexON,D2612)</f>
        <v>57713</v>
      </c>
      <c r="F2612" s="188">
        <f>IFERROR(_xll.qlIndexFixing(IndexON,D2612,TRUE,_xll.ohTrigger(RecalcTrigger,TriggerON)),NA())</f>
        <v>1.5216300502076674E-2</v>
      </c>
      <c r="H2612" s="42">
        <f>_xll.qlCalendarAdvance(Calendar,$H2611,B2612,"f",FALSE)</f>
        <v>57713</v>
      </c>
      <c r="I2612" s="172">
        <f>_xll.qlInterestRateIndexValueDate(Index1M,$H2612)</f>
        <v>57713</v>
      </c>
      <c r="J2612" s="177">
        <f>IFERROR(_xll.qlIndexFixing(Index1M,$H2612,TRUE,_xll.ohTrigger(RecalcTrigger,Trigger1M)),NA())</f>
        <v>1.5426306447522721E-2</v>
      </c>
      <c r="K2612" s="44">
        <f>IFERROR(_xll.qlIndexFixing(Index3M,H2612,TRUE,_xll.ohTrigger(RecalcTrigger,Trigger3M)),NA())</f>
        <v>1.5949170619807766E-2</v>
      </c>
      <c r="L2612" s="44">
        <f>IFERROR(_xll.qlIndexFixing(Index6M,$H2612,TRUE,_xll.ohTrigger(RecalcTrigger,Trigger6M)),NA())</f>
        <v>1.6040438123660742E-2</v>
      </c>
      <c r="M2612" s="178">
        <f>IFERROR(_xll.qlIndexFixing(Index1Y,$H2612,TRUE,_xll.ohTrigger(RecalcTrigger,Trigger1Y)),NA())</f>
        <v>1.6222704329204252E-2</v>
      </c>
      <c r="N2612" s="177">
        <f>IFERROR(_xll.qlIndexFixing(ONIndex1M,I2612,TRUE,_xll.ohTrigger(RecalcTrigger,Trigger1M)),NA())</f>
        <v>1.5417734471573352E-2</v>
      </c>
      <c r="O2612" s="44">
        <f>IFERROR(_xll.qlIndexFixing(ONIndex3M,I2612,TRUE,_xll.ohTrigger(RecalcTrigger,Trigger3M)),NA())</f>
        <v>1.5919580237236941E-2</v>
      </c>
      <c r="P2612" s="44">
        <f>IFERROR(_xll.qlIndexFixing(ONIndex6M,I2612,TRUE,_xll.ohTrigger(RecalcTrigger,Trigger6M)),NA())</f>
        <v>1.5980763020583266E-2</v>
      </c>
      <c r="Q2612" s="178">
        <f>IFERROR(_xll.qlIndexFixing(ONIndex1Y,I2612,TRUE,_xll.ohTrigger(RecalcTrigger,Trigger1Y)),NA())</f>
        <v>1.6100538512017204E-2</v>
      </c>
    </row>
    <row r="2613" spans="2:17" x14ac:dyDescent="0.2">
      <c r="B2613" s="39" t="s">
        <v>42</v>
      </c>
      <c r="D2613" s="42">
        <f>_xll.qlCalendarAdvance(Calendar,$D2612,B2613,"f",FALSE)</f>
        <v>57720</v>
      </c>
      <c r="E2613" s="172">
        <f>_xll.qlInterestRateIndexValueDate(IndexON,D2613)</f>
        <v>57720</v>
      </c>
      <c r="F2613" s="188">
        <f>IFERROR(_xll.qlIndexFixing(IndexON,D2613,TRUE,_xll.ohTrigger(RecalcTrigger,TriggerON)),NA())</f>
        <v>1.5215893571051131E-2</v>
      </c>
      <c r="H2613" s="42">
        <f>_xll.qlCalendarAdvance(Calendar,$H2612,B2613,"f",FALSE)</f>
        <v>57720</v>
      </c>
      <c r="I2613" s="172">
        <f>_xll.qlInterestRateIndexValueDate(Index1M,$H2613)</f>
        <v>57720</v>
      </c>
      <c r="J2613" s="177">
        <f>IFERROR(_xll.qlIndexFixing(Index1M,$H2613,TRUE,_xll.ohTrigger(RecalcTrigger,Trigger1M)),NA())</f>
        <v>1.5425645420202687E-2</v>
      </c>
      <c r="K2613" s="44">
        <f>IFERROR(_xll.qlIndexFixing(Index3M,H2613,TRUE,_xll.ohTrigger(RecalcTrigger,Trigger3M)),NA())</f>
        <v>1.5949009665106238E-2</v>
      </c>
      <c r="L2613" s="44">
        <f>IFERROR(_xll.qlIndexFixing(Index6M,$H2613,TRUE,_xll.ohTrigger(RecalcTrigger,Trigger6M)),NA())</f>
        <v>1.6040267314786576E-2</v>
      </c>
      <c r="M2613" s="178">
        <f>IFERROR(_xll.qlIndexFixing(Index1Y,$H2613,TRUE,_xll.ohTrigger(RecalcTrigger,Trigger1Y)),NA())</f>
        <v>1.6222601639984013E-2</v>
      </c>
      <c r="N2613" s="177">
        <f>IFERROR(_xll.qlIndexFixing(ONIndex1M,I2613,TRUE,_xll.ohTrigger(RecalcTrigger,Trigger1M)),NA())</f>
        <v>1.5417022516953649E-2</v>
      </c>
      <c r="O2613" s="44">
        <f>IFERROR(_xll.qlIndexFixing(ONIndex3M,I2613,TRUE,_xll.ohTrigger(RecalcTrigger,Trigger3M)),NA())</f>
        <v>1.5919295555935076E-2</v>
      </c>
      <c r="P2613" s="44">
        <f>IFERROR(_xll.qlIndexFixing(ONIndex6M,I2613,TRUE,_xll.ohTrigger(RecalcTrigger,Trigger6M)),NA())</f>
        <v>1.5980329945810556E-2</v>
      </c>
      <c r="Q2613" s="178">
        <f>IFERROR(_xll.qlIndexFixing(ONIndex1Y,I2613,TRUE,_xll.ohTrigger(RecalcTrigger,Trigger1Y)),NA())</f>
        <v>1.6099886860612145E-2</v>
      </c>
    </row>
    <row r="2614" spans="2:17" x14ac:dyDescent="0.2">
      <c r="B2614" s="39" t="s">
        <v>42</v>
      </c>
      <c r="D2614" s="42">
        <f>_xll.qlCalendarAdvance(Calendar,$D2613,B2614,"f",FALSE)</f>
        <v>57727</v>
      </c>
      <c r="E2614" s="172">
        <f>_xll.qlInterestRateIndexValueDate(IndexON,D2614)</f>
        <v>57727</v>
      </c>
      <c r="F2614" s="188">
        <f>IFERROR(_xll.qlIndexFixing(IndexON,D2614,TRUE,_xll.ohTrigger(RecalcTrigger,TriggerON)),NA())</f>
        <v>1.521550719093101E-2</v>
      </c>
      <c r="H2614" s="42">
        <f>_xll.qlCalendarAdvance(Calendar,$H2613,B2614,"f",FALSE)</f>
        <v>57727</v>
      </c>
      <c r="I2614" s="172">
        <f>_xll.qlInterestRateIndexValueDate(Index1M,$H2614)</f>
        <v>57727</v>
      </c>
      <c r="J2614" s="177">
        <f>IFERROR(_xll.qlIndexFixing(Index1M,$H2614,TRUE,_xll.ohTrigger(RecalcTrigger,Trigger1M)),NA())</f>
        <v>1.5425007813576093E-2</v>
      </c>
      <c r="K2614" s="44">
        <f>IFERROR(_xll.qlIndexFixing(Index3M,H2614,TRUE,_xll.ohTrigger(RecalcTrigger,Trigger3M)),NA())</f>
        <v>1.5948868347166616E-2</v>
      </c>
      <c r="L2614" s="44">
        <f>IFERROR(_xll.qlIndexFixing(Index6M,$H2614,TRUE,_xll.ohTrigger(RecalcTrigger,Trigger6M)),NA())</f>
        <v>1.60401171708195E-2</v>
      </c>
      <c r="M2614" s="178">
        <f>IFERROR(_xll.qlIndexFixing(Index1Y,$H2614,TRUE,_xll.ohTrigger(RecalcTrigger,Trigger1Y)),NA())</f>
        <v>1.6222520470175139E-2</v>
      </c>
      <c r="N2614" s="177">
        <f>IFERROR(_xll.qlIndexFixing(ONIndex1M,I2614,TRUE,_xll.ohTrigger(RecalcTrigger,Trigger1M)),NA())</f>
        <v>1.5416333952290584E-2</v>
      </c>
      <c r="O2614" s="44">
        <f>IFERROR(_xll.qlIndexFixing(ONIndex3M,I2614,TRUE,_xll.ohTrigger(RecalcTrigger,Trigger3M)),NA())</f>
        <v>1.5919030435234127E-2</v>
      </c>
      <c r="P2614" s="44">
        <f>IFERROR(_xll.qlIndexFixing(ONIndex6M,I2614,TRUE,_xll.ohTrigger(RecalcTrigger,Trigger6M)),NA())</f>
        <v>1.5979917373801777E-2</v>
      </c>
      <c r="Q2614" s="178">
        <f>IFERROR(_xll.qlIndexFixing(ONIndex1Y,I2614,TRUE,_xll.ohTrigger(RecalcTrigger,Trigger1Y)),NA())</f>
        <v>1.6099256385951888E-2</v>
      </c>
    </row>
    <row r="2615" spans="2:17" x14ac:dyDescent="0.2">
      <c r="B2615" s="39" t="s">
        <v>42</v>
      </c>
      <c r="D2615" s="42">
        <f>_xll.qlCalendarAdvance(Calendar,$D2614,B2615,"f",FALSE)</f>
        <v>57734</v>
      </c>
      <c r="E2615" s="172">
        <f>_xll.qlInterestRateIndexValueDate(IndexON,D2615)</f>
        <v>57734</v>
      </c>
      <c r="F2615" s="188">
        <f>IFERROR(_xll.qlIndexFixing(IndexON,D2615,TRUE,_xll.ohTrigger(RecalcTrigger,TriggerON)),NA())</f>
        <v>1.5215141361878404E-2</v>
      </c>
      <c r="H2615" s="42">
        <f>_xll.qlCalendarAdvance(Calendar,$H2614,B2615,"f",FALSE)</f>
        <v>57734</v>
      </c>
      <c r="I2615" s="172">
        <f>_xll.qlInterestRateIndexValueDate(Index1M,$H2615)</f>
        <v>57734</v>
      </c>
      <c r="J2615" s="177">
        <f>IFERROR(_xll.qlIndexFixing(Index1M,$H2615,TRUE,_xll.ohTrigger(RecalcTrigger,Trigger1M)),NA())</f>
        <v>1.5424393627645472E-2</v>
      </c>
      <c r="K2615" s="44">
        <f>IFERROR(_xll.qlIndexFixing(Index3M,H2615,TRUE,_xll.ohTrigger(RecalcTrigger,Trigger3M)),NA())</f>
        <v>1.5948746665987102E-2</v>
      </c>
      <c r="L2615" s="44">
        <f>IFERROR(_xll.qlIndexFixing(Index6M,$H2615,TRUE,_xll.ohTrigger(RecalcTrigger,Trigger6M)),NA())</f>
        <v>1.6039987691756828E-2</v>
      </c>
      <c r="M2615" s="178">
        <f>IFERROR(_xll.qlIndexFixing(Index1Y,$H2615,TRUE,_xll.ohTrigger(RecalcTrigger,Trigger1Y)),NA())</f>
        <v>1.6222460819772522E-2</v>
      </c>
      <c r="N2615" s="177">
        <f>IFERROR(_xll.qlIndexFixing(ONIndex1M,I2615,TRUE,_xll.ohTrigger(RecalcTrigger,Trigger1M)),NA())</f>
        <v>1.5415668777827296E-2</v>
      </c>
      <c r="O2615" s="44">
        <f>IFERROR(_xll.qlIndexFixing(ONIndex3M,I2615,TRUE,_xll.ohTrigger(RecalcTrigger,Trigger3M)),NA())</f>
        <v>1.5918784875377234E-2</v>
      </c>
      <c r="P2615" s="44">
        <f>IFERROR(_xll.qlIndexFixing(ONIndex6M,I2615,TRUE,_xll.ohTrigger(RecalcTrigger,Trigger6M)),NA())</f>
        <v>1.5979525304637976E-2</v>
      </c>
      <c r="Q2615" s="178">
        <f>IFERROR(_xll.qlIndexFixing(ONIndex1Y,I2615,TRUE,_xll.ohTrigger(RecalcTrigger,Trigger1Y)),NA())</f>
        <v>1.6098647088198526E-2</v>
      </c>
    </row>
    <row r="2616" spans="2:17" x14ac:dyDescent="0.2">
      <c r="B2616" s="39" t="s">
        <v>42</v>
      </c>
      <c r="D2616" s="42">
        <f>_xll.qlCalendarAdvance(Calendar,$D2615,B2616,"f",FALSE)</f>
        <v>57741</v>
      </c>
      <c r="E2616" s="172">
        <f>_xll.qlInterestRateIndexValueDate(IndexON,D2616)</f>
        <v>57741</v>
      </c>
      <c r="F2616" s="188">
        <f>IFERROR(_xll.qlIndexFixing(IndexON,D2616,TRUE,_xll.ohTrigger(RecalcTrigger,TriggerON)),NA())</f>
        <v>1.5214796083812265E-2</v>
      </c>
      <c r="H2616" s="42">
        <f>_xll.qlCalendarAdvance(Calendar,$H2615,B2616,"f",FALSE)</f>
        <v>57741</v>
      </c>
      <c r="I2616" s="172">
        <f>_xll.qlInterestRateIndexValueDate(Index1M,$H2616)</f>
        <v>57741</v>
      </c>
      <c r="J2616" s="177">
        <f>IFERROR(_xll.qlIndexFixing(Index1M,$H2616,TRUE,_xll.ohTrigger(RecalcTrigger,Trigger1M)),NA())</f>
        <v>1.5422661589008433E-2</v>
      </c>
      <c r="K2616" s="44">
        <f>IFERROR(_xll.qlIndexFixing(Index3M,H2616,TRUE,_xll.ohTrigger(RecalcTrigger,Trigger3M)),NA())</f>
        <v>1.5948300293710683E-2</v>
      </c>
      <c r="L2616" s="44">
        <f>IFERROR(_xll.qlIndexFixing(Index6M,$H2616,TRUE,_xll.ohTrigger(RecalcTrigger,Trigger6M)),NA())</f>
        <v>1.6039878877592742E-2</v>
      </c>
      <c r="M2616" s="178">
        <f>IFERROR(_xll.qlIndexFixing(Index1Y,$H2616,TRUE,_xll.ohTrigger(RecalcTrigger,Trigger1Y)),NA())</f>
        <v>1.6222422688771942E-2</v>
      </c>
      <c r="N2616" s="177">
        <f>IFERROR(_xll.qlIndexFixing(ONIndex1M,I2616,TRUE,_xll.ohTrigger(RecalcTrigger,Trigger1M)),NA())</f>
        <v>1.54150269932396E-2</v>
      </c>
      <c r="O2616" s="44">
        <f>IFERROR(_xll.qlIndexFixing(ONIndex3M,I2616,TRUE,_xll.ohTrigger(RecalcTrigger,Trigger3M)),NA())</f>
        <v>1.5918558876202304E-2</v>
      </c>
      <c r="P2616" s="44">
        <f>IFERROR(_xll.qlIndexFixing(ONIndex6M,I2616,TRUE,_xll.ohTrigger(RecalcTrigger,Trigger6M)),NA())</f>
        <v>1.5979153737994967E-2</v>
      </c>
      <c r="Q2616" s="178">
        <f>IFERROR(_xll.qlIndexFixing(ONIndex1Y,I2616,TRUE,_xll.ohTrigger(RecalcTrigger,Trigger1Y)),NA())</f>
        <v>1.6098058967271012E-2</v>
      </c>
    </row>
    <row r="2617" spans="2:17" x14ac:dyDescent="0.2">
      <c r="B2617" s="39" t="s">
        <v>42</v>
      </c>
      <c r="D2617" s="42">
        <f>_xll.qlCalendarAdvance(Calendar,$D2616,B2617,"f",FALSE)</f>
        <v>57748</v>
      </c>
      <c r="E2617" s="172">
        <f>_xll.qlInterestRateIndexValueDate(IndexON,D2617)</f>
        <v>57748</v>
      </c>
      <c r="F2617" s="188">
        <f>IFERROR(_xll.qlIndexFixing(IndexON,D2617,TRUE,_xll.ohTrigger(RecalcTrigger,TriggerON)),NA())</f>
        <v>1.5214471356570503E-2</v>
      </c>
      <c r="H2617" s="42">
        <f>_xll.qlCalendarAdvance(Calendar,$H2616,B2617,"f",FALSE)</f>
        <v>57748</v>
      </c>
      <c r="I2617" s="172">
        <f>_xll.qlInterestRateIndexValueDate(Index1M,$H2617)</f>
        <v>57748</v>
      </c>
      <c r="J2617" s="177">
        <f>IFERROR(_xll.qlIndexFixing(Index1M,$H2617,TRUE,_xll.ohTrigger(RecalcTrigger,Trigger1M)),NA())</f>
        <v>1.5422087649776222E-2</v>
      </c>
      <c r="K2617" s="44">
        <f>IFERROR(_xll.qlIndexFixing(Index3M,H2617,TRUE,_xll.ohTrigger(RecalcTrigger,Trigger3M)),NA())</f>
        <v>1.5948216487077338E-2</v>
      </c>
      <c r="L2617" s="44">
        <f>IFERROR(_xll.qlIndexFixing(Index6M,$H2617,TRUE,_xll.ohTrigger(RecalcTrigger,Trigger6M)),NA())</f>
        <v>1.6039790728324996E-2</v>
      </c>
      <c r="M2617" s="178">
        <f>IFERROR(_xll.qlIndexFixing(Index1Y,$H2617,TRUE,_xll.ohTrigger(RecalcTrigger,Trigger1Y)),NA())</f>
        <v>1.6222406077171403E-2</v>
      </c>
      <c r="N2617" s="177">
        <f>IFERROR(_xll.qlIndexFixing(ONIndex1M,I2617,TRUE,_xll.ohTrigger(RecalcTrigger,Trigger1M)),NA())</f>
        <v>1.5414408598608542E-2</v>
      </c>
      <c r="O2617" s="44">
        <f>IFERROR(_xll.qlIndexFixing(ONIndex3M,I2617,TRUE,_xll.ohTrigger(RecalcTrigger,Trigger3M)),NA())</f>
        <v>1.5918352437628291E-2</v>
      </c>
      <c r="P2617" s="44">
        <f>IFERROR(_xll.qlIndexFixing(ONIndex6M,I2617,TRUE,_xll.ohTrigger(RecalcTrigger,Trigger6M)),NA())</f>
        <v>1.5978802674115888E-2</v>
      </c>
      <c r="Q2617" s="178">
        <f>IFERROR(_xll.qlIndexFixing(ONIndex1Y,I2617,TRUE,_xll.ohTrigger(RecalcTrigger,Trigger1Y)),NA())</f>
        <v>1.6097492023007254E-2</v>
      </c>
    </row>
    <row r="2618" spans="2:17" x14ac:dyDescent="0.2">
      <c r="B2618" s="39" t="s">
        <v>42</v>
      </c>
      <c r="D2618" s="42">
        <f>_xll.qlCalendarAdvance(Calendar,$D2617,B2618,"f",FALSE)</f>
        <v>57755</v>
      </c>
      <c r="E2618" s="172">
        <f>_xll.qlInterestRateIndexValueDate(IndexON,D2618)</f>
        <v>57755</v>
      </c>
      <c r="F2618" s="188">
        <f>IFERROR(_xll.qlIndexFixing(IndexON,D2618,TRUE,_xll.ohTrigger(RecalcTrigger,TriggerON)),NA())</f>
        <v>1.5214167180396254E-2</v>
      </c>
      <c r="H2618" s="42">
        <f>_xll.qlCalendarAdvance(Calendar,$H2617,B2618,"f",FALSE)</f>
        <v>57755</v>
      </c>
      <c r="I2618" s="172">
        <f>_xll.qlInterestRateIndexValueDate(Index1M,$H2618)</f>
        <v>57755</v>
      </c>
      <c r="J2618" s="177">
        <f>IFERROR(_xll.qlIndexFixing(Index1M,$H2618,TRUE,_xll.ohTrigger(RecalcTrigger,Trigger1M)),NA())</f>
        <v>1.5421537127269076E-2</v>
      </c>
      <c r="K2618" s="44">
        <f>IFERROR(_xll.qlIndexFixing(Index3M,H2618,TRUE,_xll.ohTrigger(RecalcTrigger,Trigger3M)),NA())</f>
        <v>1.5948152316343282E-2</v>
      </c>
      <c r="L2618" s="44">
        <f>IFERROR(_xll.qlIndexFixing(Index6M,$H2618,TRUE,_xll.ohTrigger(RecalcTrigger,Trigger6M)),NA())</f>
        <v>1.603972324395091E-2</v>
      </c>
      <c r="M2618" s="178">
        <f>IFERROR(_xll.qlIndexFixing(Index1Y,$H2618,TRUE,_xll.ohTrigger(RecalcTrigger,Trigger1Y)),NA())</f>
        <v>1.6222410984969793E-2</v>
      </c>
      <c r="N2618" s="177">
        <f>IFERROR(_xll.qlIndexFixing(ONIndex1M,I2618,TRUE,_xll.ohTrigger(RecalcTrigger,Trigger1M)),NA())</f>
        <v>1.5413813594096215E-2</v>
      </c>
      <c r="O2618" s="44">
        <f>IFERROR(_xll.qlIndexFixing(ONIndex3M,I2618,TRUE,_xll.ohTrigger(RecalcTrigger,Trigger3M)),NA())</f>
        <v>1.5918165559736241E-2</v>
      </c>
      <c r="P2618" s="44">
        <f>IFERROR(_xll.qlIndexFixing(ONIndex6M,I2618,TRUE,_xll.ohTrigger(RecalcTrigger,Trigger6M)),NA())</f>
        <v>1.5978472113000741E-2</v>
      </c>
      <c r="Q2618" s="178">
        <f>IFERROR(_xll.qlIndexFixing(ONIndex1Y,I2618,TRUE,_xll.ohTrigger(RecalcTrigger,Trigger1Y)),NA())</f>
        <v>1.6096946255650391E-2</v>
      </c>
    </row>
    <row r="2619" spans="2:17" x14ac:dyDescent="0.2">
      <c r="B2619" s="39" t="s">
        <v>42</v>
      </c>
      <c r="D2619" s="42">
        <f>_xll.qlCalendarAdvance(Calendar,$D2618,B2619,"f",FALSE)</f>
        <v>57762</v>
      </c>
      <c r="E2619" s="172">
        <f>_xll.qlInterestRateIndexValueDate(IndexON,D2619)</f>
        <v>57762</v>
      </c>
      <c r="F2619" s="188">
        <f>IFERROR(_xll.qlIndexFixing(IndexON,D2619,TRUE,_xll.ohTrigger(RecalcTrigger,TriggerON)),NA())</f>
        <v>1.5213883555127428E-2</v>
      </c>
      <c r="H2619" s="42">
        <f>_xll.qlCalendarAdvance(Calendar,$H2618,B2619,"f",FALSE)</f>
        <v>57762</v>
      </c>
      <c r="I2619" s="172">
        <f>_xll.qlInterestRateIndexValueDate(Index1M,$H2619)</f>
        <v>57762</v>
      </c>
      <c r="J2619" s="177">
        <f>IFERROR(_xll.qlIndexFixing(Index1M,$H2619,TRUE,_xll.ohTrigger(RecalcTrigger,Trigger1M)),NA())</f>
        <v>1.5421010021478315E-2</v>
      </c>
      <c r="K2619" s="44">
        <f>IFERROR(_xll.qlIndexFixing(Index3M,H2619,TRUE,_xll.ohTrigger(RecalcTrigger,Trigger3M)),NA())</f>
        <v>1.5948107781510332E-2</v>
      </c>
      <c r="L2619" s="44">
        <f>IFERROR(_xll.qlIndexFixing(Index6M,$H2619,TRUE,_xll.ohTrigger(RecalcTrigger,Trigger6M)),NA())</f>
        <v>1.6039676424467793E-2</v>
      </c>
      <c r="M2619" s="178">
        <f>IFERROR(_xll.qlIndexFixing(Index1Y,$H2619,TRUE,_xll.ohTrigger(RecalcTrigger,Trigger1Y)),NA())</f>
        <v>1.6222437412167556E-2</v>
      </c>
      <c r="N2619" s="177">
        <f>IFERROR(_xll.qlIndexFixing(ONIndex1M,I2619,TRUE,_xll.ohTrigger(RecalcTrigger,Trigger1M)),NA())</f>
        <v>1.5413241979621572E-2</v>
      </c>
      <c r="O2619" s="44">
        <f>IFERROR(_xll.qlIndexFixing(ONIndex3M,I2619,TRUE,_xll.ohTrigger(RecalcTrigger,Trigger3M)),NA())</f>
        <v>1.5917998242607201E-2</v>
      </c>
      <c r="P2619" s="44">
        <f>IFERROR(_xll.qlIndexFixing(ONIndex6M,I2619,TRUE,_xll.ohTrigger(RecalcTrigger,Trigger6M)),NA())</f>
        <v>1.5978162054649525E-2</v>
      </c>
      <c r="Q2619" s="178">
        <f>IFERROR(_xll.qlIndexFixing(ONIndex1Y,I2619,TRUE,_xll.ohTrigger(RecalcTrigger,Trigger1Y)),NA())</f>
        <v>1.6096421665200422E-2</v>
      </c>
    </row>
    <row r="2620" spans="2:17" x14ac:dyDescent="0.2">
      <c r="B2620" s="39" t="s">
        <v>42</v>
      </c>
      <c r="D2620" s="42">
        <f>_xll.qlCalendarAdvance(Calendar,$D2619,B2620,"f",FALSE)</f>
        <v>57769</v>
      </c>
      <c r="E2620" s="172">
        <f>_xll.qlInterestRateIndexValueDate(IndexON,D2620)</f>
        <v>57769</v>
      </c>
      <c r="F2620" s="188">
        <f>IFERROR(_xll.qlIndexFixing(IndexON,D2620,TRUE,_xll.ohTrigger(RecalcTrigger,TriggerON)),NA())</f>
        <v>1.5213620480926116E-2</v>
      </c>
      <c r="H2620" s="42">
        <f>_xll.qlCalendarAdvance(Calendar,$H2619,B2620,"f",FALSE)</f>
        <v>57769</v>
      </c>
      <c r="I2620" s="172">
        <f>_xll.qlInterestRateIndexValueDate(Index1M,$H2620)</f>
        <v>57769</v>
      </c>
      <c r="J2620" s="177">
        <f>IFERROR(_xll.qlIndexFixing(Index1M,$H2620,TRUE,_xll.ohTrigger(RecalcTrigger,Trigger1M)),NA())</f>
        <v>1.5420798002925359E-2</v>
      </c>
      <c r="K2620" s="44">
        <f>IFERROR(_xll.qlIndexFixing(Index3M,H2620,TRUE,_xll.ohTrigger(RecalcTrigger,Trigger3M)),NA())</f>
        <v>1.5949133100860168E-2</v>
      </c>
      <c r="L2620" s="44">
        <f>IFERROR(_xll.qlIndexFixing(Index6M,$H2620,TRUE,_xll.ohTrigger(RecalcTrigger,Trigger6M)),NA())</f>
        <v>1.6040364023434752E-2</v>
      </c>
      <c r="M2620" s="178">
        <f>IFERROR(_xll.qlIndexFixing(Index1Y,$H2620,TRUE,_xll.ohTrigger(RecalcTrigger,Trigger1Y)),NA())</f>
        <v>1.6222485358765804E-2</v>
      </c>
      <c r="N2620" s="177">
        <f>IFERROR(_xll.qlIndexFixing(ONIndex1M,I2620,TRUE,_xll.ohTrigger(RecalcTrigger,Trigger1M)),NA())</f>
        <v>1.5412693755184614E-2</v>
      </c>
      <c r="O2620" s="44">
        <f>IFERROR(_xll.qlIndexFixing(ONIndex3M,I2620,TRUE,_xll.ohTrigger(RecalcTrigger,Trigger3M)),NA())</f>
        <v>1.591785048624117E-2</v>
      </c>
      <c r="P2620" s="44">
        <f>IFERROR(_xll.qlIndexFixing(ONIndex6M,I2620,TRUE,_xll.ohTrigger(RecalcTrigger,Trigger6M)),NA())</f>
        <v>1.5977872498900147E-2</v>
      </c>
      <c r="Q2620" s="178">
        <f>IFERROR(_xll.qlIndexFixing(ONIndex1Y,I2620,TRUE,_xll.ohTrigger(RecalcTrigger,Trigger1Y)),NA())</f>
        <v>1.6095918251333163E-2</v>
      </c>
    </row>
    <row r="2621" spans="2:17" x14ac:dyDescent="0.2">
      <c r="B2621" s="39" t="s">
        <v>42</v>
      </c>
      <c r="D2621" s="42">
        <f>_xll.qlCalendarAdvance(Calendar,$D2620,B2621,"f",FALSE)</f>
        <v>57776</v>
      </c>
      <c r="E2621" s="172">
        <f>_xll.qlInterestRateIndexValueDate(IndexON,D2621)</f>
        <v>57776</v>
      </c>
      <c r="F2621" s="188">
        <f>IFERROR(_xll.qlIndexFixing(IndexON,D2621,TRUE,_xll.ohTrigger(RecalcTrigger,TriggerON)),NA())</f>
        <v>1.5213377957549179E-2</v>
      </c>
      <c r="H2621" s="42">
        <f>_xll.qlCalendarAdvance(Calendar,$H2620,B2621,"f",FALSE)</f>
        <v>57776</v>
      </c>
      <c r="I2621" s="172">
        <f>_xll.qlInterestRateIndexValueDate(Index1M,$H2621)</f>
        <v>57776</v>
      </c>
      <c r="J2621" s="177">
        <f>IFERROR(_xll.qlIndexFixing(Index1M,$H2621,TRUE,_xll.ohTrigger(RecalcTrigger,Trigger1M)),NA())</f>
        <v>1.5421200346365654E-2</v>
      </c>
      <c r="K2621" s="44">
        <f>IFERROR(_xll.qlIndexFixing(Index3M,H2621,TRUE,_xll.ohTrigger(RecalcTrigger,Trigger3M)),NA())</f>
        <v>1.5949132045375954E-2</v>
      </c>
      <c r="L2621" s="44">
        <f>IFERROR(_xll.qlIndexFixing(Index6M,$H2621,TRUE,_xll.ohTrigger(RecalcTrigger,Trigger6M)),NA())</f>
        <v>1.6041437679874281E-2</v>
      </c>
      <c r="M2621" s="178">
        <f>IFERROR(_xll.qlIndexFixing(Index1Y,$H2621,TRUE,_xll.ohTrigger(RecalcTrigger,Trigger1Y)),NA())</f>
        <v>1.6222554824768087E-2</v>
      </c>
      <c r="N2621" s="177">
        <f>IFERROR(_xll.qlIndexFixing(ONIndex1M,I2621,TRUE,_xll.ohTrigger(RecalcTrigger,Trigger1M)),NA())</f>
        <v>1.5412168920704294E-2</v>
      </c>
      <c r="O2621" s="44">
        <f>IFERROR(_xll.qlIndexFixing(ONIndex3M,I2621,TRUE,_xll.ohTrigger(RecalcTrigger,Trigger3M)),NA())</f>
        <v>1.5917722290395009E-2</v>
      </c>
      <c r="P2621" s="44">
        <f>IFERROR(_xll.qlIndexFixing(ONIndex6M,I2621,TRUE,_xll.ohTrigger(RecalcTrigger,Trigger6M)),NA())</f>
        <v>1.5977603445914701E-2</v>
      </c>
      <c r="Q2621" s="178">
        <f>IFERROR(_xll.qlIndexFixing(ONIndex1Y,I2621,TRUE,_xll.ohTrigger(RecalcTrigger,Trigger1Y)),NA())</f>
        <v>1.6095436014372799E-2</v>
      </c>
    </row>
    <row r="2622" spans="2:17" x14ac:dyDescent="0.2">
      <c r="B2622" s="39" t="s">
        <v>42</v>
      </c>
      <c r="D2622" s="42">
        <f>_xll.qlCalendarAdvance(Calendar,$D2621,B2622,"f",FALSE)</f>
        <v>57783</v>
      </c>
      <c r="E2622" s="172">
        <f>_xll.qlInterestRateIndexValueDate(IndexON,D2622)</f>
        <v>57783</v>
      </c>
      <c r="F2622" s="188">
        <f>IFERROR(_xll.qlIndexFixing(IndexON,D2622,TRUE,_xll.ohTrigger(RecalcTrigger,TriggerON)),NA())</f>
        <v>1.5213155985239757E-2</v>
      </c>
      <c r="H2622" s="42">
        <f>_xll.qlCalendarAdvance(Calendar,$H2621,B2622,"f",FALSE)</f>
        <v>57783</v>
      </c>
      <c r="I2622" s="172">
        <f>_xll.qlInterestRateIndexValueDate(Index1M,$H2622)</f>
        <v>57783</v>
      </c>
      <c r="J2622" s="177">
        <f>IFERROR(_xll.qlIndexFixing(Index1M,$H2622,TRUE,_xll.ohTrigger(RecalcTrigger,Trigger1M)),NA())</f>
        <v>1.5421045745197603E-2</v>
      </c>
      <c r="K2622" s="44">
        <f>IFERROR(_xll.qlIndexFixing(Index3M,H2622,TRUE,_xll.ohTrigger(RecalcTrigger,Trigger3M)),NA())</f>
        <v>1.5949150628359634E-2</v>
      </c>
      <c r="L2622" s="44">
        <f>IFERROR(_xll.qlIndexFixing(Index6M,$H2622,TRUE,_xll.ohTrigger(RecalcTrigger,Trigger6M)),NA())</f>
        <v>1.604146024031352E-2</v>
      </c>
      <c r="M2622" s="178">
        <f>IFERROR(_xll.qlIndexFixing(Index1Y,$H2622,TRUE,_xll.ohTrigger(RecalcTrigger,Trigger1Y)),NA())</f>
        <v>1.6222645810178626E-2</v>
      </c>
      <c r="N2622" s="177">
        <f>IFERROR(_xll.qlIndexFixing(ONIndex1M,I2622,TRUE,_xll.ohTrigger(RecalcTrigger,Trigger1M)),NA())</f>
        <v>1.5411667476261659E-2</v>
      </c>
      <c r="O2622" s="44">
        <f>IFERROR(_xll.qlIndexFixing(ONIndex3M,I2622,TRUE,_xll.ohTrigger(RecalcTrigger,Trigger3M)),NA())</f>
        <v>1.5917613655311857E-2</v>
      </c>
      <c r="P2622" s="44">
        <f>IFERROR(_xll.qlIndexFixing(ONIndex6M,I2622,TRUE,_xll.ohTrigger(RecalcTrigger,Trigger6M)),NA())</f>
        <v>1.5977354895693185E-2</v>
      </c>
      <c r="Q2622" s="178">
        <f>IFERROR(_xll.qlIndexFixing(ONIndex1Y,I2622,TRUE,_xll.ohTrigger(RecalcTrigger,Trigger1Y)),NA())</f>
        <v>1.609497495431933E-2</v>
      </c>
    </row>
    <row r="2623" spans="2:17" x14ac:dyDescent="0.2">
      <c r="B2623" s="39" t="s">
        <v>42</v>
      </c>
      <c r="D2623" s="42">
        <f>_xll.qlCalendarAdvance(Calendar,$D2622,B2623,"f",FALSE)</f>
        <v>57790</v>
      </c>
      <c r="E2623" s="172">
        <f>_xll.qlInterestRateIndexValueDate(IndexON,D2623)</f>
        <v>57790</v>
      </c>
      <c r="F2623" s="188">
        <f>IFERROR(_xll.qlIndexFixing(IndexON,D2623,TRUE,_xll.ohTrigger(RecalcTrigger,TriggerON)),NA())</f>
        <v>1.5212954563916803E-2</v>
      </c>
      <c r="H2623" s="42">
        <f>_xll.qlCalendarAdvance(Calendar,$H2622,B2623,"f",FALSE)</f>
        <v>57790</v>
      </c>
      <c r="I2623" s="172">
        <f>_xll.qlInterestRateIndexValueDate(Index1M,$H2623)</f>
        <v>57790</v>
      </c>
      <c r="J2623" s="177">
        <f>IFERROR(_xll.qlIndexFixing(Index1M,$H2623,TRUE,_xll.ohTrigger(RecalcTrigger,Trigger1M)),NA())</f>
        <v>1.542032328464768E-2</v>
      </c>
      <c r="K2623" s="44">
        <f>IFERROR(_xll.qlIndexFixing(Index3M,H2623,TRUE,_xll.ohTrigger(RecalcTrigger,Trigger3M)),NA())</f>
        <v>1.5949188849809441E-2</v>
      </c>
      <c r="L2623" s="44">
        <f>IFERROR(_xll.qlIndexFixing(Index6M,$H2623,TRUE,_xll.ohTrigger(RecalcTrigger,Trigger6M)),NA())</f>
        <v>1.6041503470166144E-2</v>
      </c>
      <c r="M2623" s="178">
        <f>IFERROR(_xll.qlIndexFixing(Index1Y,$H2623,TRUE,_xll.ohTrigger(RecalcTrigger,Trigger1Y)),NA())</f>
        <v>1.6222758315003638E-2</v>
      </c>
      <c r="N2623" s="177">
        <f>IFERROR(_xll.qlIndexFixing(ONIndex1M,I2623,TRUE,_xll.ohTrigger(RecalcTrigger,Trigger1M)),NA())</f>
        <v>1.5411189421856708E-2</v>
      </c>
      <c r="O2623" s="44">
        <f>IFERROR(_xll.qlIndexFixing(ONIndex3M,I2623,TRUE,_xll.ohTrigger(RecalcTrigger,Trigger3M)),NA())</f>
        <v>1.5917524580991715E-2</v>
      </c>
      <c r="P2623" s="44">
        <f>IFERROR(_xll.qlIndexFixing(ONIndex6M,I2623,TRUE,_xll.ohTrigger(RecalcTrigger,Trigger6M)),NA())</f>
        <v>1.5977126848154555E-2</v>
      </c>
      <c r="Q2623" s="178">
        <f>IFERROR(_xll.qlIndexFixing(ONIndex1Y,I2623,TRUE,_xll.ohTrigger(RecalcTrigger,Trigger1Y)),NA())</f>
        <v>1.6094535071010663E-2</v>
      </c>
    </row>
    <row r="2624" spans="2:17" x14ac:dyDescent="0.2">
      <c r="B2624" s="39" t="s">
        <v>42</v>
      </c>
      <c r="D2624" s="42">
        <f>_xll.qlCalendarAdvance(Calendar,$D2623,B2624,"f",FALSE)</f>
        <v>57797</v>
      </c>
      <c r="E2624" s="172">
        <f>_xll.qlInterestRateIndexValueDate(IndexON,D2624)</f>
        <v>57797</v>
      </c>
      <c r="F2624" s="188">
        <f>IFERROR(_xll.qlIndexFixing(IndexON,D2624,TRUE,_xll.ohTrigger(RecalcTrigger,TriggerON)),NA())</f>
        <v>1.5212773693418224E-2</v>
      </c>
      <c r="H2624" s="42">
        <f>_xll.qlCalendarAdvance(Calendar,$H2623,B2624,"f",FALSE)</f>
        <v>57797</v>
      </c>
      <c r="I2624" s="172">
        <f>_xll.qlInterestRateIndexValueDate(Index1M,$H2624)</f>
        <v>57797</v>
      </c>
      <c r="J2624" s="177">
        <f>IFERROR(_xll.qlIndexFixing(Index1M,$H2624,TRUE,_xll.ohTrigger(RecalcTrigger,Trigger1M)),NA())</f>
        <v>1.5419919884783265E-2</v>
      </c>
      <c r="K2624" s="44">
        <f>IFERROR(_xll.qlIndexFixing(Index3M,H2624,TRUE,_xll.ohTrigger(RecalcTrigger,Trigger3M)),NA())</f>
        <v>1.5949246709728908E-2</v>
      </c>
      <c r="L2624" s="44">
        <f>IFERROR(_xll.qlIndexFixing(Index6M,$H2624,TRUE,_xll.ohTrigger(RecalcTrigger,Trigger6M)),NA())</f>
        <v>1.6041567369433025E-2</v>
      </c>
      <c r="M2624" s="178">
        <f>IFERROR(_xll.qlIndexFixing(Index1Y,$H2624,TRUE,_xll.ohTrigger(RecalcTrigger,Trigger1Y)),NA())</f>
        <v>1.6222510129222018E-2</v>
      </c>
      <c r="N2624" s="177">
        <f>IFERROR(_xll.qlIndexFixing(ONIndex1M,I2624,TRUE,_xll.ohTrigger(RecalcTrigger,Trigger1M)),NA())</f>
        <v>1.5410734757408395E-2</v>
      </c>
      <c r="O2624" s="44">
        <f>IFERROR(_xll.qlIndexFixing(ONIndex3M,I2624,TRUE,_xll.ohTrigger(RecalcTrigger,Trigger3M)),NA())</f>
        <v>1.591745506727249E-2</v>
      </c>
      <c r="P2624" s="44">
        <f>IFERROR(_xll.qlIndexFixing(ONIndex6M,I2624,TRUE,_xll.ohTrigger(RecalcTrigger,Trigger6M)),NA())</f>
        <v>1.5976919303298809E-2</v>
      </c>
      <c r="Q2624" s="178">
        <f>IFERROR(_xll.qlIndexFixing(ONIndex1Y,I2624,TRUE,_xll.ohTrigger(RecalcTrigger,Trigger1Y)),NA())</f>
        <v>1.6094116364446798E-2</v>
      </c>
    </row>
    <row r="2625" spans="2:17" x14ac:dyDescent="0.2">
      <c r="B2625" s="39" t="s">
        <v>42</v>
      </c>
      <c r="D2625" s="42">
        <f>_xll.qlCalendarAdvance(Calendar,$D2624,B2625,"f",FALSE)</f>
        <v>57804</v>
      </c>
      <c r="E2625" s="172">
        <f>_xll.qlInterestRateIndexValueDate(IndexON,D2625)</f>
        <v>57804</v>
      </c>
      <c r="F2625" s="188">
        <f>IFERROR(_xll.qlIndexFixing(IndexON,D2625,TRUE,_xll.ohTrigger(RecalcTrigger,TriggerON)),NA())</f>
        <v>1.5212613373906114E-2</v>
      </c>
      <c r="H2625" s="42">
        <f>_xll.qlCalendarAdvance(Calendar,$H2624,B2625,"f",FALSE)</f>
        <v>57804</v>
      </c>
      <c r="I2625" s="172">
        <f>_xll.qlInterestRateIndexValueDate(Index1M,$H2625)</f>
        <v>57804</v>
      </c>
      <c r="J2625" s="177">
        <f>IFERROR(_xll.qlIndexFixing(Index1M,$H2625,TRUE,_xll.ohTrigger(RecalcTrigger,Trigger1M)),NA())</f>
        <v>1.5419840513434223E-2</v>
      </c>
      <c r="K2625" s="44">
        <f>IFERROR(_xll.qlIndexFixing(Index3M,H2625,TRUE,_xll.ohTrigger(RecalcTrigger,Trigger3M)),NA())</f>
        <v>1.5948966969693439E-2</v>
      </c>
      <c r="L2625" s="44">
        <f>IFERROR(_xll.qlIndexFixing(Index6M,$H2625,TRUE,_xll.ohTrigger(RecalcTrigger,Trigger6M)),NA())</f>
        <v>1.6040558001427861E-2</v>
      </c>
      <c r="M2625" s="178">
        <f>IFERROR(_xll.qlIndexFixing(Index1Y,$H2625,TRUE,_xll.ohTrigger(RecalcTrigger,Trigger1Y)),NA())</f>
        <v>1.6223047882925279E-2</v>
      </c>
      <c r="N2625" s="177">
        <f>IFERROR(_xll.qlIndexFixing(ONIndex1M,I2625,TRUE,_xll.ohTrigger(RecalcTrigger,Trigger1M)),NA())</f>
        <v>1.5410303482916721E-2</v>
      </c>
      <c r="O2625" s="44">
        <f>IFERROR(_xll.qlIndexFixing(ONIndex3M,I2625,TRUE,_xll.ohTrigger(RecalcTrigger,Trigger3M)),NA())</f>
        <v>1.5917405114073135E-2</v>
      </c>
      <c r="P2625" s="44">
        <f>IFERROR(_xll.qlIndexFixing(ONIndex6M,I2625,TRUE,_xll.ohTrigger(RecalcTrigger,Trigger6M)),NA())</f>
        <v>1.5976732261125948E-2</v>
      </c>
      <c r="Q2625" s="178">
        <f>IFERROR(_xll.qlIndexFixing(ONIndex1Y,I2625,TRUE,_xll.ohTrigger(RecalcTrigger,Trigger1Y)),NA())</f>
        <v>1.6093718834708781E-2</v>
      </c>
    </row>
    <row r="2626" spans="2:17" x14ac:dyDescent="0.2">
      <c r="B2626" s="39" t="s">
        <v>42</v>
      </c>
      <c r="D2626" s="42">
        <f>_xll.qlCalendarAdvance(Calendar,$D2625,B2626,"f",FALSE)</f>
        <v>57811</v>
      </c>
      <c r="E2626" s="172">
        <f>_xll.qlInterestRateIndexValueDate(IndexON,D2626)</f>
        <v>57811</v>
      </c>
      <c r="F2626" s="188">
        <f>IFERROR(_xll.qlIndexFixing(IndexON,D2626,TRUE,_xll.ohTrigger(RecalcTrigger,TriggerON)),NA())</f>
        <v>1.521370596377758E-2</v>
      </c>
      <c r="H2626" s="42">
        <f>_xll.qlCalendarAdvance(Calendar,$H2625,B2626,"f",FALSE)</f>
        <v>57811</v>
      </c>
      <c r="I2626" s="172">
        <f>_xll.qlInterestRateIndexValueDate(Index1M,$H2626)</f>
        <v>57811</v>
      </c>
      <c r="J2626" s="177">
        <f>IFERROR(_xll.qlIndexFixing(Index1M,$H2626,TRUE,_xll.ohTrigger(RecalcTrigger,Trigger1M)),NA())</f>
        <v>1.5419183347033447E-2</v>
      </c>
      <c r="K2626" s="44">
        <f>IFERROR(_xll.qlIndexFixing(Index3M,H2626,TRUE,_xll.ohTrigger(RecalcTrigger,Trigger3M)),NA())</f>
        <v>1.5949062699627675E-2</v>
      </c>
      <c r="L2626" s="44">
        <f>IFERROR(_xll.qlIndexFixing(Index6M,$H2626,TRUE,_xll.ohTrigger(RecalcTrigger,Trigger6M)),NA())</f>
        <v>1.6040658797131024E-2</v>
      </c>
      <c r="M2626" s="178">
        <f>IFERROR(_xll.qlIndexFixing(Index1Y,$H2626,TRUE,_xll.ohTrigger(RecalcTrigger,Trigger1Y)),NA())</f>
        <v>1.622322494604056E-2</v>
      </c>
      <c r="N2626" s="177">
        <f>IFERROR(_xll.qlIndexFixing(ONIndex1M,I2626,TRUE,_xll.ohTrigger(RecalcTrigger,Trigger1M)),NA())</f>
        <v>1.541108504711719E-2</v>
      </c>
      <c r="O2626" s="44">
        <f>IFERROR(_xll.qlIndexFixing(ONIndex3M,I2626,TRUE,_xll.ohTrigger(RecalcTrigger,Trigger3M)),NA())</f>
        <v>1.591875837941914E-2</v>
      </c>
      <c r="P2626" s="44">
        <f>IFERROR(_xll.qlIndexFixing(ONIndex6M,I2626,TRUE,_xll.ohTrigger(RecalcTrigger,Trigger6M)),NA())</f>
        <v>1.597792101064277E-2</v>
      </c>
      <c r="Q2626" s="178">
        <f>IFERROR(_xll.qlIndexFixing(ONIndex1Y,I2626,TRUE,_xll.ohTrigger(RecalcTrigger,Trigger1Y)),NA())</f>
        <v>1.6094658473001733E-2</v>
      </c>
    </row>
    <row r="2627" spans="2:17" x14ac:dyDescent="0.2">
      <c r="B2627" s="39" t="s">
        <v>42</v>
      </c>
      <c r="D2627" s="42">
        <f>_xll.qlCalendarAdvance(Calendar,$D2626,B2627,"f",FALSE)</f>
        <v>57818</v>
      </c>
      <c r="E2627" s="172">
        <f>_xll.qlInterestRateIndexValueDate(IndexON,D2627)</f>
        <v>57818</v>
      </c>
      <c r="F2627" s="188">
        <f>IFERROR(_xll.qlIndexFixing(IndexON,D2627,TRUE,_xll.ohTrigger(RecalcTrigger,TriggerON)),NA())</f>
        <v>1.5212354387841298E-2</v>
      </c>
      <c r="H2627" s="42">
        <f>_xll.qlCalendarAdvance(Calendar,$H2626,B2627,"f",FALSE)</f>
        <v>57818</v>
      </c>
      <c r="I2627" s="172">
        <f>_xll.qlInterestRateIndexValueDate(Index1M,$H2627)</f>
        <v>57818</v>
      </c>
      <c r="J2627" s="177">
        <f>IFERROR(_xll.qlIndexFixing(Index1M,$H2627,TRUE,_xll.ohTrigger(RecalcTrigger,Trigger1M)),NA())</f>
        <v>1.5418850209142979E-2</v>
      </c>
      <c r="K2627" s="44">
        <f>IFERROR(_xll.qlIndexFixing(Index3M,H2627,TRUE,_xll.ohTrigger(RecalcTrigger,Trigger3M)),NA())</f>
        <v>1.5949178067177279E-2</v>
      </c>
      <c r="L2627" s="44">
        <f>IFERROR(_xll.qlIndexFixing(Index6M,$H2627,TRUE,_xll.ohTrigger(RecalcTrigger,Trigger6M)),NA())</f>
        <v>1.6040780259541899E-2</v>
      </c>
      <c r="M2627" s="178">
        <f>IFERROR(_xll.qlIndexFixing(Index1Y,$H2627,TRUE,_xll.ohTrigger(RecalcTrigger,Trigger1Y)),NA())</f>
        <v>1.6223423528606951E-2</v>
      </c>
      <c r="N2627" s="177">
        <f>IFERROR(_xll.qlIndexFixing(ONIndex1M,I2627,TRUE,_xll.ohTrigger(RecalcTrigger,Trigger1M)),NA())</f>
        <v>1.5409511104208518E-2</v>
      </c>
      <c r="O2627" s="44">
        <f>IFERROR(_xll.qlIndexFixing(ONIndex3M,I2627,TRUE,_xll.ohTrigger(RecalcTrigger,Trigger3M)),NA())</f>
        <v>1.5917363890206593E-2</v>
      </c>
      <c r="P2627" s="44">
        <f>IFERROR(_xll.qlIndexFixing(ONIndex6M,I2627,TRUE,_xll.ohTrigger(RecalcTrigger,Trigger6M)),NA())</f>
        <v>1.5976419685072019E-2</v>
      </c>
      <c r="Q2627" s="178">
        <f>IFERROR(_xll.qlIndexFixing(ONIndex1Y,I2627,TRUE,_xll.ohTrigger(RecalcTrigger,Trigger1Y)),NA())</f>
        <v>1.609298730579134E-2</v>
      </c>
    </row>
    <row r="2628" spans="2:17" x14ac:dyDescent="0.2">
      <c r="B2628" s="39" t="s">
        <v>42</v>
      </c>
      <c r="D2628" s="42">
        <f>_xll.qlCalendarAdvance(Calendar,$D2627,B2628,"f",FALSE)</f>
        <v>57825</v>
      </c>
      <c r="E2628" s="172">
        <f>_xll.qlInterestRateIndexValueDate(IndexON,D2628)</f>
        <v>57825</v>
      </c>
      <c r="F2628" s="188">
        <f>IFERROR(_xll.qlIndexFixing(IndexON,D2628,TRUE,_xll.ohTrigger(RecalcTrigger,TriggerON)),NA())</f>
        <v>1.5212255721207546E-2</v>
      </c>
      <c r="H2628" s="42">
        <f>_xll.qlCalendarAdvance(Calendar,$H2627,B2628,"f",FALSE)</f>
        <v>57825</v>
      </c>
      <c r="I2628" s="172">
        <f>_xll.qlInterestRateIndexValueDate(Index1M,$H2628)</f>
        <v>57825</v>
      </c>
      <c r="J2628" s="177">
        <f>IFERROR(_xll.qlIndexFixing(Index1M,$H2628,TRUE,_xll.ohTrigger(RecalcTrigger,Trigger1M)),NA())</f>
        <v>1.5418846076489816E-2</v>
      </c>
      <c r="K2628" s="44">
        <f>IFERROR(_xll.qlIndexFixing(Index3M,H2628,TRUE,_xll.ohTrigger(RecalcTrigger,Trigger3M)),NA())</f>
        <v>1.594931307234225E-2</v>
      </c>
      <c r="L2628" s="44">
        <f>IFERROR(_xll.qlIndexFixing(Index6M,$H2628,TRUE,_xll.ohTrigger(RecalcTrigger,Trigger6M)),NA())</f>
        <v>1.6040922388662705E-2</v>
      </c>
      <c r="M2628" s="178">
        <f>IFERROR(_xll.qlIndexFixing(Index1Y,$H2628,TRUE,_xll.ohTrigger(RecalcTrigger,Trigger1Y)),NA())</f>
        <v>1.6223643630636664E-2</v>
      </c>
      <c r="N2628" s="177">
        <f>IFERROR(_xll.qlIndexFixing(ONIndex1M,I2628,TRUE,_xll.ohTrigger(RecalcTrigger,Trigger1M)),NA())</f>
        <v>1.540914999974885E-2</v>
      </c>
      <c r="O2628" s="44">
        <f>IFERROR(_xll.qlIndexFixing(ONIndex3M,I2628,TRUE,_xll.ohTrigger(RecalcTrigger,Trigger3M)),NA())</f>
        <v>1.5917372619134174E-2</v>
      </c>
      <c r="P2628" s="44">
        <f>IFERROR(_xll.qlIndexFixing(ONIndex6M,I2628,TRUE,_xll.ohTrigger(RecalcTrigger,Trigger6M)),NA())</f>
        <v>1.5976294151109904E-2</v>
      </c>
      <c r="Q2628" s="178">
        <f>IFERROR(_xll.qlIndexFixing(ONIndex1Y,I2628,TRUE,_xll.ohTrigger(RecalcTrigger,Trigger1Y)),NA())</f>
        <v>1.6092653306530869E-2</v>
      </c>
    </row>
    <row r="2629" spans="2:17" x14ac:dyDescent="0.2">
      <c r="B2629" s="39" t="s">
        <v>42</v>
      </c>
      <c r="D2629" s="42">
        <f>_xll.qlCalendarAdvance(Calendar,$D2628,B2629,"f",FALSE)</f>
        <v>57832</v>
      </c>
      <c r="E2629" s="172">
        <f>_xll.qlInterestRateIndexValueDate(IndexON,D2629)</f>
        <v>57832</v>
      </c>
      <c r="F2629" s="188">
        <f>IFERROR(_xll.qlIndexFixing(IndexON,D2629,TRUE,_xll.ohTrigger(RecalcTrigger,TriggerON)),NA())</f>
        <v>1.5212177605641308E-2</v>
      </c>
      <c r="H2629" s="42">
        <f>_xll.qlCalendarAdvance(Calendar,$H2628,B2629,"f",FALSE)</f>
        <v>57832</v>
      </c>
      <c r="I2629" s="172">
        <f>_xll.qlInterestRateIndexValueDate(Index1M,$H2629)</f>
        <v>57832</v>
      </c>
      <c r="J2629" s="177">
        <f>IFERROR(_xll.qlIndexFixing(Index1M,$H2629,TRUE,_xll.ohTrigger(RecalcTrigger,Trigger1M)),NA())</f>
        <v>1.5418254195315728E-2</v>
      </c>
      <c r="K2629" s="44">
        <f>IFERROR(_xll.qlIndexFixing(Index3M,H2629,TRUE,_xll.ohTrigger(RecalcTrigger,Trigger3M)),NA())</f>
        <v>1.5949830586376335E-2</v>
      </c>
      <c r="L2629" s="44">
        <f>IFERROR(_xll.qlIndexFixing(Index6M,$H2629,TRUE,_xll.ohTrigger(RecalcTrigger,Trigger6M)),NA())</f>
        <v>1.604219690707627E-2</v>
      </c>
      <c r="M2629" s="178">
        <f>IFERROR(_xll.qlIndexFixing(Index1Y,$H2629,TRUE,_xll.ohTrigger(RecalcTrigger,Trigger1Y)),NA())</f>
        <v>1.6223885252143688E-2</v>
      </c>
      <c r="N2629" s="177">
        <f>IFERROR(_xll.qlIndexFixing(ONIndex1M,I2629,TRUE,_xll.ohTrigger(RecalcTrigger,Trigger1M)),NA())</f>
        <v>1.5408812285407913E-2</v>
      </c>
      <c r="O2629" s="44">
        <f>IFERROR(_xll.qlIndexFixing(ONIndex3M,I2629,TRUE,_xll.ohTrigger(RecalcTrigger,Trigger3M)),NA())</f>
        <v>1.591740090890581E-2</v>
      </c>
      <c r="P2629" s="44">
        <f>IFERROR(_xll.qlIndexFixing(ONIndex6M,I2629,TRUE,_xll.ohTrigger(RecalcTrigger,Trigger6M)),NA())</f>
        <v>1.5976189119830675E-2</v>
      </c>
      <c r="Q2629" s="178">
        <f>IFERROR(_xll.qlIndexFixing(ONIndex1Y,I2629,TRUE,_xll.ohTrigger(RecalcTrigger,Trigger1Y)),NA())</f>
        <v>1.60923404840152E-2</v>
      </c>
    </row>
    <row r="2630" spans="2:17" x14ac:dyDescent="0.2">
      <c r="B2630" s="39" t="s">
        <v>42</v>
      </c>
      <c r="D2630" s="42">
        <f>_xll.qlCalendarAdvance(Calendar,$D2629,B2630,"f",FALSE)</f>
        <v>57839</v>
      </c>
      <c r="E2630" s="172">
        <f>_xll.qlInterestRateIndexValueDate(IndexON,D2630)</f>
        <v>57839</v>
      </c>
      <c r="F2630" s="188">
        <f>IFERROR(_xll.qlIndexFixing(IndexON,D2630,TRUE,_xll.ohTrigger(RecalcTrigger,TriggerON)),NA())</f>
        <v>1.5212120041061539E-2</v>
      </c>
      <c r="H2630" s="42">
        <f>_xll.qlCalendarAdvance(Calendar,$H2629,B2630,"f",FALSE)</f>
        <v>57839</v>
      </c>
      <c r="I2630" s="172">
        <f>_xll.qlInterestRateIndexValueDate(Index1M,$H2630)</f>
        <v>57839</v>
      </c>
      <c r="J2630" s="177">
        <f>IFERROR(_xll.qlIndexFixing(Index1M,$H2630,TRUE,_xll.ohTrigger(RecalcTrigger,Trigger1M)),NA())</f>
        <v>1.5417991319378946E-2</v>
      </c>
      <c r="K2630" s="44">
        <f>IFERROR(_xll.qlIndexFixing(Index3M,H2630,TRUE,_xll.ohTrigger(RecalcTrigger,Trigger3M)),NA())</f>
        <v>1.5950006277129586E-2</v>
      </c>
      <c r="L2630" s="44">
        <f>IFERROR(_xll.qlIndexFixing(Index6M,$H2630,TRUE,_xll.ohTrigger(RecalcTrigger,Trigger6M)),NA())</f>
        <v>1.6042384822894488E-2</v>
      </c>
      <c r="M2630" s="178">
        <f>IFERROR(_xll.qlIndexFixing(Index1Y,$H2630,TRUE,_xll.ohTrigger(RecalcTrigger,Trigger1Y)),NA())</f>
        <v>1.6224148393144011E-2</v>
      </c>
      <c r="N2630" s="177">
        <f>IFERROR(_xll.qlIndexFixing(ONIndex1M,I2630,TRUE,_xll.ohTrigger(RecalcTrigger,Trigger1M)),NA())</f>
        <v>1.5408497961104661E-2</v>
      </c>
      <c r="O2630" s="44">
        <f>IFERROR(_xll.qlIndexFixing(ONIndex3M,I2630,TRUE,_xll.ohTrigger(RecalcTrigger,Trigger3M)),NA())</f>
        <v>1.5917448759359409E-2</v>
      </c>
      <c r="P2630" s="44">
        <f>IFERROR(_xll.qlIndexFixing(ONIndex6M,I2630,TRUE,_xll.ohTrigger(RecalcTrigger,Trigger6M)),NA())</f>
        <v>1.5976104591315377E-2</v>
      </c>
      <c r="Q2630" s="178">
        <f>IFERROR(_xll.qlIndexFixing(ONIndex1Y,I2630,TRUE,_xll.ohTrigger(RecalcTrigger,Trigger1Y)),NA())</f>
        <v>1.6092048838406425E-2</v>
      </c>
    </row>
    <row r="2631" spans="2:17" x14ac:dyDescent="0.2">
      <c r="B2631" s="39" t="s">
        <v>42</v>
      </c>
      <c r="D2631" s="42">
        <f>_xll.qlCalendarAdvance(Calendar,$D2630,B2631,"f",FALSE)</f>
        <v>57846</v>
      </c>
      <c r="E2631" s="172">
        <f>_xll.qlInterestRateIndexValueDate(IndexON,D2631)</f>
        <v>57846</v>
      </c>
      <c r="F2631" s="188">
        <f>IFERROR(_xll.qlIndexFixing(IndexON,D2631,TRUE,_xll.ohTrigger(RecalcTrigger,TriggerON)),NA())</f>
        <v>1.5212083027306145E-2</v>
      </c>
      <c r="H2631" s="42">
        <f>_xll.qlCalendarAdvance(Calendar,$H2630,B2631,"f",FALSE)</f>
        <v>57846</v>
      </c>
      <c r="I2631" s="172">
        <f>_xll.qlInterestRateIndexValueDate(Index1M,$H2631)</f>
        <v>57846</v>
      </c>
      <c r="J2631" s="177">
        <f>IFERROR(_xll.qlIndexFixing(Index1M,$H2631,TRUE,_xll.ohTrigger(RecalcTrigger,Trigger1M)),NA())</f>
        <v>1.5417751864092548E-2</v>
      </c>
      <c r="K2631" s="44">
        <f>IFERROR(_xll.qlIndexFixing(Index3M,H2631,TRUE,_xll.ohTrigger(RecalcTrigger,Trigger3M)),NA())</f>
        <v>1.5950201606364824E-2</v>
      </c>
      <c r="L2631" s="44">
        <f>IFERROR(_xll.qlIndexFixing(Index6M,$H2631,TRUE,_xll.ohTrigger(RecalcTrigger,Trigger6M)),NA())</f>
        <v>1.6042593408154414E-2</v>
      </c>
      <c r="M2631" s="178">
        <f>IFERROR(_xll.qlIndexFixing(Index1Y,$H2631,TRUE,_xll.ohTrigger(RecalcTrigger,Trigger1Y)),NA())</f>
        <v>1.622443305365362E-2</v>
      </c>
      <c r="N2631" s="177">
        <f>IFERROR(_xll.qlIndexFixing(ONIndex1M,I2631,TRUE,_xll.ohTrigger(RecalcTrigger,Trigger1M)),NA())</f>
        <v>1.5408207026758047E-2</v>
      </c>
      <c r="O2631" s="44">
        <f>IFERROR(_xll.qlIndexFixing(ONIndex3M,I2631,TRUE,_xll.ohTrigger(RecalcTrigger,Trigger3M)),NA())</f>
        <v>1.5917516170494972E-2</v>
      </c>
      <c r="P2631" s="44">
        <f>IFERROR(_xll.qlIndexFixing(ONIndex6M,I2631,TRUE,_xll.ohTrigger(RecalcTrigger,Trigger6M)),NA())</f>
        <v>1.5976040565482963E-2</v>
      </c>
      <c r="Q2631" s="178">
        <f>IFERROR(_xll.qlIndexFixing(ONIndex1Y,I2631,TRUE,_xll.ohTrigger(RecalcTrigger,Trigger1Y)),NA())</f>
        <v>1.6091778369542453E-2</v>
      </c>
    </row>
    <row r="2632" spans="2:17" x14ac:dyDescent="0.2">
      <c r="B2632" s="39" t="s">
        <v>42</v>
      </c>
      <c r="D2632" s="42">
        <f>_xll.qlCalendarAdvance(Calendar,$D2631,B2632,"f",FALSE)</f>
        <v>57853</v>
      </c>
      <c r="E2632" s="172">
        <f>_xll.qlInterestRateIndexValueDate(IndexON,D2632)</f>
        <v>57853</v>
      </c>
      <c r="F2632" s="188">
        <f>IFERROR(_xll.qlIndexFixing(IndexON,D2632,TRUE,_xll.ohTrigger(RecalcTrigger,TriggerON)),NA())</f>
        <v>1.5212066564537219E-2</v>
      </c>
      <c r="H2632" s="42">
        <f>_xll.qlCalendarAdvance(Calendar,$H2631,B2632,"f",FALSE)</f>
        <v>57853</v>
      </c>
      <c r="I2632" s="172">
        <f>_xll.qlInterestRateIndexValueDate(Index1M,$H2632)</f>
        <v>57853</v>
      </c>
      <c r="J2632" s="177">
        <f>IFERROR(_xll.qlIndexFixing(Index1M,$H2632,TRUE,_xll.ohTrigger(RecalcTrigger,Trigger1M)),NA())</f>
        <v>1.5417535829448936E-2</v>
      </c>
      <c r="K2632" s="44">
        <f>IFERROR(_xll.qlIndexFixing(Index3M,H2632,TRUE,_xll.ohTrigger(RecalcTrigger,Trigger3M)),NA())</f>
        <v>1.5950416574079408E-2</v>
      </c>
      <c r="L2632" s="44">
        <f>IFERROR(_xll.qlIndexFixing(Index6M,$H2632,TRUE,_xll.ohTrigger(RecalcTrigger,Trigger6M)),NA())</f>
        <v>1.6042822662863016E-2</v>
      </c>
      <c r="M2632" s="178">
        <f>IFERROR(_xll.qlIndexFixing(Index1Y,$H2632,TRUE,_xll.ohTrigger(RecalcTrigger,Trigger1Y)),NA())</f>
        <v>1.6224739233690944E-2</v>
      </c>
      <c r="N2632" s="177">
        <f>IFERROR(_xll.qlIndexFixing(ONIndex1M,I2632,TRUE,_xll.ohTrigger(RecalcTrigger,Trigger1M)),NA())</f>
        <v>1.5407939482449118E-2</v>
      </c>
      <c r="O2632" s="44">
        <f>IFERROR(_xll.qlIndexFixing(ONIndex3M,I2632,TRUE,_xll.ohTrigger(RecalcTrigger,Trigger3M)),NA())</f>
        <v>1.5917603142231451E-2</v>
      </c>
      <c r="P2632" s="44">
        <f>IFERROR(_xll.qlIndexFixing(ONIndex6M,I2632,TRUE,_xll.ohTrigger(RecalcTrigger,Trigger6M)),NA())</f>
        <v>1.597599704241448E-2</v>
      </c>
      <c r="Q2632" s="178">
        <f>IFERROR(_xll.qlIndexFixing(ONIndex1Y,I2632,TRUE,_xll.ohTrigger(RecalcTrigger,Trigger1Y)),NA())</f>
        <v>1.609152907750433E-2</v>
      </c>
    </row>
    <row r="2633" spans="2:17" x14ac:dyDescent="0.2">
      <c r="B2633" s="39" t="s">
        <v>42</v>
      </c>
      <c r="D2633" s="42">
        <f>_xll.qlCalendarAdvance(Calendar,$D2632,B2633,"f",FALSE)</f>
        <v>57860</v>
      </c>
      <c r="E2633" s="172">
        <f>_xll.qlInterestRateIndexValueDate(IndexON,D2633)</f>
        <v>57860</v>
      </c>
      <c r="F2633" s="188">
        <f>IFERROR(_xll.qlIndexFixing(IndexON,D2633,TRUE,_xll.ohTrigger(RecalcTrigger,TriggerON)),NA())</f>
        <v>1.5212070652754761E-2</v>
      </c>
      <c r="H2633" s="42">
        <f>_xll.qlCalendarAdvance(Calendar,$H2632,B2633,"f",FALSE)</f>
        <v>57860</v>
      </c>
      <c r="I2633" s="172">
        <f>_xll.qlInterestRateIndexValueDate(Index1M,$H2633)</f>
        <v>57860</v>
      </c>
      <c r="J2633" s="177">
        <f>IFERROR(_xll.qlIndexFixing(Index1M,$H2633,TRUE,_xll.ohTrigger(RecalcTrigger,Trigger1M)),NA())</f>
        <v>1.5416402523626013E-2</v>
      </c>
      <c r="K2633" s="44">
        <f>IFERROR(_xll.qlIndexFixing(Index3M,H2633,TRUE,_xll.ohTrigger(RecalcTrigger,Trigger3M)),NA())</f>
        <v>1.5950651180282143E-2</v>
      </c>
      <c r="L2633" s="44">
        <f>IFERROR(_xll.qlIndexFixing(Index6M,$H2633,TRUE,_xll.ohTrigger(RecalcTrigger,Trigger6M)),NA())</f>
        <v>1.6041943035112284E-2</v>
      </c>
      <c r="M2633" s="178">
        <f>IFERROR(_xll.qlIndexFixing(Index1Y,$H2633,TRUE,_xll.ohTrigger(RecalcTrigger,Trigger1Y)),NA())</f>
        <v>1.6225066933275301E-2</v>
      </c>
      <c r="N2633" s="177">
        <f>IFERROR(_xll.qlIndexFixing(ONIndex1M,I2633,TRUE,_xll.ohTrigger(RecalcTrigger,Trigger1M)),NA())</f>
        <v>1.5407695328177873E-2</v>
      </c>
      <c r="O2633" s="44">
        <f>IFERROR(_xll.qlIndexFixing(ONIndex3M,I2633,TRUE,_xll.ohTrigger(RecalcTrigger,Trigger3M)),NA())</f>
        <v>1.5917709674811986E-2</v>
      </c>
      <c r="P2633" s="44">
        <f>IFERROR(_xll.qlIndexFixing(ONIndex6M,I2633,TRUE,_xll.ohTrigger(RecalcTrigger,Trigger6M)),NA())</f>
        <v>1.5975974022109929E-2</v>
      </c>
      <c r="Q2633" s="178">
        <f>IFERROR(_xll.qlIndexFixing(ONIndex1Y,I2633,TRUE,_xll.ohTrigger(RecalcTrigger,Trigger1Y)),NA())</f>
        <v>1.6091300962292054E-2</v>
      </c>
    </row>
    <row r="2634" spans="2:17" x14ac:dyDescent="0.2">
      <c r="B2634" s="39" t="s">
        <v>42</v>
      </c>
      <c r="D2634" s="42">
        <f>_xll.qlCalendarAdvance(Calendar,$D2633,B2634,"f",FALSE)</f>
        <v>57867</v>
      </c>
      <c r="E2634" s="172">
        <f>_xll.qlInterestRateIndexValueDate(IndexON,D2634)</f>
        <v>57867</v>
      </c>
      <c r="F2634" s="188">
        <f>IFERROR(_xll.qlIndexFixing(IndexON,D2634,TRUE,_xll.ohTrigger(RecalcTrigger,TriggerON)),NA())</f>
        <v>1.5212095291958772E-2</v>
      </c>
      <c r="H2634" s="42">
        <f>_xll.qlCalendarAdvance(Calendar,$H2633,B2634,"f",FALSE)</f>
        <v>57867</v>
      </c>
      <c r="I2634" s="172">
        <f>_xll.qlInterestRateIndexValueDate(Index1M,$H2634)</f>
        <v>57867</v>
      </c>
      <c r="J2634" s="177">
        <f>IFERROR(_xll.qlIndexFixing(Index1M,$H2634,TRUE,_xll.ohTrigger(RecalcTrigger,Trigger1M)),NA())</f>
        <v>1.5417174022102735E-2</v>
      </c>
      <c r="K2634" s="44">
        <f>IFERROR(_xll.qlIndexFixing(Index3M,H2634,TRUE,_xll.ohTrigger(RecalcTrigger,Trigger3M)),NA())</f>
        <v>1.5950905424973919E-2</v>
      </c>
      <c r="L2634" s="44">
        <f>IFERROR(_xll.qlIndexFixing(Index6M,$H2634,TRUE,_xll.ohTrigger(RecalcTrigger,Trigger6M)),NA())</f>
        <v>1.6042209164614445E-2</v>
      </c>
      <c r="M2634" s="178">
        <f>IFERROR(_xll.qlIndexFixing(Index1Y,$H2634,TRUE,_xll.ohTrigger(RecalcTrigger,Trigger1Y)),NA())</f>
        <v>1.6225416152427341E-2</v>
      </c>
      <c r="N2634" s="177">
        <f>IFERROR(_xll.qlIndexFixing(ONIndex1M,I2634,TRUE,_xll.ohTrigger(RecalcTrigger,Trigger1M)),NA())</f>
        <v>1.5407474563944312E-2</v>
      </c>
      <c r="O2634" s="44">
        <f>IFERROR(_xll.qlIndexFixing(ONIndex3M,I2634,TRUE,_xll.ohTrigger(RecalcTrigger,Trigger3M)),NA())</f>
        <v>1.5917835767912392E-2</v>
      </c>
      <c r="P2634" s="44">
        <f>IFERROR(_xll.qlIndexFixing(ONIndex6M,I2634,TRUE,_xll.ohTrigger(RecalcTrigger,Trigger6M)),NA())</f>
        <v>1.5975971504407216E-2</v>
      </c>
      <c r="Q2634" s="178">
        <f>IFERROR(_xll.qlIndexFixing(ONIndex1Y,I2634,TRUE,_xll.ohTrigger(RecalcTrigger,Trigger1Y)),NA())</f>
        <v>1.6091094023905628E-2</v>
      </c>
    </row>
    <row r="2635" spans="2:17" x14ac:dyDescent="0.2">
      <c r="B2635" s="39" t="s">
        <v>42</v>
      </c>
      <c r="D2635" s="42">
        <f>_xll.qlCalendarAdvance(Calendar,$D2634,B2635,"f",FALSE)</f>
        <v>57874</v>
      </c>
      <c r="E2635" s="172">
        <f>_xll.qlInterestRateIndexValueDate(IndexON,D2635)</f>
        <v>57874</v>
      </c>
      <c r="F2635" s="188">
        <f>IFERROR(_xll.qlIndexFixing(IndexON,D2635,TRUE,_xll.ohTrigger(RecalcTrigger,TriggerON)),NA())</f>
        <v>1.5212140482068204E-2</v>
      </c>
      <c r="H2635" s="42">
        <f>_xll.qlCalendarAdvance(Calendar,$H2634,B2635,"f",FALSE)</f>
        <v>57874</v>
      </c>
      <c r="I2635" s="172">
        <f>_xll.qlInterestRateIndexValueDate(Index1M,$H2635)</f>
        <v>57874</v>
      </c>
      <c r="J2635" s="177">
        <f>IFERROR(_xll.qlIndexFixing(Index1M,$H2635,TRUE,_xll.ohTrigger(RecalcTrigger,Trigger1M)),NA())</f>
        <v>1.5417028249392548E-2</v>
      </c>
      <c r="K2635" s="44">
        <f>IFERROR(_xll.qlIndexFixing(Index3M,H2635,TRUE,_xll.ohTrigger(RecalcTrigger,Trigger3M)),NA())</f>
        <v>1.595117930815913E-2</v>
      </c>
      <c r="L2635" s="44">
        <f>IFERROR(_xll.qlIndexFixing(Index6M,$H2635,TRUE,_xll.ohTrigger(RecalcTrigger,Trigger6M)),NA())</f>
        <v>1.6042495960871268E-2</v>
      </c>
      <c r="M2635" s="178">
        <f>IFERROR(_xll.qlIndexFixing(Index1Y,$H2635,TRUE,_xll.ohTrigger(RecalcTrigger,Trigger1Y)),NA())</f>
        <v>1.6225786891169713E-2</v>
      </c>
      <c r="N2635" s="177">
        <f>IFERROR(_xll.qlIndexFixing(ONIndex1M,I2635,TRUE,_xll.ohTrigger(RecalcTrigger,Trigger1M)),NA())</f>
        <v>1.540727718966739E-2</v>
      </c>
      <c r="O2635" s="44">
        <f>IFERROR(_xll.qlIndexFixing(ONIndex3M,I2635,TRUE,_xll.ohTrigger(RecalcTrigger,Trigger3M)),NA())</f>
        <v>1.5917981421775806E-2</v>
      </c>
      <c r="P2635" s="44">
        <f>IFERROR(_xll.qlIndexFixing(ONIndex6M,I2635,TRUE,_xll.ohTrigger(RecalcTrigger,Trigger6M)),NA())</f>
        <v>1.5975989489387388E-2</v>
      </c>
      <c r="Q2635" s="178">
        <f>IFERROR(_xll.qlIndexFixing(ONIndex1Y,I2635,TRUE,_xll.ohTrigger(RecalcTrigger,Trigger1Y)),NA())</f>
        <v>1.6090908262264003E-2</v>
      </c>
    </row>
    <row r="2636" spans="2:17" x14ac:dyDescent="0.2">
      <c r="B2636" s="39" t="s">
        <v>42</v>
      </c>
      <c r="D2636" s="42">
        <f>_xll.qlCalendarAdvance(Calendar,$D2635,B2636,"f",FALSE)</f>
        <v>57881</v>
      </c>
      <c r="E2636" s="172">
        <f>_xll.qlInterestRateIndexValueDate(IndexON,D2636)</f>
        <v>57881</v>
      </c>
      <c r="F2636" s="188">
        <f>IFERROR(_xll.qlIndexFixing(IndexON,D2636,TRUE,_xll.ohTrigger(RecalcTrigger,TriggerON)),NA())</f>
        <v>1.5212206223164104E-2</v>
      </c>
      <c r="H2636" s="42">
        <f>_xll.qlCalendarAdvance(Calendar,$H2635,B2636,"f",FALSE)</f>
        <v>57881</v>
      </c>
      <c r="I2636" s="172">
        <f>_xll.qlInterestRateIndexValueDate(Index1M,$H2636)</f>
        <v>57881</v>
      </c>
      <c r="J2636" s="177">
        <f>IFERROR(_xll.qlIndexFixing(Index1M,$H2636,TRUE,_xll.ohTrigger(RecalcTrigger,Trigger1M)),NA())</f>
        <v>1.5416905897322614E-2</v>
      </c>
      <c r="K2636" s="44">
        <f>IFERROR(_xll.qlIndexFixing(Index3M,H2636,TRUE,_xll.ohTrigger(RecalcTrigger,Trigger3M)),NA())</f>
        <v>1.5951472829841308E-2</v>
      </c>
      <c r="L2636" s="44">
        <f>IFERROR(_xll.qlIndexFixing(Index6M,$H2636,TRUE,_xll.ohTrigger(RecalcTrigger,Trigger6M)),NA())</f>
        <v>1.6042803423892936E-2</v>
      </c>
      <c r="M2636" s="178">
        <f>IFERROR(_xll.qlIndexFixing(Index1Y,$H2636,TRUE,_xll.ohTrigger(RecalcTrigger,Trigger1Y)),NA())</f>
        <v>1.6226179149525732E-2</v>
      </c>
      <c r="N2636" s="177">
        <f>IFERROR(_xll.qlIndexFixing(ONIndex1M,I2636,TRUE,_xll.ohTrigger(RecalcTrigger,Trigger1M)),NA())</f>
        <v>1.5407103205347106E-2</v>
      </c>
      <c r="O2636" s="44">
        <f>IFERROR(_xll.qlIndexFixing(ONIndex3M,I2636,TRUE,_xll.ohTrigger(RecalcTrigger,Trigger3M)),NA())</f>
        <v>1.5918146636321184E-2</v>
      </c>
      <c r="P2636" s="44">
        <f>IFERROR(_xll.qlIndexFixing(ONIndex6M,I2636,TRUE,_xll.ohTrigger(RecalcTrigger,Trigger6M)),NA())</f>
        <v>1.5976027977131491E-2</v>
      </c>
      <c r="Q2636" s="178">
        <f>IFERROR(_xll.qlIndexFixing(ONIndex1Y,I2636,TRUE,_xll.ohTrigger(RecalcTrigger,Trigger1Y)),NA())</f>
        <v>1.6090743677367181E-2</v>
      </c>
    </row>
    <row r="2637" spans="2:17" x14ac:dyDescent="0.2">
      <c r="B2637" s="39" t="s">
        <v>42</v>
      </c>
      <c r="D2637" s="42">
        <f>_xll.qlCalendarAdvance(Calendar,$D2636,B2637,"f",FALSE)</f>
        <v>57888</v>
      </c>
      <c r="E2637" s="172">
        <f>_xll.qlInterestRateIndexValueDate(IndexON,D2637)</f>
        <v>57888</v>
      </c>
      <c r="F2637" s="188">
        <f>IFERROR(_xll.qlIndexFixing(IndexON,D2637,TRUE,_xll.ohTrigger(RecalcTrigger,TriggerON)),NA())</f>
        <v>1.5212292515246473E-2</v>
      </c>
      <c r="H2637" s="42">
        <f>_xll.qlCalendarAdvance(Calendar,$H2636,B2637,"f",FALSE)</f>
        <v>57888</v>
      </c>
      <c r="I2637" s="172">
        <f>_xll.qlInterestRateIndexValueDate(Index1M,$H2637)</f>
        <v>57888</v>
      </c>
      <c r="J2637" s="177">
        <f>IFERROR(_xll.qlIndexFixing(Index1M,$H2637,TRUE,_xll.ohTrigger(RecalcTrigger,Trigger1M)),NA())</f>
        <v>1.5416806965900531E-2</v>
      </c>
      <c r="K2637" s="44">
        <f>IFERROR(_xll.qlIndexFixing(Index3M,H2637,TRUE,_xll.ohTrigger(RecalcTrigger,Trigger3M)),NA())</f>
        <v>1.5951785990024853E-2</v>
      </c>
      <c r="L2637" s="44">
        <f>IFERROR(_xll.qlIndexFixing(Index6M,$H2637,TRUE,_xll.ohTrigger(RecalcTrigger,Trigger6M)),NA())</f>
        <v>1.6043131553687862E-2</v>
      </c>
      <c r="M2637" s="178">
        <f>IFERROR(_xll.qlIndexFixing(Index1Y,$H2637,TRUE,_xll.ohTrigger(RecalcTrigger,Trigger1Y)),NA())</f>
        <v>1.6226592927520489E-2</v>
      </c>
      <c r="N2637" s="177">
        <f>IFERROR(_xll.qlIndexFixing(ONIndex1M,I2637,TRUE,_xll.ohTrigger(RecalcTrigger,Trigger1M)),NA())</f>
        <v>1.5406952611145552E-2</v>
      </c>
      <c r="O2637" s="44">
        <f>IFERROR(_xll.qlIndexFixing(ONIndex3M,I2637,TRUE,_xll.ohTrigger(RecalcTrigger,Trigger3M)),NA())</f>
        <v>1.5918331411629572E-2</v>
      </c>
      <c r="P2637" s="44">
        <f>IFERROR(_xll.qlIndexFixing(ONIndex6M,I2637,TRUE,_xll.ohTrigger(RecalcTrigger,Trigger6M)),NA())</f>
        <v>1.5976086967720571E-2</v>
      </c>
      <c r="Q2637" s="178">
        <f>IFERROR(_xll.qlIndexFixing(ONIndex1Y,I2637,TRUE,_xll.ohTrigger(RecalcTrigger,Trigger1Y)),NA())</f>
        <v>1.6090600269458299E-2</v>
      </c>
    </row>
    <row r="2638" spans="2:17" x14ac:dyDescent="0.2">
      <c r="B2638" s="39" t="s">
        <v>42</v>
      </c>
      <c r="D2638" s="42">
        <f>_xll.qlCalendarAdvance(Calendar,$D2637,B2638,"f",FALSE)</f>
        <v>57895</v>
      </c>
      <c r="E2638" s="172">
        <f>_xll.qlInterestRateIndexValueDate(IndexON,D2638)</f>
        <v>57895</v>
      </c>
      <c r="F2638" s="188">
        <f>IFERROR(_xll.qlIndexFixing(IndexON,D2638,TRUE,_xll.ohTrigger(RecalcTrigger,TriggerON)),NA())</f>
        <v>1.5212399358234263E-2</v>
      </c>
      <c r="H2638" s="42">
        <f>_xll.qlCalendarAdvance(Calendar,$H2637,B2638,"f",FALSE)</f>
        <v>57895</v>
      </c>
      <c r="I2638" s="172">
        <f>_xll.qlInterestRateIndexValueDate(Index1M,$H2638)</f>
        <v>57895</v>
      </c>
      <c r="J2638" s="177">
        <f>IFERROR(_xll.qlIndexFixing(Index1M,$H2638,TRUE,_xll.ohTrigger(RecalcTrigger,Trigger1M)),NA())</f>
        <v>1.541673145511617E-2</v>
      </c>
      <c r="K2638" s="44">
        <f>IFERROR(_xll.qlIndexFixing(Index3M,H2638,TRUE,_xll.ohTrigger(RecalcTrigger,Trigger3M)),NA())</f>
        <v>1.5952118788715934E-2</v>
      </c>
      <c r="L2638" s="44">
        <f>IFERROR(_xll.qlIndexFixing(Index6M,$H2638,TRUE,_xll.ohTrigger(RecalcTrigger,Trigger6M)),NA())</f>
        <v>1.6044632249983537E-2</v>
      </c>
      <c r="M2638" s="178">
        <f>IFERROR(_xll.qlIndexFixing(Index1Y,$H2638,TRUE,_xll.ohTrigger(RecalcTrigger,Trigger1Y)),NA())</f>
        <v>1.622702822517974E-2</v>
      </c>
      <c r="N2638" s="177">
        <f>IFERROR(_xll.qlIndexFixing(ONIndex1M,I2638,TRUE,_xll.ohTrigger(RecalcTrigger,Trigger1M)),NA())</f>
        <v>1.5406825406981683E-2</v>
      </c>
      <c r="O2638" s="44">
        <f>IFERROR(_xll.qlIndexFixing(ONIndex3M,I2638,TRUE,_xll.ohTrigger(RecalcTrigger,Trigger3M)),NA())</f>
        <v>1.5918535747538876E-2</v>
      </c>
      <c r="P2638" s="44">
        <f>IFERROR(_xll.qlIndexFixing(ONIndex6M,I2638,TRUE,_xll.ohTrigger(RecalcTrigger,Trigger6M)),NA())</f>
        <v>1.597616646091149E-2</v>
      </c>
      <c r="Q2638" s="178">
        <f>IFERROR(_xll.qlIndexFixing(ONIndex1Y,I2638,TRUE,_xll.ohTrigger(RecalcTrigger,Trigger1Y)),NA())</f>
        <v>1.609047803829422E-2</v>
      </c>
    </row>
    <row r="2639" spans="2:17" x14ac:dyDescent="0.2">
      <c r="B2639" s="39" t="s">
        <v>42</v>
      </c>
      <c r="D2639" s="42">
        <f>_xll.qlCalendarAdvance(Calendar,$D2638,B2639,"f",FALSE)</f>
        <v>57902</v>
      </c>
      <c r="E2639" s="172">
        <f>_xll.qlInterestRateIndexValueDate(IndexON,D2639)</f>
        <v>57902</v>
      </c>
      <c r="F2639" s="188">
        <f>IFERROR(_xll.qlIndexFixing(IndexON,D2639,TRUE,_xll.ohTrigger(RecalcTrigger,TriggerON)),NA())</f>
        <v>1.5212526752208522E-2</v>
      </c>
      <c r="H2639" s="42">
        <f>_xll.qlCalendarAdvance(Calendar,$H2638,B2639,"f",FALSE)</f>
        <v>57902</v>
      </c>
      <c r="I2639" s="172">
        <f>_xll.qlInterestRateIndexValueDate(Index1M,$H2639)</f>
        <v>57902</v>
      </c>
      <c r="J2639" s="177">
        <f>IFERROR(_xll.qlIndexFixing(Index1M,$H2639,TRUE,_xll.ohTrigger(RecalcTrigger,Trigger1M)),NA())</f>
        <v>1.5416679364966997E-2</v>
      </c>
      <c r="K2639" s="44">
        <f>IFERROR(_xll.qlIndexFixing(Index3M,H2639,TRUE,_xll.ohTrigger(RecalcTrigger,Trigger3M)),NA())</f>
        <v>1.5952471225916313E-2</v>
      </c>
      <c r="L2639" s="44">
        <f>IFERROR(_xll.qlIndexFixing(Index6M,$H2639,TRUE,_xll.ohTrigger(RecalcTrigger,Trigger6M)),NA())</f>
        <v>1.6045006191069501E-2</v>
      </c>
      <c r="M2639" s="178">
        <f>IFERROR(_xll.qlIndexFixing(Index1Y,$H2639,TRUE,_xll.ohTrigger(RecalcTrigger,Trigger1Y)),NA())</f>
        <v>1.6227485042531686E-2</v>
      </c>
      <c r="N2639" s="177">
        <f>IFERROR(_xll.qlIndexFixing(ONIndex1M,I2639,TRUE,_xll.ohTrigger(RecalcTrigger,Trigger1M)),NA())</f>
        <v>1.5406721592693406E-2</v>
      </c>
      <c r="O2639" s="44">
        <f>IFERROR(_xll.qlIndexFixing(ONIndex3M,I2639,TRUE,_xll.ohTrigger(RecalcTrigger,Trigger3M)),NA())</f>
        <v>1.5918759644049096E-2</v>
      </c>
      <c r="P2639" s="44">
        <f>IFERROR(_xll.qlIndexFixing(ONIndex6M,I2639,TRUE,_xll.ohTrigger(RecalcTrigger,Trigger6M)),NA())</f>
        <v>1.5976266456785293E-2</v>
      </c>
      <c r="Q2639" s="178">
        <f>IFERROR(_xll.qlIndexFixing(ONIndex1Y,I2639,TRUE,_xll.ohTrigger(RecalcTrigger,Trigger1Y)),NA())</f>
        <v>1.6090376983874943E-2</v>
      </c>
    </row>
    <row r="2640" spans="2:17" x14ac:dyDescent="0.2">
      <c r="B2640" s="39" t="s">
        <v>42</v>
      </c>
      <c r="D2640" s="42">
        <f>_xll.qlCalendarAdvance(Calendar,$D2639,B2640,"f",FALSE)</f>
        <v>57909</v>
      </c>
      <c r="E2640" s="172">
        <f>_xll.qlInterestRateIndexValueDate(IndexON,D2640)</f>
        <v>57909</v>
      </c>
      <c r="F2640" s="188">
        <f>IFERROR(_xll.qlIndexFixing(IndexON,D2640,TRUE,_xll.ohTrigger(RecalcTrigger,TriggerON)),NA())</f>
        <v>1.5212674697169248E-2</v>
      </c>
      <c r="H2640" s="42">
        <f>_xll.qlCalendarAdvance(Calendar,$H2639,B2640,"f",FALSE)</f>
        <v>57909</v>
      </c>
      <c r="I2640" s="172">
        <f>_xll.qlInterestRateIndexValueDate(Index1M,$H2640)</f>
        <v>57909</v>
      </c>
      <c r="J2640" s="177">
        <f>IFERROR(_xll.qlIndexFixing(Index1M,$H2640,TRUE,_xll.ohTrigger(RecalcTrigger,Trigger1M)),NA())</f>
        <v>1.5416650695465675E-2</v>
      </c>
      <c r="K2640" s="44">
        <f>IFERROR(_xll.qlIndexFixing(Index3M,H2640,TRUE,_xll.ohTrigger(RecalcTrigger,Trigger3M)),NA())</f>
        <v>1.5952843301633917E-2</v>
      </c>
      <c r="L2640" s="44">
        <f>IFERROR(_xll.qlIndexFixing(Index6M,$H2640,TRUE,_xll.ohTrigger(RecalcTrigger,Trigger6M)),NA())</f>
        <v>1.6045400801680397E-2</v>
      </c>
      <c r="M2640" s="178">
        <f>IFERROR(_xll.qlIndexFixing(Index1Y,$H2640,TRUE,_xll.ohTrigger(RecalcTrigger,Trigger1Y)),NA())</f>
        <v>1.6227963379605193E-2</v>
      </c>
      <c r="N2640" s="177">
        <f>IFERROR(_xll.qlIndexFixing(ONIndex1M,I2640,TRUE,_xll.ohTrigger(RecalcTrigger,Trigger1M)),NA())</f>
        <v>1.540664116852386E-2</v>
      </c>
      <c r="O2640" s="44">
        <f>IFERROR(_xll.qlIndexFixing(ONIndex3M,I2640,TRUE,_xll.ohTrigger(RecalcTrigger,Trigger3M)),NA())</f>
        <v>1.5919003101484419E-2</v>
      </c>
      <c r="P2640" s="44">
        <f>IFERROR(_xll.qlIndexFixing(ONIndex6M,I2640,TRUE,_xll.ohTrigger(RecalcTrigger,Trigger6M)),NA())</f>
        <v>1.5976386955504074E-2</v>
      </c>
      <c r="Q2640" s="178">
        <f>IFERROR(_xll.qlIndexFixing(ONIndex1Y,I2640,TRUE,_xll.ohTrigger(RecalcTrigger,Trigger1Y)),NA())</f>
        <v>1.6090297106362561E-2</v>
      </c>
    </row>
    <row r="2641" spans="2:17" x14ac:dyDescent="0.2">
      <c r="B2641" s="39" t="s">
        <v>42</v>
      </c>
      <c r="D2641" s="42">
        <f>_xll.qlCalendarAdvance(Calendar,$D2640,B2641,"f",FALSE)</f>
        <v>57916</v>
      </c>
      <c r="E2641" s="172">
        <f>_xll.qlInterestRateIndexValueDate(IndexON,D2641)</f>
        <v>57916</v>
      </c>
      <c r="F2641" s="188">
        <f>IFERROR(_xll.qlIndexFixing(IndexON,D2641,TRUE,_xll.ohTrigger(RecalcTrigger,TriggerON)),NA())</f>
        <v>1.5212843193116443E-2</v>
      </c>
      <c r="H2641" s="42">
        <f>_xll.qlCalendarAdvance(Calendar,$H2640,B2641,"f",FALSE)</f>
        <v>57916</v>
      </c>
      <c r="I2641" s="172">
        <f>_xll.qlInterestRateIndexValueDate(Index1M,$H2641)</f>
        <v>57916</v>
      </c>
      <c r="J2641" s="177">
        <f>IFERROR(_xll.qlIndexFixing(Index1M,$H2641,TRUE,_xll.ohTrigger(RecalcTrigger,Trigger1M)),NA())</f>
        <v>1.5416972699850647E-2</v>
      </c>
      <c r="K2641" s="44">
        <f>IFERROR(_xll.qlIndexFixing(Index3M,H2641,TRUE,_xll.ohTrigger(RecalcTrigger,Trigger3M)),NA())</f>
        <v>1.5953235015874031E-2</v>
      </c>
      <c r="L2641" s="44">
        <f>IFERROR(_xll.qlIndexFixing(Index6M,$H2641,TRUE,_xll.ohTrigger(RecalcTrigger,Trigger6M)),NA())</f>
        <v>1.6045816081827119E-2</v>
      </c>
      <c r="M2641" s="178">
        <f>IFERROR(_xll.qlIndexFixing(Index1Y,$H2641,TRUE,_xll.ohTrigger(RecalcTrigger,Trigger1Y)),NA())</f>
        <v>1.6228463236430235E-2</v>
      </c>
      <c r="N2641" s="177">
        <f>IFERROR(_xll.qlIndexFixing(ONIndex1M,I2641,TRUE,_xll.ohTrigger(RecalcTrigger,Trigger1M)),NA())</f>
        <v>1.5406584134391998E-2</v>
      </c>
      <c r="O2641" s="44">
        <f>IFERROR(_xll.qlIndexFixing(ONIndex3M,I2641,TRUE,_xll.ohTrigger(RecalcTrigger,Trigger3M)),NA())</f>
        <v>1.5919266119358566E-2</v>
      </c>
      <c r="P2641" s="44">
        <f>IFERROR(_xll.qlIndexFixing(ONIndex6M,I2641,TRUE,_xll.ohTrigger(RecalcTrigger,Trigger6M)),NA())</f>
        <v>1.5976527956824693E-2</v>
      </c>
      <c r="Q2641" s="178">
        <f>IFERROR(_xll.qlIndexFixing(ONIndex1Y,I2641,TRUE,_xll.ohTrigger(RecalcTrigger,Trigger1Y)),NA())</f>
        <v>1.6090238405594981E-2</v>
      </c>
    </row>
    <row r="2642" spans="2:17" x14ac:dyDescent="0.2">
      <c r="B2642" s="39" t="s">
        <v>42</v>
      </c>
      <c r="D2642" s="42">
        <f>_xll.qlCalendarAdvance(Calendar,$D2641,B2642,"f",FALSE)</f>
        <v>57923</v>
      </c>
      <c r="E2642" s="172">
        <f>_xll.qlInterestRateIndexValueDate(IndexON,D2642)</f>
        <v>57923</v>
      </c>
      <c r="F2642" s="188">
        <f>IFERROR(_xll.qlIndexFixing(IndexON,D2642,TRUE,_xll.ohTrigger(RecalcTrigger,TriggerON)),NA())</f>
        <v>1.521303223996906E-2</v>
      </c>
      <c r="H2642" s="42">
        <f>_xll.qlCalendarAdvance(Calendar,$H2641,B2642,"f",FALSE)</f>
        <v>57923</v>
      </c>
      <c r="I2642" s="172">
        <f>_xll.qlInterestRateIndexValueDate(Index1M,$H2642)</f>
        <v>57923</v>
      </c>
      <c r="J2642" s="177">
        <f>IFERROR(_xll.qlIndexFixing(Index1M,$H2642,TRUE,_xll.ohTrigger(RecalcTrigger,Trigger1M)),NA())</f>
        <v>1.5416663618376195E-2</v>
      </c>
      <c r="K2642" s="44">
        <f>IFERROR(_xll.qlIndexFixing(Index3M,H2642,TRUE,_xll.ohTrigger(RecalcTrigger,Trigger3M)),NA())</f>
        <v>1.5953646368641061E-2</v>
      </c>
      <c r="L2642" s="44">
        <f>IFERROR(_xll.qlIndexFixing(Index6M,$H2642,TRUE,_xll.ohTrigger(RecalcTrigger,Trigger6M)),NA())</f>
        <v>1.6046252031524044E-2</v>
      </c>
      <c r="M2642" s="178">
        <f>IFERROR(_xll.qlIndexFixing(Index1Y,$H2642,TRUE,_xll.ohTrigger(RecalcTrigger,Trigger1Y)),NA())</f>
        <v>1.6228984613039454E-2</v>
      </c>
      <c r="N2642" s="177">
        <f>IFERROR(_xll.qlIndexFixing(ONIndex1M,I2642,TRUE,_xll.ohTrigger(RecalcTrigger,Trigger1M)),NA())</f>
        <v>1.5406550490216775E-2</v>
      </c>
      <c r="O2642" s="44">
        <f>IFERROR(_xll.qlIndexFixing(ONIndex3M,I2642,TRUE,_xll.ohTrigger(RecalcTrigger,Trigger3M)),NA())</f>
        <v>1.5919548698076769E-2</v>
      </c>
      <c r="P2642" s="44">
        <f>IFERROR(_xll.qlIndexFixing(ONIndex6M,I2642,TRUE,_xll.ohTrigger(RecalcTrigger,Trigger6M)),NA())</f>
        <v>1.5976689460909244E-2</v>
      </c>
      <c r="Q2642" s="178">
        <f>IFERROR(_xll.qlIndexFixing(ONIndex1Y,I2642,TRUE,_xll.ohTrigger(RecalcTrigger,Trigger1Y)),NA())</f>
        <v>1.6090200881653249E-2</v>
      </c>
    </row>
    <row r="2643" spans="2:17" x14ac:dyDescent="0.2">
      <c r="B2643" s="39" t="s">
        <v>42</v>
      </c>
      <c r="D2643" s="42">
        <f>_xll.qlCalendarAdvance(Calendar,$D2642,B2643,"f",FALSE)</f>
        <v>57930</v>
      </c>
      <c r="E2643" s="172">
        <f>_xll.qlInterestRateIndexValueDate(IndexON,D2643)</f>
        <v>57930</v>
      </c>
      <c r="F2643" s="188">
        <f>IFERROR(_xll.qlIndexFixing(IndexON,D2643,TRUE,_xll.ohTrigger(RecalcTrigger,TriggerON)),NA())</f>
        <v>1.5213241837727098E-2</v>
      </c>
      <c r="H2643" s="42">
        <f>_xll.qlCalendarAdvance(Calendar,$H2642,B2643,"f",FALSE)</f>
        <v>57930</v>
      </c>
      <c r="I2643" s="172">
        <f>_xll.qlInterestRateIndexValueDate(Index1M,$H2643)</f>
        <v>57930</v>
      </c>
      <c r="J2643" s="177">
        <f>IFERROR(_xll.qlIndexFixing(Index1M,$H2643,TRUE,_xll.ohTrigger(RecalcTrigger,Trigger1M)),NA())</f>
        <v>1.5416705210790568E-2</v>
      </c>
      <c r="K2643" s="44">
        <f>IFERROR(_xll.qlIndexFixing(Index3M,H2643,TRUE,_xll.ohTrigger(RecalcTrigger,Trigger3M)),NA())</f>
        <v>1.5954077359942937E-2</v>
      </c>
      <c r="L2643" s="44">
        <f>IFERROR(_xll.qlIndexFixing(Index6M,$H2643,TRUE,_xll.ohTrigger(RecalcTrigger,Trigger6M)),NA())</f>
        <v>1.6046708650783378E-2</v>
      </c>
      <c r="M2643" s="178">
        <f>IFERROR(_xll.qlIndexFixing(Index1Y,$H2643,TRUE,_xll.ohTrigger(RecalcTrigger,Trigger1Y)),NA())</f>
        <v>1.6229527509465047E-2</v>
      </c>
      <c r="N2643" s="177">
        <f>IFERROR(_xll.qlIndexFixing(ONIndex1M,I2643,TRUE,_xll.ohTrigger(RecalcTrigger,Trigger1M)),NA())</f>
        <v>1.5406540236079236E-2</v>
      </c>
      <c r="O2643" s="44">
        <f>IFERROR(_xll.qlIndexFixing(ONIndex3M,I2643,TRUE,_xll.ohTrigger(RecalcTrigger,Trigger3M)),NA())</f>
        <v>1.5919850837395888E-2</v>
      </c>
      <c r="P2643" s="44">
        <f>IFERROR(_xll.qlIndexFixing(ONIndex6M,I2643,TRUE,_xll.ohTrigger(RecalcTrigger,Trigger6M)),NA())</f>
        <v>1.5976871467676679E-2</v>
      </c>
      <c r="Q2643" s="178">
        <f>IFERROR(_xll.qlIndexFixing(ONIndex1Y,I2643,TRUE,_xll.ohTrigger(RecalcTrigger,Trigger1Y)),NA())</f>
        <v>1.6090184534375274E-2</v>
      </c>
    </row>
    <row r="2644" spans="2:17" x14ac:dyDescent="0.2">
      <c r="B2644" s="39" t="s">
        <v>42</v>
      </c>
      <c r="D2644" s="42">
        <f>_xll.qlCalendarAdvance(Calendar,$D2643,B2644,"f",FALSE)</f>
        <v>57937</v>
      </c>
      <c r="E2644" s="172">
        <f>_xll.qlInterestRateIndexValueDate(IndexON,D2644)</f>
        <v>57937</v>
      </c>
      <c r="F2644" s="188">
        <f>IFERROR(_xll.qlIndexFixing(IndexON,D2644,TRUE,_xll.ohTrigger(RecalcTrigger,TriggerON)),NA())</f>
        <v>1.5213471986552651E-2</v>
      </c>
      <c r="H2644" s="42">
        <f>_xll.qlCalendarAdvance(Calendar,$H2643,B2644,"f",FALSE)</f>
        <v>57937</v>
      </c>
      <c r="I2644" s="172">
        <f>_xll.qlInterestRateIndexValueDate(Index1M,$H2644)</f>
        <v>57937</v>
      </c>
      <c r="J2644" s="177">
        <f>IFERROR(_xll.qlIndexFixing(Index1M,$H2644,TRUE,_xll.ohTrigger(RecalcTrigger,Trigger1M)),NA())</f>
        <v>1.5416770223845196E-2</v>
      </c>
      <c r="K2644" s="44">
        <f>IFERROR(_xll.qlIndexFixing(Index3M,H2644,TRUE,_xll.ohTrigger(RecalcTrigger,Trigger3M)),NA())</f>
        <v>1.595452798978406E-2</v>
      </c>
      <c r="L2644" s="44">
        <f>IFERROR(_xll.qlIndexFixing(Index6M,$H2644,TRUE,_xll.ohTrigger(RecalcTrigger,Trigger6M)),NA())</f>
        <v>1.604718593962124E-2</v>
      </c>
      <c r="M2644" s="178">
        <f>IFERROR(_xll.qlIndexFixing(Index1Y,$H2644,TRUE,_xll.ohTrigger(RecalcTrigger,Trigger1Y)),NA())</f>
        <v>1.6230091925742096E-2</v>
      </c>
      <c r="N2644" s="177">
        <f>IFERROR(_xll.qlIndexFixing(ONIndex1M,I2644,TRUE,_xll.ohTrigger(RecalcTrigger,Trigger1M)),NA())</f>
        <v>1.5406553371898335E-2</v>
      </c>
      <c r="O2644" s="44">
        <f>IFERROR(_xll.qlIndexFixing(ONIndex3M,I2644,TRUE,_xll.ohTrigger(RecalcTrigger,Trigger3M)),NA())</f>
        <v>1.5920172537478017E-2</v>
      </c>
      <c r="P2644" s="44">
        <f>IFERROR(_xll.qlIndexFixing(ONIndex6M,I2644,TRUE,_xll.ohTrigger(RecalcTrigger,Trigger6M)),NA())</f>
        <v>1.5977073977208045E-2</v>
      </c>
      <c r="Q2644" s="178">
        <f>IFERROR(_xll.qlIndexFixing(ONIndex1Y,I2644,TRUE,_xll.ohTrigger(RecalcTrigger,Trigger1Y)),NA())</f>
        <v>1.6090189364085239E-2</v>
      </c>
    </row>
    <row r="2645" spans="2:17" x14ac:dyDescent="0.2">
      <c r="B2645" s="39" t="s">
        <v>42</v>
      </c>
      <c r="D2645" s="42">
        <f>_xll.qlCalendarAdvance(Calendar,$D2644,B2645,"f",FALSE)</f>
        <v>57944</v>
      </c>
      <c r="E2645" s="172">
        <f>_xll.qlInterestRateIndexValueDate(IndexON,D2645)</f>
        <v>57944</v>
      </c>
      <c r="F2645" s="188">
        <f>IFERROR(_xll.qlIndexFixing(IndexON,D2645,TRUE,_xll.ohTrigger(RecalcTrigger,TriggerON)),NA())</f>
        <v>1.5213722686364672E-2</v>
      </c>
      <c r="H2645" s="42">
        <f>_xll.qlCalendarAdvance(Calendar,$H2644,B2645,"f",FALSE)</f>
        <v>57944</v>
      </c>
      <c r="I2645" s="172">
        <f>_xll.qlInterestRateIndexValueDate(Index1M,$H2645)</f>
        <v>57944</v>
      </c>
      <c r="J2645" s="177">
        <f>IFERROR(_xll.qlIndexFixing(Index1M,$H2645,TRUE,_xll.ohTrigger(RecalcTrigger,Trigger1M)),NA())</f>
        <v>1.5416858657542609E-2</v>
      </c>
      <c r="K2645" s="44">
        <f>IFERROR(_xll.qlIndexFixing(Index3M,H2645,TRUE,_xll.ohTrigger(RecalcTrigger,Trigger3M)),NA())</f>
        <v>1.595499825817236E-2</v>
      </c>
      <c r="L2645" s="44">
        <f>IFERROR(_xll.qlIndexFixing(Index6M,$H2645,TRUE,_xll.ohTrigger(RecalcTrigger,Trigger6M)),NA())</f>
        <v>1.60476838980507E-2</v>
      </c>
      <c r="M2645" s="178">
        <f>IFERROR(_xll.qlIndexFixing(Index1Y,$H2645,TRUE,_xll.ohTrigger(RecalcTrigger,Trigger1Y)),NA())</f>
        <v>1.6230677861906351E-2</v>
      </c>
      <c r="N2645" s="177">
        <f>IFERROR(_xll.qlIndexFixing(ONIndex1M,I2645,TRUE,_xll.ohTrigger(RecalcTrigger,Trigger1M)),NA())</f>
        <v>1.5406589897836165E-2</v>
      </c>
      <c r="O2645" s="44">
        <f>IFERROR(_xll.qlIndexFixing(ONIndex3M,I2645,TRUE,_xll.ohTrigger(RecalcTrigger,Trigger3M)),NA())</f>
        <v>1.5920513798242109E-2</v>
      </c>
      <c r="P2645" s="44">
        <f>IFERROR(_xll.qlIndexFixing(ONIndex6M,I2645,TRUE,_xll.ohTrigger(RecalcTrigger,Trigger6M)),NA())</f>
        <v>1.597729698934125E-2</v>
      </c>
      <c r="Q2645" s="178">
        <f>IFERROR(_xll.qlIndexFixing(ONIndex1Y,I2645,TRUE,_xll.ohTrigger(RecalcTrigger,Trigger1Y)),NA())</f>
        <v>1.6090215370621053E-2</v>
      </c>
    </row>
    <row r="2646" spans="2:17" x14ac:dyDescent="0.2">
      <c r="B2646" s="39" t="s">
        <v>42</v>
      </c>
      <c r="D2646" s="42">
        <f>_xll.qlCalendarAdvance(Calendar,$D2645,B2646,"f",FALSE)</f>
        <v>57951</v>
      </c>
      <c r="E2646" s="172">
        <f>_xll.qlInterestRateIndexValueDate(IndexON,D2646)</f>
        <v>57951</v>
      </c>
      <c r="F2646" s="188">
        <f>IFERROR(_xll.qlIndexFixing(IndexON,D2646,TRUE,_xll.ohTrigger(RecalcTrigger,TriggerON)),NA())</f>
        <v>1.5213993937001069E-2</v>
      </c>
      <c r="H2646" s="42">
        <f>_xll.qlCalendarAdvance(Calendar,$H2645,B2646,"f",FALSE)</f>
        <v>57951</v>
      </c>
      <c r="I2646" s="172">
        <f>_xll.qlInterestRateIndexValueDate(Index1M,$H2646)</f>
        <v>57951</v>
      </c>
      <c r="J2646" s="177">
        <f>IFERROR(_xll.qlIndexFixing(Index1M,$H2646,TRUE,_xll.ohTrigger(RecalcTrigger,Trigger1M)),NA())</f>
        <v>1.5416970511877744E-2</v>
      </c>
      <c r="K2646" s="44">
        <f>IFERROR(_xll.qlIndexFixing(Index3M,H2646,TRUE,_xll.ohTrigger(RecalcTrigger,Trigger3M)),NA())</f>
        <v>1.5955488165114003E-2</v>
      </c>
      <c r="L2646" s="44">
        <f>IFERROR(_xll.qlIndexFixing(Index6M,$H2646,TRUE,_xll.ohTrigger(RecalcTrigger,Trigger6M)),NA())</f>
        <v>1.6047014728524191E-2</v>
      </c>
      <c r="M2646" s="178">
        <f>IFERROR(_xll.qlIndexFixing(Index1Y,$H2646,TRUE,_xll.ohTrigger(RecalcTrigger,Trigger1Y)),NA())</f>
        <v>1.6231285317994892E-2</v>
      </c>
      <c r="N2646" s="177">
        <f>IFERROR(_xll.qlIndexFixing(ONIndex1M,I2646,TRUE,_xll.ohTrigger(RecalcTrigger,Trigger1M)),NA())</f>
        <v>1.5406649813730633E-2</v>
      </c>
      <c r="O2646" s="44">
        <f>IFERROR(_xll.qlIndexFixing(ONIndex3M,I2646,TRUE,_xll.ohTrigger(RecalcTrigger,Trigger3M)),NA())</f>
        <v>1.5920874619607117E-2</v>
      </c>
      <c r="P2646" s="44">
        <f>IFERROR(_xll.qlIndexFixing(ONIndex6M,I2646,TRUE,_xll.ohTrigger(RecalcTrigger,Trigger6M)),NA())</f>
        <v>1.5977540504319432E-2</v>
      </c>
      <c r="Q2646" s="178">
        <f>IFERROR(_xll.qlIndexFixing(ONIndex1Y,I2646,TRUE,_xll.ohTrigger(RecalcTrigger,Trigger1Y)),NA())</f>
        <v>1.6090262553901669E-2</v>
      </c>
    </row>
    <row r="2647" spans="2:17" x14ac:dyDescent="0.2">
      <c r="B2647" s="39" t="s">
        <v>42</v>
      </c>
      <c r="D2647" s="42">
        <f>_xll.qlCalendarAdvance(Calendar,$D2646,B2647,"f",FALSE)</f>
        <v>57958</v>
      </c>
      <c r="E2647" s="172">
        <f>_xll.qlInterestRateIndexValueDate(IndexON,D2647)</f>
        <v>57958</v>
      </c>
      <c r="F2647" s="188">
        <f>IFERROR(_xll.qlIndexFixing(IndexON,D2647,TRUE,_xll.ohTrigger(RecalcTrigger,TriggerON)),NA())</f>
        <v>1.521428573870498E-2</v>
      </c>
      <c r="H2647" s="42">
        <f>_xll.qlCalendarAdvance(Calendar,$H2646,B2647,"f",FALSE)</f>
        <v>57958</v>
      </c>
      <c r="I2647" s="172">
        <f>_xll.qlInterestRateIndexValueDate(Index1M,$H2647)</f>
        <v>57958</v>
      </c>
      <c r="J2647" s="177">
        <f>IFERROR(_xll.qlIndexFixing(Index1M,$H2647,TRUE,_xll.ohTrigger(RecalcTrigger,Trigger1M)),NA())</f>
        <v>1.5417105786855664E-2</v>
      </c>
      <c r="K2647" s="44">
        <f>IFERROR(_xll.qlIndexFixing(Index3M,H2647,TRUE,_xll.ohTrigger(RecalcTrigger,Trigger3M)),NA())</f>
        <v>1.5955609321944977E-2</v>
      </c>
      <c r="L2647" s="44">
        <f>IFERROR(_xll.qlIndexFixing(Index6M,$H2647,TRUE,_xll.ohTrigger(RecalcTrigger,Trigger6M)),NA())</f>
        <v>1.6046755436269742E-2</v>
      </c>
      <c r="M2647" s="178">
        <f>IFERROR(_xll.qlIndexFixing(Index1Y,$H2647,TRUE,_xll.ohTrigger(RecalcTrigger,Trigger1Y)),NA())</f>
        <v>1.6231914294046357E-2</v>
      </c>
      <c r="N2647" s="177">
        <f>IFERROR(_xll.qlIndexFixing(ONIndex1M,I2647,TRUE,_xll.ohTrigger(RecalcTrigger,Trigger1M)),NA())</f>
        <v>1.5406733119581739E-2</v>
      </c>
      <c r="O2647" s="44">
        <f>IFERROR(_xll.qlIndexFixing(ONIndex3M,I2647,TRUE,_xll.ohTrigger(RecalcTrigger,Trigger3M)),NA())</f>
        <v>1.5921255001735135E-2</v>
      </c>
      <c r="P2647" s="44">
        <f>IFERROR(_xll.qlIndexFixing(ONIndex6M,I2647,TRUE,_xll.ohTrigger(RecalcTrigger,Trigger6M)),NA())</f>
        <v>1.5977804521980499E-2</v>
      </c>
      <c r="Q2647" s="178">
        <f>IFERROR(_xll.qlIndexFixing(ONIndex1Y,I2647,TRUE,_xll.ohTrigger(RecalcTrigger,Trigger1Y)),NA())</f>
        <v>1.6090330914008133E-2</v>
      </c>
    </row>
    <row r="2648" spans="2:17" x14ac:dyDescent="0.2">
      <c r="B2648" s="39" t="s">
        <v>42</v>
      </c>
      <c r="D2648" s="42">
        <f>_xll.qlCalendarAdvance(Calendar,$D2647,B2648,"f",FALSE)</f>
        <v>57965</v>
      </c>
      <c r="E2648" s="172">
        <f>_xll.qlInterestRateIndexValueDate(IndexON,D2648)</f>
        <v>57965</v>
      </c>
      <c r="F2648" s="188">
        <f>IFERROR(_xll.qlIndexFixing(IndexON,D2648,TRUE,_xll.ohTrigger(RecalcTrigger,TriggerON)),NA())</f>
        <v>1.5214598091395359E-2</v>
      </c>
      <c r="H2648" s="42">
        <f>_xll.qlCalendarAdvance(Calendar,$H2647,B2648,"f",FALSE)</f>
        <v>57965</v>
      </c>
      <c r="I2648" s="172">
        <f>_xll.qlInterestRateIndexValueDate(Index1M,$H2648)</f>
        <v>57965</v>
      </c>
      <c r="J2648" s="177">
        <f>IFERROR(_xll.qlIndexFixing(Index1M,$H2648,TRUE,_xll.ohTrigger(RecalcTrigger,Trigger1M)),NA())</f>
        <v>1.5417264482478904E-2</v>
      </c>
      <c r="K2648" s="44">
        <f>IFERROR(_xll.qlIndexFixing(Index3M,H2648,TRUE,_xll.ohTrigger(RecalcTrigger,Trigger3M)),NA())</f>
        <v>1.595613708023667E-2</v>
      </c>
      <c r="L2648" s="44">
        <f>IFERROR(_xll.qlIndexFixing(Index6M,$H2648,TRUE,_xll.ohTrigger(RecalcTrigger,Trigger6M)),NA())</f>
        <v>1.6047307900571236E-2</v>
      </c>
      <c r="M2648" s="178">
        <f>IFERROR(_xll.qlIndexFixing(Index1Y,$H2648,TRUE,_xll.ohTrigger(RecalcTrigger,Trigger1Y)),NA())</f>
        <v>1.623256479010049E-2</v>
      </c>
      <c r="N2648" s="177">
        <f>IFERROR(_xll.qlIndexFixing(ONIndex1M,I2648,TRUE,_xll.ohTrigger(RecalcTrigger,Trigger1M)),NA())</f>
        <v>1.5406839815551576E-2</v>
      </c>
      <c r="O2648" s="44">
        <f>IFERROR(_xll.qlIndexFixing(ONIndex3M,I2648,TRUE,_xll.ohTrigger(RecalcTrigger,Trigger3M)),NA())</f>
        <v>1.5921654944626162E-2</v>
      </c>
      <c r="P2648" s="44">
        <f>IFERROR(_xll.qlIndexFixing(ONIndex6M,I2648,TRUE,_xll.ohTrigger(RecalcTrigger,Trigger6M)),NA())</f>
        <v>1.5978089042405497E-2</v>
      </c>
      <c r="Q2648" s="178">
        <f>IFERROR(_xll.qlIndexFixing(ONIndex1Y,I2648,TRUE,_xll.ohTrigger(RecalcTrigger,Trigger1Y)),NA())</f>
        <v>1.60904204508594E-2</v>
      </c>
    </row>
    <row r="2649" spans="2:17" x14ac:dyDescent="0.2">
      <c r="B2649" s="39" t="s">
        <v>42</v>
      </c>
      <c r="D2649" s="42">
        <f>_xll.qlCalendarAdvance(Calendar,$D2648,B2649,"f",FALSE)</f>
        <v>57972</v>
      </c>
      <c r="E2649" s="172">
        <f>_xll.qlInterestRateIndexValueDate(IndexON,D2649)</f>
        <v>57972</v>
      </c>
      <c r="F2649" s="188">
        <f>IFERROR(_xll.qlIndexFixing(IndexON,D2649,TRUE,_xll.ohTrigger(RecalcTrigger,TriggerON)),NA())</f>
        <v>1.521493099499116E-2</v>
      </c>
      <c r="H2649" s="42">
        <f>_xll.qlCalendarAdvance(Calendar,$H2648,B2649,"f",FALSE)</f>
        <v>57972</v>
      </c>
      <c r="I2649" s="172">
        <f>_xll.qlInterestRateIndexValueDate(Index1M,$H2649)</f>
        <v>57972</v>
      </c>
      <c r="J2649" s="177">
        <f>IFERROR(_xll.qlIndexFixing(Index1M,$H2649,TRUE,_xll.ohTrigger(RecalcTrigger,Trigger1M)),NA())</f>
        <v>1.541744659874493E-2</v>
      </c>
      <c r="K2649" s="44">
        <f>IFERROR(_xll.qlIndexFixing(Index3M,H2649,TRUE,_xll.ohTrigger(RecalcTrigger,Trigger3M)),NA())</f>
        <v>1.5956684476245264E-2</v>
      </c>
      <c r="L2649" s="44">
        <f>IFERROR(_xll.qlIndexFixing(Index6M,$H2649,TRUE,_xll.ohTrigger(RecalcTrigger,Trigger6M)),NA())</f>
        <v>1.6047881029995645E-2</v>
      </c>
      <c r="M2649" s="178">
        <f>IFERROR(_xll.qlIndexFixing(Index1Y,$H2649,TRUE,_xll.ohTrigger(RecalcTrigger,Trigger1Y)),NA())</f>
        <v>1.6233236806199258E-2</v>
      </c>
      <c r="N2649" s="177">
        <f>IFERROR(_xll.qlIndexFixing(ONIndex1M,I2649,TRUE,_xll.ohTrigger(RecalcTrigger,Trigger1M)),NA())</f>
        <v>1.5406969901478051E-2</v>
      </c>
      <c r="O2649" s="44">
        <f>IFERROR(_xll.qlIndexFixing(ONIndex3M,I2649,TRUE,_xll.ohTrigger(RecalcTrigger,Trigger3M)),NA())</f>
        <v>1.5922074448199153E-2</v>
      </c>
      <c r="P2649" s="44">
        <f>IFERROR(_xll.qlIndexFixing(ONIndex6M,I2649,TRUE,_xll.ohTrigger(RecalcTrigger,Trigger6M)),NA())</f>
        <v>1.5978394065432333E-2</v>
      </c>
      <c r="Q2649" s="178">
        <f>IFERROR(_xll.qlIndexFixing(ONIndex1Y,I2649,TRUE,_xll.ohTrigger(RecalcTrigger,Trigger1Y)),NA())</f>
        <v>1.6090531164617561E-2</v>
      </c>
    </row>
    <row r="2650" spans="2:17" x14ac:dyDescent="0.2">
      <c r="B2650" s="39" t="s">
        <v>42</v>
      </c>
      <c r="D2650" s="42">
        <f>_xll.qlCalendarAdvance(Calendar,$D2649,B2650,"f",FALSE)</f>
        <v>57979</v>
      </c>
      <c r="E2650" s="172">
        <f>_xll.qlInterestRateIndexValueDate(IndexON,D2650)</f>
        <v>57979</v>
      </c>
      <c r="F2650" s="188">
        <f>IFERROR(_xll.qlIndexFixing(IndexON,D2650,TRUE,_xll.ohTrigger(RecalcTrigger,TriggerON)),NA())</f>
        <v>1.5215284449492383E-2</v>
      </c>
      <c r="H2650" s="42">
        <f>_xll.qlCalendarAdvance(Calendar,$H2649,B2650,"f",FALSE)</f>
        <v>57979</v>
      </c>
      <c r="I2650" s="172">
        <f>_xll.qlInterestRateIndexValueDate(Index1M,$H2650)</f>
        <v>57979</v>
      </c>
      <c r="J2650" s="177">
        <f>IFERROR(_xll.qlIndexFixing(Index1M,$H2650,TRUE,_xll.ohTrigger(RecalcTrigger,Trigger1M)),NA())</f>
        <v>1.5417652135653742E-2</v>
      </c>
      <c r="K2650" s="44">
        <f>IFERROR(_xll.qlIndexFixing(Index3M,H2650,TRUE,_xll.ohTrigger(RecalcTrigger,Trigger3M)),NA())</f>
        <v>1.5957644178569066E-2</v>
      </c>
      <c r="L2650" s="44">
        <f>IFERROR(_xll.qlIndexFixing(Index6M,$H2650,TRUE,_xll.ohTrigger(RecalcTrigger,Trigger6M)),NA())</f>
        <v>1.6048474824559091E-2</v>
      </c>
      <c r="M2650" s="178">
        <f>IFERROR(_xll.qlIndexFixing(Index1Y,$H2650,TRUE,_xll.ohTrigger(RecalcTrigger,Trigger1Y)),NA())</f>
        <v>1.623393034238485E-2</v>
      </c>
      <c r="N2650" s="177">
        <f>IFERROR(_xll.qlIndexFixing(ONIndex1M,I2650,TRUE,_xll.ohTrigger(RecalcTrigger,Trigger1M)),NA())</f>
        <v>1.5407123377442211E-2</v>
      </c>
      <c r="O2650" s="44">
        <f>IFERROR(_xll.qlIndexFixing(ONIndex3M,I2650,TRUE,_xll.ohTrigger(RecalcTrigger,Trigger3M)),NA())</f>
        <v>1.5922513512292014E-2</v>
      </c>
      <c r="P2650" s="44">
        <f>IFERROR(_xll.qlIndexFixing(ONIndex6M,I2650,TRUE,_xll.ohTrigger(RecalcTrigger,Trigger6M)),NA())</f>
        <v>1.5978719591223101E-2</v>
      </c>
      <c r="Q2650" s="178">
        <f>IFERROR(_xll.qlIndexFixing(ONIndex1Y,I2650,TRUE,_xll.ohTrigger(RecalcTrigger,Trigger1Y)),NA())</f>
        <v>1.6090663055039478E-2</v>
      </c>
    </row>
    <row r="2651" spans="2:17" x14ac:dyDescent="0.2">
      <c r="B2651" s="39" t="s">
        <v>42</v>
      </c>
      <c r="D2651" s="42">
        <f>_xll.qlCalendarAdvance(Calendar,$D2650,B2651,"f",FALSE)</f>
        <v>57986</v>
      </c>
      <c r="E2651" s="172">
        <f>_xll.qlInterestRateIndexValueDate(IndexON,D2651)</f>
        <v>57986</v>
      </c>
      <c r="F2651" s="188">
        <f>IFERROR(_xll.qlIndexFixing(IndexON,D2651,TRUE,_xll.ohTrigger(RecalcTrigger,TriggerON)),NA())</f>
        <v>1.5215658454980074E-2</v>
      </c>
      <c r="H2651" s="42">
        <f>_xll.qlCalendarAdvance(Calendar,$H2650,B2651,"f",FALSE)</f>
        <v>57986</v>
      </c>
      <c r="I2651" s="172">
        <f>_xll.qlInterestRateIndexValueDate(Index1M,$H2651)</f>
        <v>57986</v>
      </c>
      <c r="J2651" s="177">
        <f>IFERROR(_xll.qlIndexFixing(Index1M,$H2651,TRUE,_xll.ohTrigger(RecalcTrigger,Trigger1M)),NA())</f>
        <v>1.5417881093207873E-2</v>
      </c>
      <c r="K2651" s="44">
        <f>IFERROR(_xll.qlIndexFixing(Index3M,H2651,TRUE,_xll.ohTrigger(RecalcTrigger,Trigger3M)),NA())</f>
        <v>1.5958232278393714E-2</v>
      </c>
      <c r="L2651" s="44">
        <f>IFERROR(_xll.qlIndexFixing(Index6M,$H2651,TRUE,_xll.ohTrigger(RecalcTrigger,Trigger6M)),NA())</f>
        <v>1.60494922588925E-2</v>
      </c>
      <c r="M2651" s="178">
        <f>IFERROR(_xll.qlIndexFixing(Index1Y,$H2651,TRUE,_xll.ohTrigger(RecalcTrigger,Trigger1Y)),NA())</f>
        <v>1.6234645398701231E-2</v>
      </c>
      <c r="N2651" s="177">
        <f>IFERROR(_xll.qlIndexFixing(ONIndex1M,I2651,TRUE,_xll.ohTrigger(RecalcTrigger,Trigger1M)),NA())</f>
        <v>1.5407300243444055E-2</v>
      </c>
      <c r="O2651" s="44">
        <f>IFERROR(_xll.qlIndexFixing(ONIndex3M,I2651,TRUE,_xll.ohTrigger(RecalcTrigger,Trigger3M)),NA())</f>
        <v>1.592297213722893E-2</v>
      </c>
      <c r="P2651" s="44">
        <f>IFERROR(_xll.qlIndexFixing(ONIndex6M,I2651,TRUE,_xll.ohTrigger(RecalcTrigger,Trigger6M)),NA())</f>
        <v>1.5979065619777799E-2</v>
      </c>
      <c r="Q2651" s="178">
        <f>IFERROR(_xll.qlIndexFixing(ONIndex1Y,I2651,TRUE,_xll.ohTrigger(RecalcTrigger,Trigger1Y)),NA())</f>
        <v>1.6090816122449336E-2</v>
      </c>
    </row>
    <row r="2652" spans="2:17" x14ac:dyDescent="0.2">
      <c r="B2652" s="39" t="s">
        <v>42</v>
      </c>
      <c r="D2652" s="42">
        <f>_xll.qlCalendarAdvance(Calendar,$D2651,B2652,"f",FALSE)</f>
        <v>57993</v>
      </c>
      <c r="E2652" s="172">
        <f>_xll.qlInterestRateIndexValueDate(IndexON,D2652)</f>
        <v>57993</v>
      </c>
      <c r="F2652" s="188">
        <f>IFERROR(_xll.qlIndexFixing(IndexON,D2652,TRUE,_xll.ohTrigger(RecalcTrigger,TriggerON)),NA())</f>
        <v>1.521605301153528E-2</v>
      </c>
      <c r="H2652" s="42">
        <f>_xll.qlCalendarAdvance(Calendar,$H2651,B2652,"f",FALSE)</f>
        <v>57993</v>
      </c>
      <c r="I2652" s="172">
        <f>_xll.qlInterestRateIndexValueDate(Index1M,$H2652)</f>
        <v>57993</v>
      </c>
      <c r="J2652" s="177">
        <f>IFERROR(_xll.qlIndexFixing(Index1M,$H2652,TRUE,_xll.ohTrigger(RecalcTrigger,Trigger1M)),NA())</f>
        <v>1.5418133471412389E-2</v>
      </c>
      <c r="K2652" s="44">
        <f>IFERROR(_xll.qlIndexFixing(Index3M,H2652,TRUE,_xll.ohTrigger(RecalcTrigger,Trigger3M)),NA())</f>
        <v>1.595884001682104E-2</v>
      </c>
      <c r="L2652" s="44">
        <f>IFERROR(_xll.qlIndexFixing(Index6M,$H2652,TRUE,_xll.ohTrigger(RecalcTrigger,Trigger6M)),NA())</f>
        <v>1.6050128887760678E-2</v>
      </c>
      <c r="M2652" s="178">
        <f>IFERROR(_xll.qlIndexFixing(Index1Y,$H2652,TRUE,_xll.ohTrigger(RecalcTrigger,Trigger1Y)),NA())</f>
        <v>1.6235381975194363E-2</v>
      </c>
      <c r="N2652" s="177">
        <f>IFERROR(_xll.qlIndexFixing(ONIndex1M,I2652,TRUE,_xll.ohTrigger(RecalcTrigger,Trigger1M)),NA())</f>
        <v>1.5407500499402538E-2</v>
      </c>
      <c r="O2652" s="44">
        <f>IFERROR(_xll.qlIndexFixing(ONIndex3M,I2652,TRUE,_xll.ohTrigger(RecalcTrigger,Trigger3M)),NA())</f>
        <v>1.5923450322766763E-2</v>
      </c>
      <c r="P2652" s="44">
        <f>IFERROR(_xll.qlIndexFixing(ONIndex6M,I2652,TRUE,_xll.ohTrigger(RecalcTrigger,Trigger6M)),NA())</f>
        <v>1.5979432151015383E-2</v>
      </c>
      <c r="Q2652" s="178">
        <f>IFERROR(_xll.qlIndexFixing(ONIndex1Y,I2652,TRUE,_xll.ohTrigger(RecalcTrigger,Trigger1Y)),NA())</f>
        <v>1.6090990366603997E-2</v>
      </c>
    </row>
    <row r="2653" spans="2:17" x14ac:dyDescent="0.2">
      <c r="B2653" s="39" t="s">
        <v>42</v>
      </c>
      <c r="D2653" s="42">
        <f>_xll.qlCalendarAdvance(Calendar,$D2652,B2653,"f",FALSE)</f>
        <v>58000</v>
      </c>
      <c r="E2653" s="172">
        <f>_xll.qlInterestRateIndexValueDate(IndexON,D2653)</f>
        <v>58000</v>
      </c>
      <c r="F2653" s="188">
        <f>IFERROR(_xll.qlIndexFixing(IndexON,D2653,TRUE,_xll.ohTrigger(RecalcTrigger,TriggerON)),NA())</f>
        <v>1.5216468118914861E-2</v>
      </c>
      <c r="H2653" s="42">
        <f>_xll.qlCalendarAdvance(Calendar,$H2652,B2653,"f",FALSE)</f>
        <v>58000</v>
      </c>
      <c r="I2653" s="172">
        <f>_xll.qlInterestRateIndexValueDate(Index1M,$H2653)</f>
        <v>58000</v>
      </c>
      <c r="J2653" s="177">
        <f>IFERROR(_xll.qlIndexFixing(Index1M,$H2653,TRUE,_xll.ohTrigger(RecalcTrigger,Trigger1M)),NA())</f>
        <v>1.5418409270264756E-2</v>
      </c>
      <c r="K2653" s="44">
        <f>IFERROR(_xll.qlIndexFixing(Index3M,H2653,TRUE,_xll.ohTrigger(RecalcTrigger,Trigger3M)),NA())</f>
        <v>1.5959467393858968E-2</v>
      </c>
      <c r="L2653" s="44">
        <f>IFERROR(_xll.qlIndexFixing(Index6M,$H2653,TRUE,_xll.ohTrigger(RecalcTrigger,Trigger6M)),NA())</f>
        <v>1.6050786182732656E-2</v>
      </c>
      <c r="M2653" s="178">
        <f>IFERROR(_xll.qlIndexFixing(Index1Y,$H2653,TRUE,_xll.ohTrigger(RecalcTrigger,Trigger1Y)),NA())</f>
        <v>1.6236140071910432E-2</v>
      </c>
      <c r="N2653" s="177">
        <f>IFERROR(_xll.qlIndexFixing(ONIndex1M,I2653,TRUE,_xll.ohTrigger(RecalcTrigger,Trigger1M)),NA())</f>
        <v>1.5407724145398705E-2</v>
      </c>
      <c r="O2653" s="44">
        <f>IFERROR(_xll.qlIndexFixing(ONIndex3M,I2653,TRUE,_xll.ohTrigger(RecalcTrigger,Trigger3M)),NA())</f>
        <v>1.592394806898656E-2</v>
      </c>
      <c r="P2653" s="44">
        <f>IFERROR(_xll.qlIndexFixing(ONIndex6M,I2653,TRUE,_xll.ohTrigger(RecalcTrigger,Trigger6M)),NA())</f>
        <v>1.5979819185016897E-2</v>
      </c>
      <c r="Q2653" s="178">
        <f>IFERROR(_xll.qlIndexFixing(ONIndex1Y,I2653,TRUE,_xll.ohTrigger(RecalcTrigger,Trigger1Y)),NA())</f>
        <v>1.6091185787503459E-2</v>
      </c>
    </row>
    <row r="2654" spans="2:17" x14ac:dyDescent="0.2">
      <c r="B2654" s="39" t="s">
        <v>42</v>
      </c>
      <c r="D2654" s="42">
        <f>_xll.qlCalendarAdvance(Calendar,$D2653,B2654,"f",FALSE)</f>
        <v>58007</v>
      </c>
      <c r="E2654" s="172">
        <f>_xll.qlInterestRateIndexValueDate(IndexON,D2654)</f>
        <v>58007</v>
      </c>
      <c r="F2654" s="188">
        <f>IFERROR(_xll.qlIndexFixing(IndexON,D2654,TRUE,_xll.ohTrigger(RecalcTrigger,TriggerON)),NA())</f>
        <v>1.5216903777361956E-2</v>
      </c>
      <c r="H2654" s="42">
        <f>_xll.qlCalendarAdvance(Calendar,$H2653,B2654,"f",FALSE)</f>
        <v>58007</v>
      </c>
      <c r="I2654" s="172">
        <f>_xll.qlInterestRateIndexValueDate(Index1M,$H2654)</f>
        <v>58007</v>
      </c>
      <c r="J2654" s="177">
        <f>IFERROR(_xll.qlIndexFixing(Index1M,$H2654,TRUE,_xll.ohTrigger(RecalcTrigger,Trigger1M)),NA())</f>
        <v>1.5418708489767508E-2</v>
      </c>
      <c r="K2654" s="44">
        <f>IFERROR(_xll.qlIndexFixing(Index3M,H2654,TRUE,_xll.ohTrigger(RecalcTrigger,Trigger3M)),NA())</f>
        <v>1.5960114409515429E-2</v>
      </c>
      <c r="L2654" s="44">
        <f>IFERROR(_xll.qlIndexFixing(Index6M,$H2654,TRUE,_xll.ohTrigger(RecalcTrigger,Trigger6M)),NA())</f>
        <v>1.6051464143828922E-2</v>
      </c>
      <c r="M2654" s="178">
        <f>IFERROR(_xll.qlIndexFixing(Index1Y,$H2654,TRUE,_xll.ohTrigger(RecalcTrigger,Trigger1Y)),NA())</f>
        <v>1.6236919688897844E-2</v>
      </c>
      <c r="N2654" s="177">
        <f>IFERROR(_xll.qlIndexFixing(ONIndex1M,I2654,TRUE,_xll.ohTrigger(RecalcTrigger,Trigger1M)),NA())</f>
        <v>1.5407971181432556E-2</v>
      </c>
      <c r="O2654" s="44">
        <f>IFERROR(_xll.qlIndexFixing(ONIndex3M,I2654,TRUE,_xll.ohTrigger(RecalcTrigger,Trigger3M)),NA())</f>
        <v>1.5924465375888319E-2</v>
      </c>
      <c r="P2654" s="44">
        <f>IFERROR(_xll.qlIndexFixing(ONIndex6M,I2654,TRUE,_xll.ohTrigger(RecalcTrigger,Trigger6M)),NA())</f>
        <v>1.598022672162025E-2</v>
      </c>
      <c r="Q2654" s="178">
        <f>IFERROR(_xll.qlIndexFixing(ONIndex1Y,I2654,TRUE,_xll.ohTrigger(RecalcTrigger,Trigger1Y)),NA())</f>
        <v>1.609140238522877E-2</v>
      </c>
    </row>
    <row r="2655" spans="2:17" x14ac:dyDescent="0.2">
      <c r="B2655" s="39" t="s">
        <v>42</v>
      </c>
      <c r="D2655" s="42">
        <f>_xll.qlCalendarAdvance(Calendar,$D2654,B2655,"f",FALSE)</f>
        <v>58014</v>
      </c>
      <c r="E2655" s="172">
        <f>_xll.qlInterestRateIndexValueDate(IndexON,D2655)</f>
        <v>58014</v>
      </c>
      <c r="F2655" s="188">
        <f>IFERROR(_xll.qlIndexFixing(IndexON,D2655,TRUE,_xll.ohTrigger(RecalcTrigger,TriggerON)),NA())</f>
        <v>1.5217359986714474E-2</v>
      </c>
      <c r="H2655" s="42">
        <f>_xll.qlCalendarAdvance(Calendar,$H2654,B2655,"f",FALSE)</f>
        <v>58014</v>
      </c>
      <c r="I2655" s="172">
        <f>_xll.qlInterestRateIndexValueDate(Index1M,$H2655)</f>
        <v>58014</v>
      </c>
      <c r="J2655" s="177">
        <f>IFERROR(_xll.qlIndexFixing(Index1M,$H2655,TRUE,_xll.ohTrigger(RecalcTrigger,Trigger1M)),NA())</f>
        <v>1.5417979826729697E-2</v>
      </c>
      <c r="K2655" s="44">
        <f>IFERROR(_xll.qlIndexFixing(Index3M,H2655,TRUE,_xll.ohTrigger(RecalcTrigger,Trigger3M)),NA())</f>
        <v>1.5960781063802758E-2</v>
      </c>
      <c r="L2655" s="44">
        <f>IFERROR(_xll.qlIndexFixing(Index6M,$H2655,TRUE,_xll.ohTrigger(RecalcTrigger,Trigger6M)),NA())</f>
        <v>1.6051753775137085E-2</v>
      </c>
      <c r="M2655" s="178">
        <f>IFERROR(_xll.qlIndexFixing(Index1Y,$H2655,TRUE,_xll.ohTrigger(RecalcTrigger,Trigger1Y)),NA())</f>
        <v>1.6237720826206115E-2</v>
      </c>
      <c r="N2655" s="177">
        <f>IFERROR(_xll.qlIndexFixing(ONIndex1M,I2655,TRUE,_xll.ohTrigger(RecalcTrigger,Trigger1M)),NA())</f>
        <v>1.5408241607423045E-2</v>
      </c>
      <c r="O2655" s="44">
        <f>IFERROR(_xll.qlIndexFixing(ONIndex3M,I2655,TRUE,_xll.ohTrigger(RecalcTrigger,Trigger3M)),NA())</f>
        <v>1.5925002243553088E-2</v>
      </c>
      <c r="P2655" s="44">
        <f>IFERROR(_xll.qlIndexFixing(ONIndex6M,I2655,TRUE,_xll.ohTrigger(RecalcTrigger,Trigger6M)),NA())</f>
        <v>1.5980654760987534E-2</v>
      </c>
      <c r="Q2655" s="178">
        <f>IFERROR(_xll.qlIndexFixing(ONIndex1Y,I2655,TRUE,_xll.ohTrigger(RecalcTrigger,Trigger1Y)),NA())</f>
        <v>1.6091640159860976E-2</v>
      </c>
    </row>
    <row r="2656" spans="2:17" x14ac:dyDescent="0.2">
      <c r="B2656" s="39" t="s">
        <v>42</v>
      </c>
      <c r="D2656" s="42">
        <f>_xll.qlCalendarAdvance(Calendar,$D2655,B2656,"f",FALSE)</f>
        <v>58021</v>
      </c>
      <c r="E2656" s="172">
        <f>_xll.qlInterestRateIndexValueDate(IndexON,D2656)</f>
        <v>58021</v>
      </c>
      <c r="F2656" s="188">
        <f>IFERROR(_xll.qlIndexFixing(IndexON,D2656,TRUE,_xll.ohTrigger(RecalcTrigger,TriggerON)),NA())</f>
        <v>1.5217836747053459E-2</v>
      </c>
      <c r="H2656" s="42">
        <f>_xll.qlCalendarAdvance(Calendar,$H2655,B2656,"f",FALSE)</f>
        <v>58021</v>
      </c>
      <c r="I2656" s="172">
        <f>_xll.qlInterestRateIndexValueDate(Index1M,$H2656)</f>
        <v>58021</v>
      </c>
      <c r="J2656" s="177">
        <f>IFERROR(_xll.qlIndexFixing(Index1M,$H2656,TRUE,_xll.ohTrigger(RecalcTrigger,Trigger1M)),NA())</f>
        <v>1.5419377190731762E-2</v>
      </c>
      <c r="K2656" s="44">
        <f>IFERROR(_xll.qlIndexFixing(Index3M,H2656,TRUE,_xll.ohTrigger(RecalcTrigger,Trigger3M)),NA())</f>
        <v>1.5961467356728883E-2</v>
      </c>
      <c r="L2656" s="44">
        <f>IFERROR(_xll.qlIndexFixing(Index6M,$H2656,TRUE,_xll.ohTrigger(RecalcTrigger,Trigger6M)),NA())</f>
        <v>1.6052471560944002E-2</v>
      </c>
      <c r="M2656" s="178">
        <f>IFERROR(_xll.qlIndexFixing(Index1Y,$H2656,TRUE,_xll.ohTrigger(RecalcTrigger,Trigger1Y)),NA())</f>
        <v>1.6238543483886314E-2</v>
      </c>
      <c r="N2656" s="177">
        <f>IFERROR(_xll.qlIndexFixing(ONIndex1M,I2656,TRUE,_xll.ohTrigger(RecalcTrigger,Trigger1M)),NA())</f>
        <v>1.5408535423532266E-2</v>
      </c>
      <c r="O2656" s="44">
        <f>IFERROR(_xll.qlIndexFixing(ONIndex3M,I2656,TRUE,_xll.ohTrigger(RecalcTrigger,Trigger3M)),NA())</f>
        <v>1.5925558671980866E-2</v>
      </c>
      <c r="P2656" s="44">
        <f>IFERROR(_xll.qlIndexFixing(ONIndex6M,I2656,TRUE,_xll.ohTrigger(RecalcTrigger,Trigger6M)),NA())</f>
        <v>1.5981103303199795E-2</v>
      </c>
      <c r="Q2656" s="178">
        <f>IFERROR(_xll.qlIndexFixing(ONIndex1Y,I2656,TRUE,_xll.ohTrigger(RecalcTrigger,Trigger1Y)),NA())</f>
        <v>1.6091899111156938E-2</v>
      </c>
    </row>
    <row r="2657" spans="2:17" x14ac:dyDescent="0.2">
      <c r="B2657" s="39" t="s">
        <v>42</v>
      </c>
      <c r="D2657" s="42">
        <f>_xll.qlCalendarAdvance(Calendar,$D2656,B2657,"f",FALSE)</f>
        <v>58028</v>
      </c>
      <c r="E2657" s="172">
        <f>_xll.qlInterestRateIndexValueDate(IndexON,D2657)</f>
        <v>58028</v>
      </c>
      <c r="F2657" s="188">
        <f>IFERROR(_xll.qlIndexFixing(IndexON,D2657,TRUE,_xll.ohTrigger(RecalcTrigger,TriggerON)),NA())</f>
        <v>1.5218334058297867E-2</v>
      </c>
      <c r="H2657" s="42">
        <f>_xll.qlCalendarAdvance(Calendar,$H2656,B2657,"f",FALSE)</f>
        <v>58028</v>
      </c>
      <c r="I2657" s="172">
        <f>_xll.qlInterestRateIndexValueDate(Index1M,$H2657)</f>
        <v>58028</v>
      </c>
      <c r="J2657" s="177">
        <f>IFERROR(_xll.qlIndexFixing(Index1M,$H2657,TRUE,_xll.ohTrigger(RecalcTrigger,Trigger1M)),NA())</f>
        <v>1.5419746672195797E-2</v>
      </c>
      <c r="K2657" s="44">
        <f>IFERROR(_xll.qlIndexFixing(Index3M,H2657,TRUE,_xll.ohTrigger(RecalcTrigger,Trigger3M)),NA())</f>
        <v>1.5962173288305254E-2</v>
      </c>
      <c r="L2657" s="44">
        <f>IFERROR(_xll.qlIndexFixing(Index6M,$H2657,TRUE,_xll.ohTrigger(RecalcTrigger,Trigger6M)),NA())</f>
        <v>1.6053210012031003E-2</v>
      </c>
      <c r="M2657" s="178">
        <f>IFERROR(_xll.qlIndexFixing(Index1Y,$H2657,TRUE,_xll.ohTrigger(RecalcTrigger,Trigger1Y)),NA())</f>
        <v>1.6239387661990623E-2</v>
      </c>
      <c r="N2657" s="177">
        <f>IFERROR(_xll.qlIndexFixing(ONIndex1M,I2657,TRUE,_xll.ohTrigger(RecalcTrigger,Trigger1M)),NA())</f>
        <v>1.5408852629517078E-2</v>
      </c>
      <c r="O2657" s="44">
        <f>IFERROR(_xll.qlIndexFixing(ONIndex3M,I2657,TRUE,_xll.ohTrigger(RecalcTrigger,Trigger3M)),NA())</f>
        <v>1.5926134660928515E-2</v>
      </c>
      <c r="P2657" s="44">
        <f>IFERROR(_xll.qlIndexFixing(ONIndex6M,I2657,TRUE,_xll.ohTrigger(RecalcTrigger,Trigger6M)),NA())</f>
        <v>1.5981572347932849E-2</v>
      </c>
      <c r="Q2657" s="178">
        <f>IFERROR(_xll.qlIndexFixing(ONIndex1Y,I2657,TRUE,_xll.ohTrigger(RecalcTrigger,Trigger1Y)),NA())</f>
        <v>1.6092179239359794E-2</v>
      </c>
    </row>
    <row r="2658" spans="2:17" x14ac:dyDescent="0.2">
      <c r="B2658" s="39" t="s">
        <v>42</v>
      </c>
      <c r="D2658" s="42">
        <f>_xll.qlCalendarAdvance(Calendar,$D2657,B2658,"f",FALSE)</f>
        <v>58035</v>
      </c>
      <c r="E2658" s="172">
        <f>_xll.qlInterestRateIndexValueDate(IndexON,D2658)</f>
        <v>58035</v>
      </c>
      <c r="F2658" s="188">
        <f>IFERROR(_xll.qlIndexFixing(IndexON,D2658,TRUE,_xll.ohTrigger(RecalcTrigger,TriggerON)),NA())</f>
        <v>1.5218851920528742E-2</v>
      </c>
      <c r="H2658" s="42">
        <f>_xll.qlCalendarAdvance(Calendar,$H2657,B2658,"f",FALSE)</f>
        <v>58035</v>
      </c>
      <c r="I2658" s="172">
        <f>_xll.qlInterestRateIndexValueDate(Index1M,$H2658)</f>
        <v>58035</v>
      </c>
      <c r="J2658" s="177">
        <f>IFERROR(_xll.qlIndexFixing(Index1M,$H2658,TRUE,_xll.ohTrigger(RecalcTrigger,Trigger1M)),NA())</f>
        <v>1.5420139574320348E-2</v>
      </c>
      <c r="K2658" s="44">
        <f>IFERROR(_xll.qlIndexFixing(Index3M,H2658,TRUE,_xll.ohTrigger(RecalcTrigger,Trigger3M)),NA())</f>
        <v>1.5962898858540683E-2</v>
      </c>
      <c r="L2658" s="44">
        <f>IFERROR(_xll.qlIndexFixing(Index6M,$H2658,TRUE,_xll.ohTrigger(RecalcTrigger,Trigger6M)),NA())</f>
        <v>1.6053969128420477E-2</v>
      </c>
      <c r="M2658" s="178">
        <f>IFERROR(_xll.qlIndexFixing(Index1Y,$H2658,TRUE,_xll.ohTrigger(RecalcTrigger,Trigger1Y)),NA())</f>
        <v>1.6240253360572554E-2</v>
      </c>
      <c r="N2658" s="177">
        <f>IFERROR(_xll.qlIndexFixing(ONIndex1M,I2658,TRUE,_xll.ohTrigger(RecalcTrigger,Trigger1M)),NA())</f>
        <v>1.5409193225539575E-2</v>
      </c>
      <c r="O2658" s="44">
        <f>IFERROR(_xll.qlIndexFixing(ONIndex3M,I2658,TRUE,_xll.ohTrigger(RecalcTrigger,Trigger3M)),NA())</f>
        <v>1.5926730210639173E-2</v>
      </c>
      <c r="P2658" s="44">
        <f>IFERROR(_xll.qlIndexFixing(ONIndex6M,I2658,TRUE,_xll.ohTrigger(RecalcTrigger,Trigger6M)),NA())</f>
        <v>1.598206189551088E-2</v>
      </c>
      <c r="Q2658" s="178">
        <f>IFERROR(_xll.qlIndexFixing(ONIndex1Y,I2658,TRUE,_xll.ohTrigger(RecalcTrigger,Trigger1Y)),NA())</f>
        <v>1.6092480544388499E-2</v>
      </c>
    </row>
    <row r="2659" spans="2:17" x14ac:dyDescent="0.2">
      <c r="B2659" s="39" t="s">
        <v>42</v>
      </c>
      <c r="D2659" s="42">
        <f>_xll.qlCalendarAdvance(Calendar,$D2658,B2659,"f",FALSE)</f>
        <v>58042</v>
      </c>
      <c r="E2659" s="172">
        <f>_xll.qlInterestRateIndexValueDate(IndexON,D2659)</f>
        <v>58042</v>
      </c>
      <c r="F2659" s="188">
        <f>IFERROR(_xll.qlIndexFixing(IndexON,D2659,TRUE,_xll.ohTrigger(RecalcTrigger,TriggerON)),NA())</f>
        <v>1.5219390333827132E-2</v>
      </c>
      <c r="H2659" s="42">
        <f>_xll.qlCalendarAdvance(Calendar,$H2658,B2659,"f",FALSE)</f>
        <v>58042</v>
      </c>
      <c r="I2659" s="172">
        <f>_xll.qlInterestRateIndexValueDate(Index1M,$H2659)</f>
        <v>58042</v>
      </c>
      <c r="J2659" s="177">
        <f>IFERROR(_xll.qlIndexFixing(Index1M,$H2659,TRUE,_xll.ohTrigger(RecalcTrigger,Trigger1M)),NA())</f>
        <v>1.5420555897110479E-2</v>
      </c>
      <c r="K2659" s="44">
        <f>IFERROR(_xll.qlIndexFixing(Index3M,H2659,TRUE,_xll.ohTrigger(RecalcTrigger,Trigger3M)),NA())</f>
        <v>1.5963644067445739E-2</v>
      </c>
      <c r="L2659" s="44">
        <f>IFERROR(_xll.qlIndexFixing(Index6M,$H2659,TRUE,_xll.ohTrigger(RecalcTrigger,Trigger6M)),NA())</f>
        <v>1.6054748910136151E-2</v>
      </c>
      <c r="M2659" s="178">
        <f>IFERROR(_xll.qlIndexFixing(Index1Y,$H2659,TRUE,_xll.ohTrigger(RecalcTrigger,Trigger1Y)),NA())</f>
        <v>1.624114057968673E-2</v>
      </c>
      <c r="N2659" s="177">
        <f>IFERROR(_xll.qlIndexFixing(ONIndex1M,I2659,TRUE,_xll.ohTrigger(RecalcTrigger,Trigger1M)),NA())</f>
        <v>1.5409557211761848E-2</v>
      </c>
      <c r="O2659" s="44">
        <f>IFERROR(_xll.qlIndexFixing(ONIndex3M,I2659,TRUE,_xll.ohTrigger(RecalcTrigger,Trigger3M)),NA())</f>
        <v>1.5927345321031794E-2</v>
      </c>
      <c r="P2659" s="44">
        <f>IFERROR(_xll.qlIndexFixing(ONIndex6M,I2659,TRUE,_xll.ohTrigger(RecalcTrigger,Trigger6M)),NA())</f>
        <v>1.5982571945771795E-2</v>
      </c>
      <c r="Q2659" s="178">
        <f>IFERROR(_xll.qlIndexFixing(ONIndex1Y,I2659,TRUE,_xll.ohTrigger(RecalcTrigger,Trigger1Y)),NA())</f>
        <v>1.609280302608096E-2</v>
      </c>
    </row>
    <row r="2660" spans="2:17" x14ac:dyDescent="0.2">
      <c r="B2660" s="39" t="s">
        <v>42</v>
      </c>
      <c r="D2660" s="42">
        <f>_xll.qlCalendarAdvance(Calendar,$D2659,B2660,"f",FALSE)</f>
        <v>58049</v>
      </c>
      <c r="E2660" s="172">
        <f>_xll.qlInterestRateIndexValueDate(IndexON,D2660)</f>
        <v>58049</v>
      </c>
      <c r="F2660" s="188">
        <f>IFERROR(_xll.qlIndexFixing(IndexON,D2660,TRUE,_xll.ohTrigger(RecalcTrigger,TriggerON)),NA())</f>
        <v>1.5219949297949897E-2</v>
      </c>
      <c r="H2660" s="42">
        <f>_xll.qlCalendarAdvance(Calendar,$H2659,B2660,"f",FALSE)</f>
        <v>58049</v>
      </c>
      <c r="I2660" s="172">
        <f>_xll.qlInterestRateIndexValueDate(Index1M,$H2660)</f>
        <v>58049</v>
      </c>
      <c r="J2660" s="177">
        <f>IFERROR(_xll.qlIndexFixing(Index1M,$H2660,TRUE,_xll.ohTrigger(RecalcTrigger,Trigger1M)),NA())</f>
        <v>1.5420995640561125E-2</v>
      </c>
      <c r="K2660" s="44">
        <f>IFERROR(_xll.qlIndexFixing(Index3M,H2660,TRUE,_xll.ohTrigger(RecalcTrigger,Trigger3M)),NA())</f>
        <v>1.5963595082269251E-2</v>
      </c>
      <c r="L2660" s="44">
        <f>IFERROR(_xll.qlIndexFixing(Index6M,$H2660,TRUE,_xll.ohTrigger(RecalcTrigger,Trigger6M)),NA())</f>
        <v>1.6055965900222031E-2</v>
      </c>
      <c r="M2660" s="178">
        <f>IFERROR(_xll.qlIndexFixing(Index1Y,$H2660,TRUE,_xll.ohTrigger(RecalcTrigger,Trigger1Y)),NA())</f>
        <v>1.6242049319390439E-2</v>
      </c>
      <c r="N2660" s="177">
        <f>IFERROR(_xll.qlIndexFixing(ONIndex1M,I2660,TRUE,_xll.ohTrigger(RecalcTrigger,Trigger1M)),NA())</f>
        <v>1.5409944587778668E-2</v>
      </c>
      <c r="O2660" s="44">
        <f>IFERROR(_xll.qlIndexFixing(ONIndex3M,I2660,TRUE,_xll.ohTrigger(RecalcTrigger,Trigger3M)),NA())</f>
        <v>1.5927979992106378E-2</v>
      </c>
      <c r="P2660" s="44">
        <f>IFERROR(_xll.qlIndexFixing(ONIndex6M,I2660,TRUE,_xll.ohTrigger(RecalcTrigger,Trigger6M)),NA())</f>
        <v>1.5983102498715596E-2</v>
      </c>
      <c r="Q2660" s="178">
        <f>IFERROR(_xll.qlIndexFixing(ONIndex1Y,I2660,TRUE,_xll.ohTrigger(RecalcTrigger,Trigger1Y)),NA())</f>
        <v>1.6093146684761361E-2</v>
      </c>
    </row>
    <row r="2661" spans="2:17" x14ac:dyDescent="0.2">
      <c r="B2661" s="39" t="s">
        <v>42</v>
      </c>
      <c r="D2661" s="42">
        <f>_xll.qlCalendarAdvance(Calendar,$D2660,B2661,"f",FALSE)</f>
        <v>58056</v>
      </c>
      <c r="E2661" s="172">
        <f>_xll.qlInterestRateIndexValueDate(IndexON,D2661)</f>
        <v>58056</v>
      </c>
      <c r="F2661" s="188">
        <f>IFERROR(_xll.qlIndexFixing(IndexON,D2661,TRUE,_xll.ohTrigger(RecalcTrigger,TriggerON)),NA())</f>
        <v>1.5220528813059131E-2</v>
      </c>
      <c r="H2661" s="42">
        <f>_xll.qlCalendarAdvance(Calendar,$H2660,B2661,"f",FALSE)</f>
        <v>58056</v>
      </c>
      <c r="I2661" s="172">
        <f>_xll.qlInterestRateIndexValueDate(Index1M,$H2661)</f>
        <v>58056</v>
      </c>
      <c r="J2661" s="177">
        <f>IFERROR(_xll.qlIndexFixing(Index1M,$H2661,TRUE,_xll.ohTrigger(RecalcTrigger,Trigger1M)),NA())</f>
        <v>1.5421458804674819E-2</v>
      </c>
      <c r="K2661" s="44">
        <f>IFERROR(_xll.qlIndexFixing(Index3M,H2661,TRUE,_xll.ohTrigger(RecalcTrigger,Trigger3M)),NA())</f>
        <v>1.5964376694781408E-2</v>
      </c>
      <c r="L2661" s="44">
        <f>IFERROR(_xll.qlIndexFixing(Index6M,$H2661,TRUE,_xll.ohTrigger(RecalcTrigger,Trigger6M)),NA())</f>
        <v>1.6056788524805066E-2</v>
      </c>
      <c r="M2661" s="178">
        <f>IFERROR(_xll.qlIndexFixing(Index1Y,$H2661,TRUE,_xll.ohTrigger(RecalcTrigger,Trigger1Y)),NA())</f>
        <v>1.6242979579740746E-2</v>
      </c>
      <c r="N2661" s="177">
        <f>IFERROR(_xll.qlIndexFixing(ONIndex1M,I2661,TRUE,_xll.ohTrigger(RecalcTrigger,Trigger1M)),NA())</f>
        <v>1.5410355353833172E-2</v>
      </c>
      <c r="O2661" s="44">
        <f>IFERROR(_xll.qlIndexFixing(ONIndex3M,I2661,TRUE,_xll.ohTrigger(RecalcTrigger,Trigger3M)),NA())</f>
        <v>1.5928634223862925E-2</v>
      </c>
      <c r="P2661" s="44">
        <f>IFERROR(_xll.qlIndexFixing(ONIndex6M,I2661,TRUE,_xll.ohTrigger(RecalcTrigger,Trigger6M)),NA())</f>
        <v>1.5983653554423327E-2</v>
      </c>
      <c r="Q2661" s="178">
        <f>IFERROR(_xll.qlIndexFixing(ONIndex1Y,I2661,TRUE,_xll.ohTrigger(RecalcTrigger,Trigger1Y)),NA())</f>
        <v>1.6093511520105519E-2</v>
      </c>
    </row>
    <row r="2662" spans="2:17" x14ac:dyDescent="0.2">
      <c r="B2662" s="39" t="s">
        <v>42</v>
      </c>
      <c r="D2662" s="42">
        <f>_xll.qlCalendarAdvance(Calendar,$D2661,B2662,"f",FALSE)</f>
        <v>58063</v>
      </c>
      <c r="E2662" s="172">
        <f>_xll.qlInterestRateIndexValueDate(IndexON,D2662)</f>
        <v>58063</v>
      </c>
      <c r="F2662" s="188">
        <f>IFERROR(_xll.qlIndexFixing(IndexON,D2662,TRUE,_xll.ohTrigger(RecalcTrigger,TriggerON)),NA())</f>
        <v>1.5221128879235879E-2</v>
      </c>
      <c r="H2662" s="42">
        <f>_xll.qlCalendarAdvance(Calendar,$H2661,B2662,"f",FALSE)</f>
        <v>58063</v>
      </c>
      <c r="I2662" s="172">
        <f>_xll.qlInterestRateIndexValueDate(Index1M,$H2662)</f>
        <v>58063</v>
      </c>
      <c r="J2662" s="177">
        <f>IFERROR(_xll.qlIndexFixing(Index1M,$H2662,TRUE,_xll.ohTrigger(RecalcTrigger,Trigger1M)),NA())</f>
        <v>1.5421945389461691E-2</v>
      </c>
      <c r="K2662" s="44">
        <f>IFERROR(_xll.qlIndexFixing(Index3M,H2662,TRUE,_xll.ohTrigger(RecalcTrigger,Trigger3M)),NA())</f>
        <v>1.5965177944277899E-2</v>
      </c>
      <c r="L2662" s="44">
        <f>IFERROR(_xll.qlIndexFixing(Index6M,$H2662,TRUE,_xll.ohTrigger(RecalcTrigger,Trigger6M)),NA())</f>
        <v>1.6057631815695861E-2</v>
      </c>
      <c r="M2662" s="178">
        <f>IFERROR(_xll.qlIndexFixing(Index1Y,$H2662,TRUE,_xll.ohTrigger(RecalcTrigger,Trigger1Y)),NA())</f>
        <v>1.6243931360796937E-2</v>
      </c>
      <c r="N2662" s="177">
        <f>IFERROR(_xll.qlIndexFixing(ONIndex1M,I2662,TRUE,_xll.ohTrigger(RecalcTrigger,Trigger1M)),NA())</f>
        <v>1.5410789510087453E-2</v>
      </c>
      <c r="O2662" s="44">
        <f>IFERROR(_xll.qlIndexFixing(ONIndex3M,I2662,TRUE,_xll.ohTrigger(RecalcTrigger,Trigger3M)),NA())</f>
        <v>1.5929308016382482E-2</v>
      </c>
      <c r="P2662" s="44">
        <f>IFERROR(_xll.qlIndexFixing(ONIndex6M,I2662,TRUE,_xll.ohTrigger(RecalcTrigger,Trigger6M)),NA())</f>
        <v>1.5984225112813943E-2</v>
      </c>
      <c r="Q2662" s="178">
        <f>IFERROR(_xll.qlIndexFixing(ONIndex1Y,I2662,TRUE,_xll.ohTrigger(RecalcTrigger,Trigger1Y)),NA())</f>
        <v>1.6093897532437618E-2</v>
      </c>
    </row>
    <row r="2663" spans="2:17" x14ac:dyDescent="0.2">
      <c r="B2663" s="39" t="s">
        <v>42</v>
      </c>
      <c r="D2663" s="42">
        <f>_xll.qlCalendarAdvance(Calendar,$D2662,B2663,"f",FALSE)</f>
        <v>58071</v>
      </c>
      <c r="E2663" s="172">
        <f>_xll.qlInterestRateIndexValueDate(IndexON,D2663)</f>
        <v>58071</v>
      </c>
      <c r="F2663" s="188">
        <f>IFERROR(_xll.qlIndexFixing(IndexON,D2663,TRUE,_xll.ohTrigger(RecalcTrigger,TriggerON)),NA())</f>
        <v>1.5222565552913313E-2</v>
      </c>
      <c r="H2663" s="42">
        <f>_xll.qlCalendarAdvance(Calendar,$H2662,B2663,"f",FALSE)</f>
        <v>58071</v>
      </c>
      <c r="I2663" s="172">
        <f>_xll.qlInterestRateIndexValueDate(Index1M,$H2663)</f>
        <v>58071</v>
      </c>
      <c r="J2663" s="177">
        <f>IFERROR(_xll.qlIndexFixing(Index1M,$H2663,TRUE,_xll.ohTrigger(RecalcTrigger,Trigger1M)),NA())</f>
        <v>1.5422165790380625E-2</v>
      </c>
      <c r="K2663" s="44">
        <f>IFERROR(_xll.qlIndexFixing(Index3M,H2663,TRUE,_xll.ohTrigger(RecalcTrigger,Trigger3M)),NA())</f>
        <v>1.5966117703291087E-2</v>
      </c>
      <c r="L2663" s="44">
        <f>IFERROR(_xll.qlIndexFixing(Index6M,$H2663,TRUE,_xll.ohTrigger(RecalcTrigger,Trigger6M)),NA())</f>
        <v>1.6058620882431845E-2</v>
      </c>
      <c r="M2663" s="178">
        <f>IFERROR(_xll.qlIndexFixing(Index1Y,$H2663,TRUE,_xll.ohTrigger(RecalcTrigger,Trigger1Y)),NA())</f>
        <v>1.6245932661901299E-2</v>
      </c>
      <c r="N2663" s="177">
        <f>IFERROR(_xll.qlIndexFixing(ONIndex1M,I2663,TRUE,_xll.ohTrigger(RecalcTrigger,Trigger1M)),NA())</f>
        <v>1.5412032962299392E-2</v>
      </c>
      <c r="O2663" s="44">
        <f>IFERROR(_xll.qlIndexFixing(ONIndex3M,I2663,TRUE,_xll.ohTrigger(RecalcTrigger,Trigger3M)),NA())</f>
        <v>1.5930898470433906E-2</v>
      </c>
      <c r="P2663" s="44">
        <f>IFERROR(_xll.qlIndexFixing(ONIndex6M,I2663,TRUE,_xll.ohTrigger(RecalcTrigger,Trigger6M)),NA())</f>
        <v>1.5985690304381277E-2</v>
      </c>
      <c r="Q2663" s="178">
        <f>IFERROR(_xll.qlIndexFixing(ONIndex1Y,I2663,TRUE,_xll.ohTrigger(RecalcTrigger,Trigger1Y)),NA())</f>
        <v>1.6095134777909248E-2</v>
      </c>
    </row>
    <row r="2664" spans="2:17" x14ac:dyDescent="0.2">
      <c r="B2664" s="39" t="s">
        <v>42</v>
      </c>
      <c r="D2664" s="42">
        <f>_xll.qlCalendarAdvance(Calendar,$D2663,B2664,"f",FALSE)</f>
        <v>58078</v>
      </c>
      <c r="E2664" s="172">
        <f>_xll.qlInterestRateIndexValueDate(IndexON,D2664)</f>
        <v>58078</v>
      </c>
      <c r="F2664" s="188">
        <f>IFERROR(_xll.qlIndexFixing(IndexON,D2664,TRUE,_xll.ohTrigger(RecalcTrigger,TriggerON)),NA())</f>
        <v>1.5223212646572708E-2</v>
      </c>
      <c r="H2664" s="42">
        <f>_xll.qlCalendarAdvance(Calendar,$H2663,B2664,"f",FALSE)</f>
        <v>58078</v>
      </c>
      <c r="I2664" s="172">
        <f>_xll.qlInterestRateIndexValueDate(Index1M,$H2664)</f>
        <v>58078</v>
      </c>
      <c r="J2664" s="177">
        <f>IFERROR(_xll.qlIndexFixing(Index1M,$H2664,TRUE,_xll.ohTrigger(RecalcTrigger,Trigger1M)),NA())</f>
        <v>1.5422700866825855E-2</v>
      </c>
      <c r="K2664" s="44">
        <f>IFERROR(_xll.qlIndexFixing(Index3M,H2664,TRUE,_xll.ohTrigger(RecalcTrigger,Trigger3M)),NA())</f>
        <v>1.5966961032081409E-2</v>
      </c>
      <c r="L2664" s="44">
        <f>IFERROR(_xll.qlIndexFixing(Index6M,$H2664,TRUE,_xll.ohTrigger(RecalcTrigger,Trigger6M)),NA())</f>
        <v>1.6059085644819178E-2</v>
      </c>
      <c r="M2664" s="178">
        <f>IFERROR(_xll.qlIndexFixing(Index1Y,$H2664,TRUE,_xll.ohTrigger(RecalcTrigger,Trigger1Y)),NA())</f>
        <v>1.6246933721789977E-2</v>
      </c>
      <c r="N2664" s="177">
        <f>IFERROR(_xll.qlIndexFixing(ONIndex1M,I2664,TRUE,_xll.ohTrigger(RecalcTrigger,Trigger1M)),NA())</f>
        <v>1.5412520622525665E-2</v>
      </c>
      <c r="O2664" s="44">
        <f>IFERROR(_xll.qlIndexFixing(ONIndex3M,I2664,TRUE,_xll.ohTrigger(RecalcTrigger,Trigger3M)),NA())</f>
        <v>1.5931617035755595E-2</v>
      </c>
      <c r="P2664" s="44">
        <f>IFERROR(_xll.qlIndexFixing(ONIndex6M,I2664,TRUE,_xll.ohTrigger(RecalcTrigger,Trigger6M)),NA())</f>
        <v>1.5986308780328772E-2</v>
      </c>
      <c r="Q2664" s="178">
        <f>IFERROR(_xll.qlIndexFixing(ONIndex1Y,I2664,TRUE,_xll.ohTrigger(RecalcTrigger,Trigger1Y)),NA())</f>
        <v>1.6095569232602951E-2</v>
      </c>
    </row>
    <row r="2665" spans="2:17" x14ac:dyDescent="0.2">
      <c r="B2665" s="39" t="s">
        <v>42</v>
      </c>
      <c r="D2665" s="42">
        <f>_xll.qlCalendarAdvance(Calendar,$D2664,B2665,"f",FALSE)</f>
        <v>58085</v>
      </c>
      <c r="E2665" s="172">
        <f>_xll.qlInterestRateIndexValueDate(IndexON,D2665)</f>
        <v>58085</v>
      </c>
      <c r="F2665" s="188">
        <f>IFERROR(_xll.qlIndexFixing(IndexON,D2665,TRUE,_xll.ohTrigger(RecalcTrigger,TriggerON)),NA())</f>
        <v>1.5223880292974577E-2</v>
      </c>
      <c r="H2665" s="42">
        <f>_xll.qlCalendarAdvance(Calendar,$H2664,B2665,"f",FALSE)</f>
        <v>58085</v>
      </c>
      <c r="I2665" s="172">
        <f>_xll.qlInterestRateIndexValueDate(Index1M,$H2665)</f>
        <v>58085</v>
      </c>
      <c r="J2665" s="177">
        <f>IFERROR(_xll.qlIndexFixing(Index1M,$H2665,TRUE,_xll.ohTrigger(RecalcTrigger,Trigger1M)),NA())</f>
        <v>1.5423259362961251E-2</v>
      </c>
      <c r="K2665" s="44">
        <f>IFERROR(_xll.qlIndexFixing(Index3M,H2665,TRUE,_xll.ohTrigger(RecalcTrigger,Trigger3M)),NA())</f>
        <v>1.5967823997892983E-2</v>
      </c>
      <c r="L2665" s="44">
        <f>IFERROR(_xll.qlIndexFixing(Index6M,$H2665,TRUE,_xll.ohTrigger(RecalcTrigger,Trigger6M)),NA())</f>
        <v>1.6059992371223904E-2</v>
      </c>
      <c r="M2665" s="178">
        <f>IFERROR(_xll.qlIndexFixing(Index1Y,$H2665,TRUE,_xll.ohTrigger(RecalcTrigger,Trigger1Y)),NA())</f>
        <v>1.6247956304495052E-2</v>
      </c>
      <c r="N2665" s="177">
        <f>IFERROR(_xll.qlIndexFixing(ONIndex1M,I2665,TRUE,_xll.ohTrigger(RecalcTrigger,Trigger1M)),NA())</f>
        <v>1.5413031674734736E-2</v>
      </c>
      <c r="O2665" s="44">
        <f>IFERROR(_xll.qlIndexFixing(ONIndex3M,I2665,TRUE,_xll.ohTrigger(RecalcTrigger,Trigger3M)),NA())</f>
        <v>1.5932355163488232E-2</v>
      </c>
      <c r="P2665" s="44">
        <f>IFERROR(_xll.qlIndexFixing(ONIndex6M,I2665,TRUE,_xll.ohTrigger(RecalcTrigger,Trigger6M)),NA())</f>
        <v>1.5986947760769182E-2</v>
      </c>
      <c r="Q2665" s="178">
        <f>IFERROR(_xll.qlIndexFixing(ONIndex1Y,I2665,TRUE,_xll.ohTrigger(RecalcTrigger,Trigger1Y)),NA())</f>
        <v>1.6096024865932534E-2</v>
      </c>
    </row>
    <row r="2666" spans="2:17" x14ac:dyDescent="0.2">
      <c r="B2666" s="39" t="s">
        <v>42</v>
      </c>
      <c r="D2666" s="42">
        <f>_xll.qlCalendarAdvance(Calendar,$D2665,B2666,"f",FALSE)</f>
        <v>58092</v>
      </c>
      <c r="E2666" s="172">
        <f>_xll.qlInterestRateIndexValueDate(IndexON,D2666)</f>
        <v>58092</v>
      </c>
      <c r="F2666" s="188">
        <f>IFERROR(_xll.qlIndexFixing(IndexON,D2666,TRUE,_xll.ohTrigger(RecalcTrigger,TriggerON)),NA())</f>
        <v>1.522456849203787E-2</v>
      </c>
      <c r="H2666" s="42">
        <f>_xll.qlCalendarAdvance(Calendar,$H2665,B2666,"f",FALSE)</f>
        <v>58092</v>
      </c>
      <c r="I2666" s="172">
        <f>_xll.qlInterestRateIndexValueDate(Index1M,$H2666)</f>
        <v>58092</v>
      </c>
      <c r="J2666" s="177">
        <f>IFERROR(_xll.qlIndexFixing(Index1M,$H2666,TRUE,_xll.ohTrigger(RecalcTrigger,Trigger1M)),NA())</f>
        <v>1.5423841278789428E-2</v>
      </c>
      <c r="K2666" s="44">
        <f>IFERROR(_xll.qlIndexFixing(Index3M,H2666,TRUE,_xll.ohTrigger(RecalcTrigger,Trigger3M)),NA())</f>
        <v>1.5968706600740224E-2</v>
      </c>
      <c r="L2666" s="44">
        <f>IFERROR(_xll.qlIndexFixing(Index6M,$H2666,TRUE,_xll.ohTrigger(RecalcTrigger,Trigger6M)),NA())</f>
        <v>1.606091976313842E-2</v>
      </c>
      <c r="M2666" s="178">
        <f>IFERROR(_xll.qlIndexFixing(Index1Y,$H2666,TRUE,_xll.ohTrigger(RecalcTrigger,Trigger1Y)),NA())</f>
        <v>1.6249000410081225E-2</v>
      </c>
      <c r="N2666" s="177">
        <f>IFERROR(_xll.qlIndexFixing(ONIndex1M,I2666,TRUE,_xll.ohTrigger(RecalcTrigger,Trigger1M)),NA())</f>
        <v>1.5413566118899585E-2</v>
      </c>
      <c r="O2666" s="44">
        <f>IFERROR(_xll.qlIndexFixing(ONIndex3M,I2666,TRUE,_xll.ohTrigger(RecalcTrigger,Trigger3M)),NA())</f>
        <v>1.5933112853604808E-2</v>
      </c>
      <c r="P2666" s="44">
        <f>IFERROR(_xll.qlIndexFixing(ONIndex6M,I2666,TRUE,_xll.ohTrigger(RecalcTrigger,Trigger6M)),NA())</f>
        <v>1.5987607245756541E-2</v>
      </c>
      <c r="Q2666" s="178">
        <f>IFERROR(_xll.qlIndexFixing(ONIndex1Y,I2666,TRUE,_xll.ohTrigger(RecalcTrigger,Trigger1Y)),NA())</f>
        <v>1.6096501677979047E-2</v>
      </c>
    </row>
    <row r="2667" spans="2:17" x14ac:dyDescent="0.2">
      <c r="B2667" s="39" t="s">
        <v>42</v>
      </c>
      <c r="D2667" s="42">
        <f>_xll.qlCalendarAdvance(Calendar,$D2666,B2667,"f",FALSE)</f>
        <v>58099</v>
      </c>
      <c r="E2667" s="172">
        <f>_xll.qlInterestRateIndexValueDate(IndexON,D2667)</f>
        <v>58099</v>
      </c>
      <c r="F2667" s="188">
        <f>IFERROR(_xll.qlIndexFixing(IndexON,D2667,TRUE,_xll.ohTrigger(RecalcTrigger,TriggerON)),NA())</f>
        <v>1.5225277243762585E-2</v>
      </c>
      <c r="H2667" s="42">
        <f>_xll.qlCalendarAdvance(Calendar,$H2666,B2667,"f",FALSE)</f>
        <v>58099</v>
      </c>
      <c r="I2667" s="172">
        <f>_xll.qlInterestRateIndexValueDate(Index1M,$H2667)</f>
        <v>58099</v>
      </c>
      <c r="J2667" s="177">
        <f>IFERROR(_xll.qlIndexFixing(Index1M,$H2667,TRUE,_xll.ohTrigger(RecalcTrigger,Trigger1M)),NA())</f>
        <v>1.5424446614310385E-2</v>
      </c>
      <c r="K2667" s="44">
        <f>IFERROR(_xll.qlIndexFixing(Index3M,H2667,TRUE,_xll.ohTrigger(RecalcTrigger,Trigger3M)),NA())</f>
        <v>1.5969608840634832E-2</v>
      </c>
      <c r="L2667" s="44">
        <f>IFERROR(_xll.qlIndexFixing(Index6M,$H2667,TRUE,_xll.ohTrigger(RecalcTrigger,Trigger6M)),NA())</f>
        <v>1.6061867820590485E-2</v>
      </c>
      <c r="M2667" s="178">
        <f>IFERROR(_xll.qlIndexFixing(Index1Y,$H2667,TRUE,_xll.ohTrigger(RecalcTrigger,Trigger1Y)),NA())</f>
        <v>1.6250066038616073E-2</v>
      </c>
      <c r="N2667" s="177">
        <f>IFERROR(_xll.qlIndexFixing(ONIndex1M,I2667,TRUE,_xll.ohTrigger(RecalcTrigger,Trigger1M)),NA())</f>
        <v>1.541412395510126E-2</v>
      </c>
      <c r="O2667" s="44">
        <f>IFERROR(_xll.qlIndexFixing(ONIndex3M,I2667,TRUE,_xll.ohTrigger(RecalcTrigger,Trigger3M)),NA())</f>
        <v>1.5933890106132331E-2</v>
      </c>
      <c r="P2667" s="44">
        <f>IFERROR(_xll.qlIndexFixing(ONIndex6M,I2667,TRUE,_xll.ohTrigger(RecalcTrigger,Trigger6M)),NA())</f>
        <v>1.598828723523682E-2</v>
      </c>
      <c r="Q2667" s="178">
        <f>IFERROR(_xll.qlIndexFixing(ONIndex1Y,I2667,TRUE,_xll.ohTrigger(RecalcTrigger,Trigger1Y)),NA())</f>
        <v>1.6096999668661443E-2</v>
      </c>
    </row>
    <row r="2668" spans="2:17" x14ac:dyDescent="0.2">
      <c r="B2668" s="39" t="s">
        <v>42</v>
      </c>
      <c r="D2668" s="42">
        <f>_xll.qlCalendarAdvance(Calendar,$D2667,B2668,"f",FALSE)</f>
        <v>58106</v>
      </c>
      <c r="E2668" s="172">
        <f>_xll.qlInterestRateIndexValueDate(IndexON,D2668)</f>
        <v>58106</v>
      </c>
      <c r="F2668" s="188">
        <f>IFERROR(_xll.qlIndexFixing(IndexON,D2668,TRUE,_xll.ohTrigger(RecalcTrigger,TriggerON)),NA())</f>
        <v>1.5226006548202758E-2</v>
      </c>
      <c r="H2668" s="42">
        <f>_xll.qlCalendarAdvance(Calendar,$H2667,B2668,"f",FALSE)</f>
        <v>58106</v>
      </c>
      <c r="I2668" s="172">
        <f>_xll.qlInterestRateIndexValueDate(Index1M,$H2668)</f>
        <v>58106</v>
      </c>
      <c r="J2668" s="177">
        <f>IFERROR(_xll.qlIndexFixing(Index1M,$H2668,TRUE,_xll.ohTrigger(RecalcTrigger,Trigger1M)),NA())</f>
        <v>1.5423957818935677E-2</v>
      </c>
      <c r="K2668" s="44">
        <f>IFERROR(_xll.qlIndexFixing(Index3M,H2668,TRUE,_xll.ohTrigger(RecalcTrigger,Trigger3M)),NA())</f>
        <v>1.5970112300592403E-2</v>
      </c>
      <c r="L2668" s="44">
        <f>IFERROR(_xll.qlIndexFixing(Index6M,$H2668,TRUE,_xll.ohTrigger(RecalcTrigger,Trigger6M)),NA())</f>
        <v>1.6062836543609203E-2</v>
      </c>
      <c r="M2668" s="178">
        <f>IFERROR(_xll.qlIndexFixing(Index1Y,$H2668,TRUE,_xll.ohTrigger(RecalcTrigger,Trigger1Y)),NA())</f>
        <v>1.6249798888816402E-2</v>
      </c>
      <c r="N2668" s="177">
        <f>IFERROR(_xll.qlIndexFixing(ONIndex1M,I2668,TRUE,_xll.ohTrigger(RecalcTrigger,Trigger1M)),NA())</f>
        <v>1.5414705183258716E-2</v>
      </c>
      <c r="O2668" s="44">
        <f>IFERROR(_xll.qlIndexFixing(ONIndex3M,I2668,TRUE,_xll.ohTrigger(RecalcTrigger,Trigger3M)),NA())</f>
        <v>1.593468692112484E-2</v>
      </c>
      <c r="P2668" s="44">
        <f>IFERROR(_xll.qlIndexFixing(ONIndex6M,I2668,TRUE,_xll.ohTrigger(RecalcTrigger,Trigger6M)),NA())</f>
        <v>1.5988987729237035E-2</v>
      </c>
      <c r="Q2668" s="178">
        <f>IFERROR(_xll.qlIndexFixing(ONIndex1Y,I2668,TRUE,_xll.ohTrigger(RecalcTrigger,Trigger1Y)),NA())</f>
        <v>1.6097518838060765E-2</v>
      </c>
    </row>
    <row r="2669" spans="2:17" x14ac:dyDescent="0.2">
      <c r="B2669" s="39" t="s">
        <v>42</v>
      </c>
      <c r="D2669" s="42">
        <f>_xll.qlCalendarAdvance(Calendar,$D2668,B2669,"f",FALSE)</f>
        <v>58113</v>
      </c>
      <c r="E2669" s="172">
        <f>_xll.qlInterestRateIndexValueDate(IndexON,D2669)</f>
        <v>58113</v>
      </c>
      <c r="F2669" s="188">
        <f>IFERROR(_xll.qlIndexFixing(IndexON,D2669,TRUE,_xll.ohTrigger(RecalcTrigger,TriggerON)),NA())</f>
        <v>1.5226756405304355E-2</v>
      </c>
      <c r="H2669" s="42">
        <f>_xll.qlCalendarAdvance(Calendar,$H2668,B2669,"f",FALSE)</f>
        <v>58113</v>
      </c>
      <c r="I2669" s="172">
        <f>_xll.qlInterestRateIndexValueDate(Index1M,$H2669)</f>
        <v>58113</v>
      </c>
      <c r="J2669" s="177">
        <f>IFERROR(_xll.qlIndexFixing(Index1M,$H2669,TRUE,_xll.ohTrigger(RecalcTrigger,Trigger1M)),NA())</f>
        <v>1.5424604893367808E-2</v>
      </c>
      <c r="K2669" s="44">
        <f>IFERROR(_xll.qlIndexFixing(Index3M,H2669,TRUE,_xll.ohTrigger(RecalcTrigger,Trigger3M)),NA())</f>
        <v>1.5971052370917945E-2</v>
      </c>
      <c r="L2669" s="44">
        <f>IFERROR(_xll.qlIndexFixing(Index6M,$H2669,TRUE,_xll.ohTrigger(RecalcTrigger,Trigger6M)),NA())</f>
        <v>1.6063825932224132E-2</v>
      </c>
      <c r="M2669" s="178">
        <f>IFERROR(_xll.qlIndexFixing(Index1Y,$H2669,TRUE,_xll.ohTrigger(RecalcTrigger,Trigger1Y)),NA())</f>
        <v>1.6252261864803649E-2</v>
      </c>
      <c r="N2669" s="177">
        <f>IFERROR(_xll.qlIndexFixing(ONIndex1M,I2669,TRUE,_xll.ohTrigger(RecalcTrigger,Trigger1M)),NA())</f>
        <v>1.5415309803425982E-2</v>
      </c>
      <c r="O2669" s="44">
        <f>IFERROR(_xll.qlIndexFixing(ONIndex3M,I2669,TRUE,_xll.ohTrigger(RecalcTrigger,Trigger3M)),NA())</f>
        <v>1.5935503298420233E-2</v>
      </c>
      <c r="P2669" s="44">
        <f>IFERROR(_xll.qlIndexFixing(ONIndex6M,I2669,TRUE,_xll.ohTrigger(RecalcTrigger,Trigger6M)),NA())</f>
        <v>1.5989708727757179E-2</v>
      </c>
      <c r="Q2669" s="178">
        <f>IFERROR(_xll.qlIndexFixing(ONIndex1Y,I2669,TRUE,_xll.ohTrigger(RecalcTrigger,Trigger1Y)),NA())</f>
        <v>1.609805918609597E-2</v>
      </c>
    </row>
    <row r="2670" spans="2:17" x14ac:dyDescent="0.2">
      <c r="B2670" s="39" t="s">
        <v>42</v>
      </c>
      <c r="D2670" s="42">
        <f>_xll.qlCalendarAdvance(Calendar,$D2669,B2670,"f",FALSE)</f>
        <v>58120</v>
      </c>
      <c r="E2670" s="172">
        <f>_xll.qlInterestRateIndexValueDate(IndexON,D2670)</f>
        <v>58120</v>
      </c>
      <c r="F2670" s="188">
        <f>IFERROR(_xll.qlIndexFixing(IndexON,D2670,TRUE,_xll.ohTrigger(RecalcTrigger,TriggerON)),NA())</f>
        <v>1.5227526815094393E-2</v>
      </c>
      <c r="H2670" s="42">
        <f>_xll.qlCalendarAdvance(Calendar,$H2669,B2670,"f",FALSE)</f>
        <v>58120</v>
      </c>
      <c r="I2670" s="172">
        <f>_xll.qlInterestRateIndexValueDate(Index1M,$H2670)</f>
        <v>58120</v>
      </c>
      <c r="J2670" s="177">
        <f>IFERROR(_xll.qlIndexFixing(Index1M,$H2670,TRUE,_xll.ohTrigger(RecalcTrigger,Trigger1M)),NA())</f>
        <v>1.542527538453369E-2</v>
      </c>
      <c r="K2670" s="44">
        <f>IFERROR(_xll.qlIndexFixing(Index3M,H2670,TRUE,_xll.ohTrigger(RecalcTrigger,Trigger3M)),NA())</f>
        <v>1.59720120774706E-2</v>
      </c>
      <c r="L2670" s="44">
        <f>IFERROR(_xll.qlIndexFixing(Index6M,$H2670,TRUE,_xll.ohTrigger(RecalcTrigger,Trigger6M)),NA())</f>
        <v>1.6064835986465718E-2</v>
      </c>
      <c r="M2670" s="178">
        <f>IFERROR(_xll.qlIndexFixing(Index1Y,$H2670,TRUE,_xll.ohTrigger(RecalcTrigger,Trigger1Y)),NA())</f>
        <v>1.6253392062597048E-2</v>
      </c>
      <c r="N2670" s="177">
        <f>IFERROR(_xll.qlIndexFixing(ONIndex1M,I2670,TRUE,_xll.ohTrigger(RecalcTrigger,Trigger1M)),NA())</f>
        <v>1.5415937815603058E-2</v>
      </c>
      <c r="O2670" s="44">
        <f>IFERROR(_xll.qlIndexFixing(ONIndex3M,I2670,TRUE,_xll.ohTrigger(RecalcTrigger,Trigger3M)),NA())</f>
        <v>1.5936339238180608E-2</v>
      </c>
      <c r="P2670" s="44">
        <f>IFERROR(_xll.qlIndexFixing(ONIndex6M,I2670,TRUE,_xll.ohTrigger(RecalcTrigger,Trigger6M)),NA())</f>
        <v>1.5990450230824276E-2</v>
      </c>
      <c r="Q2670" s="178">
        <f>IFERROR(_xll.qlIndexFixing(ONIndex1Y,I2670,TRUE,_xll.ohTrigger(RecalcTrigger,Trigger1Y)),NA())</f>
        <v>1.6098620712875121E-2</v>
      </c>
    </row>
    <row r="2671" spans="2:17" x14ac:dyDescent="0.2">
      <c r="B2671" s="39" t="s">
        <v>42</v>
      </c>
      <c r="D2671" s="42">
        <f>_xll.qlCalendarAdvance(Calendar,$D2670,B2671,"f",FALSE)</f>
        <v>58127</v>
      </c>
      <c r="E2671" s="172">
        <f>_xll.qlInterestRateIndexValueDate(IndexON,D2671)</f>
        <v>58127</v>
      </c>
      <c r="F2671" s="188">
        <f>IFERROR(_xll.qlIndexFixing(IndexON,D2671,TRUE,_xll.ohTrigger(RecalcTrigger,TriggerON)),NA())</f>
        <v>1.5228317777545854E-2</v>
      </c>
      <c r="H2671" s="42">
        <f>_xll.qlCalendarAdvance(Calendar,$H2670,B2671,"f",FALSE)</f>
        <v>58127</v>
      </c>
      <c r="I2671" s="172">
        <f>_xll.qlInterestRateIndexValueDate(Index1M,$H2671)</f>
        <v>58127</v>
      </c>
      <c r="J2671" s="177">
        <f>IFERROR(_xll.qlIndexFixing(Index1M,$H2671,TRUE,_xll.ohTrigger(RecalcTrigger,Trigger1M)),NA())</f>
        <v>1.5425969292433322E-2</v>
      </c>
      <c r="K2671" s="44">
        <f>IFERROR(_xll.qlIndexFixing(Index3M,H2671,TRUE,_xll.ohTrigger(RecalcTrigger,Trigger3M)),NA())</f>
        <v>1.5972991420263118E-2</v>
      </c>
      <c r="L2671" s="44">
        <f>IFERROR(_xll.qlIndexFixing(Index6M,$H2671,TRUE,_xll.ohTrigger(RecalcTrigger,Trigger6M)),NA())</f>
        <v>1.6065866706364406E-2</v>
      </c>
      <c r="M2671" s="178">
        <f>IFERROR(_xll.qlIndexFixing(Index1Y,$H2671,TRUE,_xll.ohTrigger(RecalcTrigger,Trigger1Y)),NA())</f>
        <v>1.6254543783619138E-2</v>
      </c>
      <c r="N2671" s="177">
        <f>IFERROR(_xll.qlIndexFixing(ONIndex1M,I2671,TRUE,_xll.ohTrigger(RecalcTrigger,Trigger1M)),NA())</f>
        <v>1.5416589219735915E-2</v>
      </c>
      <c r="O2671" s="44">
        <f>IFERROR(_xll.qlIndexFixing(ONIndex3M,I2671,TRUE,_xll.ohTrigger(RecalcTrigger,Trigger3M)),NA())</f>
        <v>1.5937194740324921E-2</v>
      </c>
      <c r="P2671" s="44">
        <f>IFERROR(_xll.qlIndexFixing(ONIndex6M,I2671,TRUE,_xll.ohTrigger(RecalcTrigger,Trigger6M)),NA())</f>
        <v>1.5991212238384289E-2</v>
      </c>
      <c r="Q2671" s="178">
        <f>IFERROR(_xll.qlIndexFixing(ONIndex1Y,I2671,TRUE,_xll.ohTrigger(RecalcTrigger,Trigger1Y)),NA())</f>
        <v>1.6099203418290152E-2</v>
      </c>
    </row>
    <row r="2672" spans="2:17" x14ac:dyDescent="0.2">
      <c r="B2672" s="39" t="s">
        <v>42</v>
      </c>
      <c r="D2672" s="42">
        <f>_xll.qlCalendarAdvance(Calendar,$D2671,B2672,"f",FALSE)</f>
        <v>58134</v>
      </c>
      <c r="E2672" s="172">
        <f>_xll.qlInterestRateIndexValueDate(IndexON,D2672)</f>
        <v>58134</v>
      </c>
      <c r="F2672" s="188">
        <f>IFERROR(_xll.qlIndexFixing(IndexON,D2672,TRUE,_xll.ohTrigger(RecalcTrigger,TriggerON)),NA())</f>
        <v>1.5229129292685755E-2</v>
      </c>
      <c r="H2672" s="42">
        <f>_xll.qlCalendarAdvance(Calendar,$H2671,B2672,"f",FALSE)</f>
        <v>58134</v>
      </c>
      <c r="I2672" s="172">
        <f>_xll.qlInterestRateIndexValueDate(Index1M,$H2672)</f>
        <v>58134</v>
      </c>
      <c r="J2672" s="177">
        <f>IFERROR(_xll.qlIndexFixing(Index1M,$H2672,TRUE,_xll.ohTrigger(RecalcTrigger,Trigger1M)),NA())</f>
        <v>1.5426307639575901E-2</v>
      </c>
      <c r="K2672" s="44">
        <f>IFERROR(_xll.qlIndexFixing(Index3M,H2672,TRUE,_xll.ohTrigger(RecalcTrigger,Trigger3M)),NA())</f>
        <v>1.5974838943588778E-2</v>
      </c>
      <c r="L2672" s="44">
        <f>IFERROR(_xll.qlIndexFixing(Index6M,$H2672,TRUE,_xll.ohTrigger(RecalcTrigger,Trigger6M)),NA())</f>
        <v>1.6067353058282066E-2</v>
      </c>
      <c r="M2672" s="178">
        <f>IFERROR(_xll.qlIndexFixing(Index1Y,$H2672,TRUE,_xll.ohTrigger(RecalcTrigger,Trigger1Y)),NA())</f>
        <v>1.6254343675677362E-2</v>
      </c>
      <c r="N2672" s="177">
        <f>IFERROR(_xll.qlIndexFixing(ONIndex1M,I2672,TRUE,_xll.ohTrigger(RecalcTrigger,Trigger1M)),NA())</f>
        <v>1.5417264015905598E-2</v>
      </c>
      <c r="O2672" s="44">
        <f>IFERROR(_xll.qlIndexFixing(ONIndex3M,I2672,TRUE,_xll.ohTrigger(RecalcTrigger,Trigger3M)),NA())</f>
        <v>1.5938069804880182E-2</v>
      </c>
      <c r="P2672" s="44">
        <f>IFERROR(_xll.qlIndexFixing(ONIndex6M,I2672,TRUE,_xll.ohTrigger(RecalcTrigger,Trigger6M)),NA())</f>
        <v>1.5991994750464238E-2</v>
      </c>
      <c r="Q2672" s="178">
        <f>IFERROR(_xll.qlIndexFixing(ONIndex1Y,I2672,TRUE,_xll.ohTrigger(RecalcTrigger,Trigger1Y)),NA())</f>
        <v>1.6099807302395096E-2</v>
      </c>
    </row>
    <row r="2673" spans="2:17" x14ac:dyDescent="0.2">
      <c r="B2673" s="39" t="s">
        <v>42</v>
      </c>
      <c r="D2673" s="42">
        <f>_xll.qlCalendarAdvance(Calendar,$D2672,B2673,"f",FALSE)</f>
        <v>58141</v>
      </c>
      <c r="E2673" s="172">
        <f>_xll.qlInterestRateIndexValueDate(IndexON,D2673)</f>
        <v>58141</v>
      </c>
      <c r="F2673" s="188">
        <f>IFERROR(_xll.qlIndexFixing(IndexON,D2673,TRUE,_xll.ohTrigger(RecalcTrigger,TriggerON)),NA())</f>
        <v>1.5229961360514098E-2</v>
      </c>
      <c r="H2673" s="42">
        <f>_xll.qlCalendarAdvance(Calendar,$H2672,B2673,"f",FALSE)</f>
        <v>58141</v>
      </c>
      <c r="I2673" s="172">
        <f>_xll.qlInterestRateIndexValueDate(Index1M,$H2673)</f>
        <v>58141</v>
      </c>
      <c r="J2673" s="177">
        <f>IFERROR(_xll.qlIndexFixing(Index1M,$H2673,TRUE,_xll.ohTrigger(RecalcTrigger,Trigger1M)),NA())</f>
        <v>1.542857044127993E-2</v>
      </c>
      <c r="K2673" s="44">
        <f>IFERROR(_xll.qlIndexFixing(Index3M,H2673,TRUE,_xll.ohTrigger(RecalcTrigger,Trigger3M)),NA())</f>
        <v>1.5977138739902898E-2</v>
      </c>
      <c r="L2673" s="44">
        <f>IFERROR(_xll.qlIndexFixing(Index6M,$H2673,TRUE,_xll.ohTrigger(RecalcTrigger,Trigger6M)),NA())</f>
        <v>1.6069737050998723E-2</v>
      </c>
      <c r="M2673" s="178">
        <f>IFERROR(_xll.qlIndexFixing(Index1Y,$H2673,TRUE,_xll.ohTrigger(RecalcTrigger,Trigger1Y)),NA())</f>
        <v>1.6256911795645323E-2</v>
      </c>
      <c r="N2673" s="177">
        <f>IFERROR(_xll.qlIndexFixing(ONIndex1M,I2673,TRUE,_xll.ohTrigger(RecalcTrigger,Trigger1M)),NA())</f>
        <v>1.541796220403106E-2</v>
      </c>
      <c r="O2673" s="44">
        <f>IFERROR(_xll.qlIndexFixing(ONIndex3M,I2673,TRUE,_xll.ohTrigger(RecalcTrigger,Trigger3M)),NA())</f>
        <v>1.5938964431846392E-2</v>
      </c>
      <c r="P2673" s="44">
        <f>IFERROR(_xll.qlIndexFixing(ONIndex6M,I2673,TRUE,_xll.ohTrigger(RecalcTrigger,Trigger6M)),NA())</f>
        <v>1.5992797767037104E-2</v>
      </c>
      <c r="Q2673" s="178">
        <f>IFERROR(_xll.qlIndexFixing(ONIndex1Y,I2673,TRUE,_xll.ohTrigger(RecalcTrigger,Trigger1Y)),NA())</f>
        <v>1.6100432365189953E-2</v>
      </c>
    </row>
    <row r="2674" spans="2:17" x14ac:dyDescent="0.2">
      <c r="B2674" s="39" t="s">
        <v>42</v>
      </c>
      <c r="D2674" s="42">
        <f>_xll.qlCalendarAdvance(Calendar,$D2673,B2674,"f",FALSE)</f>
        <v>58148</v>
      </c>
      <c r="E2674" s="172">
        <f>_xll.qlInterestRateIndexValueDate(IndexON,D2674)</f>
        <v>58148</v>
      </c>
      <c r="F2674" s="188">
        <f>IFERROR(_xll.qlIndexFixing(IndexON,D2674,TRUE,_xll.ohTrigger(RecalcTrigger,TriggerON)),NA())</f>
        <v>1.5230813981030879E-2</v>
      </c>
      <c r="H2674" s="42">
        <f>_xll.qlCalendarAdvance(Calendar,$H2673,B2674,"f",FALSE)</f>
        <v>58148</v>
      </c>
      <c r="I2674" s="172">
        <f>_xll.qlInterestRateIndexValueDate(Index1M,$H2674)</f>
        <v>58148</v>
      </c>
      <c r="J2674" s="177">
        <f>IFERROR(_xll.qlIndexFixing(Index1M,$H2674,TRUE,_xll.ohTrigger(RecalcTrigger,Trigger1M)),NA())</f>
        <v>1.5429339714786296E-2</v>
      </c>
      <c r="K2674" s="44">
        <f>IFERROR(_xll.qlIndexFixing(Index3M,H2674,TRUE,_xll.ohTrigger(RecalcTrigger,Trigger3M)),NA())</f>
        <v>1.5978184232803037E-2</v>
      </c>
      <c r="L2674" s="44">
        <f>IFERROR(_xll.qlIndexFixing(Index6M,$H2674,TRUE,_xll.ohTrigger(RecalcTrigger,Trigger6M)),NA())</f>
        <v>1.6070835865295962E-2</v>
      </c>
      <c r="M2674" s="178">
        <f>IFERROR(_xll.qlIndexFixing(Index1Y,$H2674,TRUE,_xll.ohTrigger(RecalcTrigger,Trigger1Y)),NA())</f>
        <v>1.6258128086800688E-2</v>
      </c>
      <c r="N2674" s="177">
        <f>IFERROR(_xll.qlIndexFixing(ONIndex1M,I2674,TRUE,_xll.ohTrigger(RecalcTrigger,Trigger1M)),NA())</f>
        <v>1.5418683784193348E-2</v>
      </c>
      <c r="O2674" s="44">
        <f>IFERROR(_xll.qlIndexFixing(ONIndex3M,I2674,TRUE,_xll.ohTrigger(RecalcTrigger,Trigger3M)),NA())</f>
        <v>1.5939878621223556E-2</v>
      </c>
      <c r="P2674" s="44">
        <f>IFERROR(_xll.qlIndexFixing(ONIndex6M,I2674,TRUE,_xll.ohTrigger(RecalcTrigger,Trigger6M)),NA())</f>
        <v>1.5993621288183935E-2</v>
      </c>
      <c r="Q2674" s="178">
        <f>IFERROR(_xll.qlIndexFixing(ONIndex1Y,I2674,TRUE,_xll.ohTrigger(RecalcTrigger,Trigger1Y)),NA())</f>
        <v>1.6101078606647706E-2</v>
      </c>
    </row>
    <row r="2675" spans="2:17" x14ac:dyDescent="0.2">
      <c r="B2675" s="39" t="s">
        <v>42</v>
      </c>
      <c r="D2675" s="42">
        <f>_xll.qlCalendarAdvance(Calendar,$D2674,B2675,"f",FALSE)</f>
        <v>58155</v>
      </c>
      <c r="E2675" s="172">
        <f>_xll.qlInterestRateIndexValueDate(IndexON,D2675)</f>
        <v>58155</v>
      </c>
      <c r="F2675" s="188">
        <f>IFERROR(_xll.qlIndexFixing(IndexON,D2675,TRUE,_xll.ohTrigger(RecalcTrigger,TriggerON)),NA())</f>
        <v>1.52316871542361E-2</v>
      </c>
      <c r="H2675" s="42">
        <f>_xll.qlCalendarAdvance(Calendar,$H2674,B2675,"f",FALSE)</f>
        <v>58155</v>
      </c>
      <c r="I2675" s="172">
        <f>_xll.qlInterestRateIndexValueDate(Index1M,$H2675)</f>
        <v>58155</v>
      </c>
      <c r="J2675" s="177">
        <f>IFERROR(_xll.qlIndexFixing(Index1M,$H2675,TRUE,_xll.ohTrigger(RecalcTrigger,Trigger1M)),NA())</f>
        <v>1.5430132408019428E-2</v>
      </c>
      <c r="K2675" s="44">
        <f>IFERROR(_xll.qlIndexFixing(Index3M,H2675,TRUE,_xll.ohTrigger(RecalcTrigger,Trigger3M)),NA())</f>
        <v>1.5979249366311427E-2</v>
      </c>
      <c r="L2675" s="44">
        <f>IFERROR(_xll.qlIndexFixing(Index6M,$H2675,TRUE,_xll.ohTrigger(RecalcTrigger,Trigger6M)),NA())</f>
        <v>1.6071955349027712E-2</v>
      </c>
      <c r="M2675" s="178">
        <f>IFERROR(_xll.qlIndexFixing(Index1Y,$H2675,TRUE,_xll.ohTrigger(RecalcTrigger,Trigger1Y)),NA())</f>
        <v>1.6259365901487289E-2</v>
      </c>
      <c r="N2675" s="177">
        <f>IFERROR(_xll.qlIndexFixing(ONIndex1M,I2675,TRUE,_xll.ohTrigger(RecalcTrigger,Trigger1M)),NA())</f>
        <v>1.5419428756338432E-2</v>
      </c>
      <c r="O2675" s="44">
        <f>IFERROR(_xll.qlIndexFixing(ONIndex3M,I2675,TRUE,_xll.ohTrigger(RecalcTrigger,Trigger3M)),NA())</f>
        <v>1.5940812372984652E-2</v>
      </c>
      <c r="P2675" s="44">
        <f>IFERROR(_xll.qlIndexFixing(ONIndex6M,I2675,TRUE,_xll.ohTrigger(RecalcTrigger,Trigger6M)),NA())</f>
        <v>1.5994465313823685E-2</v>
      </c>
      <c r="Q2675" s="178">
        <f>IFERROR(_xll.qlIndexFixing(ONIndex1Y,I2675,TRUE,_xll.ohTrigger(RecalcTrigger,Trigger1Y)),NA())</f>
        <v>1.6101746026795372E-2</v>
      </c>
    </row>
    <row r="2676" spans="2:17" x14ac:dyDescent="0.2">
      <c r="B2676" s="39" t="s">
        <v>42</v>
      </c>
      <c r="D2676" s="42">
        <f>_xll.qlCalendarAdvance(Calendar,$D2675,B2676,"f",FALSE)</f>
        <v>58166</v>
      </c>
      <c r="E2676" s="172">
        <f>_xll.qlInterestRateIndexValueDate(IndexON,D2676)</f>
        <v>58166</v>
      </c>
      <c r="F2676" s="188">
        <f>IFERROR(_xll.qlIndexFixing(IndexON,D2676,TRUE,_xll.ohTrigger(RecalcTrigger,TriggerON)),NA())</f>
        <v>1.5232334366223066E-2</v>
      </c>
      <c r="H2676" s="42">
        <f>_xll.qlCalendarAdvance(Calendar,$H2675,B2676,"f",FALSE)</f>
        <v>58166</v>
      </c>
      <c r="I2676" s="172">
        <f>_xll.qlInterestRateIndexValueDate(Index1M,$H2676)</f>
        <v>58166</v>
      </c>
      <c r="J2676" s="177">
        <f>IFERROR(_xll.qlIndexFixing(Index1M,$H2676,TRUE,_xll.ohTrigger(RecalcTrigger,Trigger1M)),NA())</f>
        <v>1.5431038090710374E-2</v>
      </c>
      <c r="K2676" s="44">
        <f>IFERROR(_xll.qlIndexFixing(Index3M,H2676,TRUE,_xll.ohTrigger(RecalcTrigger,Trigger3M)),NA())</f>
        <v>1.5979669012755639E-2</v>
      </c>
      <c r="L2676" s="44">
        <f>IFERROR(_xll.qlIndexFixing(Index6M,$H2676,TRUE,_xll.ohTrigger(RecalcTrigger,Trigger6M)),NA())</f>
        <v>1.6072871630861657E-2</v>
      </c>
      <c r="M2676" s="178">
        <f>IFERROR(_xll.qlIndexFixing(Index1Y,$H2676,TRUE,_xll.ohTrigger(RecalcTrigger,Trigger1Y)),NA())</f>
        <v>1.6260889298664222E-2</v>
      </c>
      <c r="N2676" s="177">
        <f>IFERROR(_xll.qlIndexFixing(ONIndex1M,I2676,TRUE,_xll.ohTrigger(RecalcTrigger,Trigger1M)),NA())</f>
        <v>1.5419881979675809E-2</v>
      </c>
      <c r="O2676" s="44">
        <f>IFERROR(_xll.qlIndexFixing(ONIndex3M,I2676,TRUE,_xll.ohTrigger(RecalcTrigger,Trigger3M)),NA())</f>
        <v>1.5941483846662052E-2</v>
      </c>
      <c r="P2676" s="44">
        <f>IFERROR(_xll.qlIndexFixing(ONIndex6M,I2676,TRUE,_xll.ohTrigger(RecalcTrigger,Trigger6M)),NA())</f>
        <v>1.5995005552014163E-2</v>
      </c>
      <c r="Q2676" s="178">
        <f>IFERROR(_xll.qlIndexFixing(ONIndex1Y,I2676,TRUE,_xll.ohTrigger(RecalcTrigger,Trigger1Y)),NA())</f>
        <v>1.6102025725047708E-2</v>
      </c>
    </row>
    <row r="2677" spans="2:17" x14ac:dyDescent="0.2">
      <c r="B2677" s="39" t="s">
        <v>42</v>
      </c>
      <c r="D2677" s="42">
        <f>_xll.qlCalendarAdvance(Calendar,$D2676,B2677,"f",FALSE)</f>
        <v>58173</v>
      </c>
      <c r="E2677" s="172">
        <f>_xll.qlInterestRateIndexValueDate(IndexON,D2677)</f>
        <v>58173</v>
      </c>
      <c r="F2677" s="188">
        <f>IFERROR(_xll.qlIndexFixing(IndexON,D2677,TRUE,_xll.ohTrigger(RecalcTrigger,TriggerON)),NA())</f>
        <v>1.5233257376056075E-2</v>
      </c>
      <c r="H2677" s="42">
        <f>_xll.qlCalendarAdvance(Calendar,$H2676,B2677,"f",FALSE)</f>
        <v>58173</v>
      </c>
      <c r="I2677" s="172">
        <f>_xll.qlInterestRateIndexValueDate(Index1M,$H2677)</f>
        <v>58173</v>
      </c>
      <c r="J2677" s="177">
        <f>IFERROR(_xll.qlIndexFixing(Index1M,$H2677,TRUE,_xll.ohTrigger(RecalcTrigger,Trigger1M)),NA())</f>
        <v>1.5431889297326159E-2</v>
      </c>
      <c r="K2677" s="44">
        <f>IFERROR(_xll.qlIndexFixing(Index3M,H2677,TRUE,_xll.ohTrigger(RecalcTrigger,Trigger3M)),NA())</f>
        <v>1.5980780296364839E-2</v>
      </c>
      <c r="L2677" s="44">
        <f>IFERROR(_xll.qlIndexFixing(Index6M,$H2677,TRUE,_xll.ohTrigger(RecalcTrigger,Trigger6M)),NA())</f>
        <v>1.6074041209331515E-2</v>
      </c>
      <c r="M2677" s="178">
        <f>IFERROR(_xll.qlIndexFixing(Index1Y,$H2677,TRUE,_xll.ohTrigger(RecalcTrigger,Trigger1Y)),NA())</f>
        <v>1.6262180865431467E-2</v>
      </c>
      <c r="N2677" s="177">
        <f>IFERROR(_xll.qlIndexFixing(ONIndex1M,I2677,TRUE,_xll.ohTrigger(RecalcTrigger,Trigger1M)),NA())</f>
        <v>1.5420683693213588E-2</v>
      </c>
      <c r="O2677" s="44">
        <f>IFERROR(_xll.qlIndexFixing(ONIndex3M,I2677,TRUE,_xll.ohTrigger(RecalcTrigger,Trigger3M)),NA())</f>
        <v>1.5942465021384633E-2</v>
      </c>
      <c r="P2677" s="44">
        <f>IFERROR(_xll.qlIndexFixing(ONIndex6M,I2677,TRUE,_xll.ohTrigger(RecalcTrigger,Trigger6M)),NA())</f>
        <v>1.5995899296035176E-2</v>
      </c>
      <c r="Q2677" s="178">
        <f>IFERROR(_xll.qlIndexFixing(ONIndex1Y,I2677,TRUE,_xll.ohTrigger(RecalcTrigger,Trigger1Y)),NA())</f>
        <v>1.6102744515678058E-2</v>
      </c>
    </row>
    <row r="2678" spans="2:17" x14ac:dyDescent="0.2">
      <c r="B2678" s="39" t="s">
        <v>42</v>
      </c>
      <c r="D2678" s="42">
        <f>_xll.qlCalendarAdvance(Calendar,$D2677,B2678,"f",FALSE)</f>
        <v>58180</v>
      </c>
      <c r="E2678" s="172">
        <f>_xll.qlInterestRateIndexValueDate(IndexON,D2678)</f>
        <v>58180</v>
      </c>
      <c r="F2678" s="188">
        <f>IFERROR(_xll.qlIndexFixing(IndexON,D2678,TRUE,_xll.ohTrigger(RecalcTrigger,TriggerON)),NA())</f>
        <v>1.5234200936875553E-2</v>
      </c>
      <c r="H2678" s="42">
        <f>_xll.qlCalendarAdvance(Calendar,$H2677,B2678,"f",FALSE)</f>
        <v>58180</v>
      </c>
      <c r="I2678" s="172">
        <f>_xll.qlInterestRateIndexValueDate(Index1M,$H2678)</f>
        <v>58180</v>
      </c>
      <c r="J2678" s="177">
        <f>IFERROR(_xll.qlIndexFixing(Index1M,$H2678,TRUE,_xll.ohTrigger(RecalcTrigger,Trigger1M)),NA())</f>
        <v>1.5432763922691625E-2</v>
      </c>
      <c r="K2678" s="44">
        <f>IFERROR(_xll.qlIndexFixing(Index3M,H2678,TRUE,_xll.ohTrigger(RecalcTrigger,Trigger3M)),NA())</f>
        <v>1.5981911218052529E-2</v>
      </c>
      <c r="L2678" s="44">
        <f>IFERROR(_xll.qlIndexFixing(Index6M,$H2678,TRUE,_xll.ohTrigger(RecalcTrigger,Trigger6M)),NA())</f>
        <v>1.6075231455538776E-2</v>
      </c>
      <c r="M2678" s="178">
        <f>IFERROR(_xll.qlIndexFixing(Index1Y,$H2678,TRUE,_xll.ohTrigger(RecalcTrigger,Trigger1Y)),NA())</f>
        <v>1.6263493955056968E-2</v>
      </c>
      <c r="N2678" s="177">
        <f>IFERROR(_xll.qlIndexFixing(ONIndex1M,I2678,TRUE,_xll.ohTrigger(RecalcTrigger,Trigger1M)),NA())</f>
        <v>1.5421508796708006E-2</v>
      </c>
      <c r="O2678" s="44">
        <f>IFERROR(_xll.qlIndexFixing(ONIndex3M,I2678,TRUE,_xll.ohTrigger(RecalcTrigger,Trigger3M)),NA())</f>
        <v>1.5943465756789177E-2</v>
      </c>
      <c r="P2678" s="44">
        <f>IFERROR(_xll.qlIndexFixing(ONIndex6M,I2678,TRUE,_xll.ohTrigger(RecalcTrigger,Trigger6M)),NA())</f>
        <v>1.5996813542739075E-2</v>
      </c>
      <c r="Q2678" s="178">
        <f>IFERROR(_xll.qlIndexFixing(ONIndex1Y,I2678,TRUE,_xll.ohTrigger(RecalcTrigger,Trigger1Y)),NA())</f>
        <v>1.6103484483215302E-2</v>
      </c>
    </row>
    <row r="2679" spans="2:17" x14ac:dyDescent="0.2">
      <c r="B2679" s="39" t="s">
        <v>42</v>
      </c>
      <c r="D2679" s="42">
        <f>_xll.qlCalendarAdvance(Calendar,$D2678,B2679,"f",FALSE)</f>
        <v>58187</v>
      </c>
      <c r="E2679" s="172">
        <f>_xll.qlInterestRateIndexValueDate(IndexON,D2679)</f>
        <v>58187</v>
      </c>
      <c r="F2679" s="188">
        <f>IFERROR(_xll.qlIndexFixing(IndexON,D2679,TRUE,_xll.ohTrigger(RecalcTrigger,TriggerON)),NA())</f>
        <v>1.5235165048600452E-2</v>
      </c>
      <c r="H2679" s="42">
        <f>_xll.qlCalendarAdvance(Calendar,$H2678,B2679,"f",FALSE)</f>
        <v>58187</v>
      </c>
      <c r="I2679" s="172">
        <f>_xll.qlInterestRateIndexValueDate(Index1M,$H2679)</f>
        <v>58187</v>
      </c>
      <c r="J2679" s="177">
        <f>IFERROR(_xll.qlIndexFixing(Index1M,$H2679,TRUE,_xll.ohTrigger(RecalcTrigger,Trigger1M)),NA())</f>
        <v>1.5433661966814876E-2</v>
      </c>
      <c r="K2679" s="44">
        <f>IFERROR(_xll.qlIndexFixing(Index3M,H2679,TRUE,_xll.ohTrigger(RecalcTrigger,Trigger3M)),NA())</f>
        <v>1.5983061777835629E-2</v>
      </c>
      <c r="L2679" s="44">
        <f>IFERROR(_xll.qlIndexFixing(Index6M,$H2679,TRUE,_xll.ohTrigger(RecalcTrigger,Trigger6M)),NA())</f>
        <v>1.6076442369518863E-2</v>
      </c>
      <c r="M2679" s="178">
        <f>IFERROR(_xll.qlIndexFixing(Index1Y,$H2679,TRUE,_xll.ohTrigger(RecalcTrigger,Trigger1Y)),NA())</f>
        <v>1.6264828567623991E-2</v>
      </c>
      <c r="N2679" s="177">
        <f>IFERROR(_xll.qlIndexFixing(ONIndex1M,I2679,TRUE,_xll.ohTrigger(RecalcTrigger,Trigger1M)),NA())</f>
        <v>1.5422357290240107E-2</v>
      </c>
      <c r="O2679" s="44">
        <f>IFERROR(_xll.qlIndexFixing(ONIndex3M,I2679,TRUE,_xll.ohTrigger(RecalcTrigger,Trigger3M)),NA())</f>
        <v>1.5944486052875684E-2</v>
      </c>
      <c r="P2679" s="44">
        <f>IFERROR(_xll.qlIndexFixing(ONIndex6M,I2679,TRUE,_xll.ohTrigger(RecalcTrigger,Trigger6M)),NA())</f>
        <v>1.5997748292125857E-2</v>
      </c>
      <c r="Q2679" s="178">
        <f>IFERROR(_xll.qlIndexFixing(ONIndex1Y,I2679,TRUE,_xll.ohTrigger(RecalcTrigger,Trigger1Y)),NA())</f>
        <v>1.6104245627497349E-2</v>
      </c>
    </row>
    <row r="2680" spans="2:17" x14ac:dyDescent="0.2">
      <c r="B2680" s="39" t="s">
        <v>42</v>
      </c>
      <c r="D2680" s="42">
        <f>_xll.qlCalendarAdvance(Calendar,$D2679,B2680,"f",FALSE)</f>
        <v>58194</v>
      </c>
      <c r="E2680" s="172">
        <f>_xll.qlInterestRateIndexValueDate(IndexON,D2680)</f>
        <v>58194</v>
      </c>
      <c r="F2680" s="188">
        <f>IFERROR(_xll.qlIndexFixing(IndexON,D2680,TRUE,_xll.ohTrigger(RecalcTrigger,TriggerON)),NA())</f>
        <v>1.5236149711311819E-2</v>
      </c>
      <c r="H2680" s="42">
        <f>_xll.qlCalendarAdvance(Calendar,$H2679,B2680,"f",FALSE)</f>
        <v>58194</v>
      </c>
      <c r="I2680" s="172">
        <f>_xll.qlInterestRateIndexValueDate(Index1M,$H2680)</f>
        <v>58194</v>
      </c>
      <c r="J2680" s="177">
        <f>IFERROR(_xll.qlIndexFixing(Index1M,$H2680,TRUE,_xll.ohTrigger(RecalcTrigger,Trigger1M)),NA())</f>
        <v>1.5434583429704015E-2</v>
      </c>
      <c r="K2680" s="44">
        <f>IFERROR(_xll.qlIndexFixing(Index3M,H2680,TRUE,_xll.ohTrigger(RecalcTrigger,Trigger3M)),NA())</f>
        <v>1.5984231975731955E-2</v>
      </c>
      <c r="L2680" s="44">
        <f>IFERROR(_xll.qlIndexFixing(Index6M,$H2680,TRUE,_xll.ohTrigger(RecalcTrigger,Trigger6M)),NA())</f>
        <v>1.6077673951309872E-2</v>
      </c>
      <c r="M2680" s="178">
        <f>IFERROR(_xll.qlIndexFixing(Index1Y,$H2680,TRUE,_xll.ohTrigger(RecalcTrigger,Trigger1Y)),NA())</f>
        <v>1.6266184703218008E-2</v>
      </c>
      <c r="N2680" s="177">
        <f>IFERROR(_xll.qlIndexFixing(ONIndex1M,I2680,TRUE,_xll.ohTrigger(RecalcTrigger,Trigger1M)),NA())</f>
        <v>1.542322917389094E-2</v>
      </c>
      <c r="O2680" s="44">
        <f>IFERROR(_xll.qlIndexFixing(ONIndex3M,I2680,TRUE,_xll.ohTrigger(RecalcTrigger,Trigger3M)),NA())</f>
        <v>1.5945525909806246E-2</v>
      </c>
      <c r="P2680" s="44">
        <f>IFERROR(_xll.qlIndexFixing(ONIndex6M,I2680,TRUE,_xll.ohTrigger(RecalcTrigger,Trigger6M)),NA())</f>
        <v>1.5998703544357618E-2</v>
      </c>
      <c r="Q2680" s="178">
        <f>IFERROR(_xll.qlIndexFixing(ONIndex1Y,I2680,TRUE,_xll.ohTrigger(RecalcTrigger,Trigger1Y)),NA())</f>
        <v>1.6105027948605244E-2</v>
      </c>
    </row>
    <row r="2681" spans="2:17" x14ac:dyDescent="0.2">
      <c r="B2681" s="39" t="s">
        <v>42</v>
      </c>
      <c r="D2681" s="42">
        <f>_xll.qlCalendarAdvance(Calendar,$D2680,B2681,"f",FALSE)</f>
        <v>58201</v>
      </c>
      <c r="E2681" s="172">
        <f>_xll.qlInterestRateIndexValueDate(IndexON,D2681)</f>
        <v>58201</v>
      </c>
      <c r="F2681" s="188">
        <f>IFERROR(_xll.qlIndexFixing(IndexON,D2681,TRUE,_xll.ohTrigger(RecalcTrigger,TriggerON)),NA())</f>
        <v>1.5237154924928609E-2</v>
      </c>
      <c r="H2681" s="42">
        <f>_xll.qlCalendarAdvance(Calendar,$H2680,B2681,"f",FALSE)</f>
        <v>58201</v>
      </c>
      <c r="I2681" s="172">
        <f>_xll.qlInterestRateIndexValueDate(Index1M,$H2681)</f>
        <v>58201</v>
      </c>
      <c r="J2681" s="177">
        <f>IFERROR(_xll.qlIndexFixing(Index1M,$H2681,TRUE,_xll.ohTrigger(RecalcTrigger,Trigger1M)),NA())</f>
        <v>1.5435924160833368E-2</v>
      </c>
      <c r="K2681" s="44">
        <f>IFERROR(_xll.qlIndexFixing(Index3M,H2681,TRUE,_xll.ohTrigger(RecalcTrigger,Trigger3M)),NA())</f>
        <v>1.5985860198437892E-2</v>
      </c>
      <c r="L2681" s="44">
        <f>IFERROR(_xll.qlIndexFixing(Index6M,$H2681,TRUE,_xll.ohTrigger(RecalcTrigger,Trigger6M)),NA())</f>
        <v>1.6079376102700115E-2</v>
      </c>
      <c r="M2681" s="178">
        <f>IFERROR(_xll.qlIndexFixing(Index1Y,$H2681,TRUE,_xll.ohTrigger(RecalcTrigger,Trigger1Y)),NA())</f>
        <v>1.6267562361924712E-2</v>
      </c>
      <c r="N2681" s="177">
        <f>IFERROR(_xll.qlIndexFixing(ONIndex1M,I2681,TRUE,_xll.ohTrigger(RecalcTrigger,Trigger1M)),NA())</f>
        <v>1.5424124447498411E-2</v>
      </c>
      <c r="O2681" s="44">
        <f>IFERROR(_xll.qlIndexFixing(ONIndex3M,I2681,TRUE,_xll.ohTrigger(RecalcTrigger,Trigger3M)),NA())</f>
        <v>1.5946585327337726E-2</v>
      </c>
      <c r="P2681" s="44">
        <f>IFERROR(_xll.qlIndexFixing(ONIndex6M,I2681,TRUE,_xll.ohTrigger(RecalcTrigger,Trigger6M)),NA())</f>
        <v>1.5999679299191216E-2</v>
      </c>
      <c r="Q2681" s="178">
        <f>IFERROR(_xll.qlIndexFixing(ONIndex1Y,I2681,TRUE,_xll.ohTrigger(RecalcTrigger,Trigger1Y)),NA())</f>
        <v>1.6105831446457941E-2</v>
      </c>
    </row>
    <row r="2682" spans="2:17" x14ac:dyDescent="0.2">
      <c r="B2682" s="39" t="s">
        <v>42</v>
      </c>
      <c r="D2682" s="42">
        <f>_xll.qlCalendarAdvance(Calendar,$D2681,B2682,"f",FALSE)</f>
        <v>58208</v>
      </c>
      <c r="E2682" s="172">
        <f>_xll.qlInterestRateIndexValueDate(IndexON,D2682)</f>
        <v>58208</v>
      </c>
      <c r="F2682" s="188">
        <f>IFERROR(_xll.qlIndexFixing(IndexON,D2682,TRUE,_xll.ohTrigger(RecalcTrigger,TriggerON)),NA())</f>
        <v>1.5238180689531866E-2</v>
      </c>
      <c r="H2682" s="42">
        <f>_xll.qlCalendarAdvance(Calendar,$H2681,B2682,"f",FALSE)</f>
        <v>58208</v>
      </c>
      <c r="I2682" s="172">
        <f>_xll.qlInterestRateIndexValueDate(Index1M,$H2682)</f>
        <v>58208</v>
      </c>
      <c r="J2682" s="177">
        <f>IFERROR(_xll.qlIndexFixing(Index1M,$H2682,TRUE,_xll.ohTrigger(RecalcTrigger,Trigger1M)),NA())</f>
        <v>1.543689417503602E-2</v>
      </c>
      <c r="K2682" s="44">
        <f>IFERROR(_xll.qlIndexFixing(Index3M,H2682,TRUE,_xll.ohTrigger(RecalcTrigger,Trigger3M)),NA())</f>
        <v>1.5987071128264075E-2</v>
      </c>
      <c r="L2682" s="44">
        <f>IFERROR(_xll.qlIndexFixing(Index6M,$H2682,TRUE,_xll.ohTrigger(RecalcTrigger,Trigger6M)),NA())</f>
        <v>1.6080650552428626E-2</v>
      </c>
      <c r="M2682" s="178">
        <f>IFERROR(_xll.qlIndexFixing(Index1Y,$H2682,TRUE,_xll.ohTrigger(RecalcTrigger,Trigger1Y)),NA())</f>
        <v>1.6268961543832023E-2</v>
      </c>
      <c r="N2682" s="177">
        <f>IFERROR(_xll.qlIndexFixing(ONIndex1M,I2682,TRUE,_xll.ohTrigger(RecalcTrigger,Trigger1M)),NA())</f>
        <v>1.542504311106252E-2</v>
      </c>
      <c r="O2682" s="44">
        <f>IFERROR(_xll.qlIndexFixing(ONIndex3M,I2682,TRUE,_xll.ohTrigger(RecalcTrigger,Trigger3M)),NA())</f>
        <v>1.5947664305470122E-2</v>
      </c>
      <c r="P2682" s="44">
        <f>IFERROR(_xll.qlIndexFixing(ONIndex6M,I2682,TRUE,_xll.ohTrigger(RecalcTrigger,Trigger6M)),NA())</f>
        <v>1.6000675556788746E-2</v>
      </c>
      <c r="Q2682" s="178">
        <f>IFERROR(_xll.qlIndexFixing(ONIndex1Y,I2682,TRUE,_xll.ohTrigger(RecalcTrigger,Trigger1Y)),NA())</f>
        <v>1.6106656121217533E-2</v>
      </c>
    </row>
    <row r="2683" spans="2:17" x14ac:dyDescent="0.2">
      <c r="B2683" s="39" t="s">
        <v>42</v>
      </c>
      <c r="D2683" s="42">
        <f>_xll.qlCalendarAdvance(Calendar,$D2682,B2683,"f",FALSE)</f>
        <v>58215</v>
      </c>
      <c r="E2683" s="172">
        <f>_xll.qlInterestRateIndexValueDate(IndexON,D2683)</f>
        <v>58215</v>
      </c>
      <c r="F2683" s="188">
        <f>IFERROR(_xll.qlIndexFixing(IndexON,D2683,TRUE,_xll.ohTrigger(RecalcTrigger,TriggerON)),NA())</f>
        <v>1.5239227005202638E-2</v>
      </c>
      <c r="H2683" s="42">
        <f>_xll.qlCalendarAdvance(Calendar,$H2682,B2683,"f",FALSE)</f>
        <v>58215</v>
      </c>
      <c r="I2683" s="172">
        <f>_xll.qlInterestRateIndexValueDate(Index1M,$H2683)</f>
        <v>58215</v>
      </c>
      <c r="J2683" s="177">
        <f>IFERROR(_xll.qlIndexFixing(Index1M,$H2683,TRUE,_xll.ohTrigger(RecalcTrigger,Trigger1M)),NA())</f>
        <v>1.5437887609012499E-2</v>
      </c>
      <c r="K2683" s="44">
        <f>IFERROR(_xll.qlIndexFixing(Index3M,H2683,TRUE,_xll.ohTrigger(RecalcTrigger,Trigger3M)),NA())</f>
        <v>1.5988301697119307E-2</v>
      </c>
      <c r="L2683" s="44">
        <f>IFERROR(_xll.qlIndexFixing(Index6M,$H2683,TRUE,_xll.ohTrigger(RecalcTrigger,Trigger6M)),NA())</f>
        <v>1.6081945670998108E-2</v>
      </c>
      <c r="M2683" s="178">
        <f>IFERROR(_xll.qlIndexFixing(Index1Y,$H2683,TRUE,_xll.ohTrigger(RecalcTrigger,Trigger1Y)),NA())</f>
        <v>1.6270382249029616E-2</v>
      </c>
      <c r="N2683" s="177">
        <f>IFERROR(_xll.qlIndexFixing(ONIndex1M,I2683,TRUE,_xll.ohTrigger(RecalcTrigger,Trigger1M)),NA())</f>
        <v>1.5425985164745359E-2</v>
      </c>
      <c r="O2683" s="44">
        <f>IFERROR(_xll.qlIndexFixing(ONIndex3M,I2683,TRUE,_xll.ohTrigger(RecalcTrigger,Trigger3M)),NA())</f>
        <v>1.5948762844365527E-2</v>
      </c>
      <c r="P2683" s="44">
        <f>IFERROR(_xll.qlIndexFixing(ONIndex6M,I2683,TRUE,_xll.ohTrigger(RecalcTrigger,Trigger6M)),NA())</f>
        <v>1.6001692317150207E-2</v>
      </c>
      <c r="Q2683" s="178">
        <f>IFERROR(_xll.qlIndexFixing(ONIndex1Y,I2683,TRUE,_xll.ohTrigger(RecalcTrigger,Trigger1Y)),NA())</f>
        <v>1.6107501972721927E-2</v>
      </c>
    </row>
    <row r="2684" spans="2:17" x14ac:dyDescent="0.2">
      <c r="B2684" s="39" t="s">
        <v>42</v>
      </c>
      <c r="D2684" s="42">
        <f>_xll.qlCalendarAdvance(Calendar,$D2683,B2684,"f",FALSE)</f>
        <v>58222</v>
      </c>
      <c r="E2684" s="172">
        <f>_xll.qlInterestRateIndexValueDate(IndexON,D2684)</f>
        <v>58222</v>
      </c>
      <c r="F2684" s="188">
        <f>IFERROR(_xll.qlIndexFixing(IndexON,D2684,TRUE,_xll.ohTrigger(RecalcTrigger,TriggerON)),NA())</f>
        <v>1.5240293871778832E-2</v>
      </c>
      <c r="H2684" s="42">
        <f>_xll.qlCalendarAdvance(Calendar,$H2683,B2684,"f",FALSE)</f>
        <v>58222</v>
      </c>
      <c r="I2684" s="172">
        <f>_xll.qlInterestRateIndexValueDate(Index1M,$H2684)</f>
        <v>58222</v>
      </c>
      <c r="J2684" s="177">
        <f>IFERROR(_xll.qlIndexFixing(Index1M,$H2684,TRUE,_xll.ohTrigger(RecalcTrigger,Trigger1M)),NA())</f>
        <v>1.543890446276542E-2</v>
      </c>
      <c r="K2684" s="44">
        <f>IFERROR(_xll.qlIndexFixing(Index3M,H2684,TRUE,_xll.ohTrigger(RecalcTrigger,Trigger3M)),NA())</f>
        <v>1.5989551905021208E-2</v>
      </c>
      <c r="L2684" s="44">
        <f>IFERROR(_xll.qlIndexFixing(Index6M,$H2684,TRUE,_xll.ohTrigger(RecalcTrigger,Trigger6M)),NA())</f>
        <v>1.6083261458448208E-2</v>
      </c>
      <c r="M2684" s="178">
        <f>IFERROR(_xll.qlIndexFixing(Index1Y,$H2684,TRUE,_xll.ohTrigger(RecalcTrigger,Trigger1Y)),NA())</f>
        <v>1.6271824477607617E-2</v>
      </c>
      <c r="N2684" s="177">
        <f>IFERROR(_xll.qlIndexFixing(ONIndex1M,I2684,TRUE,_xll.ohTrigger(RecalcTrigger,Trigger1M)),NA())</f>
        <v>1.5426950608384837E-2</v>
      </c>
      <c r="O2684" s="44">
        <f>IFERROR(_xll.qlIndexFixing(ONIndex3M,I2684,TRUE,_xll.ohTrigger(RecalcTrigger,Trigger3M)),NA())</f>
        <v>1.5949880944023942E-2</v>
      </c>
      <c r="P2684" s="44">
        <f>IFERROR(_xll.qlIndexFixing(ONIndex6M,I2684,TRUE,_xll.ohTrigger(RecalcTrigger,Trigger6M)),NA())</f>
        <v>1.6002729580194552E-2</v>
      </c>
      <c r="Q2684" s="178">
        <f>IFERROR(_xll.qlIndexFixing(ONIndex1Y,I2684,TRUE,_xll.ohTrigger(RecalcTrigger,Trigger1Y)),NA())</f>
        <v>1.6108369001133216E-2</v>
      </c>
    </row>
    <row r="2685" spans="2:17" x14ac:dyDescent="0.2">
      <c r="B2685" s="39" t="s">
        <v>42</v>
      </c>
      <c r="D2685" s="42">
        <f>_xll.qlCalendarAdvance(Calendar,$D2684,B2685,"f",FALSE)</f>
        <v>58229</v>
      </c>
      <c r="E2685" s="172">
        <f>_xll.qlInterestRateIndexValueDate(IndexON,D2685)</f>
        <v>58229</v>
      </c>
      <c r="F2685" s="188">
        <f>IFERROR(_xll.qlIndexFixing(IndexON,D2685,TRUE,_xll.ohTrigger(RecalcTrigger,TriggerON)),NA())</f>
        <v>1.5241381289341493E-2</v>
      </c>
      <c r="H2685" s="42">
        <f>_xll.qlCalendarAdvance(Calendar,$H2684,B2685,"f",FALSE)</f>
        <v>58229</v>
      </c>
      <c r="I2685" s="172">
        <f>_xll.qlInterestRateIndexValueDate(Index1M,$H2685)</f>
        <v>58229</v>
      </c>
      <c r="J2685" s="177">
        <f>IFERROR(_xll.qlIndexFixing(Index1M,$H2685,TRUE,_xll.ohTrigger(RecalcTrigger,Trigger1M)),NA())</f>
        <v>1.5439542025819061E-2</v>
      </c>
      <c r="K2685" s="44">
        <f>IFERROR(_xll.qlIndexFixing(Index3M,H2685,TRUE,_xll.ohTrigger(RecalcTrigger,Trigger3M)),NA())</f>
        <v>1.5990821751987398E-2</v>
      </c>
      <c r="L2685" s="44">
        <f>IFERROR(_xll.qlIndexFixing(Index6M,$H2685,TRUE,_xll.ohTrigger(RecalcTrigger,Trigger6M)),NA())</f>
        <v>1.6084141878777665E-2</v>
      </c>
      <c r="M2685" s="178">
        <f>IFERROR(_xll.qlIndexFixing(Index1Y,$H2685,TRUE,_xll.ohTrigger(RecalcTrigger,Trigger1Y)),NA())</f>
        <v>1.6273288229657925E-2</v>
      </c>
      <c r="N2685" s="177">
        <f>IFERROR(_xll.qlIndexFixing(ONIndex1M,I2685,TRUE,_xll.ohTrigger(RecalcTrigger,Trigger1M)),NA())</f>
        <v>1.5427939442062E-2</v>
      </c>
      <c r="O2685" s="44">
        <f>IFERROR(_xll.qlIndexFixing(ONIndex3M,I2685,TRUE,_xll.ohTrigger(RecalcTrigger,Trigger3M)),NA())</f>
        <v>1.5951018604283274E-2</v>
      </c>
      <c r="P2685" s="44">
        <f>IFERROR(_xll.qlIndexFixing(ONIndex6M,I2685,TRUE,_xll.ohTrigger(RecalcTrigger,Trigger6M)),NA())</f>
        <v>1.6003787345921783E-2</v>
      </c>
      <c r="Q2685" s="178">
        <f>IFERROR(_xll.qlIndexFixing(ONIndex1Y,I2685,TRUE,_xll.ohTrigger(RecalcTrigger,Trigger1Y)),NA())</f>
        <v>1.6109257206208261E-2</v>
      </c>
    </row>
    <row r="2686" spans="2:17" x14ac:dyDescent="0.2">
      <c r="B2686" s="39" t="s">
        <v>42</v>
      </c>
      <c r="D2686" s="42">
        <f>_xll.qlCalendarAdvance(Calendar,$D2685,B2686,"f",FALSE)</f>
        <v>58236</v>
      </c>
      <c r="E2686" s="172">
        <f>_xll.qlInterestRateIndexValueDate(IndexON,D2686)</f>
        <v>58236</v>
      </c>
      <c r="F2686" s="188">
        <f>IFERROR(_xll.qlIndexFixing(IndexON,D2686,TRUE,_xll.ohTrigger(RecalcTrigger,TriggerON)),NA())</f>
        <v>1.5242489257809577E-2</v>
      </c>
      <c r="H2686" s="42">
        <f>_xll.qlCalendarAdvance(Calendar,$H2685,B2686,"f",FALSE)</f>
        <v>58236</v>
      </c>
      <c r="I2686" s="172">
        <f>_xll.qlInterestRateIndexValueDate(Index1M,$H2686)</f>
        <v>58236</v>
      </c>
      <c r="J2686" s="177">
        <f>IFERROR(_xll.qlIndexFixing(Index1M,$H2686,TRUE,_xll.ohTrigger(RecalcTrigger,Trigger1M)),NA())</f>
        <v>1.5440604001414301E-2</v>
      </c>
      <c r="K2686" s="44">
        <f>IFERROR(_xll.qlIndexFixing(Index3M,H2686,TRUE,_xll.ohTrigger(RecalcTrigger,Trigger3M)),NA())</f>
        <v>1.5992111238037256E-2</v>
      </c>
      <c r="L2686" s="44">
        <f>IFERROR(_xll.qlIndexFixing(Index6M,$H2686,TRUE,_xll.ohTrigger(RecalcTrigger,Trigger6M)),NA())</f>
        <v>1.6085497468253055E-2</v>
      </c>
      <c r="M2686" s="178">
        <f>IFERROR(_xll.qlIndexFixing(Index1Y,$H2686,TRUE,_xll.ohTrigger(RecalcTrigger,Trigger1Y)),NA())</f>
        <v>1.6274773505273545E-2</v>
      </c>
      <c r="N2686" s="177">
        <f>IFERROR(_xll.qlIndexFixing(ONIndex1M,I2686,TRUE,_xll.ohTrigger(RecalcTrigger,Trigger1M)),NA())</f>
        <v>1.5428951665776847E-2</v>
      </c>
      <c r="O2686" s="44">
        <f>IFERROR(_xll.qlIndexFixing(ONIndex3M,I2686,TRUE,_xll.ohTrigger(RecalcTrigger,Trigger3M)),NA())</f>
        <v>1.5952175825305615E-2</v>
      </c>
      <c r="P2686" s="44">
        <f>IFERROR(_xll.qlIndexFixing(ONIndex6M,I2686,TRUE,_xll.ohTrigger(RecalcTrigger,Trigger6M)),NA())</f>
        <v>1.6004865614331898E-2</v>
      </c>
      <c r="Q2686" s="178">
        <f>IFERROR(_xll.qlIndexFixing(ONIndex1Y,I2686,TRUE,_xll.ohTrigger(RecalcTrigger,Trigger1Y)),NA())</f>
        <v>1.61101665881902E-2</v>
      </c>
    </row>
    <row r="2687" spans="2:17" x14ac:dyDescent="0.2">
      <c r="B2687" s="39" t="s">
        <v>42</v>
      </c>
      <c r="D2687" s="42">
        <f>_xll.qlCalendarAdvance(Calendar,$D2686,B2687,"f",FALSE)</f>
        <v>58243</v>
      </c>
      <c r="E2687" s="172">
        <f>_xll.qlInterestRateIndexValueDate(IndexON,D2687)</f>
        <v>58243</v>
      </c>
      <c r="F2687" s="188">
        <f>IFERROR(_xll.qlIndexFixing(IndexON,D2687,TRUE,_xll.ohTrigger(RecalcTrigger,TriggerON)),NA())</f>
        <v>1.5243617777264129E-2</v>
      </c>
      <c r="H2687" s="42">
        <f>_xll.qlCalendarAdvance(Calendar,$H2686,B2687,"f",FALSE)</f>
        <v>58243</v>
      </c>
      <c r="I2687" s="172">
        <f>_xll.qlInterestRateIndexValueDate(Index1M,$H2687)</f>
        <v>58243</v>
      </c>
      <c r="J2687" s="177">
        <f>IFERROR(_xll.qlIndexFixing(Index1M,$H2687,TRUE,_xll.ohTrigger(RecalcTrigger,Trigger1M)),NA())</f>
        <v>1.5441689395810551E-2</v>
      </c>
      <c r="K2687" s="44">
        <f>IFERROR(_xll.qlIndexFixing(Index3M,H2687,TRUE,_xll.ohTrigger(RecalcTrigger,Trigger3M)),NA())</f>
        <v>1.5993420363189285E-2</v>
      </c>
      <c r="L2687" s="44">
        <f>IFERROR(_xll.qlIndexFixing(Index6M,$H2687,TRUE,_xll.ohTrigger(RecalcTrigger,Trigger6M)),NA())</f>
        <v>1.6086873725818816E-2</v>
      </c>
      <c r="M2687" s="178">
        <f>IFERROR(_xll.qlIndexFixing(Index1Y,$H2687,TRUE,_xll.ohTrigger(RecalcTrigger,Trigger1Y)),NA())</f>
        <v>1.6276280304549914E-2</v>
      </c>
      <c r="N2687" s="177">
        <f>IFERROR(_xll.qlIndexFixing(ONIndex1M,I2687,TRUE,_xll.ohTrigger(RecalcTrigger,Trigger1M)),NA())</f>
        <v>1.5429987279529378E-2</v>
      </c>
      <c r="O2687" s="44">
        <f>IFERROR(_xll.qlIndexFixing(ONIndex3M,I2687,TRUE,_xll.ohTrigger(RecalcTrigger,Trigger3M)),NA())</f>
        <v>1.5953352607009919E-2</v>
      </c>
      <c r="P2687" s="44">
        <f>IFERROR(_xll.qlIndexFixing(ONIndex6M,I2687,TRUE,_xll.ohTrigger(RecalcTrigger,Trigger6M)),NA())</f>
        <v>1.6005964385668037E-2</v>
      </c>
      <c r="Q2687" s="178">
        <f>IFERROR(_xll.qlIndexFixing(ONIndex1Y,I2687,TRUE,_xll.ohTrigger(RecalcTrigger,Trigger1Y)),NA())</f>
        <v>1.6111097146997988E-2</v>
      </c>
    </row>
    <row r="2688" spans="2:17" x14ac:dyDescent="0.2">
      <c r="B2688" s="39" t="s">
        <v>42</v>
      </c>
      <c r="D2688" s="42">
        <f>_xll.qlCalendarAdvance(Calendar,$D2687,B2688,"f",FALSE)</f>
        <v>58250</v>
      </c>
      <c r="E2688" s="172">
        <f>_xll.qlInterestRateIndexValueDate(IndexON,D2688)</f>
        <v>58250</v>
      </c>
      <c r="F2688" s="188">
        <f>IFERROR(_xll.qlIndexFixing(IndexON,D2688,TRUE,_xll.ohTrigger(RecalcTrigger,TriggerON)),NA())</f>
        <v>1.5244766847705149E-2</v>
      </c>
      <c r="H2688" s="42">
        <f>_xll.qlCalendarAdvance(Calendar,$H2687,B2688,"f",FALSE)</f>
        <v>58250</v>
      </c>
      <c r="I2688" s="172">
        <f>_xll.qlInterestRateIndexValueDate(Index1M,$H2688)</f>
        <v>58250</v>
      </c>
      <c r="J2688" s="177">
        <f>IFERROR(_xll.qlIndexFixing(Index1M,$H2688,TRUE,_xll.ohTrigger(RecalcTrigger,Trigger1M)),NA())</f>
        <v>1.5442798209024019E-2</v>
      </c>
      <c r="K2688" s="44">
        <f>IFERROR(_xll.qlIndexFixing(Index3M,H2688,TRUE,_xll.ohTrigger(RecalcTrigger,Trigger3M)),NA())</f>
        <v>1.5994749127464621E-2</v>
      </c>
      <c r="L2688" s="44">
        <f>IFERROR(_xll.qlIndexFixing(Index6M,$H2688,TRUE,_xll.ohTrigger(RecalcTrigger,Trigger6M)),NA())</f>
        <v>1.6088270651516138E-2</v>
      </c>
      <c r="M2688" s="178">
        <f>IFERROR(_xll.qlIndexFixing(Index1Y,$H2688,TRUE,_xll.ohTrigger(RecalcTrigger,Trigger1Y)),NA())</f>
        <v>1.6277808627581807E-2</v>
      </c>
      <c r="N2688" s="177">
        <f>IFERROR(_xll.qlIndexFixing(ONIndex1M,I2688,TRUE,_xll.ohTrigger(RecalcTrigger,Trigger1M)),NA())</f>
        <v>1.5431046283238548E-2</v>
      </c>
      <c r="O2688" s="44">
        <f>IFERROR(_xll.qlIndexFixing(ONIndex3M,I2688,TRUE,_xll.ohTrigger(RecalcTrigger,Trigger3M)),NA())</f>
        <v>1.5954548949396186E-2</v>
      </c>
      <c r="P2688" s="44">
        <f>IFERROR(_xll.qlIndexFixing(ONIndex6M,I2688,TRUE,_xll.ohTrigger(RecalcTrigger,Trigger6M)),NA())</f>
        <v>1.6007083659524968E-2</v>
      </c>
      <c r="Q2688" s="178">
        <f>IFERROR(_xll.qlIndexFixing(ONIndex1Y,I2688,TRUE,_xll.ohTrigger(RecalcTrigger,Trigger1Y)),NA())</f>
        <v>1.6112048882550578E-2</v>
      </c>
    </row>
    <row r="2689" spans="2:17" x14ac:dyDescent="0.2">
      <c r="B2689" s="39" t="s">
        <v>42</v>
      </c>
      <c r="D2689" s="42">
        <f>_xll.qlCalendarAdvance(Calendar,$D2688,B2689,"f",FALSE)</f>
        <v>58257</v>
      </c>
      <c r="E2689" s="172">
        <f>_xll.qlInterestRateIndexValueDate(IndexON,D2689)</f>
        <v>58257</v>
      </c>
      <c r="F2689" s="188">
        <f>IFERROR(_xll.qlIndexFixing(IndexON,D2689,TRUE,_xll.ohTrigger(RecalcTrigger,TriggerON)),NA())</f>
        <v>1.5245936469051591E-2</v>
      </c>
      <c r="H2689" s="42">
        <f>_xll.qlCalendarAdvance(Calendar,$H2688,B2689,"f",FALSE)</f>
        <v>58257</v>
      </c>
      <c r="I2689" s="172">
        <f>_xll.qlInterestRateIndexValueDate(Index1M,$H2689)</f>
        <v>58257</v>
      </c>
      <c r="J2689" s="177">
        <f>IFERROR(_xll.qlIndexFixing(Index1M,$H2689,TRUE,_xll.ohTrigger(RecalcTrigger,Trigger1M)),NA())</f>
        <v>1.5444340028453759E-2</v>
      </c>
      <c r="K2689" s="44">
        <f>IFERROR(_xll.qlIndexFixing(Index3M,H2689,TRUE,_xll.ohTrigger(RecalcTrigger,Trigger3M)),NA())</f>
        <v>1.5996097530880889E-2</v>
      </c>
      <c r="L2689" s="44">
        <f>IFERROR(_xll.qlIndexFixing(Index6M,$H2689,TRUE,_xll.ohTrigger(RecalcTrigger,Trigger6M)),NA())</f>
        <v>1.6090612775841753E-2</v>
      </c>
      <c r="M2689" s="178">
        <f>IFERROR(_xll.qlIndexFixing(Index1Y,$H2689,TRUE,_xll.ohTrigger(RecalcTrigger,Trigger1Y)),NA())</f>
        <v>1.6279358474467768E-2</v>
      </c>
      <c r="N2689" s="177">
        <f>IFERROR(_xll.qlIndexFixing(ONIndex1M,I2689,TRUE,_xll.ohTrigger(RecalcTrigger,Trigger1M)),NA())</f>
        <v>1.5432128676904355E-2</v>
      </c>
      <c r="O2689" s="44">
        <f>IFERROR(_xll.qlIndexFixing(ONIndex3M,I2689,TRUE,_xll.ohTrigger(RecalcTrigger,Trigger3M)),NA())</f>
        <v>1.5955764852464416E-2</v>
      </c>
      <c r="P2689" s="44">
        <f>IFERROR(_xll.qlIndexFixing(ONIndex6M,I2689,TRUE,_xll.ohTrigger(RecalcTrigger,Trigger6M)),NA())</f>
        <v>1.600822343614583E-2</v>
      </c>
      <c r="Q2689" s="178">
        <f>IFERROR(_xll.qlIndexFixing(ONIndex1Y,I2689,TRUE,_xll.ohTrigger(RecalcTrigger,Trigger1Y)),NA())</f>
        <v>1.6113021794929017E-2</v>
      </c>
    </row>
    <row r="2690" spans="2:17" x14ac:dyDescent="0.2">
      <c r="B2690" s="39" t="s">
        <v>42</v>
      </c>
      <c r="D2690" s="42">
        <f>_xll.qlCalendarAdvance(Calendar,$D2689,B2690,"f",FALSE)</f>
        <v>58264</v>
      </c>
      <c r="E2690" s="172">
        <f>_xll.qlInterestRateIndexValueDate(IndexON,D2690)</f>
        <v>58264</v>
      </c>
      <c r="F2690" s="188">
        <f>IFERROR(_xll.qlIndexFixing(IndexON,D2690,TRUE,_xll.ohTrigger(RecalcTrigger,TriggerON)),NA())</f>
        <v>1.5247126641465547E-2</v>
      </c>
      <c r="H2690" s="42">
        <f>_xll.qlCalendarAdvance(Calendar,$H2689,B2690,"f",FALSE)</f>
        <v>58264</v>
      </c>
      <c r="I2690" s="172">
        <f>_xll.qlInterestRateIndexValueDate(Index1M,$H2690)</f>
        <v>58264</v>
      </c>
      <c r="J2690" s="177">
        <f>IFERROR(_xll.qlIndexFixing(Index1M,$H2690,TRUE,_xll.ohTrigger(RecalcTrigger,Trigger1M)),NA())</f>
        <v>1.5445497401019572E-2</v>
      </c>
      <c r="K2690" s="44">
        <f>IFERROR(_xll.qlIndexFixing(Index3M,H2690,TRUE,_xll.ohTrigger(RecalcTrigger,Trigger3M)),NA())</f>
        <v>1.5997465573459227E-2</v>
      </c>
      <c r="L2690" s="44">
        <f>IFERROR(_xll.qlIndexFixing(Index6M,$H2690,TRUE,_xll.ohTrigger(RecalcTrigger,Trigger6M)),NA())</f>
        <v>1.6091590231982415E-2</v>
      </c>
      <c r="M2690" s="178">
        <f>IFERROR(_xll.qlIndexFixing(Index1Y,$H2690,TRUE,_xll.ohTrigger(RecalcTrigger,Trigger1Y)),NA())</f>
        <v>1.6280929845305669E-2</v>
      </c>
      <c r="N2690" s="177">
        <f>IFERROR(_xll.qlIndexFixing(ONIndex1M,I2690,TRUE,_xll.ohTrigger(RecalcTrigger,Trigger1M)),NA())</f>
        <v>1.5433234460688894E-2</v>
      </c>
      <c r="O2690" s="44">
        <f>IFERROR(_xll.qlIndexFixing(ONIndex3M,I2690,TRUE,_xll.ohTrigger(RecalcTrigger,Trigger3M)),NA())</f>
        <v>1.5957000316214609E-2</v>
      </c>
      <c r="P2690" s="44">
        <f>IFERROR(_xll.qlIndexFixing(ONIndex6M,I2690,TRUE,_xll.ohTrigger(RecalcTrigger,Trigger6M)),NA())</f>
        <v>1.6009383715530623E-2</v>
      </c>
      <c r="Q2690" s="178">
        <f>IFERROR(_xll.qlIndexFixing(ONIndex1Y,I2690,TRUE,_xll.ohTrigger(RecalcTrigger,Trigger1Y)),NA())</f>
        <v>1.6114015884133304E-2</v>
      </c>
    </row>
    <row r="2691" spans="2:17" x14ac:dyDescent="0.2">
      <c r="B2691" s="39" t="s">
        <v>42</v>
      </c>
      <c r="D2691" s="42">
        <f>_xll.qlCalendarAdvance(Calendar,$D2690,B2691,"f",FALSE)</f>
        <v>58271</v>
      </c>
      <c r="E2691" s="172">
        <f>_xll.qlInterestRateIndexValueDate(IndexON,D2691)</f>
        <v>58271</v>
      </c>
      <c r="F2691" s="188">
        <f>IFERROR(_xll.qlIndexFixing(IndexON,D2691,TRUE,_xll.ohTrigger(RecalcTrigger,TriggerON)),NA())</f>
        <v>1.5248337364784925E-2</v>
      </c>
      <c r="H2691" s="42">
        <f>_xll.qlCalendarAdvance(Calendar,$H2690,B2691,"f",FALSE)</f>
        <v>58271</v>
      </c>
      <c r="I2691" s="172">
        <f>_xll.qlInterestRateIndexValueDate(Index1M,$H2691)</f>
        <v>58271</v>
      </c>
      <c r="J2691" s="177">
        <f>IFERROR(_xll.qlIndexFixing(Index1M,$H2691,TRUE,_xll.ohTrigger(RecalcTrigger,Trigger1M)),NA())</f>
        <v>1.5446678193414115E-2</v>
      </c>
      <c r="K2691" s="44">
        <f>IFERROR(_xll.qlIndexFixing(Index3M,H2691,TRUE,_xll.ohTrigger(RecalcTrigger,Trigger3M)),NA())</f>
        <v>1.5998853255219016E-2</v>
      </c>
      <c r="L2691" s="44">
        <f>IFERROR(_xll.qlIndexFixing(Index6M,$H2691,TRUE,_xll.ohTrigger(RecalcTrigger,Trigger6M)),NA())</f>
        <v>1.6093050702778611E-2</v>
      </c>
      <c r="M2691" s="178">
        <f>IFERROR(_xll.qlIndexFixing(Index1Y,$H2691,TRUE,_xll.ohTrigger(RecalcTrigger,Trigger1Y)),NA())</f>
        <v>1.6282522740196041E-2</v>
      </c>
      <c r="N2691" s="177">
        <f>IFERROR(_xll.qlIndexFixing(ONIndex1M,I2691,TRUE,_xll.ohTrigger(RecalcTrigger,Trigger1M)),NA())</f>
        <v>1.5434363634511117E-2</v>
      </c>
      <c r="O2691" s="44">
        <f>IFERROR(_xll.qlIndexFixing(ONIndex3M,I2691,TRUE,_xll.ohTrigger(RecalcTrigger,Trigger3M)),NA())</f>
        <v>1.5958255340727812E-2</v>
      </c>
      <c r="P2691" s="44">
        <f>IFERROR(_xll.qlIndexFixing(ONIndex6M,I2691,TRUE,_xll.ohTrigger(RecalcTrigger,Trigger6M)),NA())</f>
        <v>1.6010564497679347E-2</v>
      </c>
      <c r="Q2691" s="178">
        <f>IFERROR(_xll.qlIndexFixing(ONIndex1Y,I2691,TRUE,_xll.ohTrigger(RecalcTrigger,Trigger1Y)),NA())</f>
        <v>1.6115031150244485E-2</v>
      </c>
    </row>
    <row r="2692" spans="2:17" x14ac:dyDescent="0.2">
      <c r="B2692" s="39" t="s">
        <v>42</v>
      </c>
      <c r="D2692" s="42">
        <f>_xll.qlCalendarAdvance(Calendar,$D2691,B2692,"f",FALSE)</f>
        <v>58278</v>
      </c>
      <c r="E2692" s="172">
        <f>_xll.qlInterestRateIndexValueDate(IndexON,D2692)</f>
        <v>58278</v>
      </c>
      <c r="F2692" s="188">
        <f>IFERROR(_xll.qlIndexFixing(IndexON,D2692,TRUE,_xll.ohTrigger(RecalcTrigger,TriggerON)),NA())</f>
        <v>1.5249568639090771E-2</v>
      </c>
      <c r="H2692" s="42">
        <f>_xll.qlCalendarAdvance(Calendar,$H2691,B2692,"f",FALSE)</f>
        <v>58278</v>
      </c>
      <c r="I2692" s="172">
        <f>_xll.qlInterestRateIndexValueDate(Index1M,$H2692)</f>
        <v>58278</v>
      </c>
      <c r="J2692" s="177">
        <f>IFERROR(_xll.qlIndexFixing(Index1M,$H2692,TRUE,_xll.ohTrigger(RecalcTrigger,Trigger1M)),NA())</f>
        <v>1.5447882405637386E-2</v>
      </c>
      <c r="K2692" s="44">
        <f>IFERROR(_xll.qlIndexFixing(Index3M,H2692,TRUE,_xll.ohTrigger(RecalcTrigger,Trigger3M)),NA())</f>
        <v>1.6000260576181403E-2</v>
      </c>
      <c r="L2692" s="44">
        <f>IFERROR(_xll.qlIndexFixing(Index6M,$H2692,TRUE,_xll.ohTrigger(RecalcTrigger,Trigger6M)),NA())</f>
        <v>1.609453184279987E-2</v>
      </c>
      <c r="M2692" s="178">
        <f>IFERROR(_xll.qlIndexFixing(Index1Y,$H2692,TRUE,_xll.ohTrigger(RecalcTrigger,Trigger1Y)),NA())</f>
        <v>1.6284137159240306E-2</v>
      </c>
      <c r="N2692" s="177">
        <f>IFERROR(_xll.qlIndexFixing(ONIndex1M,I2692,TRUE,_xll.ohTrigger(RecalcTrigger,Trigger1M)),NA())</f>
        <v>1.5435516198371024E-2</v>
      </c>
      <c r="O2692" s="44">
        <f>IFERROR(_xll.qlIndexFixing(ONIndex3M,I2692,TRUE,_xll.ohTrigger(RecalcTrigger,Trigger3M)),NA())</f>
        <v>1.5959529925841931E-2</v>
      </c>
      <c r="P2692" s="44">
        <f>IFERROR(_xll.qlIndexFixing(ONIndex6M,I2692,TRUE,_xll.ohTrigger(RecalcTrigger,Trigger6M)),NA())</f>
        <v>1.601176578242991E-2</v>
      </c>
      <c r="Q2692" s="178">
        <f>IFERROR(_xll.qlIndexFixing(ONIndex1Y,I2692,TRUE,_xll.ohTrigger(RecalcTrigger,Trigger1Y)),NA())</f>
        <v>1.6116067593100469E-2</v>
      </c>
    </row>
    <row r="2693" spans="2:17" x14ac:dyDescent="0.2">
      <c r="B2693" s="39" t="s">
        <v>42</v>
      </c>
      <c r="D2693" s="42">
        <f>_xll.qlCalendarAdvance(Calendar,$D2692,B2693,"f",FALSE)</f>
        <v>58285</v>
      </c>
      <c r="E2693" s="172">
        <f>_xll.qlInterestRateIndexValueDate(IndexON,D2693)</f>
        <v>58285</v>
      </c>
      <c r="F2693" s="188">
        <f>IFERROR(_xll.qlIndexFixing(IndexON,D2693,TRUE,_xll.ohTrigger(RecalcTrigger,TriggerON)),NA())</f>
        <v>1.5250820464383086E-2</v>
      </c>
      <c r="H2693" s="42">
        <f>_xll.qlCalendarAdvance(Calendar,$H2692,B2693,"f",FALSE)</f>
        <v>58285</v>
      </c>
      <c r="I2693" s="172">
        <f>_xll.qlInterestRateIndexValueDate(Index1M,$H2693)</f>
        <v>58285</v>
      </c>
      <c r="J2693" s="177">
        <f>IFERROR(_xll.qlIndexFixing(Index1M,$H2693,TRUE,_xll.ohTrigger(RecalcTrigger,Trigger1M)),NA())</f>
        <v>1.5449110037697229E-2</v>
      </c>
      <c r="K2693" s="44">
        <f>IFERROR(_xll.qlIndexFixing(Index3M,H2693,TRUE,_xll.ohTrigger(RecalcTrigger,Trigger3M)),NA())</f>
        <v>1.6001687536366646E-2</v>
      </c>
      <c r="L2693" s="44">
        <f>IFERROR(_xll.qlIndexFixing(Index6M,$H2693,TRUE,_xll.ohTrigger(RecalcTrigger,Trigger6M)),NA())</f>
        <v>1.6096033652092442E-2</v>
      </c>
      <c r="M2693" s="178">
        <f>IFERROR(_xll.qlIndexFixing(Index1Y,$H2693,TRUE,_xll.ohTrigger(RecalcTrigger,Trigger1Y)),NA())</f>
        <v>1.628577310254099E-2</v>
      </c>
      <c r="N2693" s="177">
        <f>IFERROR(_xll.qlIndexFixing(ONIndex1M,I2693,TRUE,_xll.ohTrigger(RecalcTrigger,Trigger1M)),NA())</f>
        <v>1.5436692152106524E-2</v>
      </c>
      <c r="O2693" s="44">
        <f>IFERROR(_xll.qlIndexFixing(ONIndex3M,I2693,TRUE,_xll.ohTrigger(RecalcTrigger,Trigger3M)),NA())</f>
        <v>1.596082407171906E-2</v>
      </c>
      <c r="P2693" s="44">
        <f>IFERROR(_xll.qlIndexFixing(ONIndex6M,I2693,TRUE,_xll.ohTrigger(RecalcTrigger,Trigger6M)),NA())</f>
        <v>1.6012987569944404E-2</v>
      </c>
      <c r="Q2693" s="178">
        <f>IFERROR(_xll.qlIndexFixing(ONIndex1Y,I2693,TRUE,_xll.ohTrigger(RecalcTrigger,Trigger1Y)),NA())</f>
        <v>1.6117125212701255E-2</v>
      </c>
    </row>
    <row r="2694" spans="2:17" x14ac:dyDescent="0.2">
      <c r="B2694" s="39" t="s">
        <v>42</v>
      </c>
      <c r="D2694" s="42">
        <f>_xll.qlCalendarAdvance(Calendar,$D2693,B2694,"f",FALSE)</f>
        <v>58292</v>
      </c>
      <c r="E2694" s="172">
        <f>_xll.qlInterestRateIndexValueDate(IndexON,D2694)</f>
        <v>58292</v>
      </c>
      <c r="F2694" s="188">
        <f>IFERROR(_xll.qlIndexFixing(IndexON,D2694,TRUE,_xll.ohTrigger(RecalcTrigger,TriggerON)),NA())</f>
        <v>1.5252092840580822E-2</v>
      </c>
      <c r="H2694" s="42">
        <f>_xll.qlCalendarAdvance(Calendar,$H2693,B2694,"f",FALSE)</f>
        <v>58292</v>
      </c>
      <c r="I2694" s="172">
        <f>_xll.qlInterestRateIndexValueDate(Index1M,$H2694)</f>
        <v>58292</v>
      </c>
      <c r="J2694" s="177">
        <f>IFERROR(_xll.qlIndexFixing(Index1M,$H2694,TRUE,_xll.ohTrigger(RecalcTrigger,Trigger1M)),NA())</f>
        <v>1.5450361089609331E-2</v>
      </c>
      <c r="K2694" s="44">
        <f>IFERROR(_xll.qlIndexFixing(Index3M,H2694,TRUE,_xll.ohTrigger(RecalcTrigger,Trigger3M)),NA())</f>
        <v>1.6003134135796768E-2</v>
      </c>
      <c r="L2694" s="44">
        <f>IFERROR(_xll.qlIndexFixing(Index6M,$H2694,TRUE,_xll.ohTrigger(RecalcTrigger,Trigger6M)),NA())</f>
        <v>1.6097556130703017E-2</v>
      </c>
      <c r="M2694" s="178">
        <f>IFERROR(_xll.qlIndexFixing(Index1Y,$H2694,TRUE,_xll.ohTrigger(RecalcTrigger,Trigger1Y)),NA())</f>
        <v>1.6287430570202831E-2</v>
      </c>
      <c r="N2694" s="177">
        <f>IFERROR(_xll.qlIndexFixing(ONIndex1M,I2694,TRUE,_xll.ohTrigger(RecalcTrigger,Trigger1M)),NA())</f>
        <v>1.54378914960418E-2</v>
      </c>
      <c r="O2694" s="44">
        <f>IFERROR(_xll.qlIndexFixing(ONIndex3M,I2694,TRUE,_xll.ohTrigger(RecalcTrigger,Trigger3M)),NA())</f>
        <v>1.5962137778278152E-2</v>
      </c>
      <c r="P2694" s="44">
        <f>IFERROR(_xll.qlIndexFixing(ONIndex6M,I2694,TRUE,_xll.ohTrigger(RecalcTrigger,Trigger6M)),NA())</f>
        <v>1.6014229860303875E-2</v>
      </c>
      <c r="Q2694" s="178">
        <f>IFERROR(_xll.qlIndexFixing(ONIndex1Y,I2694,TRUE,_xll.ohTrigger(RecalcTrigger,Trigger1Y)),NA())</f>
        <v>1.6118204009208936E-2</v>
      </c>
    </row>
    <row r="2695" spans="2:17" x14ac:dyDescent="0.2">
      <c r="B2695" s="39" t="s">
        <v>42</v>
      </c>
      <c r="D2695" s="42">
        <f>_xll.qlCalendarAdvance(Calendar,$D2694,B2695,"f",FALSE)</f>
        <v>58299</v>
      </c>
      <c r="E2695" s="172">
        <f>_xll.qlInterestRateIndexValueDate(IndexON,D2695)</f>
        <v>58299</v>
      </c>
      <c r="F2695" s="188">
        <f>IFERROR(_xll.qlIndexFixing(IndexON,D2695,TRUE,_xll.ohTrigger(RecalcTrigger,TriggerON)),NA())</f>
        <v>1.5253385767846073E-2</v>
      </c>
      <c r="H2695" s="42">
        <f>_xll.qlCalendarAdvance(Calendar,$H2694,B2695,"f",FALSE)</f>
        <v>58299</v>
      </c>
      <c r="I2695" s="172">
        <f>_xll.qlInterestRateIndexValueDate(Index1M,$H2695)</f>
        <v>58299</v>
      </c>
      <c r="J2695" s="177">
        <f>IFERROR(_xll.qlIndexFixing(Index1M,$H2695,TRUE,_xll.ohTrigger(RecalcTrigger,Trigger1M)),NA())</f>
        <v>1.5451635561371076E-2</v>
      </c>
      <c r="K2695" s="44">
        <f>IFERROR(_xll.qlIndexFixing(Index3M,H2695,TRUE,_xll.ohTrigger(RecalcTrigger,Trigger3M)),NA())</f>
        <v>1.6004600374492035E-2</v>
      </c>
      <c r="L2695" s="44">
        <f>IFERROR(_xll.qlIndexFixing(Index6M,$H2695,TRUE,_xll.ohTrigger(RecalcTrigger,Trigger6M)),NA())</f>
        <v>1.6099099278678725E-2</v>
      </c>
      <c r="M2695" s="178">
        <f>IFERROR(_xll.qlIndexFixing(Index1Y,$H2695,TRUE,_xll.ohTrigger(RecalcTrigger,Trigger1Y)),NA())</f>
        <v>1.6289109562331237E-2</v>
      </c>
      <c r="N2695" s="177">
        <f>IFERROR(_xll.qlIndexFixing(ONIndex1M,I2695,TRUE,_xll.ohTrigger(RecalcTrigger,Trigger1M)),NA())</f>
        <v>1.5439114229852668E-2</v>
      </c>
      <c r="O2695" s="44">
        <f>IFERROR(_xll.qlIndexFixing(ONIndex3M,I2695,TRUE,_xll.ohTrigger(RecalcTrigger,Trigger3M)),NA())</f>
        <v>1.5963471045519206E-2</v>
      </c>
      <c r="P2695" s="44">
        <f>IFERROR(_xll.qlIndexFixing(ONIndex6M,I2695,TRUE,_xll.ohTrigger(RecalcTrigger,Trigger6M)),NA())</f>
        <v>1.6015492653184138E-2</v>
      </c>
      <c r="Q2695" s="178">
        <f>IFERROR(_xll.qlIndexFixing(ONIndex1Y,I2695,TRUE,_xll.ohTrigger(RecalcTrigger,Trigger1Y)),NA())</f>
        <v>1.6119303982461419E-2</v>
      </c>
    </row>
    <row r="2696" spans="2:17" x14ac:dyDescent="0.2">
      <c r="B2696" s="39" t="s">
        <v>42</v>
      </c>
      <c r="D2696" s="42">
        <f>_xll.qlCalendarAdvance(Calendar,$D2695,B2696,"f",FALSE)</f>
        <v>58306</v>
      </c>
      <c r="E2696" s="172">
        <f>_xll.qlInterestRateIndexValueDate(IndexON,D2696)</f>
        <v>58306</v>
      </c>
      <c r="F2696" s="188">
        <f>IFERROR(_xll.qlIndexFixing(IndexON,D2696,TRUE,_xll.ohTrigger(RecalcTrigger,TriggerON)),NA())</f>
        <v>1.5254699246016745E-2</v>
      </c>
      <c r="H2696" s="42">
        <f>_xll.qlCalendarAdvance(Calendar,$H2695,B2696,"f",FALSE)</f>
        <v>58306</v>
      </c>
      <c r="I2696" s="172">
        <f>_xll.qlInterestRateIndexValueDate(Index1M,$H2696)</f>
        <v>58306</v>
      </c>
      <c r="J2696" s="177">
        <f>IFERROR(_xll.qlIndexFixing(Index1M,$H2696,TRUE,_xll.ohTrigger(RecalcTrigger,Trigger1M)),NA())</f>
        <v>1.5452933452995537E-2</v>
      </c>
      <c r="K2696" s="44">
        <f>IFERROR(_xll.qlIndexFixing(Index3M,H2696,TRUE,_xll.ohTrigger(RecalcTrigger,Trigger3M)),NA())</f>
        <v>1.6006086252475345E-2</v>
      </c>
      <c r="L2696" s="44">
        <f>IFERROR(_xll.qlIndexFixing(Index6M,$H2696,TRUE,_xll.ohTrigger(RecalcTrigger,Trigger6M)),NA())</f>
        <v>1.6100663096067575E-2</v>
      </c>
      <c r="M2696" s="178">
        <f>IFERROR(_xll.qlIndexFixing(Index1Y,$H2696,TRUE,_xll.ohTrigger(RecalcTrigger,Trigger1Y)),NA())</f>
        <v>1.6290810079032936E-2</v>
      </c>
      <c r="N2696" s="177">
        <f>IFERROR(_xll.qlIndexFixing(ONIndex1M,I2696,TRUE,_xll.ohTrigger(RecalcTrigger,Trigger1M)),NA())</f>
        <v>1.5440360353782268E-2</v>
      </c>
      <c r="O2696" s="44">
        <f>IFERROR(_xll.qlIndexFixing(ONIndex3M,I2696,TRUE,_xll.ohTrigger(RecalcTrigger,Trigger3M)),NA())</f>
        <v>1.5964823873442224E-2</v>
      </c>
      <c r="P2696" s="44">
        <f>IFERROR(_xll.qlIndexFixing(ONIndex6M,I2696,TRUE,_xll.ohTrigger(RecalcTrigger,Trigger6M)),NA())</f>
        <v>1.6016775948990425E-2</v>
      </c>
      <c r="Q2696" s="178">
        <f>IFERROR(_xll.qlIndexFixing(ONIndex1Y,I2696,TRUE,_xll.ohTrigger(RecalcTrigger,Trigger1Y)),NA())</f>
        <v>1.6120425132539751E-2</v>
      </c>
    </row>
    <row r="2697" spans="2:17" x14ac:dyDescent="0.2">
      <c r="B2697" s="39" t="s">
        <v>42</v>
      </c>
      <c r="D2697" s="42">
        <f>_xll.qlCalendarAdvance(Calendar,$D2696,B2697,"f",FALSE)</f>
        <v>58313</v>
      </c>
      <c r="E2697" s="172">
        <f>_xll.qlInterestRateIndexValueDate(IndexON,D2697)</f>
        <v>58313</v>
      </c>
      <c r="F2697" s="188">
        <f>IFERROR(_xll.qlIndexFixing(IndexON,D2697,TRUE,_xll.ohTrigger(RecalcTrigger,TriggerON)),NA())</f>
        <v>1.525603327509284E-2</v>
      </c>
      <c r="H2697" s="42">
        <f>_xll.qlCalendarAdvance(Calendar,$H2696,B2697,"f",FALSE)</f>
        <v>58313</v>
      </c>
      <c r="I2697" s="172">
        <f>_xll.qlInterestRateIndexValueDate(Index1M,$H2697)</f>
        <v>58313</v>
      </c>
      <c r="J2697" s="177">
        <f>IFERROR(_xll.qlIndexFixing(Index1M,$H2697,TRUE,_xll.ohTrigger(RecalcTrigger,Trigger1M)),NA())</f>
        <v>1.5454254764490558E-2</v>
      </c>
      <c r="K2697" s="44">
        <f>IFERROR(_xll.qlIndexFixing(Index3M,H2697,TRUE,_xll.ohTrigger(RecalcTrigger,Trigger3M)),NA())</f>
        <v>1.6007591769767845E-2</v>
      </c>
      <c r="L2697" s="44">
        <f>IFERROR(_xll.qlIndexFixing(Index6M,$H2697,TRUE,_xll.ohTrigger(RecalcTrigger,Trigger6M)),NA())</f>
        <v>1.6102247582917579E-2</v>
      </c>
      <c r="M2697" s="178">
        <f>IFERROR(_xll.qlIndexFixing(Index1Y,$H2697,TRUE,_xll.ohTrigger(RecalcTrigger,Trigger1Y)),NA())</f>
        <v>1.6292532120416214E-2</v>
      </c>
      <c r="N2697" s="177">
        <f>IFERROR(_xll.qlIndexFixing(ONIndex1M,I2697,TRUE,_xll.ohTrigger(RecalcTrigger,Trigger1M)),NA())</f>
        <v>1.5441629867668505E-2</v>
      </c>
      <c r="O2697" s="44">
        <f>IFERROR(_xll.qlIndexFixing(ONIndex3M,I2697,TRUE,_xll.ohTrigger(RecalcTrigger,Trigger3M)),NA())</f>
        <v>1.5966196262047205E-2</v>
      </c>
      <c r="P2697" s="44">
        <f>IFERROR(_xll.qlIndexFixing(ONIndex6M,I2697,TRUE,_xll.ohTrigger(RecalcTrigger,Trigger6M)),NA())</f>
        <v>1.6018079747317504E-2</v>
      </c>
      <c r="Q2697" s="178">
        <f>IFERROR(_xll.qlIndexFixing(ONIndex1Y,I2697,TRUE,_xll.ohTrigger(RecalcTrigger,Trigger1Y)),NA())</f>
        <v>1.6121567459524977E-2</v>
      </c>
    </row>
    <row r="2698" spans="2:17" x14ac:dyDescent="0.2">
      <c r="B2698" s="39" t="s">
        <v>42</v>
      </c>
      <c r="D2698" s="42">
        <f>_xll.qlCalendarAdvance(Calendar,$D2697,B2698,"f",FALSE)</f>
        <v>58320</v>
      </c>
      <c r="E2698" s="172">
        <f>_xll.qlInterestRateIndexValueDate(IndexON,D2698)</f>
        <v>58320</v>
      </c>
      <c r="F2698" s="188">
        <f>IFERROR(_xll.qlIndexFixing(IndexON,D2698,TRUE,_xll.ohTrigger(RecalcTrigger,TriggerON)),NA())</f>
        <v>1.5257387855236448E-2</v>
      </c>
      <c r="H2698" s="42">
        <f>_xll.qlCalendarAdvance(Calendar,$H2697,B2698,"f",FALSE)</f>
        <v>58320</v>
      </c>
      <c r="I2698" s="172">
        <f>_xll.qlInterestRateIndexValueDate(Index1M,$H2698)</f>
        <v>58320</v>
      </c>
      <c r="J2698" s="177">
        <f>IFERROR(_xll.qlIndexFixing(Index1M,$H2698,TRUE,_xll.ohTrigger(RecalcTrigger,Trigger1M)),NA())</f>
        <v>1.5455174377202563E-2</v>
      </c>
      <c r="K2698" s="44">
        <f>IFERROR(_xll.qlIndexFixing(Index3M,H2698,TRUE,_xll.ohTrigger(RecalcTrigger,Trigger3M)),NA())</f>
        <v>1.6008653675932107E-2</v>
      </c>
      <c r="L2698" s="44">
        <f>IFERROR(_xll.qlIndexFixing(Index6M,$H2698,TRUE,_xll.ohTrigger(RecalcTrigger,Trigger6M)),NA())</f>
        <v>1.6102900753550288E-2</v>
      </c>
      <c r="M2698" s="178">
        <f>IFERROR(_xll.qlIndexFixing(Index1Y,$H2698,TRUE,_xll.ohTrigger(RecalcTrigger,Trigger1Y)),NA())</f>
        <v>1.6294275686591347E-2</v>
      </c>
      <c r="N2698" s="177">
        <f>IFERROR(_xll.qlIndexFixing(ONIndex1M,I2698,TRUE,_xll.ohTrigger(RecalcTrigger,Trigger1M)),NA())</f>
        <v>1.5442922771592427E-2</v>
      </c>
      <c r="O2698" s="44">
        <f>IFERROR(_xll.qlIndexFixing(ONIndex3M,I2698,TRUE,_xll.ohTrigger(RecalcTrigger,Trigger3M)),NA())</f>
        <v>1.5967588211415196E-2</v>
      </c>
      <c r="P2698" s="44">
        <f>IFERROR(_xll.qlIndexFixing(ONIndex6M,I2698,TRUE,_xll.ohTrigger(RecalcTrigger,Trigger6M)),NA())</f>
        <v>1.6019404048489561E-2</v>
      </c>
      <c r="Q2698" s="178">
        <f>IFERROR(_xll.qlIndexFixing(ONIndex1Y,I2698,TRUE,_xll.ohTrigger(RecalcTrigger,Trigger1Y)),NA())</f>
        <v>1.6122730963173959E-2</v>
      </c>
    </row>
    <row r="2699" spans="2:17" x14ac:dyDescent="0.2">
      <c r="B2699" s="39" t="s">
        <v>42</v>
      </c>
      <c r="D2699" s="42">
        <f>_xll.qlCalendarAdvance(Calendar,$D2698,B2699,"f",FALSE)</f>
        <v>58327</v>
      </c>
      <c r="E2699" s="172">
        <f>_xll.qlInterestRateIndexValueDate(IndexON,D2699)</f>
        <v>58327</v>
      </c>
      <c r="F2699" s="188">
        <f>IFERROR(_xll.qlIndexFixing(IndexON,D2699,TRUE,_xll.ohTrigger(RecalcTrigger,TriggerON)),NA())</f>
        <v>1.5258762986285479E-2</v>
      </c>
      <c r="H2699" s="42">
        <f>_xll.qlCalendarAdvance(Calendar,$H2698,B2699,"f",FALSE)</f>
        <v>58327</v>
      </c>
      <c r="I2699" s="172">
        <f>_xll.qlInterestRateIndexValueDate(Index1M,$H2699)</f>
        <v>58327</v>
      </c>
      <c r="J2699" s="177">
        <f>IFERROR(_xll.qlIndexFixing(Index1M,$H2699,TRUE,_xll.ohTrigger(RecalcTrigger,Trigger1M)),NA())</f>
        <v>1.5456540797786356E-2</v>
      </c>
      <c r="K2699" s="44">
        <f>IFERROR(_xll.qlIndexFixing(Index3M,H2699,TRUE,_xll.ohTrigger(RecalcTrigger,Trigger3M)),NA())</f>
        <v>1.6010197001538589E-2</v>
      </c>
      <c r="L2699" s="44">
        <f>IFERROR(_xll.qlIndexFixing(Index6M,$H2699,TRUE,_xll.ohTrigger(RecalcTrigger,Trigger6M)),NA())</f>
        <v>1.6104523484039752E-2</v>
      </c>
      <c r="M2699" s="178">
        <f>IFERROR(_xll.qlIndexFixing(Index1Y,$H2699,TRUE,_xll.ohTrigger(RecalcTrigger,Trigger1Y)),NA())</f>
        <v>1.6296040777668833E-2</v>
      </c>
      <c r="N2699" s="177">
        <f>IFERROR(_xll.qlIndexFixing(ONIndex1M,I2699,TRUE,_xll.ohTrigger(RecalcTrigger,Trigger1M)),NA())</f>
        <v>1.5444239065554033E-2</v>
      </c>
      <c r="O2699" s="44">
        <f>IFERROR(_xll.qlIndexFixing(ONIndex3M,I2699,TRUE,_xll.ohTrigger(RecalcTrigger,Trigger3M)),NA())</f>
        <v>1.5968999721465149E-2</v>
      </c>
      <c r="P2699" s="44">
        <f>IFERROR(_xll.qlIndexFixing(ONIndex6M,I2699,TRUE,_xll.ohTrigger(RecalcTrigger,Trigger6M)),NA())</f>
        <v>1.6020748852425548E-2</v>
      </c>
      <c r="Q2699" s="178">
        <f>IFERROR(_xll.qlIndexFixing(ONIndex1Y,I2699,TRUE,_xll.ohTrigger(RecalcTrigger,Trigger1Y)),NA())</f>
        <v>1.6123915643729836E-2</v>
      </c>
    </row>
    <row r="2700" spans="2:17" x14ac:dyDescent="0.2">
      <c r="B2700" s="39" t="s">
        <v>42</v>
      </c>
      <c r="D2700" s="42">
        <f>_xll.qlCalendarAdvance(Calendar,$D2699,B2700,"f",FALSE)</f>
        <v>58334</v>
      </c>
      <c r="E2700" s="172">
        <f>_xll.qlInterestRateIndexValueDate(IndexON,D2700)</f>
        <v>58334</v>
      </c>
      <c r="F2700" s="188">
        <f>IFERROR(_xll.qlIndexFixing(IndexON,D2700,TRUE,_xll.ohTrigger(RecalcTrigger,TriggerON)),NA())</f>
        <v>1.5260158668320978E-2</v>
      </c>
      <c r="H2700" s="42">
        <f>_xll.qlCalendarAdvance(Calendar,$H2699,B2700,"f",FALSE)</f>
        <v>58334</v>
      </c>
      <c r="I2700" s="172">
        <f>_xll.qlInterestRateIndexValueDate(Index1M,$H2700)</f>
        <v>58334</v>
      </c>
      <c r="J2700" s="177">
        <f>IFERROR(_xll.qlIndexFixing(Index1M,$H2700,TRUE,_xll.ohTrigger(RecalcTrigger,Trigger1M)),NA())</f>
        <v>1.5457930637265712E-2</v>
      </c>
      <c r="K2700" s="44">
        <f>IFERROR(_xll.qlIndexFixing(Index3M,H2700,TRUE,_xll.ohTrigger(RecalcTrigger,Trigger3M)),NA())</f>
        <v>1.6011759965652836E-2</v>
      </c>
      <c r="L2700" s="44">
        <f>IFERROR(_xll.qlIndexFixing(Index6M,$H2700,TRUE,_xll.ohTrigger(RecalcTrigger,Trigger6M)),NA())</f>
        <v>1.6106166882301591E-2</v>
      </c>
      <c r="M2700" s="178">
        <f>IFERROR(_xll.qlIndexFixing(Index1Y,$H2700,TRUE,_xll.ohTrigger(RecalcTrigger,Trigger1Y)),NA())</f>
        <v>1.629782739376116E-2</v>
      </c>
      <c r="N2700" s="177">
        <f>IFERROR(_xll.qlIndexFixing(ONIndex1M,I2700,TRUE,_xll.ohTrigger(RecalcTrigger,Trigger1M)),NA())</f>
        <v>1.5445578749472277E-2</v>
      </c>
      <c r="O2700" s="44">
        <f>IFERROR(_xll.qlIndexFixing(ONIndex3M,I2700,TRUE,_xll.ohTrigger(RecalcTrigger,Trigger3M)),NA())</f>
        <v>1.5970430792116019E-2</v>
      </c>
      <c r="P2700" s="44">
        <f>IFERROR(_xll.qlIndexFixing(ONIndex6M,I2700,TRUE,_xll.ohTrigger(RecalcTrigger,Trigger6M)),NA())</f>
        <v>1.6022114158963374E-2</v>
      </c>
      <c r="Q2700" s="178">
        <f>IFERROR(_xll.qlIndexFixing(ONIndex1Y,I2700,TRUE,_xll.ohTrigger(RecalcTrigger,Trigger1Y)),NA())</f>
        <v>1.6125121501030515E-2</v>
      </c>
    </row>
    <row r="2701" spans="2:17" x14ac:dyDescent="0.2">
      <c r="B2701" s="39" t="s">
        <v>42</v>
      </c>
      <c r="D2701" s="42">
        <f>_xll.qlCalendarAdvance(Calendar,$D2700,B2701,"f",FALSE)</f>
        <v>58341</v>
      </c>
      <c r="E2701" s="172">
        <f>_xll.qlInterestRateIndexValueDate(IndexON,D2701)</f>
        <v>58341</v>
      </c>
      <c r="F2701" s="188">
        <f>IFERROR(_xll.qlIndexFixing(IndexON,D2701,TRUE,_xll.ohTrigger(RecalcTrigger,TriggerON)),NA())</f>
        <v>1.5261574901342945E-2</v>
      </c>
      <c r="H2701" s="42">
        <f>_xll.qlCalendarAdvance(Calendar,$H2700,B2701,"f",FALSE)</f>
        <v>58341</v>
      </c>
      <c r="I2701" s="172">
        <f>_xll.qlInterestRateIndexValueDate(Index1M,$H2701)</f>
        <v>58341</v>
      </c>
      <c r="J2701" s="177">
        <f>IFERROR(_xll.qlIndexFixing(Index1M,$H2701,TRUE,_xll.ohTrigger(RecalcTrigger,Trigger1M)),NA())</f>
        <v>1.5459343895648736E-2</v>
      </c>
      <c r="K2701" s="44">
        <f>IFERROR(_xll.qlIndexFixing(Index3M,H2701,TRUE,_xll.ohTrigger(RecalcTrigger,Trigger3M)),NA())</f>
        <v>1.6013342568299792E-2</v>
      </c>
      <c r="L2701" s="44">
        <f>IFERROR(_xll.qlIndexFixing(Index6M,$H2701,TRUE,_xll.ohTrigger(RecalcTrigger,Trigger6M)),NA())</f>
        <v>1.6107830948386574E-2</v>
      </c>
      <c r="M2701" s="178">
        <f>IFERROR(_xll.qlIndexFixing(Index1Y,$H2701,TRUE,_xll.ohTrigger(RecalcTrigger,Trigger1Y)),NA())</f>
        <v>1.6299635534982593E-2</v>
      </c>
      <c r="N2701" s="177">
        <f>IFERROR(_xll.qlIndexFixing(ONIndex1M,I2701,TRUE,_xll.ohTrigger(RecalcTrigger,Trigger1M)),NA())</f>
        <v>1.5446941823428206E-2</v>
      </c>
      <c r="O2701" s="44">
        <f>IFERROR(_xll.qlIndexFixing(ONIndex3M,I2701,TRUE,_xll.ohTrigger(RecalcTrigger,Trigger3M)),NA())</f>
        <v>1.5971881423529899E-2</v>
      </c>
      <c r="P2701" s="44">
        <f>IFERROR(_xll.qlIndexFixing(ONIndex6M,I2701,TRUE,_xll.ohTrigger(RecalcTrigger,Trigger6M)),NA())</f>
        <v>1.6023499968265131E-2</v>
      </c>
      <c r="Q2701" s="178">
        <f>IFERROR(_xll.qlIndexFixing(ONIndex1Y,I2701,TRUE,_xll.ohTrigger(RecalcTrigger,Trigger1Y)),NA())</f>
        <v>1.6126348535157042E-2</v>
      </c>
    </row>
    <row r="2702" spans="2:17" x14ac:dyDescent="0.2">
      <c r="B2702" s="39" t="s">
        <v>42</v>
      </c>
      <c r="D2702" s="42">
        <f>_xll.qlCalendarAdvance(Calendar,$D2701,B2702,"f",FALSE)</f>
        <v>58348</v>
      </c>
      <c r="E2702" s="172">
        <f>_xll.qlInterestRateIndexValueDate(IndexON,D2702)</f>
        <v>58348</v>
      </c>
      <c r="F2702" s="188">
        <f>IFERROR(_xll.qlIndexFixing(IndexON,D2702,TRUE,_xll.ohTrigger(RecalcTrigger,TriggerON)),NA())</f>
        <v>1.526301168535138E-2</v>
      </c>
      <c r="H2702" s="42">
        <f>_xll.qlCalendarAdvance(Calendar,$H2701,B2702,"f",FALSE)</f>
        <v>58348</v>
      </c>
      <c r="I2702" s="172">
        <f>_xll.qlInterestRateIndexValueDate(Index1M,$H2702)</f>
        <v>58348</v>
      </c>
      <c r="J2702" s="177">
        <f>IFERROR(_xll.qlIndexFixing(Index1M,$H2702,TRUE,_xll.ohTrigger(RecalcTrigger,Trigger1M)),NA())</f>
        <v>1.5461212620288097E-2</v>
      </c>
      <c r="K2702" s="44">
        <f>IFERROR(_xll.qlIndexFixing(Index3M,H2702,TRUE,_xll.ohTrigger(RecalcTrigger,Trigger3M)),NA())</f>
        <v>1.6015413946661013E-2</v>
      </c>
      <c r="L2702" s="44">
        <f>IFERROR(_xll.qlIndexFixing(Index6M,$H2702,TRUE,_xll.ohTrigger(RecalcTrigger,Trigger6M)),NA())</f>
        <v>1.6109997790477143E-2</v>
      </c>
      <c r="M2702" s="178">
        <f>IFERROR(_xll.qlIndexFixing(Index1Y,$H2702,TRUE,_xll.ohTrigger(RecalcTrigger,Trigger1Y)),NA())</f>
        <v>1.6301465201447835E-2</v>
      </c>
      <c r="N2702" s="177">
        <f>IFERROR(_xll.qlIndexFixing(ONIndex1M,I2702,TRUE,_xll.ohTrigger(RecalcTrigger,Trigger1M)),NA())</f>
        <v>1.5448328287583912E-2</v>
      </c>
      <c r="O2702" s="44">
        <f>IFERROR(_xll.qlIndexFixing(ONIndex3M,I2702,TRUE,_xll.ohTrigger(RecalcTrigger,Trigger3M)),NA())</f>
        <v>1.5973351615787834E-2</v>
      </c>
      <c r="P2702" s="44">
        <f>IFERROR(_xll.qlIndexFixing(ONIndex6M,I2702,TRUE,_xll.ohTrigger(RecalcTrigger,Trigger6M)),NA())</f>
        <v>1.6024906280411866E-2</v>
      </c>
      <c r="Q2702" s="178">
        <f>IFERROR(_xll.qlIndexFixing(ONIndex1Y,I2702,TRUE,_xll.ohTrigger(RecalcTrigger,Trigger1Y)),NA())</f>
        <v>1.6127596746190465E-2</v>
      </c>
    </row>
    <row r="2703" spans="2:17" x14ac:dyDescent="0.2">
      <c r="B2703" s="39" t="s">
        <v>42</v>
      </c>
      <c r="D2703" s="42">
        <f>_xll.qlCalendarAdvance(Calendar,$D2702,B2703,"f",FALSE)</f>
        <v>58355</v>
      </c>
      <c r="E2703" s="172">
        <f>_xll.qlInterestRateIndexValueDate(IndexON,D2703)</f>
        <v>58355</v>
      </c>
      <c r="F2703" s="188">
        <f>IFERROR(_xll.qlIndexFixing(IndexON,D2703,TRUE,_xll.ohTrigger(RecalcTrigger,TriggerON)),NA())</f>
        <v>1.5264469020346283E-2</v>
      </c>
      <c r="H2703" s="42">
        <f>_xll.qlCalendarAdvance(Calendar,$H2702,B2703,"f",FALSE)</f>
        <v>58355</v>
      </c>
      <c r="I2703" s="172">
        <f>_xll.qlInterestRateIndexValueDate(Index1M,$H2703)</f>
        <v>58355</v>
      </c>
      <c r="J2703" s="177">
        <f>IFERROR(_xll.qlIndexFixing(Index1M,$H2703,TRUE,_xll.ohTrigger(RecalcTrigger,Trigger1M)),NA())</f>
        <v>1.5462674451168563E-2</v>
      </c>
      <c r="K2703" s="44">
        <f>IFERROR(_xll.qlIndexFixing(Index3M,H2703,TRUE,_xll.ohTrigger(RecalcTrigger,Trigger3M)),NA())</f>
        <v>1.6017037300286995E-2</v>
      </c>
      <c r="L2703" s="44">
        <f>IFERROR(_xll.qlIndexFixing(Index6M,$H2703,TRUE,_xll.ohTrigger(RecalcTrigger,Trigger6M)),NA())</f>
        <v>1.6111704743687789E-2</v>
      </c>
      <c r="M2703" s="178">
        <f>IFERROR(_xll.qlIndexFixing(Index1Y,$H2703,TRUE,_xll.ohTrigger(RecalcTrigger,Trigger1Y)),NA())</f>
        <v>1.6303316393273808E-2</v>
      </c>
      <c r="N2703" s="177">
        <f>IFERROR(_xll.qlIndexFixing(ONIndex1M,I2703,TRUE,_xll.ohTrigger(RecalcTrigger,Trigger1M)),NA())</f>
        <v>1.5449738141534164E-2</v>
      </c>
      <c r="O2703" s="44">
        <f>IFERROR(_xll.qlIndexFixing(ONIndex3M,I2703,TRUE,_xll.ohTrigger(RecalcTrigger,Trigger3M)),NA())</f>
        <v>1.597484136856564E-2</v>
      </c>
      <c r="P2703" s="44">
        <f>IFERROR(_xll.qlIndexFixing(ONIndex6M,I2703,TRUE,_xll.ohTrigger(RecalcTrigger,Trigger6M)),NA())</f>
        <v>1.6026333095079393E-2</v>
      </c>
      <c r="Q2703" s="178">
        <f>IFERROR(_xll.qlIndexFixing(ONIndex1Y,I2703,TRUE,_xll.ohTrigger(RecalcTrigger,Trigger1Y)),NA())</f>
        <v>1.6128866134049735E-2</v>
      </c>
    </row>
    <row r="2704" spans="2:17" x14ac:dyDescent="0.2">
      <c r="B2704" s="39" t="s">
        <v>42</v>
      </c>
      <c r="D2704" s="42">
        <f>_xll.qlCalendarAdvance(Calendar,$D2703,B2704,"f",FALSE)</f>
        <v>58362</v>
      </c>
      <c r="E2704" s="172">
        <f>_xll.qlInterestRateIndexValueDate(IndexON,D2704)</f>
        <v>58362</v>
      </c>
      <c r="F2704" s="188">
        <f>IFERROR(_xll.qlIndexFixing(IndexON,D2704,TRUE,_xll.ohTrigger(RecalcTrigger,TriggerON)),NA())</f>
        <v>1.5265946906165562E-2</v>
      </c>
      <c r="H2704" s="42">
        <f>_xll.qlCalendarAdvance(Calendar,$H2703,B2704,"f",FALSE)</f>
        <v>58362</v>
      </c>
      <c r="I2704" s="172">
        <f>_xll.qlInterestRateIndexValueDate(Index1M,$H2704)</f>
        <v>58362</v>
      </c>
      <c r="J2704" s="177">
        <f>IFERROR(_xll.qlIndexFixing(Index1M,$H2704,TRUE,_xll.ohTrigger(RecalcTrigger,Trigger1M)),NA())</f>
        <v>1.5464159701977107E-2</v>
      </c>
      <c r="K2704" s="44">
        <f>IFERROR(_xll.qlIndexFixing(Index3M,H2704,TRUE,_xll.ohTrigger(RecalcTrigger,Trigger3M)),NA())</f>
        <v>1.6018680293385136E-2</v>
      </c>
      <c r="L2704" s="44">
        <f>IFERROR(_xll.qlIndexFixing(Index6M,$H2704,TRUE,_xll.ohTrigger(RecalcTrigger,Trigger6M)),NA())</f>
        <v>1.6113432365796616E-2</v>
      </c>
      <c r="M2704" s="178">
        <f>IFERROR(_xll.qlIndexFixing(Index1Y,$H2704,TRUE,_xll.ohTrigger(RecalcTrigger,Trigger1Y)),NA())</f>
        <v>1.6305189110578093E-2</v>
      </c>
      <c r="N2704" s="177">
        <f>IFERROR(_xll.qlIndexFixing(ONIndex1M,I2704,TRUE,_xll.ohTrigger(RecalcTrigger,Trigger1M)),NA())</f>
        <v>1.54511713855221E-2</v>
      </c>
      <c r="O2704" s="44">
        <f>IFERROR(_xll.qlIndexFixing(ONIndex3M,I2704,TRUE,_xll.ohTrigger(RecalcTrigger,Trigger3M)),NA())</f>
        <v>1.5976350682025409E-2</v>
      </c>
      <c r="P2704" s="44">
        <f>IFERROR(_xll.qlIndexFixing(ONIndex6M,I2704,TRUE,_xll.ohTrigger(RecalcTrigger,Trigger6M)),NA())</f>
        <v>1.6027780412672943E-2</v>
      </c>
      <c r="Q2704" s="178">
        <f>IFERROR(_xll.qlIndexFixing(ONIndex1Y,I2704,TRUE,_xll.ohTrigger(RecalcTrigger,Trigger1Y)),NA())</f>
        <v>1.6130156698572762E-2</v>
      </c>
    </row>
    <row r="2705" spans="2:17" x14ac:dyDescent="0.2">
      <c r="B2705" s="39" t="s">
        <v>42</v>
      </c>
      <c r="D2705" s="42">
        <f>_xll.qlCalendarAdvance(Calendar,$D2704,B2705,"f",FALSE)</f>
        <v>58369</v>
      </c>
      <c r="E2705" s="172">
        <f>_xll.qlInterestRateIndexValueDate(IndexON,D2705)</f>
        <v>58369</v>
      </c>
      <c r="F2705" s="188">
        <f>IFERROR(_xll.qlIndexFixing(IndexON,D2705,TRUE,_xll.ohTrigger(RecalcTrigger,TriggerON)),NA())</f>
        <v>1.5267445343133401E-2</v>
      </c>
      <c r="H2705" s="42">
        <f>_xll.qlCalendarAdvance(Calendar,$H2704,B2705,"f",FALSE)</f>
        <v>58369</v>
      </c>
      <c r="I2705" s="172">
        <f>_xll.qlInterestRateIndexValueDate(Index1M,$H2705)</f>
        <v>58369</v>
      </c>
      <c r="J2705" s="177">
        <f>IFERROR(_xll.qlIndexFixing(Index1M,$H2705,TRUE,_xll.ohTrigger(RecalcTrigger,Trigger1M)),NA())</f>
        <v>1.5465668372724182E-2</v>
      </c>
      <c r="K2705" s="44">
        <f>IFERROR(_xll.qlIndexFixing(Index3M,H2705,TRUE,_xll.ohTrigger(RecalcTrigger,Trigger3M)),NA())</f>
        <v>1.6020342925978346E-2</v>
      </c>
      <c r="L2705" s="44">
        <f>IFERROR(_xll.qlIndexFixing(Index6M,$H2705,TRUE,_xll.ohTrigger(RecalcTrigger,Trigger6M)),NA())</f>
        <v>1.6115180656857207E-2</v>
      </c>
      <c r="M2705" s="178">
        <f>IFERROR(_xll.qlIndexFixing(Index1Y,$H2705,TRUE,_xll.ohTrigger(RecalcTrigger,Trigger1Y)),NA())</f>
        <v>1.6307083353480488E-2</v>
      </c>
      <c r="N2705" s="177">
        <f>IFERROR(_xll.qlIndexFixing(ONIndex1M,I2705,TRUE,_xll.ohTrigger(RecalcTrigger,Trigger1M)),NA())</f>
        <v>1.5452628019709813E-2</v>
      </c>
      <c r="O2705" s="44">
        <f>IFERROR(_xll.qlIndexFixing(ONIndex3M,I2705,TRUE,_xll.ohTrigger(RecalcTrigger,Trigger3M)),NA())</f>
        <v>1.5977879556248187E-2</v>
      </c>
      <c r="P2705" s="44">
        <f>IFERROR(_xll.qlIndexFixing(ONIndex6M,I2705,TRUE,_xll.ohTrigger(RecalcTrigger,Trigger6M)),NA())</f>
        <v>1.6029248232868332E-2</v>
      </c>
      <c r="Q2705" s="178">
        <f>IFERROR(_xll.qlIndexFixing(ONIndex1Y,I2705,TRUE,_xll.ohTrigger(RecalcTrigger,Trigger1Y)),NA())</f>
        <v>1.6131468440083729E-2</v>
      </c>
    </row>
    <row r="2706" spans="2:17" x14ac:dyDescent="0.2">
      <c r="B2706" s="39" t="s">
        <v>42</v>
      </c>
      <c r="D2706" s="42">
        <f>_xll.qlCalendarAdvance(Calendar,$D2705,B2706,"f",FALSE)</f>
        <v>58376</v>
      </c>
      <c r="E2706" s="172">
        <f>_xll.qlInterestRateIndexValueDate(IndexON,D2706)</f>
        <v>58376</v>
      </c>
      <c r="F2706" s="188">
        <f>IFERROR(_xll.qlIndexFixing(IndexON,D2706,TRUE,_xll.ohTrigger(RecalcTrigger,TriggerON)),NA())</f>
        <v>1.5268964330925616E-2</v>
      </c>
      <c r="H2706" s="42">
        <f>_xll.qlCalendarAdvance(Calendar,$H2705,B2706,"f",FALSE)</f>
        <v>58376</v>
      </c>
      <c r="I2706" s="172">
        <f>_xll.qlInterestRateIndexValueDate(Index1M,$H2706)</f>
        <v>58376</v>
      </c>
      <c r="J2706" s="177">
        <f>IFERROR(_xll.qlIndexFixing(Index1M,$H2706,TRUE,_xll.ohTrigger(RecalcTrigger,Trigger1M)),NA())</f>
        <v>1.546720046341502E-2</v>
      </c>
      <c r="K2706" s="44">
        <f>IFERROR(_xll.qlIndexFixing(Index3M,H2706,TRUE,_xll.ohTrigger(RecalcTrigger,Trigger3M)),NA())</f>
        <v>1.6022025198093048E-2</v>
      </c>
      <c r="L2706" s="44">
        <f>IFERROR(_xll.qlIndexFixing(Index6M,$H2706,TRUE,_xll.ohTrigger(RecalcTrigger,Trigger6M)),NA())</f>
        <v>1.6116949616923153E-2</v>
      </c>
      <c r="M2706" s="178">
        <f>IFERROR(_xll.qlIndexFixing(Index1Y,$H2706,TRUE,_xll.ohTrigger(RecalcTrigger,Trigger1Y)),NA())</f>
        <v>1.6308999122101233E-2</v>
      </c>
      <c r="N2706" s="177">
        <f>IFERROR(_xll.qlIndexFixing(ONIndex1M,I2706,TRUE,_xll.ohTrigger(RecalcTrigger,Trigger1M)),NA())</f>
        <v>1.5454108043854164E-2</v>
      </c>
      <c r="O2706" s="44">
        <f>IFERROR(_xll.qlIndexFixing(ONIndex3M,I2706,TRUE,_xll.ohTrigger(RecalcTrigger,Trigger3M)),NA())</f>
        <v>1.5979427991233974E-2</v>
      </c>
      <c r="P2706" s="44">
        <f>IFERROR(_xll.qlIndexFixing(ONIndex6M,I2706,TRUE,_xll.ohTrigger(RecalcTrigger,Trigger6M)),NA())</f>
        <v>1.6030736555827652E-2</v>
      </c>
      <c r="Q2706" s="178">
        <f>IFERROR(_xll.qlIndexFixing(ONIndex1Y,I2706,TRUE,_xll.ohTrigger(RecalcTrigger,Trigger1Y)),NA())</f>
        <v>1.6132801358339499E-2</v>
      </c>
    </row>
    <row r="2707" spans="2:17" x14ac:dyDescent="0.2">
      <c r="B2707" s="39" t="s">
        <v>42</v>
      </c>
      <c r="D2707" s="42">
        <f>_xll.qlCalendarAdvance(Calendar,$D2706,B2707,"f",FALSE)</f>
        <v>58383</v>
      </c>
      <c r="E2707" s="172">
        <f>_xll.qlInterestRateIndexValueDate(IndexON,D2707)</f>
        <v>58383</v>
      </c>
      <c r="F2707" s="188">
        <f>IFERROR(_xll.qlIndexFixing(IndexON,D2707,TRUE,_xll.ohTrigger(RecalcTrigger,TriggerON)),NA())</f>
        <v>1.5270503869785346E-2</v>
      </c>
      <c r="H2707" s="42">
        <f>_xll.qlCalendarAdvance(Calendar,$H2706,B2707,"f",FALSE)</f>
        <v>58383</v>
      </c>
      <c r="I2707" s="172">
        <f>_xll.qlInterestRateIndexValueDate(Index1M,$H2707)</f>
        <v>58383</v>
      </c>
      <c r="J2707" s="177">
        <f>IFERROR(_xll.qlIndexFixing(Index1M,$H2707,TRUE,_xll.ohTrigger(RecalcTrigger,Trigger1M)),NA())</f>
        <v>1.5468315243415595E-2</v>
      </c>
      <c r="K2707" s="44">
        <f>IFERROR(_xll.qlIndexFixing(Index3M,H2707,TRUE,_xll.ohTrigger(RecalcTrigger,Trigger3M)),NA())</f>
        <v>1.6023727109751269E-2</v>
      </c>
      <c r="L2707" s="44">
        <f>IFERROR(_xll.qlIndexFixing(Index6M,$H2707,TRUE,_xll.ohTrigger(RecalcTrigger,Trigger6M)),NA())</f>
        <v>1.6118249372071632E-2</v>
      </c>
      <c r="M2707" s="178">
        <f>IFERROR(_xll.qlIndexFixing(Index1Y,$H2707,TRUE,_xll.ohTrigger(RecalcTrigger,Trigger1Y)),NA())</f>
        <v>1.631093641656212E-2</v>
      </c>
      <c r="N2707" s="177">
        <f>IFERROR(_xll.qlIndexFixing(ONIndex1M,I2707,TRUE,_xll.ohTrigger(RecalcTrigger,Trigger1M)),NA())</f>
        <v>1.5455611457955154E-2</v>
      </c>
      <c r="O2707" s="44">
        <f>IFERROR(_xll.qlIndexFixing(ONIndex3M,I2707,TRUE,_xll.ohTrigger(RecalcTrigger,Trigger3M)),NA())</f>
        <v>1.5980995986739632E-2</v>
      </c>
      <c r="P2707" s="44">
        <f>IFERROR(_xll.qlIndexFixing(ONIndex6M,I2707,TRUE,_xll.ohTrigger(RecalcTrigger,Trigger6M)),NA())</f>
        <v>1.6032245381550903E-2</v>
      </c>
      <c r="Q2707" s="178">
        <f>IFERROR(_xll.qlIndexFixing(ONIndex1Y,I2707,TRUE,_xll.ohTrigger(RecalcTrigger,Trigger1Y)),NA())</f>
        <v>1.6134155453340071E-2</v>
      </c>
    </row>
    <row r="2708" spans="2:17" x14ac:dyDescent="0.2">
      <c r="B2708" s="39" t="s">
        <v>42</v>
      </c>
      <c r="D2708" s="42">
        <f>_xll.qlCalendarAdvance(Calendar,$D2707,B2708,"f",FALSE)</f>
        <v>58390</v>
      </c>
      <c r="E2708" s="172">
        <f>_xll.qlInterestRateIndexValueDate(IndexON,D2708)</f>
        <v>58390</v>
      </c>
      <c r="F2708" s="188">
        <f>IFERROR(_xll.qlIndexFixing(IndexON,D2708,TRUE,_xll.ohTrigger(RecalcTrigger,TriggerON)),NA())</f>
        <v>1.5272063959631543E-2</v>
      </c>
      <c r="H2708" s="42">
        <f>_xll.qlCalendarAdvance(Calendar,$H2707,B2708,"f",FALSE)</f>
        <v>58390</v>
      </c>
      <c r="I2708" s="172">
        <f>_xll.qlInterestRateIndexValueDate(Index1M,$H2708)</f>
        <v>58390</v>
      </c>
      <c r="J2708" s="177">
        <f>IFERROR(_xll.qlIndexFixing(Index1M,$H2708,TRUE,_xll.ohTrigger(RecalcTrigger,Trigger1M)),NA())</f>
        <v>1.5469892434367435E-2</v>
      </c>
      <c r="K2708" s="44">
        <f>IFERROR(_xll.qlIndexFixing(Index3M,H2708,TRUE,_xll.ohTrigger(RecalcTrigger,Trigger3M)),NA())</f>
        <v>1.6025448660981198E-2</v>
      </c>
      <c r="L2708" s="44">
        <f>IFERROR(_xll.qlIndexFixing(Index6M,$H2708,TRUE,_xll.ohTrigger(RecalcTrigger,Trigger6M)),NA())</f>
        <v>1.6120058114378784E-2</v>
      </c>
      <c r="M2708" s="178">
        <f>IFERROR(_xll.qlIndexFixing(Index1Y,$H2708,TRUE,_xll.ohTrigger(RecalcTrigger,Trigger1Y)),NA())</f>
        <v>1.6312895236987153E-2</v>
      </c>
      <c r="N2708" s="177">
        <f>IFERROR(_xll.qlIndexFixing(ONIndex1M,I2708,TRUE,_xll.ohTrigger(RecalcTrigger,Trigger1M)),NA())</f>
        <v>1.5457138262093828E-2</v>
      </c>
      <c r="O2708" s="44">
        <f>IFERROR(_xll.qlIndexFixing(ONIndex3M,I2708,TRUE,_xll.ohTrigger(RecalcTrigger,Trigger3M)),NA())</f>
        <v>1.5982583543089346E-2</v>
      </c>
      <c r="P2708" s="44">
        <f>IFERROR(_xll.qlIndexFixing(ONIndex6M,I2708,TRUE,_xll.ohTrigger(RecalcTrigger,Trigger6M)),NA())</f>
        <v>1.6033774709875992E-2</v>
      </c>
      <c r="Q2708" s="178">
        <f>IFERROR(_xll.qlIndexFixing(ONIndex1Y,I2708,TRUE,_xll.ohTrigger(RecalcTrigger,Trigger1Y)),NA())</f>
        <v>1.6135530725166491E-2</v>
      </c>
    </row>
    <row r="2709" spans="2:17" x14ac:dyDescent="0.2">
      <c r="B2709" s="39" t="s">
        <v>42</v>
      </c>
      <c r="D2709" s="42">
        <f>_xll.qlCalendarAdvance(Calendar,$D2708,B2709,"f",FALSE)</f>
        <v>58397</v>
      </c>
      <c r="E2709" s="172">
        <f>_xll.qlInterestRateIndexValueDate(IndexON,D2709)</f>
        <v>58397</v>
      </c>
      <c r="F2709" s="188">
        <f>IFERROR(_xll.qlIndexFixing(IndexON,D2709,TRUE,_xll.ohTrigger(RecalcTrigger,TriggerON)),NA())</f>
        <v>1.5273644600383163E-2</v>
      </c>
      <c r="H2709" s="42">
        <f>_xll.qlCalendarAdvance(Calendar,$H2708,B2709,"f",FALSE)</f>
        <v>58397</v>
      </c>
      <c r="I2709" s="172">
        <f>_xll.qlInterestRateIndexValueDate(Index1M,$H2709)</f>
        <v>58397</v>
      </c>
      <c r="J2709" s="177">
        <f>IFERROR(_xll.qlIndexFixing(Index1M,$H2709,TRUE,_xll.ohTrigger(RecalcTrigger,Trigger1M)),NA())</f>
        <v>1.5471493044293183E-2</v>
      </c>
      <c r="K2709" s="44">
        <f>IFERROR(_xll.qlIndexFixing(Index3M,H2709,TRUE,_xll.ohTrigger(RecalcTrigger,Trigger3M)),NA())</f>
        <v>1.6027189851805741E-2</v>
      </c>
      <c r="L2709" s="44">
        <f>IFERROR(_xll.qlIndexFixing(Index6M,$H2709,TRUE,_xll.ohTrigger(RecalcTrigger,Trigger6M)),NA())</f>
        <v>1.6121887524935239E-2</v>
      </c>
      <c r="M2709" s="178">
        <f>IFERROR(_xll.qlIndexFixing(Index1Y,$H2709,TRUE,_xll.ohTrigger(RecalcTrigger,Trigger1Y)),NA())</f>
        <v>1.6314875583501004E-2</v>
      </c>
      <c r="N2709" s="177">
        <f>IFERROR(_xll.qlIndexFixing(ONIndex1M,I2709,TRUE,_xll.ohTrigger(RecalcTrigger,Trigger1M)),NA())</f>
        <v>1.5458688456351233E-2</v>
      </c>
      <c r="O2709" s="44">
        <f>IFERROR(_xll.qlIndexFixing(ONIndex3M,I2709,TRUE,_xll.ohTrigger(RecalcTrigger,Trigger3M)),NA())</f>
        <v>1.5984190660039976E-2</v>
      </c>
      <c r="P2709" s="44">
        <f>IFERROR(_xll.qlIndexFixing(ONIndex6M,I2709,TRUE,_xll.ohTrigger(RecalcTrigger,Trigger6M)),NA())</f>
        <v>1.6035324541127105E-2</v>
      </c>
      <c r="Q2709" s="178">
        <f>IFERROR(_xll.qlIndexFixing(ONIndex1Y,I2709,TRUE,_xll.ohTrigger(RecalcTrigger,Trigger1Y)),NA())</f>
        <v>1.6136927173899807E-2</v>
      </c>
    </row>
    <row r="2710" spans="2:17" x14ac:dyDescent="0.2">
      <c r="B2710" s="39" t="s">
        <v>42</v>
      </c>
      <c r="D2710" s="42">
        <f>_xll.qlCalendarAdvance(Calendar,$D2709,B2710,"f",FALSE)</f>
        <v>58404</v>
      </c>
      <c r="E2710" s="172">
        <f>_xll.qlInterestRateIndexValueDate(IndexON,D2710)</f>
        <v>58404</v>
      </c>
      <c r="F2710" s="188">
        <f>IFERROR(_xll.qlIndexFixing(IndexON,D2710,TRUE,_xll.ohTrigger(RecalcTrigger,TriggerON)),NA())</f>
        <v>1.527524579212125E-2</v>
      </c>
      <c r="H2710" s="42">
        <f>_xll.qlCalendarAdvance(Calendar,$H2709,B2710,"f",FALSE)</f>
        <v>58404</v>
      </c>
      <c r="I2710" s="172">
        <f>_xll.qlInterestRateIndexValueDate(Index1M,$H2710)</f>
        <v>58404</v>
      </c>
      <c r="J2710" s="177">
        <f>IFERROR(_xll.qlIndexFixing(Index1M,$H2710,TRUE,_xll.ohTrigger(RecalcTrigger,Trigger1M)),NA())</f>
        <v>1.5474901955312164E-2</v>
      </c>
      <c r="K2710" s="44">
        <f>IFERROR(_xll.qlIndexFixing(Index3M,H2710,TRUE,_xll.ohTrigger(RecalcTrigger,Trigger3M)),NA())</f>
        <v>1.6028950682253965E-2</v>
      </c>
      <c r="L2710" s="44">
        <f>IFERROR(_xll.qlIndexFixing(Index6M,$H2710,TRUE,_xll.ohTrigger(RecalcTrigger,Trigger6M)),NA())</f>
        <v>1.6123737603796217E-2</v>
      </c>
      <c r="M2710" s="178">
        <f>IFERROR(_xll.qlIndexFixing(Index1Y,$H2710,TRUE,_xll.ohTrigger(RecalcTrigger,Trigger1Y)),NA())</f>
        <v>1.6316877456229891E-2</v>
      </c>
      <c r="N2710" s="177">
        <f>IFERROR(_xll.qlIndexFixing(ONIndex1M,I2710,TRUE,_xll.ohTrigger(RecalcTrigger,Trigger1M)),NA())</f>
        <v>1.5460262040565276E-2</v>
      </c>
      <c r="O2710" s="44">
        <f>IFERROR(_xll.qlIndexFixing(ONIndex3M,I2710,TRUE,_xll.ohTrigger(RecalcTrigger,Trigger3M)),NA())</f>
        <v>1.5985817337834662E-2</v>
      </c>
      <c r="P2710" s="44">
        <f>IFERROR(_xll.qlIndexFixing(ONIndex6M,I2710,TRUE,_xll.ohTrigger(RecalcTrigger,Trigger6M)),NA())</f>
        <v>1.603689487489901E-2</v>
      </c>
      <c r="Q2710" s="178">
        <f>IFERROR(_xll.qlIndexFixing(ONIndex1Y,I2710,TRUE,_xll.ohTrigger(RecalcTrigger,Trigger1Y)),NA())</f>
        <v>1.6138344799377924E-2</v>
      </c>
    </row>
    <row r="2711" spans="2:17" x14ac:dyDescent="0.2">
      <c r="B2711" s="39" t="s">
        <v>42</v>
      </c>
      <c r="D2711" s="42">
        <f>_xll.qlCalendarAdvance(Calendar,$D2710,B2711,"f",FALSE)</f>
        <v>58411</v>
      </c>
      <c r="E2711" s="172">
        <f>_xll.qlInterestRateIndexValueDate(IndexON,D2711)</f>
        <v>58411</v>
      </c>
      <c r="F2711" s="188">
        <f>IFERROR(_xll.qlIndexFixing(IndexON,D2711,TRUE,_xll.ohTrigger(RecalcTrigger,TriggerON)),NA())</f>
        <v>1.5276867534926852E-2</v>
      </c>
      <c r="H2711" s="42">
        <f>_xll.qlCalendarAdvance(Calendar,$H2710,B2711,"f",FALSE)</f>
        <v>58411</v>
      </c>
      <c r="I2711" s="172">
        <f>_xll.qlInterestRateIndexValueDate(Index1M,$H2711)</f>
        <v>58411</v>
      </c>
      <c r="J2711" s="177">
        <f>IFERROR(_xll.qlIndexFixing(Index1M,$H2711,TRUE,_xll.ohTrigger(RecalcTrigger,Trigger1M)),NA())</f>
        <v>1.5475212216373355E-2</v>
      </c>
      <c r="K2711" s="44">
        <f>IFERROR(_xll.qlIndexFixing(Index3M,H2711,TRUE,_xll.ohTrigger(RecalcTrigger,Trigger3M)),NA())</f>
        <v>1.6030248719267528E-2</v>
      </c>
      <c r="L2711" s="44">
        <f>IFERROR(_xll.qlIndexFixing(Index6M,$H2711,TRUE,_xll.ohTrigger(RecalcTrigger,Trigger6M)),NA())</f>
        <v>1.6126104454263237E-2</v>
      </c>
      <c r="M2711" s="178">
        <f>IFERROR(_xll.qlIndexFixing(Index1Y,$H2711,TRUE,_xll.ohTrigger(RecalcTrigger,Trigger1Y)),NA())</f>
        <v>1.6318900855300699E-2</v>
      </c>
      <c r="N2711" s="177">
        <f>IFERROR(_xll.qlIndexFixing(ONIndex1M,I2711,TRUE,_xll.ohTrigger(RecalcTrigger,Trigger1M)),NA())</f>
        <v>1.5461859014735957E-2</v>
      </c>
      <c r="O2711" s="44">
        <f>IFERROR(_xll.qlIndexFixing(ONIndex3M,I2711,TRUE,_xll.ohTrigger(RecalcTrigger,Trigger3M)),NA())</f>
        <v>1.5987463576149219E-2</v>
      </c>
      <c r="P2711" s="44">
        <f>IFERROR(_xll.qlIndexFixing(ONIndex6M,I2711,TRUE,_xll.ohTrigger(RecalcTrigger,Trigger6M)),NA())</f>
        <v>1.6038485711434847E-2</v>
      </c>
      <c r="Q2711" s="178">
        <f>IFERROR(_xll.qlIndexFixing(ONIndex1Y,I2711,TRUE,_xll.ohTrigger(RecalcTrigger,Trigger1Y)),NA())</f>
        <v>1.6139783601762936E-2</v>
      </c>
    </row>
    <row r="2712" spans="2:17" x14ac:dyDescent="0.2">
      <c r="B2712" s="39" t="s">
        <v>42</v>
      </c>
      <c r="D2712" s="42">
        <f>_xll.qlCalendarAdvance(Calendar,$D2711,B2712,"f",FALSE)</f>
        <v>58418</v>
      </c>
      <c r="E2712" s="172">
        <f>_xll.qlInterestRateIndexValueDate(IndexON,D2712)</f>
        <v>58418</v>
      </c>
      <c r="F2712" s="188">
        <f>IFERROR(_xll.qlIndexFixing(IndexON,D2712,TRUE,_xll.ohTrigger(RecalcTrigger,TriggerON)),NA())</f>
        <v>1.527850982855683E-2</v>
      </c>
      <c r="H2712" s="42">
        <f>_xll.qlCalendarAdvance(Calendar,$H2711,B2712,"f",FALSE)</f>
        <v>58418</v>
      </c>
      <c r="I2712" s="172">
        <f>_xll.qlInterestRateIndexValueDate(Index1M,$H2712)</f>
        <v>58418</v>
      </c>
      <c r="J2712" s="177">
        <f>IFERROR(_xll.qlIndexFixing(Index1M,$H2712,TRUE,_xll.ohTrigger(RecalcTrigger,Trigger1M)),NA())</f>
        <v>1.5476884826933303E-2</v>
      </c>
      <c r="K2712" s="44">
        <f>IFERROR(_xll.qlIndexFixing(Index3M,H2712,TRUE,_xll.ohTrigger(RecalcTrigger,Trigger3M)),NA())</f>
        <v>1.6032047347357754E-2</v>
      </c>
      <c r="L2712" s="44">
        <f>IFERROR(_xll.qlIndexFixing(Index6M,$H2712,TRUE,_xll.ohTrigger(RecalcTrigger,Trigger6M)),NA())</f>
        <v>1.6127997429529611E-2</v>
      </c>
      <c r="M2712" s="178">
        <f>IFERROR(_xll.qlIndexFixing(Index1Y,$H2712,TRUE,_xll.ohTrigger(RecalcTrigger,Trigger1Y)),NA())</f>
        <v>1.632094578084297E-2</v>
      </c>
      <c r="N2712" s="177">
        <f>IFERROR(_xll.qlIndexFixing(ONIndex1M,I2712,TRUE,_xll.ohTrigger(RecalcTrigger,Trigger1M)),NA())</f>
        <v>1.5463479378944323E-2</v>
      </c>
      <c r="O2712" s="44">
        <f>IFERROR(_xll.qlIndexFixing(ONIndex3M,I2712,TRUE,_xll.ohTrigger(RecalcTrigger,Trigger3M)),NA())</f>
        <v>1.5989129375307831E-2</v>
      </c>
      <c r="P2712" s="44">
        <f>IFERROR(_xll.qlIndexFixing(ONIndex6M,I2712,TRUE,_xll.ohTrigger(RecalcTrigger,Trigger6M)),NA())</f>
        <v>1.6040097050734614E-2</v>
      </c>
      <c r="Q2712" s="178">
        <f>IFERROR(_xll.qlIndexFixing(ONIndex1Y,I2712,TRUE,_xll.ohTrigger(RecalcTrigger,Trigger1Y)),NA())</f>
        <v>1.6141243580811704E-2</v>
      </c>
    </row>
    <row r="2713" spans="2:17" x14ac:dyDescent="0.2">
      <c r="B2713" s="39" t="s">
        <v>42</v>
      </c>
      <c r="D2713" s="42">
        <f>_xll.qlCalendarAdvance(Calendar,$D2712,B2713,"f",FALSE)</f>
        <v>58425</v>
      </c>
      <c r="E2713" s="172">
        <f>_xll.qlInterestRateIndexValueDate(IndexON,D2713)</f>
        <v>58425</v>
      </c>
      <c r="F2713" s="188">
        <f>IFERROR(_xll.qlIndexFixing(IndexON,D2713,TRUE,_xll.ohTrigger(RecalcTrigger,TriggerON)),NA())</f>
        <v>1.5280172673254322E-2</v>
      </c>
      <c r="H2713" s="42">
        <f>_xll.qlCalendarAdvance(Calendar,$H2712,B2713,"f",FALSE)</f>
        <v>58425</v>
      </c>
      <c r="I2713" s="172">
        <f>_xll.qlInterestRateIndexValueDate(Index1M,$H2713)</f>
        <v>58425</v>
      </c>
      <c r="J2713" s="177">
        <f>IFERROR(_xll.qlIndexFixing(Index1M,$H2713,TRUE,_xll.ohTrigger(RecalcTrigger,Trigger1M)),NA())</f>
        <v>1.54785808575076E-2</v>
      </c>
      <c r="K2713" s="44">
        <f>IFERROR(_xll.qlIndexFixing(Index3M,H2713,TRUE,_xll.ohTrigger(RecalcTrigger,Trigger3M)),NA())</f>
        <v>1.6033865614277262E-2</v>
      </c>
      <c r="L2713" s="44">
        <f>IFERROR(_xll.qlIndexFixing(Index6M,$H2713,TRUE,_xll.ohTrigger(RecalcTrigger,Trigger6M)),NA())</f>
        <v>1.6129911074195941E-2</v>
      </c>
      <c r="M2713" s="178">
        <f>IFERROR(_xll.qlIndexFixing(Index1Y,$H2713,TRUE,_xll.ohTrigger(RecalcTrigger,Trigger1Y)),NA())</f>
        <v>1.6323012232986905E-2</v>
      </c>
      <c r="N2713" s="177">
        <f>IFERROR(_xll.qlIndexFixing(ONIndex1M,I2713,TRUE,_xll.ohTrigger(RecalcTrigger,Trigger1M)),NA())</f>
        <v>1.5465123133352465E-2</v>
      </c>
      <c r="O2713" s="44">
        <f>IFERROR(_xll.qlIndexFixing(ONIndex3M,I2713,TRUE,_xll.ohTrigger(RecalcTrigger,Trigger3M)),NA())</f>
        <v>1.599081473506736E-2</v>
      </c>
      <c r="P2713" s="44">
        <f>IFERROR(_xll.qlIndexFixing(ONIndex6M,I2713,TRUE,_xll.ohTrigger(RecalcTrigger,Trigger6M)),NA())</f>
        <v>1.6041728892879359E-2</v>
      </c>
      <c r="Q2713" s="178">
        <f>IFERROR(_xll.qlIndexFixing(ONIndex1Y,I2713,TRUE,_xll.ohTrigger(RecalcTrigger,Trigger1Y)),NA())</f>
        <v>1.6142724736848413E-2</v>
      </c>
    </row>
    <row r="2714" spans="2:17" x14ac:dyDescent="0.2">
      <c r="B2714" s="39" t="s">
        <v>42</v>
      </c>
      <c r="D2714" s="42">
        <f>_xll.qlCalendarAdvance(Calendar,$D2713,B2714,"f",FALSE)</f>
        <v>58432</v>
      </c>
      <c r="E2714" s="172">
        <f>_xll.qlInterestRateIndexValueDate(IndexON,D2714)</f>
        <v>58432</v>
      </c>
      <c r="F2714" s="188">
        <f>IFERROR(_xll.qlIndexFixing(IndexON,D2714,TRUE,_xll.ohTrigger(RecalcTrigger,TriggerON)),NA())</f>
        <v>1.5281856068857236E-2</v>
      </c>
      <c r="H2714" s="42">
        <f>_xll.qlCalendarAdvance(Calendar,$H2713,B2714,"f",FALSE)</f>
        <v>58432</v>
      </c>
      <c r="I2714" s="172">
        <f>_xll.qlInterestRateIndexValueDate(Index1M,$H2714)</f>
        <v>58432</v>
      </c>
      <c r="J2714" s="177">
        <f>IFERROR(_xll.qlIndexFixing(Index1M,$H2714,TRUE,_xll.ohTrigger(RecalcTrigger,Trigger1M)),NA())</f>
        <v>1.5480300308098865E-2</v>
      </c>
      <c r="K2714" s="44">
        <f>IFERROR(_xll.qlIndexFixing(Index3M,H2714,TRUE,_xll.ohTrigger(RecalcTrigger,Trigger3M)),NA())</f>
        <v>1.6035703520051878E-2</v>
      </c>
      <c r="L2714" s="44">
        <f>IFERROR(_xll.qlIndexFixing(Index6M,$H2714,TRUE,_xll.ohTrigger(RecalcTrigger,Trigger6M)),NA())</f>
        <v>1.6131845388322016E-2</v>
      </c>
      <c r="M2714" s="178">
        <f>IFERROR(_xll.qlIndexFixing(Index1Y,$H2714,TRUE,_xll.ohTrigger(RecalcTrigger,Trigger1Y)),NA())</f>
        <v>1.6325100211864264E-2</v>
      </c>
      <c r="N2714" s="177">
        <f>IFERROR(_xll.qlIndexFixing(ONIndex1M,I2714,TRUE,_xll.ohTrigger(RecalcTrigger,Trigger1M)),NA())</f>
        <v>1.54667902776362E-2</v>
      </c>
      <c r="O2714" s="44">
        <f>IFERROR(_xll.qlIndexFixing(ONIndex3M,I2714,TRUE,_xll.ohTrigger(RecalcTrigger,Trigger3M)),NA())</f>
        <v>1.5992519655670945E-2</v>
      </c>
      <c r="P2714" s="44">
        <f>IFERROR(_xll.qlIndexFixing(ONIndex6M,I2714,TRUE,_xll.ohTrigger(RecalcTrigger,Trigger6M)),NA())</f>
        <v>1.6043381237544896E-2</v>
      </c>
      <c r="Q2714" s="178">
        <f>IFERROR(_xll.qlIndexFixing(ONIndex1Y,I2714,TRUE,_xll.ohTrigger(RecalcTrigger,Trigger1Y)),NA())</f>
        <v>1.6144227069629924E-2</v>
      </c>
    </row>
    <row r="2715" spans="2:17" x14ac:dyDescent="0.2">
      <c r="B2715" s="39" t="s">
        <v>42</v>
      </c>
      <c r="D2715" s="42">
        <f>_xll.qlCalendarAdvance(Calendar,$D2714,B2715,"f",FALSE)</f>
        <v>58439</v>
      </c>
      <c r="E2715" s="172">
        <f>_xll.qlInterestRateIndexValueDate(IndexON,D2715)</f>
        <v>58439</v>
      </c>
      <c r="F2715" s="188">
        <f>IFERROR(_xll.qlIndexFixing(IndexON,D2715,TRUE,_xll.ohTrigger(RecalcTrigger,TriggerON)),NA())</f>
        <v>1.5283560015446618E-2</v>
      </c>
      <c r="H2715" s="42">
        <f>_xll.qlCalendarAdvance(Calendar,$H2714,B2715,"f",FALSE)</f>
        <v>58439</v>
      </c>
      <c r="I2715" s="172">
        <f>_xll.qlInterestRateIndexValueDate(Index1M,$H2715)</f>
        <v>58439</v>
      </c>
      <c r="J2715" s="177">
        <f>IFERROR(_xll.qlIndexFixing(Index1M,$H2715,TRUE,_xll.ohTrigger(RecalcTrigger,Trigger1M)),NA())</f>
        <v>1.5482043178728009E-2</v>
      </c>
      <c r="K2715" s="44">
        <f>IFERROR(_xll.qlIndexFixing(Index3M,H2715,TRUE,_xll.ohTrigger(RecalcTrigger,Trigger3M)),NA())</f>
        <v>1.6037561064707433E-2</v>
      </c>
      <c r="L2715" s="44">
        <f>IFERROR(_xll.qlIndexFixing(Index6M,$H2715,TRUE,_xll.ohTrigger(RecalcTrigger,Trigger6M)),NA())</f>
        <v>1.613380037196718E-2</v>
      </c>
      <c r="M2715" s="178">
        <f>IFERROR(_xll.qlIndexFixing(Index1Y,$H2715,TRUE,_xll.ohTrigger(RecalcTrigger,Trigger1Y)),NA())</f>
        <v>1.6327209717607687E-2</v>
      </c>
      <c r="N2715" s="177">
        <f>IFERROR(_xll.qlIndexFixing(ONIndex1M,I2715,TRUE,_xll.ohTrigger(RecalcTrigger,Trigger1M)),NA())</f>
        <v>1.5468480811876573E-2</v>
      </c>
      <c r="O2715" s="44">
        <f>IFERROR(_xll.qlIndexFixing(ONIndex3M,I2715,TRUE,_xll.ohTrigger(RecalcTrigger,Trigger3M)),NA())</f>
        <v>1.59942441367944E-2</v>
      </c>
      <c r="P2715" s="44">
        <f>IFERROR(_xll.qlIndexFixing(ONIndex6M,I2715,TRUE,_xll.ohTrigger(RecalcTrigger,Trigger6M)),NA())</f>
        <v>1.604505408505541E-2</v>
      </c>
      <c r="Q2715" s="178">
        <f>IFERROR(_xll.qlIndexFixing(ONIndex1Y,I2715,TRUE,_xll.ohTrigger(RecalcTrigger,Trigger1Y)),NA())</f>
        <v>1.6145750579156237E-2</v>
      </c>
    </row>
    <row r="2716" spans="2:17" x14ac:dyDescent="0.2">
      <c r="B2716" s="39" t="s">
        <v>42</v>
      </c>
      <c r="D2716" s="42">
        <f>_xll.qlCalendarAdvance(Calendar,$D2715,B2716,"f",FALSE)</f>
        <v>58446</v>
      </c>
      <c r="E2716" s="172">
        <f>_xll.qlInterestRateIndexValueDate(IndexON,D2716)</f>
        <v>58446</v>
      </c>
      <c r="F2716" s="188">
        <f>IFERROR(_xll.qlIndexFixing(IndexON,D2716,TRUE,_xll.ohTrigger(RecalcTrigger,TriggerON)),NA())</f>
        <v>1.5285284513022468E-2</v>
      </c>
      <c r="H2716" s="42">
        <f>_xll.qlCalendarAdvance(Calendar,$H2715,B2716,"f",FALSE)</f>
        <v>58446</v>
      </c>
      <c r="I2716" s="172">
        <f>_xll.qlInterestRateIndexValueDate(Index1M,$H2716)</f>
        <v>58446</v>
      </c>
      <c r="J2716" s="177">
        <f>IFERROR(_xll.qlIndexFixing(Index1M,$H2716,TRUE,_xll.ohTrigger(RecalcTrigger,Trigger1M)),NA())</f>
        <v>1.5483809469397647E-2</v>
      </c>
      <c r="K2716" s="44">
        <f>IFERROR(_xll.qlIndexFixing(Index3M,H2716,TRUE,_xll.ohTrigger(RecalcTrigger,Trigger3M)),NA())</f>
        <v>1.6039438248275095E-2</v>
      </c>
      <c r="L2716" s="44">
        <f>IFERROR(_xll.qlIndexFixing(Index6M,$H2716,TRUE,_xll.ohTrigger(RecalcTrigger,Trigger6M)),NA())</f>
        <v>1.613527211458464E-2</v>
      </c>
      <c r="M2716" s="178">
        <f>IFERROR(_xll.qlIndexFixing(Index1Y,$H2716,TRUE,_xll.ohTrigger(RecalcTrigger,Trigger1Y)),NA())</f>
        <v>1.6329340750351584E-2</v>
      </c>
      <c r="N2716" s="177">
        <f>IFERROR(_xll.qlIndexFixing(ONIndex1M,I2716,TRUE,_xll.ohTrigger(RecalcTrigger,Trigger1M)),NA())</f>
        <v>1.5470194736316722E-2</v>
      </c>
      <c r="O2716" s="44">
        <f>IFERROR(_xll.qlIndexFixing(ONIndex3M,I2716,TRUE,_xll.ohTrigger(RecalcTrigger,Trigger3M)),NA())</f>
        <v>1.5995988178761911E-2</v>
      </c>
      <c r="P2716" s="44">
        <f>IFERROR(_xll.qlIndexFixing(ONIndex6M,I2716,TRUE,_xll.ohTrigger(RecalcTrigger,Trigger6M)),NA())</f>
        <v>1.6046747435410902E-2</v>
      </c>
      <c r="Q2716" s="178">
        <f>IFERROR(_xll.qlIndexFixing(ONIndex1Y,I2716,TRUE,_xll.ohTrigger(RecalcTrigger,Trigger1Y)),NA())</f>
        <v>1.6147295265670492E-2</v>
      </c>
    </row>
    <row r="2717" spans="2:17" x14ac:dyDescent="0.2">
      <c r="B2717" s="39" t="s">
        <v>42</v>
      </c>
      <c r="D2717" s="42">
        <f>_xll.qlCalendarAdvance(Calendar,$D2716,B2717,"f",FALSE)</f>
        <v>58453</v>
      </c>
      <c r="E2717" s="172">
        <f>_xll.qlInterestRateIndexValueDate(IndexON,D2717)</f>
        <v>58453</v>
      </c>
      <c r="F2717" s="188">
        <f>IFERROR(_xll.qlIndexFixing(IndexON,D2717,TRUE,_xll.ohTrigger(RecalcTrigger,TriggerON)),NA())</f>
        <v>1.5287029561665832E-2</v>
      </c>
      <c r="H2717" s="42">
        <f>_xll.qlCalendarAdvance(Calendar,$H2716,B2717,"f",FALSE)</f>
        <v>58453</v>
      </c>
      <c r="I2717" s="172">
        <f>_xll.qlInterestRateIndexValueDate(Index1M,$H2717)</f>
        <v>58453</v>
      </c>
      <c r="J2717" s="177">
        <f>IFERROR(_xll.qlIndexFixing(Index1M,$H2717,TRUE,_xll.ohTrigger(RecalcTrigger,Trigger1M)),NA())</f>
        <v>1.5485599180120853E-2</v>
      </c>
      <c r="K2717" s="44">
        <f>IFERROR(_xll.qlIndexFixing(Index3M,H2717,TRUE,_xll.ohTrigger(RecalcTrigger,Trigger3M)),NA())</f>
        <v>1.6041335070777128E-2</v>
      </c>
      <c r="L2717" s="44">
        <f>IFERROR(_xll.qlIndexFixing(Index6M,$H2717,TRUE,_xll.ohTrigger(RecalcTrigger,Trigger6M)),NA())</f>
        <v>1.6137266873203542E-2</v>
      </c>
      <c r="M2717" s="178">
        <f>IFERROR(_xll.qlIndexFixing(Index1Y,$H2717,TRUE,_xll.ohTrigger(RecalcTrigger,Trigger1Y)),NA())</f>
        <v>1.6331493310232145E-2</v>
      </c>
      <c r="N2717" s="177">
        <f>IFERROR(_xll.qlIndexFixing(ONIndex1M,I2717,TRUE,_xll.ohTrigger(RecalcTrigger,Trigger1M)),NA())</f>
        <v>1.5471932050632464E-2</v>
      </c>
      <c r="O2717" s="44">
        <f>IFERROR(_xll.qlIndexFixing(ONIndex3M,I2717,TRUE,_xll.ohTrigger(RecalcTrigger,Trigger3M)),NA())</f>
        <v>1.5997751781330338E-2</v>
      </c>
      <c r="P2717" s="44">
        <f>IFERROR(_xll.qlIndexFixing(ONIndex6M,I2717,TRUE,_xll.ohTrigger(RecalcTrigger,Trigger6M)),NA())</f>
        <v>1.6048461288287186E-2</v>
      </c>
      <c r="Q2717" s="178">
        <f>IFERROR(_xll.qlIndexFixing(ONIndex1Y,I2717,TRUE,_xll.ohTrigger(RecalcTrigger,Trigger1Y)),NA())</f>
        <v>1.6148861128848502E-2</v>
      </c>
    </row>
    <row r="2718" spans="2:17" x14ac:dyDescent="0.2">
      <c r="B2718" s="39" t="s">
        <v>42</v>
      </c>
      <c r="D2718" s="42">
        <f>_xll.qlCalendarAdvance(Calendar,$D2717,B2718,"f",FALSE)</f>
        <v>58460</v>
      </c>
      <c r="E2718" s="172">
        <f>_xll.qlInterestRateIndexValueDate(IndexON,D2718)</f>
        <v>58460</v>
      </c>
      <c r="F2718" s="188">
        <f>IFERROR(_xll.qlIndexFixing(IndexON,D2718,TRUE,_xll.ohTrigger(RecalcTrigger,TriggerON)),NA())</f>
        <v>1.5288795161133573E-2</v>
      </c>
      <c r="H2718" s="42">
        <f>_xll.qlCalendarAdvance(Calendar,$H2717,B2718,"f",FALSE)</f>
        <v>58460</v>
      </c>
      <c r="I2718" s="172">
        <f>_xll.qlInterestRateIndexValueDate(Index1M,$H2718)</f>
        <v>58460</v>
      </c>
      <c r="J2718" s="177">
        <f>IFERROR(_xll.qlIndexFixing(Index1M,$H2718,TRUE,_xll.ohTrigger(RecalcTrigger,Trigger1M)),NA())</f>
        <v>1.5487412310905469E-2</v>
      </c>
      <c r="K2718" s="44">
        <f>IFERROR(_xll.qlIndexFixing(Index3M,H2718,TRUE,_xll.ohTrigger(RecalcTrigger,Trigger3M)),NA())</f>
        <v>1.6043251532244708E-2</v>
      </c>
      <c r="L2718" s="44">
        <f>IFERROR(_xll.qlIndexFixing(Index6M,$H2718,TRUE,_xll.ohTrigger(RecalcTrigger,Trigger6M)),NA())</f>
        <v>1.6139282300598547E-2</v>
      </c>
      <c r="M2718" s="178">
        <f>IFERROR(_xll.qlIndexFixing(Index1Y,$H2718,TRUE,_xll.ohTrigger(RecalcTrigger,Trigger1Y)),NA())</f>
        <v>1.6333667397385773E-2</v>
      </c>
      <c r="N2718" s="177">
        <f>IFERROR(_xll.qlIndexFixing(ONIndex1M,I2718,TRUE,_xll.ohTrigger(RecalcTrigger,Trigger1M)),NA())</f>
        <v>1.5473692755066937E-2</v>
      </c>
      <c r="O2718" s="44">
        <f>IFERROR(_xll.qlIndexFixing(ONIndex3M,I2718,TRUE,_xll.ohTrigger(RecalcTrigger,Trigger3M)),NA())</f>
        <v>1.5999534944661775E-2</v>
      </c>
      <c r="P2718" s="44">
        <f>IFERROR(_xll.qlIndexFixing(ONIndex6M,I2718,TRUE,_xll.ohTrigger(RecalcTrigger,Trigger6M)),NA())</f>
        <v>1.6050195643846354E-2</v>
      </c>
      <c r="Q2718" s="178">
        <f>IFERROR(_xll.qlIndexFixing(ONIndex1Y,I2718,TRUE,_xll.ohTrigger(RecalcTrigger,Trigger1Y)),NA())</f>
        <v>1.615044816885236E-2</v>
      </c>
    </row>
    <row r="2719" spans="2:17" x14ac:dyDescent="0.2">
      <c r="B2719" s="39" t="s">
        <v>42</v>
      </c>
      <c r="D2719" s="42">
        <f>_xll.qlCalendarAdvance(Calendar,$D2718,B2719,"f",FALSE)</f>
        <v>58467</v>
      </c>
      <c r="E2719" s="172">
        <f>_xll.qlInterestRateIndexValueDate(IndexON,D2719)</f>
        <v>58467</v>
      </c>
      <c r="F2719" s="188">
        <f>IFERROR(_xll.qlIndexFixing(IndexON,D2719,TRUE,_xll.ohTrigger(RecalcTrigger,TriggerON)),NA())</f>
        <v>1.5290581311587781E-2</v>
      </c>
      <c r="H2719" s="42">
        <f>_xll.qlCalendarAdvance(Calendar,$H2718,B2719,"f",FALSE)</f>
        <v>58467</v>
      </c>
      <c r="I2719" s="172">
        <f>_xll.qlInterestRateIndexValueDate(Index1M,$H2719)</f>
        <v>58467</v>
      </c>
      <c r="J2719" s="177">
        <f>IFERROR(_xll.qlIndexFixing(Index1M,$H2719,TRUE,_xll.ohTrigger(RecalcTrigger,Trigger1M)),NA())</f>
        <v>1.5489248861772409E-2</v>
      </c>
      <c r="K2719" s="44">
        <f>IFERROR(_xll.qlIndexFixing(Index3M,H2719,TRUE,_xll.ohTrigger(RecalcTrigger,Trigger3M)),NA())</f>
        <v>1.6045187632705443E-2</v>
      </c>
      <c r="L2719" s="44">
        <f>IFERROR(_xll.qlIndexFixing(Index6M,$H2719,TRUE,_xll.ohTrigger(RecalcTrigger,Trigger6M)),NA())</f>
        <v>1.6141318396832E-2</v>
      </c>
      <c r="M2719" s="178">
        <f>IFERROR(_xll.qlIndexFixing(Index1Y,$H2719,TRUE,_xll.ohTrigger(RecalcTrigger,Trigger1Y)),NA())</f>
        <v>1.6335863011951751E-2</v>
      </c>
      <c r="N2719" s="177">
        <f>IFERROR(_xll.qlIndexFixing(ONIndex1M,I2719,TRUE,_xll.ohTrigger(RecalcTrigger,Trigger1M)),NA())</f>
        <v>1.5475476849539094E-2</v>
      </c>
      <c r="O2719" s="44">
        <f>IFERROR(_xll.qlIndexFixing(ONIndex3M,I2719,TRUE,_xll.ohTrigger(RecalcTrigger,Trigger3M)),NA())</f>
        <v>1.6001337668675175E-2</v>
      </c>
      <c r="P2719" s="44">
        <f>IFERROR(_xll.qlIndexFixing(ONIndex6M,I2719,TRUE,_xll.ohTrigger(RecalcTrigger,Trigger6M)),NA())</f>
        <v>1.6051950502331547E-2</v>
      </c>
      <c r="Q2719" s="178">
        <f>IFERROR(_xll.qlIndexFixing(ONIndex1Y,I2719,TRUE,_xll.ohTrigger(RecalcTrigger,Trigger1Y)),NA())</f>
        <v>1.6152056385763114E-2</v>
      </c>
    </row>
    <row r="2720" spans="2:17" x14ac:dyDescent="0.2">
      <c r="B2720" s="39" t="s">
        <v>42</v>
      </c>
      <c r="D2720" s="42">
        <f>_xll.qlCalendarAdvance(Calendar,$D2719,B2720,"f",FALSE)</f>
        <v>58474</v>
      </c>
      <c r="E2720" s="172">
        <f>_xll.qlInterestRateIndexValueDate(IndexON,D2720)</f>
        <v>58474</v>
      </c>
      <c r="F2720" s="188">
        <f>IFERROR(_xll.qlIndexFixing(IndexON,D2720,TRUE,_xll.ohTrigger(RecalcTrigger,TriggerON)),NA())</f>
        <v>1.5292388013109504E-2</v>
      </c>
      <c r="H2720" s="42">
        <f>_xll.qlCalendarAdvance(Calendar,$H2719,B2720,"f",FALSE)</f>
        <v>58474</v>
      </c>
      <c r="I2720" s="172">
        <f>_xll.qlInterestRateIndexValueDate(Index1M,$H2720)</f>
        <v>58474</v>
      </c>
      <c r="J2720" s="177">
        <f>IFERROR(_xll.qlIndexFixing(Index1M,$H2720,TRUE,_xll.ohTrigger(RecalcTrigger,Trigger1M)),NA())</f>
        <v>1.5490182164265813E-2</v>
      </c>
      <c r="K2720" s="44">
        <f>IFERROR(_xll.qlIndexFixing(Index3M,H2720,TRUE,_xll.ohTrigger(RecalcTrigger,Trigger3M)),NA())</f>
        <v>1.6047143372186941E-2</v>
      </c>
      <c r="L2720" s="44">
        <f>IFERROR(_xll.qlIndexFixing(Index6M,$H2720,TRUE,_xll.ohTrigger(RecalcTrigger,Trigger6M)),NA())</f>
        <v>1.6143375161966688E-2</v>
      </c>
      <c r="M2720" s="178">
        <f>IFERROR(_xll.qlIndexFixing(Index1Y,$H2720,TRUE,_xll.ohTrigger(RecalcTrigger,Trigger1Y)),NA())</f>
        <v>1.6338080154069585E-2</v>
      </c>
      <c r="N2720" s="177">
        <f>IFERROR(_xll.qlIndexFixing(ONIndex1M,I2720,TRUE,_xll.ohTrigger(RecalcTrigger,Trigger1M)),NA())</f>
        <v>1.5477284333967889E-2</v>
      </c>
      <c r="O2720" s="44">
        <f>IFERROR(_xll.qlIndexFixing(ONIndex3M,I2720,TRUE,_xll.ohTrigger(RecalcTrigger,Trigger3M)),NA())</f>
        <v>1.6003159953370538E-2</v>
      </c>
      <c r="P2720" s="44">
        <f>IFERROR(_xll.qlIndexFixing(ONIndex6M,I2720,TRUE,_xll.ohTrigger(RecalcTrigger,Trigger6M)),NA())</f>
        <v>1.6053725863499624E-2</v>
      </c>
      <c r="Q2720" s="178">
        <f>IFERROR(_xll.qlIndexFixing(ONIndex1Y,I2720,TRUE,_xll.ohTrigger(RecalcTrigger,Trigger1Y)),NA())</f>
        <v>1.6153685779418669E-2</v>
      </c>
    </row>
    <row r="2721" spans="2:17" x14ac:dyDescent="0.2">
      <c r="B2721" s="39" t="s">
        <v>42</v>
      </c>
      <c r="D2721" s="42">
        <f>_xll.qlCalendarAdvance(Calendar,$D2720,B2721,"f",FALSE)</f>
        <v>58481</v>
      </c>
      <c r="E2721" s="172">
        <f>_xll.qlInterestRateIndexValueDate(IndexON,D2721)</f>
        <v>58481</v>
      </c>
      <c r="F2721" s="188">
        <f>IFERROR(_xll.qlIndexFixing(IndexON,D2721,TRUE,_xll.ohTrigger(RecalcTrigger,TriggerON)),NA())</f>
        <v>1.5294215265617694E-2</v>
      </c>
      <c r="H2721" s="42">
        <f>_xll.qlCalendarAdvance(Calendar,$H2720,B2721,"f",FALSE)</f>
        <v>58481</v>
      </c>
      <c r="I2721" s="172">
        <f>_xll.qlInterestRateIndexValueDate(Index1M,$H2721)</f>
        <v>58481</v>
      </c>
      <c r="J2721" s="177">
        <f>IFERROR(_xll.qlIndexFixing(Index1M,$H2721,TRUE,_xll.ohTrigger(RecalcTrigger,Trigger1M)),NA())</f>
        <v>1.5492062050103996E-2</v>
      </c>
      <c r="K2721" s="44">
        <f>IFERROR(_xll.qlIndexFixing(Index3M,H2721,TRUE,_xll.ohTrigger(RecalcTrigger,Trigger3M)),NA())</f>
        <v>1.6048621618214645E-2</v>
      </c>
      <c r="L2721" s="44">
        <f>IFERROR(_xll.qlIndexFixing(Index6M,$H2721,TRUE,_xll.ohTrigger(RecalcTrigger,Trigger6M)),NA())</f>
        <v>1.6145452596064959E-2</v>
      </c>
      <c r="M2721" s="178">
        <f>IFERROR(_xll.qlIndexFixing(Index1Y,$H2721,TRUE,_xll.ohTrigger(RecalcTrigger,Trigger1Y)),NA())</f>
        <v>1.6340318823880557E-2</v>
      </c>
      <c r="N2721" s="177">
        <f>IFERROR(_xll.qlIndexFixing(ONIndex1M,I2721,TRUE,_xll.ohTrigger(RecalcTrigger,Trigger1M)),NA())</f>
        <v>1.5479115208515415E-2</v>
      </c>
      <c r="O2721" s="44">
        <f>IFERROR(_xll.qlIndexFixing(ONIndex3M,I2721,TRUE,_xll.ohTrigger(RecalcTrigger,Trigger3M)),NA())</f>
        <v>1.6005001798828911E-2</v>
      </c>
      <c r="P2721" s="44">
        <f>IFERROR(_xll.qlIndexFixing(ONIndex6M,I2721,TRUE,_xll.ohTrigger(RecalcTrigger,Trigger6M)),NA())</f>
        <v>1.6055521727431632E-2</v>
      </c>
      <c r="Q2721" s="178">
        <f>IFERROR(_xll.qlIndexFixing(ONIndex1Y,I2721,TRUE,_xll.ohTrigger(RecalcTrigger,Trigger1Y)),NA())</f>
        <v>1.615533634998112E-2</v>
      </c>
    </row>
    <row r="2722" spans="2:17" x14ac:dyDescent="0.2">
      <c r="B2722" s="39" t="s">
        <v>42</v>
      </c>
      <c r="D2722" s="42">
        <f>_xll.qlCalendarAdvance(Calendar,$D2721,B2722,"f",FALSE)</f>
        <v>58488</v>
      </c>
      <c r="E2722" s="172">
        <f>_xll.qlInterestRateIndexValueDate(IndexON,D2722)</f>
        <v>58488</v>
      </c>
      <c r="F2722" s="188">
        <f>IFERROR(_xll.qlIndexFixing(IndexON,D2722,TRUE,_xll.ohTrigger(RecalcTrigger,TriggerON)),NA())</f>
        <v>1.5296063069031307E-2</v>
      </c>
      <c r="H2722" s="42">
        <f>_xll.qlCalendarAdvance(Calendar,$H2721,B2722,"f",FALSE)</f>
        <v>58488</v>
      </c>
      <c r="I2722" s="172">
        <f>_xll.qlInterestRateIndexValueDate(Index1M,$H2722)</f>
        <v>58488</v>
      </c>
      <c r="J2722" s="177">
        <f>IFERROR(_xll.qlIndexFixing(Index1M,$H2722,TRUE,_xll.ohTrigger(RecalcTrigger,Trigger1M)),NA())</f>
        <v>1.5493965354038646E-2</v>
      </c>
      <c r="K2722" s="44">
        <f>IFERROR(_xll.qlIndexFixing(Index3M,H2722,TRUE,_xll.ohTrigger(RecalcTrigger,Trigger3M)),NA())</f>
        <v>1.6050615145543574E-2</v>
      </c>
      <c r="L2722" s="44">
        <f>IFERROR(_xll.qlIndexFixing(Index6M,$H2722,TRUE,_xll.ohTrigger(RecalcTrigger,Trigger6M)),NA())</f>
        <v>1.6147550699190039E-2</v>
      </c>
      <c r="M2722" s="178">
        <f>IFERROR(_xll.qlIndexFixing(Index1Y,$H2722,TRUE,_xll.ohTrigger(RecalcTrigger,Trigger1Y)),NA())</f>
        <v>1.6342579021527266E-2</v>
      </c>
      <c r="N2722" s="177">
        <f>IFERROR(_xll.qlIndexFixing(ONIndex1M,I2722,TRUE,_xll.ohTrigger(RecalcTrigger,Trigger1M)),NA())</f>
        <v>1.5480969473019579E-2</v>
      </c>
      <c r="O2722" s="44">
        <f>IFERROR(_xll.qlIndexFixing(ONIndex3M,I2722,TRUE,_xll.ohTrigger(RecalcTrigger,Trigger3M)),NA())</f>
        <v>1.6006863204969246E-2</v>
      </c>
      <c r="P2722" s="44">
        <f>IFERROR(_xll.qlIndexFixing(ONIndex6M,I2722,TRUE,_xll.ohTrigger(RecalcTrigger,Trigger6M)),NA())</f>
        <v>1.6057338093965479E-2</v>
      </c>
      <c r="Q2722" s="178">
        <f>IFERROR(_xll.qlIndexFixing(ONIndex1Y,I2722,TRUE,_xll.ohTrigger(RecalcTrigger,Trigger1Y)),NA())</f>
        <v>1.6157008097288372E-2</v>
      </c>
    </row>
    <row r="2723" spans="2:17" x14ac:dyDescent="0.2">
      <c r="B2723" s="39" t="s">
        <v>42</v>
      </c>
      <c r="D2723" s="42">
        <f>_xll.qlCalendarAdvance(Calendar,$D2722,B2723,"f",FALSE)</f>
        <v>58495</v>
      </c>
      <c r="E2723" s="172">
        <f>_xll.qlInterestRateIndexValueDate(IndexON,D2723)</f>
        <v>58495</v>
      </c>
      <c r="F2723" s="188">
        <f>IFERROR(_xll.qlIndexFixing(IndexON,D2723,TRUE,_xll.ohTrigger(RecalcTrigger,TriggerON)),NA())</f>
        <v>1.5297931423431388E-2</v>
      </c>
      <c r="H2723" s="42">
        <f>_xll.qlCalendarAdvance(Calendar,$H2722,B2723,"f",FALSE)</f>
        <v>58495</v>
      </c>
      <c r="I2723" s="172">
        <f>_xll.qlInterestRateIndexValueDate(Index1M,$H2723)</f>
        <v>58495</v>
      </c>
      <c r="J2723" s="177">
        <f>IFERROR(_xll.qlIndexFixing(Index1M,$H2723,TRUE,_xll.ohTrigger(RecalcTrigger,Trigger1M)),NA())</f>
        <v>1.5495892076089325E-2</v>
      </c>
      <c r="K2723" s="44">
        <f>IFERROR(_xll.qlIndexFixing(Index3M,H2723,TRUE,_xll.ohTrigger(RecalcTrigger,Trigger3M)),NA())</f>
        <v>1.6052628311104052E-2</v>
      </c>
      <c r="L2723" s="44">
        <f>IFERROR(_xll.qlIndexFixing(Index6M,$H2723,TRUE,_xll.ohTrigger(RecalcTrigger,Trigger6M)),NA())</f>
        <v>1.6149669471407398E-2</v>
      </c>
      <c r="M2723" s="178">
        <f>IFERROR(_xll.qlIndexFixing(Index1Y,$H2723,TRUE,_xll.ohTrigger(RecalcTrigger,Trigger1Y)),NA())</f>
        <v>1.6344860747153873E-2</v>
      </c>
      <c r="N2723" s="177">
        <f>IFERROR(_xll.qlIndexFixing(ONIndex1M,I2723,TRUE,_xll.ohTrigger(RecalcTrigger,Trigger1M)),NA())</f>
        <v>1.5482847127561428E-2</v>
      </c>
      <c r="O2723" s="44">
        <f>IFERROR(_xll.qlIndexFixing(ONIndex3M,I2723,TRUE,_xll.ohTrigger(RecalcTrigger,Trigger3M)),NA())</f>
        <v>1.6008744171710498E-2</v>
      </c>
      <c r="P2723" s="44">
        <f>IFERROR(_xll.qlIndexFixing(ONIndex6M,I2723,TRUE,_xll.ohTrigger(RecalcTrigger,Trigger6M)),NA())</f>
        <v>1.6059174963344303E-2</v>
      </c>
      <c r="Q2723" s="178">
        <f>IFERROR(_xll.qlIndexFixing(ONIndex1Y,I2723,TRUE,_xll.ohTrigger(RecalcTrigger,Trigger1Y)),NA())</f>
        <v>1.6158701021421473E-2</v>
      </c>
    </row>
    <row r="2724" spans="2:17" x14ac:dyDescent="0.2">
      <c r="B2724" s="39" t="s">
        <v>42</v>
      </c>
      <c r="D2724" s="42">
        <f>_xll.qlCalendarAdvance(Calendar,$D2723,B2724,"f",FALSE)</f>
        <v>58502</v>
      </c>
      <c r="E2724" s="172">
        <f>_xll.qlInterestRateIndexValueDate(IndexON,D2724)</f>
        <v>58502</v>
      </c>
      <c r="F2724" s="188">
        <f>IFERROR(_xll.qlIndexFixing(IndexON,D2724,TRUE,_xll.ohTrigger(RecalcTrigger,TriggerON)),NA())</f>
        <v>1.5299820328736891E-2</v>
      </c>
      <c r="H2724" s="42">
        <f>_xll.qlCalendarAdvance(Calendar,$H2723,B2724,"f",FALSE)</f>
        <v>58502</v>
      </c>
      <c r="I2724" s="172">
        <f>_xll.qlInterestRateIndexValueDate(Index1M,$H2724)</f>
        <v>58502</v>
      </c>
      <c r="J2724" s="177">
        <f>IFERROR(_xll.qlIndexFixing(Index1M,$H2724,TRUE,_xll.ohTrigger(RecalcTrigger,Trigger1M)),NA())</f>
        <v>1.5498782917595584E-2</v>
      </c>
      <c r="K2724" s="44">
        <f>IFERROR(_xll.qlIndexFixing(Index3M,H2724,TRUE,_xll.ohTrigger(RecalcTrigger,Trigger3M)),NA())</f>
        <v>1.6055664483880818E-2</v>
      </c>
      <c r="L2724" s="44">
        <f>IFERROR(_xll.qlIndexFixing(Index6M,$H2724,TRUE,_xll.ohTrigger(RecalcTrigger,Trigger6M)),NA())</f>
        <v>1.6152841979021216E-2</v>
      </c>
      <c r="M2724" s="178">
        <f>IFERROR(_xll.qlIndexFixing(Index1Y,$H2724,TRUE,_xll.ohTrigger(RecalcTrigger,Trigger1Y)),NA())</f>
        <v>1.6346621319286214E-2</v>
      </c>
      <c r="N2724" s="177">
        <f>IFERROR(_xll.qlIndexFixing(ONIndex1M,I2724,TRUE,_xll.ohTrigger(RecalcTrigger,Trigger1M)),NA())</f>
        <v>1.5484748172222007E-2</v>
      </c>
      <c r="O2724" s="44">
        <f>IFERROR(_xll.qlIndexFixing(ONIndex3M,I2724,TRUE,_xll.ohTrigger(RecalcTrigger,Trigger3M)),NA())</f>
        <v>1.601064469921476E-2</v>
      </c>
      <c r="P2724" s="44">
        <f>IFERROR(_xll.qlIndexFixing(ONIndex6M,I2724,TRUE,_xll.ohTrigger(RecalcTrigger,Trigger6M)),NA())</f>
        <v>1.6061032335324965E-2</v>
      </c>
      <c r="Q2724" s="178">
        <f>IFERROR(_xll.qlIndexFixing(ONIndex1Y,I2724,TRUE,_xll.ohTrigger(RecalcTrigger,Trigger1Y)),NA())</f>
        <v>1.6160415122461469E-2</v>
      </c>
    </row>
    <row r="2725" spans="2:17" x14ac:dyDescent="0.2">
      <c r="B2725" s="39" t="s">
        <v>42</v>
      </c>
      <c r="D2725" s="42">
        <f>_xll.qlCalendarAdvance(Calendar,$D2724,B2725,"f",FALSE)</f>
        <v>58509</v>
      </c>
      <c r="E2725" s="172">
        <f>_xll.qlInterestRateIndexValueDate(IndexON,D2725)</f>
        <v>58509</v>
      </c>
      <c r="F2725" s="188">
        <f>IFERROR(_xll.qlIndexFixing(IndexON,D2725,TRUE,_xll.ohTrigger(RecalcTrigger,TriggerON)),NA())</f>
        <v>1.5301729785190954E-2</v>
      </c>
      <c r="H2725" s="42">
        <f>_xll.qlCalendarAdvance(Calendar,$H2724,B2725,"f",FALSE)</f>
        <v>58509</v>
      </c>
      <c r="I2725" s="172">
        <f>_xll.qlInterestRateIndexValueDate(Index1M,$H2725)</f>
        <v>58509</v>
      </c>
      <c r="J2725" s="177">
        <f>IFERROR(_xll.qlIndexFixing(Index1M,$H2725,TRUE,_xll.ohTrigger(RecalcTrigger,Trigger1M)),NA())</f>
        <v>1.5500759989142097E-2</v>
      </c>
      <c r="K2725" s="44">
        <f>IFERROR(_xll.qlIndexFixing(Index3M,H2725,TRUE,_xll.ohTrigger(RecalcTrigger,Trigger3M)),NA())</f>
        <v>1.6057719911938478E-2</v>
      </c>
      <c r="L2725" s="44">
        <f>IFERROR(_xll.qlIndexFixing(Index6M,$H2725,TRUE,_xll.ohTrigger(RecalcTrigger,Trigger6M)),NA())</f>
        <v>1.6155005233078768E-2</v>
      </c>
      <c r="M2725" s="178">
        <f>IFERROR(_xll.qlIndexFixing(Index1Y,$H2725,TRUE,_xll.ohTrigger(RecalcTrigger,Trigger1Y)),NA())</f>
        <v>1.6348944460329307E-2</v>
      </c>
      <c r="N2725" s="177">
        <f>IFERROR(_xll.qlIndexFixing(ONIndex1M,I2725,TRUE,_xll.ohTrigger(RecalcTrigger,Trigger1M)),NA())</f>
        <v>1.5486672606839225E-2</v>
      </c>
      <c r="O2725" s="44">
        <f>IFERROR(_xll.qlIndexFixing(ONIndex3M,I2725,TRUE,_xll.ohTrigger(RecalcTrigger,Trigger3M)),NA())</f>
        <v>1.6012564787482031E-2</v>
      </c>
      <c r="P2725" s="44">
        <f>IFERROR(_xll.qlIndexFixing(ONIndex6M,I2725,TRUE,_xll.ohTrigger(RecalcTrigger,Trigger6M)),NA())</f>
        <v>1.6062910210150605E-2</v>
      </c>
      <c r="Q2725" s="178">
        <f>IFERROR(_xll.qlIndexFixing(ONIndex1Y,I2725,TRUE,_xll.ohTrigger(RecalcTrigger,Trigger1Y)),NA())</f>
        <v>1.6162150400165221E-2</v>
      </c>
    </row>
    <row r="2726" spans="2:17" x14ac:dyDescent="0.2">
      <c r="B2726" s="39" t="s">
        <v>42</v>
      </c>
      <c r="D2726" s="42">
        <f>_xll.qlCalendarAdvance(Calendar,$D2725,B2726,"f",FALSE)</f>
        <v>58516</v>
      </c>
      <c r="E2726" s="172">
        <f>_xll.qlInterestRateIndexValueDate(IndexON,D2726)</f>
        <v>58516</v>
      </c>
      <c r="F2726" s="188">
        <f>IFERROR(_xll.qlIndexFixing(IndexON,D2726,TRUE,_xll.ohTrigger(RecalcTrigger,TriggerON)),NA())</f>
        <v>1.5303659792469393E-2</v>
      </c>
      <c r="H2726" s="42">
        <f>_xll.qlCalendarAdvance(Calendar,$H2725,B2726,"f",FALSE)</f>
        <v>58516</v>
      </c>
      <c r="I2726" s="172">
        <f>_xll.qlInterestRateIndexValueDate(Index1M,$H2726)</f>
        <v>58516</v>
      </c>
      <c r="J2726" s="177">
        <f>IFERROR(_xll.qlIndexFixing(Index1M,$H2726,TRUE,_xll.ohTrigger(RecalcTrigger,Trigger1M)),NA())</f>
        <v>1.5504658111959368E-2</v>
      </c>
      <c r="K2726" s="44">
        <f>IFERROR(_xll.qlIndexFixing(Index3M,H2726,TRUE,_xll.ohTrigger(RecalcTrigger,Trigger3M)),NA())</f>
        <v>1.6059794980069098E-2</v>
      </c>
      <c r="L2726" s="44">
        <f>IFERROR(_xll.qlIndexFixing(Index6M,$H2726,TRUE,_xll.ohTrigger(RecalcTrigger,Trigger6M)),NA())</f>
        <v>1.6157189158282709E-2</v>
      </c>
      <c r="M2726" s="178">
        <f>IFERROR(_xll.qlIndexFixing(Index1Y,$H2726,TRUE,_xll.ohTrigger(RecalcTrigger,Trigger1Y)),NA())</f>
        <v>1.6351289128810675E-2</v>
      </c>
      <c r="N2726" s="177">
        <f>IFERROR(_xll.qlIndexFixing(ONIndex1M,I2726,TRUE,_xll.ohTrigger(RecalcTrigger,Trigger1M)),NA())</f>
        <v>1.548862043141308E-2</v>
      </c>
      <c r="O2726" s="44">
        <f>IFERROR(_xll.qlIndexFixing(ONIndex3M,I2726,TRUE,_xll.ohTrigger(RecalcTrigger,Trigger3M)),NA())</f>
        <v>1.6014504436350219E-2</v>
      </c>
      <c r="P2726" s="44">
        <f>IFERROR(_xll.qlIndexFixing(ONIndex6M,I2726,TRUE,_xll.ohTrigger(RecalcTrigger,Trigger6M)),NA())</f>
        <v>1.606480858765913E-2</v>
      </c>
      <c r="Q2726" s="178">
        <f>IFERROR(_xll.qlIndexFixing(ONIndex1Y,I2726,TRUE,_xll.ohTrigger(RecalcTrigger,Trigger1Y)),NA())</f>
        <v>1.6163906854775867E-2</v>
      </c>
    </row>
    <row r="2727" spans="2:17" x14ac:dyDescent="0.2">
      <c r="B2727" s="39" t="s">
        <v>42</v>
      </c>
      <c r="D2727" s="42">
        <f>_xll.qlCalendarAdvance(Calendar,$D2726,B2727,"f",FALSE)</f>
        <v>58523</v>
      </c>
      <c r="E2727" s="172">
        <f>_xll.qlInterestRateIndexValueDate(IndexON,D2727)</f>
        <v>58523</v>
      </c>
      <c r="F2727" s="188">
        <f>IFERROR(_xll.qlIndexFixing(IndexON,D2727,TRUE,_xll.ohTrigger(RecalcTrigger,TriggerON)),NA())</f>
        <v>1.5305610350815346E-2</v>
      </c>
      <c r="H2727" s="42">
        <f>_xll.qlCalendarAdvance(Calendar,$H2726,B2727,"f",FALSE)</f>
        <v>58523</v>
      </c>
      <c r="I2727" s="172">
        <f>_xll.qlInterestRateIndexValueDate(Index1M,$H2727)</f>
        <v>58523</v>
      </c>
      <c r="J2727" s="177">
        <f>IFERROR(_xll.qlIndexFixing(Index1M,$H2727,TRUE,_xll.ohTrigger(RecalcTrigger,Trigger1M)),NA())</f>
        <v>1.5504784392709551E-2</v>
      </c>
      <c r="K2727" s="44">
        <f>IFERROR(_xll.qlIndexFixing(Index3M,H2727,TRUE,_xll.ohTrigger(RecalcTrigger,Trigger3M)),NA())</f>
        <v>1.6061889688302633E-2</v>
      </c>
      <c r="L2727" s="44">
        <f>IFERROR(_xll.qlIndexFixing(Index6M,$H2727,TRUE,_xll.ohTrigger(RecalcTrigger,Trigger6M)),NA())</f>
        <v>1.6159393754700432E-2</v>
      </c>
      <c r="M2727" s="178">
        <f>IFERROR(_xll.qlIndexFixing(Index1Y,$H2727,TRUE,_xll.ohTrigger(RecalcTrigger,Trigger1Y)),NA())</f>
        <v>1.6353655324878869E-2</v>
      </c>
      <c r="N2727" s="177">
        <f>IFERROR(_xll.qlIndexFixing(ONIndex1M,I2727,TRUE,_xll.ohTrigger(RecalcTrigger,Trigger1M)),NA())</f>
        <v>1.5490591646105667E-2</v>
      </c>
      <c r="O2727" s="44">
        <f>IFERROR(_xll.qlIndexFixing(ONIndex3M,I2727,TRUE,_xll.ohTrigger(RecalcTrigger,Trigger3M)),NA())</f>
        <v>1.6016463646062462E-2</v>
      </c>
      <c r="P2727" s="44">
        <f>IFERROR(_xll.qlIndexFixing(ONIndex6M,I2727,TRUE,_xll.ohTrigger(RecalcTrigger,Trigger6M)),NA())</f>
        <v>1.6066727467931585E-2</v>
      </c>
      <c r="Q2727" s="178">
        <f>IFERROR(_xll.qlIndexFixing(ONIndex1Y,I2727,TRUE,_xll.ohTrigger(RecalcTrigger,Trigger1Y)),NA())</f>
        <v>1.6165684486293408E-2</v>
      </c>
    </row>
    <row r="2728" spans="2:17" x14ac:dyDescent="0.2">
      <c r="B2728" s="39" t="s">
        <v>42</v>
      </c>
      <c r="D2728" s="42">
        <f>_xll.qlCalendarAdvance(Calendar,$D2727,B2728,"f",FALSE)</f>
        <v>58530</v>
      </c>
      <c r="E2728" s="172">
        <f>_xll.qlInterestRateIndexValueDate(IndexON,D2728)</f>
        <v>58530</v>
      </c>
      <c r="F2728" s="188">
        <f>IFERROR(_xll.qlIndexFixing(IndexON,D2728,TRUE,_xll.ohTrigger(RecalcTrigger,TriggerON)),NA())</f>
        <v>1.5307581460066721E-2</v>
      </c>
      <c r="H2728" s="42">
        <f>_xll.qlCalendarAdvance(Calendar,$H2727,B2728,"f",FALSE)</f>
        <v>58530</v>
      </c>
      <c r="I2728" s="172">
        <f>_xll.qlInterestRateIndexValueDate(Index1M,$H2728)</f>
        <v>58530</v>
      </c>
      <c r="J2728" s="177">
        <f>IFERROR(_xll.qlIndexFixing(Index1M,$H2728,TRUE,_xll.ohTrigger(RecalcTrigger,Trigger1M)),NA())</f>
        <v>1.5506831724756635E-2</v>
      </c>
      <c r="K2728" s="44">
        <f>IFERROR(_xll.qlIndexFixing(Index3M,H2728,TRUE,_xll.ohTrigger(RecalcTrigger,Trigger3M)),NA())</f>
        <v>1.6064004036672557E-2</v>
      </c>
      <c r="L2728" s="44">
        <f>IFERROR(_xll.qlIndexFixing(Index6M,$H2728,TRUE,_xll.ohTrigger(RecalcTrigger,Trigger6M)),NA())</f>
        <v>1.6161619022401968E-2</v>
      </c>
      <c r="M2728" s="178">
        <f>IFERROR(_xll.qlIndexFixing(Index1Y,$H2728,TRUE,_xll.ohTrigger(RecalcTrigger,Trigger1Y)),NA())</f>
        <v>1.6356043048683988E-2</v>
      </c>
      <c r="N2728" s="177">
        <f>IFERROR(_xll.qlIndexFixing(ONIndex1M,I2728,TRUE,_xll.ohTrigger(RecalcTrigger,Trigger1M)),NA())</f>
        <v>1.5492586250835938E-2</v>
      </c>
      <c r="O2728" s="44">
        <f>IFERROR(_xll.qlIndexFixing(ONIndex3M,I2728,TRUE,_xll.ohTrigger(RecalcTrigger,Trigger3M)),NA())</f>
        <v>1.6018442416375622E-2</v>
      </c>
      <c r="P2728" s="44">
        <f>IFERROR(_xll.qlIndexFixing(ONIndex6M,I2728,TRUE,_xll.ohTrigger(RecalcTrigger,Trigger6M)),NA())</f>
        <v>1.6068666850967972E-2</v>
      </c>
      <c r="Q2728" s="178">
        <f>IFERROR(_xll.qlIndexFixing(ONIndex1Y,I2728,TRUE,_xll.ohTrigger(RecalcTrigger,Trigger1Y)),NA())</f>
        <v>1.6167483294474705E-2</v>
      </c>
    </row>
    <row r="2729" spans="2:17" x14ac:dyDescent="0.2">
      <c r="B2729" s="39" t="s">
        <v>42</v>
      </c>
      <c r="D2729" s="42">
        <f>_xll.qlCalendarAdvance(Calendar,$D2728,B2729,"f",FALSE)</f>
        <v>58537</v>
      </c>
      <c r="E2729" s="172">
        <f>_xll.qlInterestRateIndexValueDate(IndexON,D2729)</f>
        <v>58537</v>
      </c>
      <c r="F2729" s="188">
        <f>IFERROR(_xll.qlIndexFixing(IndexON,D2729,TRUE,_xll.ohTrigger(RecalcTrigger,TriggerON)),NA())</f>
        <v>1.5309573120223519E-2</v>
      </c>
      <c r="H2729" s="42">
        <f>_xll.qlCalendarAdvance(Calendar,$H2728,B2729,"f",FALSE)</f>
        <v>58537</v>
      </c>
      <c r="I2729" s="172">
        <f>_xll.qlInterestRateIndexValueDate(Index1M,$H2729)</f>
        <v>58537</v>
      </c>
      <c r="J2729" s="177">
        <f>IFERROR(_xll.qlIndexFixing(Index1M,$H2729,TRUE,_xll.ohTrigger(RecalcTrigger,Trigger1M)),NA())</f>
        <v>1.550842324247644E-2</v>
      </c>
      <c r="K2729" s="44">
        <f>IFERROR(_xll.qlIndexFixing(Index3M,H2729,TRUE,_xll.ohTrigger(RecalcTrigger,Trigger3M)),NA())</f>
        <v>1.6065628788281945E-2</v>
      </c>
      <c r="L2729" s="44">
        <f>IFERROR(_xll.qlIndexFixing(Index6M,$H2729,TRUE,_xll.ohTrigger(RecalcTrigger,Trigger6M)),NA())</f>
        <v>1.6163340477445012E-2</v>
      </c>
      <c r="M2729" s="178">
        <f>IFERROR(_xll.qlIndexFixing(Index1Y,$H2729,TRUE,_xll.ohTrigger(RecalcTrigger,Trigger1Y)),NA())</f>
        <v>1.6358452300378135E-2</v>
      </c>
      <c r="N2729" s="177">
        <f>IFERROR(_xll.qlIndexFixing(ONIndex1M,I2729,TRUE,_xll.ohTrigger(RecalcTrigger,Trigger1M)),NA())</f>
        <v>1.5494604245522847E-2</v>
      </c>
      <c r="O2729" s="44">
        <f>IFERROR(_xll.qlIndexFixing(ONIndex3M,I2729,TRUE,_xll.ohTrigger(RecalcTrigger,Trigger3M)),NA())</f>
        <v>1.6020440747370746E-2</v>
      </c>
      <c r="P2729" s="44">
        <f>IFERROR(_xll.qlIndexFixing(ONIndex6M,I2729,TRUE,_xll.ohTrigger(RecalcTrigger,Trigger6M)),NA())</f>
        <v>1.6070626736606197E-2</v>
      </c>
      <c r="Q2729" s="178">
        <f>IFERROR(_xll.qlIndexFixing(ONIndex1Y,I2729,TRUE,_xll.ohTrigger(RecalcTrigger,Trigger1Y)),NA())</f>
        <v>1.6169303279562897E-2</v>
      </c>
    </row>
    <row r="2730" spans="2:17" x14ac:dyDescent="0.2">
      <c r="B2730" s="39" t="s">
        <v>42</v>
      </c>
      <c r="D2730" s="42">
        <f>_xll.qlCalendarAdvance(Calendar,$D2729,B2730,"f",FALSE)</f>
        <v>58544</v>
      </c>
      <c r="E2730" s="172">
        <f>_xll.qlInterestRateIndexValueDate(IndexON,D2730)</f>
        <v>58544</v>
      </c>
      <c r="F2730" s="188">
        <f>IFERROR(_xll.qlIndexFixing(IndexON,D2730,TRUE,_xll.ohTrigger(RecalcTrigger,TriggerON)),NA())</f>
        <v>1.531158533144783E-2</v>
      </c>
      <c r="H2730" s="42">
        <f>_xll.qlCalendarAdvance(Calendar,$H2729,B2730,"f",FALSE)</f>
        <v>58544</v>
      </c>
      <c r="I2730" s="172">
        <f>_xll.qlInterestRateIndexValueDate(Index1M,$H2730)</f>
        <v>58544</v>
      </c>
      <c r="J2730" s="177">
        <f>IFERROR(_xll.qlIndexFixing(Index1M,$H2730,TRUE,_xll.ohTrigger(RecalcTrigger,Trigger1M)),NA())</f>
        <v>1.5510515653185694E-2</v>
      </c>
      <c r="K2730" s="44">
        <f>IFERROR(_xll.qlIndexFixing(Index3M,H2730,TRUE,_xll.ohTrigger(RecalcTrigger,Trigger3M)),NA())</f>
        <v>1.6067780919594678E-2</v>
      </c>
      <c r="L2730" s="44">
        <f>IFERROR(_xll.qlIndexFixing(Index6M,$H2730,TRUE,_xll.ohTrigger(RecalcTrigger,Trigger6M)),NA())</f>
        <v>1.61656055114714E-2</v>
      </c>
      <c r="M2730" s="178">
        <f>IFERROR(_xll.qlIndexFixing(Index1Y,$H2730,TRUE,_xll.ohTrigger(RecalcTrigger,Trigger1Y)),NA())</f>
        <v>1.6360883080114075E-2</v>
      </c>
      <c r="N2730" s="177">
        <f>IFERROR(_xll.qlIndexFixing(ONIndex1M,I2730,TRUE,_xll.ohTrigger(RecalcTrigger,Trigger1M)),NA())</f>
        <v>1.5496645630247441E-2</v>
      </c>
      <c r="O2730" s="44">
        <f>IFERROR(_xll.qlIndexFixing(ONIndex3M,I2730,TRUE,_xll.ohTrigger(RecalcTrigger,Trigger3M)),NA())</f>
        <v>1.6022458639128878E-2</v>
      </c>
      <c r="P2730" s="44">
        <f>IFERROR(_xll.qlIndexFixing(ONIndex6M,I2730,TRUE,_xll.ohTrigger(RecalcTrigger,Trigger6M)),NA())</f>
        <v>1.60726071250894E-2</v>
      </c>
      <c r="Q2730" s="178">
        <f>IFERROR(_xll.qlIndexFixing(ONIndex1Y,I2730,TRUE,_xll.ohTrigger(RecalcTrigger,Trigger1Y)),NA())</f>
        <v>1.617114444139589E-2</v>
      </c>
    </row>
    <row r="2731" spans="2:17" x14ac:dyDescent="0.2">
      <c r="B2731" s="39" t="s">
        <v>42</v>
      </c>
      <c r="D2731" s="42">
        <f>_xll.qlCalendarAdvance(Calendar,$D2730,B2731,"f",FALSE)</f>
        <v>58551</v>
      </c>
      <c r="E2731" s="172">
        <f>_xll.qlInterestRateIndexValueDate(IndexON,D2731)</f>
        <v>58551</v>
      </c>
      <c r="F2731" s="188">
        <f>IFERROR(_xll.qlIndexFixing(IndexON,D2731,TRUE,_xll.ohTrigger(RecalcTrigger,TriggerON)),NA())</f>
        <v>1.5313618093739656E-2</v>
      </c>
      <c r="H2731" s="42">
        <f>_xll.qlCalendarAdvance(Calendar,$H2730,B2731,"f",FALSE)</f>
        <v>58551</v>
      </c>
      <c r="I2731" s="172">
        <f>_xll.qlInterestRateIndexValueDate(Index1M,$H2731)</f>
        <v>58551</v>
      </c>
      <c r="J2731" s="177">
        <f>IFERROR(_xll.qlIndexFixing(Index1M,$H2731,TRUE,_xll.ohTrigger(RecalcTrigger,Trigger1M)),NA())</f>
        <v>1.5512631483106592E-2</v>
      </c>
      <c r="K2731" s="44">
        <f>IFERROR(_xll.qlIndexFixing(Index3M,H2731,TRUE,_xll.ohTrigger(RecalcTrigger,Trigger3M)),NA())</f>
        <v>1.6069952690259487E-2</v>
      </c>
      <c r="L2731" s="44">
        <f>IFERROR(_xll.qlIndexFixing(Index6M,$H2731,TRUE,_xll.ohTrigger(RecalcTrigger,Trigger6M)),NA())</f>
        <v>1.616789121605719E-2</v>
      </c>
      <c r="M2731" s="178">
        <f>IFERROR(_xll.qlIndexFixing(Index1Y,$H2731,TRUE,_xll.ohTrigger(RecalcTrigger,Trigger1Y)),NA())</f>
        <v>1.6363335388046796E-2</v>
      </c>
      <c r="N2731" s="177">
        <f>IFERROR(_xll.qlIndexFixing(ONIndex1M,I2731,TRUE,_xll.ohTrigger(RecalcTrigger,Trigger1M)),NA())</f>
        <v>1.5498710405090765E-2</v>
      </c>
      <c r="O2731" s="44">
        <f>IFERROR(_xll.qlIndexFixing(ONIndex3M,I2731,TRUE,_xll.ohTrigger(RecalcTrigger,Trigger3M)),NA())</f>
        <v>1.602449609165002E-2</v>
      </c>
      <c r="P2731" s="44">
        <f>IFERROR(_xll.qlIndexFixing(ONIndex6M,I2731,TRUE,_xll.ohTrigger(RecalcTrigger,Trigger6M)),NA())</f>
        <v>1.6074608016255487E-2</v>
      </c>
      <c r="Q2731" s="178">
        <f>IFERROR(_xll.qlIndexFixing(ONIndex1Y,I2731,TRUE,_xll.ohTrigger(RecalcTrigger,Trigger1Y)),NA())</f>
        <v>1.6173006780216825E-2</v>
      </c>
    </row>
    <row r="2732" spans="2:17" x14ac:dyDescent="0.2">
      <c r="B2732" s="39" t="s">
        <v>42</v>
      </c>
      <c r="D2732" s="42">
        <f>_xll.qlCalendarAdvance(Calendar,$D2731,B2732,"f",FALSE)</f>
        <v>58558</v>
      </c>
      <c r="E2732" s="172">
        <f>_xll.qlInterestRateIndexValueDate(IndexON,D2732)</f>
        <v>58558</v>
      </c>
      <c r="F2732" s="188">
        <f>IFERROR(_xll.qlIndexFixing(IndexON,D2732,TRUE,_xll.ohTrigger(RecalcTrigger,TriggerON)),NA())</f>
        <v>1.531567140701795E-2</v>
      </c>
      <c r="H2732" s="42">
        <f>_xll.qlCalendarAdvance(Calendar,$H2731,B2732,"f",FALSE)</f>
        <v>58558</v>
      </c>
      <c r="I2732" s="172">
        <f>_xll.qlInterestRateIndexValueDate(Index1M,$H2732)</f>
        <v>58558</v>
      </c>
      <c r="J2732" s="177">
        <f>IFERROR(_xll.qlIndexFixing(Index1M,$H2732,TRUE,_xll.ohTrigger(RecalcTrigger,Trigger1M)),NA())</f>
        <v>1.5514770732247237E-2</v>
      </c>
      <c r="K2732" s="44">
        <f>IFERROR(_xll.qlIndexFixing(Index3M,H2732,TRUE,_xll.ohTrigger(RecalcTrigger,Trigger3M)),NA())</f>
        <v>1.6072144100306648E-2</v>
      </c>
      <c r="L2732" s="44">
        <f>IFERROR(_xll.qlIndexFixing(Index6M,$H2732,TRUE,_xll.ohTrigger(RecalcTrigger,Trigger6M)),NA())</f>
        <v>1.6170197591274131E-2</v>
      </c>
      <c r="M2732" s="178">
        <f>IFERROR(_xll.qlIndexFixing(Index1Y,$H2732,TRUE,_xll.ohTrigger(RecalcTrigger,Trigger1Y)),NA())</f>
        <v>1.6365809224331285E-2</v>
      </c>
      <c r="N2732" s="177">
        <f>IFERROR(_xll.qlIndexFixing(ONIndex1M,I2732,TRUE,_xll.ohTrigger(RecalcTrigger,Trigger1M)),NA())</f>
        <v>1.5500798569971774E-2</v>
      </c>
      <c r="O2732" s="44">
        <f>IFERROR(_xll.qlIndexFixing(ONIndex3M,I2732,TRUE,_xll.ohTrigger(RecalcTrigger,Trigger3M)),NA())</f>
        <v>1.6026553104772079E-2</v>
      </c>
      <c r="P2732" s="44">
        <f>IFERROR(_xll.qlIndexFixing(ONIndex6M,I2732,TRUE,_xll.ohTrigger(RecalcTrigger,Trigger6M)),NA())</f>
        <v>1.6076629410185506E-2</v>
      </c>
      <c r="Q2732" s="178">
        <f>IFERROR(_xll.qlIndexFixing(ONIndex1Y,I2732,TRUE,_xll.ohTrigger(RecalcTrigger,Trigger1Y)),NA())</f>
        <v>1.6174890295701516E-2</v>
      </c>
    </row>
    <row r="2733" spans="2:17" x14ac:dyDescent="0.2">
      <c r="B2733" s="39" t="s">
        <v>42</v>
      </c>
      <c r="D2733" s="42">
        <f>_xll.qlCalendarAdvance(Calendar,$D2732,B2733,"f",FALSE)</f>
        <v>58565</v>
      </c>
      <c r="E2733" s="172">
        <f>_xll.qlInterestRateIndexValueDate(IndexON,D2733)</f>
        <v>58565</v>
      </c>
      <c r="F2733" s="188">
        <f>IFERROR(_xll.qlIndexFixing(IndexON,D2733,TRUE,_xll.ohTrigger(RecalcTrigger,TriggerON)),NA())</f>
        <v>1.531774527112062E-2</v>
      </c>
      <c r="H2733" s="42">
        <f>_xll.qlCalendarAdvance(Calendar,$H2732,B2733,"f",FALSE)</f>
        <v>58565</v>
      </c>
      <c r="I2733" s="172">
        <f>_xll.qlInterestRateIndexValueDate(Index1M,$H2733)</f>
        <v>58565</v>
      </c>
      <c r="J2733" s="177">
        <f>IFERROR(_xll.qlIndexFixing(Index1M,$H2733,TRUE,_xll.ohTrigger(RecalcTrigger,Trigger1M)),NA())</f>
        <v>1.5517419688096229E-2</v>
      </c>
      <c r="K2733" s="44">
        <f>IFERROR(_xll.qlIndexFixing(Index3M,H2733,TRUE,_xll.ohTrigger(RecalcTrigger,Trigger3M)),NA())</f>
        <v>1.6074870381644527E-2</v>
      </c>
      <c r="L2733" s="44">
        <f>IFERROR(_xll.qlIndexFixing(Index6M,$H2733,TRUE,_xll.ohTrigger(RecalcTrigger,Trigger6M)),NA())</f>
        <v>1.6173055432578885E-2</v>
      </c>
      <c r="M2733" s="178">
        <f>IFERROR(_xll.qlIndexFixing(Index1Y,$H2733,TRUE,_xll.ohTrigger(RecalcTrigger,Trigger1Y)),NA())</f>
        <v>1.6368304589125415E-2</v>
      </c>
      <c r="N2733" s="177">
        <f>IFERROR(_xll.qlIndexFixing(ONIndex1M,I2733,TRUE,_xll.ohTrigger(RecalcTrigger,Trigger1M)),NA())</f>
        <v>1.5502910124809421E-2</v>
      </c>
      <c r="O2733" s="44">
        <f>IFERROR(_xll.qlIndexFixing(ONIndex3M,I2733,TRUE,_xll.ohTrigger(RecalcTrigger,Trigger3M)),NA())</f>
        <v>1.6028629678657147E-2</v>
      </c>
      <c r="P2733" s="44">
        <f>IFERROR(_xll.qlIndexFixing(ONIndex6M,I2733,TRUE,_xll.ohTrigger(RecalcTrigger,Trigger6M)),NA())</f>
        <v>1.6078671306798409E-2</v>
      </c>
      <c r="Q2733" s="178">
        <f>IFERROR(_xll.qlIndexFixing(ONIndex1Y,I2733,TRUE,_xll.ohTrigger(RecalcTrigger,Trigger1Y)),NA())</f>
        <v>1.6176794988093102E-2</v>
      </c>
    </row>
    <row r="2734" spans="2:17" x14ac:dyDescent="0.2">
      <c r="B2734" s="39" t="s">
        <v>42</v>
      </c>
      <c r="D2734" s="42">
        <f>_xll.qlCalendarAdvance(Calendar,$D2733,B2734,"f",FALSE)</f>
        <v>58572</v>
      </c>
      <c r="E2734" s="172">
        <f>_xll.qlInterestRateIndexValueDate(IndexON,D2734)</f>
        <v>58572</v>
      </c>
      <c r="F2734" s="188">
        <f>IFERROR(_xll.qlIndexFixing(IndexON,D2734,TRUE,_xll.ohTrigger(RecalcTrigger,TriggerON)),NA())</f>
        <v>1.531983968637185E-2</v>
      </c>
      <c r="H2734" s="42">
        <f>_xll.qlCalendarAdvance(Calendar,$H2733,B2734,"f",FALSE)</f>
        <v>58572</v>
      </c>
      <c r="I2734" s="172">
        <f>_xll.qlInterestRateIndexValueDate(Index1M,$H2734)</f>
        <v>58572</v>
      </c>
      <c r="J2734" s="177">
        <f>IFERROR(_xll.qlIndexFixing(Index1M,$H2734,TRUE,_xll.ohTrigger(RecalcTrigger,Trigger1M)),NA())</f>
        <v>1.551960754147387E-2</v>
      </c>
      <c r="K2734" s="44">
        <f>IFERROR(_xll.qlIndexFixing(Index3M,H2734,TRUE,_xll.ohTrigger(RecalcTrigger,Trigger3M)),NA())</f>
        <v>1.6077102571489966E-2</v>
      </c>
      <c r="L2734" s="44">
        <f>IFERROR(_xll.qlIndexFixing(Index6M,$H2734,TRUE,_xll.ohTrigger(RecalcTrigger,Trigger6M)),NA())</f>
        <v>1.6175404729445668E-2</v>
      </c>
      <c r="M2734" s="178">
        <f>IFERROR(_xll.qlIndexFixing(Index1Y,$H2734,TRUE,_xll.ohTrigger(RecalcTrigger,Trigger1Y)),NA())</f>
        <v>1.6370821482587283E-2</v>
      </c>
      <c r="N2734" s="177">
        <f>IFERROR(_xll.qlIndexFixing(ONIndex1M,I2734,TRUE,_xll.ohTrigger(RecalcTrigger,Trigger1M)),NA())</f>
        <v>1.5505045069765799E-2</v>
      </c>
      <c r="O2734" s="44">
        <f>IFERROR(_xll.qlIndexFixing(ONIndex3M,I2734,TRUE,_xll.ohTrigger(RecalcTrigger,Trigger3M)),NA())</f>
        <v>1.6030725813224178E-2</v>
      </c>
      <c r="P2734" s="44">
        <f>IFERROR(_xll.qlIndexFixing(ONIndex6M,I2734,TRUE,_xll.ohTrigger(RecalcTrigger,Trigger6M)),NA())</f>
        <v>1.6080733706175243E-2</v>
      </c>
      <c r="Q2734" s="178">
        <f>IFERROR(_xll.qlIndexFixing(ONIndex1Y,I2734,TRUE,_xll.ohTrigger(RecalcTrigger,Trigger1Y)),NA())</f>
        <v>1.6178720857310536E-2</v>
      </c>
    </row>
    <row r="2735" spans="2:17" x14ac:dyDescent="0.2">
      <c r="B2735" s="39" t="s">
        <v>42</v>
      </c>
      <c r="D2735" s="42">
        <f>_xll.qlCalendarAdvance(Calendar,$D2734,B2735,"f",FALSE)</f>
        <v>58579</v>
      </c>
      <c r="E2735" s="172">
        <f>_xll.qlInterestRateIndexValueDate(IndexON,D2735)</f>
        <v>58579</v>
      </c>
      <c r="F2735" s="188">
        <f>IFERROR(_xll.qlIndexFixing(IndexON,D2735,TRUE,_xll.ohTrigger(RecalcTrigger,TriggerON)),NA())</f>
        <v>1.5321954652447456E-2</v>
      </c>
      <c r="H2735" s="42">
        <f>_xll.qlCalendarAdvance(Calendar,$H2734,B2735,"f",FALSE)</f>
        <v>58579</v>
      </c>
      <c r="I2735" s="172">
        <f>_xll.qlInterestRateIndexValueDate(Index1M,$H2735)</f>
        <v>58579</v>
      </c>
      <c r="J2735" s="177">
        <f>IFERROR(_xll.qlIndexFixing(Index1M,$H2735,TRUE,_xll.ohTrigger(RecalcTrigger,Trigger1M)),NA())</f>
        <v>1.5521818815119461E-2</v>
      </c>
      <c r="K2735" s="44">
        <f>IFERROR(_xll.qlIndexFixing(Index3M,H2735,TRUE,_xll.ohTrigger(RecalcTrigger,Trigger3M)),NA())</f>
        <v>1.6079354401694671E-2</v>
      </c>
      <c r="L2735" s="44">
        <f>IFERROR(_xll.qlIndexFixing(Index6M,$H2735,TRUE,_xll.ohTrigger(RecalcTrigger,Trigger6M)),NA())</f>
        <v>1.6177774698091795E-2</v>
      </c>
      <c r="M2735" s="178">
        <f>IFERROR(_xll.qlIndexFixing(Index1Y,$H2735,TRUE,_xll.ohTrigger(RecalcTrigger,Trigger1Y)),NA())</f>
        <v>1.6373359904876761E-2</v>
      </c>
      <c r="N2735" s="177">
        <f>IFERROR(_xll.qlIndexFixing(ONIndex1M,I2735,TRUE,_xll.ohTrigger(RecalcTrigger,Trigger1M)),NA())</f>
        <v>1.5507203404597769E-2</v>
      </c>
      <c r="O2735" s="44">
        <f>IFERROR(_xll.qlIndexFixing(ONIndex3M,I2735,TRUE,_xll.ohTrigger(RecalcTrigger,Trigger3M)),NA())</f>
        <v>1.6032841508473172E-2</v>
      </c>
      <c r="P2735" s="44">
        <f>IFERROR(_xll.qlIndexFixing(ONIndex6M,I2735,TRUE,_xll.ohTrigger(RecalcTrigger,Trigger6M)),NA())</f>
        <v>1.6082816608316008E-2</v>
      </c>
      <c r="Q2735" s="178">
        <f>IFERROR(_xll.qlIndexFixing(ONIndex1Y,I2735,TRUE,_xll.ohTrigger(RecalcTrigger,Trigger1Y)),NA())</f>
        <v>1.6180667903353818E-2</v>
      </c>
    </row>
    <row r="2736" spans="2:17" x14ac:dyDescent="0.2">
      <c r="B2736" s="39" t="s">
        <v>42</v>
      </c>
      <c r="D2736" s="42">
        <f>_xll.qlCalendarAdvance(Calendar,$D2735,B2736,"f",FALSE)</f>
        <v>58586</v>
      </c>
      <c r="E2736" s="172">
        <f>_xll.qlInterestRateIndexValueDate(IndexON,D2736)</f>
        <v>58586</v>
      </c>
      <c r="F2736" s="188">
        <f>IFERROR(_xll.qlIndexFixing(IndexON,D2736,TRUE,_xll.ohTrigger(RecalcTrigger,TriggerON)),NA())</f>
        <v>1.5324090169428484E-2</v>
      </c>
      <c r="H2736" s="42">
        <f>_xll.qlCalendarAdvance(Calendar,$H2735,B2736,"f",FALSE)</f>
        <v>58586</v>
      </c>
      <c r="I2736" s="172">
        <f>_xll.qlInterestRateIndexValueDate(Index1M,$H2736)</f>
        <v>58586</v>
      </c>
      <c r="J2736" s="177">
        <f>IFERROR(_xll.qlIndexFixing(Index1M,$H2736,TRUE,_xll.ohTrigger(RecalcTrigger,Trigger1M)),NA())</f>
        <v>1.5524053509043454E-2</v>
      </c>
      <c r="K2736" s="44">
        <f>IFERROR(_xll.qlIndexFixing(Index3M,H2736,TRUE,_xll.ohTrigger(RecalcTrigger,Trigger3M)),NA())</f>
        <v>1.6081625872292119E-2</v>
      </c>
      <c r="L2736" s="44">
        <f>IFERROR(_xll.qlIndexFixing(Index6M,$H2736,TRUE,_xll.ohTrigger(RecalcTrigger,Trigger6M)),NA())</f>
        <v>1.6180165338589503E-2</v>
      </c>
      <c r="M2736" s="178">
        <f>IFERROR(_xll.qlIndexFixing(Index1Y,$H2736,TRUE,_xll.ohTrigger(RecalcTrigger,Trigger1Y)),NA())</f>
        <v>1.6375919856155718E-2</v>
      </c>
      <c r="N2736" s="177">
        <f>IFERROR(_xll.qlIndexFixing(ONIndex1M,I2736,TRUE,_xll.ohTrigger(RecalcTrigger,Trigger1M)),NA())</f>
        <v>1.550938512954847E-2</v>
      </c>
      <c r="O2736" s="44">
        <f>IFERROR(_xll.qlIndexFixing(ONIndex3M,I2736,TRUE,_xll.ohTrigger(RecalcTrigger,Trigger3M)),NA())</f>
        <v>1.6034976764485176E-2</v>
      </c>
      <c r="P2736" s="44">
        <f>IFERROR(_xll.qlIndexFixing(ONIndex6M,I2736,TRUE,_xll.ohTrigger(RecalcTrigger,Trigger6M)),NA())</f>
        <v>1.6084920013139659E-2</v>
      </c>
      <c r="Q2736" s="178">
        <f>IFERROR(_xll.qlIndexFixing(ONIndex1Y,I2736,TRUE,_xll.ohTrigger(RecalcTrigger,Trigger1Y)),NA())</f>
        <v>1.6182636126141903E-2</v>
      </c>
    </row>
    <row r="2737" spans="2:17" x14ac:dyDescent="0.2">
      <c r="B2737" s="39" t="s">
        <v>42</v>
      </c>
      <c r="D2737" s="42">
        <f>_xll.qlCalendarAdvance(Calendar,$D2736,B2737,"f",FALSE)</f>
        <v>58593</v>
      </c>
      <c r="E2737" s="172">
        <f>_xll.qlInterestRateIndexValueDate(IndexON,D2737)</f>
        <v>58593</v>
      </c>
      <c r="F2737" s="188">
        <f>IFERROR(_xll.qlIndexFixing(IndexON,D2737,TRUE,_xll.ohTrigger(RecalcTrigger,TriggerON)),NA())</f>
        <v>1.5326246237639118E-2</v>
      </c>
      <c r="H2737" s="42">
        <f>_xll.qlCalendarAdvance(Calendar,$H2736,B2737,"f",FALSE)</f>
        <v>58593</v>
      </c>
      <c r="I2737" s="172">
        <f>_xll.qlInterestRateIndexValueDate(Index1M,$H2737)</f>
        <v>58593</v>
      </c>
      <c r="J2737" s="177">
        <f>IFERROR(_xll.qlIndexFixing(Index1M,$H2737,TRUE,_xll.ohTrigger(RecalcTrigger,Trigger1M)),NA())</f>
        <v>1.5525818266687049E-2</v>
      </c>
      <c r="K2737" s="44">
        <f>IFERROR(_xll.qlIndexFixing(Index3M,H2737,TRUE,_xll.ohTrigger(RecalcTrigger,Trigger3M)),NA())</f>
        <v>1.6083916983315787E-2</v>
      </c>
      <c r="L2737" s="44">
        <f>IFERROR(_xll.qlIndexFixing(Index6M,$H2737,TRUE,_xll.ohTrigger(RecalcTrigger,Trigger6M)),NA())</f>
        <v>1.618203952933411E-2</v>
      </c>
      <c r="M2737" s="178">
        <f>IFERROR(_xll.qlIndexFixing(Index1Y,$H2737,TRUE,_xll.ohTrigger(RecalcTrigger,Trigger1Y)),NA())</f>
        <v>1.6378501336586249E-2</v>
      </c>
      <c r="N2737" s="177">
        <f>IFERROR(_xll.qlIndexFixing(ONIndex1M,I2737,TRUE,_xll.ohTrigger(RecalcTrigger,Trigger1M)),NA())</f>
        <v>1.5511590244536855E-2</v>
      </c>
      <c r="O2737" s="44">
        <f>IFERROR(_xll.qlIndexFixing(ONIndex3M,I2737,TRUE,_xll.ohTrigger(RecalcTrigger,Trigger3M)),NA())</f>
        <v>1.6037131581179143E-2</v>
      </c>
      <c r="P2737" s="44">
        <f>IFERROR(_xll.qlIndexFixing(ONIndex6M,I2737,TRUE,_xll.ohTrigger(RecalcTrigger,Trigger6M)),NA())</f>
        <v>1.608704392072724E-2</v>
      </c>
      <c r="Q2737" s="178">
        <f>IFERROR(_xll.qlIndexFixing(ONIndex1Y,I2737,TRUE,_xll.ohTrigger(RecalcTrigger,Trigger1Y)),NA())</f>
        <v>1.6184625525836882E-2</v>
      </c>
    </row>
    <row r="2738" spans="2:17" x14ac:dyDescent="0.2">
      <c r="B2738" s="39" t="s">
        <v>42</v>
      </c>
      <c r="D2738" s="42">
        <f>_xll.qlCalendarAdvance(Calendar,$D2737,B2738,"f",FALSE)</f>
        <v>58600</v>
      </c>
      <c r="E2738" s="172">
        <f>_xll.qlInterestRateIndexValueDate(IndexON,D2738)</f>
        <v>58600</v>
      </c>
      <c r="F2738" s="188">
        <f>IFERROR(_xll.qlIndexFixing(IndexON,D2738,TRUE,_xll.ohTrigger(RecalcTrigger,TriggerON)),NA())</f>
        <v>1.5328422856674129E-2</v>
      </c>
      <c r="H2738" s="42">
        <f>_xll.qlCalendarAdvance(Calendar,$H2737,B2738,"f",FALSE)</f>
        <v>58600</v>
      </c>
      <c r="I2738" s="172">
        <f>_xll.qlInterestRateIndexValueDate(Index1M,$H2738)</f>
        <v>58600</v>
      </c>
      <c r="J2738" s="177">
        <f>IFERROR(_xll.qlIndexFixing(Index1M,$H2738,TRUE,_xll.ohTrigger(RecalcTrigger,Trigger1M)),NA())</f>
        <v>1.5528098031410939E-2</v>
      </c>
      <c r="K2738" s="44">
        <f>IFERROR(_xll.qlIndexFixing(Index3M,H2738,TRUE,_xll.ohTrigger(RecalcTrigger,Trigger3M)),NA())</f>
        <v>1.6086227734800906E-2</v>
      </c>
      <c r="L2738" s="44">
        <f>IFERROR(_xll.qlIndexFixing(Index6M,$H2738,TRUE,_xll.ohTrigger(RecalcTrigger,Trigger6M)),NA())</f>
        <v>1.6184469929851706E-2</v>
      </c>
      <c r="M2738" s="178">
        <f>IFERROR(_xll.qlIndexFixing(Index1Y,$H2738,TRUE,_xll.ohTrigger(RecalcTrigger,Trigger1Y)),NA())</f>
        <v>1.638110434633222E-2</v>
      </c>
      <c r="N2738" s="177">
        <f>IFERROR(_xll.qlIndexFixing(ONIndex1M,I2738,TRUE,_xll.ohTrigger(RecalcTrigger,Trigger1M)),NA())</f>
        <v>1.5513818749643971E-2</v>
      </c>
      <c r="O2738" s="44">
        <f>IFERROR(_xll.qlIndexFixing(ONIndex3M,I2738,TRUE,_xll.ohTrigger(RecalcTrigger,Trigger3M)),NA())</f>
        <v>1.6039305958555072E-2</v>
      </c>
      <c r="P2738" s="44">
        <f>IFERROR(_xll.qlIndexFixing(ONIndex6M,I2738,TRUE,_xll.ohTrigger(RecalcTrigger,Trigger6M)),NA())</f>
        <v>1.6089188331078752E-2</v>
      </c>
      <c r="Q2738" s="178">
        <f>IFERROR(_xll.qlIndexFixing(ONIndex1Y,I2738,TRUE,_xll.ohTrigger(RecalcTrigger,Trigger1Y)),NA())</f>
        <v>1.6186636102276664E-2</v>
      </c>
    </row>
    <row r="2739" spans="2:17" x14ac:dyDescent="0.2">
      <c r="B2739" s="39" t="s">
        <v>42</v>
      </c>
      <c r="D2739" s="42">
        <f>_xll.qlCalendarAdvance(Calendar,$D2738,B2739,"f",FALSE)</f>
        <v>58607</v>
      </c>
      <c r="E2739" s="172">
        <f>_xll.qlInterestRateIndexValueDate(IndexON,D2739)</f>
        <v>58607</v>
      </c>
      <c r="F2739" s="188">
        <f>IFERROR(_xll.qlIndexFixing(IndexON,D2739,TRUE,_xll.ohTrigger(RecalcTrigger,TriggerON)),NA())</f>
        <v>1.5330620026776653E-2</v>
      </c>
      <c r="H2739" s="42">
        <f>_xll.qlCalendarAdvance(Calendar,$H2738,B2739,"f",FALSE)</f>
        <v>58607</v>
      </c>
      <c r="I2739" s="172">
        <f>_xll.qlInterestRateIndexValueDate(Index1M,$H2739)</f>
        <v>58607</v>
      </c>
      <c r="J2739" s="177">
        <f>IFERROR(_xll.qlIndexFixing(Index1M,$H2739,TRUE,_xll.ohTrigger(RecalcTrigger,Trigger1M)),NA())</f>
        <v>1.5530401215446429E-2</v>
      </c>
      <c r="K2739" s="44">
        <f>IFERROR(_xll.qlIndexFixing(Index3M,H2739,TRUE,_xll.ohTrigger(RecalcTrigger,Trigger3M)),NA())</f>
        <v>1.6088558126780957E-2</v>
      </c>
      <c r="L2739" s="44">
        <f>IFERROR(_xll.qlIndexFixing(Index6M,$H2739,TRUE,_xll.ohTrigger(RecalcTrigger,Trigger6M)),NA())</f>
        <v>1.6186921001511978E-2</v>
      </c>
      <c r="M2739" s="178">
        <f>IFERROR(_xll.qlIndexFixing(Index1Y,$H2739,TRUE,_xll.ohTrigger(RecalcTrigger,Trigger1Y)),NA())</f>
        <v>1.6383728885559723E-2</v>
      </c>
      <c r="N2739" s="177">
        <f>IFERROR(_xll.qlIndexFixing(ONIndex1M,I2739,TRUE,_xll.ohTrigger(RecalcTrigger,Trigger1M)),NA())</f>
        <v>1.5516070644707725E-2</v>
      </c>
      <c r="O2739" s="44">
        <f>IFERROR(_xll.qlIndexFixing(ONIndex3M,I2739,TRUE,_xll.ohTrigger(RecalcTrigger,Trigger3M)),NA())</f>
        <v>1.6041499896694011E-2</v>
      </c>
      <c r="P2739" s="44">
        <f>IFERROR(_xll.qlIndexFixing(ONIndex6M,I2739,TRUE,_xll.ohTrigger(RecalcTrigger,Trigger6M)),NA())</f>
        <v>1.6091353244113149E-2</v>
      </c>
      <c r="Q2739" s="178">
        <f>IFERROR(_xll.qlIndexFixing(ONIndex1Y,I2739,TRUE,_xll.ohTrigger(RecalcTrigger,Trigger1Y)),NA())</f>
        <v>1.618866785562334E-2</v>
      </c>
    </row>
    <row r="2740" spans="2:17" x14ac:dyDescent="0.2">
      <c r="B2740" s="39" t="s">
        <v>42</v>
      </c>
      <c r="D2740" s="42">
        <f>_xll.qlCalendarAdvance(Calendar,$D2739,B2740,"f",FALSE)</f>
        <v>58614</v>
      </c>
      <c r="E2740" s="172">
        <f>_xll.qlInterestRateIndexValueDate(IndexON,D2740)</f>
        <v>58614</v>
      </c>
      <c r="F2740" s="188">
        <f>IFERROR(_xll.qlIndexFixing(IndexON,D2740,TRUE,_xll.ohTrigger(RecalcTrigger,TriggerON)),NA())</f>
        <v>1.53328377477846E-2</v>
      </c>
      <c r="H2740" s="42">
        <f>_xll.qlCalendarAdvance(Calendar,$H2739,B2740,"f",FALSE)</f>
        <v>58614</v>
      </c>
      <c r="I2740" s="172">
        <f>_xll.qlInterestRateIndexValueDate(Index1M,$H2740)</f>
        <v>58614</v>
      </c>
      <c r="J2740" s="177">
        <f>IFERROR(_xll.qlIndexFixing(Index1M,$H2740,TRUE,_xll.ohTrigger(RecalcTrigger,Trigger1M)),NA())</f>
        <v>1.5532727818801625E-2</v>
      </c>
      <c r="K2740" s="44">
        <f>IFERROR(_xll.qlIndexFixing(Index3M,H2740,TRUE,_xll.ohTrigger(RecalcTrigger,Trigger3M)),NA())</f>
        <v>1.6090908159288535E-2</v>
      </c>
      <c r="L2740" s="44">
        <f>IFERROR(_xll.qlIndexFixing(Index6M,$H2740,TRUE,_xll.ohTrigger(RecalcTrigger,Trigger6M)),NA())</f>
        <v>1.6189392744389765E-2</v>
      </c>
      <c r="M2740" s="178">
        <f>IFERROR(_xll.qlIndexFixing(Index1Y,$H2740,TRUE,_xll.ohTrigger(RecalcTrigger,Trigger1Y)),NA())</f>
        <v>1.6386374954435068E-2</v>
      </c>
      <c r="N2740" s="177">
        <f>IFERROR(_xll.qlIndexFixing(ONIndex1M,I2740,TRUE,_xll.ohTrigger(RecalcTrigger,Trigger1M)),NA())</f>
        <v>1.5518345929728117E-2</v>
      </c>
      <c r="O2740" s="44">
        <f>IFERROR(_xll.qlIndexFixing(ONIndex3M,I2740,TRUE,_xll.ohTrigger(RecalcTrigger,Trigger3M)),NA())</f>
        <v>1.6043713395433867E-2</v>
      </c>
      <c r="P2740" s="44">
        <f>IFERROR(_xll.qlIndexFixing(ONIndex6M,I2740,TRUE,_xll.ohTrigger(RecalcTrigger,Trigger6M)),NA())</f>
        <v>1.6093538659911477E-2</v>
      </c>
      <c r="Q2740" s="178">
        <f>IFERROR(_xll.qlIndexFixing(ONIndex1Y,I2740,TRUE,_xll.ohTrigger(RecalcTrigger,Trigger1Y)),NA())</f>
        <v>1.6190720785714818E-2</v>
      </c>
    </row>
    <row r="2741" spans="2:17" x14ac:dyDescent="0.2">
      <c r="B2741" s="39" t="s">
        <v>42</v>
      </c>
      <c r="D2741" s="42">
        <f>_xll.qlCalendarAdvance(Calendar,$D2740,B2741,"f",FALSE)</f>
        <v>58621</v>
      </c>
      <c r="E2741" s="172">
        <f>_xll.qlInterestRateIndexValueDate(IndexON,D2741)</f>
        <v>58621</v>
      </c>
      <c r="F2741" s="188">
        <f>IFERROR(_xll.qlIndexFixing(IndexON,D2741,TRUE,_xll.ohTrigger(RecalcTrigger,TriggerON)),NA())</f>
        <v>1.5335076019779015E-2</v>
      </c>
      <c r="H2741" s="42">
        <f>_xll.qlCalendarAdvance(Calendar,$H2740,B2741,"f",FALSE)</f>
        <v>58621</v>
      </c>
      <c r="I2741" s="172">
        <f>_xll.qlInterestRateIndexValueDate(Index1M,$H2741)</f>
        <v>58621</v>
      </c>
      <c r="J2741" s="177">
        <f>IFERROR(_xll.qlIndexFixing(Index1M,$H2741,TRUE,_xll.ohTrigger(RecalcTrigger,Trigger1M)),NA())</f>
        <v>1.5535077841492736E-2</v>
      </c>
      <c r="K2741" s="44">
        <f>IFERROR(_xll.qlIndexFixing(Index3M,H2741,TRUE,_xll.ohTrigger(RecalcTrigger,Trigger3M)),NA())</f>
        <v>1.6093277832362401E-2</v>
      </c>
      <c r="L2741" s="44">
        <f>IFERROR(_xll.qlIndexFixing(Index6M,$H2741,TRUE,_xll.ohTrigger(RecalcTrigger,Trigger6M)),NA())</f>
        <v>1.6191885158561244E-2</v>
      </c>
      <c r="M2741" s="178">
        <f>IFERROR(_xll.qlIndexFixing(Index1Y,$H2741,TRUE,_xll.ohTrigger(RecalcTrigger,Trigger1Y)),NA())</f>
        <v>1.6389042553126121E-2</v>
      </c>
      <c r="N2741" s="177">
        <f>IFERROR(_xll.qlIndexFixing(ONIndex1M,I2741,TRUE,_xll.ohTrigger(RecalcTrigger,Trigger1M)),NA())</f>
        <v>1.552064460486724E-2</v>
      </c>
      <c r="O2741" s="44">
        <f>IFERROR(_xll.qlIndexFixing(ONIndex3M,I2741,TRUE,_xll.ohTrigger(RecalcTrigger,Trigger3M)),NA())</f>
        <v>1.6045946455017779E-2</v>
      </c>
      <c r="P2741" s="44">
        <f>IFERROR(_xll.qlIndexFixing(ONIndex6M,I2741,TRUE,_xll.ohTrigger(RecalcTrigger,Trigger6M)),NA())</f>
        <v>1.6095744578473736E-2</v>
      </c>
      <c r="Q2741" s="178">
        <f>IFERROR(_xll.qlIndexFixing(ONIndex1Y,I2741,TRUE,_xll.ohTrigger(RecalcTrigger,Trigger1Y)),NA())</f>
        <v>1.6192794892713192E-2</v>
      </c>
    </row>
    <row r="2742" spans="2:17" x14ac:dyDescent="0.2">
      <c r="B2742" s="39" t="s">
        <v>42</v>
      </c>
      <c r="D2742" s="42">
        <f>_xll.qlCalendarAdvance(Calendar,$D2741,B2742,"f",FALSE)</f>
        <v>58628</v>
      </c>
      <c r="E2742" s="172">
        <f>_xll.qlInterestRateIndexValueDate(IndexON,D2742)</f>
        <v>58628</v>
      </c>
      <c r="F2742" s="188">
        <f>IFERROR(_xll.qlIndexFixing(IndexON,D2742,TRUE,_xll.ohTrigger(RecalcTrigger,TriggerON)),NA())</f>
        <v>1.5337334842840944E-2</v>
      </c>
      <c r="H2742" s="42">
        <f>_xll.qlCalendarAdvance(Calendar,$H2741,B2742,"f",FALSE)</f>
        <v>58628</v>
      </c>
      <c r="I2742" s="172">
        <f>_xll.qlInterestRateIndexValueDate(Index1M,$H2742)</f>
        <v>58628</v>
      </c>
      <c r="J2742" s="177">
        <f>IFERROR(_xll.qlIndexFixing(Index1M,$H2742,TRUE,_xll.ohTrigger(RecalcTrigger,Trigger1M)),NA())</f>
        <v>1.5537953499228697E-2</v>
      </c>
      <c r="K2742" s="44">
        <f>IFERROR(_xll.qlIndexFixing(Index3M,H2742,TRUE,_xll.ohTrigger(RecalcTrigger,Trigger3M)),NA())</f>
        <v>1.6095667146033384E-2</v>
      </c>
      <c r="L2742" s="44">
        <f>IFERROR(_xll.qlIndexFixing(Index6M,$H2742,TRUE,_xll.ohTrigger(RecalcTrigger,Trigger6M)),NA())</f>
        <v>1.6194943294673317E-2</v>
      </c>
      <c r="M2742" s="178">
        <f>IFERROR(_xll.qlIndexFixing(Index1Y,$H2742,TRUE,_xll.ohTrigger(RecalcTrigger,Trigger1Y)),NA())</f>
        <v>1.6391731681802968E-2</v>
      </c>
      <c r="N2742" s="177">
        <f>IFERROR(_xll.qlIndexFixing(ONIndex1M,I2742,TRUE,_xll.ohTrigger(RecalcTrigger,Trigger1M)),NA())</f>
        <v>1.5522966670125093E-2</v>
      </c>
      <c r="O2742" s="44">
        <f>IFERROR(_xll.qlIndexFixing(ONIndex3M,I2742,TRUE,_xll.ohTrigger(RecalcTrigger,Trigger3M)),NA())</f>
        <v>1.6048199075283653E-2</v>
      </c>
      <c r="P2742" s="44">
        <f>IFERROR(_xll.qlIndexFixing(ONIndex6M,I2742,TRUE,_xll.ohTrigger(RecalcTrigger,Trigger6M)),NA())</f>
        <v>1.609797099971888E-2</v>
      </c>
      <c r="Q2742" s="178">
        <f>IFERROR(_xll.qlIndexFixing(ONIndex1Y,I2742,TRUE,_xll.ohTrigger(RecalcTrigger,Trigger1Y)),NA())</f>
        <v>1.6194890176537413E-2</v>
      </c>
    </row>
    <row r="2743" spans="2:17" x14ac:dyDescent="0.2">
      <c r="B2743" s="39" t="s">
        <v>42</v>
      </c>
      <c r="D2743" s="42">
        <f>_xll.qlCalendarAdvance(Calendar,$D2742,B2743,"f",FALSE)</f>
        <v>58635</v>
      </c>
      <c r="E2743" s="172">
        <f>_xll.qlInterestRateIndexValueDate(IndexON,D2743)</f>
        <v>58635</v>
      </c>
      <c r="F2743" s="188">
        <f>IFERROR(_xll.qlIndexFixing(IndexON,D2743,TRUE,_xll.ohTrigger(RecalcTrigger,TriggerON)),NA())</f>
        <v>1.5339614216808295E-2</v>
      </c>
      <c r="H2743" s="42">
        <f>_xll.qlCalendarAdvance(Calendar,$H2742,B2743,"f",FALSE)</f>
        <v>58635</v>
      </c>
      <c r="I2743" s="172">
        <f>_xll.qlInterestRateIndexValueDate(Index1M,$H2743)</f>
        <v>58635</v>
      </c>
      <c r="J2743" s="177">
        <f>IFERROR(_xll.qlIndexFixing(Index1M,$H2743,TRUE,_xll.ohTrigger(RecalcTrigger,Trigger1M)),NA())</f>
        <v>1.5540352135493684E-2</v>
      </c>
      <c r="K2743" s="44">
        <f>IFERROR(_xll.qlIndexFixing(Index3M,H2743,TRUE,_xll.ohTrigger(RecalcTrigger,Trigger3M)),NA())</f>
        <v>1.6098076100341131E-2</v>
      </c>
      <c r="L2743" s="44">
        <f>IFERROR(_xll.qlIndexFixing(Index6M,$H2743,TRUE,_xll.ohTrigger(RecalcTrigger,Trigger6M)),NA())</f>
        <v>1.6197478640249414E-2</v>
      </c>
      <c r="M2743" s="178">
        <f>IFERROR(_xll.qlIndexFixing(Index1Y,$H2743,TRUE,_xll.ohTrigger(RecalcTrigger,Trigger1Y)),NA())</f>
        <v>1.6394442340635695E-2</v>
      </c>
      <c r="N2743" s="177">
        <f>IFERROR(_xll.qlIndexFixing(ONIndex1M,I2743,TRUE,_xll.ohTrigger(RecalcTrigger,Trigger1M)),NA())</f>
        <v>1.5525312125339585E-2</v>
      </c>
      <c r="O2743" s="44">
        <f>IFERROR(_xll.qlIndexFixing(ONIndex3M,I2743,TRUE,_xll.ohTrigger(RecalcTrigger,Trigger3M)),NA())</f>
        <v>1.6050471256231491E-2</v>
      </c>
      <c r="P2743" s="44">
        <f>IFERROR(_xll.qlIndexFixing(ONIndex6M,I2743,TRUE,_xll.ohTrigger(RecalcTrigger,Trigger6M)),NA())</f>
        <v>1.6100217923727955E-2</v>
      </c>
      <c r="Q2743" s="178">
        <f>IFERROR(_xll.qlIndexFixing(ONIndex1Y,I2743,TRUE,_xll.ohTrigger(RecalcTrigger,Trigger1Y)),NA())</f>
        <v>1.6197006637106437E-2</v>
      </c>
    </row>
    <row r="2744" spans="2:17" x14ac:dyDescent="0.2">
      <c r="B2744" s="39" t="s">
        <v>42</v>
      </c>
      <c r="D2744" s="42">
        <f>_xll.qlCalendarAdvance(Calendar,$D2743,B2744,"f",FALSE)</f>
        <v>58642</v>
      </c>
      <c r="E2744" s="172">
        <f>_xll.qlInterestRateIndexValueDate(IndexON,D2744)</f>
        <v>58642</v>
      </c>
      <c r="F2744" s="188">
        <f>IFERROR(_xll.qlIndexFixing(IndexON,D2744,TRUE,_xll.ohTrigger(RecalcTrigger,TriggerON)),NA())</f>
        <v>1.5341914141681068E-2</v>
      </c>
      <c r="H2744" s="42">
        <f>_xll.qlCalendarAdvance(Calendar,$H2743,B2744,"f",FALSE)</f>
        <v>58642</v>
      </c>
      <c r="I2744" s="172">
        <f>_xll.qlInterestRateIndexValueDate(Index1M,$H2744)</f>
        <v>58642</v>
      </c>
      <c r="J2744" s="177">
        <f>IFERROR(_xll.qlIndexFixing(Index1M,$H2744,TRUE,_xll.ohTrigger(RecalcTrigger,Trigger1M)),NA())</f>
        <v>1.5542774192149495E-2</v>
      </c>
      <c r="K2744" s="44">
        <f>IFERROR(_xll.qlIndexFixing(Index3M,H2744,TRUE,_xll.ohTrigger(RecalcTrigger,Trigger3M)),NA())</f>
        <v>1.6100504695315591E-2</v>
      </c>
      <c r="L2744" s="44">
        <f>IFERROR(_xll.qlIndexFixing(Index6M,$H2744,TRUE,_xll.ohTrigger(RecalcTrigger,Trigger6M)),NA())</f>
        <v>1.620003465828802E-2</v>
      </c>
      <c r="M2744" s="178">
        <f>IFERROR(_xll.qlIndexFixing(Index1Y,$H2744,TRUE,_xll.ohTrigger(RecalcTrigger,Trigger1Y)),NA())</f>
        <v>1.6397174529797276E-2</v>
      </c>
      <c r="N2744" s="177">
        <f>IFERROR(_xll.qlIndexFixing(ONIndex1M,I2744,TRUE,_xll.ohTrigger(RecalcTrigger,Trigger1M)),NA())</f>
        <v>1.5527680970510715E-2</v>
      </c>
      <c r="O2744" s="44">
        <f>IFERROR(_xll.qlIndexFixing(ONIndex3M,I2744,TRUE,_xll.ohTrigger(RecalcTrigger,Trigger3M)),NA())</f>
        <v>1.6052762997861292E-2</v>
      </c>
      <c r="P2744" s="44">
        <f>IFERROR(_xll.qlIndexFixing(ONIndex6M,I2744,TRUE,_xll.ohTrigger(RecalcTrigger,Trigger6M)),NA())</f>
        <v>1.6102485350419915E-2</v>
      </c>
      <c r="Q2744" s="178">
        <f>IFERROR(_xll.qlIndexFixing(ONIndex1Y,I2744,TRUE,_xll.ohTrigger(RecalcTrigger,Trigger1Y)),NA())</f>
        <v>1.6199144274501309E-2</v>
      </c>
    </row>
    <row r="2745" spans="2:17" x14ac:dyDescent="0.2">
      <c r="B2745" s="39" t="s">
        <v>42</v>
      </c>
      <c r="D2745" s="42">
        <f>_xll.qlCalendarAdvance(Calendar,$D2744,B2745,"f",FALSE)</f>
        <v>58649</v>
      </c>
      <c r="E2745" s="172">
        <f>_xll.qlInterestRateIndexValueDate(IndexON,D2745)</f>
        <v>58649</v>
      </c>
      <c r="F2745" s="188">
        <f>IFERROR(_xll.qlIndexFixing(IndexON,D2745,TRUE,_xll.ohTrigger(RecalcTrigger,TriggerON)),NA())</f>
        <v>1.5344234617702401E-2</v>
      </c>
      <c r="H2745" s="42">
        <f>_xll.qlCalendarAdvance(Calendar,$H2744,B2745,"f",FALSE)</f>
        <v>58649</v>
      </c>
      <c r="I2745" s="172">
        <f>_xll.qlInterestRateIndexValueDate(Index1M,$H2745)</f>
        <v>58649</v>
      </c>
      <c r="J2745" s="177">
        <f>IFERROR(_xll.qlIndexFixing(Index1M,$H2745,TRUE,_xll.ohTrigger(RecalcTrigger,Trigger1M)),NA())</f>
        <v>1.5545219669211817E-2</v>
      </c>
      <c r="K2745" s="44">
        <f>IFERROR(_xll.qlIndexFixing(Index3M,H2745,TRUE,_xll.ohTrigger(RecalcTrigger,Trigger3M)),NA())</f>
        <v>1.6102952930998168E-2</v>
      </c>
      <c r="L2745" s="44">
        <f>IFERROR(_xll.qlIndexFixing(Index6M,$H2745,TRUE,_xll.ohTrigger(RecalcTrigger,Trigger6M)),NA())</f>
        <v>1.6202611348870185E-2</v>
      </c>
      <c r="M2745" s="178">
        <f>IFERROR(_xll.qlIndexFixing(Index1Y,$H2745,TRUE,_xll.ohTrigger(RecalcTrigger,Trigger1Y)),NA())</f>
        <v>1.6399928249460904E-2</v>
      </c>
      <c r="N2745" s="177">
        <f>IFERROR(_xll.qlIndexFixing(ONIndex1M,I2745,TRUE,_xll.ohTrigger(RecalcTrigger,Trigger1M)),NA())</f>
        <v>1.5530073205800576E-2</v>
      </c>
      <c r="O2745" s="44">
        <f>IFERROR(_xll.qlIndexFixing(ONIndex3M,I2745,TRUE,_xll.ohTrigger(RecalcTrigger,Trigger3M)),NA())</f>
        <v>1.6055074300254102E-2</v>
      </c>
      <c r="P2745" s="44">
        <f>IFERROR(_xll.qlIndexFixing(ONIndex6M,I2745,TRUE,_xll.ohTrigger(RecalcTrigger,Trigger6M)),NA())</f>
        <v>1.6104773279956852E-2</v>
      </c>
      <c r="Q2745" s="178">
        <f>IFERROR(_xll.qlIndexFixing(ONIndex1Y,I2745,TRUE,_xll.ohTrigger(RecalcTrigger,Trigger1Y)),NA())</f>
        <v>1.6201303088884123E-2</v>
      </c>
    </row>
    <row r="2746" spans="2:17" x14ac:dyDescent="0.2">
      <c r="B2746" s="39" t="s">
        <v>42</v>
      </c>
      <c r="D2746" s="42">
        <f>_xll.qlCalendarAdvance(Calendar,$D2745,B2746,"f",FALSE)</f>
        <v>58656</v>
      </c>
      <c r="E2746" s="172">
        <f>_xll.qlInterestRateIndexValueDate(IndexON,D2746)</f>
        <v>58656</v>
      </c>
      <c r="F2746" s="188">
        <f>IFERROR(_xll.qlIndexFixing(IndexON,D2746,TRUE,_xll.ohTrigger(RecalcTrigger,TriggerON)),NA())</f>
        <v>1.5346575644629157E-2</v>
      </c>
      <c r="H2746" s="42">
        <f>_xll.qlCalendarAdvance(Calendar,$H2745,B2746,"f",FALSE)</f>
        <v>58656</v>
      </c>
      <c r="I2746" s="172">
        <f>_xll.qlInterestRateIndexValueDate(Index1M,$H2746)</f>
        <v>58656</v>
      </c>
      <c r="J2746" s="177">
        <f>IFERROR(_xll.qlIndexFixing(Index1M,$H2746,TRUE,_xll.ohTrigger(RecalcTrigger,Trigger1M)),NA())</f>
        <v>1.5547688566691106E-2</v>
      </c>
      <c r="K2746" s="44">
        <f>IFERROR(_xll.qlIndexFixing(Index3M,H2746,TRUE,_xll.ohTrigger(RecalcTrigger,Trigger3M)),NA())</f>
        <v>1.6105420807421458E-2</v>
      </c>
      <c r="L2746" s="44">
        <f>IFERROR(_xll.qlIndexFixing(Index6M,$H2746,TRUE,_xll.ohTrigger(RecalcTrigger,Trigger6M)),NA())</f>
        <v>1.6205208712075186E-2</v>
      </c>
      <c r="M2746" s="178">
        <f>IFERROR(_xll.qlIndexFixing(Index1Y,$H2746,TRUE,_xll.ohTrigger(RecalcTrigger,Trigger1Y)),NA())</f>
        <v>1.6402703499801552E-2</v>
      </c>
      <c r="N2746" s="177">
        <f>IFERROR(_xll.qlIndexFixing(ONIndex1M,I2746,TRUE,_xll.ohTrigger(RecalcTrigger,Trigger1M)),NA())</f>
        <v>1.5532488831209168E-2</v>
      </c>
      <c r="O2746" s="44">
        <f>IFERROR(_xll.qlIndexFixing(ONIndex3M,I2746,TRUE,_xll.ohTrigger(RecalcTrigger,Trigger3M)),NA())</f>
        <v>1.6057405163247829E-2</v>
      </c>
      <c r="P2746" s="44">
        <f>IFERROR(_xll.qlIndexFixing(ONIndex6M,I2746,TRUE,_xll.ohTrigger(RecalcTrigger,Trigger6M)),NA())</f>
        <v>1.6107081712176674E-2</v>
      </c>
      <c r="Q2746" s="178">
        <f>IFERROR(_xll.qlIndexFixing(ONIndex1Y,I2746,TRUE,_xll.ohTrigger(RecalcTrigger,Trigger1Y)),NA())</f>
        <v>1.6203483079930692E-2</v>
      </c>
    </row>
    <row r="2747" spans="2:17" x14ac:dyDescent="0.2">
      <c r="B2747" s="39" t="s">
        <v>42</v>
      </c>
      <c r="D2747" s="42">
        <f>_xll.qlCalendarAdvance(Calendar,$D2746,B2747,"f",FALSE)</f>
        <v>58663</v>
      </c>
      <c r="E2747" s="172">
        <f>_xll.qlInterestRateIndexValueDate(IndexON,D2747)</f>
        <v>58663</v>
      </c>
      <c r="F2747" s="188">
        <f>IFERROR(_xll.qlIndexFixing(IndexON,D2747,TRUE,_xll.ohTrigger(RecalcTrigger,TriggerON)),NA())</f>
        <v>1.534893722254238E-2</v>
      </c>
      <c r="H2747" s="42">
        <f>_xll.qlCalendarAdvance(Calendar,$H2746,B2747,"f",FALSE)</f>
        <v>58663</v>
      </c>
      <c r="I2747" s="172">
        <f>_xll.qlInterestRateIndexValueDate(Index1M,$H2747)</f>
        <v>58663</v>
      </c>
      <c r="J2747" s="177">
        <f>IFERROR(_xll.qlIndexFixing(Index1M,$H2747,TRUE,_xll.ohTrigger(RecalcTrigger,Trigger1M)),NA())</f>
        <v>1.5550180884608278E-2</v>
      </c>
      <c r="K2747" s="44">
        <f>IFERROR(_xll.qlIndexFixing(Index3M,H2747,TRUE,_xll.ohTrigger(RecalcTrigger,Trigger3M)),NA())</f>
        <v>1.6107908324625102E-2</v>
      </c>
      <c r="L2747" s="44">
        <f>IFERROR(_xll.qlIndexFixing(Index6M,$H2747,TRUE,_xll.ohTrigger(RecalcTrigger,Trigger6M)),NA())</f>
        <v>1.6207826747982317E-2</v>
      </c>
      <c r="M2747" s="178">
        <f>IFERROR(_xll.qlIndexFixing(Index1Y,$H2747,TRUE,_xll.ohTrigger(RecalcTrigger,Trigger1Y)),NA())</f>
        <v>1.6405500280995744E-2</v>
      </c>
      <c r="N2747" s="177">
        <f>IFERROR(_xll.qlIndexFixing(ONIndex1M,I2747,TRUE,_xll.ohTrigger(RecalcTrigger,Trigger1M)),NA())</f>
        <v>1.5534927846493352E-2</v>
      </c>
      <c r="O2747" s="44">
        <f>IFERROR(_xll.qlIndexFixing(ONIndex3M,I2747,TRUE,_xll.ohTrigger(RecalcTrigger,Trigger3M)),NA())</f>
        <v>1.6059755587004565E-2</v>
      </c>
      <c r="P2747" s="44">
        <f>IFERROR(_xll.qlIndexFixing(ONIndex6M,I2747,TRUE,_xll.ohTrigger(RecalcTrigger,Trigger6M)),NA())</f>
        <v>1.6109410647079381E-2</v>
      </c>
      <c r="Q2747" s="178">
        <f>IFERROR(_xll.qlIndexFixing(ONIndex1Y,I2747,TRUE,_xll.ohTrigger(RecalcTrigger,Trigger1Y)),NA())</f>
        <v>1.6205684247803109E-2</v>
      </c>
    </row>
    <row r="2748" spans="2:17" x14ac:dyDescent="0.2">
      <c r="B2748" s="39" t="s">
        <v>42</v>
      </c>
      <c r="D2748" s="42">
        <f>_xll.qlCalendarAdvance(Calendar,$D2747,B2748,"f",FALSE)</f>
        <v>58670</v>
      </c>
      <c r="E2748" s="172">
        <f>_xll.qlInterestRateIndexValueDate(IndexON,D2748)</f>
        <v>58670</v>
      </c>
      <c r="F2748" s="188">
        <f>IFERROR(_xll.qlIndexFixing(IndexON,D2748,TRUE,_xll.ohTrigger(RecalcTrigger,TriggerON)),NA())</f>
        <v>1.5351319351361026E-2</v>
      </c>
      <c r="H2748" s="42">
        <f>_xll.qlCalendarAdvance(Calendar,$H2747,B2748,"f",FALSE)</f>
        <v>58670</v>
      </c>
      <c r="I2748" s="172">
        <f>_xll.qlInterestRateIndexValueDate(Index1M,$H2748)</f>
        <v>58670</v>
      </c>
      <c r="J2748" s="177">
        <f>IFERROR(_xll.qlIndexFixing(Index1M,$H2748,TRUE,_xll.ohTrigger(RecalcTrigger,Trigger1M)),NA())</f>
        <v>1.5552696622971176E-2</v>
      </c>
      <c r="K2748" s="44">
        <f>IFERROR(_xll.qlIndexFixing(Index3M,H2748,TRUE,_xll.ohTrigger(RecalcTrigger,Trigger3M)),NA())</f>
        <v>1.6110415482642578E-2</v>
      </c>
      <c r="L2748" s="44">
        <f>IFERROR(_xll.qlIndexFixing(Index6M,$H2748,TRUE,_xll.ohTrigger(RecalcTrigger,Trigger6M)),NA())</f>
        <v>1.6210465456673939E-2</v>
      </c>
      <c r="M2748" s="178">
        <f>IFERROR(_xll.qlIndexFixing(Index1Y,$H2748,TRUE,_xll.ohTrigger(RecalcTrigger,Trigger1Y)),NA())</f>
        <v>1.6408318593221116E-2</v>
      </c>
      <c r="N2748" s="177">
        <f>IFERROR(_xll.qlIndexFixing(ONIndex1M,I2748,TRUE,_xll.ohTrigger(RecalcTrigger,Trigger1M)),NA())</f>
        <v>1.5537390251977312E-2</v>
      </c>
      <c r="O2748" s="44">
        <f>IFERROR(_xll.qlIndexFixing(ONIndex3M,I2748,TRUE,_xll.ohTrigger(RecalcTrigger,Trigger3M)),NA())</f>
        <v>1.6062125571524311E-2</v>
      </c>
      <c r="P2748" s="44">
        <f>IFERROR(_xll.qlIndexFixing(ONIndex6M,I2748,TRUE,_xll.ohTrigger(RecalcTrigger,Trigger6M)),NA())</f>
        <v>1.6111760084827065E-2</v>
      </c>
      <c r="Q2748" s="178">
        <f>IFERROR(_xll.qlIndexFixing(ONIndex1Y,I2748,TRUE,_xll.ohTrigger(RecalcTrigger,Trigger1Y)),NA())</f>
        <v>1.6207906592663468E-2</v>
      </c>
    </row>
    <row r="2749" spans="2:17" x14ac:dyDescent="0.2">
      <c r="B2749" s="39" t="s">
        <v>42</v>
      </c>
      <c r="D2749" s="42">
        <f>_xll.qlCalendarAdvance(Calendar,$D2748,B2749,"f",FALSE)</f>
        <v>58677</v>
      </c>
      <c r="E2749" s="172">
        <f>_xll.qlInterestRateIndexValueDate(IndexON,D2749)</f>
        <v>58677</v>
      </c>
      <c r="F2749" s="188">
        <f>IFERROR(_xll.qlIndexFixing(IndexON,D2749,TRUE,_xll.ohTrigger(RecalcTrigger,TriggerON)),NA())</f>
        <v>1.5353722031328232E-2</v>
      </c>
      <c r="H2749" s="42">
        <f>_xll.qlCalendarAdvance(Calendar,$H2748,B2749,"f",FALSE)</f>
        <v>58677</v>
      </c>
      <c r="I2749" s="172">
        <f>_xll.qlInterestRateIndexValueDate(Index1M,$H2749)</f>
        <v>58677</v>
      </c>
      <c r="J2749" s="177">
        <f>IFERROR(_xll.qlIndexFixing(Index1M,$H2749,TRUE,_xll.ohTrigger(RecalcTrigger,Trigger1M)),NA())</f>
        <v>1.5555235781798101E-2</v>
      </c>
      <c r="K2749" s="44">
        <f>IFERROR(_xll.qlIndexFixing(Index3M,H2749,TRUE,_xll.ohTrigger(RecalcTrigger,Trigger3M)),NA())</f>
        <v>1.6112942281513526E-2</v>
      </c>
      <c r="L2749" s="44">
        <f>IFERROR(_xll.qlIndexFixing(Index6M,$H2749,TRUE,_xll.ohTrigger(RecalcTrigger,Trigger6M)),NA())</f>
        <v>1.6213124838231979E-2</v>
      </c>
      <c r="M2749" s="178">
        <f>IFERROR(_xll.qlIndexFixing(Index1Y,$H2749,TRUE,_xll.ohTrigger(RecalcTrigger,Trigger1Y)),NA())</f>
        <v>1.6411158436656414E-2</v>
      </c>
      <c r="N2749" s="177">
        <f>IFERROR(_xll.qlIndexFixing(ONIndex1M,I2749,TRUE,_xll.ohTrigger(RecalcTrigger,Trigger1M)),NA())</f>
        <v>1.5539876047417911E-2</v>
      </c>
      <c r="O2749" s="44">
        <f>IFERROR(_xll.qlIndexFixing(ONIndex3M,I2749,TRUE,_xll.ohTrigger(RecalcTrigger,Trigger3M)),NA())</f>
        <v>1.6064515116726019E-2</v>
      </c>
      <c r="P2749" s="44">
        <f>IFERROR(_xll.qlIndexFixing(ONIndex6M,I2749,TRUE,_xll.ohTrigger(RecalcTrigger,Trigger6M)),NA())</f>
        <v>1.6114130025257634E-2</v>
      </c>
      <c r="Q2749" s="178">
        <f>IFERROR(_xll.qlIndexFixing(ONIndex1Y,I2749,TRUE,_xll.ohTrigger(RecalcTrigger,Trigger1Y)),NA())</f>
        <v>1.6210150114187583E-2</v>
      </c>
    </row>
    <row r="2750" spans="2:17" x14ac:dyDescent="0.2">
      <c r="B2750" s="39" t="s">
        <v>42</v>
      </c>
      <c r="D2750" s="42">
        <f>_xll.qlCalendarAdvance(Calendar,$D2749,B2750,"f",FALSE)</f>
        <v>58684</v>
      </c>
      <c r="E2750" s="172">
        <f>_xll.qlInterestRateIndexValueDate(IndexON,D2750)</f>
        <v>58684</v>
      </c>
      <c r="F2750" s="188">
        <f>IFERROR(_xll.qlIndexFixing(IndexON,D2750,TRUE,_xll.ohTrigger(RecalcTrigger,TriggerON)),NA())</f>
        <v>1.5356145262119814E-2</v>
      </c>
      <c r="H2750" s="42">
        <f>_xll.qlCalendarAdvance(Calendar,$H2749,B2750,"f",FALSE)</f>
        <v>58684</v>
      </c>
      <c r="I2750" s="172">
        <f>_xll.qlInterestRateIndexValueDate(Index1M,$H2750)</f>
        <v>58684</v>
      </c>
      <c r="J2750" s="177">
        <f>IFERROR(_xll.qlIndexFixing(Index1M,$H2750,TRUE,_xll.ohTrigger(RecalcTrigger,Trigger1M)),NA())</f>
        <v>1.5557281918130625E-2</v>
      </c>
      <c r="K2750" s="44">
        <f>IFERROR(_xll.qlIndexFixing(Index3M,H2750,TRUE,_xll.ohTrigger(RecalcTrigger,Trigger3M)),NA())</f>
        <v>1.6114947853654922E-2</v>
      </c>
      <c r="L2750" s="44">
        <f>IFERROR(_xll.qlIndexFixing(Index6M,$H2750,TRUE,_xll.ohTrigger(RecalcTrigger,Trigger6M)),NA())</f>
        <v>1.6214132042549661E-2</v>
      </c>
      <c r="M2750" s="178">
        <f>IFERROR(_xll.qlIndexFixing(Index1Y,$H2750,TRUE,_xll.ohTrigger(RecalcTrigger,Trigger1Y)),NA())</f>
        <v>1.6414019811482383E-2</v>
      </c>
      <c r="N2750" s="177">
        <f>IFERROR(_xll.qlIndexFixing(ONIndex1M,I2750,TRUE,_xll.ohTrigger(RecalcTrigger,Trigger1M)),NA())</f>
        <v>1.5542385232815148E-2</v>
      </c>
      <c r="O2750" s="44">
        <f>IFERROR(_xll.qlIndexFixing(ONIndex3M,I2750,TRUE,_xll.ohTrigger(RecalcTrigger,Trigger3M)),NA())</f>
        <v>1.6066924222690737E-2</v>
      </c>
      <c r="P2750" s="44">
        <f>IFERROR(_xll.qlIndexFixing(ONIndex6M,I2750,TRUE,_xll.ohTrigger(RecalcTrigger,Trigger6M)),NA())</f>
        <v>1.6116520468452133E-2</v>
      </c>
      <c r="Q2750" s="178">
        <f>IFERROR(_xll.qlIndexFixing(ONIndex1Y,I2750,TRUE,_xll.ohTrigger(RecalcTrigger,Trigger1Y)),NA())</f>
        <v>1.6212414812699638E-2</v>
      </c>
    </row>
    <row r="2751" spans="2:17" x14ac:dyDescent="0.2">
      <c r="B2751" s="39" t="s">
        <v>42</v>
      </c>
      <c r="D2751" s="42">
        <f>_xll.qlCalendarAdvance(Calendar,$D2750,B2751,"f",FALSE)</f>
        <v>58691</v>
      </c>
      <c r="E2751" s="172">
        <f>_xll.qlInterestRateIndexValueDate(IndexON,D2751)</f>
        <v>58691</v>
      </c>
      <c r="F2751" s="188">
        <f>IFERROR(_xll.qlIndexFixing(IndexON,D2751,TRUE,_xll.ohTrigger(RecalcTrigger,TriggerON)),NA())</f>
        <v>1.535858904397891E-2</v>
      </c>
      <c r="H2751" s="42">
        <f>_xll.qlCalendarAdvance(Calendar,$H2750,B2751,"f",FALSE)</f>
        <v>58691</v>
      </c>
      <c r="I2751" s="172">
        <f>_xll.qlInterestRateIndexValueDate(Index1M,$H2751)</f>
        <v>58691</v>
      </c>
      <c r="J2751" s="177">
        <f>IFERROR(_xll.qlIndexFixing(Index1M,$H2751,TRUE,_xll.ohTrigger(RecalcTrigger,Trigger1M)),NA())</f>
        <v>1.5559866134948124E-2</v>
      </c>
      <c r="K2751" s="44">
        <f>IFERROR(_xll.qlIndexFixing(Index3M,H2751,TRUE,_xll.ohTrigger(RecalcTrigger,Trigger3M)),NA())</f>
        <v>1.6117512418405106E-2</v>
      </c>
      <c r="L2751" s="44">
        <f>IFERROR(_xll.qlIndexFixing(Index6M,$H2751,TRUE,_xll.ohTrigger(RecalcTrigger,Trigger6M)),NA())</f>
        <v>1.6216827982222775E-2</v>
      </c>
      <c r="M2751" s="178">
        <f>IFERROR(_xll.qlIndexFixing(Index1Y,$H2751,TRUE,_xll.ohTrigger(RecalcTrigger,Trigger1Y)),NA())</f>
        <v>1.6416902717880877E-2</v>
      </c>
      <c r="N2751" s="177">
        <f>IFERROR(_xll.qlIndexFixing(ONIndex1M,I2751,TRUE,_xll.ohTrigger(RecalcTrigger,Trigger1M)),NA())</f>
        <v>1.5544917808331116E-2</v>
      </c>
      <c r="O2751" s="44">
        <f>IFERROR(_xll.qlIndexFixing(ONIndex3M,I2751,TRUE,_xll.ohTrigger(RecalcTrigger,Trigger3M)),NA())</f>
        <v>1.6069352889256372E-2</v>
      </c>
      <c r="P2751" s="44">
        <f>IFERROR(_xll.qlIndexFixing(ONIndex6M,I2751,TRUE,_xll.ohTrigger(RecalcTrigger,Trigger6M)),NA())</f>
        <v>1.6118931414329518E-2</v>
      </c>
      <c r="Q2751" s="178">
        <f>IFERROR(_xll.qlIndexFixing(ONIndex1Y,I2751,TRUE,_xll.ohTrigger(RecalcTrigger,Trigger1Y)),NA())</f>
        <v>1.621470068787545E-2</v>
      </c>
    </row>
    <row r="2752" spans="2:17" x14ac:dyDescent="0.2">
      <c r="B2752" s="39" t="s">
        <v>42</v>
      </c>
      <c r="D2752" s="42">
        <f>_xll.qlCalendarAdvance(Calendar,$D2751,B2752,"f",FALSE)</f>
        <v>58698</v>
      </c>
      <c r="E2752" s="172">
        <f>_xll.qlInterestRateIndexValueDate(IndexON,D2752)</f>
        <v>58698</v>
      </c>
      <c r="F2752" s="188">
        <f>IFERROR(_xll.qlIndexFixing(IndexON,D2752,TRUE,_xll.ohTrigger(RecalcTrigger,TriggerON)),NA())</f>
        <v>1.5361053376824474E-2</v>
      </c>
      <c r="H2752" s="42">
        <f>_xll.qlCalendarAdvance(Calendar,$H2751,B2752,"f",FALSE)</f>
        <v>58698</v>
      </c>
      <c r="I2752" s="172">
        <f>_xll.qlInterestRateIndexValueDate(Index1M,$H2752)</f>
        <v>58698</v>
      </c>
      <c r="J2752" s="177">
        <f>IFERROR(_xll.qlIndexFixing(Index1M,$H2752,TRUE,_xll.ohTrigger(RecalcTrigger,Trigger1M)),NA())</f>
        <v>1.556247377126363E-2</v>
      </c>
      <c r="K2752" s="44">
        <f>IFERROR(_xll.qlIndexFixing(Index3M,H2752,TRUE,_xll.ohTrigger(RecalcTrigger,Trigger3M)),NA())</f>
        <v>1.6120096623234107E-2</v>
      </c>
      <c r="L2752" s="44">
        <f>IFERROR(_xll.qlIndexFixing(Index6M,$H2752,TRUE,_xll.ohTrigger(RecalcTrigger,Trigger6M)),NA())</f>
        <v>1.6219544592189643E-2</v>
      </c>
      <c r="M2752" s="178">
        <f>IFERROR(_xll.qlIndexFixing(Index1Y,$H2752,TRUE,_xll.ohTrigger(RecalcTrigger,Trigger1Y)),NA())</f>
        <v>1.641980715603486E-2</v>
      </c>
      <c r="N2752" s="177">
        <f>IFERROR(_xll.qlIndexFixing(ONIndex1M,I2752,TRUE,_xll.ohTrigger(RecalcTrigger,Trigger1M)),NA())</f>
        <v>1.5547473773965814E-2</v>
      </c>
      <c r="O2752" s="44">
        <f>IFERROR(_xll.qlIndexFixing(ONIndex3M,I2752,TRUE,_xll.ohTrigger(RecalcTrigger,Trigger3M)),NA())</f>
        <v>1.6071801116666062E-2</v>
      </c>
      <c r="P2752" s="44">
        <f>IFERROR(_xll.qlIndexFixing(ONIndex6M,I2752,TRUE,_xll.ohTrigger(RecalcTrigger,Trigger6M)),NA())</f>
        <v>1.612136286305188E-2</v>
      </c>
      <c r="Q2752" s="178">
        <f>IFERROR(_xll.qlIndexFixing(ONIndex1Y,I2752,TRUE,_xll.ohTrigger(RecalcTrigger,Trigger1Y)),NA())</f>
        <v>1.6217007739958156E-2</v>
      </c>
    </row>
    <row r="2753" spans="2:17" x14ac:dyDescent="0.2">
      <c r="B2753" s="39" t="s">
        <v>42</v>
      </c>
      <c r="D2753" s="42">
        <f>_xll.qlCalendarAdvance(Calendar,$D2752,B2753,"f",FALSE)</f>
        <v>58705</v>
      </c>
      <c r="E2753" s="172">
        <f>_xll.qlInterestRateIndexValueDate(IndexON,D2753)</f>
        <v>58705</v>
      </c>
      <c r="F2753" s="188">
        <f>IFERROR(_xll.qlIndexFixing(IndexON,D2753,TRUE,_xll.ohTrigger(RecalcTrigger,TriggerON)),NA())</f>
        <v>1.5363538260656506E-2</v>
      </c>
      <c r="H2753" s="42">
        <f>_xll.qlCalendarAdvance(Calendar,$H2752,B2753,"f",FALSE)</f>
        <v>58705</v>
      </c>
      <c r="I2753" s="172">
        <f>_xll.qlInterestRateIndexValueDate(Index1M,$H2753)</f>
        <v>58705</v>
      </c>
      <c r="J2753" s="177">
        <f>IFERROR(_xll.qlIndexFixing(Index1M,$H2753,TRUE,_xll.ohTrigger(RecalcTrigger,Trigger1M)),NA())</f>
        <v>1.5565104827082548E-2</v>
      </c>
      <c r="K2753" s="44">
        <f>IFERROR(_xll.qlIndexFixing(Index3M,H2753,TRUE,_xll.ohTrigger(RecalcTrigger,Trigger3M)),NA())</f>
        <v>1.6122700468180224E-2</v>
      </c>
      <c r="L2753" s="44">
        <f>IFERROR(_xll.qlIndexFixing(Index6M,$H2753,TRUE,_xll.ohTrigger(RecalcTrigger,Trigger6M)),NA())</f>
        <v>1.6222281872532211E-2</v>
      </c>
      <c r="M2753" s="178">
        <f>IFERROR(_xll.qlIndexFixing(Index1Y,$H2753,TRUE,_xll.ohTrigger(RecalcTrigger,Trigger1Y)),NA())</f>
        <v>1.6422733126129074E-2</v>
      </c>
      <c r="N2753" s="177">
        <f>IFERROR(_xll.qlIndexFixing(ONIndex1M,I2753,TRUE,_xll.ohTrigger(RecalcTrigger,Trigger1M)),NA())</f>
        <v>1.5550053129557151E-2</v>
      </c>
      <c r="O2753" s="44">
        <f>IFERROR(_xll.qlIndexFixing(ONIndex3M,I2753,TRUE,_xll.ohTrigger(RecalcTrigger,Trigger3M)),NA())</f>
        <v>1.607426890467667E-2</v>
      </c>
      <c r="P2753" s="44">
        <f>IFERROR(_xll.qlIndexFixing(ONIndex6M,I2753,TRUE,_xll.ohTrigger(RecalcTrigger,Trigger6M)),NA())</f>
        <v>1.6123814814457127E-2</v>
      </c>
      <c r="Q2753" s="178">
        <f>IFERROR(_xll.qlIndexFixing(ONIndex1Y,I2753,TRUE,_xll.ohTrigger(RecalcTrigger,Trigger1Y)),NA())</f>
        <v>1.6219335968947757E-2</v>
      </c>
    </row>
    <row r="2754" spans="2:17" x14ac:dyDescent="0.2">
      <c r="B2754" s="39" t="s">
        <v>42</v>
      </c>
      <c r="D2754" s="42">
        <f>_xll.qlCalendarAdvance(Calendar,$D2753,B2754,"f",FALSE)</f>
        <v>58712</v>
      </c>
      <c r="E2754" s="172">
        <f>_xll.qlInterestRateIndexValueDate(IndexON,D2754)</f>
        <v>58712</v>
      </c>
      <c r="F2754" s="188">
        <f>IFERROR(_xll.qlIndexFixing(IndexON,D2754,TRUE,_xll.ohTrigger(RecalcTrigger,TriggerON)),NA())</f>
        <v>1.5366043695475007E-2</v>
      </c>
      <c r="H2754" s="42">
        <f>_xll.qlCalendarAdvance(Calendar,$H2753,B2754,"f",FALSE)</f>
        <v>58712</v>
      </c>
      <c r="I2754" s="172">
        <f>_xll.qlInterestRateIndexValueDate(Index1M,$H2754)</f>
        <v>58712</v>
      </c>
      <c r="J2754" s="177">
        <f>IFERROR(_xll.qlIndexFixing(Index1M,$H2754,TRUE,_xll.ohTrigger(RecalcTrigger,Trigger1M)),NA())</f>
        <v>1.5567759302426487E-2</v>
      </c>
      <c r="K2754" s="44">
        <f>IFERROR(_xll.qlIndexFixing(Index3M,H2754,TRUE,_xll.ohTrigger(RecalcTrigger,Trigger3M)),NA())</f>
        <v>1.6125870889973262E-2</v>
      </c>
      <c r="L2754" s="44">
        <f>IFERROR(_xll.qlIndexFixing(Index6M,$H2754,TRUE,_xll.ohTrigger(RecalcTrigger,Trigger6M)),NA())</f>
        <v>1.6225039823334213E-2</v>
      </c>
      <c r="M2754" s="178">
        <f>IFERROR(_xll.qlIndexFixing(Index1Y,$H2754,TRUE,_xll.ohTrigger(RecalcTrigger,Trigger1Y)),NA())</f>
        <v>1.6425680628348927E-2</v>
      </c>
      <c r="N2754" s="177">
        <f>IFERROR(_xll.qlIndexFixing(ONIndex1M,I2754,TRUE,_xll.ohTrigger(RecalcTrigger,Trigger1M)),NA())</f>
        <v>1.5552655875186172E-2</v>
      </c>
      <c r="O2754" s="44">
        <f>IFERROR(_xll.qlIndexFixing(ONIndex3M,I2754,TRUE,_xll.ohTrigger(RecalcTrigger,Trigger3M)),NA())</f>
        <v>1.6076756253450286E-2</v>
      </c>
      <c r="P2754" s="44">
        <f>IFERROR(_xll.qlIndexFixing(ONIndex6M,I2754,TRUE,_xll.ohTrigger(RecalcTrigger,Trigger6M)),NA())</f>
        <v>1.6126287268626305E-2</v>
      </c>
      <c r="Q2754" s="178">
        <f>IFERROR(_xll.qlIndexFixing(ONIndex1Y,I2754,TRUE,_xll.ohTrigger(RecalcTrigger,Trigger1Y)),NA())</f>
        <v>1.6221685374601114E-2</v>
      </c>
    </row>
    <row r="2755" spans="2:17" x14ac:dyDescent="0.2">
      <c r="B2755" s="39" t="s">
        <v>42</v>
      </c>
      <c r="D2755" s="42">
        <f>_xll.qlCalendarAdvance(Calendar,$D2754,B2755,"f",FALSE)</f>
        <v>58719</v>
      </c>
      <c r="E2755" s="172">
        <f>_xll.qlInterestRateIndexValueDate(IndexON,D2755)</f>
        <v>58719</v>
      </c>
      <c r="F2755" s="188">
        <f>IFERROR(_xll.qlIndexFixing(IndexON,D2755,TRUE,_xll.ohTrigger(RecalcTrigger,TriggerON)),NA())</f>
        <v>1.5368569681279975E-2</v>
      </c>
      <c r="H2755" s="42">
        <f>_xll.qlCalendarAdvance(Calendar,$H2754,B2755,"f",FALSE)</f>
        <v>58719</v>
      </c>
      <c r="I2755" s="172">
        <f>_xll.qlInterestRateIndexValueDate(Index1M,$H2755)</f>
        <v>58719</v>
      </c>
      <c r="J2755" s="177">
        <f>IFERROR(_xll.qlIndexFixing(Index1M,$H2755,TRUE,_xll.ohTrigger(RecalcTrigger,Trigger1M)),NA())</f>
        <v>1.5570962565361737E-2</v>
      </c>
      <c r="K2755" s="44">
        <f>IFERROR(_xll.qlIndexFixing(Index3M,H2755,TRUE,_xll.ohTrigger(RecalcTrigger,Trigger3M)),NA())</f>
        <v>1.6128515534753484E-2</v>
      </c>
      <c r="L2755" s="44">
        <f>IFERROR(_xll.qlIndexFixing(Index6M,$H2755,TRUE,_xll.ohTrigger(RecalcTrigger,Trigger6M)),NA())</f>
        <v>1.6228383881122042E-2</v>
      </c>
      <c r="M2755" s="178">
        <f>IFERROR(_xll.qlIndexFixing(Index1Y,$H2755,TRUE,_xll.ohTrigger(RecalcTrigger,Trigger1Y)),NA())</f>
        <v>1.6428649662882266E-2</v>
      </c>
      <c r="N2755" s="177">
        <f>IFERROR(_xll.qlIndexFixing(ONIndex1M,I2755,TRUE,_xll.ohTrigger(RecalcTrigger,Trigger1M)),NA())</f>
        <v>1.5555282010852878E-2</v>
      </c>
      <c r="O2755" s="44">
        <f>IFERROR(_xll.qlIndexFixing(ONIndex3M,I2755,TRUE,_xll.ohTrigger(RecalcTrigger,Trigger3M)),NA())</f>
        <v>1.6079263162905866E-2</v>
      </c>
      <c r="P2755" s="44">
        <f>IFERROR(_xll.qlIndexFixing(ONIndex6M,I2755,TRUE,_xll.ohTrigger(RecalcTrigger,Trigger6M)),NA())</f>
        <v>1.6128780225397321E-2</v>
      </c>
      <c r="Q2755" s="178">
        <f>IFERROR(_xll.qlIndexFixing(ONIndex1Y,I2755,TRUE,_xll.ohTrigger(RecalcTrigger,Trigger1Y)),NA())</f>
        <v>1.6224055957161365E-2</v>
      </c>
    </row>
    <row r="2756" spans="2:17" x14ac:dyDescent="0.2">
      <c r="B2756" s="39" t="s">
        <v>42</v>
      </c>
      <c r="D2756" s="42">
        <f>_xll.qlCalendarAdvance(Calendar,$D2755,B2756,"f",FALSE)</f>
        <v>58726</v>
      </c>
      <c r="E2756" s="172">
        <f>_xll.qlInterestRateIndexValueDate(IndexON,D2756)</f>
        <v>58726</v>
      </c>
      <c r="F2756" s="188">
        <f>IFERROR(_xll.qlIndexFixing(IndexON,D2756,TRUE,_xll.ohTrigger(RecalcTrigger,TriggerON)),NA())</f>
        <v>1.5371116218071412E-2</v>
      </c>
      <c r="H2756" s="42">
        <f>_xll.qlCalendarAdvance(Calendar,$H2755,B2756,"f",FALSE)</f>
        <v>58726</v>
      </c>
      <c r="I2756" s="172">
        <f>_xll.qlInterestRateIndexValueDate(Index1M,$H2756)</f>
        <v>58726</v>
      </c>
      <c r="J2756" s="177">
        <f>IFERROR(_xll.qlIndexFixing(Index1M,$H2756,TRUE,_xll.ohTrigger(RecalcTrigger,Trigger1M)),NA())</f>
        <v>1.5573665667870841E-2</v>
      </c>
      <c r="K2756" s="44">
        <f>IFERROR(_xll.qlIndexFixing(Index3M,H2756,TRUE,_xll.ohTrigger(RecalcTrigger,Trigger3M)),NA())</f>
        <v>1.6131179820654103E-2</v>
      </c>
      <c r="L2756" s="44">
        <f>IFERROR(_xll.qlIndexFixing(Index6M,$H2756,TRUE,_xll.ohTrigger(RecalcTrigger,Trigger6M)),NA())</f>
        <v>1.623118477361947E-2</v>
      </c>
      <c r="M2756" s="178">
        <f>IFERROR(_xll.qlIndexFixing(Index1Y,$H2756,TRUE,_xll.ohTrigger(RecalcTrigger,Trigger1Y)),NA())</f>
        <v>1.6431640229917832E-2</v>
      </c>
      <c r="N2756" s="177">
        <f>IFERROR(_xll.qlIndexFixing(ONIndex1M,I2756,TRUE,_xll.ohTrigger(RecalcTrigger,Trigger1M)),NA())</f>
        <v>1.555793153671936E-2</v>
      </c>
      <c r="O2756" s="44">
        <f>IFERROR(_xll.qlIndexFixing(ONIndex3M,I2756,TRUE,_xll.ohTrigger(RecalcTrigger,Trigger3M)),NA())</f>
        <v>1.6081789633205501E-2</v>
      </c>
      <c r="P2756" s="44">
        <f>IFERROR(_xll.qlIndexFixing(ONIndex6M,I2756,TRUE,_xll.ohTrigger(RecalcTrigger,Trigger6M)),NA())</f>
        <v>1.6131293685094361E-2</v>
      </c>
      <c r="Q2756" s="178">
        <f>IFERROR(_xll.qlIndexFixing(ONIndex1Y,I2756,TRUE,_xll.ohTrigger(RecalcTrigger,Trigger1Y)),NA())</f>
        <v>1.6226447716628511E-2</v>
      </c>
    </row>
    <row r="2757" spans="2:17" x14ac:dyDescent="0.2">
      <c r="B2757" s="39" t="s">
        <v>42</v>
      </c>
      <c r="D2757" s="42">
        <f>_xll.qlCalendarAdvance(Calendar,$D2756,B2757,"f",FALSE)</f>
        <v>58733</v>
      </c>
      <c r="E2757" s="172">
        <f>_xll.qlInterestRateIndexValueDate(IndexON,D2757)</f>
        <v>58733</v>
      </c>
      <c r="F2757" s="188">
        <f>IFERROR(_xll.qlIndexFixing(IndexON,D2757,TRUE,_xll.ohTrigger(RecalcTrigger,TriggerON)),NA())</f>
        <v>1.5373683305849317E-2</v>
      </c>
      <c r="H2757" s="42">
        <f>_xll.qlCalendarAdvance(Calendar,$H2756,B2757,"f",FALSE)</f>
        <v>58733</v>
      </c>
      <c r="I2757" s="172">
        <f>_xll.qlInterestRateIndexValueDate(Index1M,$H2757)</f>
        <v>58733</v>
      </c>
      <c r="J2757" s="177">
        <f>IFERROR(_xll.qlIndexFixing(Index1M,$H2757,TRUE,_xll.ohTrigger(RecalcTrigger,Trigger1M)),NA())</f>
        <v>1.5576392190966848E-2</v>
      </c>
      <c r="K2757" s="44">
        <f>IFERROR(_xll.qlIndexFixing(Index3M,H2757,TRUE,_xll.ohTrigger(RecalcTrigger,Trigger3M)),NA())</f>
        <v>1.6133863747715645E-2</v>
      </c>
      <c r="L2757" s="44">
        <f>IFERROR(_xll.qlIndexFixing(Index6M,$H2757,TRUE,_xll.ohTrigger(RecalcTrigger,Trigger6M)),NA())</f>
        <v>1.6234006337774151E-2</v>
      </c>
      <c r="M2757" s="178">
        <f>IFERROR(_xll.qlIndexFixing(Index1Y,$H2757,TRUE,_xll.ohTrigger(RecalcTrigger,Trigger1Y)),NA())</f>
        <v>1.6434652329644805E-2</v>
      </c>
      <c r="N2757" s="177">
        <f>IFERROR(_xll.qlIndexFixing(ONIndex1M,I2757,TRUE,_xll.ohTrigger(RecalcTrigger,Trigger1M)),NA())</f>
        <v>1.5560604452461435E-2</v>
      </c>
      <c r="O2757" s="44">
        <f>IFERROR(_xll.qlIndexFixing(ONIndex3M,I2757,TRUE,_xll.ohTrigger(RecalcTrigger,Trigger3M)),NA())</f>
        <v>1.6084335664025007E-2</v>
      </c>
      <c r="P2757" s="44">
        <f>IFERROR(_xll.qlIndexFixing(ONIndex6M,I2757,TRUE,_xll.ohTrigger(RecalcTrigger,Trigger6M)),NA())</f>
        <v>1.613382764739324E-2</v>
      </c>
      <c r="Q2757" s="178">
        <f>IFERROR(_xll.qlIndexFixing(ONIndex1Y,I2757,TRUE,_xll.ohTrigger(RecalcTrigger,Trigger1Y)),NA())</f>
        <v>1.622886065284046E-2</v>
      </c>
    </row>
    <row r="2758" spans="2:17" x14ac:dyDescent="0.2">
      <c r="B2758" s="39" t="s">
        <v>42</v>
      </c>
      <c r="D2758" s="42">
        <f>_xll.qlCalendarAdvance(Calendar,$D2757,B2758,"f",FALSE)</f>
        <v>58740</v>
      </c>
      <c r="E2758" s="172">
        <f>_xll.qlInterestRateIndexValueDate(IndexON,D2758)</f>
        <v>58740</v>
      </c>
      <c r="F2758" s="188">
        <f>IFERROR(_xll.qlIndexFixing(IndexON,D2758,TRUE,_xll.ohTrigger(RecalcTrigger,TriggerON)),NA())</f>
        <v>1.537627094461369E-2</v>
      </c>
      <c r="H2758" s="42">
        <f>_xll.qlCalendarAdvance(Calendar,$H2757,B2758,"f",FALSE)</f>
        <v>58740</v>
      </c>
      <c r="I2758" s="172">
        <f>_xll.qlInterestRateIndexValueDate(Index1M,$H2758)</f>
        <v>58740</v>
      </c>
      <c r="J2758" s="177">
        <f>IFERROR(_xll.qlIndexFixing(Index1M,$H2758,TRUE,_xll.ohTrigger(RecalcTrigger,Trigger1M)),NA())</f>
        <v>1.5579142134668059E-2</v>
      </c>
      <c r="K2758" s="44">
        <f>IFERROR(_xll.qlIndexFixing(Index3M,H2758,TRUE,_xll.ohTrigger(RecalcTrigger,Trigger3M)),NA())</f>
        <v>1.6136567315975101E-2</v>
      </c>
      <c r="L2758" s="44">
        <f>IFERROR(_xll.qlIndexFixing(Index6M,$H2758,TRUE,_xll.ohTrigger(RecalcTrigger,Trigger6M)),NA())</f>
        <v>1.6236848573672035E-2</v>
      </c>
      <c r="M2758" s="178">
        <f>IFERROR(_xll.qlIndexFixing(Index1Y,$H2758,TRUE,_xll.ohTrigger(RecalcTrigger,Trigger1Y)),NA())</f>
        <v>1.6437685962255255E-2</v>
      </c>
      <c r="N2758" s="177">
        <f>IFERROR(_xll.qlIndexFixing(ONIndex1M,I2758,TRUE,_xll.ohTrigger(RecalcTrigger,Trigger1M)),NA())</f>
        <v>1.5563300758241194E-2</v>
      </c>
      <c r="O2758" s="44">
        <f>IFERROR(_xll.qlIndexFixing(ONIndex3M,I2758,TRUE,_xll.ohTrigger(RecalcTrigger,Trigger3M)),NA())</f>
        <v>1.6086901255607522E-2</v>
      </c>
      <c r="P2758" s="44">
        <f>IFERROR(_xll.qlIndexFixing(ONIndex6M,I2758,TRUE,_xll.ohTrigger(RecalcTrigger,Trigger6M)),NA())</f>
        <v>1.6136382112537095E-2</v>
      </c>
      <c r="Q2758" s="178">
        <f>IFERROR(_xll.qlIndexFixing(ONIndex1Y,I2758,TRUE,_xll.ohTrigger(RecalcTrigger,Trigger1Y)),NA())</f>
        <v>1.6231294765797211E-2</v>
      </c>
    </row>
    <row r="2759" spans="2:17" x14ac:dyDescent="0.2">
      <c r="B2759" s="39" t="s">
        <v>42</v>
      </c>
      <c r="D2759" s="42">
        <f>_xll.qlCalendarAdvance(Calendar,$D2758,B2759,"f",FALSE)</f>
        <v>58747</v>
      </c>
      <c r="E2759" s="172">
        <f>_xll.qlInterestRateIndexValueDate(IndexON,D2759)</f>
        <v>58747</v>
      </c>
      <c r="F2759" s="188">
        <f>IFERROR(_xll.qlIndexFixing(IndexON,D2759,TRUE,_xll.ohTrigger(RecalcTrigger,TriggerON)),NA())</f>
        <v>1.5378879134283485E-2</v>
      </c>
      <c r="H2759" s="42">
        <f>_xll.qlCalendarAdvance(Calendar,$H2758,B2759,"f",FALSE)</f>
        <v>58747</v>
      </c>
      <c r="I2759" s="172">
        <f>_xll.qlInterestRateIndexValueDate(Index1M,$H2759)</f>
        <v>58747</v>
      </c>
      <c r="J2759" s="177">
        <f>IFERROR(_xll.qlIndexFixing(Index1M,$H2759,TRUE,_xll.ohTrigger(RecalcTrigger,Trigger1M)),NA())</f>
        <v>1.5581382972521318E-2</v>
      </c>
      <c r="K2759" s="44">
        <f>IFERROR(_xll.qlIndexFixing(Index3M,H2759,TRUE,_xll.ohTrigger(RecalcTrigger,Trigger3M)),NA())</f>
        <v>1.6139290525473884E-2</v>
      </c>
      <c r="L2759" s="44">
        <f>IFERROR(_xll.qlIndexFixing(Index6M,$H2759,TRUE,_xll.ohTrigger(RecalcTrigger,Trigger6M)),NA())</f>
        <v>1.6239711481400399E-2</v>
      </c>
      <c r="M2759" s="178">
        <f>IFERROR(_xll.qlIndexFixing(Index1Y,$H2759,TRUE,_xll.ohTrigger(RecalcTrigger,Trigger1Y)),NA())</f>
        <v>1.6440741127941916E-2</v>
      </c>
      <c r="N2759" s="177">
        <f>IFERROR(_xll.qlIndexFixing(ONIndex1M,I2759,TRUE,_xll.ohTrigger(RecalcTrigger,Trigger1M)),NA())</f>
        <v>1.5566020454058638E-2</v>
      </c>
      <c r="O2759" s="44">
        <f>IFERROR(_xll.qlIndexFixing(ONIndex3M,I2759,TRUE,_xll.ohTrigger(RecalcTrigger,Trigger3M)),NA())</f>
        <v>1.6089486407953046E-2</v>
      </c>
      <c r="P2759" s="44">
        <f>IFERROR(_xll.qlIndexFixing(ONIndex6M,I2759,TRUE,_xll.ohTrigger(RecalcTrigger,Trigger6M)),NA())</f>
        <v>1.6138957080363836E-2</v>
      </c>
      <c r="Q2759" s="178">
        <f>IFERROR(_xll.qlIndexFixing(ONIndex1Y,I2759,TRUE,_xll.ohTrigger(RecalcTrigger,Trigger1Y)),NA())</f>
        <v>1.6233750055660856E-2</v>
      </c>
    </row>
    <row r="2760" spans="2:17" x14ac:dyDescent="0.2">
      <c r="B2760" s="39" t="s">
        <v>42</v>
      </c>
      <c r="D2760" s="42">
        <f>_xll.qlCalendarAdvance(Calendar,$D2759,B2760,"f",FALSE)</f>
        <v>58754</v>
      </c>
      <c r="E2760" s="172">
        <f>_xll.qlInterestRateIndexValueDate(IndexON,D2760)</f>
        <v>58754</v>
      </c>
      <c r="F2760" s="188">
        <f>IFERROR(_xll.qlIndexFixing(IndexON,D2760,TRUE,_xll.ohTrigger(RecalcTrigger,TriggerON)),NA())</f>
        <v>1.5381507875020795E-2</v>
      </c>
      <c r="H2760" s="42">
        <f>_xll.qlCalendarAdvance(Calendar,$H2759,B2760,"f",FALSE)</f>
        <v>58754</v>
      </c>
      <c r="I2760" s="172">
        <f>_xll.qlInterestRateIndexValueDate(Index1M,$H2760)</f>
        <v>58754</v>
      </c>
      <c r="J2760" s="177">
        <f>IFERROR(_xll.qlIndexFixing(Index1M,$H2760,TRUE,_xll.ohTrigger(RecalcTrigger,Trigger1M)),NA())</f>
        <v>1.5584177965328776E-2</v>
      </c>
      <c r="K2760" s="44">
        <f>IFERROR(_xll.qlIndexFixing(Index3M,H2760,TRUE,_xll.ohTrigger(RecalcTrigger,Trigger3M)),NA())</f>
        <v>1.6142033376253393E-2</v>
      </c>
      <c r="L2760" s="44">
        <f>IFERROR(_xll.qlIndexFixing(Index6M,$H2760,TRUE,_xll.ohTrigger(RecalcTrigger,Trigger6M)),NA())</f>
        <v>1.6242021612549614E-2</v>
      </c>
      <c r="M2760" s="178">
        <f>IFERROR(_xll.qlIndexFixing(Index1Y,$H2760,TRUE,_xll.ohTrigger(RecalcTrigger,Trigger1Y)),NA())</f>
        <v>1.644381782689841E-2</v>
      </c>
      <c r="N2760" s="177">
        <f>IFERROR(_xll.qlIndexFixing(ONIndex1M,I2760,TRUE,_xll.ohTrigger(RecalcTrigger,Trigger1M)),NA())</f>
        <v>1.5568763539994812E-2</v>
      </c>
      <c r="O2760" s="44">
        <f>IFERROR(_xll.qlIndexFixing(ONIndex3M,I2760,TRUE,_xll.ohTrigger(RecalcTrigger,Trigger3M)),NA())</f>
        <v>1.6092091121142627E-2</v>
      </c>
      <c r="P2760" s="44">
        <f>IFERROR(_xll.qlIndexFixing(ONIndex6M,I2760,TRUE,_xll.ohTrigger(RecalcTrigger,Trigger6M)),NA())</f>
        <v>1.6141552551035554E-2</v>
      </c>
      <c r="Q2760" s="178">
        <f>IFERROR(_xll.qlIndexFixing(ONIndex1Y,I2760,TRUE,_xll.ohTrigger(RecalcTrigger,Trigger1Y)),NA())</f>
        <v>1.6236226522512442E-2</v>
      </c>
    </row>
    <row r="2761" spans="2:17" x14ac:dyDescent="0.2">
      <c r="B2761" s="39" t="s">
        <v>42</v>
      </c>
      <c r="D2761" s="42">
        <f>_xll.qlCalendarAdvance(Calendar,$D2760,B2761,"f",FALSE)</f>
        <v>58761</v>
      </c>
      <c r="E2761" s="172">
        <f>_xll.qlInterestRateIndexValueDate(IndexON,D2761)</f>
        <v>58761</v>
      </c>
      <c r="F2761" s="188">
        <f>IFERROR(_xll.qlIndexFixing(IndexON,D2761,TRUE,_xll.ohTrigger(RecalcTrigger,TriggerON)),NA())</f>
        <v>1.5384157166825618E-2</v>
      </c>
      <c r="H2761" s="42">
        <f>_xll.qlCalendarAdvance(Calendar,$H2760,B2761,"f",FALSE)</f>
        <v>58761</v>
      </c>
      <c r="I2761" s="172">
        <f>_xll.qlInterestRateIndexValueDate(Index1M,$H2761)</f>
        <v>58761</v>
      </c>
      <c r="J2761" s="177">
        <f>IFERROR(_xll.qlIndexFixing(Index1M,$H2761,TRUE,_xll.ohTrigger(RecalcTrigger,Trigger1M)),NA())</f>
        <v>1.5586996377769318E-2</v>
      </c>
      <c r="K2761" s="44">
        <f>IFERROR(_xll.qlIndexFixing(Index3M,H2761,TRUE,_xll.ohTrigger(RecalcTrigger,Trigger3M)),NA())</f>
        <v>1.6144795868352393E-2</v>
      </c>
      <c r="L2761" s="44">
        <f>IFERROR(_xll.qlIndexFixing(Index6M,$H2761,TRUE,_xll.ohTrigger(RecalcTrigger,Trigger6M)),NA())</f>
        <v>1.6244924258958734E-2</v>
      </c>
      <c r="M2761" s="178">
        <f>IFERROR(_xll.qlIndexFixing(Index1Y,$H2761,TRUE,_xll.ohTrigger(RecalcTrigger,Trigger1Y)),NA())</f>
        <v>1.6446916059320804E-2</v>
      </c>
      <c r="N2761" s="177">
        <f>IFERROR(_xll.qlIndexFixing(ONIndex1M,I2761,TRUE,_xll.ohTrigger(RecalcTrigger,Trigger1M)),NA())</f>
        <v>1.5571530016049717E-2</v>
      </c>
      <c r="O2761" s="44">
        <f>IFERROR(_xll.qlIndexFixing(ONIndex3M,I2761,TRUE,_xll.ohTrigger(RecalcTrigger,Trigger3M)),NA())</f>
        <v>1.6094715394852077E-2</v>
      </c>
      <c r="P2761" s="44">
        <f>IFERROR(_xll.qlIndexFixing(ONIndex6M,I2761,TRUE,_xll.ohTrigger(RecalcTrigger,Trigger6M)),NA())</f>
        <v>1.614416852430911E-2</v>
      </c>
      <c r="Q2761" s="178">
        <f>IFERROR(_xll.qlIndexFixing(ONIndex1Y,I2761,TRUE,_xll.ohTrigger(RecalcTrigger,Trigger1Y)),NA())</f>
        <v>1.6238724166027785E-2</v>
      </c>
    </row>
    <row r="2762" spans="2:17" x14ac:dyDescent="0.2">
      <c r="B2762" s="39" t="s">
        <v>42</v>
      </c>
      <c r="D2762" s="42">
        <f>_xll.qlCalendarAdvance(Calendar,$D2761,B2762,"f",FALSE)</f>
        <v>58768</v>
      </c>
      <c r="E2762" s="172">
        <f>_xll.qlInterestRateIndexValueDate(IndexON,D2762)</f>
        <v>58768</v>
      </c>
      <c r="F2762" s="188">
        <f>IFERROR(_xll.qlIndexFixing(IndexON,D2762,TRUE,_xll.ohTrigger(RecalcTrigger,TriggerON)),NA())</f>
        <v>1.5386827009535864E-2</v>
      </c>
      <c r="H2762" s="42">
        <f>_xll.qlCalendarAdvance(Calendar,$H2761,B2762,"f",FALSE)</f>
        <v>58768</v>
      </c>
      <c r="I2762" s="172">
        <f>_xll.qlInterestRateIndexValueDate(Index1M,$H2762)</f>
        <v>58768</v>
      </c>
      <c r="J2762" s="177">
        <f>IFERROR(_xll.qlIndexFixing(Index1M,$H2762,TRUE,_xll.ohTrigger(RecalcTrigger,Trigger1M)),NA())</f>
        <v>1.5589838209853751E-2</v>
      </c>
      <c r="K2762" s="44">
        <f>IFERROR(_xll.qlIndexFixing(Index3M,H2762,TRUE,_xll.ohTrigger(RecalcTrigger,Trigger3M)),NA())</f>
        <v>1.6147578001812286E-2</v>
      </c>
      <c r="L2762" s="44">
        <f>IFERROR(_xll.qlIndexFixing(Index6M,$H2762,TRUE,_xll.ohTrigger(RecalcTrigger,Trigger6M)),NA())</f>
        <v>1.6247847576517295E-2</v>
      </c>
      <c r="M2762" s="178">
        <f>IFERROR(_xll.qlIndexFixing(Index1Y,$H2762,TRUE,_xll.ohTrigger(RecalcTrigger,Trigger1Y)),NA())</f>
        <v>1.6450035825406051E-2</v>
      </c>
      <c r="N2762" s="177">
        <f>IFERROR(_xll.qlIndexFixing(ONIndex1M,I2762,TRUE,_xll.ohTrigger(RecalcTrigger,Trigger1M)),NA())</f>
        <v>1.5574319881980214E-2</v>
      </c>
      <c r="O2762" s="44">
        <f>IFERROR(_xll.qlIndexFixing(ONIndex3M,I2762,TRUE,_xll.ohTrigger(RecalcTrigger,Trigger3M)),NA())</f>
        <v>1.6097359229324537E-2</v>
      </c>
      <c r="P2762" s="44">
        <f>IFERROR(_xll.qlIndexFixing(ONIndex6M,I2762,TRUE,_xll.ohTrigger(RecalcTrigger,Trigger6M)),NA())</f>
        <v>1.6146805000427644E-2</v>
      </c>
      <c r="Q2762" s="178">
        <f>IFERROR(_xll.qlIndexFixing(ONIndex1Y,I2762,TRUE,_xll.ohTrigger(RecalcTrigger,Trigger1Y)),NA())</f>
        <v>1.6241242986450022E-2</v>
      </c>
    </row>
    <row r="2763" spans="2:17" x14ac:dyDescent="0.2">
      <c r="B2763" s="39" t="s">
        <v>42</v>
      </c>
      <c r="D2763" s="42">
        <f>_xll.qlCalendarAdvance(Calendar,$D2762,B2763,"f",FALSE)</f>
        <v>58775</v>
      </c>
      <c r="E2763" s="172">
        <f>_xll.qlInterestRateIndexValueDate(IndexON,D2763)</f>
        <v>58775</v>
      </c>
      <c r="F2763" s="188">
        <f>IFERROR(_xll.qlIndexFixing(IndexON,D2763,TRUE,_xll.ohTrigger(RecalcTrigger,TriggerON)),NA())</f>
        <v>1.5389517403313624E-2</v>
      </c>
      <c r="H2763" s="42">
        <f>_xll.qlCalendarAdvance(Calendar,$H2762,B2763,"f",FALSE)</f>
        <v>58775</v>
      </c>
      <c r="I2763" s="172">
        <f>_xll.qlInterestRateIndexValueDate(Index1M,$H2763)</f>
        <v>58775</v>
      </c>
      <c r="J2763" s="177">
        <f>IFERROR(_xll.qlIndexFixing(Index1M,$H2763,TRUE,_xll.ohTrigger(RecalcTrigger,Trigger1M)),NA())</f>
        <v>1.5593243162829961E-2</v>
      </c>
      <c r="K2763" s="44">
        <f>IFERROR(_xll.qlIndexFixing(Index3M,H2763,TRUE,_xll.ohTrigger(RecalcTrigger,Trigger3M)),NA())</f>
        <v>1.6149258650624172E-2</v>
      </c>
      <c r="L2763" s="44">
        <f>IFERROR(_xll.qlIndexFixing(Index6M,$H2763,TRUE,_xll.ohTrigger(RecalcTrigger,Trigger6M)),NA())</f>
        <v>1.6251369832386536E-2</v>
      </c>
      <c r="M2763" s="178">
        <f>IFERROR(_xll.qlIndexFixing(Index1Y,$H2763,TRUE,_xll.ohTrigger(RecalcTrigger,Trigger1Y)),NA())</f>
        <v>1.6453177125351326E-2</v>
      </c>
      <c r="N2763" s="177">
        <f>IFERROR(_xll.qlIndexFixing(ONIndex1M,I2763,TRUE,_xll.ohTrigger(RecalcTrigger,Trigger1M)),NA())</f>
        <v>1.5577133138029442E-2</v>
      </c>
      <c r="O2763" s="44">
        <f>IFERROR(_xll.qlIndexFixing(ONIndex3M,I2763,TRUE,_xll.ohTrigger(RecalcTrigger,Trigger3M)),NA())</f>
        <v>1.6100022624641053E-2</v>
      </c>
      <c r="P2763" s="44">
        <f>IFERROR(_xll.qlIndexFixing(ONIndex6M,I2763,TRUE,_xll.ohTrigger(RecalcTrigger,Trigger6M)),NA())</f>
        <v>1.6149461979310109E-2</v>
      </c>
      <c r="Q2763" s="178">
        <f>IFERROR(_xll.qlIndexFixing(ONIndex1Y,I2763,TRUE,_xll.ohTrigger(RecalcTrigger,Trigger1Y)),NA())</f>
        <v>1.6243782983698107E-2</v>
      </c>
    </row>
    <row r="2764" spans="2:17" x14ac:dyDescent="0.2">
      <c r="B2764" s="39" t="s">
        <v>42</v>
      </c>
      <c r="D2764" s="42">
        <f>_xll.qlCalendarAdvance(Calendar,$D2763,B2764,"f",FALSE)</f>
        <v>58782</v>
      </c>
      <c r="E2764" s="172">
        <f>_xll.qlInterestRateIndexValueDate(IndexON,D2764)</f>
        <v>58782</v>
      </c>
      <c r="F2764" s="188">
        <f>IFERROR(_xll.qlIndexFixing(IndexON,D2764,TRUE,_xll.ohTrigger(RecalcTrigger,TriggerON)),NA())</f>
        <v>1.539222834791576E-2</v>
      </c>
      <c r="H2764" s="42">
        <f>_xll.qlCalendarAdvance(Calendar,$H2763,B2764,"f",FALSE)</f>
        <v>58782</v>
      </c>
      <c r="I2764" s="172">
        <f>_xll.qlInterestRateIndexValueDate(Index1M,$H2764)</f>
        <v>58782</v>
      </c>
      <c r="J2764" s="177">
        <f>IFERROR(_xll.qlIndexFixing(Index1M,$H2764,TRUE,_xll.ohTrigger(RecalcTrigger,Trigger1M)),NA())</f>
        <v>1.5596133630512729E-2</v>
      </c>
      <c r="K2764" s="44">
        <f>IFERROR(_xll.qlIndexFixing(Index3M,H2764,TRUE,_xll.ohTrigger(RecalcTrigger,Trigger3M)),NA())</f>
        <v>1.6152077012070394E-2</v>
      </c>
      <c r="L2764" s="44">
        <f>IFERROR(_xll.qlIndexFixing(Index6M,$H2764,TRUE,_xll.ohTrigger(RecalcTrigger,Trigger6M)),NA())</f>
        <v>1.6254336100597885E-2</v>
      </c>
      <c r="M2764" s="178">
        <f>IFERROR(_xll.qlIndexFixing(Index1Y,$H2764,TRUE,_xll.ohTrigger(RecalcTrigger,Trigger1Y)),NA())</f>
        <v>1.6456339959357136E-2</v>
      </c>
      <c r="N2764" s="177">
        <f>IFERROR(_xll.qlIndexFixing(ONIndex1M,I2764,TRUE,_xll.ohTrigger(RecalcTrigger,Trigger1M)),NA())</f>
        <v>1.5579969784197401E-2</v>
      </c>
      <c r="O2764" s="44">
        <f>IFERROR(_xll.qlIndexFixing(ONIndex3M,I2764,TRUE,_xll.ohTrigger(RecalcTrigger,Trigger3M)),NA())</f>
        <v>1.6102705580477439E-2</v>
      </c>
      <c r="P2764" s="44">
        <f>IFERROR(_xll.qlIndexFixing(ONIndex6M,I2764,TRUE,_xll.ohTrigger(RecalcTrigger,Trigger6M)),NA())</f>
        <v>1.6152139460875459E-2</v>
      </c>
      <c r="Q2764" s="178">
        <f>IFERROR(_xll.qlIndexFixing(ONIndex1Y,I2764,TRUE,_xll.ohTrigger(RecalcTrigger,Trigger1Y)),NA())</f>
        <v>1.6246344157772041E-2</v>
      </c>
    </row>
    <row r="2765" spans="2:17" x14ac:dyDescent="0.2">
      <c r="B2765" s="39" t="s">
        <v>42</v>
      </c>
      <c r="D2765" s="42">
        <f>_xll.qlCalendarAdvance(Calendar,$D2764,B2765,"f",FALSE)</f>
        <v>58789</v>
      </c>
      <c r="E2765" s="172">
        <f>_xll.qlInterestRateIndexValueDate(IndexON,D2765)</f>
        <v>58789</v>
      </c>
      <c r="F2765" s="188">
        <f>IFERROR(_xll.qlIndexFixing(IndexON,D2765,TRUE,_xll.ohTrigger(RecalcTrigger,TriggerON)),NA())</f>
        <v>1.539495984358541E-2</v>
      </c>
      <c r="H2765" s="42">
        <f>_xll.qlCalendarAdvance(Calendar,$H2764,B2765,"f",FALSE)</f>
        <v>58789</v>
      </c>
      <c r="I2765" s="172">
        <f>_xll.qlInterestRateIndexValueDate(Index1M,$H2765)</f>
        <v>58789</v>
      </c>
      <c r="J2765" s="177">
        <f>IFERROR(_xll.qlIndexFixing(Index1M,$H2765,TRUE,_xll.ohTrigger(RecalcTrigger,Trigger1M)),NA())</f>
        <v>1.5599047518915731E-2</v>
      </c>
      <c r="K2765" s="44">
        <f>IFERROR(_xll.qlIndexFixing(Index3M,H2765,TRUE,_xll.ohTrigger(RecalcTrigger,Trigger3M)),NA())</f>
        <v>1.6154915013218703E-2</v>
      </c>
      <c r="L2765" s="44">
        <f>IFERROR(_xll.qlIndexFixing(Index6M,$H2765,TRUE,_xll.ohTrigger(RecalcTrigger,Trigger6M)),NA())</f>
        <v>1.6257323041176316E-2</v>
      </c>
      <c r="M2765" s="178">
        <f>IFERROR(_xll.qlIndexFixing(Index1Y,$H2765,TRUE,_xll.ohTrigger(RecalcTrigger,Trigger1Y)),NA())</f>
        <v>1.6459524327624431E-2</v>
      </c>
      <c r="N2765" s="177">
        <f>IFERROR(_xll.qlIndexFixing(ONIndex1M,I2765,TRUE,_xll.ohTrigger(RecalcTrigger,Trigger1M)),NA())</f>
        <v>1.5582829820321997E-2</v>
      </c>
      <c r="O2765" s="44">
        <f>IFERROR(_xll.qlIndexFixing(ONIndex3M,I2765,TRUE,_xll.ohTrigger(RecalcTrigger,Trigger3M)),NA())</f>
        <v>1.6105408097157881E-2</v>
      </c>
      <c r="P2765" s="44">
        <f>IFERROR(_xll.qlIndexFixing(ONIndex6M,I2765,TRUE,_xll.ohTrigger(RecalcTrigger,Trigger6M)),NA())</f>
        <v>1.6154837445123693E-2</v>
      </c>
      <c r="Q2765" s="178">
        <f>IFERROR(_xll.qlIndexFixing(ONIndex1Y,I2765,TRUE,_xll.ohTrigger(RecalcTrigger,Trigger1Y)),NA())</f>
        <v>1.6248926508671824E-2</v>
      </c>
    </row>
    <row r="2766" spans="2:17" x14ac:dyDescent="0.2">
      <c r="B2766" s="39" t="s">
        <v>42</v>
      </c>
      <c r="D2766" s="42">
        <f>_xll.qlCalendarAdvance(Calendar,$D2765,B2766,"f",FALSE)</f>
        <v>58796</v>
      </c>
      <c r="E2766" s="172">
        <f>_xll.qlInterestRateIndexValueDate(IndexON,D2766)</f>
        <v>58796</v>
      </c>
      <c r="F2766" s="188">
        <f>IFERROR(_xll.qlIndexFixing(IndexON,D2766,TRUE,_xll.ohTrigger(RecalcTrigger,TriggerON)),NA())</f>
        <v>1.5397711890322574E-2</v>
      </c>
      <c r="H2766" s="42">
        <f>_xll.qlCalendarAdvance(Calendar,$H2765,B2766,"f",FALSE)</f>
        <v>58796</v>
      </c>
      <c r="I2766" s="172">
        <f>_xll.qlInterestRateIndexValueDate(Index1M,$H2766)</f>
        <v>58796</v>
      </c>
      <c r="J2766" s="177">
        <f>IFERROR(_xll.qlIndexFixing(Index1M,$H2766,TRUE,_xll.ohTrigger(RecalcTrigger,Trigger1M)),NA())</f>
        <v>1.5601984828059889E-2</v>
      </c>
      <c r="K2766" s="44">
        <f>IFERROR(_xll.qlIndexFixing(Index3M,H2766,TRUE,_xll.ohTrigger(RecalcTrigger,Trigger3M)),NA())</f>
        <v>1.6157772654107821E-2</v>
      </c>
      <c r="L2766" s="44">
        <f>IFERROR(_xll.qlIndexFixing(Index6M,$H2766,TRUE,_xll.ohTrigger(RecalcTrigger,Trigger6M)),NA())</f>
        <v>1.6260330654213555E-2</v>
      </c>
      <c r="M2766" s="178">
        <f>IFERROR(_xll.qlIndexFixing(Index1Y,$H2766,TRUE,_xll.ohTrigger(RecalcTrigger,Trigger1Y)),NA())</f>
        <v>1.6462730230355271E-2</v>
      </c>
      <c r="N2766" s="177">
        <f>IFERROR(_xll.qlIndexFixing(ONIndex1M,I2766,TRUE,_xll.ohTrigger(RecalcTrigger,Trigger1M)),NA())</f>
        <v>1.5585713246484278E-2</v>
      </c>
      <c r="O2766" s="44">
        <f>IFERROR(_xll.qlIndexFixing(ONIndex3M,I2766,TRUE,_xll.ohTrigger(RecalcTrigger,Trigger3M)),NA())</f>
        <v>1.6108130174439239E-2</v>
      </c>
      <c r="P2766" s="44">
        <f>IFERROR(_xll.qlIndexFixing(ONIndex6M,I2766,TRUE,_xll.ohTrigger(RecalcTrigger,Trigger6M)),NA())</f>
        <v>1.6157555932216905E-2</v>
      </c>
      <c r="Q2766" s="178">
        <f>IFERROR(_xll.qlIndexFixing(ONIndex1Y,I2766,TRUE,_xll.ohTrigger(RecalcTrigger,Trigger1Y)),NA())</f>
        <v>1.6251530036478501E-2</v>
      </c>
    </row>
    <row r="2767" spans="2:17" x14ac:dyDescent="0.2">
      <c r="B2767" s="39" t="s">
        <v>42</v>
      </c>
      <c r="D2767" s="42">
        <f>_xll.qlCalendarAdvance(Calendar,$D2766,B2767,"f",FALSE)</f>
        <v>58804</v>
      </c>
      <c r="E2767" s="172">
        <f>_xll.qlInterestRateIndexValueDate(IndexON,D2767)</f>
        <v>58804</v>
      </c>
      <c r="F2767" s="188">
        <f>IFERROR(_xll.qlIndexFixing(IndexON,D2767,TRUE,_xll.ohTrigger(RecalcTrigger,TriggerON)),NA())</f>
        <v>1.5400882250954373E-2</v>
      </c>
      <c r="H2767" s="42">
        <f>_xll.qlCalendarAdvance(Calendar,$H2766,B2767,"f",FALSE)</f>
        <v>58804</v>
      </c>
      <c r="I2767" s="172">
        <f>_xll.qlInterestRateIndexValueDate(Index1M,$H2767)</f>
        <v>58804</v>
      </c>
      <c r="J2767" s="177">
        <f>IFERROR(_xll.qlIndexFixing(Index1M,$H2767,TRUE,_xll.ohTrigger(RecalcTrigger,Trigger1M)),NA())</f>
        <v>1.5606465291546599E-2</v>
      </c>
      <c r="K2767" s="44">
        <f>IFERROR(_xll.qlIndexFixing(Index3M,H2767,TRUE,_xll.ohTrigger(RecalcTrigger,Trigger3M)),NA())</f>
        <v>1.6161062578126686E-2</v>
      </c>
      <c r="L2767" s="44">
        <f>IFERROR(_xll.qlIndexFixing(Index6M,$H2767,TRUE,_xll.ohTrigger(RecalcTrigger,Trigger6M)),NA())</f>
        <v>1.6263793239589031E-2</v>
      </c>
      <c r="M2767" s="178">
        <f>IFERROR(_xll.qlIndexFixing(Index1Y,$H2767,TRUE,_xll.ohTrigger(RecalcTrigger,Trigger1Y)),NA())</f>
        <v>1.6466420488182809E-2</v>
      </c>
      <c r="N2767" s="177">
        <f>IFERROR(_xll.qlIndexFixing(ONIndex1M,I2767,TRUE,_xll.ohTrigger(RecalcTrigger,Trigger1M)),NA())</f>
        <v>1.5589037231557024E-2</v>
      </c>
      <c r="O2767" s="44">
        <f>IFERROR(_xll.qlIndexFixing(ONIndex3M,I2767,TRUE,_xll.ohTrigger(RecalcTrigger,Trigger3M)),NA())</f>
        <v>1.6111265071893088E-2</v>
      </c>
      <c r="P2767" s="44">
        <f>IFERROR(_xll.qlIndexFixing(ONIndex6M,I2767,TRUE,_xll.ohTrigger(RecalcTrigger,Trigger6M)),NA())</f>
        <v>1.6160687879991364E-2</v>
      </c>
      <c r="Q2767" s="178">
        <f>IFERROR(_xll.qlIndexFixing(ONIndex1Y,I2767,TRUE,_xll.ohTrigger(RecalcTrigger,Trigger1Y)),NA())</f>
        <v>1.625453142752864E-2</v>
      </c>
    </row>
    <row r="2768" spans="2:17" x14ac:dyDescent="0.2">
      <c r="B2768" s="39" t="s">
        <v>42</v>
      </c>
      <c r="D2768" s="42">
        <f>_xll.qlCalendarAdvance(Calendar,$D2767,B2768,"f",FALSE)</f>
        <v>58811</v>
      </c>
      <c r="E2768" s="172">
        <f>_xll.qlInterestRateIndexValueDate(IndexON,D2768)</f>
        <v>58811</v>
      </c>
      <c r="F2768" s="188">
        <f>IFERROR(_xll.qlIndexFixing(IndexON,D2768,TRUE,_xll.ohTrigger(RecalcTrigger,TriggerON)),NA())</f>
        <v>1.5403678335484949E-2</v>
      </c>
      <c r="H2768" s="42">
        <f>_xll.qlCalendarAdvance(Calendar,$H2767,B2768,"f",FALSE)</f>
        <v>58811</v>
      </c>
      <c r="I2768" s="172">
        <f>_xll.qlInterestRateIndexValueDate(Index1M,$H2768)</f>
        <v>58811</v>
      </c>
      <c r="J2768" s="177">
        <f>IFERROR(_xll.qlIndexFixing(Index1M,$H2768,TRUE,_xll.ohTrigger(RecalcTrigger,Trigger1M)),NA())</f>
        <v>1.5609456389493131E-2</v>
      </c>
      <c r="K2768" s="44">
        <f>IFERROR(_xll.qlIndexFixing(Index3M,H2768,TRUE,_xll.ohTrigger(RecalcTrigger,Trigger3M)),NA())</f>
        <v>1.6163962304316961E-2</v>
      </c>
      <c r="L2768" s="44">
        <f>IFERROR(_xll.qlIndexFixing(Index6M,$H2768,TRUE,_xll.ohTrigger(RecalcTrigger,Trigger6M)),NA())</f>
        <v>1.6266258603745365E-2</v>
      </c>
      <c r="M2768" s="178">
        <f>IFERROR(_xll.qlIndexFixing(Index1Y,$H2768,TRUE,_xll.ohTrigger(RecalcTrigger,Trigger1Y)),NA())</f>
        <v>1.6469672536880475E-2</v>
      </c>
      <c r="N2768" s="177">
        <f>IFERROR(_xll.qlIndexFixing(ONIndex1M,I2768,TRUE,_xll.ohTrigger(RecalcTrigger,Trigger1M)),NA())</f>
        <v>1.5591970779332831E-2</v>
      </c>
      <c r="O2768" s="44">
        <f>IFERROR(_xll.qlIndexFixing(ONIndex3M,I2768,TRUE,_xll.ohTrigger(RecalcTrigger,Trigger3M)),NA())</f>
        <v>1.6114029065176227E-2</v>
      </c>
      <c r="P2768" s="44">
        <f>IFERROR(_xll.qlIndexFixing(ONIndex6M,I2768,TRUE,_xll.ohTrigger(RecalcTrigger,Trigger6M)),NA())</f>
        <v>1.616345030154398E-2</v>
      </c>
      <c r="Q2768" s="178">
        <f>IFERROR(_xll.qlIndexFixing(ONIndex1Y,I2768,TRUE,_xll.ohTrigger(RecalcTrigger,Trigger1Y)),NA())</f>
        <v>1.6257180334282584E-2</v>
      </c>
    </row>
    <row r="2769" spans="2:17" x14ac:dyDescent="0.2">
      <c r="B2769" s="39" t="s">
        <v>42</v>
      </c>
      <c r="D2769" s="42">
        <f>_xll.qlCalendarAdvance(Calendar,$D2768,B2769,"f",FALSE)</f>
        <v>58818</v>
      </c>
      <c r="E2769" s="172">
        <f>_xll.qlInterestRateIndexValueDate(IndexON,D2769)</f>
        <v>58818</v>
      </c>
      <c r="F2769" s="188">
        <f>IFERROR(_xll.qlIndexFixing(IndexON,D2769,TRUE,_xll.ohTrigger(RecalcTrigger,TriggerON)),NA())</f>
        <v>1.5406494971001994E-2</v>
      </c>
      <c r="H2769" s="42">
        <f>_xll.qlCalendarAdvance(Calendar,$H2768,B2769,"f",FALSE)</f>
        <v>58818</v>
      </c>
      <c r="I2769" s="172">
        <f>_xll.qlInterestRateIndexValueDate(Index1M,$H2769)</f>
        <v>58818</v>
      </c>
      <c r="J2769" s="177">
        <f>IFERROR(_xll.qlIndexFixing(Index1M,$H2769,TRUE,_xll.ohTrigger(RecalcTrigger,Trigger1M)),NA())</f>
        <v>1.5612470910293722E-2</v>
      </c>
      <c r="K2769" s="44">
        <f>IFERROR(_xll.qlIndexFixing(Index3M,H2769,TRUE,_xll.ohTrigger(RecalcTrigger,Trigger3M)),NA())</f>
        <v>1.6166881670381321E-2</v>
      </c>
      <c r="L2769" s="44">
        <f>IFERROR(_xll.qlIndexFixing(Index6M,$H2769,TRUE,_xll.ohTrigger(RecalcTrigger,Trigger6M)),NA())</f>
        <v>1.6269329575007607E-2</v>
      </c>
      <c r="M2769" s="178">
        <f>IFERROR(_xll.qlIndexFixing(Index1Y,$H2769,TRUE,_xll.ohTrigger(RecalcTrigger,Trigger1Y)),NA())</f>
        <v>1.6472946120686283E-2</v>
      </c>
      <c r="N2769" s="177">
        <f>IFERROR(_xll.qlIndexFixing(ONIndex1M,I2769,TRUE,_xll.ohTrigger(RecalcTrigger,Trigger1M)),NA())</f>
        <v>1.5594927717146323E-2</v>
      </c>
      <c r="O2769" s="44">
        <f>IFERROR(_xll.qlIndexFixing(ONIndex3M,I2769,TRUE,_xll.ohTrigger(RecalcTrigger,Trigger3M)),NA())</f>
        <v>1.611681261914133E-2</v>
      </c>
      <c r="P2769" s="44">
        <f>IFERROR(_xll.qlIndexFixing(ONIndex6M,I2769,TRUE,_xll.ohTrigger(RecalcTrigger,Trigger6M)),NA())</f>
        <v>1.6166233225860527E-2</v>
      </c>
      <c r="Q2769" s="178">
        <f>IFERROR(_xll.qlIndexFixing(ONIndex1Y,I2769,TRUE,_xll.ohTrigger(RecalcTrigger,Trigger1Y)),NA())</f>
        <v>1.625985041778133E-2</v>
      </c>
    </row>
    <row r="2770" spans="2:17" x14ac:dyDescent="0.2">
      <c r="B2770" s="39" t="s">
        <v>42</v>
      </c>
      <c r="D2770" s="42">
        <f>_xll.qlCalendarAdvance(Calendar,$D2769,B2770,"f",FALSE)</f>
        <v>58825</v>
      </c>
      <c r="E2770" s="172">
        <f>_xll.qlInterestRateIndexValueDate(IndexON,D2770)</f>
        <v>58825</v>
      </c>
      <c r="F2770" s="188">
        <f>IFERROR(_xll.qlIndexFixing(IndexON,D2770,TRUE,_xll.ohTrigger(RecalcTrigger,TriggerON)),NA())</f>
        <v>1.5409332157505506E-2</v>
      </c>
      <c r="H2770" s="42">
        <f>_xll.qlCalendarAdvance(Calendar,$H2769,B2770,"f",FALSE)</f>
        <v>58825</v>
      </c>
      <c r="I2770" s="172">
        <f>_xll.qlInterestRateIndexValueDate(Index1M,$H2770)</f>
        <v>58825</v>
      </c>
      <c r="J2770" s="177">
        <f>IFERROR(_xll.qlIndexFixing(Index1M,$H2770,TRUE,_xll.ohTrigger(RecalcTrigger,Trigger1M)),NA())</f>
        <v>1.5615508853958196E-2</v>
      </c>
      <c r="K2770" s="44">
        <f>IFERROR(_xll.qlIndexFixing(Index3M,H2770,TRUE,_xll.ohTrigger(RecalcTrigger,Trigger3M)),NA())</f>
        <v>1.6169820676358491E-2</v>
      </c>
      <c r="L2770" s="44">
        <f>IFERROR(_xll.qlIndexFixing(Index6M,$H2770,TRUE,_xll.ohTrigger(RecalcTrigger,Trigger6M)),NA())</f>
        <v>1.6272421218163486E-2</v>
      </c>
      <c r="M2770" s="178">
        <f>IFERROR(_xll.qlIndexFixing(Index1Y,$H2770,TRUE,_xll.ohTrigger(RecalcTrigger,Trigger1Y)),NA())</f>
        <v>1.6476241239808731E-2</v>
      </c>
      <c r="N2770" s="177">
        <f>IFERROR(_xll.qlIndexFixing(ONIndex1M,I2770,TRUE,_xll.ohTrigger(RecalcTrigger,Trigger1M)),NA())</f>
        <v>1.5597908044916453E-2</v>
      </c>
      <c r="O2770" s="44">
        <f>IFERROR(_xll.qlIndexFixing(ONIndex3M,I2770,TRUE,_xll.ohTrigger(RecalcTrigger,Trigger3M)),NA())</f>
        <v>1.6119615733707349E-2</v>
      </c>
      <c r="P2770" s="44">
        <f>IFERROR(_xll.qlIndexFixing(ONIndex6M,I2770,TRUE,_xll.ohTrigger(RecalcTrigger,Trigger6M)),NA())</f>
        <v>1.6169036652778912E-2</v>
      </c>
      <c r="Q2770" s="178">
        <f>IFERROR(_xll.qlIndexFixing(ONIndex1Y,I2770,TRUE,_xll.ohTrigger(RecalcTrigger,Trigger1Y)),NA())</f>
        <v>1.6262541678024878E-2</v>
      </c>
    </row>
    <row r="2771" spans="2:17" x14ac:dyDescent="0.2">
      <c r="B2771" s="39" t="s">
        <v>42</v>
      </c>
      <c r="D2771" s="42">
        <f>_xll.qlCalendarAdvance(Calendar,$D2770,B2771,"f",FALSE)</f>
        <v>58832</v>
      </c>
      <c r="E2771" s="172">
        <f>_xll.qlInterestRateIndexValueDate(IndexON,D2771)</f>
        <v>58832</v>
      </c>
      <c r="F2771" s="188">
        <f>IFERROR(_xll.qlIndexFixing(IndexON,D2771,TRUE,_xll.ohTrigger(RecalcTrigger,TriggerON)),NA())</f>
        <v>1.5412189894995487E-2</v>
      </c>
      <c r="H2771" s="42">
        <f>_xll.qlCalendarAdvance(Calendar,$H2770,B2771,"f",FALSE)</f>
        <v>58832</v>
      </c>
      <c r="I2771" s="172">
        <f>_xll.qlInterestRateIndexValueDate(Index1M,$H2771)</f>
        <v>58832</v>
      </c>
      <c r="J2771" s="177">
        <f>IFERROR(_xll.qlIndexFixing(Index1M,$H2771,TRUE,_xll.ohTrigger(RecalcTrigger,Trigger1M)),NA())</f>
        <v>1.5618570220513571E-2</v>
      </c>
      <c r="K2771" s="44">
        <f>IFERROR(_xll.qlIndexFixing(Index3M,H2771,TRUE,_xll.ohTrigger(RecalcTrigger,Trigger3M)),NA())</f>
        <v>1.6172779322294391E-2</v>
      </c>
      <c r="L2771" s="44">
        <f>IFERROR(_xll.qlIndexFixing(Index6M,$H2771,TRUE,_xll.ohTrigger(RecalcTrigger,Trigger6M)),NA())</f>
        <v>1.6275533533308826E-2</v>
      </c>
      <c r="M2771" s="178">
        <f>IFERROR(_xll.qlIndexFixing(Index1Y,$H2771,TRUE,_xll.ohTrigger(RecalcTrigger,Trigger1Y)),NA())</f>
        <v>1.6479557894456764E-2</v>
      </c>
      <c r="N2771" s="177">
        <f>IFERROR(_xll.qlIndexFixing(ONIndex1M,I2771,TRUE,_xll.ohTrigger(RecalcTrigger,Trigger1M)),NA())</f>
        <v>1.5600911762724268E-2</v>
      </c>
      <c r="O2771" s="44">
        <f>IFERROR(_xll.qlIndexFixing(ONIndex3M,I2771,TRUE,_xll.ohTrigger(RecalcTrigger,Trigger3M)),NA())</f>
        <v>1.6122438409036377E-2</v>
      </c>
      <c r="P2771" s="44">
        <f>IFERROR(_xll.qlIndexFixing(ONIndex6M,I2771,TRUE,_xll.ohTrigger(RecalcTrigger,Trigger6M)),NA())</f>
        <v>1.6171860582542275E-2</v>
      </c>
      <c r="Q2771" s="178">
        <f>IFERROR(_xll.qlIndexFixing(ONIndex1Y,I2771,TRUE,_xll.ohTrigger(RecalcTrigger,Trigger1Y)),NA())</f>
        <v>1.6265254115256367E-2</v>
      </c>
    </row>
    <row r="2772" spans="2:17" x14ac:dyDescent="0.2">
      <c r="B2772" s="39" t="s">
        <v>42</v>
      </c>
      <c r="D2772" s="42">
        <f>_xll.qlCalendarAdvance(Calendar,$D2771,B2772,"f",FALSE)</f>
        <v>58839</v>
      </c>
      <c r="E2772" s="172">
        <f>_xll.qlInterestRateIndexValueDate(IndexON,D2772)</f>
        <v>58839</v>
      </c>
      <c r="F2772" s="188">
        <f>IFERROR(_xll.qlIndexFixing(IndexON,D2772,TRUE,_xll.ohTrigger(RecalcTrigger,TriggerON)),NA())</f>
        <v>1.5415068183552982E-2</v>
      </c>
      <c r="H2772" s="42">
        <f>_xll.qlCalendarAdvance(Calendar,$H2771,B2772,"f",FALSE)</f>
        <v>58839</v>
      </c>
      <c r="I2772" s="172">
        <f>_xll.qlInterestRateIndexValueDate(Index1M,$H2772)</f>
        <v>58839</v>
      </c>
      <c r="J2772" s="177">
        <f>IFERROR(_xll.qlIndexFixing(Index1M,$H2772,TRUE,_xll.ohTrigger(RecalcTrigger,Trigger1M)),NA())</f>
        <v>1.5618874198718158E-2</v>
      </c>
      <c r="K2772" s="44">
        <f>IFERROR(_xll.qlIndexFixing(Index3M,H2772,TRUE,_xll.ohTrigger(RecalcTrigger,Trigger3M)),NA())</f>
        <v>1.6175757608230448E-2</v>
      </c>
      <c r="L2772" s="44">
        <f>IFERROR(_xll.qlIndexFixing(Index6M,$H2772,TRUE,_xll.ohTrigger(RecalcTrigger,Trigger6M)),NA())</f>
        <v>1.627866652053855E-2</v>
      </c>
      <c r="M2772" s="178">
        <f>IFERROR(_xll.qlIndexFixing(Index1Y,$H2772,TRUE,_xll.ohTrigger(RecalcTrigger,Trigger1Y)),NA())</f>
        <v>1.6482896084841325E-2</v>
      </c>
      <c r="N2772" s="177">
        <f>IFERROR(_xll.qlIndexFixing(ONIndex1M,I2772,TRUE,_xll.ohTrigger(RecalcTrigger,Trigger1M)),NA())</f>
        <v>1.5603938870731859E-2</v>
      </c>
      <c r="O2772" s="44">
        <f>IFERROR(_xll.qlIndexFixing(ONIndex3M,I2772,TRUE,_xll.ohTrigger(RecalcTrigger,Trigger3M)),NA())</f>
        <v>1.6125280645128415E-2</v>
      </c>
      <c r="P2772" s="44">
        <f>IFERROR(_xll.qlIndexFixing(ONIndex6M,I2772,TRUE,_xll.ohTrigger(RecalcTrigger,Trigger6M)),NA())</f>
        <v>1.6174705015150614E-2</v>
      </c>
      <c r="Q2772" s="178">
        <f>IFERROR(_xll.qlIndexFixing(ONIndex1Y,I2772,TRUE,_xll.ohTrigger(RecalcTrigger,Trigger1Y)),NA())</f>
        <v>1.6267987729313704E-2</v>
      </c>
    </row>
    <row r="2773" spans="2:17" x14ac:dyDescent="0.2">
      <c r="B2773" s="39" t="s">
        <v>42</v>
      </c>
      <c r="D2773" s="42">
        <f>_xll.qlCalendarAdvance(Calendar,$D2772,B2773,"f",FALSE)</f>
        <v>58846</v>
      </c>
      <c r="E2773" s="172">
        <f>_xll.qlInterestRateIndexValueDate(IndexON,D2773)</f>
        <v>58846</v>
      </c>
      <c r="F2773" s="188">
        <f>IFERROR(_xll.qlIndexFixing(IndexON,D2773,TRUE,_xll.ohTrigger(RecalcTrigger,TriggerON)),NA())</f>
        <v>1.5417967023015899E-2</v>
      </c>
      <c r="H2773" s="42">
        <f>_xll.qlCalendarAdvance(Calendar,$H2772,B2773,"f",FALSE)</f>
        <v>58846</v>
      </c>
      <c r="I2773" s="172">
        <f>_xll.qlInterestRateIndexValueDate(Index1M,$H2773)</f>
        <v>58846</v>
      </c>
      <c r="J2773" s="177">
        <f>IFERROR(_xll.qlIndexFixing(Index1M,$H2773,TRUE,_xll.ohTrigger(RecalcTrigger,Trigger1M)),NA())</f>
        <v>1.5621973382937335E-2</v>
      </c>
      <c r="K2773" s="44">
        <f>IFERROR(_xll.qlIndexFixing(Index3M,H2773,TRUE,_xll.ohTrigger(RecalcTrigger,Trigger3M)),NA())</f>
        <v>1.6178179682423872E-2</v>
      </c>
      <c r="L2773" s="44">
        <f>IFERROR(_xll.qlIndexFixing(Index6M,$H2773,TRUE,_xll.ohTrigger(RecalcTrigger,Trigger6M)),NA())</f>
        <v>1.6281820179946251E-2</v>
      </c>
      <c r="M2773" s="178">
        <f>IFERROR(_xll.qlIndexFixing(Index1Y,$H2773,TRUE,_xll.ohTrigger(RecalcTrigger,Trigger1Y)),NA())</f>
        <v>1.6486255811174466E-2</v>
      </c>
      <c r="N2773" s="177">
        <f>IFERROR(_xll.qlIndexFixing(ONIndex1M,I2773,TRUE,_xll.ohTrigger(RecalcTrigger,Trigger1M)),NA())</f>
        <v>1.5606989368777135E-2</v>
      </c>
      <c r="O2773" s="44">
        <f>IFERROR(_xll.qlIndexFixing(ONIndex3M,I2773,TRUE,_xll.ohTrigger(RecalcTrigger,Trigger3M)),NA())</f>
        <v>1.6128142441902416E-2</v>
      </c>
      <c r="P2773" s="44">
        <f>IFERROR(_xll.qlIndexFixing(ONIndex6M,I2773,TRUE,_xll.ohTrigger(RecalcTrigger,Trigger6M)),NA())</f>
        <v>1.6177569950441839E-2</v>
      </c>
      <c r="Q2773" s="178">
        <f>IFERROR(_xll.qlIndexFixing(ONIndex1Y,I2773,TRUE,_xll.ohTrigger(RecalcTrigger,Trigger1Y)),NA())</f>
        <v>1.627074252019689E-2</v>
      </c>
    </row>
    <row r="2774" spans="2:17" x14ac:dyDescent="0.2">
      <c r="B2774" s="39" t="s">
        <v>42</v>
      </c>
      <c r="D2774" s="42">
        <f>_xll.qlCalendarAdvance(Calendar,$D2773,B2774,"f",FALSE)</f>
        <v>58853</v>
      </c>
      <c r="E2774" s="172">
        <f>_xll.qlInterestRateIndexValueDate(IndexON,D2774)</f>
        <v>58853</v>
      </c>
      <c r="F2774" s="188">
        <f>IFERROR(_xll.qlIndexFixing(IndexON,D2774,TRUE,_xll.ohTrigger(RecalcTrigger,TriggerON)),NA())</f>
        <v>1.5420886413465285E-2</v>
      </c>
      <c r="H2774" s="42">
        <f>_xll.qlCalendarAdvance(Calendar,$H2773,B2774,"f",FALSE)</f>
        <v>58853</v>
      </c>
      <c r="I2774" s="172">
        <f>_xll.qlInterestRateIndexValueDate(Index1M,$H2774)</f>
        <v>58853</v>
      </c>
      <c r="J2774" s="177">
        <f>IFERROR(_xll.qlIndexFixing(Index1M,$H2774,TRUE,_xll.ohTrigger(RecalcTrigger,Trigger1M)),NA())</f>
        <v>1.5625095984958339E-2</v>
      </c>
      <c r="K2774" s="44">
        <f>IFERROR(_xll.qlIndexFixing(Index3M,H2774,TRUE,_xll.ohTrigger(RecalcTrigger,Trigger3M)),NA())</f>
        <v>1.6181195712188932E-2</v>
      </c>
      <c r="L2774" s="44">
        <f>IFERROR(_xll.qlIndexFixing(Index6M,$H2774,TRUE,_xll.ohTrigger(RecalcTrigger,Trigger6M)),NA())</f>
        <v>1.6284994511629985E-2</v>
      </c>
      <c r="M2774" s="178">
        <f>IFERROR(_xll.qlIndexFixing(Index1Y,$H2774,TRUE,_xll.ohTrigger(RecalcTrigger,Trigger1Y)),NA())</f>
        <v>1.6489637073669794E-2</v>
      </c>
      <c r="N2774" s="177">
        <f>IFERROR(_xll.qlIndexFixing(ONIndex1M,I2774,TRUE,_xll.ohTrigger(RecalcTrigger,Trigger1M)),NA())</f>
        <v>1.561006325677905E-2</v>
      </c>
      <c r="O2774" s="44">
        <f>IFERROR(_xll.qlIndexFixing(ONIndex3M,I2774,TRUE,_xll.ohTrigger(RecalcTrigger,Trigger3M)),NA())</f>
        <v>1.6131023799439426E-2</v>
      </c>
      <c r="P2774" s="44">
        <f>IFERROR(_xll.qlIndexFixing(ONIndex6M,I2774,TRUE,_xll.ohTrigger(RecalcTrigger,Trigger6M)),NA())</f>
        <v>1.6180455388415949E-2</v>
      </c>
      <c r="Q2774" s="178">
        <f>IFERROR(_xll.qlIndexFixing(ONIndex1Y,I2774,TRUE,_xll.ohTrigger(RecalcTrigger,Trigger1Y)),NA())</f>
        <v>1.6273518487905925E-2</v>
      </c>
    </row>
    <row r="2775" spans="2:17" x14ac:dyDescent="0.2">
      <c r="B2775" s="39" t="s">
        <v>42</v>
      </c>
      <c r="D2775" s="42">
        <f>_xll.qlCalendarAdvance(Calendar,$D2774,B2775,"f",FALSE)</f>
        <v>58860</v>
      </c>
      <c r="E2775" s="172">
        <f>_xll.qlInterestRateIndexValueDate(IndexON,D2775)</f>
        <v>58860</v>
      </c>
      <c r="F2775" s="188">
        <f>IFERROR(_xll.qlIndexFixing(IndexON,D2775,TRUE,_xll.ohTrigger(RecalcTrigger,TriggerON)),NA())</f>
        <v>1.5423826354982184E-2</v>
      </c>
      <c r="H2775" s="42">
        <f>_xll.qlCalendarAdvance(Calendar,$H2774,B2775,"f",FALSE)</f>
        <v>58860</v>
      </c>
      <c r="I2775" s="172">
        <f>_xll.qlInterestRateIndexValueDate(Index1M,$H2775)</f>
        <v>58860</v>
      </c>
      <c r="J2775" s="177">
        <f>IFERROR(_xll.qlIndexFixing(Index1M,$H2775,TRUE,_xll.ohTrigger(RecalcTrigger,Trigger1M)),NA())</f>
        <v>1.5628242004792743E-2</v>
      </c>
      <c r="K2775" s="44">
        <f>IFERROR(_xll.qlIndexFixing(Index3M,H2775,TRUE,_xll.ohTrigger(RecalcTrigger,Trigger3M)),NA())</f>
        <v>1.6184231381187106E-2</v>
      </c>
      <c r="L2775" s="44">
        <f>IFERROR(_xll.qlIndexFixing(Index6M,$H2775,TRUE,_xll.ohTrigger(RecalcTrigger,Trigger6M)),NA())</f>
        <v>1.6288189515686471E-2</v>
      </c>
      <c r="M2775" s="178">
        <f>IFERROR(_xll.qlIndexFixing(Index1Y,$H2775,TRUE,_xll.ohTrigger(RecalcTrigger,Trigger1Y)),NA())</f>
        <v>1.6493039872542026E-2</v>
      </c>
      <c r="N2775" s="177">
        <f>IFERROR(_xll.qlIndexFixing(ONIndex1M,I2775,TRUE,_xll.ohTrigger(RecalcTrigger,Trigger1M)),NA())</f>
        <v>1.5613160534818649E-2</v>
      </c>
      <c r="O2775" s="44">
        <f>IFERROR(_xll.qlIndexFixing(ONIndex3M,I2775,TRUE,_xll.ohTrigger(RecalcTrigger,Trigger3M)),NA())</f>
        <v>1.6133924717658399E-2</v>
      </c>
      <c r="P2775" s="44">
        <f>IFERROR(_xll.qlIndexFixing(ONIndex6M,I2775,TRUE,_xll.ohTrigger(RecalcTrigger,Trigger6M)),NA())</f>
        <v>1.6183361329235035E-2</v>
      </c>
      <c r="Q2775" s="178">
        <f>IFERROR(_xll.qlIndexFixing(ONIndex1Y,I2775,TRUE,_xll.ohTrigger(RecalcTrigger,Trigger1Y)),NA())</f>
        <v>1.6276315632440808E-2</v>
      </c>
    </row>
    <row r="2776" spans="2:17" x14ac:dyDescent="0.2">
      <c r="B2776" s="39" t="s">
        <v>42</v>
      </c>
      <c r="D2776" s="42">
        <f>_xll.qlCalendarAdvance(Calendar,$D2775,B2776,"f",FALSE)</f>
        <v>58867</v>
      </c>
      <c r="E2776" s="172">
        <f>_xll.qlInterestRateIndexValueDate(IndexON,D2776)</f>
        <v>58867</v>
      </c>
      <c r="F2776" s="188">
        <f>IFERROR(_xll.qlIndexFixing(IndexON,D2776,TRUE,_xll.ohTrigger(RecalcTrigger,TriggerON)),NA())</f>
        <v>1.5426786847485552E-2</v>
      </c>
      <c r="H2776" s="42">
        <f>_xll.qlCalendarAdvance(Calendar,$H2775,B2776,"f",FALSE)</f>
        <v>58867</v>
      </c>
      <c r="I2776" s="172">
        <f>_xll.qlInterestRateIndexValueDate(Index1M,$H2776)</f>
        <v>58867</v>
      </c>
      <c r="J2776" s="177">
        <f>IFERROR(_xll.qlIndexFixing(Index1M,$H2776,TRUE,_xll.ohTrigger(RecalcTrigger,Trigger1M)),NA())</f>
        <v>1.5634228397287574E-2</v>
      </c>
      <c r="K2776" s="44">
        <f>IFERROR(_xll.qlIndexFixing(Index3M,H2776,TRUE,_xll.ohTrigger(RecalcTrigger,Trigger3M)),NA())</f>
        <v>1.6189028571155117E-2</v>
      </c>
      <c r="L2776" s="44">
        <f>IFERROR(_xll.qlIndexFixing(Index6M,$H2776,TRUE,_xll.ohTrigger(RecalcTrigger,Trigger6M)),NA())</f>
        <v>1.6293204142568875E-2</v>
      </c>
      <c r="M2776" s="178">
        <f>IFERROR(_xll.qlIndexFixing(Index1Y,$H2776,TRUE,_xll.ohTrigger(RecalcTrigger,Trigger1Y)),NA())</f>
        <v>1.6496464208007211E-2</v>
      </c>
      <c r="N2776" s="177">
        <f>IFERROR(_xll.qlIndexFixing(ONIndex1M,I2776,TRUE,_xll.ohTrigger(RecalcTrigger,Trigger1M)),NA())</f>
        <v>1.5616281202976978E-2</v>
      </c>
      <c r="O2776" s="44">
        <f>IFERROR(_xll.qlIndexFixing(ONIndex3M,I2776,TRUE,_xll.ohTrigger(RecalcTrigger,Trigger3M)),NA())</f>
        <v>1.6136845196640381E-2</v>
      </c>
      <c r="P2776" s="44">
        <f>IFERROR(_xll.qlIndexFixing(ONIndex6M,I2776,TRUE,_xll.ohTrigger(RecalcTrigger,Trigger6M)),NA())</f>
        <v>1.6186287772737007E-2</v>
      </c>
      <c r="Q2776" s="178">
        <f>IFERROR(_xll.qlIndexFixing(ONIndex1Y,I2776,TRUE,_xll.ohTrigger(RecalcTrigger,Trigger1Y)),NA())</f>
        <v>1.6279133953882585E-2</v>
      </c>
    </row>
    <row r="2777" spans="2:17" x14ac:dyDescent="0.2">
      <c r="B2777" s="39" t="s">
        <v>42</v>
      </c>
      <c r="D2777" s="42">
        <f>_xll.qlCalendarAdvance(Calendar,$D2776,B2777,"f",FALSE)</f>
        <v>58874</v>
      </c>
      <c r="E2777" s="172">
        <f>_xll.qlInterestRateIndexValueDate(IndexON,D2777)</f>
        <v>58874</v>
      </c>
      <c r="F2777" s="188">
        <f>IFERROR(_xll.qlIndexFixing(IndexON,D2777,TRUE,_xll.ohTrigger(RecalcTrigger,TriggerON)),NA())</f>
        <v>1.5429767890975388E-2</v>
      </c>
      <c r="H2777" s="42">
        <f>_xll.qlCalendarAdvance(Calendar,$H2776,B2777,"f",FALSE)</f>
        <v>58874</v>
      </c>
      <c r="I2777" s="172">
        <f>_xll.qlInterestRateIndexValueDate(Index1M,$H2777)</f>
        <v>58874</v>
      </c>
      <c r="J2777" s="177">
        <f>IFERROR(_xll.qlIndexFixing(Index1M,$H2777,TRUE,_xll.ohTrigger(RecalcTrigger,Trigger1M)),NA())</f>
        <v>1.5637996068204887E-2</v>
      </c>
      <c r="K2777" s="44">
        <f>IFERROR(_xll.qlIndexFixing(Index3M,H2777,TRUE,_xll.ohTrigger(RecalcTrigger,Trigger3M)),NA())</f>
        <v>1.6192108136136269E-2</v>
      </c>
      <c r="L2777" s="44">
        <f>IFERROR(_xll.qlIndexFixing(Index6M,$H2777,TRUE,_xll.ohTrigger(RecalcTrigger,Trigger6M)),NA())</f>
        <v>1.6296445353836005E-2</v>
      </c>
      <c r="M2777" s="178">
        <f>IFERROR(_xll.qlIndexFixing(Index1Y,$H2777,TRUE,_xll.ohTrigger(RecalcTrigger,Trigger1Y)),NA())</f>
        <v>1.6499910080283176E-2</v>
      </c>
      <c r="N2777" s="177">
        <f>IFERROR(_xll.qlIndexFixing(ONIndex1M,I2777,TRUE,_xll.ohTrigger(RecalcTrigger,Trigger1M)),NA())</f>
        <v>1.5619425261254039E-2</v>
      </c>
      <c r="O2777" s="44">
        <f>IFERROR(_xll.qlIndexFixing(ONIndex3M,I2777,TRUE,_xll.ohTrigger(RecalcTrigger,Trigger3M)),NA())</f>
        <v>1.6139785236385373E-2</v>
      </c>
      <c r="P2777" s="44">
        <f>IFERROR(_xll.qlIndexFixing(ONIndex6M,I2777,TRUE,_xll.ohTrigger(RecalcTrigger,Trigger6M)),NA())</f>
        <v>1.618923471900291E-2</v>
      </c>
      <c r="Q2777" s="178">
        <f>IFERROR(_xll.qlIndexFixing(ONIndex1Y,I2777,TRUE,_xll.ohTrigger(RecalcTrigger,Trigger1Y)),NA())</f>
        <v>1.6281973452150211E-2</v>
      </c>
    </row>
    <row r="2778" spans="2:17" x14ac:dyDescent="0.2">
      <c r="B2778" s="39" t="s">
        <v>42</v>
      </c>
      <c r="D2778" s="42">
        <f>_xll.qlCalendarAdvance(Calendar,$D2777,B2778,"f",FALSE)</f>
        <v>58881</v>
      </c>
      <c r="E2778" s="172">
        <f>_xll.qlInterestRateIndexValueDate(IndexON,D2778)</f>
        <v>58881</v>
      </c>
      <c r="F2778" s="188">
        <f>IFERROR(_xll.qlIndexFixing(IndexON,D2778,TRUE,_xll.ohTrigger(RecalcTrigger,TriggerON)),NA())</f>
        <v>1.5432769485451692E-2</v>
      </c>
      <c r="H2778" s="42">
        <f>_xll.qlCalendarAdvance(Calendar,$H2777,B2778,"f",FALSE)</f>
        <v>58881</v>
      </c>
      <c r="I2778" s="172">
        <f>_xll.qlInterestRateIndexValueDate(Index1M,$H2778)</f>
        <v>58881</v>
      </c>
      <c r="J2778" s="177">
        <f>IFERROR(_xll.qlIndexFixing(Index1M,$H2778,TRUE,_xll.ohTrigger(RecalcTrigger,Trigger1M)),NA())</f>
        <v>1.564065562890591E-2</v>
      </c>
      <c r="K2778" s="44">
        <f>IFERROR(_xll.qlIndexFixing(Index3M,H2778,TRUE,_xll.ohTrigger(RecalcTrigger,Trigger3M)),NA())</f>
        <v>1.6195207343177778E-2</v>
      </c>
      <c r="L2778" s="44">
        <f>IFERROR(_xll.qlIndexFixing(Index6M,$H2778,TRUE,_xll.ohTrigger(RecalcTrigger,Trigger6M)),NA())</f>
        <v>1.6299707240634828E-2</v>
      </c>
      <c r="M2778" s="178">
        <f>IFERROR(_xll.qlIndexFixing(Index1Y,$H2778,TRUE,_xll.ohTrigger(RecalcTrigger,Trigger1Y)),NA())</f>
        <v>1.6503377489588855E-2</v>
      </c>
      <c r="N2778" s="177">
        <f>IFERROR(_xll.qlIndexFixing(ONIndex1M,I2778,TRUE,_xll.ohTrigger(RecalcTrigger,Trigger1M)),NA())</f>
        <v>1.5622592709487737E-2</v>
      </c>
      <c r="O2778" s="44">
        <f>IFERROR(_xll.qlIndexFixing(ONIndex3M,I2778,TRUE,_xll.ohTrigger(RecalcTrigger,Trigger3M)),NA())</f>
        <v>1.6142744836731282E-2</v>
      </c>
      <c r="P2778" s="44">
        <f>IFERROR(_xll.qlIndexFixing(ONIndex6M,I2778,TRUE,_xll.ohTrigger(RecalcTrigger,Trigger6M)),NA())</f>
        <v>1.6192202168032743E-2</v>
      </c>
      <c r="Q2778" s="178">
        <f>IFERROR(_xll.qlIndexFixing(ONIndex1Y,I2778,TRUE,_xll.ohTrigger(RecalcTrigger,Trigger1Y)),NA())</f>
        <v>1.628483412716264E-2</v>
      </c>
    </row>
    <row r="2779" spans="2:17" x14ac:dyDescent="0.2">
      <c r="B2779" s="39" t="s">
        <v>42</v>
      </c>
      <c r="D2779" s="42">
        <f>_xll.qlCalendarAdvance(Calendar,$D2778,B2779,"f",FALSE)</f>
        <v>58888</v>
      </c>
      <c r="E2779" s="172">
        <f>_xll.qlInterestRateIndexValueDate(IndexON,D2779)</f>
        <v>58888</v>
      </c>
      <c r="F2779" s="188">
        <f>IFERROR(_xll.qlIndexFixing(IndexON,D2779,TRUE,_xll.ohTrigger(RecalcTrigger,TriggerON)),NA())</f>
        <v>1.543579163099551E-2</v>
      </c>
      <c r="H2779" s="42">
        <f>_xll.qlCalendarAdvance(Calendar,$H2778,B2779,"f",FALSE)</f>
        <v>58888</v>
      </c>
      <c r="I2779" s="172">
        <f>_xll.qlInterestRateIndexValueDate(Index1M,$H2779)</f>
        <v>58888</v>
      </c>
      <c r="J2779" s="177">
        <f>IFERROR(_xll.qlIndexFixing(Index1M,$H2779,TRUE,_xll.ohTrigger(RecalcTrigger,Trigger1M)),NA())</f>
        <v>1.5643904379273692E-2</v>
      </c>
      <c r="K2779" s="44">
        <f>IFERROR(_xll.qlIndexFixing(Index3M,H2779,TRUE,_xll.ohTrigger(RecalcTrigger,Trigger3M)),NA())</f>
        <v>1.6198326192326334E-2</v>
      </c>
      <c r="L2779" s="44">
        <f>IFERROR(_xll.qlIndexFixing(Index6M,$H2779,TRUE,_xll.ohTrigger(RecalcTrigger,Trigger6M)),NA())</f>
        <v>1.6302989803067099E-2</v>
      </c>
      <c r="M2779" s="178">
        <f>IFERROR(_xll.qlIndexFixing(Index1Y,$H2779,TRUE,_xll.ohTrigger(RecalcTrigger,Trigger1Y)),NA())</f>
        <v>1.6506866436144518E-2</v>
      </c>
      <c r="N2779" s="177">
        <f>IFERROR(_xll.qlIndexFixing(ONIndex1M,I2779,TRUE,_xll.ohTrigger(RecalcTrigger,Trigger1M)),NA())</f>
        <v>1.562578354775912E-2</v>
      </c>
      <c r="O2779" s="44">
        <f>IFERROR(_xll.qlIndexFixing(ONIndex3M,I2779,TRUE,_xll.ohTrigger(RecalcTrigger,Trigger3M)),NA())</f>
        <v>1.6145723997921246E-2</v>
      </c>
      <c r="P2779" s="44">
        <f>IFERROR(_xll.qlIndexFixing(ONIndex6M,I2779,TRUE,_xll.ohTrigger(RecalcTrigger,Trigger6M)),NA())</f>
        <v>1.6195190119907554E-2</v>
      </c>
      <c r="Q2779" s="178">
        <f>IFERROR(_xll.qlIndexFixing(ONIndex1Y,I2779,TRUE,_xll.ohTrigger(RecalcTrigger,Trigger1Y)),NA())</f>
        <v>1.6287715979163009E-2</v>
      </c>
    </row>
    <row r="2780" spans="2:17" x14ac:dyDescent="0.2">
      <c r="B2780" s="39" t="s">
        <v>42</v>
      </c>
      <c r="D2780" s="42">
        <f>_xll.qlCalendarAdvance(Calendar,$D2779,B2780,"f",FALSE)</f>
        <v>58895</v>
      </c>
      <c r="E2780" s="172">
        <f>_xll.qlInterestRateIndexValueDate(IndexON,D2780)</f>
        <v>58895</v>
      </c>
      <c r="F2780" s="188">
        <f>IFERROR(_xll.qlIndexFixing(IndexON,D2780,TRUE,_xll.ohTrigger(RecalcTrigger,TriggerON)),NA())</f>
        <v>1.543883432744475E-2</v>
      </c>
      <c r="H2780" s="42">
        <f>_xll.qlCalendarAdvance(Calendar,$H2779,B2780,"f",FALSE)</f>
        <v>58895</v>
      </c>
      <c r="I2780" s="172">
        <f>_xll.qlInterestRateIndexValueDate(Index1M,$H2780)</f>
        <v>58895</v>
      </c>
      <c r="J2780" s="177">
        <f>IFERROR(_xll.qlIndexFixing(Index1M,$H2780,TRUE,_xll.ohTrigger(RecalcTrigger,Trigger1M)),NA())</f>
        <v>1.5645464076966653E-2</v>
      </c>
      <c r="K2780" s="44">
        <f>IFERROR(_xll.qlIndexFixing(Index3M,H2780,TRUE,_xll.ohTrigger(RecalcTrigger,Trigger3M)),NA())</f>
        <v>1.6201464683628628E-2</v>
      </c>
      <c r="L2780" s="44">
        <f>IFERROR(_xll.qlIndexFixing(Index6M,$H2780,TRUE,_xll.ohTrigger(RecalcTrigger,Trigger6M)),NA())</f>
        <v>1.6306293041234123E-2</v>
      </c>
      <c r="M2780" s="178">
        <f>IFERROR(_xll.qlIndexFixing(Index1Y,$H2780,TRUE,_xll.ohTrigger(RecalcTrigger,Trigger1Y)),NA())</f>
        <v>1.6510376920171543E-2</v>
      </c>
      <c r="N2780" s="177">
        <f>IFERROR(_xll.qlIndexFixing(ONIndex1M,I2780,TRUE,_xll.ohTrigger(RecalcTrigger,Trigger1M)),NA())</f>
        <v>1.5628997776149234E-2</v>
      </c>
      <c r="O2780" s="44">
        <f>IFERROR(_xll.qlIndexFixing(ONIndex3M,I2780,TRUE,_xll.ohTrigger(RecalcTrigger,Trigger3M)),NA())</f>
        <v>1.6148722719793174E-2</v>
      </c>
      <c r="P2780" s="44">
        <f>IFERROR(_xll.qlIndexFixing(ONIndex6M,I2780,TRUE,_xll.ohTrigger(RecalcTrigger,Trigger6M)),NA())</f>
        <v>1.6198198574384204E-2</v>
      </c>
      <c r="Q2780" s="178">
        <f>IFERROR(_xll.qlIndexFixing(ONIndex1Y,I2780,TRUE,_xll.ohTrigger(RecalcTrigger,Trigger1Y)),NA())</f>
        <v>1.6290619007827134E-2</v>
      </c>
    </row>
    <row r="2781" spans="2:17" x14ac:dyDescent="0.2">
      <c r="B2781" s="39" t="s">
        <v>42</v>
      </c>
      <c r="D2781" s="42">
        <f>_xll.qlCalendarAdvance(Calendar,$D2780,B2781,"f",FALSE)</f>
        <v>58902</v>
      </c>
      <c r="E2781" s="172">
        <f>_xll.qlInterestRateIndexValueDate(IndexON,D2781)</f>
        <v>58902</v>
      </c>
      <c r="F2781" s="188">
        <f>IFERROR(_xll.qlIndexFixing(IndexON,D2781,TRUE,_xll.ohTrigger(RecalcTrigger,TriggerON)),NA())</f>
        <v>1.5441897574880459E-2</v>
      </c>
      <c r="H2781" s="42">
        <f>_xll.qlCalendarAdvance(Calendar,$H2780,B2781,"f",FALSE)</f>
        <v>58902</v>
      </c>
      <c r="I2781" s="172">
        <f>_xll.qlInterestRateIndexValueDate(Index1M,$H2781)</f>
        <v>58902</v>
      </c>
      <c r="J2781" s="177">
        <f>IFERROR(_xll.qlIndexFixing(Index1M,$H2781,TRUE,_xll.ohTrigger(RecalcTrigger,Trigger1M)),NA())</f>
        <v>1.5648754231363176E-2</v>
      </c>
      <c r="K2781" s="44">
        <f>IFERROR(_xll.qlIndexFixing(Index3M,H2781,TRUE,_xll.ohTrigger(RecalcTrigger,Trigger3M)),NA())</f>
        <v>1.6204034320734768E-2</v>
      </c>
      <c r="L2781" s="44">
        <f>IFERROR(_xll.qlIndexFixing(Index6M,$H2781,TRUE,_xll.ohTrigger(RecalcTrigger,Trigger6M)),NA())</f>
        <v>1.630900901876289E-2</v>
      </c>
      <c r="M2781" s="178">
        <f>IFERROR(_xll.qlIndexFixing(Index1Y,$H2781,TRUE,_xll.ohTrigger(RecalcTrigger,Trigger1Y)),NA())</f>
        <v>1.6513908941893529E-2</v>
      </c>
      <c r="N2781" s="177">
        <f>IFERROR(_xll.qlIndexFixing(ONIndex1M,I2781,TRUE,_xll.ohTrigger(RecalcTrigger,Trigger1M)),NA())</f>
        <v>1.5632235394577032E-2</v>
      </c>
      <c r="O2781" s="44">
        <f>IFERROR(_xll.qlIndexFixing(ONIndex3M,I2781,TRUE,_xll.ohTrigger(RecalcTrigger,Trigger3M)),NA())</f>
        <v>1.6151741002266018E-2</v>
      </c>
      <c r="P2781" s="44">
        <f>IFERROR(_xll.qlIndexFixing(ONIndex6M,I2781,TRUE,_xll.ohTrigger(RecalcTrigger,Trigger6M)),NA())</f>
        <v>1.6201227531705831E-2</v>
      </c>
      <c r="Q2781" s="178">
        <f>IFERROR(_xll.qlIndexFixing(ONIndex1Y,I2781,TRUE,_xll.ohTrigger(RecalcTrigger,Trigger1Y)),NA())</f>
        <v>1.62935432134792E-2</v>
      </c>
    </row>
    <row r="2782" spans="2:17" x14ac:dyDescent="0.2">
      <c r="B2782" s="39" t="s">
        <v>42</v>
      </c>
      <c r="D2782" s="42">
        <f>_xll.qlCalendarAdvance(Calendar,$D2781,B2782,"f",FALSE)</f>
        <v>58909</v>
      </c>
      <c r="E2782" s="172">
        <f>_xll.qlInterestRateIndexValueDate(IndexON,D2782)</f>
        <v>58909</v>
      </c>
      <c r="F2782" s="188">
        <f>IFERROR(_xll.qlIndexFixing(IndexON,D2782,TRUE,_xll.ohTrigger(RecalcTrigger,TriggerON)),NA())</f>
        <v>1.5444981373302635E-2</v>
      </c>
      <c r="H2782" s="42">
        <f>_xll.qlCalendarAdvance(Calendar,$H2781,B2782,"f",FALSE)</f>
        <v>58909</v>
      </c>
      <c r="I2782" s="172">
        <f>_xll.qlInterestRateIndexValueDate(Index1M,$H2782)</f>
        <v>58909</v>
      </c>
      <c r="J2782" s="177">
        <f>IFERROR(_xll.qlIndexFixing(Index1M,$H2782,TRUE,_xll.ohTrigger(RecalcTrigger,Trigger1M)),NA())</f>
        <v>1.5652067805768298E-2</v>
      </c>
      <c r="K2782" s="44">
        <f>IFERROR(_xll.qlIndexFixing(Index3M,H2782,TRUE,_xll.ohTrigger(RecalcTrigger,Trigger3M)),NA())</f>
        <v>1.6207210552719849E-2</v>
      </c>
      <c r="L2782" s="44">
        <f>IFERROR(_xll.qlIndexFixing(Index6M,$H2782,TRUE,_xll.ohTrigger(RecalcTrigger,Trigger6M)),NA())</f>
        <v>1.6312351983058807E-2</v>
      </c>
      <c r="M2782" s="178">
        <f>IFERROR(_xll.qlIndexFixing(Index1Y,$H2782,TRUE,_xll.ohTrigger(RecalcTrigger,Trigger1Y)),NA())</f>
        <v>1.6517462501534741E-2</v>
      </c>
      <c r="N2782" s="177">
        <f>IFERROR(_xll.qlIndexFixing(ONIndex1M,I2782,TRUE,_xll.ohTrigger(RecalcTrigger,Trigger1M)),NA())</f>
        <v>1.5635496403042515E-2</v>
      </c>
      <c r="O2782" s="44">
        <f>IFERROR(_xll.qlIndexFixing(ONIndex3M,I2782,TRUE,_xll.ohTrigger(RecalcTrigger,Trigger3M)),NA())</f>
        <v>1.6154778845582918E-2</v>
      </c>
      <c r="P2782" s="44">
        <f>IFERROR(_xll.qlIndexFixing(ONIndex6M,I2782,TRUE,_xll.ohTrigger(RecalcTrigger,Trigger6M)),NA())</f>
        <v>1.6204276991710342E-2</v>
      </c>
      <c r="Q2782" s="178">
        <f>IFERROR(_xll.qlIndexFixing(ONIndex1Y,I2782,TRUE,_xll.ohTrigger(RecalcTrigger,Trigger1Y)),NA())</f>
        <v>1.6296488595876069E-2</v>
      </c>
    </row>
    <row r="2783" spans="2:17" x14ac:dyDescent="0.2">
      <c r="B2783" s="39" t="s">
        <v>42</v>
      </c>
      <c r="D2783" s="42">
        <f>_xll.qlCalendarAdvance(Calendar,$D2782,B2783,"f",FALSE)</f>
        <v>58916</v>
      </c>
      <c r="E2783" s="172">
        <f>_xll.qlInterestRateIndexValueDate(IndexON,D2783)</f>
        <v>58916</v>
      </c>
      <c r="F2783" s="188">
        <f>IFERROR(_xll.qlIndexFixing(IndexON,D2783,TRUE,_xll.ohTrigger(RecalcTrigger,TriggerON)),NA())</f>
        <v>1.5448085722873373E-2</v>
      </c>
      <c r="H2783" s="42">
        <f>_xll.qlCalendarAdvance(Calendar,$H2782,B2783,"f",FALSE)</f>
        <v>58916</v>
      </c>
      <c r="I2783" s="172">
        <f>_xll.qlInterestRateIndexValueDate(Index1M,$H2783)</f>
        <v>58916</v>
      </c>
      <c r="J2783" s="177">
        <f>IFERROR(_xll.qlIndexFixing(Index1M,$H2783,TRUE,_xll.ohTrigger(RecalcTrigger,Trigger1M)),NA())</f>
        <v>1.5655404800198225E-2</v>
      </c>
      <c r="K2783" s="44">
        <f>IFERROR(_xll.qlIndexFixing(Index3M,H2783,TRUE,_xll.ohTrigger(RecalcTrigger,Trigger3M)),NA())</f>
        <v>1.6210406426095631E-2</v>
      </c>
      <c r="L2783" s="44">
        <f>IFERROR(_xll.qlIndexFixing(Index6M,$H2783,TRUE,_xll.ohTrigger(RecalcTrigger,Trigger6M)),NA())</f>
        <v>1.6315715622440323E-2</v>
      </c>
      <c r="M2783" s="178">
        <f>IFERROR(_xll.qlIndexFixing(Index1Y,$H2783,TRUE,_xll.ohTrigger(RecalcTrigger,Trigger1Y)),NA())</f>
        <v>1.6521037599320554E-2</v>
      </c>
      <c r="N2783" s="177">
        <f>IFERROR(_xll.qlIndexFixing(ONIndex1M,I2783,TRUE,_xll.ohTrigger(RecalcTrigger,Trigger1M)),NA())</f>
        <v>1.5638780801626728E-2</v>
      </c>
      <c r="O2783" s="44">
        <f>IFERROR(_xll.qlIndexFixing(ONIndex3M,I2783,TRUE,_xll.ohTrigger(RecalcTrigger,Trigger3M)),NA())</f>
        <v>1.6157836249662827E-2</v>
      </c>
      <c r="P2783" s="44">
        <f>IFERROR(_xll.qlIndexFixing(ONIndex6M,I2783,TRUE,_xll.ohTrigger(RecalcTrigger,Trigger6M)),NA())</f>
        <v>1.6207346954559831E-2</v>
      </c>
      <c r="Q2783" s="178">
        <f>IFERROR(_xll.qlIndexFixing(ONIndex1Y,I2783,TRUE,_xll.ohTrigger(RecalcTrigger,Trigger1Y)),NA())</f>
        <v>1.6299455155260878E-2</v>
      </c>
    </row>
    <row r="2784" spans="2:17" x14ac:dyDescent="0.2">
      <c r="B2784" s="39" t="s">
        <v>42</v>
      </c>
      <c r="D2784" s="42">
        <f>_xll.qlCalendarAdvance(Calendar,$D2783,B2784,"f",FALSE)</f>
        <v>58923</v>
      </c>
      <c r="E2784" s="172">
        <f>_xll.qlInterestRateIndexValueDate(IndexON,D2784)</f>
        <v>58923</v>
      </c>
      <c r="F2784" s="188">
        <f>IFERROR(_xll.qlIndexFixing(IndexON,D2784,TRUE,_xll.ohTrigger(RecalcTrigger,TriggerON)),NA())</f>
        <v>1.5451210623349532E-2</v>
      </c>
      <c r="H2784" s="42">
        <f>_xll.qlCalendarAdvance(Calendar,$H2783,B2784,"f",FALSE)</f>
        <v>58923</v>
      </c>
      <c r="I2784" s="172">
        <f>_xll.qlInterestRateIndexValueDate(Index1M,$H2784)</f>
        <v>58923</v>
      </c>
      <c r="J2784" s="177">
        <f>IFERROR(_xll.qlIndexFixing(Index1M,$H2784,TRUE,_xll.ohTrigger(RecalcTrigger,Trigger1M)),NA())</f>
        <v>1.5658765214671876E-2</v>
      </c>
      <c r="K2784" s="44">
        <f>IFERROR(_xll.qlIndexFixing(Index3M,H2784,TRUE,_xll.ohTrigger(RecalcTrigger,Trigger3M)),NA())</f>
        <v>1.6213621940910201E-2</v>
      </c>
      <c r="L2784" s="44">
        <f>IFERROR(_xll.qlIndexFixing(Index6M,$H2784,TRUE,_xll.ohTrigger(RecalcTrigger,Trigger6M)),NA())</f>
        <v>1.6319099937011507E-2</v>
      </c>
      <c r="M2784" s="178">
        <f>IFERROR(_xll.qlIndexFixing(Index1Y,$H2784,TRUE,_xll.ohTrigger(RecalcTrigger,Trigger1Y)),NA())</f>
        <v>1.6524634235478342E-2</v>
      </c>
      <c r="N2784" s="177">
        <f>IFERROR(_xll.qlIndexFixing(ONIndex1M,I2784,TRUE,_xll.ohTrigger(RecalcTrigger,Trigger1M)),NA())</f>
        <v>1.5642088590248626E-2</v>
      </c>
      <c r="O2784" s="44">
        <f>IFERROR(_xll.qlIndexFixing(ONIndex3M,I2784,TRUE,_xll.ohTrigger(RecalcTrigger,Trigger3M)),NA())</f>
        <v>1.6160913214424699E-2</v>
      </c>
      <c r="P2784" s="44">
        <f>IFERROR(_xll.qlIndexFixing(ONIndex6M,I2784,TRUE,_xll.ohTrigger(RecalcTrigger,Trigger6M)),NA())</f>
        <v>1.6210437420092205E-2</v>
      </c>
      <c r="Q2784" s="178">
        <f>IFERROR(_xll.qlIndexFixing(ONIndex1Y,I2784,TRUE,_xll.ohTrigger(RecalcTrigger,Trigger1Y)),NA())</f>
        <v>1.6302442891309443E-2</v>
      </c>
    </row>
    <row r="2785" spans="2:17" x14ac:dyDescent="0.2">
      <c r="B2785" s="39" t="s">
        <v>42</v>
      </c>
      <c r="D2785" s="42">
        <f>_xll.qlCalendarAdvance(Calendar,$D2784,B2785,"f",FALSE)</f>
        <v>58930</v>
      </c>
      <c r="E2785" s="172">
        <f>_xll.qlInterestRateIndexValueDate(IndexON,D2785)</f>
        <v>58930</v>
      </c>
      <c r="F2785" s="188">
        <f>IFERROR(_xll.qlIndexFixing(IndexON,D2785,TRUE,_xll.ohTrigger(RecalcTrigger,TriggerON)),NA())</f>
        <v>1.5454356074812159E-2</v>
      </c>
      <c r="H2785" s="42">
        <f>_xll.qlCalendarAdvance(Calendar,$H2784,B2785,"f",FALSE)</f>
        <v>58930</v>
      </c>
      <c r="I2785" s="172">
        <f>_xll.qlInterestRateIndexValueDate(Index1M,$H2785)</f>
        <v>58930</v>
      </c>
      <c r="J2785" s="177">
        <f>IFERROR(_xll.qlIndexFixing(Index1M,$H2785,TRUE,_xll.ohTrigger(RecalcTrigger,Trigger1M)),NA())</f>
        <v>1.5663888766649269E-2</v>
      </c>
      <c r="K2785" s="44">
        <f>IFERROR(_xll.qlIndexFixing(Index3M,H2785,TRUE,_xll.ohTrigger(RecalcTrigger,Trigger3M)),NA())</f>
        <v>1.6217451774060022E-2</v>
      </c>
      <c r="L2785" s="44">
        <f>IFERROR(_xll.qlIndexFixing(Index6M,$H2785,TRUE,_xll.ohTrigger(RecalcTrigger,Trigger6M)),NA())</f>
        <v>1.632311937170151E-2</v>
      </c>
      <c r="M2785" s="178">
        <f>IFERROR(_xll.qlIndexFixing(Index1Y,$H2785,TRUE,_xll.ohTrigger(RecalcTrigger,Trigger1Y)),NA())</f>
        <v>1.6528252410237032E-2</v>
      </c>
      <c r="N2785" s="177">
        <f>IFERROR(_xll.qlIndexFixing(ONIndex1M,I2785,TRUE,_xll.ohTrigger(RecalcTrigger,Trigger1M)),NA())</f>
        <v>1.5645419768827162E-2</v>
      </c>
      <c r="O2785" s="44">
        <f>IFERROR(_xll.qlIndexFixing(ONIndex3M,I2785,TRUE,_xll.ohTrigger(RecalcTrigger,Trigger3M)),NA())</f>
        <v>1.6164009739949581E-2</v>
      </c>
      <c r="P2785" s="44">
        <f>IFERROR(_xll.qlIndexFixing(ONIndex6M,I2785,TRUE,_xll.ohTrigger(RecalcTrigger,Trigger6M)),NA())</f>
        <v>1.621354838838851E-2</v>
      </c>
      <c r="Q2785" s="178">
        <f>IFERROR(_xll.qlIndexFixing(ONIndex1Y,I2785,TRUE,_xll.ohTrigger(RecalcTrigger,Trigger1Y)),NA())</f>
        <v>1.6305451804264903E-2</v>
      </c>
    </row>
    <row r="2786" spans="2:17" x14ac:dyDescent="0.2">
      <c r="B2786" s="39" t="s">
        <v>42</v>
      </c>
      <c r="D2786" s="42">
        <f>_xll.qlCalendarAdvance(Calendar,$D2785,B2786,"f",FALSE)</f>
        <v>58937</v>
      </c>
      <c r="E2786" s="172">
        <f>_xll.qlInterestRateIndexValueDate(IndexON,D2786)</f>
        <v>58937</v>
      </c>
      <c r="F2786" s="188">
        <f>IFERROR(_xll.qlIndexFixing(IndexON,D2786,TRUE,_xll.ohTrigger(RecalcTrigger,TriggerON)),NA())</f>
        <v>1.5457522077261254E-2</v>
      </c>
      <c r="H2786" s="42">
        <f>_xll.qlCalendarAdvance(Calendar,$H2785,B2786,"f",FALSE)</f>
        <v>58937</v>
      </c>
      <c r="I2786" s="172">
        <f>_xll.qlInterestRateIndexValueDate(Index1M,$H2786)</f>
        <v>58937</v>
      </c>
      <c r="J2786" s="177">
        <f>IFERROR(_xll.qlIndexFixing(Index1M,$H2786,TRUE,_xll.ohTrigger(RecalcTrigger,Trigger1M)),NA())</f>
        <v>1.566730147893567E-2</v>
      </c>
      <c r="K2786" s="44">
        <f>IFERROR(_xll.qlIndexFixing(Index3M,H2786,TRUE,_xll.ohTrigger(RecalcTrigger,Trigger3M)),NA())</f>
        <v>1.6220708119262576E-2</v>
      </c>
      <c r="L2786" s="44">
        <f>IFERROR(_xll.qlIndexFixing(Index6M,$H2786,TRUE,_xll.ohTrigger(RecalcTrigger,Trigger6M)),NA())</f>
        <v>1.6326546666452529E-2</v>
      </c>
      <c r="M2786" s="178">
        <f>IFERROR(_xll.qlIndexFixing(Index1Y,$H2786,TRUE,_xll.ohTrigger(RecalcTrigger,Trigger1Y)),NA())</f>
        <v>1.6531892123826442E-2</v>
      </c>
      <c r="N2786" s="177">
        <f>IFERROR(_xll.qlIndexFixing(ONIndex1M,I2786,TRUE,_xll.ohTrigger(RecalcTrigger,Trigger1M)),NA())</f>
        <v>1.5648774337605476E-2</v>
      </c>
      <c r="O2786" s="44">
        <f>IFERROR(_xll.qlIndexFixing(ONIndex3M,I2786,TRUE,_xll.ohTrigger(RecalcTrigger,Trigger3M)),NA())</f>
        <v>1.6167125826156425E-2</v>
      </c>
      <c r="P2786" s="44">
        <f>IFERROR(_xll.qlIndexFixing(ONIndex6M,I2786,TRUE,_xll.ohTrigger(RecalcTrigger,Trigger6M)),NA())</f>
        <v>1.6216679859529792E-2</v>
      </c>
      <c r="Q2786" s="178">
        <f>IFERROR(_xll.qlIndexFixing(ONIndex1Y,I2786,TRUE,_xll.ohTrigger(RecalcTrigger,Trigger1Y)),NA())</f>
        <v>1.6308481894127258E-2</v>
      </c>
    </row>
    <row r="2787" spans="2:17" x14ac:dyDescent="0.2">
      <c r="B2787" s="39" t="s">
        <v>42</v>
      </c>
      <c r="D2787" s="42">
        <f>_xll.qlCalendarAdvance(Calendar,$D2786,B2787,"f",FALSE)</f>
        <v>58944</v>
      </c>
      <c r="E2787" s="172">
        <f>_xll.qlInterestRateIndexValueDate(IndexON,D2787)</f>
        <v>58944</v>
      </c>
      <c r="F2787" s="188">
        <f>IFERROR(_xll.qlIndexFixing(IndexON,D2787,TRUE,_xll.ohTrigger(RecalcTrigger,TriggerON)),NA())</f>
        <v>1.5460708630777864E-2</v>
      </c>
      <c r="H2787" s="42">
        <f>_xll.qlCalendarAdvance(Calendar,$H2786,B2787,"f",FALSE)</f>
        <v>58944</v>
      </c>
      <c r="I2787" s="172">
        <f>_xll.qlInterestRateIndexValueDate(Index1M,$H2787)</f>
        <v>58944</v>
      </c>
      <c r="J2787" s="177">
        <f>IFERROR(_xll.qlIndexFixing(Index1M,$H2787,TRUE,_xll.ohTrigger(RecalcTrigger,Trigger1M)),NA())</f>
        <v>1.5670737614437158E-2</v>
      </c>
      <c r="K2787" s="44">
        <f>IFERROR(_xll.qlIndexFixing(Index3M,H2787,TRUE,_xll.ohTrigger(RecalcTrigger,Trigger3M)),NA())</f>
        <v>1.6223984106949221E-2</v>
      </c>
      <c r="L2787" s="44">
        <f>IFERROR(_xll.qlIndexFixing(Index6M,$H2787,TRUE,_xll.ohTrigger(RecalcTrigger,Trigger6M)),NA())</f>
        <v>1.6329994637668602E-2</v>
      </c>
      <c r="M2787" s="178">
        <f>IFERROR(_xll.qlIndexFixing(Index1Y,$H2787,TRUE,_xll.ohTrigger(RecalcTrigger,Trigger1Y)),NA())</f>
        <v>1.6535553376477496E-2</v>
      </c>
      <c r="N2787" s="177">
        <f>IFERROR(_xll.qlIndexFixing(ONIndex1M,I2787,TRUE,_xll.ohTrigger(RecalcTrigger,Trigger1M)),NA())</f>
        <v>1.5652152296421473E-2</v>
      </c>
      <c r="O2787" s="44">
        <f>IFERROR(_xll.qlIndexFixing(ONIndex3M,I2787,TRUE,_xll.ohTrigger(RecalcTrigger,Trigger3M)),NA())</f>
        <v>1.6170261473126279E-2</v>
      </c>
      <c r="P2787" s="44">
        <f>IFERROR(_xll.qlIndexFixing(ONIndex6M,I2787,TRUE,_xll.ohTrigger(RecalcTrigger,Trigger6M)),NA())</f>
        <v>1.6219831833272913E-2</v>
      </c>
      <c r="Q2787" s="178">
        <f>IFERROR(_xll.qlIndexFixing(ONIndex1Y,I2787,TRUE,_xll.ohTrigger(RecalcTrigger,Trigger1Y)),NA())</f>
        <v>1.6311533160896508E-2</v>
      </c>
    </row>
    <row r="2788" spans="2:17" x14ac:dyDescent="0.2">
      <c r="B2788" s="39" t="s">
        <v>42</v>
      </c>
      <c r="D2788" s="42">
        <f>_xll.qlCalendarAdvance(Calendar,$D2787,B2788,"f",FALSE)</f>
        <v>58951</v>
      </c>
      <c r="E2788" s="172">
        <f>_xll.qlInterestRateIndexValueDate(IndexON,D2788)</f>
        <v>58951</v>
      </c>
      <c r="F2788" s="188">
        <f>IFERROR(_xll.qlIndexFixing(IndexON,D2788,TRUE,_xll.ohTrigger(RecalcTrigger,TriggerON)),NA())</f>
        <v>1.5463915735280942E-2</v>
      </c>
      <c r="H2788" s="42">
        <f>_xll.qlCalendarAdvance(Calendar,$H2787,B2788,"f",FALSE)</f>
        <v>58951</v>
      </c>
      <c r="I2788" s="172">
        <f>_xll.qlInterestRateIndexValueDate(Index1M,$H2788)</f>
        <v>58951</v>
      </c>
      <c r="J2788" s="177">
        <f>IFERROR(_xll.qlIndexFixing(Index1M,$H2788,TRUE,_xll.ohTrigger(RecalcTrigger,Trigger1M)),NA())</f>
        <v>1.5674197173178289E-2</v>
      </c>
      <c r="K2788" s="44">
        <f>IFERROR(_xll.qlIndexFixing(Index3M,H2788,TRUE,_xll.ohTrigger(RecalcTrigger,Trigger3M)),NA())</f>
        <v>1.6227279737168403E-2</v>
      </c>
      <c r="L2788" s="44">
        <f>IFERROR(_xll.qlIndexFixing(Index6M,$H2788,TRUE,_xll.ohTrigger(RecalcTrigger,Trigger6M)),NA())</f>
        <v>1.6333463285456758E-2</v>
      </c>
      <c r="M2788" s="178">
        <f>IFERROR(_xll.qlIndexFixing(Index1Y,$H2788,TRUE,_xll.ohTrigger(RecalcTrigger,Trigger1Y)),NA())</f>
        <v>1.6539236168422455E-2</v>
      </c>
      <c r="N2788" s="177">
        <f>IFERROR(_xll.qlIndexFixing(ONIndex1M,I2788,TRUE,_xll.ohTrigger(RecalcTrigger,Trigger1M)),NA())</f>
        <v>1.5655553645194109E-2</v>
      </c>
      <c r="O2788" s="44">
        <f>IFERROR(_xll.qlIndexFixing(ONIndex3M,I2788,TRUE,_xll.ohTrigger(RecalcTrigger,Trigger3M)),NA())</f>
        <v>1.6173416680778097E-2</v>
      </c>
      <c r="P2788" s="44">
        <f>IFERROR(_xll.qlIndexFixing(ONIndex6M,I2788,TRUE,_xll.ohTrigger(RecalcTrigger,Trigger6M)),NA())</f>
        <v>1.6223004309861011E-2</v>
      </c>
      <c r="Q2788" s="178">
        <f>IFERROR(_xll.qlIndexFixing(ONIndex1Y,I2788,TRUE,_xll.ohTrigger(RecalcTrigger,Trigger1Y)),NA())</f>
        <v>1.6314605604329513E-2</v>
      </c>
    </row>
    <row r="2789" spans="2:17" x14ac:dyDescent="0.2">
      <c r="B2789" s="39" t="s">
        <v>42</v>
      </c>
      <c r="D2789" s="42">
        <f>_xll.qlCalendarAdvance(Calendar,$D2788,B2789,"f",FALSE)</f>
        <v>58958</v>
      </c>
      <c r="E2789" s="172">
        <f>_xll.qlInterestRateIndexValueDate(IndexON,D2789)</f>
        <v>58958</v>
      </c>
      <c r="F2789" s="188">
        <f>IFERROR(_xll.qlIndexFixing(IndexON,D2789,TRUE,_xll.ohTrigger(RecalcTrigger,TriggerON)),NA())</f>
        <v>1.5467143390770488E-2</v>
      </c>
      <c r="H2789" s="42">
        <f>_xll.qlCalendarAdvance(Calendar,$H2788,B2789,"f",FALSE)</f>
        <v>58958</v>
      </c>
      <c r="I2789" s="172">
        <f>_xll.qlInterestRateIndexValueDate(Index1M,$H2789)</f>
        <v>58958</v>
      </c>
      <c r="J2789" s="177">
        <f>IFERROR(_xll.qlIndexFixing(Index1M,$H2789,TRUE,_xll.ohTrigger(RecalcTrigger,Trigger1M)),NA())</f>
        <v>1.5675918588368587E-2</v>
      </c>
      <c r="K2789" s="44">
        <f>IFERROR(_xll.qlIndexFixing(Index3M,H2789,TRUE,_xll.ohTrigger(RecalcTrigger,Trigger3M)),NA())</f>
        <v>1.6230595009968578E-2</v>
      </c>
      <c r="L2789" s="44">
        <f>IFERROR(_xll.qlIndexFixing(Index6M,$H2789,TRUE,_xll.ohTrigger(RecalcTrigger,Trigger6M)),NA())</f>
        <v>1.6336331641387498E-2</v>
      </c>
      <c r="M2789" s="178">
        <f>IFERROR(_xll.qlIndexFixing(Index1Y,$H2789,TRUE,_xll.ohTrigger(RecalcTrigger,Trigger1Y)),NA())</f>
        <v>1.6542940499896241E-2</v>
      </c>
      <c r="N2789" s="177">
        <f>IFERROR(_xll.qlIndexFixing(ONIndex1M,I2789,TRUE,_xll.ohTrigger(RecalcTrigger,Trigger1M)),NA())</f>
        <v>1.5658978384166522E-2</v>
      </c>
      <c r="O2789" s="44">
        <f>IFERROR(_xll.qlIndexFixing(ONIndex3M,I2789,TRUE,_xll.ohTrigger(RecalcTrigger,Trigger3M)),NA())</f>
        <v>1.6176591449192923E-2</v>
      </c>
      <c r="P2789" s="44">
        <f>IFERROR(_xll.qlIndexFixing(ONIndex6M,I2789,TRUE,_xll.ohTrigger(RecalcTrigger,Trigger6M)),NA())</f>
        <v>1.622619728921304E-2</v>
      </c>
      <c r="Q2789" s="178">
        <f>IFERROR(_xll.qlIndexFixing(ONIndex1Y,I2789,TRUE,_xll.ohTrigger(RecalcTrigger,Trigger1Y)),NA())</f>
        <v>1.6317699224669413E-2</v>
      </c>
    </row>
    <row r="2790" spans="2:17" x14ac:dyDescent="0.2">
      <c r="B2790" s="39" t="s">
        <v>42</v>
      </c>
      <c r="D2790" s="42">
        <f>_xll.qlCalendarAdvance(Calendar,$D2789,B2790,"f",FALSE)</f>
        <v>58965</v>
      </c>
      <c r="E2790" s="172">
        <f>_xll.qlInterestRateIndexValueDate(IndexON,D2790)</f>
        <v>58965</v>
      </c>
      <c r="F2790" s="188">
        <f>IFERROR(_xll.qlIndexFixing(IndexON,D2790,TRUE,_xll.ohTrigger(RecalcTrigger,TriggerON)),NA())</f>
        <v>1.5470391597246502E-2</v>
      </c>
      <c r="H2790" s="42">
        <f>_xll.qlCalendarAdvance(Calendar,$H2789,B2790,"f",FALSE)</f>
        <v>58965</v>
      </c>
      <c r="I2790" s="172">
        <f>_xll.qlInterestRateIndexValueDate(Index1M,$H2790)</f>
        <v>58965</v>
      </c>
      <c r="J2790" s="177">
        <f>IFERROR(_xll.qlIndexFixing(Index1M,$H2790,TRUE,_xll.ohTrigger(RecalcTrigger,Trigger1M)),NA())</f>
        <v>1.5679419523512483E-2</v>
      </c>
      <c r="K2790" s="44">
        <f>IFERROR(_xll.qlIndexFixing(Index3M,H2790,TRUE,_xll.ohTrigger(RecalcTrigger,Trigger3M)),NA())</f>
        <v>1.6233929925399078E-2</v>
      </c>
      <c r="L2790" s="44">
        <f>IFERROR(_xll.qlIndexFixing(Index6M,$H2790,TRUE,_xll.ohTrigger(RecalcTrigger,Trigger6M)),NA())</f>
        <v>1.6339840009310207E-2</v>
      </c>
      <c r="M2790" s="178">
        <f>IFERROR(_xll.qlIndexFixing(Index1Y,$H2790,TRUE,_xll.ohTrigger(RecalcTrigger,Trigger1Y)),NA())</f>
        <v>1.6546666371134E-2</v>
      </c>
      <c r="N2790" s="177">
        <f>IFERROR(_xll.qlIndexFixing(ONIndex1M,I2790,TRUE,_xll.ohTrigger(RecalcTrigger,Trigger1M)),NA())</f>
        <v>1.5662426513095573E-2</v>
      </c>
      <c r="O2790" s="44">
        <f>IFERROR(_xll.qlIndexFixing(ONIndex3M,I2790,TRUE,_xll.ohTrigger(RecalcTrigger,Trigger3M)),NA())</f>
        <v>1.6179785778370759E-2</v>
      </c>
      <c r="P2790" s="44">
        <f>IFERROR(_xll.qlIndexFixing(ONIndex6M,I2790,TRUE,_xll.ohTrigger(RecalcTrigger,Trigger6M)),NA())</f>
        <v>1.6229410771410047E-2</v>
      </c>
      <c r="Q2790" s="178">
        <f>IFERROR(_xll.qlIndexFixing(ONIndex1Y,I2790,TRUE,_xll.ohTrigger(RecalcTrigger,Trigger1Y)),NA())</f>
        <v>1.6320814021997254E-2</v>
      </c>
    </row>
    <row r="2791" spans="2:17" x14ac:dyDescent="0.2">
      <c r="B2791" s="39" t="s">
        <v>42</v>
      </c>
      <c r="D2791" s="42">
        <f>_xll.qlCalendarAdvance(Calendar,$D2790,B2791,"f",FALSE)</f>
        <v>58972</v>
      </c>
      <c r="E2791" s="172">
        <f>_xll.qlInterestRateIndexValueDate(IndexON,D2791)</f>
        <v>58972</v>
      </c>
      <c r="F2791" s="188">
        <f>IFERROR(_xll.qlIndexFixing(IndexON,D2791,TRUE,_xll.ohTrigger(RecalcTrigger,TriggerON)),NA())</f>
        <v>1.5473660354790031E-2</v>
      </c>
      <c r="H2791" s="42">
        <f>_xll.qlCalendarAdvance(Calendar,$H2790,B2791,"f",FALSE)</f>
        <v>58972</v>
      </c>
      <c r="I2791" s="172">
        <f>_xll.qlInterestRateIndexValueDate(Index1M,$H2791)</f>
        <v>58972</v>
      </c>
      <c r="J2791" s="177">
        <f>IFERROR(_xll.qlIndexFixing(Index1M,$H2791,TRUE,_xll.ohTrigger(RecalcTrigger,Trigger1M)),NA())</f>
        <v>1.5682943878843281E-2</v>
      </c>
      <c r="K2791" s="44">
        <f>IFERROR(_xll.qlIndexFixing(Index3M,H2791,TRUE,_xll.ohTrigger(RecalcTrigger,Trigger3M)),NA())</f>
        <v>1.6237284483509234E-2</v>
      </c>
      <c r="L2791" s="44">
        <f>IFERROR(_xll.qlIndexFixing(Index6M,$H2791,TRUE,_xll.ohTrigger(RecalcTrigger,Trigger6M)),NA())</f>
        <v>1.6343369053167064E-2</v>
      </c>
      <c r="M2791" s="178">
        <f>IFERROR(_xll.qlIndexFixing(Index1Y,$H2791,TRUE,_xll.ohTrigger(RecalcTrigger,Trigger1Y)),NA())</f>
        <v>1.6550413782371987E-2</v>
      </c>
      <c r="N2791" s="177">
        <f>IFERROR(_xll.qlIndexFixing(ONIndex1M,I2791,TRUE,_xll.ohTrigger(RecalcTrigger,Trigger1M)),NA())</f>
        <v>1.5665898032143355E-2</v>
      </c>
      <c r="O2791" s="44">
        <f>IFERROR(_xll.qlIndexFixing(ONIndex3M,I2791,TRUE,_xll.ohTrigger(RecalcTrigger,Trigger3M)),NA())</f>
        <v>1.6182999668230558E-2</v>
      </c>
      <c r="P2791" s="44">
        <f>IFERROR(_xll.qlIndexFixing(ONIndex6M,I2791,TRUE,_xll.ohTrigger(RecalcTrigger,Trigger6M)),NA())</f>
        <v>1.6232644756289938E-2</v>
      </c>
      <c r="Q2791" s="178">
        <f>IFERROR(_xll.qlIndexFixing(ONIndex1Y,I2791,TRUE,_xll.ohTrigger(RecalcTrigger,Trigger1Y)),NA())</f>
        <v>1.6323949996069897E-2</v>
      </c>
    </row>
    <row r="2792" spans="2:17" x14ac:dyDescent="0.2">
      <c r="B2792" s="39" t="s">
        <v>42</v>
      </c>
      <c r="D2792" s="42">
        <f>_xll.qlCalendarAdvance(Calendar,$D2791,B2792,"f",FALSE)</f>
        <v>58979</v>
      </c>
      <c r="E2792" s="172">
        <f>_xll.qlInterestRateIndexValueDate(IndexON,D2792)</f>
        <v>58979</v>
      </c>
      <c r="F2792" s="188">
        <f>IFERROR(_xll.qlIndexFixing(IndexON,D2792,TRUE,_xll.ohTrigger(RecalcTrigger,TriggerON)),NA())</f>
        <v>1.5476949663238981E-2</v>
      </c>
      <c r="H2792" s="42">
        <f>_xll.qlCalendarAdvance(Calendar,$H2791,B2792,"f",FALSE)</f>
        <v>58979</v>
      </c>
      <c r="I2792" s="172">
        <f>_xll.qlInterestRateIndexValueDate(Index1M,$H2792)</f>
        <v>58979</v>
      </c>
      <c r="J2792" s="177">
        <f>IFERROR(_xll.qlIndexFixing(Index1M,$H2792,TRUE,_xll.ohTrigger(RecalcTrigger,Trigger1M)),NA())</f>
        <v>1.5686491654371786E-2</v>
      </c>
      <c r="K2792" s="44">
        <f>IFERROR(_xll.qlIndexFixing(Index3M,H2792,TRUE,_xll.ohTrigger(RecalcTrigger,Trigger3M)),NA())</f>
        <v>1.6240658684347497E-2</v>
      </c>
      <c r="L2792" s="44">
        <f>IFERROR(_xll.qlIndexFixing(Index6M,$H2792,TRUE,_xll.ohTrigger(RecalcTrigger,Trigger6M)),NA())</f>
        <v>1.634691877306613E-2</v>
      </c>
      <c r="M2792" s="178">
        <f>IFERROR(_xll.qlIndexFixing(Index1Y,$H2792,TRUE,_xll.ohTrigger(RecalcTrigger,Trigger1Y)),NA())</f>
        <v>1.6554182733848455E-2</v>
      </c>
      <c r="N2792" s="177">
        <f>IFERROR(_xll.qlIndexFixing(ONIndex1M,I2792,TRUE,_xll.ohTrigger(RecalcTrigger,Trigger1M)),NA())</f>
        <v>1.5669392941228821E-2</v>
      </c>
      <c r="O2792" s="44">
        <f>IFERROR(_xll.qlIndexFixing(ONIndex3M,I2792,TRUE,_xll.ohTrigger(RecalcTrigger,Trigger3M)),NA())</f>
        <v>1.618623311877232E-2</v>
      </c>
      <c r="P2792" s="44">
        <f>IFERROR(_xll.qlIndexFixing(ONIndex6M,I2792,TRUE,_xll.ohTrigger(RecalcTrigger,Trigger6M)),NA())</f>
        <v>1.6235899243852714E-2</v>
      </c>
      <c r="Q2792" s="178">
        <f>IFERROR(_xll.qlIndexFixing(ONIndex1Y,I2792,TRUE,_xll.ohTrigger(RecalcTrigger,Trigger1Y)),NA())</f>
        <v>1.6327107146887343E-2</v>
      </c>
    </row>
    <row r="2793" spans="2:17" x14ac:dyDescent="0.2">
      <c r="B2793" s="39" t="s">
        <v>42</v>
      </c>
      <c r="D2793" s="42">
        <f>_xll.qlCalendarAdvance(Calendar,$D2792,B2793,"f",FALSE)</f>
        <v>58986</v>
      </c>
      <c r="E2793" s="172">
        <f>_xll.qlInterestRateIndexValueDate(IndexON,D2793)</f>
        <v>58986</v>
      </c>
      <c r="F2793" s="188">
        <f>IFERROR(_xll.qlIndexFixing(IndexON,D2793,TRUE,_xll.ohTrigger(RecalcTrigger,TriggerON)),NA())</f>
        <v>1.5480259522836493E-2</v>
      </c>
      <c r="H2793" s="42">
        <f>_xll.qlCalendarAdvance(Calendar,$H2792,B2793,"f",FALSE)</f>
        <v>58986</v>
      </c>
      <c r="I2793" s="172">
        <f>_xll.qlInterestRateIndexValueDate(Index1M,$H2793)</f>
        <v>58986</v>
      </c>
      <c r="J2793" s="177">
        <f>IFERROR(_xll.qlIndexFixing(Index1M,$H2793,TRUE,_xll.ohTrigger(RecalcTrigger,Trigger1M)),NA())</f>
        <v>1.5690062850125013E-2</v>
      </c>
      <c r="K2793" s="44">
        <f>IFERROR(_xll.qlIndexFixing(Index3M,H2793,TRUE,_xll.ohTrigger(RecalcTrigger,Trigger3M)),NA())</f>
        <v>1.6244052527964084E-2</v>
      </c>
      <c r="L2793" s="44">
        <f>IFERROR(_xll.qlIndexFixing(Index6M,$H2793,TRUE,_xll.ohTrigger(RecalcTrigger,Trigger6M)),NA())</f>
        <v>1.6350489169116793E-2</v>
      </c>
      <c r="M2793" s="178">
        <f>IFERROR(_xll.qlIndexFixing(Index1Y,$H2793,TRUE,_xll.ohTrigger(RecalcTrigger,Trigger1Y)),NA())</f>
        <v>1.6557973225803657E-2</v>
      </c>
      <c r="N2793" s="177">
        <f>IFERROR(_xll.qlIndexFixing(ONIndex1M,I2793,TRUE,_xll.ohTrigger(RecalcTrigger,Trigger1M)),NA())</f>
        <v>1.5672911240433018E-2</v>
      </c>
      <c r="O2793" s="44">
        <f>IFERROR(_xll.qlIndexFixing(ONIndex3M,I2793,TRUE,_xll.ohTrigger(RecalcTrigger,Trigger3M)),NA())</f>
        <v>1.6189486130158137E-2</v>
      </c>
      <c r="P2793" s="44">
        <f>IFERROR(_xll.qlIndexFixing(ONIndex6M,I2793,TRUE,_xll.ohTrigger(RecalcTrigger,Trigger6M)),NA())</f>
        <v>1.6239174234179421E-2</v>
      </c>
      <c r="Q2793" s="178">
        <f>IFERROR(_xll.qlIndexFixing(ONIndex1Y,I2793,TRUE,_xll.ohTrigger(RecalcTrigger,Trigger1Y)),NA())</f>
        <v>1.6330285474773776E-2</v>
      </c>
    </row>
    <row r="2794" spans="2:17" x14ac:dyDescent="0.2">
      <c r="B2794" s="39" t="s">
        <v>42</v>
      </c>
      <c r="D2794" s="42">
        <f>_xll.qlCalendarAdvance(Calendar,$D2793,B2794,"f",FALSE)</f>
        <v>58993</v>
      </c>
      <c r="E2794" s="172">
        <f>_xll.qlInterestRateIndexValueDate(IndexON,D2794)</f>
        <v>58993</v>
      </c>
      <c r="F2794" s="188">
        <f>IFERROR(_xll.qlIndexFixing(IndexON,D2794,TRUE,_xll.ohTrigger(RecalcTrigger,TriggerON)),NA())</f>
        <v>1.5483589933258379E-2</v>
      </c>
      <c r="H2794" s="42">
        <f>_xll.qlCalendarAdvance(Calendar,$H2793,B2794,"f",FALSE)</f>
        <v>58993</v>
      </c>
      <c r="I2794" s="172">
        <f>_xll.qlInterestRateIndexValueDate(Index1M,$H2794)</f>
        <v>58993</v>
      </c>
      <c r="J2794" s="177">
        <f>IFERROR(_xll.qlIndexFixing(Index1M,$H2794,TRUE,_xll.ohTrigger(RecalcTrigger,Trigger1M)),NA())</f>
        <v>1.5695446414868384E-2</v>
      </c>
      <c r="K2794" s="44">
        <f>IFERROR(_xll.qlIndexFixing(Index3M,H2794,TRUE,_xll.ohTrigger(RecalcTrigger,Trigger3M)),NA())</f>
        <v>1.6247466014410968E-2</v>
      </c>
      <c r="L2794" s="44">
        <f>IFERROR(_xll.qlIndexFixing(Index6M,$H2794,TRUE,_xll.ohTrigger(RecalcTrigger,Trigger6M)),NA())</f>
        <v>1.635470938627399E-2</v>
      </c>
      <c r="M2794" s="178">
        <f>IFERROR(_xll.qlIndexFixing(Index1Y,$H2794,TRUE,_xll.ohTrigger(RecalcTrigger,Trigger1Y)),NA())</f>
        <v>1.6561785258477402E-2</v>
      </c>
      <c r="N2794" s="177">
        <f>IFERROR(_xll.qlIndexFixing(ONIndex1M,I2794,TRUE,_xll.ohTrigger(RecalcTrigger,Trigger1M)),NA())</f>
        <v>1.56764529296749E-2</v>
      </c>
      <c r="O2794" s="44">
        <f>IFERROR(_xll.qlIndexFixing(ONIndex3M,I2794,TRUE,_xll.ohTrigger(RecalcTrigger,Trigger3M)),NA())</f>
        <v>1.6192758702225918E-2</v>
      </c>
      <c r="P2794" s="44">
        <f>IFERROR(_xll.qlIndexFixing(ONIndex6M,I2794,TRUE,_xll.ohTrigger(RecalcTrigger,Trigger6M)),NA())</f>
        <v>1.6242469727432152E-2</v>
      </c>
      <c r="Q2794" s="178">
        <f>IFERROR(_xll.qlIndexFixing(ONIndex1Y,I2794,TRUE,_xll.ohTrigger(RecalcTrigger,Trigger1Y)),NA())</f>
        <v>1.6333484979323964E-2</v>
      </c>
    </row>
    <row r="2795" spans="2:17" x14ac:dyDescent="0.2">
      <c r="B2795" s="39" t="s">
        <v>42</v>
      </c>
      <c r="D2795" s="42">
        <f>_xll.qlCalendarAdvance(Calendar,$D2794,B2795,"f",FALSE)</f>
        <v>59000</v>
      </c>
      <c r="E2795" s="172">
        <f>_xll.qlInterestRateIndexValueDate(IndexON,D2795)</f>
        <v>59000</v>
      </c>
      <c r="F2795" s="188">
        <f>IFERROR(_xll.qlIndexFixing(IndexON,D2795,TRUE,_xll.ohTrigger(RecalcTrigger,TriggerON)),NA())</f>
        <v>1.5486940894828827E-2</v>
      </c>
      <c r="H2795" s="42">
        <f>_xll.qlCalendarAdvance(Calendar,$H2794,B2795,"f",FALSE)</f>
        <v>59000</v>
      </c>
      <c r="I2795" s="172">
        <f>_xll.qlInterestRateIndexValueDate(Index1M,$H2795)</f>
        <v>59000</v>
      </c>
      <c r="J2795" s="177">
        <f>IFERROR(_xll.qlIndexFixing(Index1M,$H2795,TRUE,_xll.ohTrigger(RecalcTrigger,Trigger1M)),NA())</f>
        <v>1.5699069936903468E-2</v>
      </c>
      <c r="K2795" s="44">
        <f>IFERROR(_xll.qlIndexFixing(Index3M,H2795,TRUE,_xll.ohTrigger(RecalcTrigger,Trigger3M)),NA())</f>
        <v>1.6250899143737479E-2</v>
      </c>
      <c r="L2795" s="44">
        <f>IFERROR(_xll.qlIndexFixing(Index6M,$H2795,TRUE,_xll.ohTrigger(RecalcTrigger,Trigger6M)),NA())</f>
        <v>1.6358322773116548E-2</v>
      </c>
      <c r="M2795" s="178">
        <f>IFERROR(_xll.qlIndexFixing(Index1Y,$H2795,TRUE,_xll.ohTrigger(RecalcTrigger,Trigger1Y)),NA())</f>
        <v>1.6565618832112605E-2</v>
      </c>
      <c r="N2795" s="177">
        <f>IFERROR(_xll.qlIndexFixing(ONIndex1M,I2795,TRUE,_xll.ohTrigger(RecalcTrigger,Trigger1M)),NA())</f>
        <v>1.568001800887342E-2</v>
      </c>
      <c r="O2795" s="44">
        <f>IFERROR(_xll.qlIndexFixing(ONIndex3M,I2795,TRUE,_xll.ohTrigger(RecalcTrigger,Trigger3M)),NA())</f>
        <v>1.6196050835056708E-2</v>
      </c>
      <c r="P2795" s="44">
        <f>IFERROR(_xll.qlIndexFixing(ONIndex6M,I2795,TRUE,_xll.ohTrigger(RecalcTrigger,Trigger6M)),NA())</f>
        <v>1.6245785723286721E-2</v>
      </c>
      <c r="Q2795" s="178">
        <f>IFERROR(_xll.qlIndexFixing(ONIndex1Y,I2795,TRUE,_xll.ohTrigger(RecalcTrigger,Trigger1Y)),NA())</f>
        <v>1.6336705660862094E-2</v>
      </c>
    </row>
    <row r="2796" spans="2:17" x14ac:dyDescent="0.2">
      <c r="B2796" s="39" t="s">
        <v>42</v>
      </c>
      <c r="D2796" s="42">
        <f>_xll.qlCalendarAdvance(Calendar,$D2795,B2796,"f",FALSE)</f>
        <v>59007</v>
      </c>
      <c r="E2796" s="172">
        <f>_xll.qlInterestRateIndexValueDate(IndexON,D2796)</f>
        <v>59007</v>
      </c>
      <c r="F2796" s="188">
        <f>IFERROR(_xll.qlIndexFixing(IndexON,D2796,TRUE,_xll.ohTrigger(RecalcTrigger,TriggerON)),NA())</f>
        <v>1.5490312407304696E-2</v>
      </c>
      <c r="H2796" s="42">
        <f>_xll.qlCalendarAdvance(Calendar,$H2795,B2796,"f",FALSE)</f>
        <v>59007</v>
      </c>
      <c r="I2796" s="172">
        <f>_xll.qlInterestRateIndexValueDate(Index1M,$H2796)</f>
        <v>59007</v>
      </c>
      <c r="J2796" s="177">
        <f>IFERROR(_xll.qlIndexFixing(Index1M,$H2796,TRUE,_xll.ohTrigger(RecalcTrigger,Trigger1M)),NA())</f>
        <v>1.5702716882350112E-2</v>
      </c>
      <c r="K2796" s="44">
        <f>IFERROR(_xll.qlIndexFixing(Index3M,H2796,TRUE,_xll.ohTrigger(RecalcTrigger,Trigger3M)),NA())</f>
        <v>1.6254351915994718E-2</v>
      </c>
      <c r="L2796" s="44">
        <f>IFERROR(_xll.qlIndexFixing(Index6M,$H2796,TRUE,_xll.ohTrigger(RecalcTrigger,Trigger6M)),NA())</f>
        <v>1.6361956837409486E-2</v>
      </c>
      <c r="M2796" s="178">
        <f>IFERROR(_xll.qlIndexFixing(Index1Y,$H2796,TRUE,_xll.ohTrigger(RecalcTrigger,Trigger1Y)),NA())</f>
        <v>1.6569473946952407E-2</v>
      </c>
      <c r="N2796" s="177">
        <f>IFERROR(_xll.qlIndexFixing(ONIndex1M,I2796,TRUE,_xll.ohTrigger(RecalcTrigger,Trigger1M)),NA())</f>
        <v>1.5683606478271717E-2</v>
      </c>
      <c r="O2796" s="44">
        <f>IFERROR(_xll.qlIndexFixing(ONIndex3M,I2796,TRUE,_xll.ohTrigger(RecalcTrigger,Trigger3M)),NA())</f>
        <v>1.6199362528569461E-2</v>
      </c>
      <c r="P2796" s="44">
        <f>IFERROR(_xll.qlIndexFixing(ONIndex6M,I2796,TRUE,_xll.ohTrigger(RecalcTrigger,Trigger6M)),NA())</f>
        <v>1.6249122221905221E-2</v>
      </c>
      <c r="Q2796" s="178">
        <f>IFERROR(_xll.qlIndexFixing(ONIndex1Y,I2796,TRUE,_xll.ohTrigger(RecalcTrigger,Trigger1Y)),NA())</f>
        <v>1.633994751906398E-2</v>
      </c>
    </row>
    <row r="2797" spans="2:17" x14ac:dyDescent="0.2">
      <c r="B2797" s="39" t="s">
        <v>42</v>
      </c>
      <c r="D2797" s="42">
        <f>_xll.qlCalendarAdvance(Calendar,$D2796,B2797,"f",FALSE)</f>
        <v>59014</v>
      </c>
      <c r="E2797" s="172">
        <f>_xll.qlInterestRateIndexValueDate(IndexON,D2797)</f>
        <v>59014</v>
      </c>
      <c r="F2797" s="188">
        <f>IFERROR(_xll.qlIndexFixing(IndexON,D2797,TRUE,_xll.ohTrigger(RecalcTrigger,TriggerON)),NA())</f>
        <v>1.549370447084808E-2</v>
      </c>
      <c r="H2797" s="42">
        <f>_xll.qlCalendarAdvance(Calendar,$H2796,B2797,"f",FALSE)</f>
        <v>59014</v>
      </c>
      <c r="I2797" s="172">
        <f>_xll.qlInterestRateIndexValueDate(Index1M,$H2797)</f>
        <v>59014</v>
      </c>
      <c r="J2797" s="177">
        <f>IFERROR(_xll.qlIndexFixing(Index1M,$H2797,TRUE,_xll.ohTrigger(RecalcTrigger,Trigger1M)),NA())</f>
        <v>1.5706989439881698E-2</v>
      </c>
      <c r="K2797" s="44">
        <f>IFERROR(_xll.qlIndexFixing(Index3M,H2797,TRUE,_xll.ohTrigger(RecalcTrigger,Trigger3M)),NA())</f>
        <v>1.6257824331232011E-2</v>
      </c>
      <c r="L2797" s="44">
        <f>IFERROR(_xll.qlIndexFixing(Index6M,$H2797,TRUE,_xll.ohTrigger(RecalcTrigger,Trigger6M)),NA())</f>
        <v>1.6365611579266446E-2</v>
      </c>
      <c r="M2797" s="178">
        <f>IFERROR(_xll.qlIndexFixing(Index1Y,$H2797,TRUE,_xll.ohTrigger(RecalcTrigger,Trigger1Y)),NA())</f>
        <v>1.6573350603242165E-2</v>
      </c>
      <c r="N2797" s="177">
        <f>IFERROR(_xll.qlIndexFixing(ONIndex1M,I2797,TRUE,_xll.ohTrigger(RecalcTrigger,Trigger1M)),NA())</f>
        <v>1.5687218337707698E-2</v>
      </c>
      <c r="O2797" s="44">
        <f>IFERROR(_xll.qlIndexFixing(ONIndex3M,I2797,TRUE,_xll.ohTrigger(RecalcTrigger,Trigger3M)),NA())</f>
        <v>1.6202693782764177E-2</v>
      </c>
      <c r="P2797" s="44">
        <f>IFERROR(_xll.qlIndexFixing(ONIndex6M,I2797,TRUE,_xll.ohTrigger(RecalcTrigger,Trigger6M)),NA())</f>
        <v>1.6252479223368699E-2</v>
      </c>
      <c r="Q2797" s="178">
        <f>IFERROR(_xll.qlIndexFixing(ONIndex1Y,I2797,TRUE,_xll.ohTrigger(RecalcTrigger,Trigger1Y)),NA())</f>
        <v>1.6343210554334853E-2</v>
      </c>
    </row>
    <row r="2798" spans="2:17" x14ac:dyDescent="0.2">
      <c r="B2798" s="39" t="s">
        <v>42</v>
      </c>
      <c r="D2798" s="42">
        <f>_xll.qlCalendarAdvance(Calendar,$D2797,B2798,"f",FALSE)</f>
        <v>59021</v>
      </c>
      <c r="E2798" s="172">
        <f>_xll.qlInterestRateIndexValueDate(IndexON,D2798)</f>
        <v>59021</v>
      </c>
      <c r="F2798" s="188">
        <f>IFERROR(_xll.qlIndexFixing(IndexON,D2798,TRUE,_xll.ohTrigger(RecalcTrigger,TriggerON)),NA())</f>
        <v>1.5497117085458978E-2</v>
      </c>
      <c r="H2798" s="42">
        <f>_xll.qlCalendarAdvance(Calendar,$H2797,B2798,"f",FALSE)</f>
        <v>59021</v>
      </c>
      <c r="I2798" s="172">
        <f>_xll.qlInterestRateIndexValueDate(Index1M,$H2798)</f>
        <v>59021</v>
      </c>
      <c r="J2798" s="177">
        <f>IFERROR(_xll.qlIndexFixing(Index1M,$H2798,TRUE,_xll.ohTrigger(RecalcTrigger,Trigger1M)),NA())</f>
        <v>1.5710081043598424E-2</v>
      </c>
      <c r="K2798" s="44">
        <f>IFERROR(_xll.qlIndexFixing(Index3M,H2798,TRUE,_xll.ohTrigger(RecalcTrigger,Trigger3M)),NA())</f>
        <v>1.6261316389503979E-2</v>
      </c>
      <c r="L2798" s="44">
        <f>IFERROR(_xll.qlIndexFixing(Index6M,$H2798,TRUE,_xll.ohTrigger(RecalcTrigger,Trigger6M)),NA())</f>
        <v>1.6369286998800185E-2</v>
      </c>
      <c r="M2798" s="178">
        <f>IFERROR(_xll.qlIndexFixing(Index1Y,$H2798,TRUE,_xll.ohTrigger(RecalcTrigger,Trigger1Y)),NA())</f>
        <v>1.6577248801227906E-2</v>
      </c>
      <c r="N2798" s="177">
        <f>IFERROR(_xll.qlIndexFixing(ONIndex1M,I2798,TRUE,_xll.ohTrigger(RecalcTrigger,Trigger1M)),NA())</f>
        <v>1.569085358726241E-2</v>
      </c>
      <c r="O2798" s="44">
        <f>IFERROR(_xll.qlIndexFixing(ONIndex3M,I2798,TRUE,_xll.ohTrigger(RecalcTrigger,Trigger3M)),NA())</f>
        <v>1.6206044597802949E-2</v>
      </c>
      <c r="P2798" s="44">
        <f>IFERROR(_xll.qlIndexFixing(ONIndex6M,I2798,TRUE,_xll.ohTrigger(RecalcTrigger,Trigger6M)),NA())</f>
        <v>1.6255856727596107E-2</v>
      </c>
      <c r="Q2798" s="178">
        <f>IFERROR(_xll.qlIndexFixing(ONIndex1Y,I2798,TRUE,_xll.ohTrigger(RecalcTrigger,Trigger1Y)),NA())</f>
        <v>1.6346494766350528E-2</v>
      </c>
    </row>
    <row r="2799" spans="2:17" x14ac:dyDescent="0.2">
      <c r="B2799" s="39" t="s">
        <v>42</v>
      </c>
      <c r="D2799" s="42">
        <f>_xll.qlCalendarAdvance(Calendar,$D2798,B2799,"f",FALSE)</f>
        <v>59028</v>
      </c>
      <c r="E2799" s="172">
        <f>_xll.qlInterestRateIndexValueDate(IndexON,D2799)</f>
        <v>59028</v>
      </c>
      <c r="F2799" s="188">
        <f>IFERROR(_xll.qlIndexFixing(IndexON,D2799,TRUE,_xll.ohTrigger(RecalcTrigger,TriggerON)),NA())</f>
        <v>1.5500550250894252E-2</v>
      </c>
      <c r="H2799" s="42">
        <f>_xll.qlCalendarAdvance(Calendar,$H2798,B2799,"f",FALSE)</f>
        <v>59028</v>
      </c>
      <c r="I2799" s="172">
        <f>_xll.qlInterestRateIndexValueDate(Index1M,$H2799)</f>
        <v>59028</v>
      </c>
      <c r="J2799" s="177">
        <f>IFERROR(_xll.qlIndexFixing(Index1M,$H2799,TRUE,_xll.ohTrigger(RecalcTrigger,Trigger1M)),NA())</f>
        <v>1.5713798259439384E-2</v>
      </c>
      <c r="K2799" s="44">
        <f>IFERROR(_xll.qlIndexFixing(Index3M,H2799,TRUE,_xll.ohTrigger(RecalcTrigger,Trigger3M)),NA())</f>
        <v>1.6264828090858191E-2</v>
      </c>
      <c r="L2799" s="44">
        <f>IFERROR(_xll.qlIndexFixing(Index6M,$H2799,TRUE,_xll.ohTrigger(RecalcTrigger,Trigger6M)),NA())</f>
        <v>1.6372983096123908E-2</v>
      </c>
      <c r="M2799" s="178">
        <f>IFERROR(_xll.qlIndexFixing(Index1Y,$H2799,TRUE,_xll.ohTrigger(RecalcTrigger,Trigger1Y)),NA())</f>
        <v>1.6581168541157654E-2</v>
      </c>
      <c r="N2799" s="177">
        <f>IFERROR(_xll.qlIndexFixing(ONIndex1M,I2799,TRUE,_xll.ohTrigger(RecalcTrigger,Trigger1M)),NA())</f>
        <v>1.5694512226692714E-2</v>
      </c>
      <c r="O2799" s="44">
        <f>IFERROR(_xll.qlIndexFixing(ONIndex3M,I2799,TRUE,_xll.ohTrigger(RecalcTrigger,Trigger3M)),NA())</f>
        <v>1.6209414973442637E-2</v>
      </c>
      <c r="P2799" s="44">
        <f>IFERROR(_xll.qlIndexFixing(ONIndex6M,I2799,TRUE,_xll.ohTrigger(RecalcTrigger,Trigger6M)),NA())</f>
        <v>1.6259254734506401E-2</v>
      </c>
      <c r="Q2799" s="178">
        <f>IFERROR(_xll.qlIndexFixing(ONIndex1Y,I2799,TRUE,_xll.ohTrigger(RecalcTrigger,Trigger1Y)),NA())</f>
        <v>1.6349800155192051E-2</v>
      </c>
    </row>
    <row r="2800" spans="2:17" x14ac:dyDescent="0.2">
      <c r="B2800" s="39" t="s">
        <v>42</v>
      </c>
      <c r="D2800" s="42">
        <f>_xll.qlCalendarAdvance(Calendar,$D2799,B2800,"f",FALSE)</f>
        <v>59035</v>
      </c>
      <c r="E2800" s="172">
        <f>_xll.qlInterestRateIndexValueDate(IndexON,D2800)</f>
        <v>59035</v>
      </c>
      <c r="F2800" s="188">
        <f>IFERROR(_xll.qlIndexFixing(IndexON,D2800,TRUE,_xll.ohTrigger(RecalcTrigger,TriggerON)),NA())</f>
        <v>1.5504003967559132E-2</v>
      </c>
      <c r="H2800" s="42">
        <f>_xll.qlCalendarAdvance(Calendar,$H2799,B2800,"f",FALSE)</f>
        <v>59035</v>
      </c>
      <c r="I2800" s="172">
        <f>_xll.qlInterestRateIndexValueDate(Index1M,$H2800)</f>
        <v>59035</v>
      </c>
      <c r="J2800" s="177">
        <f>IFERROR(_xll.qlIndexFixing(Index1M,$H2800,TRUE,_xll.ohTrigger(RecalcTrigger,Trigger1M)),NA())</f>
        <v>1.5717538898795055E-2</v>
      </c>
      <c r="K2800" s="44">
        <f>IFERROR(_xll.qlIndexFixing(Index3M,H2800,TRUE,_xll.ohTrigger(RecalcTrigger,Trigger3M)),NA())</f>
        <v>1.6268359435351029E-2</v>
      </c>
      <c r="L2800" s="44">
        <f>IFERROR(_xll.qlIndexFixing(Index6M,$H2800,TRUE,_xll.ohTrigger(RecalcTrigger,Trigger6M)),NA())</f>
        <v>1.6376699871353453E-2</v>
      </c>
      <c r="M2800" s="178">
        <f>IFERROR(_xll.qlIndexFixing(Index1Y,$H2800,TRUE,_xll.ohTrigger(RecalcTrigger,Trigger1Y)),NA())</f>
        <v>1.6585109823279875E-2</v>
      </c>
      <c r="N2800" s="177">
        <f>IFERROR(_xll.qlIndexFixing(ONIndex1M,I2800,TRUE,_xll.ohTrigger(RecalcTrigger,Trigger1M)),NA())</f>
        <v>1.5698194256403841E-2</v>
      </c>
      <c r="O2800" s="44">
        <f>IFERROR(_xll.qlIndexFixing(ONIndex3M,I2800,TRUE,_xll.ohTrigger(RecalcTrigger,Trigger3M)),NA())</f>
        <v>1.6212804909926382E-2</v>
      </c>
      <c r="P2800" s="44">
        <f>IFERROR(_xll.qlIndexFixing(ONIndex6M,I2800,TRUE,_xll.ohTrigger(RecalcTrigger,Trigger6M)),NA())</f>
        <v>1.6262673244261672E-2</v>
      </c>
      <c r="Q2800" s="178">
        <f>IFERROR(_xll.qlIndexFixing(ONIndex1Y,I2800,TRUE,_xll.ohTrigger(RecalcTrigger,Trigger1Y)),NA())</f>
        <v>1.6353126720859423E-2</v>
      </c>
    </row>
    <row r="2801" spans="2:17" x14ac:dyDescent="0.2">
      <c r="B2801" s="39" t="s">
        <v>42</v>
      </c>
      <c r="D2801" s="42">
        <f>_xll.qlCalendarAdvance(Calendar,$D2800,B2801,"f",FALSE)</f>
        <v>59042</v>
      </c>
      <c r="E2801" s="172">
        <f>_xll.qlInterestRateIndexValueDate(IndexON,D2801)</f>
        <v>59042</v>
      </c>
      <c r="F2801" s="188">
        <f>IFERROR(_xll.qlIndexFixing(IndexON,D2801,TRUE,_xll.ohTrigger(RecalcTrigger,TriggerON)),NA())</f>
        <v>1.5507478235129435E-2</v>
      </c>
      <c r="H2801" s="42">
        <f>_xll.qlCalendarAdvance(Calendar,$H2800,B2801,"f",FALSE)</f>
        <v>59042</v>
      </c>
      <c r="I2801" s="172">
        <f>_xll.qlInterestRateIndexValueDate(Index1M,$H2801)</f>
        <v>59042</v>
      </c>
      <c r="J2801" s="177">
        <f>IFERROR(_xll.qlIndexFixing(Index1M,$H2801,TRUE,_xll.ohTrigger(RecalcTrigger,Trigger1M)),NA())</f>
        <v>1.5721302961685089E-2</v>
      </c>
      <c r="K2801" s="44">
        <f>IFERROR(_xll.qlIndexFixing(Index3M,H2801,TRUE,_xll.ohTrigger(RecalcTrigger,Trigger3M)),NA())</f>
        <v>1.6271910423030944E-2</v>
      </c>
      <c r="L2801" s="44">
        <f>IFERROR(_xll.qlIndexFixing(Index6M,$H2801,TRUE,_xll.ohTrigger(RecalcTrigger,Trigger6M)),NA())</f>
        <v>1.6380437324603786E-2</v>
      </c>
      <c r="M2801" s="178">
        <f>IFERROR(_xll.qlIndexFixing(Index1Y,$H2801,TRUE,_xll.ohTrigger(RecalcTrigger,Trigger1Y)),NA())</f>
        <v>1.6589072647845926E-2</v>
      </c>
      <c r="N2801" s="177">
        <f>IFERROR(_xll.qlIndexFixing(ONIndex1M,I2801,TRUE,_xll.ohTrigger(RecalcTrigger,Trigger1M)),NA())</f>
        <v>1.5701899676152653E-2</v>
      </c>
      <c r="O2801" s="44">
        <f>IFERROR(_xll.qlIndexFixing(ONIndex3M,I2801,TRUE,_xll.ohTrigger(RecalcTrigger,Trigger3M)),NA())</f>
        <v>1.6216214407254181E-2</v>
      </c>
      <c r="P2801" s="44">
        <f>IFERROR(_xll.qlIndexFixing(ONIndex6M,I2801,TRUE,_xll.ohTrigger(RecalcTrigger,Trigger6M)),NA())</f>
        <v>1.6266112256780874E-2</v>
      </c>
      <c r="Q2801" s="178">
        <f>IFERROR(_xll.qlIndexFixing(ONIndex1Y,I2801,TRUE,_xll.ohTrigger(RecalcTrigger,Trigger1Y)),NA())</f>
        <v>1.6356474463514736E-2</v>
      </c>
    </row>
    <row r="2802" spans="2:17" x14ac:dyDescent="0.2">
      <c r="B2802" s="39" t="s">
        <v>42</v>
      </c>
      <c r="D2802" s="42">
        <f>_xll.qlCalendarAdvance(Calendar,$D2801,B2802,"f",FALSE)</f>
        <v>59049</v>
      </c>
      <c r="E2802" s="172">
        <f>_xll.qlInterestRateIndexValueDate(IndexON,D2802)</f>
        <v>59049</v>
      </c>
      <c r="F2802" s="188">
        <f>IFERROR(_xll.qlIndexFixing(IndexON,D2802,TRUE,_xll.ohTrigger(RecalcTrigger,TriggerON)),NA())</f>
        <v>1.5510973053767252E-2</v>
      </c>
      <c r="H2802" s="42">
        <f>_xll.qlCalendarAdvance(Calendar,$H2801,B2802,"f",FALSE)</f>
        <v>59049</v>
      </c>
      <c r="I2802" s="172">
        <f>_xll.qlInterestRateIndexValueDate(Index1M,$H2802)</f>
        <v>59049</v>
      </c>
      <c r="J2802" s="177">
        <f>IFERROR(_xll.qlIndexFixing(Index1M,$H2802,TRUE,_xll.ohTrigger(RecalcTrigger,Trigger1M)),NA())</f>
        <v>1.5723257525366484E-2</v>
      </c>
      <c r="K2802" s="44">
        <f>IFERROR(_xll.qlIndexFixing(Index3M,H2802,TRUE,_xll.ohTrigger(RecalcTrigger,Trigger3M)),NA())</f>
        <v>1.6274859948514502E-2</v>
      </c>
      <c r="L2802" s="44">
        <f>IFERROR(_xll.qlIndexFixing(Index6M,$H2802,TRUE,_xll.ohTrigger(RecalcTrigger,Trigger6M)),NA())</f>
        <v>1.6382269153026461E-2</v>
      </c>
      <c r="M2802" s="178">
        <f>IFERROR(_xll.qlIndexFixing(Index1Y,$H2802,TRUE,_xll.ohTrigger(RecalcTrigger,Trigger1Y)),NA())</f>
        <v>1.6593057015106716E-2</v>
      </c>
      <c r="N2802" s="177">
        <f>IFERROR(_xll.qlIndexFixing(ONIndex1M,I2802,TRUE,_xll.ohTrigger(RecalcTrigger,Trigger1M)),NA())</f>
        <v>1.5705628485939149E-2</v>
      </c>
      <c r="O2802" s="44">
        <f>IFERROR(_xll.qlIndexFixing(ONIndex3M,I2802,TRUE,_xll.ohTrigger(RecalcTrigger,Trigger3M)),NA())</f>
        <v>1.6219643465101852E-2</v>
      </c>
      <c r="P2802" s="44">
        <f>IFERROR(_xll.qlIndexFixing(ONIndex6M,I2802,TRUE,_xll.ohTrigger(RecalcTrigger,Trigger6M)),NA())</f>
        <v>1.626957177198296E-2</v>
      </c>
      <c r="Q2802" s="178">
        <f>IFERROR(_xll.qlIndexFixing(ONIndex1Y,I2802,TRUE,_xll.ohTrigger(RecalcTrigger,Trigger1Y)),NA())</f>
        <v>1.6359843382995898E-2</v>
      </c>
    </row>
    <row r="2803" spans="2:17" x14ac:dyDescent="0.2">
      <c r="B2803" s="39" t="s">
        <v>42</v>
      </c>
      <c r="D2803" s="42">
        <f>_xll.qlCalendarAdvance(Calendar,$D2802,B2803,"f",FALSE)</f>
        <v>59056</v>
      </c>
      <c r="E2803" s="172">
        <f>_xll.qlInterestRateIndexValueDate(IndexON,D2803)</f>
        <v>59056</v>
      </c>
      <c r="F2803" s="188">
        <f>IFERROR(_xll.qlIndexFixing(IndexON,D2803,TRUE,_xll.ohTrigger(RecalcTrigger,TriggerON)),NA())</f>
        <v>1.5514488423310491E-2</v>
      </c>
      <c r="H2803" s="42">
        <f>_xll.qlCalendarAdvance(Calendar,$H2802,B2803,"f",FALSE)</f>
        <v>59056</v>
      </c>
      <c r="I2803" s="172">
        <f>_xll.qlInterestRateIndexValueDate(Index1M,$H2803)</f>
        <v>59056</v>
      </c>
      <c r="J2803" s="177">
        <f>IFERROR(_xll.qlIndexFixing(Index1M,$H2803,TRUE,_xll.ohTrigger(RecalcTrigger,Trigger1M)),NA())</f>
        <v>1.5727062924501583E-2</v>
      </c>
      <c r="K2803" s="44">
        <f>IFERROR(_xll.qlIndexFixing(Index3M,H2803,TRUE,_xll.ohTrigger(RecalcTrigger,Trigger3M)),NA())</f>
        <v>1.6278448659919665E-2</v>
      </c>
      <c r="L2803" s="44">
        <f>IFERROR(_xll.qlIndexFixing(Index6M,$H2803,TRUE,_xll.ohTrigger(RecalcTrigger,Trigger6M)),NA())</f>
        <v>1.6386043025379278E-2</v>
      </c>
      <c r="M2803" s="178">
        <f>IFERROR(_xll.qlIndexFixing(Index1Y,$H2803,TRUE,_xll.ohTrigger(RecalcTrigger,Trigger1Y)),NA())</f>
        <v>1.659706292531582E-2</v>
      </c>
      <c r="N2803" s="177">
        <f>IFERROR(_xll.qlIndexFixing(ONIndex1M,I2803,TRUE,_xll.ohTrigger(RecalcTrigger,Trigger1M)),NA())</f>
        <v>1.570938068576333E-2</v>
      </c>
      <c r="O2803" s="44">
        <f>IFERROR(_xll.qlIndexFixing(ONIndex3M,I2803,TRUE,_xll.ohTrigger(RecalcTrigger,Trigger3M)),NA())</f>
        <v>1.6223092083712531E-2</v>
      </c>
      <c r="P2803" s="44">
        <f>IFERROR(_xll.qlIndexFixing(ONIndex6M,I2803,TRUE,_xll.ohTrigger(RecalcTrigger,Trigger6M)),NA())</f>
        <v>1.6273051790030024E-2</v>
      </c>
      <c r="Q2803" s="178">
        <f>IFERROR(_xll.qlIndexFixing(ONIndex1Y,I2803,TRUE,_xll.ohTrigger(RecalcTrigger,Trigger1Y)),NA())</f>
        <v>1.6363233479221861E-2</v>
      </c>
    </row>
    <row r="2804" spans="2:17" x14ac:dyDescent="0.2">
      <c r="B2804" s="39" t="s">
        <v>42</v>
      </c>
      <c r="D2804" s="42">
        <f>_xll.qlCalendarAdvance(Calendar,$D2803,B2804,"f",FALSE)</f>
        <v>59063</v>
      </c>
      <c r="E2804" s="172">
        <f>_xll.qlInterestRateIndexValueDate(IndexON,D2804)</f>
        <v>59063</v>
      </c>
      <c r="F2804" s="188">
        <f>IFERROR(_xll.qlIndexFixing(IndexON,D2804,TRUE,_xll.ohTrigger(RecalcTrigger,TriggerON)),NA())</f>
        <v>1.5518024343921244E-2</v>
      </c>
      <c r="H2804" s="42">
        <f>_xll.qlCalendarAdvance(Calendar,$H2803,B2804,"f",FALSE)</f>
        <v>59063</v>
      </c>
      <c r="I2804" s="172">
        <f>_xll.qlInterestRateIndexValueDate(Index1M,$H2804)</f>
        <v>59063</v>
      </c>
      <c r="J2804" s="177">
        <f>IFERROR(_xll.qlIndexFixing(Index1M,$H2804,TRUE,_xll.ohTrigger(RecalcTrigger,Trigger1M)),NA())</f>
        <v>1.5730891744091036E-2</v>
      </c>
      <c r="K2804" s="44">
        <f>IFERROR(_xll.qlIndexFixing(Index3M,H2804,TRUE,_xll.ohTrigger(RecalcTrigger,Trigger3M)),NA())</f>
        <v>1.6282057013759333E-2</v>
      </c>
      <c r="L2804" s="44">
        <f>IFERROR(_xll.qlIndexFixing(Index6M,$H2804,TRUE,_xll.ohTrigger(RecalcTrigger,Trigger6M)),NA())</f>
        <v>1.6389837573187287E-2</v>
      </c>
      <c r="M2804" s="178">
        <f>IFERROR(_xll.qlIndexFixing(Index1Y,$H2804,TRUE,_xll.ohTrigger(RecalcTrigger,Trigger1Y)),NA())</f>
        <v>1.6601090378727923E-2</v>
      </c>
      <c r="N2804" s="177">
        <f>IFERROR(_xll.qlIndexFixing(ONIndex1M,I2804,TRUE,_xll.ohTrigger(RecalcTrigger,Trigger1M)),NA())</f>
        <v>1.5713156275706242E-2</v>
      </c>
      <c r="O2804" s="44">
        <f>IFERROR(_xll.qlIndexFixing(ONIndex3M,I2804,TRUE,_xll.ohTrigger(RecalcTrigger,Trigger3M)),NA())</f>
        <v>1.6226560263248313E-2</v>
      </c>
      <c r="P2804" s="44">
        <f>IFERROR(_xll.qlIndexFixing(ONIndex6M,I2804,TRUE,_xll.ohTrigger(RecalcTrigger,Trigger6M)),NA())</f>
        <v>1.6276552310841019E-2</v>
      </c>
      <c r="Q2804" s="178">
        <f>IFERROR(_xll.qlIndexFixing(ONIndex1Y,I2804,TRUE,_xll.ohTrigger(RecalcTrigger,Trigger1Y)),NA())</f>
        <v>1.6366644752435766E-2</v>
      </c>
    </row>
    <row r="2805" spans="2:17" x14ac:dyDescent="0.2">
      <c r="B2805" s="39" t="s">
        <v>42</v>
      </c>
      <c r="D2805" s="42">
        <f>_xll.qlCalendarAdvance(Calendar,$D2804,B2805,"f",FALSE)</f>
        <v>59070</v>
      </c>
      <c r="E2805" s="172">
        <f>_xll.qlInterestRateIndexValueDate(IndexON,D2805)</f>
        <v>59070</v>
      </c>
      <c r="F2805" s="188">
        <f>IFERROR(_xll.qlIndexFixing(IndexON,D2805,TRUE,_xll.ohTrigger(RecalcTrigger,TriggerON)),NA())</f>
        <v>1.5521580815518465E-2</v>
      </c>
      <c r="H2805" s="42">
        <f>_xll.qlCalendarAdvance(Calendar,$H2804,B2805,"f",FALSE)</f>
        <v>59070</v>
      </c>
      <c r="I2805" s="172">
        <f>_xll.qlInterestRateIndexValueDate(Index1M,$H2805)</f>
        <v>59070</v>
      </c>
      <c r="J2805" s="177">
        <f>IFERROR(_xll.qlIndexFixing(Index1M,$H2805,TRUE,_xll.ohTrigger(RecalcTrigger,Trigger1M)),NA())</f>
        <v>1.5734743984164561E-2</v>
      </c>
      <c r="K2805" s="44">
        <f>IFERROR(_xll.qlIndexFixing(Index3M,H2805,TRUE,_xll.ohTrigger(RecalcTrigger,Trigger3M)),NA())</f>
        <v>1.628568501008516E-2</v>
      </c>
      <c r="L2805" s="44">
        <f>IFERROR(_xll.qlIndexFixing(Index6M,$H2805,TRUE,_xll.ohTrigger(RecalcTrigger,Trigger6M)),NA())</f>
        <v>1.6393652796564677E-2</v>
      </c>
      <c r="M2805" s="178">
        <f>IFERROR(_xll.qlIndexFixing(Index1Y,$H2805,TRUE,_xll.ohTrigger(RecalcTrigger,Trigger1Y)),NA())</f>
        <v>1.6605139375598821E-2</v>
      </c>
      <c r="N2805" s="177">
        <f>IFERROR(_xll.qlIndexFixing(ONIndex1M,I2805,TRUE,_xll.ohTrigger(RecalcTrigger,Trigger1M)),NA())</f>
        <v>1.5716955255767884E-2</v>
      </c>
      <c r="O2805" s="44">
        <f>IFERROR(_xll.qlIndexFixing(ONIndex3M,I2805,TRUE,_xll.ohTrigger(RecalcTrigger,Trigger3M)),NA())</f>
        <v>1.6230048003466058E-2</v>
      </c>
      <c r="P2805" s="44">
        <f>IFERROR(_xll.qlIndexFixing(ONIndex6M,I2805,TRUE,_xll.ohTrigger(RecalcTrigger,Trigger6M)),NA())</f>
        <v>1.6280073334334899E-2</v>
      </c>
      <c r="Q2805" s="178">
        <f>IFERROR(_xll.qlIndexFixing(ONIndex1Y,I2805,TRUE,_xll.ohTrigger(RecalcTrigger,Trigger1Y)),NA())</f>
        <v>1.6370077202475519E-2</v>
      </c>
    </row>
    <row r="2806" spans="2:17" x14ac:dyDescent="0.2">
      <c r="B2806" s="39" t="s">
        <v>42</v>
      </c>
      <c r="D2806" s="42">
        <f>_xll.qlCalendarAdvance(Calendar,$D2805,B2806,"f",FALSE)</f>
        <v>59077</v>
      </c>
      <c r="E2806" s="172">
        <f>_xll.qlInterestRateIndexValueDate(IndexON,D2806)</f>
        <v>59077</v>
      </c>
      <c r="F2806" s="188">
        <f>IFERROR(_xll.qlIndexFixing(IndexON,D2806,TRUE,_xll.ohTrigger(RecalcTrigger,TriggerON)),NA())</f>
        <v>1.5525157838183201E-2</v>
      </c>
      <c r="H2806" s="42">
        <f>_xll.qlCalendarAdvance(Calendar,$H2805,B2806,"f",FALSE)</f>
        <v>59077</v>
      </c>
      <c r="I2806" s="172">
        <f>_xll.qlInterestRateIndexValueDate(Index1M,$H2806)</f>
        <v>59077</v>
      </c>
      <c r="J2806" s="177">
        <f>IFERROR(_xll.qlIndexFixing(Index1M,$H2806,TRUE,_xll.ohTrigger(RecalcTrigger,Trigger1M)),NA())</f>
        <v>1.5738619644738366E-2</v>
      </c>
      <c r="K2806" s="44">
        <f>IFERROR(_xll.qlIndexFixing(Index3M,H2806,TRUE,_xll.ohTrigger(RecalcTrigger,Trigger3M)),NA())</f>
        <v>1.6289332648949696E-2</v>
      </c>
      <c r="L2806" s="44">
        <f>IFERROR(_xll.qlIndexFixing(Index6M,$H2806,TRUE,_xll.ohTrigger(RecalcTrigger,Trigger6M)),NA())</f>
        <v>1.6397488695629656E-2</v>
      </c>
      <c r="M2806" s="178">
        <f>IFERROR(_xll.qlIndexFixing(Index1Y,$H2806,TRUE,_xll.ohTrigger(RecalcTrigger,Trigger1Y)),NA())</f>
        <v>1.6609209916185641E-2</v>
      </c>
      <c r="N2806" s="177">
        <f>IFERROR(_xll.qlIndexFixing(ONIndex1M,I2806,TRUE,_xll.ohTrigger(RecalcTrigger,Trigger1M)),NA())</f>
        <v>1.5720777625786164E-2</v>
      </c>
      <c r="O2806" s="44">
        <f>IFERROR(_xll.qlIndexFixing(ONIndex3M,I2806,TRUE,_xll.ohTrigger(RecalcTrigger,Trigger3M)),NA())</f>
        <v>1.6233555304203673E-2</v>
      </c>
      <c r="P2806" s="44">
        <f>IFERROR(_xll.qlIndexFixing(ONIndex6M,I2806,TRUE,_xll.ohTrigger(RecalcTrigger,Trigger6M)),NA())</f>
        <v>1.6283614860754803E-2</v>
      </c>
      <c r="Q2806" s="178">
        <f>IFERROR(_xll.qlIndexFixing(ONIndex1Y,I2806,TRUE,_xll.ohTrigger(RecalcTrigger,Trigger1Y)),NA())</f>
        <v>1.6373530829341121E-2</v>
      </c>
    </row>
    <row r="2807" spans="2:17" x14ac:dyDescent="0.2">
      <c r="B2807" s="39" t="s">
        <v>42</v>
      </c>
      <c r="D2807" s="42">
        <f>_xll.qlCalendarAdvance(Calendar,$D2806,B2807,"f",FALSE)</f>
        <v>59084</v>
      </c>
      <c r="E2807" s="172">
        <f>_xll.qlInterestRateIndexValueDate(IndexON,D2807)</f>
        <v>59084</v>
      </c>
      <c r="F2807" s="188">
        <f>IFERROR(_xll.qlIndexFixing(IndexON,D2807,TRUE,_xll.ohTrigger(RecalcTrigger,TriggerON)),NA())</f>
        <v>1.5528755411753359E-2</v>
      </c>
      <c r="H2807" s="42">
        <f>_xll.qlCalendarAdvance(Calendar,$H2806,B2807,"f",FALSE)</f>
        <v>59084</v>
      </c>
      <c r="I2807" s="172">
        <f>_xll.qlInterestRateIndexValueDate(Index1M,$H2807)</f>
        <v>59084</v>
      </c>
      <c r="J2807" s="177">
        <f>IFERROR(_xll.qlIndexFixing(Index1M,$H2807,TRUE,_xll.ohTrigger(RecalcTrigger,Trigger1M)),NA())</f>
        <v>1.5744379234609838E-2</v>
      </c>
      <c r="K2807" s="44">
        <f>IFERROR(_xll.qlIndexFixing(Index3M,H2807,TRUE,_xll.ohTrigger(RecalcTrigger,Trigger3M)),NA())</f>
        <v>1.6293628859036884E-2</v>
      </c>
      <c r="L2807" s="44">
        <f>IFERROR(_xll.qlIndexFixing(Index6M,$H2807,TRUE,_xll.ohTrigger(RecalcTrigger,Trigger6M)),NA())</f>
        <v>1.6401995433088196E-2</v>
      </c>
      <c r="M2807" s="178">
        <f>IFERROR(_xll.qlIndexFixing(Index1Y,$H2807,TRUE,_xll.ohTrigger(RecalcTrigger,Trigger1Y)),NA())</f>
        <v>1.6613302000747288E-2</v>
      </c>
      <c r="N2807" s="177">
        <f>IFERROR(_xll.qlIndexFixing(ONIndex1M,I2807,TRUE,_xll.ohTrigger(RecalcTrigger,Trigger1M)),NA())</f>
        <v>1.5724623385923175E-2</v>
      </c>
      <c r="O2807" s="44">
        <f>IFERROR(_xll.qlIndexFixing(ONIndex3M,I2807,TRUE,_xll.ohTrigger(RecalcTrigger,Trigger3M)),NA())</f>
        <v>1.623708216586639E-2</v>
      </c>
      <c r="P2807" s="44">
        <f>IFERROR(_xll.qlIndexFixing(ONIndex6M,I2807,TRUE,_xll.ohTrigger(RecalcTrigger,Trigger6M)),NA())</f>
        <v>1.6287176889776545E-2</v>
      </c>
      <c r="Q2807" s="178">
        <f>IFERROR(_xll.qlIndexFixing(ONIndex1Y,I2807,TRUE,_xll.ohTrigger(RecalcTrigger,Trigger1Y)),NA())</f>
        <v>1.6377005632951525E-2</v>
      </c>
    </row>
    <row r="2808" spans="2:17" x14ac:dyDescent="0.2">
      <c r="B2808" s="39" t="s">
        <v>42</v>
      </c>
      <c r="D2808" s="42">
        <f>_xll.qlCalendarAdvance(Calendar,$D2807,B2808,"f",FALSE)</f>
        <v>59091</v>
      </c>
      <c r="E2808" s="172">
        <f>_xll.qlInterestRateIndexValueDate(IndexON,D2808)</f>
        <v>59091</v>
      </c>
      <c r="F2808" s="188">
        <f>IFERROR(_xll.qlIndexFixing(IndexON,D2808,TRUE,_xll.ohTrigger(RecalcTrigger,TriggerON)),NA())</f>
        <v>1.5532373536553123E-2</v>
      </c>
      <c r="H2808" s="42">
        <f>_xll.qlCalendarAdvance(Calendar,$H2807,B2808,"f",FALSE)</f>
        <v>59091</v>
      </c>
      <c r="I2808" s="172">
        <f>_xll.qlInterestRateIndexValueDate(Index1M,$H2808)</f>
        <v>59091</v>
      </c>
      <c r="J2808" s="177">
        <f>IFERROR(_xll.qlIndexFixing(Index1M,$H2808,TRUE,_xll.ohTrigger(RecalcTrigger,Trigger1M)),NA())</f>
        <v>1.574830726292558E-2</v>
      </c>
      <c r="K2808" s="44">
        <f>IFERROR(_xll.qlIndexFixing(Index3M,H2808,TRUE,_xll.ohTrigger(RecalcTrigger,Trigger3M)),NA())</f>
        <v>1.6297317350525697E-2</v>
      </c>
      <c r="L2808" s="44">
        <f>IFERROR(_xll.qlIndexFixing(Index6M,$H2808,TRUE,_xll.ohTrigger(RecalcTrigger,Trigger6M)),NA())</f>
        <v>1.6405874334359968E-2</v>
      </c>
      <c r="M2808" s="178">
        <f>IFERROR(_xll.qlIndexFixing(Index1Y,$H2808,TRUE,_xll.ohTrigger(RecalcTrigger,Trigger1Y)),NA())</f>
        <v>1.6617415629543553E-2</v>
      </c>
      <c r="N2808" s="177">
        <f>IFERROR(_xll.qlIndexFixing(ONIndex1M,I2808,TRUE,_xll.ohTrigger(RecalcTrigger,Trigger1M)),NA())</f>
        <v>1.5728492536178917E-2</v>
      </c>
      <c r="O2808" s="44">
        <f>IFERROR(_xll.qlIndexFixing(ONIndex3M,I2808,TRUE,_xll.ohTrigger(RecalcTrigger,Trigger3M)),NA())</f>
        <v>1.6240628588292116E-2</v>
      </c>
      <c r="P2808" s="44">
        <f>IFERROR(_xll.qlIndexFixing(ONIndex6M,I2808,TRUE,_xll.ohTrigger(RecalcTrigger,Trigger6M)),NA())</f>
        <v>1.6290759421643264E-2</v>
      </c>
      <c r="Q2808" s="178">
        <f>IFERROR(_xll.qlIndexFixing(ONIndex1Y,I2808,TRUE,_xll.ohTrigger(RecalcTrigger,Trigger1Y)),NA())</f>
        <v>1.6380501613630916E-2</v>
      </c>
    </row>
    <row r="2809" spans="2:17" x14ac:dyDescent="0.2">
      <c r="B2809" s="39" t="s">
        <v>42</v>
      </c>
      <c r="D2809" s="42">
        <f>_xll.qlCalendarAdvance(Calendar,$D2808,B2809,"f",FALSE)</f>
        <v>59098</v>
      </c>
      <c r="E2809" s="172">
        <f>_xll.qlInterestRateIndexValueDate(IndexON,D2809)</f>
        <v>59098</v>
      </c>
      <c r="F2809" s="188">
        <f>IFERROR(_xll.qlIndexFixing(IndexON,D2809,TRUE,_xll.ohTrigger(RecalcTrigger,TriggerON)),NA())</f>
        <v>1.5536012212177264E-2</v>
      </c>
      <c r="H2809" s="42">
        <f>_xll.qlCalendarAdvance(Calendar,$H2808,B2809,"f",FALSE)</f>
        <v>59098</v>
      </c>
      <c r="I2809" s="172">
        <f>_xll.qlInterestRateIndexValueDate(Index1M,$H2809)</f>
        <v>59098</v>
      </c>
      <c r="J2809" s="177">
        <f>IFERROR(_xll.qlIndexFixing(Index1M,$H2809,TRUE,_xll.ohTrigger(RecalcTrigger,Trigger1M)),NA())</f>
        <v>1.575225871496725E-2</v>
      </c>
      <c r="K2809" s="44">
        <f>IFERROR(_xll.qlIndexFixing(Index3M,H2809,TRUE,_xll.ohTrigger(RecalcTrigger,Trigger3M)),NA())</f>
        <v>1.6301025485630598E-2</v>
      </c>
      <c r="L2809" s="44">
        <f>IFERROR(_xll.qlIndexFixing(Index6M,$H2809,TRUE,_xll.ohTrigger(RecalcTrigger,Trigger6M)),NA())</f>
        <v>1.6409773912646513E-2</v>
      </c>
      <c r="M2809" s="178">
        <f>IFERROR(_xll.qlIndexFixing(Index1Y,$H2809,TRUE,_xll.ohTrigger(RecalcTrigger,Trigger1Y)),NA())</f>
        <v>1.6621550802836227E-2</v>
      </c>
      <c r="N2809" s="177">
        <f>IFERROR(_xll.qlIndexFixing(ONIndex1M,I2809,TRUE,_xll.ohTrigger(RecalcTrigger,Trigger1M)),NA())</f>
        <v>1.5732385076472344E-2</v>
      </c>
      <c r="O2809" s="44">
        <f>IFERROR(_xll.qlIndexFixing(ONIndex3M,I2809,TRUE,_xll.ohTrigger(RecalcTrigger,Trigger3M)),NA())</f>
        <v>1.6244194571399806E-2</v>
      </c>
      <c r="P2809" s="44">
        <f>IFERROR(_xll.qlIndexFixing(ONIndex6M,I2809,TRUE,_xll.ohTrigger(RecalcTrigger,Trigger6M)),NA())</f>
        <v>1.6294362456273914E-2</v>
      </c>
      <c r="Q2809" s="178">
        <f>IFERROR(_xll.qlIndexFixing(ONIndex1Y,I2809,TRUE,_xll.ohTrigger(RecalcTrigger,Trigger1Y)),NA())</f>
        <v>1.6384018771136155E-2</v>
      </c>
    </row>
    <row r="2810" spans="2:17" x14ac:dyDescent="0.2">
      <c r="B2810" s="39" t="s">
        <v>42</v>
      </c>
      <c r="D2810" s="42">
        <f>_xll.qlCalendarAdvance(Calendar,$D2809,B2810,"f",FALSE)</f>
        <v>59105</v>
      </c>
      <c r="E2810" s="172">
        <f>_xll.qlInterestRateIndexValueDate(IndexON,D2810)</f>
        <v>59105</v>
      </c>
      <c r="F2810" s="188">
        <f>IFERROR(_xll.qlIndexFixing(IndexON,D2810,TRUE,_xll.ohTrigger(RecalcTrigger,TriggerON)),NA())</f>
        <v>1.5539671438868918E-2</v>
      </c>
      <c r="H2810" s="42">
        <f>_xll.qlCalendarAdvance(Calendar,$H2809,B2810,"f",FALSE)</f>
        <v>59105</v>
      </c>
      <c r="I2810" s="172">
        <f>_xll.qlInterestRateIndexValueDate(Index1M,$H2810)</f>
        <v>59105</v>
      </c>
      <c r="J2810" s="177">
        <f>IFERROR(_xll.qlIndexFixing(Index1M,$H2810,TRUE,_xll.ohTrigger(RecalcTrigger,Trigger1M)),NA())</f>
        <v>1.575623359076431E-2</v>
      </c>
      <c r="K2810" s="44">
        <f>IFERROR(_xll.qlIndexFixing(Index3M,H2810,TRUE,_xll.ohTrigger(RecalcTrigger,Trigger3M)),NA())</f>
        <v>1.6304753264407095E-2</v>
      </c>
      <c r="L2810" s="44">
        <f>IFERROR(_xll.qlIndexFixing(Index6M,$H2810,TRUE,_xll.ohTrigger(RecalcTrigger,Trigger6M)),NA())</f>
        <v>1.6413694168067618E-2</v>
      </c>
      <c r="M2810" s="178">
        <f>IFERROR(_xll.qlIndexFixing(Index1Y,$H2810,TRUE,_xll.ohTrigger(RecalcTrigger,Trigger1Y)),NA())</f>
        <v>1.6625707520887545E-2</v>
      </c>
      <c r="N2810" s="177">
        <f>IFERROR(_xll.qlIndexFixing(ONIndex1M,I2810,TRUE,_xll.ohTrigger(RecalcTrigger,Trigger1M)),NA())</f>
        <v>1.5736301006803455E-2</v>
      </c>
      <c r="O2810" s="44">
        <f>IFERROR(_xll.qlIndexFixing(ONIndex3M,I2810,TRUE,_xll.ohTrigger(RecalcTrigger,Trigger3M)),NA())</f>
        <v>1.6247780115189459E-2</v>
      </c>
      <c r="P2810" s="44">
        <f>IFERROR(_xll.qlIndexFixing(ONIndex6M,I2810,TRUE,_xll.ohTrigger(RecalcTrigger,Trigger6M)),NA())</f>
        <v>1.6297985993587449E-2</v>
      </c>
      <c r="Q2810" s="178">
        <f>IFERROR(_xll.qlIndexFixing(ONIndex1Y,I2810,TRUE,_xll.ohTrigger(RecalcTrigger,Trigger1Y)),NA())</f>
        <v>1.6387557105305151E-2</v>
      </c>
    </row>
    <row r="2811" spans="2:17" x14ac:dyDescent="0.2">
      <c r="B2811" s="39" t="s">
        <v>42</v>
      </c>
      <c r="D2811" s="42">
        <f>_xll.qlCalendarAdvance(Calendar,$D2810,B2811,"f",FALSE)</f>
        <v>59112</v>
      </c>
      <c r="E2811" s="172">
        <f>_xll.qlInterestRateIndexValueDate(IndexON,D2811)</f>
        <v>59112</v>
      </c>
      <c r="F2811" s="188">
        <f>IFERROR(_xll.qlIndexFixing(IndexON,D2811,TRUE,_xll.ohTrigger(RecalcTrigger,TriggerON)),NA())</f>
        <v>1.5543351216547041E-2</v>
      </c>
      <c r="H2811" s="42">
        <f>_xll.qlCalendarAdvance(Calendar,$H2810,B2811,"f",FALSE)</f>
        <v>59112</v>
      </c>
      <c r="I2811" s="172">
        <f>_xll.qlInterestRateIndexValueDate(Index1M,$H2811)</f>
        <v>59112</v>
      </c>
      <c r="J2811" s="177">
        <f>IFERROR(_xll.qlIndexFixing(Index1M,$H2811,TRUE,_xll.ohTrigger(RecalcTrigger,Trigger1M)),NA())</f>
        <v>1.5758349255900438E-2</v>
      </c>
      <c r="K2811" s="44">
        <f>IFERROR(_xll.qlIndexFixing(Index3M,H2811,TRUE,_xll.ohTrigger(RecalcTrigger,Trigger3M)),NA())</f>
        <v>1.6308500686910685E-2</v>
      </c>
      <c r="L2811" s="44">
        <f>IFERROR(_xll.qlIndexFixing(Index6M,$H2811,TRUE,_xll.ohTrigger(RecalcTrigger,Trigger6M)),NA())</f>
        <v>1.6416978330371299E-2</v>
      </c>
      <c r="M2811" s="178">
        <f>IFERROR(_xll.qlIndexFixing(Index1Y,$H2811,TRUE,_xll.ohTrigger(RecalcTrigger,Trigger1Y)),NA())</f>
        <v>1.6629885783961962E-2</v>
      </c>
      <c r="N2811" s="177">
        <f>IFERROR(_xll.qlIndexFixing(ONIndex1M,I2811,TRUE,_xll.ohTrigger(RecalcTrigger,Trigger1M)),NA())</f>
        <v>1.5740240327253296E-2</v>
      </c>
      <c r="O2811" s="44">
        <f>IFERROR(_xll.qlIndexFixing(ONIndex3M,I2811,TRUE,_xll.ohTrigger(RecalcTrigger,Trigger3M)),NA())</f>
        <v>1.625138521974212E-2</v>
      </c>
      <c r="P2811" s="44">
        <f>IFERROR(_xll.qlIndexFixing(ONIndex6M,I2811,TRUE,_xll.ohTrigger(RecalcTrigger,Trigger6M)),NA())</f>
        <v>1.6301630033827008E-2</v>
      </c>
      <c r="Q2811" s="178">
        <f>IFERROR(_xll.qlIndexFixing(ONIndex1Y,I2811,TRUE,_xll.ohTrigger(RecalcTrigger,Trigger1Y)),NA())</f>
        <v>1.6391116616462087E-2</v>
      </c>
    </row>
    <row r="2812" spans="2:17" x14ac:dyDescent="0.2">
      <c r="B2812" s="39" t="s">
        <v>42</v>
      </c>
      <c r="D2812" s="42">
        <f>_xll.qlCalendarAdvance(Calendar,$D2811,B2812,"f",FALSE)</f>
        <v>59119</v>
      </c>
      <c r="E2812" s="172">
        <f>_xll.qlInterestRateIndexValueDate(IndexON,D2812)</f>
        <v>59119</v>
      </c>
      <c r="F2812" s="188">
        <f>IFERROR(_xll.qlIndexFixing(IndexON,D2812,TRUE,_xll.ohTrigger(RecalcTrigger,TriggerON)),NA())</f>
        <v>1.5547051545292678E-2</v>
      </c>
      <c r="H2812" s="42">
        <f>_xll.qlCalendarAdvance(Calendar,$H2811,B2812,"f",FALSE)</f>
        <v>59119</v>
      </c>
      <c r="I2812" s="172">
        <f>_xll.qlInterestRateIndexValueDate(Index1M,$H2812)</f>
        <v>59119</v>
      </c>
      <c r="J2812" s="177">
        <f>IFERROR(_xll.qlIndexFixing(Index1M,$H2812,TRUE,_xll.ohTrigger(RecalcTrigger,Trigger1M)),NA())</f>
        <v>1.5762365439954094E-2</v>
      </c>
      <c r="K2812" s="44">
        <f>IFERROR(_xll.qlIndexFixing(Index3M,H2812,TRUE,_xll.ohTrigger(RecalcTrigger,Trigger3M)),NA())</f>
        <v>1.6312267753197746E-2</v>
      </c>
      <c r="L2812" s="44">
        <f>IFERROR(_xll.qlIndexFixing(Index6M,$H2812,TRUE,_xll.ohTrigger(RecalcTrigger,Trigger6M)),NA())</f>
        <v>1.642093828603574E-2</v>
      </c>
      <c r="M2812" s="178">
        <f>IFERROR(_xll.qlIndexFixing(Index1Y,$H2812,TRUE,_xll.ohTrigger(RecalcTrigger,Trigger1Y)),NA())</f>
        <v>1.6634085592325043E-2</v>
      </c>
      <c r="N2812" s="177">
        <f>IFERROR(_xll.qlIndexFixing(ONIndex1M,I2812,TRUE,_xll.ohTrigger(RecalcTrigger,Trigger1M)),NA())</f>
        <v>1.5744203037821869E-2</v>
      </c>
      <c r="O2812" s="44">
        <f>IFERROR(_xll.qlIndexFixing(ONIndex3M,I2812,TRUE,_xll.ohTrigger(RecalcTrigger,Trigger3M)),NA())</f>
        <v>1.6255009885219884E-2</v>
      </c>
      <c r="P2812" s="44">
        <f>IFERROR(_xll.qlIndexFixing(ONIndex6M,I2812,TRUE,_xll.ohTrigger(RecalcTrigger,Trigger6M)),NA())</f>
        <v>1.6305294576830498E-2</v>
      </c>
      <c r="Q2812" s="178">
        <f>IFERROR(_xll.qlIndexFixing(ONIndex1Y,I2812,TRUE,_xll.ohTrigger(RecalcTrigger,Trigger1Y)),NA())</f>
        <v>1.6394697304606964E-2</v>
      </c>
    </row>
    <row r="2813" spans="2:17" x14ac:dyDescent="0.2">
      <c r="B2813" s="39" t="s">
        <v>42</v>
      </c>
      <c r="D2813" s="42">
        <f>_xll.qlCalendarAdvance(Calendar,$D2812,B2813,"f",FALSE)</f>
        <v>59126</v>
      </c>
      <c r="E2813" s="172">
        <f>_xll.qlInterestRateIndexValueDate(IndexON,D2813)</f>
        <v>59126</v>
      </c>
      <c r="F2813" s="188">
        <f>IFERROR(_xll.qlIndexFixing(IndexON,D2813,TRUE,_xll.ohTrigger(RecalcTrigger,TriggerON)),NA())</f>
        <v>1.555077242510583E-2</v>
      </c>
      <c r="H2813" s="42">
        <f>_xll.qlCalendarAdvance(Calendar,$H2812,B2813,"f",FALSE)</f>
        <v>59126</v>
      </c>
      <c r="I2813" s="172">
        <f>_xll.qlInterestRateIndexValueDate(Index1M,$H2813)</f>
        <v>59126</v>
      </c>
      <c r="J2813" s="177">
        <f>IFERROR(_xll.qlIndexFixing(Index1M,$H2813,TRUE,_xll.ohTrigger(RecalcTrigger,Trigger1M)),NA())</f>
        <v>1.5766405044664721E-2</v>
      </c>
      <c r="K2813" s="44">
        <f>IFERROR(_xll.qlIndexFixing(Index3M,H2813,TRUE,_xll.ohTrigger(RecalcTrigger,Trigger3M)),NA())</f>
        <v>1.6316054463322016E-2</v>
      </c>
      <c r="L2813" s="44">
        <f>IFERROR(_xll.qlIndexFixing(Index6M,$H2813,TRUE,_xll.ohTrigger(RecalcTrigger,Trigger6M)),NA())</f>
        <v>1.6424918918219279E-2</v>
      </c>
      <c r="M2813" s="178">
        <f>IFERROR(_xll.qlIndexFixing(Index1Y,$H2813,TRUE,_xll.ohTrigger(RecalcTrigger,Trigger1Y)),NA())</f>
        <v>1.6638306946243242E-2</v>
      </c>
      <c r="N2813" s="177">
        <f>IFERROR(_xll.qlIndexFixing(ONIndex1M,I2813,TRUE,_xll.ohTrigger(RecalcTrigger,Trigger1M)),NA())</f>
        <v>1.5748189138428126E-2</v>
      </c>
      <c r="O2813" s="44">
        <f>IFERROR(_xll.qlIndexFixing(ONIndex3M,I2813,TRUE,_xll.ohTrigger(RecalcTrigger,Trigger3M)),NA())</f>
        <v>1.6258654111217519E-2</v>
      </c>
      <c r="P2813" s="44">
        <f>IFERROR(_xll.qlIndexFixing(ONIndex6M,I2813,TRUE,_xll.ohTrigger(RecalcTrigger,Trigger6M)),NA())</f>
        <v>1.6308979622516873E-2</v>
      </c>
      <c r="Q2813" s="178">
        <f>IFERROR(_xll.qlIndexFixing(ONIndex1Y,I2813,TRUE,_xll.ohTrigger(RecalcTrigger,Trigger1Y)),NA())</f>
        <v>1.6398299169415598E-2</v>
      </c>
    </row>
    <row r="2814" spans="2:17" x14ac:dyDescent="0.2">
      <c r="B2814" s="39" t="s">
        <v>42</v>
      </c>
      <c r="D2814" s="42">
        <f>_xll.qlCalendarAdvance(Calendar,$D2813,B2814,"f",FALSE)</f>
        <v>59133</v>
      </c>
      <c r="E2814" s="172">
        <f>_xll.qlInterestRateIndexValueDate(IndexON,D2814)</f>
        <v>59133</v>
      </c>
      <c r="F2814" s="188">
        <f>IFERROR(_xll.qlIndexFixing(IndexON,D2814,TRUE,_xll.ohTrigger(RecalcTrigger,TriggerON)),NA())</f>
        <v>1.5554513855824403E-2</v>
      </c>
      <c r="H2814" s="42">
        <f>_xll.qlCalendarAdvance(Calendar,$H2813,B2814,"f",FALSE)</f>
        <v>59133</v>
      </c>
      <c r="I2814" s="172">
        <f>_xll.qlInterestRateIndexValueDate(Index1M,$H2814)</f>
        <v>59133</v>
      </c>
      <c r="J2814" s="177">
        <f>IFERROR(_xll.qlIndexFixing(Index1M,$H2814,TRUE,_xll.ohTrigger(RecalcTrigger,Trigger1M)),NA())</f>
        <v>1.5770468070062032E-2</v>
      </c>
      <c r="K2814" s="44">
        <f>IFERROR(_xll.qlIndexFixing(Index3M,H2814,TRUE,_xll.ohTrigger(RecalcTrigger,Trigger3M)),NA())</f>
        <v>1.6319860817340753E-2</v>
      </c>
      <c r="L2814" s="44">
        <f>IFERROR(_xll.qlIndexFixing(Index6M,$H2814,TRUE,_xll.ohTrigger(RecalcTrigger,Trigger6M)),NA())</f>
        <v>1.6428920227042811E-2</v>
      </c>
      <c r="M2814" s="178">
        <f>IFERROR(_xll.qlIndexFixing(Index1Y,$H2814,TRUE,_xll.ohTrigger(RecalcTrigger,Trigger1Y)),NA())</f>
        <v>1.6642549845985455E-2</v>
      </c>
      <c r="N2814" s="177">
        <f>IFERROR(_xll.qlIndexFixing(ONIndex1M,I2814,TRUE,_xll.ohTrigger(RecalcTrigger,Trigger1M)),NA())</f>
        <v>1.5752198629153114E-2</v>
      </c>
      <c r="O2814" s="44">
        <f>IFERROR(_xll.qlIndexFixing(ONIndex3M,I2814,TRUE,_xll.ohTrigger(RecalcTrigger,Trigger3M)),NA())</f>
        <v>1.6262317897978162E-2</v>
      </c>
      <c r="P2814" s="44">
        <f>IFERROR(_xll.qlIndexFixing(ONIndex6M,I2814,TRUE,_xll.ohTrigger(RecalcTrigger,Trigger6M)),NA())</f>
        <v>1.6312685170967178E-2</v>
      </c>
      <c r="Q2814" s="178">
        <f>IFERROR(_xll.qlIndexFixing(ONIndex1Y,I2814,TRUE,_xll.ohTrigger(RecalcTrigger,Trigger1Y)),NA())</f>
        <v>1.6401922211131126E-2</v>
      </c>
    </row>
    <row r="2815" spans="2:17" x14ac:dyDescent="0.2">
      <c r="B2815" s="39" t="s">
        <v>42</v>
      </c>
      <c r="D2815" s="42">
        <f>_xll.qlCalendarAdvance(Calendar,$D2814,B2815,"f",FALSE)</f>
        <v>59140</v>
      </c>
      <c r="E2815" s="172">
        <f>_xll.qlInterestRateIndexValueDate(IndexON,D2815)</f>
        <v>59140</v>
      </c>
      <c r="F2815" s="188">
        <f>IFERROR(_xll.qlIndexFixing(IndexON,D2815,TRUE,_xll.ohTrigger(RecalcTrigger,TriggerON)),NA())</f>
        <v>1.5558275837610491E-2</v>
      </c>
      <c r="H2815" s="42">
        <f>_xll.qlCalendarAdvance(Calendar,$H2814,B2815,"f",FALSE)</f>
        <v>59140</v>
      </c>
      <c r="I2815" s="172">
        <f>_xll.qlInterestRateIndexValueDate(Index1M,$H2815)</f>
        <v>59140</v>
      </c>
      <c r="J2815" s="177">
        <f>IFERROR(_xll.qlIndexFixing(Index1M,$H2815,TRUE,_xll.ohTrigger(RecalcTrigger,Trigger1M)),NA())</f>
        <v>1.577455451616494E-2</v>
      </c>
      <c r="K2815" s="44">
        <f>IFERROR(_xll.qlIndexFixing(Index3M,H2815,TRUE,_xll.ohTrigger(RecalcTrigger,Trigger3M)),NA())</f>
        <v>1.6322403997711725E-2</v>
      </c>
      <c r="L2815" s="44">
        <f>IFERROR(_xll.qlIndexFixing(Index6M,$H2815,TRUE,_xll.ohTrigger(RecalcTrigger,Trigger6M)),NA())</f>
        <v>1.643360560642107E-2</v>
      </c>
      <c r="M2815" s="178">
        <f>IFERROR(_xll.qlIndexFixing(Index1Y,$H2815,TRUE,_xll.ohTrigger(RecalcTrigger,Trigger1Y)),NA())</f>
        <v>1.66468142918208E-2</v>
      </c>
      <c r="N2815" s="177">
        <f>IFERROR(_xll.qlIndexFixing(ONIndex1M,I2815,TRUE,_xll.ohTrigger(RecalcTrigger,Trigger1M)),NA())</f>
        <v>1.5756231509915786E-2</v>
      </c>
      <c r="O2815" s="44">
        <f>IFERROR(_xll.qlIndexFixing(ONIndex3M,I2815,TRUE,_xll.ohTrigger(RecalcTrigger,Trigger3M)),NA())</f>
        <v>1.6266001245582862E-2</v>
      </c>
      <c r="P2815" s="44">
        <f>IFERROR(_xll.qlIndexFixing(ONIndex6M,I2815,TRUE,_xll.ohTrigger(RecalcTrigger,Trigger6M)),NA())</f>
        <v>1.6316411222181415E-2</v>
      </c>
      <c r="Q2815" s="178">
        <f>IFERROR(_xll.qlIndexFixing(ONIndex1Y,I2815,TRUE,_xll.ohTrigger(RecalcTrigger,Trigger1Y)),NA())</f>
        <v>1.6405566429834595E-2</v>
      </c>
    </row>
    <row r="2816" spans="2:17" x14ac:dyDescent="0.2">
      <c r="B2816" s="39" t="s">
        <v>42</v>
      </c>
      <c r="D2816" s="42">
        <f>_xll.qlCalendarAdvance(Calendar,$D2815,B2816,"f",FALSE)</f>
        <v>59147</v>
      </c>
      <c r="E2816" s="172">
        <f>_xll.qlInterestRateIndexValueDate(IndexON,D2816)</f>
        <v>59147</v>
      </c>
      <c r="F2816" s="188">
        <f>IFERROR(_xll.qlIndexFixing(IndexON,D2816,TRUE,_xll.ohTrigger(RecalcTrigger,TriggerON)),NA())</f>
        <v>1.5562058370383047E-2</v>
      </c>
      <c r="H2816" s="42">
        <f>_xll.qlCalendarAdvance(Calendar,$H2815,B2816,"f",FALSE)</f>
        <v>59147</v>
      </c>
      <c r="I2816" s="172">
        <f>_xll.qlInterestRateIndexValueDate(Index1M,$H2816)</f>
        <v>59147</v>
      </c>
      <c r="J2816" s="177">
        <f>IFERROR(_xll.qlIndexFixing(Index1M,$H2816,TRUE,_xll.ohTrigger(RecalcTrigger,Trigger1M)),NA())</f>
        <v>1.5780574745841748E-2</v>
      </c>
      <c r="K2816" s="44">
        <f>IFERROR(_xll.qlIndexFixing(Index3M,H2816,TRUE,_xll.ohTrigger(RecalcTrigger,Trigger3M)),NA())</f>
        <v>1.6326246490361667E-2</v>
      </c>
      <c r="L2816" s="44">
        <f>IFERROR(_xll.qlIndexFixing(Index6M,$H2816,TRUE,_xll.ohTrigger(RecalcTrigger,Trigger6M)),NA())</f>
        <v>1.6437649927196249E-2</v>
      </c>
      <c r="M2816" s="178">
        <f>IFERROR(_xll.qlIndexFixing(Index1Y,$H2816,TRUE,_xll.ohTrigger(RecalcTrigger,Trigger1Y)),NA())</f>
        <v>1.6651100284020393E-2</v>
      </c>
      <c r="N2816" s="177">
        <f>IFERROR(_xll.qlIndexFixing(ONIndex1M,I2816,TRUE,_xll.ohTrigger(RecalcTrigger,Trigger1M)),NA())</f>
        <v>1.5760287780716142E-2</v>
      </c>
      <c r="O2816" s="44">
        <f>IFERROR(_xll.qlIndexFixing(ONIndex3M,I2816,TRUE,_xll.ohTrigger(RecalcTrigger,Trigger3M)),NA())</f>
        <v>1.626970415395057E-2</v>
      </c>
      <c r="P2816" s="44">
        <f>IFERROR(_xll.qlIndexFixing(ONIndex6M,I2816,TRUE,_xll.ohTrigger(RecalcTrigger,Trigger6M)),NA())</f>
        <v>1.6320157776240629E-2</v>
      </c>
      <c r="Q2816" s="178">
        <f>IFERROR(_xll.qlIndexFixing(ONIndex1Y,I2816,TRUE,_xll.ohTrigger(RecalcTrigger,Trigger1Y)),NA())</f>
        <v>1.6409231825282866E-2</v>
      </c>
    </row>
    <row r="2817" spans="2:17" x14ac:dyDescent="0.2">
      <c r="B2817" s="39" t="s">
        <v>42</v>
      </c>
      <c r="D2817" s="42">
        <f>_xll.qlCalendarAdvance(Calendar,$D2816,B2817,"f",FALSE)</f>
        <v>59154</v>
      </c>
      <c r="E2817" s="172">
        <f>_xll.qlInterestRateIndexValueDate(IndexON,D2817)</f>
        <v>59154</v>
      </c>
      <c r="F2817" s="188">
        <f>IFERROR(_xll.qlIndexFixing(IndexON,D2817,TRUE,_xll.ohTrigger(RecalcTrigger,TriggerON)),NA())</f>
        <v>1.5565861454223118E-2</v>
      </c>
      <c r="H2817" s="42">
        <f>_xll.qlCalendarAdvance(Calendar,$H2816,B2817,"f",FALSE)</f>
        <v>59154</v>
      </c>
      <c r="I2817" s="172">
        <f>_xll.qlInterestRateIndexValueDate(Index1M,$H2817)</f>
        <v>59154</v>
      </c>
      <c r="J2817" s="177">
        <f>IFERROR(_xll.qlIndexFixing(Index1M,$H2817,TRUE,_xll.ohTrigger(RecalcTrigger,Trigger1M)),NA())</f>
        <v>1.5784713588646151E-2</v>
      </c>
      <c r="K2817" s="44">
        <f>IFERROR(_xll.qlIndexFixing(Index3M,H2817,TRUE,_xll.ohTrigger(RecalcTrigger,Trigger3M)),NA())</f>
        <v>1.6330108625232431E-2</v>
      </c>
      <c r="L2817" s="44">
        <f>IFERROR(_xll.qlIndexFixing(Index6M,$H2817,TRUE,_xll.ohTrigger(RecalcTrigger,Trigger6M)),NA())</f>
        <v>1.6441714925961429E-2</v>
      </c>
      <c r="M2817" s="178">
        <f>IFERROR(_xll.qlIndexFixing(Index1Y,$H2817,TRUE,_xll.ohTrigger(RecalcTrigger,Trigger1Y)),NA())</f>
        <v>1.6655407822856461E-2</v>
      </c>
      <c r="N2817" s="177">
        <f>IFERROR(_xll.qlIndexFixing(ONIndex1M,I2817,TRUE,_xll.ohTrigger(RecalcTrigger,Trigger1M)),NA())</f>
        <v>1.5764367441716276E-2</v>
      </c>
      <c r="O2817" s="44">
        <f>IFERROR(_xll.qlIndexFixing(ONIndex3M,I2817,TRUE,_xll.ohTrigger(RecalcTrigger,Trigger3M)),NA())</f>
        <v>1.6273426622919196E-2</v>
      </c>
      <c r="P2817" s="44">
        <f>IFERROR(_xll.qlIndexFixing(ONIndex6M,I2817,TRUE,_xll.ohTrigger(RecalcTrigger,Trigger6M)),NA())</f>
        <v>1.6323924833063774E-2</v>
      </c>
      <c r="Q2817" s="178">
        <f>IFERROR(_xll.qlIndexFixing(ONIndex1Y,I2817,TRUE,_xll.ohTrigger(RecalcTrigger,Trigger1Y)),NA())</f>
        <v>1.6412918397638032E-2</v>
      </c>
    </row>
    <row r="2818" spans="2:17" x14ac:dyDescent="0.2">
      <c r="B2818" s="39" t="s">
        <v>42</v>
      </c>
      <c r="D2818" s="42">
        <f>_xll.qlCalendarAdvance(Calendar,$D2817,B2818,"f",FALSE)</f>
        <v>59161</v>
      </c>
      <c r="E2818" s="172">
        <f>_xll.qlInterestRateIndexValueDate(IndexON,D2818)</f>
        <v>59161</v>
      </c>
      <c r="F2818" s="188">
        <f>IFERROR(_xll.qlIndexFixing(IndexON,D2818,TRUE,_xll.ohTrigger(RecalcTrigger,TriggerON)),NA())</f>
        <v>1.5569685089049656E-2</v>
      </c>
      <c r="H2818" s="42">
        <f>_xll.qlCalendarAdvance(Calendar,$H2817,B2818,"f",FALSE)</f>
        <v>59161</v>
      </c>
      <c r="I2818" s="172">
        <f>_xll.qlInterestRateIndexValueDate(Index1M,$H2818)</f>
        <v>59161</v>
      </c>
      <c r="J2818" s="177">
        <f>IFERROR(_xll.qlIndexFixing(Index1M,$H2818,TRUE,_xll.ohTrigger(RecalcTrigger,Trigger1M)),NA())</f>
        <v>1.578887585540734E-2</v>
      </c>
      <c r="K2818" s="44">
        <f>IFERROR(_xll.qlIndexFixing(Index3M,H2818,TRUE,_xll.ohTrigger(RecalcTrigger,Trigger3M)),NA())</f>
        <v>1.6333990402379855E-2</v>
      </c>
      <c r="L2818" s="44">
        <f>IFERROR(_xll.qlIndexFixing(Index6M,$H2818,TRUE,_xll.ohTrigger(RecalcTrigger,Trigger6M)),NA())</f>
        <v>1.6445800602840403E-2</v>
      </c>
      <c r="M2818" s="178">
        <f>IFERROR(_xll.qlIndexFixing(Index1Y,$H2818,TRUE,_xll.ohTrigger(RecalcTrigger,Trigger1Y)),NA())</f>
        <v>1.6659736908603007E-2</v>
      </c>
      <c r="N2818" s="177">
        <f>IFERROR(_xll.qlIndexFixing(ONIndex1M,I2818,TRUE,_xll.ohTrigger(RecalcTrigger,Trigger1M)),NA())</f>
        <v>1.5768470492673048E-2</v>
      </c>
      <c r="O2818" s="44">
        <f>IFERROR(_xll.qlIndexFixing(ONIndex3M,I2818,TRUE,_xll.ohTrigger(RecalcTrigger,Trigger3M)),NA())</f>
        <v>1.6277168652731877E-2</v>
      </c>
      <c r="P2818" s="44">
        <f>IFERROR(_xll.qlIndexFixing(ONIndex6M,I2818,TRUE,_xll.ohTrigger(RecalcTrigger,Trigger6M)),NA())</f>
        <v>1.6327712392650851E-2</v>
      </c>
      <c r="Q2818" s="178">
        <f>IFERROR(_xll.qlIndexFixing(ONIndex1Y,I2818,TRUE,_xll.ohTrigger(RecalcTrigger,Trigger1Y)),NA())</f>
        <v>1.6416626146819047E-2</v>
      </c>
    </row>
    <row r="2819" spans="2:17" x14ac:dyDescent="0.2">
      <c r="B2819" s="39" t="s">
        <v>42</v>
      </c>
      <c r="D2819" s="42">
        <f>_xll.qlCalendarAdvance(Calendar,$D2818,B2819,"f",FALSE)</f>
        <v>59168</v>
      </c>
      <c r="E2819" s="172">
        <f>_xll.qlInterestRateIndexValueDate(IndexON,D2819)</f>
        <v>59168</v>
      </c>
      <c r="F2819" s="188">
        <f>IFERROR(_xll.qlIndexFixing(IndexON,D2819,TRUE,_xll.ohTrigger(RecalcTrigger,TriggerON)),NA())</f>
        <v>1.5573529274943709E-2</v>
      </c>
      <c r="H2819" s="42">
        <f>_xll.qlCalendarAdvance(Calendar,$H2818,B2819,"f",FALSE)</f>
        <v>59168</v>
      </c>
      <c r="I2819" s="172">
        <f>_xll.qlInterestRateIndexValueDate(Index1M,$H2819)</f>
        <v>59168</v>
      </c>
      <c r="J2819" s="177">
        <f>IFERROR(_xll.qlIndexFixing(Index1M,$H2819,TRUE,_xll.ohTrigger(RecalcTrigger,Trigger1M)),NA())</f>
        <v>1.5793061546157235E-2</v>
      </c>
      <c r="K2819" s="44">
        <f>IFERROR(_xll.qlIndexFixing(Index3M,H2819,TRUE,_xll.ohTrigger(RecalcTrigger,Trigger3M)),NA())</f>
        <v>1.6337891821860667E-2</v>
      </c>
      <c r="L2819" s="44">
        <f>IFERROR(_xll.qlIndexFixing(Index6M,$H2819,TRUE,_xll.ohTrigger(RecalcTrigger,Trigger6M)),NA())</f>
        <v>1.6449906957958744E-2</v>
      </c>
      <c r="M2819" s="178">
        <f>IFERROR(_xll.qlIndexFixing(Index1Y,$H2819,TRUE,_xll.ohTrigger(RecalcTrigger,Trigger1Y)),NA())</f>
        <v>1.6664087541534922E-2</v>
      </c>
      <c r="N2819" s="177">
        <f>IFERROR(_xll.qlIndexFixing(ONIndex1M,I2819,TRUE,_xll.ohTrigger(RecalcTrigger,Trigger1M)),NA())</f>
        <v>1.5772596933829597E-2</v>
      </c>
      <c r="O2819" s="44">
        <f>IFERROR(_xll.qlIndexFixing(ONIndex3M,I2819,TRUE,_xll.ohTrigger(RecalcTrigger,Trigger3M)),NA())</f>
        <v>1.6280930243307568E-2</v>
      </c>
      <c r="P2819" s="44">
        <f>IFERROR(_xll.qlIndexFixing(ONIndex6M,I2819,TRUE,_xll.ohTrigger(RecalcTrigger,Trigger6M)),NA())</f>
        <v>1.6331520455001858E-2</v>
      </c>
      <c r="Q2819" s="178">
        <f>IFERROR(_xll.qlIndexFixing(ONIndex1Y,I2819,TRUE,_xll.ohTrigger(RecalcTrigger,Trigger1Y)),NA())</f>
        <v>1.6420355072906956E-2</v>
      </c>
    </row>
    <row r="2820" spans="2:17" x14ac:dyDescent="0.2">
      <c r="B2820" s="39" t="s">
        <v>42</v>
      </c>
      <c r="D2820" s="42">
        <f>_xll.qlCalendarAdvance(Calendar,$D2819,B2820,"f",FALSE)</f>
        <v>59175</v>
      </c>
      <c r="E2820" s="172">
        <f>_xll.qlInterestRateIndexValueDate(IndexON,D2820)</f>
        <v>59175</v>
      </c>
      <c r="F2820" s="188">
        <f>IFERROR(_xll.qlIndexFixing(IndexON,D2820,TRUE,_xll.ohTrigger(RecalcTrigger,TriggerON)),NA())</f>
        <v>1.557739401182423E-2</v>
      </c>
      <c r="H2820" s="42">
        <f>_xll.qlCalendarAdvance(Calendar,$H2819,B2820,"f",FALSE)</f>
        <v>59175</v>
      </c>
      <c r="I2820" s="172">
        <f>_xll.qlInterestRateIndexValueDate(Index1M,$H2820)</f>
        <v>59175</v>
      </c>
      <c r="J2820" s="177">
        <f>IFERROR(_xll.qlIndexFixing(Index1M,$H2820,TRUE,_xll.ohTrigger(RecalcTrigger,Trigger1M)),NA())</f>
        <v>1.5797270660922853E-2</v>
      </c>
      <c r="K2820" s="44">
        <f>IFERROR(_xll.qlIndexFixing(Index3M,H2820,TRUE,_xll.ohTrigger(RecalcTrigger,Trigger3M)),NA())</f>
        <v>1.6341812883731599E-2</v>
      </c>
      <c r="L2820" s="44">
        <f>IFERROR(_xll.qlIndexFixing(Index6M,$H2820,TRUE,_xll.ohTrigger(RecalcTrigger,Trigger6M)),NA())</f>
        <v>1.6453362296315076E-2</v>
      </c>
      <c r="M2820" s="178">
        <f>IFERROR(_xll.qlIndexFixing(Index1Y,$H2820,TRUE,_xll.ohTrigger(RecalcTrigger,Trigger1Y)),NA())</f>
        <v>1.6668459721928874E-2</v>
      </c>
      <c r="N2820" s="177">
        <f>IFERROR(_xll.qlIndexFixing(ONIndex1M,I2820,TRUE,_xll.ohTrigger(RecalcTrigger,Trigger1M)),NA())</f>
        <v>1.577674676502383E-2</v>
      </c>
      <c r="O2820" s="44">
        <f>IFERROR(_xll.qlIndexFixing(ONIndex3M,I2820,TRUE,_xll.ohTrigger(RecalcTrigger,Trigger3M)),NA())</f>
        <v>1.6284711394565221E-2</v>
      </c>
      <c r="P2820" s="44">
        <f>IFERROR(_xll.qlIndexFixing(ONIndex6M,I2820,TRUE,_xll.ohTrigger(RecalcTrigger,Trigger6M)),NA())</f>
        <v>1.6335349020197842E-2</v>
      </c>
      <c r="Q2820" s="178">
        <f>IFERROR(_xll.qlIndexFixing(ONIndex1Y,I2820,TRUE,_xll.ohTrigger(RecalcTrigger,Trigger1Y)),NA())</f>
        <v>1.6424105175820713E-2</v>
      </c>
    </row>
    <row r="2821" spans="2:17" x14ac:dyDescent="0.2">
      <c r="B2821" s="39" t="s">
        <v>42</v>
      </c>
      <c r="D2821" s="42">
        <f>_xll.qlCalendarAdvance(Calendar,$D2820,B2821,"f",FALSE)</f>
        <v>59182</v>
      </c>
      <c r="E2821" s="172">
        <f>_xll.qlInterestRateIndexValueDate(IndexON,D2821)</f>
        <v>59182</v>
      </c>
      <c r="F2821" s="188">
        <f>IFERROR(_xll.qlIndexFixing(IndexON,D2821,TRUE,_xll.ohTrigger(RecalcTrigger,TriggerON)),NA())</f>
        <v>1.5581279299772266E-2</v>
      </c>
      <c r="H2821" s="42">
        <f>_xll.qlCalendarAdvance(Calendar,$H2820,B2821,"f",FALSE)</f>
        <v>59182</v>
      </c>
      <c r="I2821" s="172">
        <f>_xll.qlInterestRateIndexValueDate(Index1M,$H2821)</f>
        <v>59182</v>
      </c>
      <c r="J2821" s="177">
        <f>IFERROR(_xll.qlIndexFixing(Index1M,$H2821,TRUE,_xll.ohTrigger(RecalcTrigger,Trigger1M)),NA())</f>
        <v>1.5801503199728756E-2</v>
      </c>
      <c r="K2821" s="44">
        <f>IFERROR(_xll.qlIndexFixing(Index3M,H2821,TRUE,_xll.ohTrigger(RecalcTrigger,Trigger3M)),NA())</f>
        <v>1.6345753588047587E-2</v>
      </c>
      <c r="L2821" s="44">
        <f>IFERROR(_xll.qlIndexFixing(Index6M,$H2821,TRUE,_xll.ohTrigger(RecalcTrigger,Trigger6M)),NA())</f>
        <v>1.6457508345074909E-2</v>
      </c>
      <c r="M2821" s="178">
        <f>IFERROR(_xll.qlIndexFixing(Index1Y,$H2821,TRUE,_xll.ohTrigger(RecalcTrigger,Trigger1Y)),NA())</f>
        <v>1.6672853450062641E-2</v>
      </c>
      <c r="N2821" s="177">
        <f>IFERROR(_xll.qlIndexFixing(ONIndex1M,I2821,TRUE,_xll.ohTrigger(RecalcTrigger,Trigger1M)),NA())</f>
        <v>1.5780919986255748E-2</v>
      </c>
      <c r="O2821" s="44">
        <f>IFERROR(_xll.qlIndexFixing(ONIndex3M,I2821,TRUE,_xll.ohTrigger(RecalcTrigger,Trigger3M)),NA())</f>
        <v>1.6288512106585884E-2</v>
      </c>
      <c r="P2821" s="44">
        <f>IFERROR(_xll.qlIndexFixing(ONIndex6M,I2821,TRUE,_xll.ohTrigger(RecalcTrigger,Trigger6M)),NA())</f>
        <v>1.6339198087995666E-2</v>
      </c>
      <c r="Q2821" s="178">
        <f>IFERROR(_xll.qlIndexFixing(ONIndex1Y,I2821,TRUE,_xll.ohTrigger(RecalcTrigger,Trigger1Y)),NA())</f>
        <v>1.6427876455641366E-2</v>
      </c>
    </row>
    <row r="2822" spans="2:17" x14ac:dyDescent="0.2">
      <c r="B2822" s="39" t="s">
        <v>42</v>
      </c>
      <c r="D2822" s="42">
        <f>_xll.qlCalendarAdvance(Calendar,$D2821,B2822,"f",FALSE)</f>
        <v>59189</v>
      </c>
      <c r="E2822" s="172">
        <f>_xll.qlInterestRateIndexValueDate(IndexON,D2822)</f>
        <v>59189</v>
      </c>
      <c r="F2822" s="188">
        <f>IFERROR(_xll.qlIndexFixing(IndexON,D2822,TRUE,_xll.ohTrigger(RecalcTrigger,TriggerON)),NA())</f>
        <v>1.558518513870677E-2</v>
      </c>
      <c r="H2822" s="42">
        <f>_xll.qlCalendarAdvance(Calendar,$H2821,B2822,"f",FALSE)</f>
        <v>59189</v>
      </c>
      <c r="I2822" s="172">
        <f>_xll.qlInterestRateIndexValueDate(Index1M,$H2822)</f>
        <v>59189</v>
      </c>
      <c r="J2822" s="177">
        <f>IFERROR(_xll.qlIndexFixing(Index1M,$H2822,TRUE,_xll.ohTrigger(RecalcTrigger,Trigger1M)),NA())</f>
        <v>1.5805759162601955E-2</v>
      </c>
      <c r="K2822" s="44">
        <f>IFERROR(_xll.qlIndexFixing(Index3M,H2822,TRUE,_xll.ohTrigger(RecalcTrigger,Trigger3M)),NA())</f>
        <v>1.634971393486806E-2</v>
      </c>
      <c r="L2822" s="44">
        <f>IFERROR(_xll.qlIndexFixing(Index6M,$H2822,TRUE,_xll.ohTrigger(RecalcTrigger,Trigger6M)),NA())</f>
        <v>1.6461675071469679E-2</v>
      </c>
      <c r="M2822" s="178">
        <f>IFERROR(_xll.qlIndexFixing(Index1Y,$H2822,TRUE,_xll.ohTrigger(RecalcTrigger,Trigger1Y)),NA())</f>
        <v>1.6677268726215111E-2</v>
      </c>
      <c r="N2822" s="177">
        <f>IFERROR(_xll.qlIndexFixing(ONIndex1M,I2822,TRUE,_xll.ohTrigger(RecalcTrigger,Trigger1M)),NA())</f>
        <v>1.5785116597687443E-2</v>
      </c>
      <c r="O2822" s="44">
        <f>IFERROR(_xll.qlIndexFixing(ONIndex3M,I2822,TRUE,_xll.ohTrigger(RecalcTrigger,Trigger3M)),NA())</f>
        <v>1.6292332379450603E-2</v>
      </c>
      <c r="P2822" s="44">
        <f>IFERROR(_xll.qlIndexFixing(ONIndex6M,I2822,TRUE,_xll.ohTrigger(RecalcTrigger,Trigger6M)),NA())</f>
        <v>1.6343067658719512E-2</v>
      </c>
      <c r="Q2822" s="178">
        <f>IFERROR(_xll.qlIndexFixing(ONIndex1Y,I2822,TRUE,_xll.ohTrigger(RecalcTrigger,Trigger1Y)),NA())</f>
        <v>1.6431668912287867E-2</v>
      </c>
    </row>
    <row r="2823" spans="2:17" x14ac:dyDescent="0.2">
      <c r="B2823" s="39" t="s">
        <v>42</v>
      </c>
      <c r="D2823" s="42">
        <f>_xll.qlCalendarAdvance(Calendar,$D2822,B2823,"f",FALSE)</f>
        <v>59196</v>
      </c>
      <c r="E2823" s="172">
        <f>_xll.qlInterestRateIndexValueDate(IndexON,D2823)</f>
        <v>59196</v>
      </c>
      <c r="F2823" s="188">
        <f>IFERROR(_xll.qlIndexFixing(IndexON,D2823,TRUE,_xll.ohTrigger(RecalcTrigger,TriggerON)),NA())</f>
        <v>1.5589111528708788E-2</v>
      </c>
      <c r="H2823" s="42">
        <f>_xll.qlCalendarAdvance(Calendar,$H2822,B2823,"f",FALSE)</f>
        <v>59196</v>
      </c>
      <c r="I2823" s="172">
        <f>_xll.qlInterestRateIndexValueDate(Index1M,$H2823)</f>
        <v>59196</v>
      </c>
      <c r="J2823" s="177">
        <f>IFERROR(_xll.qlIndexFixing(Index1M,$H2823,TRUE,_xll.ohTrigger(RecalcTrigger,Trigger1M)),NA())</f>
        <v>1.5810038549571925E-2</v>
      </c>
      <c r="K2823" s="44">
        <f>IFERROR(_xll.qlIndexFixing(Index3M,H2823,TRUE,_xll.ohTrigger(RecalcTrigger,Trigger3M)),NA())</f>
        <v>1.6353693924247951E-2</v>
      </c>
      <c r="L2823" s="44">
        <f>IFERROR(_xll.qlIndexFixing(Index6M,$H2823,TRUE,_xll.ohTrigger(RecalcTrigger,Trigger6M)),NA())</f>
        <v>1.6465862475625658E-2</v>
      </c>
      <c r="M2823" s="178">
        <f>IFERROR(_xll.qlIndexFixing(Index1Y,$H2823,TRUE,_xll.ohTrigger(RecalcTrigger,Trigger1Y)),NA())</f>
        <v>1.6681705550667392E-2</v>
      </c>
      <c r="N2823" s="177">
        <f>IFERROR(_xll.qlIndexFixing(ONIndex1M,I2823,TRUE,_xll.ohTrigger(RecalcTrigger,Trigger1M)),NA())</f>
        <v>1.5789336599156822E-2</v>
      </c>
      <c r="O2823" s="44">
        <f>IFERROR(_xll.qlIndexFixing(ONIndex3M,I2823,TRUE,_xll.ohTrigger(RecalcTrigger,Trigger3M)),NA())</f>
        <v>1.6296172212997284E-2</v>
      </c>
      <c r="P2823" s="44">
        <f>IFERROR(_xll.qlIndexFixing(ONIndex6M,I2823,TRUE,_xll.ohTrigger(RecalcTrigger,Trigger6M)),NA())</f>
        <v>1.634695773220729E-2</v>
      </c>
      <c r="Q2823" s="178">
        <f>IFERROR(_xll.qlIndexFixing(ONIndex1Y,I2823,TRUE,_xll.ohTrigger(RecalcTrigger,Trigger1Y)),NA())</f>
        <v>1.6435482545841262E-2</v>
      </c>
    </row>
    <row r="2824" spans="2:17" x14ac:dyDescent="0.2">
      <c r="B2824" s="39" t="s">
        <v>42</v>
      </c>
      <c r="D2824" s="42">
        <f>_xll.qlCalendarAdvance(Calendar,$D2823,B2824,"f",FALSE)</f>
        <v>59203</v>
      </c>
      <c r="E2824" s="172">
        <f>_xll.qlInterestRateIndexValueDate(IndexON,D2824)</f>
        <v>59203</v>
      </c>
      <c r="F2824" s="188">
        <f>IFERROR(_xll.qlIndexFixing(IndexON,D2824,TRUE,_xll.ohTrigger(RecalcTrigger,TriggerON)),NA())</f>
        <v>1.5593058469697274E-2</v>
      </c>
      <c r="H2824" s="42">
        <f>_xll.qlCalendarAdvance(Calendar,$H2823,B2824,"f",FALSE)</f>
        <v>59203</v>
      </c>
      <c r="I2824" s="172">
        <f>_xll.qlInterestRateIndexValueDate(Index1M,$H2824)</f>
        <v>59203</v>
      </c>
      <c r="J2824" s="177">
        <f>IFERROR(_xll.qlIndexFixing(Index1M,$H2824,TRUE,_xll.ohTrigger(RecalcTrigger,Trigger1M)),NA())</f>
        <v>1.5811084184157997E-2</v>
      </c>
      <c r="K2824" s="44">
        <f>IFERROR(_xll.qlIndexFixing(Index3M,H2824,TRUE,_xll.ohTrigger(RecalcTrigger,Trigger3M)),NA())</f>
        <v>1.6357693556246698E-2</v>
      </c>
      <c r="L2824" s="44">
        <f>IFERROR(_xll.qlIndexFixing(Index6M,$H2824,TRUE,_xll.ohTrigger(RecalcTrigger,Trigger6M)),NA())</f>
        <v>1.6470070557671804E-2</v>
      </c>
      <c r="M2824" s="178">
        <f>IFERROR(_xll.qlIndexFixing(Index1Y,$H2824,TRUE,_xll.ohTrigger(RecalcTrigger,Trigger1Y)),NA())</f>
        <v>1.6686163923700814E-2</v>
      </c>
      <c r="N2824" s="177">
        <f>IFERROR(_xll.qlIndexFixing(ONIndex1M,I2824,TRUE,_xll.ohTrigger(RecalcTrigger,Trigger1M)),NA())</f>
        <v>1.5793579990663886E-2</v>
      </c>
      <c r="O2824" s="44">
        <f>IFERROR(_xll.qlIndexFixing(ONIndex3M,I2824,TRUE,_xll.ohTrigger(RecalcTrigger,Trigger3M)),NA())</f>
        <v>1.6300031607225929E-2</v>
      </c>
      <c r="P2824" s="44">
        <f>IFERROR(_xll.qlIndexFixing(ONIndex6M,I2824,TRUE,_xll.ohTrigger(RecalcTrigger,Trigger6M)),NA())</f>
        <v>1.6350868308540045E-2</v>
      </c>
      <c r="Q2824" s="178">
        <f>IFERROR(_xll.qlIndexFixing(ONIndex1Y,I2824,TRUE,_xll.ohTrigger(RecalcTrigger,Trigger1Y)),NA())</f>
        <v>1.6439317356220506E-2</v>
      </c>
    </row>
    <row r="2825" spans="2:17" x14ac:dyDescent="0.2">
      <c r="B2825" s="39" t="s">
        <v>42</v>
      </c>
      <c r="D2825" s="42">
        <f>_xll.qlCalendarAdvance(Calendar,$D2824,B2825,"f",FALSE)</f>
        <v>59210</v>
      </c>
      <c r="E2825" s="172">
        <f>_xll.qlInterestRateIndexValueDate(IndexON,D2825)</f>
        <v>59210</v>
      </c>
      <c r="F2825" s="188">
        <f>IFERROR(_xll.qlIndexFixing(IndexON,D2825,TRUE,_xll.ohTrigger(RecalcTrigger,TriggerON)),NA())</f>
        <v>1.5597025961591182E-2</v>
      </c>
      <c r="H2825" s="42">
        <f>_xll.qlCalendarAdvance(Calendar,$H2824,B2825,"f",FALSE)</f>
        <v>59210</v>
      </c>
      <c r="I2825" s="172">
        <f>_xll.qlInterestRateIndexValueDate(Index1M,$H2825)</f>
        <v>59210</v>
      </c>
      <c r="J2825" s="177">
        <f>IFERROR(_xll.qlIndexFixing(Index1M,$H2825,TRUE,_xll.ohTrigger(RecalcTrigger,Trigger1M)),NA())</f>
        <v>1.581540111895037E-2</v>
      </c>
      <c r="K2825" s="44">
        <f>IFERROR(_xll.qlIndexFixing(Index3M,H2825,TRUE,_xll.ohTrigger(RecalcTrigger,Trigger3M)),NA())</f>
        <v>1.6361055889802429E-2</v>
      </c>
      <c r="L2825" s="44">
        <f>IFERROR(_xll.qlIndexFixing(Index6M,$H2825,TRUE,_xll.ohTrigger(RecalcTrigger,Trigger6M)),NA())</f>
        <v>1.647429931773484E-2</v>
      </c>
      <c r="M2825" s="178">
        <f>IFERROR(_xll.qlIndexFixing(Index1Y,$H2825,TRUE,_xll.ohTrigger(RecalcTrigger,Trigger1Y)),NA())</f>
        <v>1.6690643845599151E-2</v>
      </c>
      <c r="N2825" s="177">
        <f>IFERROR(_xll.qlIndexFixing(ONIndex1M,I2825,TRUE,_xll.ohTrigger(RecalcTrigger,Trigger1M)),NA())</f>
        <v>1.5797846772208635E-2</v>
      </c>
      <c r="O2825" s="44">
        <f>IFERROR(_xll.qlIndexFixing(ONIndex3M,I2825,TRUE,_xll.ohTrigger(RecalcTrigger,Trigger3M)),NA())</f>
        <v>1.6303910562298629E-2</v>
      </c>
      <c r="P2825" s="44">
        <f>IFERROR(_xll.qlIndexFixing(ONIndex6M,I2825,TRUE,_xll.ohTrigger(RecalcTrigger,Trigger6M)),NA())</f>
        <v>1.6354799387474639E-2</v>
      </c>
      <c r="Q2825" s="178">
        <f>IFERROR(_xll.qlIndexFixing(ONIndex1Y,I2825,TRUE,_xll.ohTrigger(RecalcTrigger,Trigger1Y)),NA())</f>
        <v>1.6443173343506645E-2</v>
      </c>
    </row>
    <row r="2826" spans="2:17" x14ac:dyDescent="0.2">
      <c r="B2826" s="39" t="s">
        <v>42</v>
      </c>
      <c r="D2826" s="42">
        <f>_xll.qlCalendarAdvance(Calendar,$D2825,B2826,"f",FALSE)</f>
        <v>59217</v>
      </c>
      <c r="E2826" s="172">
        <f>_xll.qlInterestRateIndexValueDate(IndexON,D2826)</f>
        <v>59217</v>
      </c>
      <c r="F2826" s="188">
        <f>IFERROR(_xll.qlIndexFixing(IndexON,D2826,TRUE,_xll.ohTrigger(RecalcTrigger,TriggerON)),NA())</f>
        <v>1.5601014004714697E-2</v>
      </c>
      <c r="H2826" s="42">
        <f>_xll.qlCalendarAdvance(Calendar,$H2825,B2826,"f",FALSE)</f>
        <v>59217</v>
      </c>
      <c r="I2826" s="172">
        <f>_xll.qlInterestRateIndexValueDate(Index1M,$H2826)</f>
        <v>59217</v>
      </c>
      <c r="J2826" s="177">
        <f>IFERROR(_xll.qlIndexFixing(Index1M,$H2826,TRUE,_xll.ohTrigger(RecalcTrigger,Trigger1M)),NA())</f>
        <v>1.581974147258949E-2</v>
      </c>
      <c r="K2826" s="44">
        <f>IFERROR(_xll.qlIndexFixing(Index3M,H2826,TRUE,_xll.ohTrigger(RecalcTrigger,Trigger3M)),NA())</f>
        <v>1.6365093223514583E-2</v>
      </c>
      <c r="L2826" s="44">
        <f>IFERROR(_xll.qlIndexFixing(Index6M,$H2826,TRUE,_xll.ohTrigger(RecalcTrigger,Trigger6M)),NA())</f>
        <v>1.6478548755945059E-2</v>
      </c>
      <c r="M2826" s="178">
        <f>IFERROR(_xll.qlIndexFixing(Index1Y,$H2826,TRUE,_xll.ohTrigger(RecalcTrigger,Trigger1Y)),NA())</f>
        <v>1.6695145316647064E-2</v>
      </c>
      <c r="N2826" s="177">
        <f>IFERROR(_xll.qlIndexFixing(ONIndex1M,I2826,TRUE,_xll.ohTrigger(RecalcTrigger,Trigger1M)),NA())</f>
        <v>1.5802136944034206E-2</v>
      </c>
      <c r="O2826" s="44">
        <f>IFERROR(_xll.qlIndexFixing(ONIndex3M,I2826,TRUE,_xll.ohTrigger(RecalcTrigger,Trigger3M)),NA())</f>
        <v>1.6307809078053292E-2</v>
      </c>
      <c r="P2826" s="44">
        <f>IFERROR(_xll.qlIndexFixing(ONIndex6M,I2826,TRUE,_xll.ohTrigger(RecalcTrigger,Trigger6M)),NA())</f>
        <v>1.635875096925421E-2</v>
      </c>
      <c r="Q2826" s="178">
        <f>IFERROR(_xll.qlIndexFixing(ONIndex1Y,I2826,TRUE,_xll.ohTrigger(RecalcTrigger,Trigger1Y)),NA())</f>
        <v>1.6447050507618632E-2</v>
      </c>
    </row>
    <row r="2827" spans="2:17" x14ac:dyDescent="0.2">
      <c r="B2827" s="39" t="s">
        <v>42</v>
      </c>
      <c r="D2827" s="42">
        <f>_xll.qlCalendarAdvance(Calendar,$D2826,B2827,"f",FALSE)</f>
        <v>59224</v>
      </c>
      <c r="E2827" s="172">
        <f>_xll.qlInterestRateIndexValueDate(IndexON,D2827)</f>
        <v>59224</v>
      </c>
      <c r="F2827" s="188">
        <f>IFERROR(_xll.qlIndexFixing(IndexON,D2827,TRUE,_xll.ohTrigger(RecalcTrigger,TriggerON)),NA())</f>
        <v>1.5605022598743634E-2</v>
      </c>
      <c r="H2827" s="42">
        <f>_xll.qlCalendarAdvance(Calendar,$H2826,B2827,"f",FALSE)</f>
        <v>59224</v>
      </c>
      <c r="I2827" s="172">
        <f>_xll.qlInterestRateIndexValueDate(Index1M,$H2827)</f>
        <v>59224</v>
      </c>
      <c r="J2827" s="177">
        <f>IFERROR(_xll.qlIndexFixing(Index1M,$H2827,TRUE,_xll.ohTrigger(RecalcTrigger,Trigger1M)),NA())</f>
        <v>1.5824105245092715E-2</v>
      </c>
      <c r="K2827" s="44">
        <f>IFERROR(_xll.qlIndexFixing(Index3M,H2827,TRUE,_xll.ohTrigger(RecalcTrigger,Trigger3M)),NA())</f>
        <v>1.6369150199092488E-2</v>
      </c>
      <c r="L2827" s="44">
        <f>IFERROR(_xll.qlIndexFixing(Index6M,$H2827,TRUE,_xll.ohTrigger(RecalcTrigger,Trigger6M)),NA())</f>
        <v>1.6482818872432321E-2</v>
      </c>
      <c r="M2827" s="178">
        <f>IFERROR(_xll.qlIndexFixing(Index1Y,$H2827,TRUE,_xll.ohTrigger(RecalcTrigger,Trigger1Y)),NA())</f>
        <v>1.6699668337130325E-2</v>
      </c>
      <c r="N2827" s="177">
        <f>IFERROR(_xll.qlIndexFixing(ONIndex1M,I2827,TRUE,_xll.ohTrigger(RecalcTrigger,Trigger1M)),NA())</f>
        <v>1.5806450505816416E-2</v>
      </c>
      <c r="O2827" s="44">
        <f>IFERROR(_xll.qlIndexFixing(ONIndex3M,I2827,TRUE,_xll.ohTrigger(RecalcTrigger,Trigger3M)),NA())</f>
        <v>1.6311727154652012E-2</v>
      </c>
      <c r="P2827" s="44">
        <f>IFERROR(_xll.qlIndexFixing(ONIndex6M,I2827,TRUE,_xll.ohTrigger(RecalcTrigger,Trigger6M)),NA())</f>
        <v>1.6362723053878758E-2</v>
      </c>
      <c r="Q2827" s="178">
        <f>IFERROR(_xll.qlIndexFixing(ONIndex1Y,I2827,TRUE,_xll.ohTrigger(RecalcTrigger,Trigger1Y)),NA())</f>
        <v>1.6450948848637514E-2</v>
      </c>
    </row>
    <row r="2828" spans="2:17" x14ac:dyDescent="0.2">
      <c r="B2828" s="39" t="s">
        <v>42</v>
      </c>
      <c r="D2828" s="42">
        <f>_xll.qlCalendarAdvance(Calendar,$D2827,B2828,"f",FALSE)</f>
        <v>59231</v>
      </c>
      <c r="E2828" s="172">
        <f>_xll.qlInterestRateIndexValueDate(IndexON,D2828)</f>
        <v>59231</v>
      </c>
      <c r="F2828" s="188">
        <f>IFERROR(_xll.qlIndexFixing(IndexON,D2828,TRUE,_xll.ohTrigger(RecalcTrigger,TriggerON)),NA())</f>
        <v>1.5609051743840086E-2</v>
      </c>
      <c r="H2828" s="42">
        <f>_xll.qlCalendarAdvance(Calendar,$H2827,B2828,"f",FALSE)</f>
        <v>59231</v>
      </c>
      <c r="I2828" s="172">
        <f>_xll.qlInterestRateIndexValueDate(Index1M,$H2828)</f>
        <v>59231</v>
      </c>
      <c r="J2828" s="177">
        <f>IFERROR(_xll.qlIndexFixing(Index1M,$H2828,TRUE,_xll.ohTrigger(RecalcTrigger,Trigger1M)),NA())</f>
        <v>1.5831786846789396E-2</v>
      </c>
      <c r="K2828" s="44">
        <f>IFERROR(_xll.qlIndexFixing(Index3M,H2828,TRUE,_xll.ohTrigger(RecalcTrigger,Trigger3M)),NA())</f>
        <v>1.6375212414540142E-2</v>
      </c>
      <c r="L2828" s="44">
        <f>IFERROR(_xll.qlIndexFixing(Index6M,$H2828,TRUE,_xll.ohTrigger(RecalcTrigger,Trigger6M)),NA())</f>
        <v>1.6489165292870128E-2</v>
      </c>
      <c r="M2828" s="178">
        <f>IFERROR(_xll.qlIndexFixing(Index1Y,$H2828,TRUE,_xll.ohTrigger(RecalcTrigger,Trigger1Y)),NA())</f>
        <v>1.6704212907336702E-2</v>
      </c>
      <c r="N2828" s="177">
        <f>IFERROR(_xll.qlIndexFixing(ONIndex1M,I2828,TRUE,_xll.ohTrigger(RecalcTrigger,Trigger1M)),NA())</f>
        <v>1.5810787457717357E-2</v>
      </c>
      <c r="O2828" s="44">
        <f>IFERROR(_xll.qlIndexFixing(ONIndex3M,I2828,TRUE,_xll.ohTrigger(RecalcTrigger,Trigger3M)),NA())</f>
        <v>1.6315664791851647E-2</v>
      </c>
      <c r="P2828" s="44">
        <f>IFERROR(_xll.qlIndexFixing(ONIndex6M,I2828,TRUE,_xll.ohTrigger(RecalcTrigger,Trigger6M)),NA())</f>
        <v>1.6366715641267238E-2</v>
      </c>
      <c r="Q2828" s="178">
        <f>IFERROR(_xll.qlIndexFixing(ONIndex1Y,I2828,TRUE,_xll.ohTrigger(RecalcTrigger,Trigger1Y)),NA())</f>
        <v>1.6454868366482245E-2</v>
      </c>
    </row>
    <row r="2829" spans="2:17" x14ac:dyDescent="0.2">
      <c r="B2829" s="39" t="s">
        <v>42</v>
      </c>
      <c r="D2829" s="42">
        <f>_xll.qlCalendarAdvance(Calendar,$D2828,B2829,"f",FALSE)</f>
        <v>59238</v>
      </c>
      <c r="E2829" s="172">
        <f>_xll.qlInterestRateIndexValueDate(IndexON,D2829)</f>
        <v>59238</v>
      </c>
      <c r="F2829" s="188">
        <f>IFERROR(_xll.qlIndexFixing(IndexON,D2829,TRUE,_xll.ohTrigger(RecalcTrigger,TriggerON)),NA())</f>
        <v>1.5613101439923005E-2</v>
      </c>
      <c r="H2829" s="42">
        <f>_xll.qlCalendarAdvance(Calendar,$H2828,B2829,"f",FALSE)</f>
        <v>59238</v>
      </c>
      <c r="I2829" s="172">
        <f>_xll.qlInterestRateIndexValueDate(Index1M,$H2829)</f>
        <v>59238</v>
      </c>
      <c r="J2829" s="177">
        <f>IFERROR(_xll.qlIndexFixing(Index1M,$H2829,TRUE,_xll.ohTrigger(RecalcTrigger,Trigger1M)),NA())</f>
        <v>1.5836206778902399E-2</v>
      </c>
      <c r="K2829" s="44">
        <f>IFERROR(_xll.qlIndexFixing(Index3M,H2829,TRUE,_xll.ohTrigger(RecalcTrigger,Trigger3M)),NA())</f>
        <v>1.6379313433889531E-2</v>
      </c>
      <c r="L2829" s="44">
        <f>IFERROR(_xll.qlIndexFixing(Index6M,$H2829,TRUE,_xll.ohTrigger(RecalcTrigger,Trigger6M)),NA())</f>
        <v>1.6493481780095368E-2</v>
      </c>
      <c r="M2829" s="178">
        <f>IFERROR(_xll.qlIndexFixing(Index1Y,$H2829,TRUE,_xll.ohTrigger(RecalcTrigger,Trigger1Y)),NA())</f>
        <v>1.6708779027554854E-2</v>
      </c>
      <c r="N2829" s="177">
        <f>IFERROR(_xll.qlIndexFixing(ONIndex1M,I2829,TRUE,_xll.ohTrigger(RecalcTrigger,Trigger1M)),NA())</f>
        <v>1.5815147799655982E-2</v>
      </c>
      <c r="O2829" s="44">
        <f>IFERROR(_xll.qlIndexFixing(ONIndex3M,I2829,TRUE,_xll.ohTrigger(RecalcTrigger,Trigger3M)),NA())</f>
        <v>1.6319621989895339E-2</v>
      </c>
      <c r="P2829" s="44">
        <f>IFERROR(_xll.qlIndexFixing(ONIndex6M,I2829,TRUE,_xll.ohTrigger(RecalcTrigger,Trigger6M)),NA())</f>
        <v>1.6370728731338602E-2</v>
      </c>
      <c r="Q2829" s="178">
        <f>IFERROR(_xll.qlIndexFixing(ONIndex1Y,I2829,TRUE,_xll.ohTrigger(RecalcTrigger,Trigger1Y)),NA())</f>
        <v>1.645880906123387E-2</v>
      </c>
    </row>
    <row r="2830" spans="2:17" x14ac:dyDescent="0.2">
      <c r="B2830" s="39" t="s">
        <v>42</v>
      </c>
      <c r="D2830" s="42">
        <f>_xll.qlCalendarAdvance(Calendar,$D2829,B2830,"f",FALSE)</f>
        <v>59245</v>
      </c>
      <c r="E2830" s="172">
        <f>_xll.qlInterestRateIndexValueDate(IndexON,D2830)</f>
        <v>59245</v>
      </c>
      <c r="F2830" s="188">
        <f>IFERROR(_xll.qlIndexFixing(IndexON,D2830,TRUE,_xll.ohTrigger(RecalcTrigger,TriggerON)),NA())</f>
        <v>1.5617171687154485E-2</v>
      </c>
      <c r="H2830" s="42">
        <f>_xll.qlCalendarAdvance(Calendar,$H2829,B2830,"f",FALSE)</f>
        <v>59245</v>
      </c>
      <c r="I2830" s="172">
        <f>_xll.qlInterestRateIndexValueDate(Index1M,$H2830)</f>
        <v>59245</v>
      </c>
      <c r="J2830" s="177">
        <f>IFERROR(_xll.qlIndexFixing(Index1M,$H2830,TRUE,_xll.ohTrigger(RecalcTrigger,Trigger1M)),NA())</f>
        <v>1.5840650135301278E-2</v>
      </c>
      <c r="K2830" s="44">
        <f>IFERROR(_xll.qlIndexFixing(Index3M,H2830,TRUE,_xll.ohTrigger(RecalcTrigger,Trigger3M)),NA())</f>
        <v>1.6383434098068066E-2</v>
      </c>
      <c r="L2830" s="44">
        <f>IFERROR(_xll.qlIndexFixing(Index6M,$H2830,TRUE,_xll.ohTrigger(RecalcTrigger,Trigger6M)),NA())</f>
        <v>1.6497818948962045E-2</v>
      </c>
      <c r="M2830" s="178">
        <f>IFERROR(_xll.qlIndexFixing(Index1Y,$H2830,TRUE,_xll.ohTrigger(RecalcTrigger,Trigger1Y)),NA())</f>
        <v>1.671336669807455E-2</v>
      </c>
      <c r="N2830" s="177">
        <f>IFERROR(_xll.qlIndexFixing(ONIndex1M,I2830,TRUE,_xll.ohTrigger(RecalcTrigger,Trigger1M)),NA())</f>
        <v>1.5819531531794384E-2</v>
      </c>
      <c r="O2830" s="44">
        <f>IFERROR(_xll.qlIndexFixing(ONIndex3M,I2830,TRUE,_xll.ohTrigger(RecalcTrigger,Trigger3M)),NA())</f>
        <v>1.632359874870204E-2</v>
      </c>
      <c r="P2830" s="44">
        <f>IFERROR(_xll.qlIndexFixing(ONIndex6M,I2830,TRUE,_xll.ohTrigger(RecalcTrigger,Trigger6M)),NA())</f>
        <v>1.637476232433599E-2</v>
      </c>
      <c r="Q2830" s="178">
        <f>IFERROR(_xll.qlIndexFixing(ONIndex1Y,I2830,TRUE,_xll.ohTrigger(RecalcTrigger,Trigger1Y)),NA())</f>
        <v>1.646277093289239E-2</v>
      </c>
    </row>
    <row r="2831" spans="2:17" x14ac:dyDescent="0.2">
      <c r="B2831" s="39" t="s">
        <v>42</v>
      </c>
      <c r="D2831" s="42">
        <f>_xll.qlCalendarAdvance(Calendar,$D2830,B2831,"f",FALSE)</f>
        <v>59252</v>
      </c>
      <c r="E2831" s="172">
        <f>_xll.qlInterestRateIndexValueDate(IndexON,D2831)</f>
        <v>59252</v>
      </c>
      <c r="F2831" s="188">
        <f>IFERROR(_xll.qlIndexFixing(IndexON,D2831,TRUE,_xll.ohTrigger(RecalcTrigger,TriggerON)),NA())</f>
        <v>1.5621262485291387E-2</v>
      </c>
      <c r="H2831" s="42">
        <f>_xll.qlCalendarAdvance(Calendar,$H2830,B2831,"f",FALSE)</f>
        <v>59252</v>
      </c>
      <c r="I2831" s="172">
        <f>_xll.qlInterestRateIndexValueDate(Index1M,$H2831)</f>
        <v>59252</v>
      </c>
      <c r="J2831" s="177">
        <f>IFERROR(_xll.qlIndexFixing(Index1M,$H2831,TRUE,_xll.ohTrigger(RecalcTrigger,Trigger1M)),NA())</f>
        <v>1.5845116916020422E-2</v>
      </c>
      <c r="K2831" s="44">
        <f>IFERROR(_xll.qlIndexFixing(Index3M,H2831,TRUE,_xll.ohTrigger(RecalcTrigger,Trigger3M)),NA())</f>
        <v>1.6387574407139172E-2</v>
      </c>
      <c r="L2831" s="44">
        <f>IFERROR(_xll.qlIndexFixing(Index6M,$H2831,TRUE,_xll.ohTrigger(RecalcTrigger,Trigger6M)),NA())</f>
        <v>1.6502176799605393E-2</v>
      </c>
      <c r="M2831" s="178">
        <f>IFERROR(_xll.qlIndexFixing(Index1Y,$H2831,TRUE,_xll.ohTrigger(RecalcTrigger,Trigger1Y)),NA())</f>
        <v>1.6717975919188222E-2</v>
      </c>
      <c r="N2831" s="177">
        <f>IFERROR(_xll.qlIndexFixing(ONIndex1M,I2831,TRUE,_xll.ohTrigger(RecalcTrigger,Trigger1M)),NA())</f>
        <v>1.5823938653970471E-2</v>
      </c>
      <c r="O2831" s="44">
        <f>IFERROR(_xll.qlIndexFixing(ONIndex3M,I2831,TRUE,_xll.ohTrigger(RecalcTrigger,Trigger3M)),NA())</f>
        <v>1.632759506827175E-2</v>
      </c>
      <c r="P2831" s="44">
        <f>IFERROR(_xll.qlIndexFixing(ONIndex6M,I2831,TRUE,_xll.ohTrigger(RecalcTrigger,Trigger6M)),NA())</f>
        <v>1.6378816420097309E-2</v>
      </c>
      <c r="Q2831" s="178">
        <f>IFERROR(_xll.qlIndexFixing(ONIndex1Y,I2831,TRUE,_xll.ohTrigger(RecalcTrigger,Trigger1Y)),NA())</f>
        <v>1.6466753981457805E-2</v>
      </c>
    </row>
    <row r="2832" spans="2:17" x14ac:dyDescent="0.2">
      <c r="B2832" s="39" t="s">
        <v>42</v>
      </c>
      <c r="D2832" s="42">
        <f>_xll.qlCalendarAdvance(Calendar,$D2831,B2832,"f",FALSE)</f>
        <v>59259</v>
      </c>
      <c r="E2832" s="172">
        <f>_xll.qlInterestRateIndexValueDate(IndexON,D2832)</f>
        <v>59259</v>
      </c>
      <c r="F2832" s="188">
        <f>IFERROR(_xll.qlIndexFixing(IndexON,D2832,TRUE,_xll.ohTrigger(RecalcTrigger,TriggerON)),NA())</f>
        <v>1.5625373834495804E-2</v>
      </c>
      <c r="H2832" s="42">
        <f>_xll.qlCalendarAdvance(Calendar,$H2831,B2832,"f",FALSE)</f>
        <v>59259</v>
      </c>
      <c r="I2832" s="172">
        <f>_xll.qlInterestRateIndexValueDate(Index1M,$H2832)</f>
        <v>59259</v>
      </c>
      <c r="J2832" s="177">
        <f>IFERROR(_xll.qlIndexFixing(Index1M,$H2832,TRUE,_xll.ohTrigger(RecalcTrigger,Trigger1M)),NA())</f>
        <v>1.584760749148225E-2</v>
      </c>
      <c r="K2832" s="44">
        <f>IFERROR(_xll.qlIndexFixing(Index3M,H2832,TRUE,_xll.ohTrigger(RecalcTrigger,Trigger3M)),NA())</f>
        <v>1.6391734361160114E-2</v>
      </c>
      <c r="L2832" s="44">
        <f>IFERROR(_xll.qlIndexFixing(Index6M,$H2832,TRUE,_xll.ohTrigger(RecalcTrigger,Trigger6M)),NA())</f>
        <v>1.6506555332160187E-2</v>
      </c>
      <c r="M2832" s="178">
        <f>IFERROR(_xll.qlIndexFixing(Index1Y,$H2832,TRUE,_xll.ohTrigger(RecalcTrigger,Trigger1Y)),NA())</f>
        <v>1.672260669118808E-2</v>
      </c>
      <c r="N2832" s="177">
        <f>IFERROR(_xll.qlIndexFixing(ONIndex1M,I2832,TRUE,_xll.ohTrigger(RecalcTrigger,Trigger1M)),NA())</f>
        <v>1.5828369166184242E-2</v>
      </c>
      <c r="O2832" s="44">
        <f>IFERROR(_xll.qlIndexFixing(ONIndex3M,I2832,TRUE,_xll.ohTrigger(RecalcTrigger,Trigger3M)),NA())</f>
        <v>1.6331610948523423E-2</v>
      </c>
      <c r="P2832" s="44">
        <f>IFERROR(_xll.qlIndexFixing(ONIndex6M,I2832,TRUE,_xll.ohTrigger(RecalcTrigger,Trigger6M)),NA())</f>
        <v>1.6382891018622558E-2</v>
      </c>
      <c r="Q2832" s="178">
        <f>IFERROR(_xll.qlIndexFixing(ONIndex1Y,I2832,TRUE,_xll.ohTrigger(RecalcTrigger,Trigger1Y)),NA())</f>
        <v>1.6470758206849068E-2</v>
      </c>
    </row>
    <row r="2833" spans="2:17" x14ac:dyDescent="0.2">
      <c r="B2833" s="39" t="s">
        <v>42</v>
      </c>
      <c r="D2833" s="42">
        <f>_xll.qlCalendarAdvance(Calendar,$D2832,B2833,"f",FALSE)</f>
        <v>59266</v>
      </c>
      <c r="E2833" s="172">
        <f>_xll.qlInterestRateIndexValueDate(IndexON,D2833)</f>
        <v>59266</v>
      </c>
      <c r="F2833" s="188">
        <f>IFERROR(_xll.qlIndexFixing(IndexON,D2833,TRUE,_xll.ohTrigger(RecalcTrigger,TriggerON)),NA())</f>
        <v>1.5629505734767735E-2</v>
      </c>
      <c r="H2833" s="42">
        <f>_xll.qlCalendarAdvance(Calendar,$H2832,B2833,"f",FALSE)</f>
        <v>59266</v>
      </c>
      <c r="I2833" s="172">
        <f>_xll.qlInterestRateIndexValueDate(Index1M,$H2833)</f>
        <v>59266</v>
      </c>
      <c r="J2833" s="177">
        <f>IFERROR(_xll.qlIndexFixing(Index1M,$H2833,TRUE,_xll.ohTrigger(RecalcTrigger,Trigger1M)),NA())</f>
        <v>1.5852115514473297E-2</v>
      </c>
      <c r="K2833" s="44">
        <f>IFERROR(_xll.qlIndexFixing(Index3M,H2833,TRUE,_xll.ohTrigger(RecalcTrigger,Trigger3M)),NA())</f>
        <v>1.6395243980090075E-2</v>
      </c>
      <c r="L2833" s="44">
        <f>IFERROR(_xll.qlIndexFixing(Index6M,$H2833,TRUE,_xll.ohTrigger(RecalcTrigger,Trigger6M)),NA())</f>
        <v>1.6510260791203438E-2</v>
      </c>
      <c r="M2833" s="178">
        <f>IFERROR(_xll.qlIndexFixing(Index1Y,$H2833,TRUE,_xll.ohTrigger(RecalcTrigger,Trigger1Y)),NA())</f>
        <v>1.6727259014368334E-2</v>
      </c>
      <c r="N2833" s="177">
        <f>IFERROR(_xll.qlIndexFixing(ONIndex1M,I2833,TRUE,_xll.ohTrigger(RecalcTrigger,Trigger1M)),NA())</f>
        <v>1.583282306859779E-2</v>
      </c>
      <c r="O2833" s="44">
        <f>IFERROR(_xll.qlIndexFixing(ONIndex3M,I2833,TRUE,_xll.ohTrigger(RecalcTrigger,Trigger3M)),NA())</f>
        <v>1.6335646389619152E-2</v>
      </c>
      <c r="P2833" s="44">
        <f>IFERROR(_xll.qlIndexFixing(ONIndex6M,I2833,TRUE,_xll.ohTrigger(RecalcTrigger,Trigger6M)),NA())</f>
        <v>1.6386986119911739E-2</v>
      </c>
      <c r="Q2833" s="178">
        <f>IFERROR(_xll.qlIndexFixing(ONIndex1Y,I2833,TRUE,_xll.ohTrigger(RecalcTrigger,Trigger1Y)),NA())</f>
        <v>1.6474783609147226E-2</v>
      </c>
    </row>
    <row r="2834" spans="2:17" x14ac:dyDescent="0.2">
      <c r="B2834" s="39" t="s">
        <v>42</v>
      </c>
      <c r="D2834" s="42">
        <f>_xll.qlCalendarAdvance(Calendar,$D2833,B2834,"f",FALSE)</f>
        <v>59273</v>
      </c>
      <c r="E2834" s="172">
        <f>_xll.qlInterestRateIndexValueDate(IndexON,D2834)</f>
        <v>59273</v>
      </c>
      <c r="F2834" s="188">
        <f>IFERROR(_xll.qlIndexFixing(IndexON,D2834,TRUE,_xll.ohTrigger(RecalcTrigger,TriggerON)),NA())</f>
        <v>1.5633658185945087E-2</v>
      </c>
      <c r="H2834" s="42">
        <f>_xll.qlCalendarAdvance(Calendar,$H2833,B2834,"f",FALSE)</f>
        <v>59273</v>
      </c>
      <c r="I2834" s="172">
        <f>_xll.qlInterestRateIndexValueDate(Index1M,$H2834)</f>
        <v>59273</v>
      </c>
      <c r="J2834" s="177">
        <f>IFERROR(_xll.qlIndexFixing(Index1M,$H2834,TRUE,_xll.ohTrigger(RecalcTrigger,Trigger1M)),NA())</f>
        <v>1.5856646958645415E-2</v>
      </c>
      <c r="K2834" s="44">
        <f>IFERROR(_xll.qlIndexFixing(Index3M,H2834,TRUE,_xll.ohTrigger(RecalcTrigger,Trigger3M)),NA())</f>
        <v>1.6399441632779448E-2</v>
      </c>
      <c r="L2834" s="44">
        <f>IFERROR(_xll.qlIndexFixing(Index6M,$H2834,TRUE,_xll.ohTrigger(RecalcTrigger,Trigger6M)),NA())</f>
        <v>1.6514679011611421E-2</v>
      </c>
      <c r="M2834" s="178">
        <f>IFERROR(_xll.qlIndexFixing(Index1Y,$H2834,TRUE,_xll.ohTrigger(RecalcTrigger,Trigger1Y)),NA())</f>
        <v>1.673193288902497E-2</v>
      </c>
      <c r="N2834" s="177">
        <f>IFERROR(_xll.qlIndexFixing(ONIndex1M,I2834,TRUE,_xll.ohTrigger(RecalcTrigger,Trigger1M)),NA())</f>
        <v>1.5837300361049023E-2</v>
      </c>
      <c r="O2834" s="44">
        <f>IFERROR(_xll.qlIndexFixing(ONIndex3M,I2834,TRUE,_xll.ohTrigger(RecalcTrigger,Trigger3M)),NA())</f>
        <v>1.633970139147789E-2</v>
      </c>
      <c r="P2834" s="44">
        <f>IFERROR(_xll.qlIndexFixing(ONIndex6M,I2834,TRUE,_xll.ohTrigger(RecalcTrigger,Trigger6M)),NA())</f>
        <v>1.6391101723964852E-2</v>
      </c>
      <c r="Q2834" s="178">
        <f>IFERROR(_xll.qlIndexFixing(ONIndex1Y,I2834,TRUE,_xll.ohTrigger(RecalcTrigger,Trigger1Y)),NA())</f>
        <v>1.6478830188190186E-2</v>
      </c>
    </row>
    <row r="2835" spans="2:17" x14ac:dyDescent="0.2">
      <c r="B2835" s="39" t="s">
        <v>42</v>
      </c>
      <c r="D2835" s="42">
        <f>_xll.qlCalendarAdvance(Calendar,$D2834,B2835,"f",FALSE)</f>
        <v>59280</v>
      </c>
      <c r="E2835" s="172">
        <f>_xll.qlInterestRateIndexValueDate(IndexON,D2835)</f>
        <v>59280</v>
      </c>
      <c r="F2835" s="188">
        <f>IFERROR(_xll.qlIndexFixing(IndexON,D2835,TRUE,_xll.ohTrigger(RecalcTrigger,TriggerON)),NA())</f>
        <v>1.5637831188271001E-2</v>
      </c>
      <c r="H2835" s="42">
        <f>_xll.qlCalendarAdvance(Calendar,$H2834,B2835,"f",FALSE)</f>
        <v>59280</v>
      </c>
      <c r="I2835" s="172">
        <f>_xll.qlInterestRateIndexValueDate(Index1M,$H2835)</f>
        <v>59280</v>
      </c>
      <c r="J2835" s="177">
        <f>IFERROR(_xll.qlIndexFixing(Index1M,$H2835,TRUE,_xll.ohTrigger(RecalcTrigger,Trigger1M)),NA())</f>
        <v>1.5861201824020215E-2</v>
      </c>
      <c r="K2835" s="44">
        <f>IFERROR(_xll.qlIndexFixing(Index3M,H2835,TRUE,_xll.ohTrigger(RecalcTrigger,Trigger3M)),NA())</f>
        <v>1.6403658929672986E-2</v>
      </c>
      <c r="L2835" s="44">
        <f>IFERROR(_xll.qlIndexFixing(Index6M,$H2835,TRUE,_xll.ohTrigger(RecalcTrigger,Trigger6M)),NA())</f>
        <v>1.6519117913345122E-2</v>
      </c>
      <c r="M2835" s="178">
        <f>IFERROR(_xll.qlIndexFixing(Index1Y,$H2835,TRUE,_xll.ohTrigger(RecalcTrigger,Trigger1Y)),NA())</f>
        <v>1.673662831545486E-2</v>
      </c>
      <c r="N2835" s="177">
        <f>IFERROR(_xll.qlIndexFixing(ONIndex1M,I2835,TRUE,_xll.ohTrigger(RecalcTrigger,Trigger1M)),NA())</f>
        <v>1.5841801043618986E-2</v>
      </c>
      <c r="O2835" s="44">
        <f>IFERROR(_xll.qlIndexFixing(ONIndex3M,I2835,TRUE,_xll.ohTrigger(RecalcTrigger,Trigger3M)),NA())</f>
        <v>1.6343775954099637E-2</v>
      </c>
      <c r="P2835" s="44">
        <f>IFERROR(_xll.qlIndexFixing(ONIndex6M,I2835,TRUE,_xll.ohTrigger(RecalcTrigger,Trigger6M)),NA())</f>
        <v>1.6395237830781895E-2</v>
      </c>
      <c r="Q2835" s="178">
        <f>IFERROR(_xll.qlIndexFixing(ONIndex1Y,I2835,TRUE,_xll.ohTrigger(RecalcTrigger,Trigger1Y)),NA())</f>
        <v>1.6482897944221087E-2</v>
      </c>
    </row>
    <row r="2836" spans="2:17" x14ac:dyDescent="0.2">
      <c r="B2836" s="39" t="s">
        <v>42</v>
      </c>
      <c r="D2836" s="42">
        <f>_xll.qlCalendarAdvance(Calendar,$D2835,B2836,"f",FALSE)</f>
        <v>59287</v>
      </c>
      <c r="E2836" s="172">
        <f>_xll.qlInterestRateIndexValueDate(IndexON,D2836)</f>
        <v>59287</v>
      </c>
      <c r="F2836" s="188">
        <f>IFERROR(_xll.qlIndexFixing(IndexON,D2836,TRUE,_xll.ohTrigger(RecalcTrigger,TriggerON)),NA())</f>
        <v>1.5642024741583382E-2</v>
      </c>
      <c r="H2836" s="42">
        <f>_xll.qlCalendarAdvance(Calendar,$H2835,B2836,"f",FALSE)</f>
        <v>59287</v>
      </c>
      <c r="I2836" s="172">
        <f>_xll.qlInterestRateIndexValueDate(Index1M,$H2836)</f>
        <v>59287</v>
      </c>
      <c r="J2836" s="177">
        <f>IFERROR(_xll.qlIndexFixing(Index1M,$H2836,TRUE,_xll.ohTrigger(RecalcTrigger,Trigger1M)),NA())</f>
        <v>1.586578011062471E-2</v>
      </c>
      <c r="K2836" s="44">
        <f>IFERROR(_xll.qlIndexFixing(Index3M,H2836,TRUE,_xll.ohTrigger(RecalcTrigger,Trigger3M)),NA())</f>
        <v>1.6407895870832138E-2</v>
      </c>
      <c r="L2836" s="44">
        <f>IFERROR(_xll.qlIndexFixing(Index6M,$H2836,TRUE,_xll.ohTrigger(RecalcTrigger,Trigger6M)),NA())</f>
        <v>1.652357749654183E-2</v>
      </c>
      <c r="M2836" s="178">
        <f>IFERROR(_xll.qlIndexFixing(Index1Y,$H2836,TRUE,_xll.ohTrigger(RecalcTrigger,Trigger1Y)),NA())</f>
        <v>1.6741345293956655E-2</v>
      </c>
      <c r="N2836" s="177">
        <f>IFERROR(_xll.qlIndexFixing(ONIndex1M,I2836,TRUE,_xll.ohTrigger(RecalcTrigger,Trigger1M)),NA())</f>
        <v>1.5846325116226634E-2</v>
      </c>
      <c r="O2836" s="44">
        <f>IFERROR(_xll.qlIndexFixing(ONIndex3M,I2836,TRUE,_xll.ohTrigger(RecalcTrigger,Trigger3M)),NA())</f>
        <v>1.6347870077322302E-2</v>
      </c>
      <c r="P2836" s="44">
        <f>IFERROR(_xll.qlIndexFixing(ONIndex6M,I2836,TRUE,_xll.ohTrigger(RecalcTrigger,Trigger6M)),NA())</f>
        <v>1.6399394440443915E-2</v>
      </c>
      <c r="Q2836" s="178">
        <f>IFERROR(_xll.qlIndexFixing(ONIndex1Y,I2836,TRUE,_xll.ohTrigger(RecalcTrigger,Trigger1Y)),NA())</f>
        <v>1.6486986877077836E-2</v>
      </c>
    </row>
    <row r="2837" spans="2:17" x14ac:dyDescent="0.2">
      <c r="B2837" s="39" t="s">
        <v>42</v>
      </c>
      <c r="D2837" s="42">
        <f>_xll.qlCalendarAdvance(Calendar,$D2836,B2837,"f",FALSE)</f>
        <v>59294</v>
      </c>
      <c r="E2837" s="172">
        <f>_xll.qlInterestRateIndexValueDate(IndexON,D2837)</f>
        <v>59294</v>
      </c>
      <c r="F2837" s="188">
        <f>IFERROR(_xll.qlIndexFixing(IndexON,D2837,TRUE,_xll.ohTrigger(RecalcTrigger,TriggerON)),NA())</f>
        <v>1.5646238845963278E-2</v>
      </c>
      <c r="H2837" s="42">
        <f>_xll.qlCalendarAdvance(Calendar,$H2836,B2837,"f",FALSE)</f>
        <v>59294</v>
      </c>
      <c r="I2837" s="172">
        <f>_xll.qlInterestRateIndexValueDate(Index1M,$H2837)</f>
        <v>59294</v>
      </c>
      <c r="J2837" s="177">
        <f>IFERROR(_xll.qlIndexFixing(Index1M,$H2837,TRUE,_xll.ohTrigger(RecalcTrigger,Trigger1M)),NA())</f>
        <v>1.5872409512556432E-2</v>
      </c>
      <c r="K2837" s="44">
        <f>IFERROR(_xll.qlIndexFixing(Index3M,H2837,TRUE,_xll.ohTrigger(RecalcTrigger,Trigger3M)),NA())</f>
        <v>1.6412828807713782E-2</v>
      </c>
      <c r="L2837" s="44">
        <f>IFERROR(_xll.qlIndexFixing(Index6M,$H2837,TRUE,_xll.ohTrigger(RecalcTrigger,Trigger6M)),NA())</f>
        <v>1.652875822838366E-2</v>
      </c>
      <c r="M2837" s="178">
        <f>IFERROR(_xll.qlIndexFixing(Index1Y,$H2837,TRUE,_xll.ohTrigger(RecalcTrigger,Trigger1Y)),NA())</f>
        <v>1.6746083824829894E-2</v>
      </c>
      <c r="N2837" s="177">
        <f>IFERROR(_xll.qlIndexFixing(ONIndex1M,I2837,TRUE,_xll.ohTrigger(RecalcTrigger,Trigger1M)),NA())</f>
        <v>1.5850872579034059E-2</v>
      </c>
      <c r="O2837" s="44">
        <f>IFERROR(_xll.qlIndexFixing(ONIndex3M,I2837,TRUE,_xll.ohTrigger(RecalcTrigger,Trigger3M)),NA())</f>
        <v>1.6351983761470068E-2</v>
      </c>
      <c r="P2837" s="44">
        <f>IFERROR(_xll.qlIndexFixing(ONIndex6M,I2837,TRUE,_xll.ohTrigger(RecalcTrigger,Trigger6M)),NA())</f>
        <v>1.6403571552950913E-2</v>
      </c>
      <c r="Q2837" s="178">
        <f>IFERROR(_xll.qlIndexFixing(ONIndex1Y,I2837,TRUE,_xll.ohTrigger(RecalcTrigger,Trigger1Y)),NA())</f>
        <v>1.649109698684148E-2</v>
      </c>
    </row>
    <row r="2838" spans="2:17" x14ac:dyDescent="0.2">
      <c r="B2838" s="39" t="s">
        <v>42</v>
      </c>
      <c r="D2838" s="42">
        <f>_xll.qlCalendarAdvance(Calendar,$D2837,B2838,"f",FALSE)</f>
        <v>59301</v>
      </c>
      <c r="E2838" s="172">
        <f>_xll.qlInterestRateIndexValueDate(IndexON,D2838)</f>
        <v>59301</v>
      </c>
      <c r="F2838" s="188">
        <f>IFERROR(_xll.qlIndexFixing(IndexON,D2838,TRUE,_xll.ohTrigger(RecalcTrigger,TriggerON)),NA())</f>
        <v>1.5650473501410689E-2</v>
      </c>
      <c r="H2838" s="42">
        <f>_xll.qlCalendarAdvance(Calendar,$H2837,B2838,"f",FALSE)</f>
        <v>59301</v>
      </c>
      <c r="I2838" s="172">
        <f>_xll.qlInterestRateIndexValueDate(Index1M,$H2838)</f>
        <v>59301</v>
      </c>
      <c r="J2838" s="177">
        <f>IFERROR(_xll.qlIndexFixing(Index1M,$H2838,TRUE,_xll.ohTrigger(RecalcTrigger,Trigger1M)),NA())</f>
        <v>1.5877040264291025E-2</v>
      </c>
      <c r="K2838" s="44">
        <f>IFERROR(_xll.qlIndexFixing(Index3M,H2838,TRUE,_xll.ohTrigger(RecalcTrigger,Trigger3M)),NA())</f>
        <v>1.6417106632749846E-2</v>
      </c>
      <c r="L2838" s="44">
        <f>IFERROR(_xll.qlIndexFixing(Index6M,$H2838,TRUE,_xll.ohTrigger(RecalcTrigger,Trigger6M)),NA())</f>
        <v>1.6533260855282089E-2</v>
      </c>
      <c r="M2838" s="178">
        <f>IFERROR(_xll.qlIndexFixing(Index1Y,$H2838,TRUE,_xll.ohTrigger(RecalcTrigger,Trigger1Y)),NA())</f>
        <v>1.6750843908375668E-2</v>
      </c>
      <c r="N2838" s="177">
        <f>IFERROR(_xll.qlIndexFixing(ONIndex1M,I2838,TRUE,_xll.ohTrigger(RecalcTrigger,Trigger1M)),NA())</f>
        <v>1.5855443431879168E-2</v>
      </c>
      <c r="O2838" s="44">
        <f>IFERROR(_xll.qlIndexFixing(ONIndex3M,I2838,TRUE,_xll.ohTrigger(RecalcTrigger,Trigger3M)),NA())</f>
        <v>1.6356117006299797E-2</v>
      </c>
      <c r="P2838" s="44">
        <f>IFERROR(_xll.qlIndexFixing(ONIndex6M,I2838,TRUE,_xll.ohTrigger(RecalcTrigger,Trigger6M)),NA())</f>
        <v>1.6407769168140796E-2</v>
      </c>
      <c r="Q2838" s="178">
        <f>IFERROR(_xll.qlIndexFixing(ONIndex1Y,I2838,TRUE,_xll.ohTrigger(RecalcTrigger,Trigger1Y)),NA())</f>
        <v>1.6495228273512019E-2</v>
      </c>
    </row>
    <row r="2839" spans="2:17" x14ac:dyDescent="0.2">
      <c r="B2839" s="39" t="s">
        <v>42</v>
      </c>
      <c r="D2839" s="42">
        <f>_xll.qlCalendarAdvance(Calendar,$D2838,B2839,"f",FALSE)</f>
        <v>59308</v>
      </c>
      <c r="E2839" s="172">
        <f>_xll.qlInterestRateIndexValueDate(IndexON,D2839)</f>
        <v>59308</v>
      </c>
      <c r="F2839" s="188">
        <f>IFERROR(_xll.qlIndexFixing(IndexON,D2839,TRUE,_xll.ohTrigger(RecalcTrigger,TriggerON)),NA())</f>
        <v>1.5654728707763521E-2</v>
      </c>
      <c r="H2839" s="42">
        <f>_xll.qlCalendarAdvance(Calendar,$H2838,B2839,"f",FALSE)</f>
        <v>59308</v>
      </c>
      <c r="I2839" s="172">
        <f>_xll.qlInterestRateIndexValueDate(Index1M,$H2839)</f>
        <v>59308</v>
      </c>
      <c r="J2839" s="177">
        <f>IFERROR(_xll.qlIndexFixing(Index1M,$H2839,TRUE,_xll.ohTrigger(RecalcTrigger,Trigger1M)),NA())</f>
        <v>1.5881694440564458E-2</v>
      </c>
      <c r="K2839" s="44">
        <f>IFERROR(_xll.qlIndexFixing(Index3M,H2839,TRUE,_xll.ohTrigger(RecalcTrigger,Trigger3M)),NA())</f>
        <v>1.642140410317533E-2</v>
      </c>
      <c r="L2839" s="44">
        <f>IFERROR(_xll.qlIndexFixing(Index6M,$H2839,TRUE,_xll.ohTrigger(RecalcTrigger,Trigger6M)),NA())</f>
        <v>1.6537784165056156E-2</v>
      </c>
      <c r="M2839" s="178">
        <f>IFERROR(_xll.qlIndexFixing(Index1Y,$H2839,TRUE,_xll.ohTrigger(RecalcTrigger,Trigger1Y)),NA())</f>
        <v>1.6755625544896402E-2</v>
      </c>
      <c r="N2839" s="177">
        <f>IFERROR(_xll.qlIndexFixing(ONIndex1M,I2839,TRUE,_xll.ohTrigger(RecalcTrigger,Trigger1M)),NA())</f>
        <v>1.5860037674843008E-2</v>
      </c>
      <c r="O2839" s="44">
        <f>IFERROR(_xll.qlIndexFixing(ONIndex3M,I2839,TRUE,_xll.ohTrigger(RecalcTrigger,Trigger3M)),NA())</f>
        <v>1.636026981181149E-2</v>
      </c>
      <c r="P2839" s="44">
        <f>IFERROR(_xll.qlIndexFixing(ONIndex6M,I2839,TRUE,_xll.ohTrigger(RecalcTrigger,Trigger6M)),NA())</f>
        <v>1.6411987286175655E-2</v>
      </c>
      <c r="Q2839" s="178">
        <f>IFERROR(_xll.qlIndexFixing(ONIndex1Y,I2839,TRUE,_xll.ohTrigger(RecalcTrigger,Trigger1Y)),NA())</f>
        <v>1.6499380737008407E-2</v>
      </c>
    </row>
    <row r="2840" spans="2:17" x14ac:dyDescent="0.2">
      <c r="B2840" s="39" t="s">
        <v>42</v>
      </c>
      <c r="D2840" s="42">
        <f>_xll.qlCalendarAdvance(Calendar,$D2839,B2840,"f",FALSE)</f>
        <v>59315</v>
      </c>
      <c r="E2840" s="172">
        <f>_xll.qlInterestRateIndexValueDate(IndexON,D2840)</f>
        <v>59315</v>
      </c>
      <c r="F2840" s="188">
        <f>IFERROR(_xll.qlIndexFixing(IndexON,D2840,TRUE,_xll.ohTrigger(RecalcTrigger,TriggerON)),NA())</f>
        <v>1.565900446534596E-2</v>
      </c>
      <c r="H2840" s="42">
        <f>_xll.qlCalendarAdvance(Calendar,$H2839,B2840,"f",FALSE)</f>
        <v>59315</v>
      </c>
      <c r="I2840" s="172">
        <f>_xll.qlInterestRateIndexValueDate(Index1M,$H2840)</f>
        <v>59315</v>
      </c>
      <c r="J2840" s="177">
        <f>IFERROR(_xll.qlIndexFixing(Index1M,$H2840,TRUE,_xll.ohTrigger(RecalcTrigger,Trigger1M)),NA())</f>
        <v>1.5886372041423399E-2</v>
      </c>
      <c r="K2840" s="44">
        <f>IFERROR(_xll.qlIndexFixing(Index3M,H2840,TRUE,_xll.ohTrigger(RecalcTrigger,Trigger3M)),NA())</f>
        <v>1.6425721219051902E-2</v>
      </c>
      <c r="L2840" s="44">
        <f>IFERROR(_xll.qlIndexFixing(Index6M,$H2840,TRUE,_xll.ohTrigger(RecalcTrigger,Trigger6M)),NA())</f>
        <v>1.6542328157845926E-2</v>
      </c>
      <c r="M2840" s="178">
        <f>IFERROR(_xll.qlIndexFixing(Index1Y,$H2840,TRUE,_xll.ohTrigger(RecalcTrigger,Trigger1Y)),NA())</f>
        <v>1.6760428734696298E-2</v>
      </c>
      <c r="N2840" s="177">
        <f>IFERROR(_xll.qlIndexFixing(ONIndex1M,I2840,TRUE,_xll.ohTrigger(RecalcTrigger,Trigger1M)),NA())</f>
        <v>1.5864655307925579E-2</v>
      </c>
      <c r="O2840" s="44">
        <f>IFERROR(_xll.qlIndexFixing(ONIndex3M,I2840,TRUE,_xll.ohTrigger(RecalcTrigger,Trigger3M)),NA())</f>
        <v>1.6364442178167238E-2</v>
      </c>
      <c r="P2840" s="44">
        <f>IFERROR(_xll.qlIndexFixing(ONIndex6M,I2840,TRUE,_xll.ohTrigger(RecalcTrigger,Trigger6M)),NA())</f>
        <v>1.6416225906974447E-2</v>
      </c>
      <c r="Q2840" s="178">
        <f>IFERROR(_xll.qlIndexFixing(ONIndex1Y,I2840,TRUE,_xll.ohTrigger(RecalcTrigger,Trigger1Y)),NA())</f>
        <v>1.6503554377411689E-2</v>
      </c>
    </row>
    <row r="2841" spans="2:17" x14ac:dyDescent="0.2">
      <c r="B2841" s="39" t="s">
        <v>42</v>
      </c>
      <c r="D2841" s="42">
        <f>_xll.qlCalendarAdvance(Calendar,$D2840,B2841,"f",FALSE)</f>
        <v>59322</v>
      </c>
      <c r="E2841" s="172">
        <f>_xll.qlInterestRateIndexValueDate(IndexON,D2841)</f>
        <v>59322</v>
      </c>
      <c r="F2841" s="188">
        <f>IFERROR(_xll.qlIndexFixing(IndexON,D2841,TRUE,_xll.ohTrigger(RecalcTrigger,TriggerON)),NA())</f>
        <v>1.5663300773833821E-2</v>
      </c>
      <c r="H2841" s="42">
        <f>_xll.qlCalendarAdvance(Calendar,$H2840,B2841,"f",FALSE)</f>
        <v>59322</v>
      </c>
      <c r="I2841" s="172">
        <f>_xll.qlInterestRateIndexValueDate(Index1M,$H2841)</f>
        <v>59322</v>
      </c>
      <c r="J2841" s="177">
        <f>IFERROR(_xll.qlIndexFixing(Index1M,$H2841,TRUE,_xll.ohTrigger(RecalcTrigger,Trigger1M)),NA())</f>
        <v>1.5889022863035472E-2</v>
      </c>
      <c r="K2841" s="44">
        <f>IFERROR(_xll.qlIndexFixing(Index3M,H2841,TRUE,_xll.ohTrigger(RecalcTrigger,Trigger3M)),NA())</f>
        <v>1.6430057980446514E-2</v>
      </c>
      <c r="L2841" s="44">
        <f>IFERROR(_xll.qlIndexFixing(Index6M,$H2841,TRUE,_xll.ohTrigger(RecalcTrigger,Trigger6M)),NA())</f>
        <v>1.6546185639302276E-2</v>
      </c>
      <c r="M2841" s="178">
        <f>IFERROR(_xll.qlIndexFixing(Index1Y,$H2841,TRUE,_xll.ohTrigger(RecalcTrigger,Trigger1Y)),NA())</f>
        <v>1.6765253478080222E-2</v>
      </c>
      <c r="N2841" s="177">
        <f>IFERROR(_xll.qlIndexFixing(ONIndex1M,I2841,TRUE,_xll.ohTrigger(RecalcTrigger,Trigger1M)),NA())</f>
        <v>1.5869296331045835E-2</v>
      </c>
      <c r="O2841" s="44">
        <f>IFERROR(_xll.qlIndexFixing(ONIndex3M,I2841,TRUE,_xll.ohTrigger(RecalcTrigger,Trigger3M)),NA())</f>
        <v>1.6368634105367041E-2</v>
      </c>
      <c r="P2841" s="44">
        <f>IFERROR(_xll.qlIndexFixing(ONIndex6M,I2841,TRUE,_xll.ohTrigger(RecalcTrigger,Trigger6M)),NA())</f>
        <v>1.6420485030618215E-2</v>
      </c>
      <c r="Q2841" s="178">
        <f>IFERROR(_xll.qlIndexFixing(ONIndex1Y,I2841,TRUE,_xll.ohTrigger(RecalcTrigger,Trigger1Y)),NA())</f>
        <v>1.6507749194721866E-2</v>
      </c>
    </row>
    <row r="2842" spans="2:17" x14ac:dyDescent="0.2">
      <c r="B2842" s="39" t="s">
        <v>42</v>
      </c>
      <c r="D2842" s="42">
        <f>_xll.qlCalendarAdvance(Calendar,$D2841,B2842,"f",FALSE)</f>
        <v>59329</v>
      </c>
      <c r="E2842" s="172">
        <f>_xll.qlInterestRateIndexValueDate(IndexON,D2842)</f>
        <v>59329</v>
      </c>
      <c r="F2842" s="188">
        <f>IFERROR(_xll.qlIndexFixing(IndexON,D2842,TRUE,_xll.ohTrigger(RecalcTrigger,TriggerON)),NA())</f>
        <v>1.5667617633389197E-2</v>
      </c>
      <c r="H2842" s="42">
        <f>_xll.qlCalendarAdvance(Calendar,$H2841,B2842,"f",FALSE)</f>
        <v>59329</v>
      </c>
      <c r="I2842" s="172">
        <f>_xll.qlInterestRateIndexValueDate(Index1M,$H2842)</f>
        <v>59329</v>
      </c>
      <c r="J2842" s="177">
        <f>IFERROR(_xll.qlIndexFixing(Index1M,$H2842,TRUE,_xll.ohTrigger(RecalcTrigger,Trigger1M)),NA())</f>
        <v>1.589374167758547E-2</v>
      </c>
      <c r="K2842" s="44">
        <f>IFERROR(_xll.qlIndexFixing(Index3M,H2842,TRUE,_xll.ohTrigger(RecalcTrigger,Trigger3M)),NA())</f>
        <v>1.6434414387421707E-2</v>
      </c>
      <c r="L2842" s="44">
        <f>IFERROR(_xll.qlIndexFixing(Index6M,$H2842,TRUE,_xll.ohTrigger(RecalcTrigger,Trigger6M)),NA())</f>
        <v>1.655076931418584E-2</v>
      </c>
      <c r="M2842" s="178">
        <f>IFERROR(_xll.qlIndexFixing(Index1Y,$H2842,TRUE,_xll.ohTrigger(RecalcTrigger,Trigger1Y)),NA())</f>
        <v>1.6770099775354597E-2</v>
      </c>
      <c r="N2842" s="177">
        <f>IFERROR(_xll.qlIndexFixing(ONIndex1M,I2842,TRUE,_xll.ohTrigger(RecalcTrigger,Trigger1M)),NA())</f>
        <v>1.5873960744365867E-2</v>
      </c>
      <c r="O2842" s="44">
        <f>IFERROR(_xll.qlIndexFixing(ONIndex3M,I2842,TRUE,_xll.ohTrigger(RecalcTrigger,Trigger3M)),NA())</f>
        <v>1.6372845593248808E-2</v>
      </c>
      <c r="P2842" s="44">
        <f>IFERROR(_xll.qlIndexFixing(ONIndex6M,I2842,TRUE,_xll.ohTrigger(RecalcTrigger,Trigger6M)),NA())</f>
        <v>1.6424764657025914E-2</v>
      </c>
      <c r="Q2842" s="178">
        <f>IFERROR(_xll.qlIndexFixing(ONIndex1Y,I2842,TRUE,_xll.ohTrigger(RecalcTrigger,Trigger1Y)),NA())</f>
        <v>1.6511965188857891E-2</v>
      </c>
    </row>
    <row r="2843" spans="2:17" x14ac:dyDescent="0.2">
      <c r="B2843" s="39" t="s">
        <v>42</v>
      </c>
      <c r="D2843" s="42">
        <f>_xll.qlCalendarAdvance(Calendar,$D2842,B2843,"f",FALSE)</f>
        <v>59336</v>
      </c>
      <c r="E2843" s="172">
        <f>_xll.qlInterestRateIndexValueDate(IndexON,D2843)</f>
        <v>59336</v>
      </c>
      <c r="F2843" s="188">
        <f>IFERROR(_xll.qlIndexFixing(IndexON,D2843,TRUE,_xll.ohTrigger(RecalcTrigger,TriggerON)),NA())</f>
        <v>1.5671955043849994E-2</v>
      </c>
      <c r="H2843" s="42">
        <f>_xll.qlCalendarAdvance(Calendar,$H2842,B2843,"f",FALSE)</f>
        <v>59336</v>
      </c>
      <c r="I2843" s="172">
        <f>_xll.qlInterestRateIndexValueDate(Index1M,$H2843)</f>
        <v>59336</v>
      </c>
      <c r="J2843" s="177">
        <f>IFERROR(_xll.qlIndexFixing(Index1M,$H2843,TRUE,_xll.ohTrigger(RecalcTrigger,Trigger1M)),NA())</f>
        <v>1.5898483913548866E-2</v>
      </c>
      <c r="K2843" s="44">
        <f>IFERROR(_xll.qlIndexFixing(Index3M,H2843,TRUE,_xll.ohTrigger(RecalcTrigger,Trigger3M)),NA())</f>
        <v>1.6438790440040034E-2</v>
      </c>
      <c r="L2843" s="44">
        <f>IFERROR(_xll.qlIndexFixing(Index6M,$H2843,TRUE,_xll.ohTrigger(RecalcTrigger,Trigger6M)),NA())</f>
        <v>1.6555373671508073E-2</v>
      </c>
      <c r="M2843" s="178">
        <f>IFERROR(_xll.qlIndexFixing(Index1Y,$H2843,TRUE,_xll.ohTrigger(RecalcTrigger,Trigger1Y)),NA())</f>
        <v>1.6774967626828285E-2</v>
      </c>
      <c r="N2843" s="177">
        <f>IFERROR(_xll.qlIndexFixing(ONIndex1M,I2843,TRUE,_xll.ohTrigger(RecalcTrigger,Trigger1M)),NA())</f>
        <v>1.5878648547642538E-2</v>
      </c>
      <c r="O2843" s="44">
        <f>IFERROR(_xll.qlIndexFixing(ONIndex3M,I2843,TRUE,_xll.ohTrigger(RecalcTrigger,Trigger3M)),NA())</f>
        <v>1.6377076641812538E-2</v>
      </c>
      <c r="P2843" s="44">
        <f>IFERROR(_xll.qlIndexFixing(ONIndex6M,I2843,TRUE,_xll.ohTrigger(RecalcTrigger,Trigger6M)),NA())</f>
        <v>1.6429064786116498E-2</v>
      </c>
      <c r="Q2843" s="178">
        <f>IFERROR(_xll.qlIndexFixing(ONIndex1Y,I2843,TRUE,_xll.ohTrigger(RecalcTrigger,Trigger1Y)),NA())</f>
        <v>1.6516202359819765E-2</v>
      </c>
    </row>
    <row r="2844" spans="2:17" x14ac:dyDescent="0.2">
      <c r="B2844" s="39" t="s">
        <v>42</v>
      </c>
      <c r="D2844" s="42">
        <f>_xll.qlCalendarAdvance(Calendar,$D2843,B2844,"f",FALSE)</f>
        <v>59343</v>
      </c>
      <c r="E2844" s="172">
        <f>_xll.qlInterestRateIndexValueDate(IndexON,D2844)</f>
        <v>59343</v>
      </c>
      <c r="F2844" s="188">
        <f>IFERROR(_xll.qlIndexFixing(IndexON,D2844,TRUE,_xll.ohTrigger(RecalcTrigger,TriggerON)),NA())</f>
        <v>1.5676313005540399E-2</v>
      </c>
      <c r="H2844" s="42">
        <f>_xll.qlCalendarAdvance(Calendar,$H2843,B2844,"f",FALSE)</f>
        <v>59343</v>
      </c>
      <c r="I2844" s="172">
        <f>_xll.qlInterestRateIndexValueDate(Index1M,$H2844)</f>
        <v>59343</v>
      </c>
      <c r="J2844" s="177">
        <f>IFERROR(_xll.qlIndexFixing(Index1M,$H2844,TRUE,_xll.ohTrigger(RecalcTrigger,Trigger1M)),NA())</f>
        <v>1.5903249570958088E-2</v>
      </c>
      <c r="K2844" s="44">
        <f>IFERROR(_xll.qlIndexFixing(Index3M,H2844,TRUE,_xll.ohTrigger(RecalcTrigger,Trigger3M)),NA())</f>
        <v>1.6443186138369325E-2</v>
      </c>
      <c r="L2844" s="44">
        <f>IFERROR(_xll.qlIndexFixing(Index6M,$H2844,TRUE,_xll.ohTrigger(RecalcTrigger,Trigger6M)),NA())</f>
        <v>1.6559998711411575E-2</v>
      </c>
      <c r="M2844" s="178">
        <f>IFERROR(_xll.qlIndexFixing(Index1Y,$H2844,TRUE,_xll.ohTrigger(RecalcTrigger,Trigger1Y)),NA())</f>
        <v>1.6779857032810153E-2</v>
      </c>
      <c r="N2844" s="177">
        <f>IFERROR(_xll.qlIndexFixing(ONIndex1M,I2844,TRUE,_xll.ohTrigger(RecalcTrigger,Trigger1M)),NA())</f>
        <v>1.5883359741200032E-2</v>
      </c>
      <c r="O2844" s="44">
        <f>IFERROR(_xll.qlIndexFixing(ONIndex3M,I2844,TRUE,_xll.ohTrigger(RecalcTrigger,Trigger3M)),NA())</f>
        <v>1.638132725130137E-2</v>
      </c>
      <c r="P2844" s="44">
        <f>IFERROR(_xll.qlIndexFixing(ONIndex6M,I2844,TRUE,_xll.ohTrigger(RecalcTrigger,Trigger6M)),NA())</f>
        <v>1.6433385418133106E-2</v>
      </c>
      <c r="Q2844" s="178">
        <f>IFERROR(_xll.qlIndexFixing(ONIndex1Y,I2844,TRUE,_xll.ohTrigger(RecalcTrigger,Trigger1Y)),NA())</f>
        <v>1.652046070776958E-2</v>
      </c>
    </row>
    <row r="2845" spans="2:17" x14ac:dyDescent="0.2">
      <c r="B2845" s="39" t="s">
        <v>42</v>
      </c>
      <c r="D2845" s="42">
        <f>_xll.qlCalendarAdvance(Calendar,$D2844,B2845,"f",FALSE)</f>
        <v>59350</v>
      </c>
      <c r="E2845" s="172">
        <f>_xll.qlInterestRateIndexValueDate(IndexON,D2845)</f>
        <v>59350</v>
      </c>
      <c r="F2845" s="188">
        <f>IFERROR(_xll.qlIndexFixing(IndexON,D2845,TRUE,_xll.ohTrigger(RecalcTrigger,TriggerON)),NA())</f>
        <v>1.5680691518217271E-2</v>
      </c>
      <c r="H2845" s="42">
        <f>_xll.qlCalendarAdvance(Calendar,$H2844,B2845,"f",FALSE)</f>
        <v>59350</v>
      </c>
      <c r="I2845" s="172">
        <f>_xll.qlInterestRateIndexValueDate(Index1M,$H2845)</f>
        <v>59350</v>
      </c>
      <c r="J2845" s="177">
        <f>IFERROR(_xll.qlIndexFixing(Index1M,$H2845,TRUE,_xll.ohTrigger(RecalcTrigger,Trigger1M)),NA())</f>
        <v>1.5908038649842842E-2</v>
      </c>
      <c r="K2845" s="44">
        <f>IFERROR(_xll.qlIndexFixing(Index3M,H2845,TRUE,_xll.ohTrigger(RecalcTrigger,Trigger3M)),NA())</f>
        <v>1.6447601482472127E-2</v>
      </c>
      <c r="L2845" s="44">
        <f>IFERROR(_xll.qlIndexFixing(Index6M,$H2845,TRUE,_xll.ohTrigger(RecalcTrigger,Trigger6M)),NA())</f>
        <v>1.656464443403851E-2</v>
      </c>
      <c r="M2845" s="178">
        <f>IFERROR(_xll.qlIndexFixing(Index1Y,$H2845,TRUE,_xll.ohTrigger(RecalcTrigger,Trigger1Y)),NA())</f>
        <v>1.6784767993610616E-2</v>
      </c>
      <c r="N2845" s="177">
        <f>IFERROR(_xll.qlIndexFixing(ONIndex1M,I2845,TRUE,_xll.ohTrigger(RecalcTrigger,Trigger1M)),NA())</f>
        <v>1.588809432479521E-2</v>
      </c>
      <c r="O2845" s="44">
        <f>IFERROR(_xll.qlIndexFixing(ONIndex3M,I2845,TRUE,_xll.ohTrigger(RecalcTrigger,Trigger3M)),NA())</f>
        <v>1.6385597421472164E-2</v>
      </c>
      <c r="P2845" s="44">
        <f>IFERROR(_xll.qlIndexFixing(ONIndex6M,I2845,TRUE,_xll.ohTrigger(RecalcTrigger,Trigger6M)),NA())</f>
        <v>1.6437726552913645E-2</v>
      </c>
      <c r="Q2845" s="178">
        <f>IFERROR(_xll.qlIndexFixing(ONIndex1Y,I2845,TRUE,_xll.ohTrigger(RecalcTrigger,Trigger1Y)),NA())</f>
        <v>1.6524740232626289E-2</v>
      </c>
    </row>
    <row r="2846" spans="2:17" x14ac:dyDescent="0.2">
      <c r="B2846" s="39" t="s">
        <v>42</v>
      </c>
      <c r="D2846" s="42">
        <f>_xll.qlCalendarAdvance(Calendar,$D2845,B2846,"f",FALSE)</f>
        <v>59357</v>
      </c>
      <c r="E2846" s="172">
        <f>_xll.qlInterestRateIndexValueDate(IndexON,D2846)</f>
        <v>59357</v>
      </c>
      <c r="F2846" s="188">
        <f>IFERROR(_xll.qlIndexFixing(IndexON,D2846,TRUE,_xll.ohTrigger(RecalcTrigger,TriggerON)),NA())</f>
        <v>1.5685090581880612E-2</v>
      </c>
      <c r="H2846" s="42">
        <f>_xll.qlCalendarAdvance(Calendar,$H2845,B2846,"f",FALSE)</f>
        <v>59357</v>
      </c>
      <c r="I2846" s="172">
        <f>_xll.qlInterestRateIndexValueDate(Index1M,$H2846)</f>
        <v>59357</v>
      </c>
      <c r="J2846" s="177">
        <f>IFERROR(_xll.qlIndexFixing(Index1M,$H2846,TRUE,_xll.ohTrigger(RecalcTrigger,Trigger1M)),NA())</f>
        <v>1.5914929564333893E-2</v>
      </c>
      <c r="K2846" s="44">
        <f>IFERROR(_xll.qlIndexFixing(Index3M,H2846,TRUE,_xll.ohTrigger(RecalcTrigger,Trigger3M)),NA())</f>
        <v>1.6452036472415388E-2</v>
      </c>
      <c r="L2846" s="44">
        <f>IFERROR(_xll.qlIndexFixing(Index6M,$H2846,TRUE,_xll.ohTrigger(RecalcTrigger,Trigger6M)),NA())</f>
        <v>1.6570026465852917E-2</v>
      </c>
      <c r="M2846" s="178">
        <f>IFERROR(_xll.qlIndexFixing(Index1Y,$H2846,TRUE,_xll.ohTrigger(RecalcTrigger,Trigger1Y)),NA())</f>
        <v>1.6789700509542316E-2</v>
      </c>
      <c r="N2846" s="177">
        <f>IFERROR(_xll.qlIndexFixing(ONIndex1M,I2846,TRUE,_xll.ohTrigger(RecalcTrigger,Trigger1M)),NA())</f>
        <v>1.5892852298428073E-2</v>
      </c>
      <c r="O2846" s="44">
        <f>IFERROR(_xll.qlIndexFixing(ONIndex3M,I2846,TRUE,_xll.ohTrigger(RecalcTrigger,Trigger3M)),NA())</f>
        <v>1.6389887152324922E-2</v>
      </c>
      <c r="P2846" s="44">
        <f>IFERROR(_xll.qlIndexFixing(ONIndex6M,I2846,TRUE,_xll.ohTrigger(RecalcTrigger,Trigger6M)),NA())</f>
        <v>1.6442088190377069E-2</v>
      </c>
      <c r="Q2846" s="178">
        <f>IFERROR(_xll.qlIndexFixing(ONIndex1Y,I2846,TRUE,_xll.ohTrigger(RecalcTrigger,Trigger1Y)),NA())</f>
        <v>1.6529040934308847E-2</v>
      </c>
    </row>
    <row r="2847" spans="2:17" x14ac:dyDescent="0.2">
      <c r="B2847" s="39" t="s">
        <v>42</v>
      </c>
      <c r="D2847" s="42">
        <f>_xll.qlCalendarAdvance(Calendar,$D2846,B2847,"f",FALSE)</f>
        <v>59364</v>
      </c>
      <c r="E2847" s="172">
        <f>_xll.qlInterestRateIndexValueDate(IndexON,D2847)</f>
        <v>59364</v>
      </c>
      <c r="F2847" s="188">
        <f>IFERROR(_xll.qlIndexFixing(IndexON,D2847,TRUE,_xll.ohTrigger(RecalcTrigger,TriggerON)),NA())</f>
        <v>1.5689510196611467E-2</v>
      </c>
      <c r="H2847" s="42">
        <f>_xll.qlCalendarAdvance(Calendar,$H2846,B2847,"f",FALSE)</f>
        <v>59364</v>
      </c>
      <c r="I2847" s="172">
        <f>_xll.qlInterestRateIndexValueDate(Index1M,$H2847)</f>
        <v>59364</v>
      </c>
      <c r="J2847" s="177">
        <f>IFERROR(_xll.qlIndexFixing(Index1M,$H2847,TRUE,_xll.ohTrigger(RecalcTrigger,Trigger1M)),NA())</f>
        <v>1.5919771138062526E-2</v>
      </c>
      <c r="K2847" s="44">
        <f>IFERROR(_xll.qlIndexFixing(Index3M,H2847,TRUE,_xll.ohTrigger(RecalcTrigger,Trigger3M)),NA())</f>
        <v>1.6456491108264304E-2</v>
      </c>
      <c r="L2847" s="44">
        <f>IFERROR(_xll.qlIndexFixing(Index6M,$H2847,TRUE,_xll.ohTrigger(RecalcTrigger,Trigger6M)),NA())</f>
        <v>1.6574715243735778E-2</v>
      </c>
      <c r="M2847" s="178">
        <f>IFERROR(_xll.qlIndexFixing(Index1Y,$H2847,TRUE,_xll.ohTrigger(RecalcTrigger,Trigger1Y)),NA())</f>
        <v>1.6794654580918333E-2</v>
      </c>
      <c r="N2847" s="177">
        <f>IFERROR(_xll.qlIndexFixing(ONIndex1M,I2847,TRUE,_xll.ohTrigger(RecalcTrigger,Trigger1M)),NA())</f>
        <v>1.5897633662260713E-2</v>
      </c>
      <c r="O2847" s="44">
        <f>IFERROR(_xll.qlIndexFixing(ONIndex3M,I2847,TRUE,_xll.ohTrigger(RecalcTrigger,Trigger3M)),NA())</f>
        <v>1.6394196444021736E-2</v>
      </c>
      <c r="P2847" s="44">
        <f>IFERROR(_xll.qlIndexFixing(ONIndex6M,I2847,TRUE,_xll.ohTrigger(RecalcTrigger,Trigger6M)),NA())</f>
        <v>1.6446470330766516E-2</v>
      </c>
      <c r="Q2847" s="178">
        <f>IFERROR(_xll.qlIndexFixing(ONIndex1Y,I2847,TRUE,_xll.ohTrigger(RecalcTrigger,Trigger1Y)),NA())</f>
        <v>1.6533362812817254E-2</v>
      </c>
    </row>
    <row r="2848" spans="2:17" x14ac:dyDescent="0.2">
      <c r="B2848" s="39" t="s">
        <v>42</v>
      </c>
      <c r="D2848" s="42">
        <f>_xll.qlCalendarAdvance(Calendar,$D2847,B2848,"f",FALSE)</f>
        <v>59371</v>
      </c>
      <c r="E2848" s="172">
        <f>_xll.qlInterestRateIndexValueDate(IndexON,D2848)</f>
        <v>59371</v>
      </c>
      <c r="F2848" s="188">
        <f>IFERROR(_xll.qlIndexFixing(IndexON,D2848,TRUE,_xll.ohTrigger(RecalcTrigger,TriggerON)),NA())</f>
        <v>1.5693950362490883E-2</v>
      </c>
      <c r="H2848" s="42">
        <f>_xll.qlCalendarAdvance(Calendar,$H2847,B2848,"f",FALSE)</f>
        <v>59371</v>
      </c>
      <c r="I2848" s="172">
        <f>_xll.qlInterestRateIndexValueDate(Index1M,$H2848)</f>
        <v>59371</v>
      </c>
      <c r="J2848" s="177">
        <f>IFERROR(_xll.qlIndexFixing(Index1M,$H2848,TRUE,_xll.ohTrigger(RecalcTrigger,Trigger1M)),NA())</f>
        <v>1.5924636136614888E-2</v>
      </c>
      <c r="K2848" s="44">
        <f>IFERROR(_xll.qlIndexFixing(Index3M,H2848,TRUE,_xll.ohTrigger(RecalcTrigger,Trigger3M)),NA())</f>
        <v>1.6460965390084938E-2</v>
      </c>
      <c r="L2848" s="44">
        <f>IFERROR(_xll.qlIndexFixing(Index6M,$H2848,TRUE,_xll.ohTrigger(RecalcTrigger,Trigger6M)),NA())</f>
        <v>1.6579424705778688E-2</v>
      </c>
      <c r="M2848" s="178">
        <f>IFERROR(_xll.qlIndexFixing(Index1Y,$H2848,TRUE,_xll.ohTrigger(RecalcTrigger,Trigger1Y)),NA())</f>
        <v>1.6799630208053751E-2</v>
      </c>
      <c r="N2848" s="177">
        <f>IFERROR(_xll.qlIndexFixing(ONIndex1M,I2848,TRUE,_xll.ohTrigger(RecalcTrigger,Trigger1M)),NA())</f>
        <v>1.5902438416212084E-2</v>
      </c>
      <c r="O2848" s="44">
        <f>IFERROR(_xll.qlIndexFixing(ONIndex3M,I2848,TRUE,_xll.ohTrigger(RecalcTrigger,Trigger3M)),NA())</f>
        <v>1.6398525296562605E-2</v>
      </c>
      <c r="P2848" s="44">
        <f>IFERROR(_xll.qlIndexFixing(ONIndex6M,I2848,TRUE,_xll.ohTrigger(RecalcTrigger,Trigger6M)),NA())</f>
        <v>1.6450872973919894E-2</v>
      </c>
      <c r="Q2848" s="178">
        <f>IFERROR(_xll.qlIndexFixing(ONIndex1Y,I2848,TRUE,_xll.ohTrigger(RecalcTrigger,Trigger1Y)),NA())</f>
        <v>1.6537705868394648E-2</v>
      </c>
    </row>
    <row r="2849" spans="2:17" x14ac:dyDescent="0.2">
      <c r="B2849" s="39" t="s">
        <v>42</v>
      </c>
      <c r="D2849" s="42">
        <f>_xll.qlCalendarAdvance(Calendar,$D2848,B2849,"f",FALSE)</f>
        <v>59378</v>
      </c>
      <c r="E2849" s="172">
        <f>_xll.qlInterestRateIndexValueDate(IndexON,D2849)</f>
        <v>59378</v>
      </c>
      <c r="F2849" s="188">
        <f>IFERROR(_xll.qlIndexFixing(IndexON,D2849,TRUE,_xll.ohTrigger(RecalcTrigger,TriggerON)),NA())</f>
        <v>1.5698411079356767E-2</v>
      </c>
      <c r="H2849" s="42">
        <f>_xll.qlCalendarAdvance(Calendar,$H2848,B2849,"f",FALSE)</f>
        <v>59378</v>
      </c>
      <c r="I2849" s="172">
        <f>_xll.qlInterestRateIndexValueDate(Index1M,$H2849)</f>
        <v>59378</v>
      </c>
      <c r="J2849" s="177">
        <f>IFERROR(_xll.qlIndexFixing(Index1M,$H2849,TRUE,_xll.ohTrigger(RecalcTrigger,Trigger1M)),NA())</f>
        <v>1.593022341995291E-2</v>
      </c>
      <c r="K2849" s="44">
        <f>IFERROR(_xll.qlIndexFixing(Index3M,H2849,TRUE,_xll.ohTrigger(RecalcTrigger,Trigger3M)),NA())</f>
        <v>1.6465459317941602E-2</v>
      </c>
      <c r="L2849" s="44">
        <f>IFERROR(_xll.qlIndexFixing(Index6M,$H2849,TRUE,_xll.ohTrigger(RecalcTrigger,Trigger6M)),NA())</f>
        <v>1.6584154852129634E-2</v>
      </c>
      <c r="M2849" s="178">
        <f>IFERROR(_xll.qlIndexFixing(Index1Y,$H2849,TRUE,_xll.ohTrigger(RecalcTrigger,Trigger1Y)),NA())</f>
        <v>1.6804627391264537E-2</v>
      </c>
      <c r="N2849" s="177">
        <f>IFERROR(_xll.qlIndexFixing(ONIndex1M,I2849,TRUE,_xll.ohTrigger(RecalcTrigger,Trigger1M)),NA())</f>
        <v>1.5907266560201139E-2</v>
      </c>
      <c r="O2849" s="44">
        <f>IFERROR(_xll.qlIndexFixing(ONIndex3M,I2849,TRUE,_xll.ohTrigger(RecalcTrigger,Trigger3M)),NA())</f>
        <v>1.6402873709785437E-2</v>
      </c>
      <c r="P2849" s="44">
        <f>IFERROR(_xll.qlIndexFixing(ONIndex6M,I2849,TRUE,_xll.ohTrigger(RecalcTrigger,Trigger6M)),NA())</f>
        <v>1.645529611991825E-2</v>
      </c>
      <c r="Q2849" s="178">
        <f>IFERROR(_xll.qlIndexFixing(ONIndex1Y,I2849,TRUE,_xll.ohTrigger(RecalcTrigger,Trigger1Y)),NA())</f>
        <v>1.6542070100716844E-2</v>
      </c>
    </row>
    <row r="2850" spans="2:17" x14ac:dyDescent="0.2">
      <c r="B2850" s="39" t="s">
        <v>42</v>
      </c>
      <c r="D2850" s="42">
        <f>_xll.qlCalendarAdvance(Calendar,$D2849,B2850,"f",FALSE)</f>
        <v>59385</v>
      </c>
      <c r="E2850" s="172">
        <f>_xll.qlInterestRateIndexValueDate(IndexON,D2850)</f>
        <v>59385</v>
      </c>
      <c r="F2850" s="188">
        <f>IFERROR(_xll.qlIndexFixing(IndexON,D2850,TRUE,_xll.ohTrigger(RecalcTrigger,TriggerON)),NA())</f>
        <v>1.5702892347128072E-2</v>
      </c>
      <c r="H2850" s="42">
        <f>_xll.qlCalendarAdvance(Calendar,$H2849,B2850,"f",FALSE)</f>
        <v>59385</v>
      </c>
      <c r="I2850" s="172">
        <f>_xll.qlInterestRateIndexValueDate(Index1M,$H2850)</f>
        <v>59385</v>
      </c>
      <c r="J2850" s="177">
        <f>IFERROR(_xll.qlIndexFixing(Index1M,$H2850,TRUE,_xll.ohTrigger(RecalcTrigger,Trigger1M)),NA())</f>
        <v>1.5934436408291498E-2</v>
      </c>
      <c r="K2850" s="44">
        <f>IFERROR(_xll.qlIndexFixing(Index3M,H2850,TRUE,_xll.ohTrigger(RecalcTrigger,Trigger3M)),NA())</f>
        <v>1.6469972891903013E-2</v>
      </c>
      <c r="L2850" s="44">
        <f>IFERROR(_xll.qlIndexFixing(Index6M,$H2850,TRUE,_xll.ohTrigger(RecalcTrigger,Trigger6M)),NA())</f>
        <v>1.6588905682933093E-2</v>
      </c>
      <c r="M2850" s="178">
        <f>IFERROR(_xll.qlIndexFixing(Index1Y,$H2850,TRUE,_xll.ohTrigger(RecalcTrigger,Trigger1Y)),NA())</f>
        <v>1.6809646130868217E-2</v>
      </c>
      <c r="N2850" s="177">
        <f>IFERROR(_xll.qlIndexFixing(ONIndex1M,I2850,TRUE,_xll.ohTrigger(RecalcTrigger,Trigger1M)),NA())</f>
        <v>1.5912118094308925E-2</v>
      </c>
      <c r="O2850" s="44">
        <f>IFERROR(_xll.qlIndexFixing(ONIndex3M,I2850,TRUE,_xll.ohTrigger(RecalcTrigger,Trigger3M)),NA())</f>
        <v>1.6407241683690232E-2</v>
      </c>
      <c r="P2850" s="44">
        <f>IFERROR(_xll.qlIndexFixing(ONIndex6M,I2850,TRUE,_xll.ohTrigger(RecalcTrigger,Trigger6M)),NA())</f>
        <v>1.6459739768599491E-2</v>
      </c>
      <c r="Q2850" s="178">
        <f>IFERROR(_xll.qlIndexFixing(ONIndex1Y,I2850,TRUE,_xll.ohTrigger(RecalcTrigger,Trigger1Y)),NA())</f>
        <v>1.6546455509864888E-2</v>
      </c>
    </row>
    <row r="2851" spans="2:17" x14ac:dyDescent="0.2">
      <c r="B2851" s="39" t="s">
        <v>42</v>
      </c>
      <c r="D2851" s="42">
        <f>_xll.qlCalendarAdvance(Calendar,$D2850,B2851,"f",FALSE)</f>
        <v>59392</v>
      </c>
      <c r="E2851" s="172">
        <f>_xll.qlInterestRateIndexValueDate(IndexON,D2851)</f>
        <v>59392</v>
      </c>
      <c r="F2851" s="188">
        <f>IFERROR(_xll.qlIndexFixing(IndexON,D2851,TRUE,_xll.ohTrigger(RecalcTrigger,TriggerON)),NA())</f>
        <v>1.5707394166128985E-2</v>
      </c>
      <c r="H2851" s="42">
        <f>_xll.qlCalendarAdvance(Calendar,$H2850,B2851,"f",FALSE)</f>
        <v>59392</v>
      </c>
      <c r="I2851" s="172">
        <f>_xll.qlInterestRateIndexValueDate(Index1M,$H2851)</f>
        <v>59392</v>
      </c>
      <c r="J2851" s="177">
        <f>IFERROR(_xll.qlIndexFixing(Index1M,$H2851,TRUE,_xll.ohTrigger(RecalcTrigger,Trigger1M)),NA())</f>
        <v>1.5939371681477143E-2</v>
      </c>
      <c r="K2851" s="44">
        <f>IFERROR(_xll.qlIndexFixing(Index3M,H2851,TRUE,_xll.ohTrigger(RecalcTrigger,Trigger3M)),NA())</f>
        <v>1.6474506112035232E-2</v>
      </c>
      <c r="L2851" s="44">
        <f>IFERROR(_xll.qlIndexFixing(Index6M,$H2851,TRUE,_xll.ohTrigger(RecalcTrigger,Trigger6M)),NA())</f>
        <v>1.6593677198337948E-2</v>
      </c>
      <c r="M2851" s="178">
        <f>IFERROR(_xll.qlIndexFixing(Index1Y,$H2851,TRUE,_xll.ohTrigger(RecalcTrigger,Trigger1Y)),NA())</f>
        <v>1.6814686427184089E-2</v>
      </c>
      <c r="N2851" s="177">
        <f>IFERROR(_xll.qlIndexFixing(ONIndex1M,I2851,TRUE,_xll.ohTrigger(RecalcTrigger,Trigger1M)),NA())</f>
        <v>1.5916993018616488E-2</v>
      </c>
      <c r="O2851" s="44">
        <f>IFERROR(_xll.qlIndexFixing(ONIndex3M,I2851,TRUE,_xll.ohTrigger(RecalcTrigger,Trigger3M)),NA())</f>
        <v>1.641162921852013E-2</v>
      </c>
      <c r="P2851" s="44">
        <f>IFERROR(_xll.qlIndexFixing(ONIndex6M,I2851,TRUE,_xll.ohTrigger(RecalcTrigger,Trigger6M)),NA())</f>
        <v>1.6464203920206755E-2</v>
      </c>
      <c r="Q2851" s="178">
        <f>IFERROR(_xll.qlIndexFixing(ONIndex1Y,I2851,TRUE,_xll.ohTrigger(RecalcTrigger,Trigger1Y)),NA())</f>
        <v>1.655086209608192E-2</v>
      </c>
    </row>
    <row r="2852" spans="2:17" x14ac:dyDescent="0.2">
      <c r="B2852" s="39" t="s">
        <v>42</v>
      </c>
      <c r="D2852" s="42">
        <f>_xll.qlCalendarAdvance(Calendar,$D2851,B2852,"f",FALSE)</f>
        <v>59399</v>
      </c>
      <c r="E2852" s="172">
        <f>_xll.qlInterestRateIndexValueDate(IndexON,D2852)</f>
        <v>59399</v>
      </c>
      <c r="F2852" s="188">
        <f>IFERROR(_xll.qlIndexFixing(IndexON,D2852,TRUE,_xll.ohTrigger(RecalcTrigger,TriggerON)),NA())</f>
        <v>1.571191653603532E-2</v>
      </c>
      <c r="H2852" s="42">
        <f>_xll.qlCalendarAdvance(Calendar,$H2851,B2852,"f",FALSE)</f>
        <v>59399</v>
      </c>
      <c r="I2852" s="172">
        <f>_xll.qlInterestRateIndexValueDate(Index1M,$H2852)</f>
        <v>59399</v>
      </c>
      <c r="J2852" s="177">
        <f>IFERROR(_xll.qlIndexFixing(Index1M,$H2852,TRUE,_xll.ohTrigger(RecalcTrigger,Trigger1M)),NA())</f>
        <v>1.5944330379609319E-2</v>
      </c>
      <c r="K2852" s="44">
        <f>IFERROR(_xll.qlIndexFixing(Index3M,H2852,TRUE,_xll.ohTrigger(RecalcTrigger,Trigger3M)),NA())</f>
        <v>1.6479058978406982E-2</v>
      </c>
      <c r="L2852" s="44">
        <f>IFERROR(_xll.qlIndexFixing(Index6M,$H2852,TRUE,_xll.ohTrigger(RecalcTrigger,Trigger6M)),NA())</f>
        <v>1.6598469398492632E-2</v>
      </c>
      <c r="M2852" s="178">
        <f>IFERROR(_xll.qlIndexFixing(Index1Y,$H2852,TRUE,_xll.ohTrigger(RecalcTrigger,Trigger1Y)),NA())</f>
        <v>1.6819748280532121E-2</v>
      </c>
      <c r="N2852" s="177">
        <f>IFERROR(_xll.qlIndexFixing(ONIndex1M,I2852,TRUE,_xll.ohTrigger(RecalcTrigger,Trigger1M)),NA())</f>
        <v>1.5921891332961735E-2</v>
      </c>
      <c r="O2852" s="44">
        <f>IFERROR(_xll.qlIndexFixing(ONIndex3M,I2852,TRUE,_xll.ohTrigger(RecalcTrigger,Trigger3M)),NA())</f>
        <v>1.6416036314113036E-2</v>
      </c>
      <c r="P2852" s="44">
        <f>IFERROR(_xll.qlIndexFixing(ONIndex6M,I2852,TRUE,_xll.ohTrigger(RecalcTrigger,Trigger6M)),NA())</f>
        <v>1.6468688574496904E-2</v>
      </c>
      <c r="Q2852" s="178">
        <f>IFERROR(_xll.qlIndexFixing(ONIndex1Y,I2852,TRUE,_xll.ohTrigger(RecalcTrigger,Trigger1Y)),NA())</f>
        <v>1.6555289859043754E-2</v>
      </c>
    </row>
    <row r="2853" spans="2:17" x14ac:dyDescent="0.2">
      <c r="B2853" s="39" t="s">
        <v>42</v>
      </c>
      <c r="D2853" s="42">
        <f>_xll.qlCalendarAdvance(Calendar,$D2852,B2853,"f",FALSE)</f>
        <v>59406</v>
      </c>
      <c r="E2853" s="172">
        <f>_xll.qlInterestRateIndexValueDate(IndexON,D2853)</f>
        <v>59406</v>
      </c>
      <c r="F2853" s="188">
        <f>IFERROR(_xll.qlIndexFixing(IndexON,D2853,TRUE,_xll.ohTrigger(RecalcTrigger,TriggerON)),NA())</f>
        <v>1.5716459457009169E-2</v>
      </c>
      <c r="H2853" s="42">
        <f>_xll.qlCalendarAdvance(Calendar,$H2852,B2853,"f",FALSE)</f>
        <v>59406</v>
      </c>
      <c r="I2853" s="172">
        <f>_xll.qlInterestRateIndexValueDate(Index1M,$H2853)</f>
        <v>59406</v>
      </c>
      <c r="J2853" s="177">
        <f>IFERROR(_xll.qlIndexFixing(Index1M,$H2853,TRUE,_xll.ohTrigger(RecalcTrigger,Trigger1M)),NA())</f>
        <v>1.5949312502715036E-2</v>
      </c>
      <c r="K2853" s="44">
        <f>IFERROR(_xll.qlIndexFixing(Index3M,H2853,TRUE,_xll.ohTrigger(RecalcTrigger,Trigger3M)),NA())</f>
        <v>1.6483631491081681E-2</v>
      </c>
      <c r="L2853" s="44">
        <f>IFERROR(_xll.qlIndexFixing(Index6M,$H2853,TRUE,_xll.ohTrigger(RecalcTrigger,Trigger6M)),NA())</f>
        <v>1.6603282283544265E-2</v>
      </c>
      <c r="M2853" s="178">
        <f>IFERROR(_xll.qlIndexFixing(Index1Y,$H2853,TRUE,_xll.ohTrigger(RecalcTrigger,Trigger1Y)),NA())</f>
        <v>1.6824831691234499E-2</v>
      </c>
      <c r="N2853" s="177">
        <f>IFERROR(_xll.qlIndexFixing(ONIndex1M,I2853,TRUE,_xll.ohTrigger(RecalcTrigger,Trigger1M)),NA())</f>
        <v>1.5926813037344667E-2</v>
      </c>
      <c r="O2853" s="44">
        <f>IFERROR(_xll.qlIndexFixing(ONIndex3M,I2853,TRUE,_xll.ohTrigger(RecalcTrigger,Trigger3M)),NA())</f>
        <v>1.6420462970306859E-2</v>
      </c>
      <c r="P2853" s="44">
        <f>IFERROR(_xll.qlIndexFixing(ONIndex6M,I2853,TRUE,_xll.ohTrigger(RecalcTrigger,Trigger6M)),NA())</f>
        <v>1.6473193731713076E-2</v>
      </c>
      <c r="Q2853" s="178">
        <f>IFERROR(_xll.qlIndexFixing(ONIndex1Y,I2853,TRUE,_xll.ohTrigger(RecalcTrigger,Trigger1Y)),NA())</f>
        <v>1.6559738798993529E-2</v>
      </c>
    </row>
    <row r="2854" spans="2:17" x14ac:dyDescent="0.2">
      <c r="B2854" s="39" t="s">
        <v>42</v>
      </c>
      <c r="D2854" s="42">
        <f>_xll.qlCalendarAdvance(Calendar,$D2853,B2854,"f",FALSE)</f>
        <v>59413</v>
      </c>
      <c r="E2854" s="172">
        <f>_xll.qlInterestRateIndexValueDate(IndexON,D2854)</f>
        <v>59413</v>
      </c>
      <c r="F2854" s="188">
        <f>IFERROR(_xll.qlIndexFixing(IndexON,D2854,TRUE,_xll.ohTrigger(RecalcTrigger,TriggerON)),NA())</f>
        <v>1.5721022929050532E-2</v>
      </c>
      <c r="H2854" s="42">
        <f>_xll.qlCalendarAdvance(Calendar,$H2853,B2854,"f",FALSE)</f>
        <v>59413</v>
      </c>
      <c r="I2854" s="172">
        <f>_xll.qlInterestRateIndexValueDate(Index1M,$H2854)</f>
        <v>59413</v>
      </c>
      <c r="J2854" s="177">
        <f>IFERROR(_xll.qlIndexFixing(Index1M,$H2854,TRUE,_xll.ohTrigger(RecalcTrigger,Trigger1M)),NA())</f>
        <v>1.5952194330675851E-2</v>
      </c>
      <c r="K2854" s="44">
        <f>IFERROR(_xll.qlIndexFixing(Index3M,H2854,TRUE,_xll.ohTrigger(RecalcTrigger,Trigger3M)),NA())</f>
        <v>1.6488223650130696E-2</v>
      </c>
      <c r="L2854" s="44">
        <f>IFERROR(_xll.qlIndexFixing(Index6M,$H2854,TRUE,_xll.ohTrigger(RecalcTrigger,Trigger6M)),NA())</f>
        <v>1.6606657698552005E-2</v>
      </c>
      <c r="M2854" s="178">
        <f>IFERROR(_xll.qlIndexFixing(Index1Y,$H2854,TRUE,_xll.ohTrigger(RecalcTrigger,Trigger1Y)),NA())</f>
        <v>1.6829936659613853E-2</v>
      </c>
      <c r="N2854" s="177">
        <f>IFERROR(_xll.qlIndexFixing(ONIndex1M,I2854,TRUE,_xll.ohTrigger(RecalcTrigger,Trigger1M)),NA())</f>
        <v>1.5931758132008422E-2</v>
      </c>
      <c r="O2854" s="44">
        <f>IFERROR(_xll.qlIndexFixing(ONIndex3M,I2854,TRUE,_xll.ohTrigger(RecalcTrigger,Trigger3M)),NA())</f>
        <v>1.6424909187344738E-2</v>
      </c>
      <c r="P2854" s="44">
        <f>IFERROR(_xll.qlIndexFixing(ONIndex6M,I2854,TRUE,_xll.ohTrigger(RecalcTrigger,Trigger6M)),NA())</f>
        <v>1.6477719391531087E-2</v>
      </c>
      <c r="Q2854" s="178">
        <f>IFERROR(_xll.qlIndexFixing(ONIndex1Y,I2854,TRUE,_xll.ohTrigger(RecalcTrigger,Trigger1Y)),NA())</f>
        <v>1.6564208915688106E-2</v>
      </c>
    </row>
    <row r="2855" spans="2:17" x14ac:dyDescent="0.2">
      <c r="B2855" s="39" t="s">
        <v>42</v>
      </c>
      <c r="D2855" s="42">
        <f>_xll.qlCalendarAdvance(Calendar,$D2854,B2855,"f",FALSE)</f>
        <v>59420</v>
      </c>
      <c r="E2855" s="172">
        <f>_xll.qlInterestRateIndexValueDate(IndexON,D2855)</f>
        <v>59420</v>
      </c>
      <c r="F2855" s="188">
        <f>IFERROR(_xll.qlIndexFixing(IndexON,D2855,TRUE,_xll.ohTrigger(RecalcTrigger,TriggerON)),NA())</f>
        <v>1.572560695215941E-2</v>
      </c>
      <c r="H2855" s="42">
        <f>_xll.qlCalendarAdvance(Calendar,$H2854,B2855,"f",FALSE)</f>
        <v>59420</v>
      </c>
      <c r="I2855" s="172">
        <f>_xll.qlInterestRateIndexValueDate(Index1M,$H2855)</f>
        <v>59420</v>
      </c>
      <c r="J2855" s="177">
        <f>IFERROR(_xll.qlIndexFixing(Index1M,$H2855,TRUE,_xll.ohTrigger(RecalcTrigger,Trigger1M)),NA())</f>
        <v>1.5957217625828839E-2</v>
      </c>
      <c r="K2855" s="44">
        <f>IFERROR(_xll.qlIndexFixing(Index3M,H2855,TRUE,_xll.ohTrigger(RecalcTrigger,Trigger3M)),NA())</f>
        <v>1.6492130247484717E-2</v>
      </c>
      <c r="L2855" s="44">
        <f>IFERROR(_xll.qlIndexFixing(Index6M,$H2855,TRUE,_xll.ohTrigger(RecalcTrigger,Trigger6M)),NA())</f>
        <v>1.66107780604101E-2</v>
      </c>
      <c r="M2855" s="178">
        <f>IFERROR(_xll.qlIndexFixing(Index1Y,$H2855,TRUE,_xll.ohTrigger(RecalcTrigger,Trigger1Y)),NA())</f>
        <v>1.6835063185994814E-2</v>
      </c>
      <c r="N2855" s="177">
        <f>IFERROR(_xll.qlIndexFixing(ONIndex1M,I2855,TRUE,_xll.ohTrigger(RecalcTrigger,Trigger1M)),NA())</f>
        <v>1.5936726616709862E-2</v>
      </c>
      <c r="O2855" s="44">
        <f>IFERROR(_xll.qlIndexFixing(ONIndex3M,I2855,TRUE,_xll.ohTrigger(RecalcTrigger,Trigger3M)),NA())</f>
        <v>1.6429374965226673E-2</v>
      </c>
      <c r="P2855" s="44">
        <f>IFERROR(_xll.qlIndexFixing(ONIndex6M,I2855,TRUE,_xll.ohTrigger(RecalcTrigger,Trigger6M)),NA())</f>
        <v>1.6482265554437214E-2</v>
      </c>
      <c r="Q2855" s="178">
        <f>IFERROR(_xll.qlIndexFixing(ONIndex1Y,I2855,TRUE,_xll.ohTrigger(RecalcTrigger,Trigger1Y)),NA())</f>
        <v>1.656870020945167E-2</v>
      </c>
    </row>
    <row r="2856" spans="2:17" x14ac:dyDescent="0.2">
      <c r="B2856" s="39" t="s">
        <v>42</v>
      </c>
      <c r="D2856" s="42">
        <f>_xll.qlCalendarAdvance(Calendar,$D2855,B2856,"f",FALSE)</f>
        <v>59427</v>
      </c>
      <c r="E2856" s="172">
        <f>_xll.qlInterestRateIndexValueDate(IndexON,D2856)</f>
        <v>59427</v>
      </c>
      <c r="F2856" s="188">
        <f>IFERROR(_xll.qlIndexFixing(IndexON,D2856,TRUE,_xll.ohTrigger(RecalcTrigger,TriggerON)),NA())</f>
        <v>1.5730211526335802E-2</v>
      </c>
      <c r="H2856" s="42">
        <f>_xll.qlCalendarAdvance(Calendar,$H2855,B2856,"f",FALSE)</f>
        <v>59427</v>
      </c>
      <c r="I2856" s="172">
        <f>_xll.qlInterestRateIndexValueDate(Index1M,$H2856)</f>
        <v>59427</v>
      </c>
      <c r="J2856" s="177">
        <f>IFERROR(_xll.qlIndexFixing(Index1M,$H2856,TRUE,_xll.ohTrigger(RecalcTrigger,Trigger1M)),NA())</f>
        <v>1.596226434276804E-2</v>
      </c>
      <c r="K2856" s="44">
        <f>IFERROR(_xll.qlIndexFixing(Index3M,H2856,TRUE,_xll.ohTrigger(RecalcTrigger,Trigger3M)),NA())</f>
        <v>1.6496760087355542E-2</v>
      </c>
      <c r="L2856" s="44">
        <f>IFERROR(_xll.qlIndexFixing(Index6M,$H2856,TRUE,_xll.ohTrigger(RecalcTrigger,Trigger6M)),NA())</f>
        <v>1.6615647906136063E-2</v>
      </c>
      <c r="M2856" s="178">
        <f>IFERROR(_xll.qlIndexFixing(Index1Y,$H2856,TRUE,_xll.ohTrigger(RecalcTrigger,Trigger1Y)),NA())</f>
        <v>1.6840211270702676E-2</v>
      </c>
      <c r="N2856" s="177">
        <f>IFERROR(_xll.qlIndexFixing(ONIndex1M,I2856,TRUE,_xll.ohTrigger(RecalcTrigger,Trigger1M)),NA())</f>
        <v>1.5941718491530033E-2</v>
      </c>
      <c r="O2856" s="44">
        <f>IFERROR(_xll.qlIndexFixing(ONIndex3M,I2856,TRUE,_xll.ohTrigger(RecalcTrigger,Trigger3M)),NA())</f>
        <v>1.6433860303871617E-2</v>
      </c>
      <c r="P2856" s="44">
        <f>IFERROR(_xll.qlIndexFixing(ONIndex6M,I2856,TRUE,_xll.ohTrigger(RecalcTrigger,Trigger6M)),NA())</f>
        <v>1.648683221994518E-2</v>
      </c>
      <c r="Q2856" s="178">
        <f>IFERROR(_xll.qlIndexFixing(ONIndex1Y,I2856,TRUE,_xll.ohTrigger(RecalcTrigger,Trigger1Y)),NA())</f>
        <v>1.6573212679960037E-2</v>
      </c>
    </row>
    <row r="2857" spans="2:17" x14ac:dyDescent="0.2">
      <c r="B2857" s="39" t="s">
        <v>42</v>
      </c>
      <c r="D2857" s="42">
        <f>_xll.qlCalendarAdvance(Calendar,$D2856,B2857,"f",FALSE)</f>
        <v>59434</v>
      </c>
      <c r="E2857" s="172">
        <f>_xll.qlInterestRateIndexValueDate(IndexON,D2857)</f>
        <v>59434</v>
      </c>
      <c r="F2857" s="188">
        <f>IFERROR(_xll.qlIndexFixing(IndexON,D2857,TRUE,_xll.ohTrigger(RecalcTrigger,TriggerON)),NA())</f>
        <v>1.5734836651498663E-2</v>
      </c>
      <c r="H2857" s="42">
        <f>_xll.qlCalendarAdvance(Calendar,$H2856,B2857,"f",FALSE)</f>
        <v>59434</v>
      </c>
      <c r="I2857" s="172">
        <f>_xll.qlInterestRateIndexValueDate(Index1M,$H2857)</f>
        <v>59434</v>
      </c>
      <c r="J2857" s="177">
        <f>IFERROR(_xll.qlIndexFixing(Index1M,$H2857,TRUE,_xll.ohTrigger(RecalcTrigger,Trigger1M)),NA())</f>
        <v>1.596733448151777E-2</v>
      </c>
      <c r="K2857" s="44">
        <f>IFERROR(_xll.qlIndexFixing(Index3M,H2857,TRUE,_xll.ohTrigger(RecalcTrigger,Trigger3M)),NA())</f>
        <v>1.650140957285463E-2</v>
      </c>
      <c r="L2857" s="44">
        <f>IFERROR(_xll.qlIndexFixing(Index6M,$H2857,TRUE,_xll.ohTrigger(RecalcTrigger,Trigger6M)),NA())</f>
        <v>1.6620538434320334E-2</v>
      </c>
      <c r="M2857" s="178">
        <f>IFERROR(_xll.qlIndexFixing(Index1Y,$H2857,TRUE,_xll.ohTrigger(RecalcTrigger,Trigger1Y)),NA())</f>
        <v>1.6845380914065622E-2</v>
      </c>
      <c r="N2857" s="177">
        <f>IFERROR(_xll.qlIndexFixing(ONIndex1M,I2857,TRUE,_xll.ohTrigger(RecalcTrigger,Trigger1M)),NA())</f>
        <v>1.5946733756387887E-2</v>
      </c>
      <c r="O2857" s="44">
        <f>IFERROR(_xll.qlIndexFixing(ONIndex3M,I2857,TRUE,_xll.ohTrigger(RecalcTrigger,Trigger3M)),NA())</f>
        <v>1.6438365203198524E-2</v>
      </c>
      <c r="P2857" s="44">
        <f>IFERROR(_xll.qlIndexFixing(ONIndex6M,I2857,TRUE,_xll.ohTrigger(RecalcTrigger,Trigger6M)),NA())</f>
        <v>1.6491419388217077E-2</v>
      </c>
      <c r="Q2857" s="178">
        <f>IFERROR(_xll.qlIndexFixing(ONIndex1Y,I2857,TRUE,_xll.ohTrigger(RecalcTrigger,Trigger1Y)),NA())</f>
        <v>1.6577746327456344E-2</v>
      </c>
    </row>
    <row r="2858" spans="2:17" x14ac:dyDescent="0.2">
      <c r="B2858" s="39" t="s">
        <v>42</v>
      </c>
      <c r="D2858" s="42">
        <f>_xll.qlCalendarAdvance(Calendar,$D2857,B2858,"f",FALSE)</f>
        <v>59441</v>
      </c>
      <c r="E2858" s="172">
        <f>_xll.qlInterestRateIndexValueDate(IndexON,D2858)</f>
        <v>59441</v>
      </c>
      <c r="F2858" s="188">
        <f>IFERROR(_xll.qlIndexFixing(IndexON,D2858,TRUE,_xll.ohTrigger(RecalcTrigger,TriggerON)),NA())</f>
        <v>1.5739482327729037E-2</v>
      </c>
      <c r="H2858" s="42">
        <f>_xll.qlCalendarAdvance(Calendar,$H2857,B2858,"f",FALSE)</f>
        <v>59441</v>
      </c>
      <c r="I2858" s="172">
        <f>_xll.qlInterestRateIndexValueDate(Index1M,$H2858)</f>
        <v>59441</v>
      </c>
      <c r="J2858" s="177">
        <f>IFERROR(_xll.qlIndexFixing(Index1M,$H2858,TRUE,_xll.ohTrigger(RecalcTrigger,Trigger1M)),NA())</f>
        <v>1.5972428042110447E-2</v>
      </c>
      <c r="K2858" s="44">
        <f>IFERROR(_xll.qlIndexFixing(Index3M,H2858,TRUE,_xll.ohTrigger(RecalcTrigger,Trigger3M)),NA())</f>
        <v>1.6506078704049666E-2</v>
      </c>
      <c r="L2858" s="44">
        <f>IFERROR(_xll.qlIndexFixing(Index6M,$H2858,TRUE,_xll.ohTrigger(RecalcTrigger,Trigger6M)),NA())</f>
        <v>1.6625449645112925E-2</v>
      </c>
      <c r="M2858" s="178">
        <f>IFERROR(_xll.qlIndexFixing(Index1Y,$H2858,TRUE,_xll.ohTrigger(RecalcTrigger,Trigger1Y)),NA())</f>
        <v>1.6850572116411611E-2</v>
      </c>
      <c r="N2858" s="177">
        <f>IFERROR(_xll.qlIndexFixing(ONIndex1M,I2858,TRUE,_xll.ohTrigger(RecalcTrigger,Trigger1M)),NA())</f>
        <v>1.5951772411364473E-2</v>
      </c>
      <c r="O2858" s="44">
        <f>IFERROR(_xll.qlIndexFixing(ONIndex3M,I2858,TRUE,_xll.ohTrigger(RecalcTrigger,Trigger3M)),NA())</f>
        <v>1.6442889663369487E-2</v>
      </c>
      <c r="P2858" s="44">
        <f>IFERROR(_xll.qlIndexFixing(ONIndex6M,I2858,TRUE,_xll.ohTrigger(RecalcTrigger,Trigger6M)),NA())</f>
        <v>1.6496027059414997E-2</v>
      </c>
      <c r="Q2858" s="178">
        <f>IFERROR(_xll.qlIndexFixing(ONIndex1Y,I2858,TRUE,_xll.ohTrigger(RecalcTrigger,Trigger1Y)),NA())</f>
        <v>1.6582301151859546E-2</v>
      </c>
    </row>
    <row r="2859" spans="2:17" x14ac:dyDescent="0.2">
      <c r="B2859" s="39" t="s">
        <v>42</v>
      </c>
      <c r="D2859" s="42">
        <f>_xll.qlCalendarAdvance(Calendar,$D2858,B2859,"f",FALSE)</f>
        <v>59448</v>
      </c>
      <c r="E2859" s="172">
        <f>_xll.qlInterestRateIndexValueDate(IndexON,D2859)</f>
        <v>59448</v>
      </c>
      <c r="F2859" s="188">
        <f>IFERROR(_xll.qlIndexFixing(IndexON,D2859,TRUE,_xll.ohTrigger(RecalcTrigger,TriggerON)),NA())</f>
        <v>1.5744148555026927E-2</v>
      </c>
      <c r="H2859" s="42">
        <f>_xll.qlCalendarAdvance(Calendar,$H2858,B2859,"f",FALSE)</f>
        <v>59448</v>
      </c>
      <c r="I2859" s="172">
        <f>_xll.qlInterestRateIndexValueDate(Index1M,$H2859)</f>
        <v>59448</v>
      </c>
      <c r="J2859" s="177">
        <f>IFERROR(_xll.qlIndexFixing(Index1M,$H2859,TRUE,_xll.ohTrigger(RecalcTrigger,Trigger1M)),NA())</f>
        <v>1.5979697167581682E-2</v>
      </c>
      <c r="K2859" s="44">
        <f>IFERROR(_xll.qlIndexFixing(Index3M,H2859,TRUE,_xll.ohTrigger(RecalcTrigger,Trigger3M)),NA())</f>
        <v>1.6511479143353078E-2</v>
      </c>
      <c r="L2859" s="44">
        <f>IFERROR(_xll.qlIndexFixing(Index6M,$H2859,TRUE,_xll.ohTrigger(RecalcTrigger,Trigger6M)),NA())</f>
        <v>1.6631118836048734E-2</v>
      </c>
      <c r="M2859" s="178">
        <f>IFERROR(_xll.qlIndexFixing(Index1Y,$H2859,TRUE,_xll.ohTrigger(RecalcTrigger,Trigger1Y)),NA())</f>
        <v>1.6855784878070157E-2</v>
      </c>
      <c r="N2859" s="177">
        <f>IFERROR(_xll.qlIndexFixing(ONIndex1M,I2859,TRUE,_xll.ohTrigger(RecalcTrigger,Trigger1M)),NA())</f>
        <v>1.5956834456702929E-2</v>
      </c>
      <c r="O2859" s="44">
        <f>IFERROR(_xll.qlIndexFixing(ONIndex3M,I2859,TRUE,_xll.ohTrigger(RecalcTrigger,Trigger3M)),NA())</f>
        <v>1.6447433684303459E-2</v>
      </c>
      <c r="P2859" s="44">
        <f>IFERROR(_xll.qlIndexFixing(ONIndex6M,I2859,TRUE,_xll.ohTrigger(RecalcTrigger,Trigger6M)),NA())</f>
        <v>1.6500655233457895E-2</v>
      </c>
      <c r="Q2859" s="178">
        <f>IFERROR(_xll.qlIndexFixing(ONIndex1Y,I2859,TRUE,_xll.ohTrigger(RecalcTrigger,Trigger1Y)),NA())</f>
        <v>1.6586877153088597E-2</v>
      </c>
    </row>
    <row r="2860" spans="2:17" x14ac:dyDescent="0.2">
      <c r="B2860" s="39" t="s">
        <v>42</v>
      </c>
      <c r="D2860" s="42">
        <f>_xll.qlCalendarAdvance(Calendar,$D2859,B2860,"f",FALSE)</f>
        <v>59455</v>
      </c>
      <c r="E2860" s="172">
        <f>_xll.qlInterestRateIndexValueDate(IndexON,D2860)</f>
        <v>59455</v>
      </c>
      <c r="F2860" s="188">
        <f>IFERROR(_xll.qlIndexFixing(IndexON,D2860,TRUE,_xll.ohTrigger(RecalcTrigger,TriggerON)),NA())</f>
        <v>1.5748835333473377E-2</v>
      </c>
      <c r="H2860" s="42">
        <f>_xll.qlCalendarAdvance(Calendar,$H2859,B2860,"f",FALSE)</f>
        <v>59455</v>
      </c>
      <c r="I2860" s="172">
        <f>_xll.qlInterestRateIndexValueDate(Index1M,$H2860)</f>
        <v>59455</v>
      </c>
      <c r="J2860" s="177">
        <f>IFERROR(_xll.qlIndexFixing(Index1M,$H2860,TRUE,_xll.ohTrigger(RecalcTrigger,Trigger1M)),NA())</f>
        <v>1.5984843266398627E-2</v>
      </c>
      <c r="K2860" s="44">
        <f>IFERROR(_xll.qlIndexFixing(Index3M,H2860,TRUE,_xll.ohTrigger(RecalcTrigger,Trigger3M)),NA())</f>
        <v>1.6516189182075952E-2</v>
      </c>
      <c r="L2860" s="44">
        <f>IFERROR(_xll.qlIndexFixing(Index6M,$H2860,TRUE,_xll.ohTrigger(RecalcTrigger,Trigger6M)),NA())</f>
        <v>1.6636073114716272E-2</v>
      </c>
      <c r="M2860" s="178">
        <f>IFERROR(_xll.qlIndexFixing(Index1Y,$H2860,TRUE,_xll.ohTrigger(RecalcTrigger,Trigger1Y)),NA())</f>
        <v>1.6861019199373217E-2</v>
      </c>
      <c r="N2860" s="177">
        <f>IFERROR(_xll.qlIndexFixing(ONIndex1M,I2860,TRUE,_xll.ohTrigger(RecalcTrigger,Trigger1M)),NA())</f>
        <v>1.5961919891916976E-2</v>
      </c>
      <c r="O2860" s="44">
        <f>IFERROR(_xll.qlIndexFixing(ONIndex3M,I2860,TRUE,_xll.ohTrigger(RecalcTrigger,Trigger3M)),NA())</f>
        <v>1.645199726600044E-2</v>
      </c>
      <c r="P2860" s="44">
        <f>IFERROR(_xll.qlIndexFixing(ONIndex6M,I2860,TRUE,_xll.ohTrigger(RecalcTrigger,Trigger6M)),NA())</f>
        <v>1.6505303910183677E-2</v>
      </c>
      <c r="Q2860" s="178">
        <f>IFERROR(_xll.qlIndexFixing(ONIndex1Y,I2860,TRUE,_xll.ohTrigger(RecalcTrigger,Trigger1Y)),NA())</f>
        <v>1.6591474331224543E-2</v>
      </c>
    </row>
    <row r="2861" spans="2:17" x14ac:dyDescent="0.2">
      <c r="B2861" s="39" t="s">
        <v>42</v>
      </c>
      <c r="D2861" s="42">
        <f>_xll.qlCalendarAdvance(Calendar,$D2860,B2861,"f",FALSE)</f>
        <v>59462</v>
      </c>
      <c r="E2861" s="172">
        <f>_xll.qlInterestRateIndexValueDate(IndexON,D2861)</f>
        <v>59462</v>
      </c>
      <c r="F2861" s="188">
        <f>IFERROR(_xll.qlIndexFixing(IndexON,D2861,TRUE,_xll.ohTrigger(RecalcTrigger,TriggerON)),NA())</f>
        <v>1.5753542662825248E-2</v>
      </c>
      <c r="H2861" s="42">
        <f>_xll.qlCalendarAdvance(Calendar,$H2860,B2861,"f",FALSE)</f>
        <v>59462</v>
      </c>
      <c r="I2861" s="172">
        <f>_xll.qlInterestRateIndexValueDate(Index1M,$H2861)</f>
        <v>59462</v>
      </c>
      <c r="J2861" s="177">
        <f>IFERROR(_xll.qlIndexFixing(Index1M,$H2861,TRUE,_xll.ohTrigger(RecalcTrigger,Trigger1M)),NA())</f>
        <v>1.5990012790442074E-2</v>
      </c>
      <c r="K2861" s="44">
        <f>IFERROR(_xll.qlIndexFixing(Index3M,H2861,TRUE,_xll.ohTrigger(RecalcTrigger,Trigger3M)),NA())</f>
        <v>1.6520918867652366E-2</v>
      </c>
      <c r="L2861" s="44">
        <f>IFERROR(_xll.qlIndexFixing(Index6M,$H2861,TRUE,_xll.ohTrigger(RecalcTrigger,Trigger6M)),NA())</f>
        <v>1.6641048077459406E-2</v>
      </c>
      <c r="M2861" s="178">
        <f>IFERROR(_xll.qlIndexFixing(Index1Y,$H2861,TRUE,_xll.ohTrigger(RecalcTrigger,Trigger1Y)),NA())</f>
        <v>1.686627508065297E-2</v>
      </c>
      <c r="N2861" s="177">
        <f>IFERROR(_xll.qlIndexFixing(ONIndex1M,I2861,TRUE,_xll.ohTrigger(RecalcTrigger,Trigger1M)),NA())</f>
        <v>1.59670287173308E-2</v>
      </c>
      <c r="O2861" s="44">
        <f>IFERROR(_xll.qlIndexFixing(ONIndex3M,I2861,TRUE,_xll.ohTrigger(RecalcTrigger,Trigger3M)),NA())</f>
        <v>1.6456580408460431E-2</v>
      </c>
      <c r="P2861" s="44">
        <f>IFERROR(_xll.qlIndexFixing(ONIndex6M,I2861,TRUE,_xll.ohTrigger(RecalcTrigger,Trigger6M)),NA())</f>
        <v>1.6509973089673391E-2</v>
      </c>
      <c r="Q2861" s="178">
        <f>IFERROR(_xll.qlIndexFixing(ONIndex1Y,I2861,TRUE,_xll.ohTrigger(RecalcTrigger,Trigger1Y)),NA())</f>
        <v>1.6596092686267383E-2</v>
      </c>
    </row>
    <row r="2862" spans="2:17" x14ac:dyDescent="0.2">
      <c r="B2862" s="39" t="s">
        <v>42</v>
      </c>
      <c r="D2862" s="42">
        <f>_xll.qlCalendarAdvance(Calendar,$D2861,B2862,"f",FALSE)</f>
        <v>59469</v>
      </c>
      <c r="E2862" s="172">
        <f>_xll.qlInterestRateIndexValueDate(IndexON,D2862)</f>
        <v>59469</v>
      </c>
      <c r="F2862" s="188">
        <f>IFERROR(_xll.qlIndexFixing(IndexON,D2862,TRUE,_xll.ohTrigger(RecalcTrigger,TriggerON)),NA())</f>
        <v>1.5758270543325681E-2</v>
      </c>
      <c r="H2862" s="42">
        <f>_xll.qlCalendarAdvance(Calendar,$H2861,B2862,"f",FALSE)</f>
        <v>59469</v>
      </c>
      <c r="I2862" s="172">
        <f>_xll.qlInterestRateIndexValueDate(Index1M,$H2862)</f>
        <v>59469</v>
      </c>
      <c r="J2862" s="177">
        <f>IFERROR(_xll.qlIndexFixing(Index1M,$H2862,TRUE,_xll.ohTrigger(RecalcTrigger,Trigger1M)),NA())</f>
        <v>1.5995205739756237E-2</v>
      </c>
      <c r="K2862" s="44">
        <f>IFERROR(_xll.qlIndexFixing(Index3M,H2862,TRUE,_xll.ohTrigger(RecalcTrigger,Trigger3M)),NA())</f>
        <v>1.6525668200153672E-2</v>
      </c>
      <c r="L2862" s="44">
        <f>IFERROR(_xll.qlIndexFixing(Index6M,$H2862,TRUE,_xll.ohTrigger(RecalcTrigger,Trigger6M)),NA())</f>
        <v>1.6646043724431764E-2</v>
      </c>
      <c r="M2862" s="178">
        <f>IFERROR(_xll.qlIndexFixing(Index1Y,$H2862,TRUE,_xll.ohTrigger(RecalcTrigger,Trigger1Y)),NA())</f>
        <v>1.6871552522244038E-2</v>
      </c>
      <c r="N2862" s="177">
        <f>IFERROR(_xll.qlIndexFixing(ONIndex1M,I2862,TRUE,_xll.ohTrigger(RecalcTrigger,Trigger1M)),NA())</f>
        <v>1.5972160932863355E-2</v>
      </c>
      <c r="O2862" s="44">
        <f>IFERROR(_xll.qlIndexFixing(ONIndex3M,I2862,TRUE,_xll.ohTrigger(RecalcTrigger,Trigger3M)),NA())</f>
        <v>1.6461183111683431E-2</v>
      </c>
      <c r="P2862" s="44">
        <f>IFERROR(_xll.qlIndexFixing(ONIndex6M,I2862,TRUE,_xll.ohTrigger(RecalcTrigger,Trigger6M)),NA())</f>
        <v>1.6514662772089128E-2</v>
      </c>
      <c r="Q2862" s="178">
        <f>IFERROR(_xll.qlIndexFixing(ONIndex1Y,I2862,TRUE,_xll.ohTrigger(RecalcTrigger,Trigger1Y)),NA())</f>
        <v>1.6600732218298164E-2</v>
      </c>
    </row>
    <row r="2863" spans="2:17" x14ac:dyDescent="0.2">
      <c r="B2863" s="39" t="s">
        <v>42</v>
      </c>
      <c r="D2863" s="42">
        <f>_xll.qlCalendarAdvance(Calendar,$D2862,B2863,"f",FALSE)</f>
        <v>59476</v>
      </c>
      <c r="E2863" s="172">
        <f>_xll.qlInterestRateIndexValueDate(IndexON,D2863)</f>
        <v>59476</v>
      </c>
      <c r="F2863" s="188">
        <f>IFERROR(_xll.qlIndexFixing(IndexON,D2863,TRUE,_xll.ohTrigger(RecalcTrigger,TriggerON)),NA())</f>
        <v>1.5763018974731535E-2</v>
      </c>
      <c r="H2863" s="42">
        <f>_xll.qlCalendarAdvance(Calendar,$H2862,B2863,"f",FALSE)</f>
        <v>59476</v>
      </c>
      <c r="I2863" s="172">
        <f>_xll.qlInterestRateIndexValueDate(Index1M,$H2863)</f>
        <v>59476</v>
      </c>
      <c r="J2863" s="177">
        <f>IFERROR(_xll.qlIndexFixing(Index1M,$H2863,TRUE,_xll.ohTrigger(RecalcTrigger,Trigger1M)),NA())</f>
        <v>1.5998247173750018E-2</v>
      </c>
      <c r="K2863" s="44">
        <f>IFERROR(_xll.qlIndexFixing(Index3M,H2863,TRUE,_xll.ohTrigger(RecalcTrigger,Trigger3M)),NA())</f>
        <v>1.6530437179649471E-2</v>
      </c>
      <c r="L2863" s="44">
        <f>IFERROR(_xll.qlIndexFixing(Index6M,$H2863,TRUE,_xll.ohTrigger(RecalcTrigger,Trigger6M)),NA())</f>
        <v>1.6650315943456957E-2</v>
      </c>
      <c r="M2863" s="178">
        <f>IFERROR(_xll.qlIndexFixing(Index1Y,$H2863,TRUE,_xll.ohTrigger(RecalcTrigger,Trigger1Y)),NA())</f>
        <v>1.6876851524481484E-2</v>
      </c>
      <c r="N2863" s="177">
        <f>IFERROR(_xll.qlIndexFixing(ONIndex1M,I2863,TRUE,_xll.ohTrigger(RecalcTrigger,Trigger1M)),NA())</f>
        <v>1.5977316538514641E-2</v>
      </c>
      <c r="O2863" s="44">
        <f>IFERROR(_xll.qlIndexFixing(ONIndex3M,I2863,TRUE,_xll.ohTrigger(RecalcTrigger,Trigger3M)),NA())</f>
        <v>1.6465805375750486E-2</v>
      </c>
      <c r="P2863" s="44">
        <f>IFERROR(_xll.qlIndexFixing(ONIndex6M,I2863,TRUE,_xll.ohTrigger(RecalcTrigger,Trigger6M)),NA())</f>
        <v>1.6519372957349843E-2</v>
      </c>
      <c r="Q2863" s="178">
        <f>IFERROR(_xll.qlIndexFixing(ONIndex1Y,I2863,TRUE,_xll.ohTrigger(RecalcTrigger,Trigger1Y)),NA())</f>
        <v>1.6605392927073748E-2</v>
      </c>
    </row>
    <row r="2864" spans="2:17" x14ac:dyDescent="0.2">
      <c r="B2864" s="39" t="s">
        <v>42</v>
      </c>
      <c r="D2864" s="42">
        <f>_xll.qlCalendarAdvance(Calendar,$D2863,B2864,"f",FALSE)</f>
        <v>59483</v>
      </c>
      <c r="E2864" s="172">
        <f>_xll.qlInterestRateIndexValueDate(IndexON,D2864)</f>
        <v>59483</v>
      </c>
      <c r="F2864" s="188">
        <f>IFERROR(_xll.qlIndexFixing(IndexON,D2864,TRUE,_xll.ohTrigger(RecalcTrigger,TriggerON)),NA())</f>
        <v>1.576778795728595E-2</v>
      </c>
      <c r="H2864" s="42">
        <f>_xll.qlCalendarAdvance(Calendar,$H2863,B2864,"f",FALSE)</f>
        <v>59483</v>
      </c>
      <c r="I2864" s="172">
        <f>_xll.qlInterestRateIndexValueDate(Index1M,$H2864)</f>
        <v>59483</v>
      </c>
      <c r="J2864" s="177">
        <f>IFERROR(_xll.qlIndexFixing(Index1M,$H2864,TRUE,_xll.ohTrigger(RecalcTrigger,Trigger1M)),NA())</f>
        <v>1.6003481266019026E-2</v>
      </c>
      <c r="K2864" s="44">
        <f>IFERROR(_xll.qlIndexFixing(Index3M,H2864,TRUE,_xll.ohTrigger(RecalcTrigger,Trigger3M)),NA())</f>
        <v>1.6535225806210235E-2</v>
      </c>
      <c r="L2864" s="44">
        <f>IFERROR(_xll.qlIndexFixing(Index6M,$H2864,TRUE,_xll.ohTrigger(RecalcTrigger,Trigger6M)),NA())</f>
        <v>1.6655351253063822E-2</v>
      </c>
      <c r="M2864" s="178">
        <f>IFERROR(_xll.qlIndexFixing(Index1Y,$H2864,TRUE,_xll.ohTrigger(RecalcTrigger,Trigger1Y)),NA())</f>
        <v>1.688217208770193E-2</v>
      </c>
      <c r="N2864" s="177">
        <f>IFERROR(_xll.qlIndexFixing(ONIndex1M,I2864,TRUE,_xll.ohTrigger(RecalcTrigger,Trigger1M)),NA())</f>
        <v>1.5982495534284658E-2</v>
      </c>
      <c r="O2864" s="44">
        <f>IFERROR(_xll.qlIndexFixing(ONIndex3M,I2864,TRUE,_xll.ohTrigger(RecalcTrigger,Trigger3M)),NA())</f>
        <v>1.6470447200499505E-2</v>
      </c>
      <c r="P2864" s="44">
        <f>IFERROR(_xll.qlIndexFixing(ONIndex6M,I2864,TRUE,_xll.ohTrigger(RecalcTrigger,Trigger6M)),NA())</f>
        <v>1.6524103645212396E-2</v>
      </c>
      <c r="Q2864" s="178">
        <f>IFERROR(_xll.qlIndexFixing(ONIndex1Y,I2864,TRUE,_xll.ohTrigger(RecalcTrigger,Trigger1Y)),NA())</f>
        <v>1.6610074812837272E-2</v>
      </c>
    </row>
    <row r="2865" spans="2:17" x14ac:dyDescent="0.2">
      <c r="B2865" s="39" t="s">
        <v>42</v>
      </c>
      <c r="D2865" s="42">
        <f>_xll.qlCalendarAdvance(Calendar,$D2864,B2865,"f",FALSE)</f>
        <v>59490</v>
      </c>
      <c r="E2865" s="172">
        <f>_xll.qlInterestRateIndexValueDate(IndexON,D2865)</f>
        <v>59490</v>
      </c>
      <c r="F2865" s="188">
        <f>IFERROR(_xll.qlIndexFixing(IndexON,D2865,TRUE,_xll.ohTrigger(RecalcTrigger,TriggerON)),NA())</f>
        <v>1.577257749090788E-2</v>
      </c>
      <c r="H2865" s="42">
        <f>_xll.qlCalendarAdvance(Calendar,$H2864,B2865,"f",FALSE)</f>
        <v>59490</v>
      </c>
      <c r="I2865" s="172">
        <f>_xll.qlInterestRateIndexValueDate(Index1M,$H2865)</f>
        <v>59490</v>
      </c>
      <c r="J2865" s="177">
        <f>IFERROR(_xll.qlIndexFixing(Index1M,$H2865,TRUE,_xll.ohTrigger(RecalcTrigger,Trigger1M)),NA())</f>
        <v>1.6008738780341703E-2</v>
      </c>
      <c r="K2865" s="44">
        <f>IFERROR(_xll.qlIndexFixing(Index3M,H2865,TRUE,_xll.ohTrigger(RecalcTrigger,Trigger3M)),NA())</f>
        <v>1.6540034079907322E-2</v>
      </c>
      <c r="L2865" s="44">
        <f>IFERROR(_xll.qlIndexFixing(Index6M,$H2865,TRUE,_xll.ohTrigger(RecalcTrigger,Trigger6M)),NA())</f>
        <v>1.666040724634156E-2</v>
      </c>
      <c r="M2865" s="178">
        <f>IFERROR(_xll.qlIndexFixing(Index1Y,$H2865,TRUE,_xll.ohTrigger(RecalcTrigger,Trigger1Y)),NA())</f>
        <v>1.688751421224377E-2</v>
      </c>
      <c r="N2865" s="177">
        <f>IFERROR(_xll.qlIndexFixing(ONIndex1M,I2865,TRUE,_xll.ohTrigger(RecalcTrigger,Trigger1M)),NA())</f>
        <v>1.5987697920173405E-2</v>
      </c>
      <c r="O2865" s="44">
        <f>IFERROR(_xll.qlIndexFixing(ONIndex3M,I2865,TRUE,_xll.ohTrigger(RecalcTrigger,Trigger3M)),NA())</f>
        <v>1.6475108586092579E-2</v>
      </c>
      <c r="P2865" s="44">
        <f>IFERROR(_xll.qlIndexFixing(ONIndex6M,I2865,TRUE,_xll.ohTrigger(RecalcTrigger,Trigger6M)),NA())</f>
        <v>1.6528854836000972E-2</v>
      </c>
      <c r="Q2865" s="178">
        <f>IFERROR(_xll.qlIndexFixing(ONIndex1Y,I2865,TRUE,_xll.ohTrigger(RecalcTrigger,Trigger1Y)),NA())</f>
        <v>1.6614777875426645E-2</v>
      </c>
    </row>
    <row r="2866" spans="2:17" x14ac:dyDescent="0.2">
      <c r="B2866" s="39" t="s">
        <v>42</v>
      </c>
      <c r="D2866" s="42">
        <f>_xll.qlCalendarAdvance(Calendar,$D2865,B2866,"f",FALSE)</f>
        <v>59497</v>
      </c>
      <c r="E2866" s="172">
        <f>_xll.qlInterestRateIndexValueDate(IndexON,D2866)</f>
        <v>59497</v>
      </c>
      <c r="F2866" s="188">
        <f>IFERROR(_xll.qlIndexFixing(IndexON,D2866,TRUE,_xll.ohTrigger(RecalcTrigger,TriggerON)),NA())</f>
        <v>1.5777387575597324E-2</v>
      </c>
      <c r="H2866" s="42">
        <f>_xll.qlCalendarAdvance(Calendar,$H2865,B2866,"f",FALSE)</f>
        <v>59497</v>
      </c>
      <c r="I2866" s="172">
        <f>_xll.qlInterestRateIndexValueDate(Index1M,$H2866)</f>
        <v>59497</v>
      </c>
      <c r="J2866" s="177">
        <f>IFERROR(_xll.qlIndexFixing(Index1M,$H2866,TRUE,_xll.ohTrigger(RecalcTrigger,Trigger1M)),NA())</f>
        <v>1.6014019716742361E-2</v>
      </c>
      <c r="K2866" s="44">
        <f>IFERROR(_xll.qlIndexFixing(Index3M,H2866,TRUE,_xll.ohTrigger(RecalcTrigger,Trigger3M)),NA())</f>
        <v>1.6544862000811202E-2</v>
      </c>
      <c r="L2866" s="44">
        <f>IFERROR(_xll.qlIndexFixing(Index6M,$H2866,TRUE,_xll.ohTrigger(RecalcTrigger,Trigger6M)),NA())</f>
        <v>1.6665483923442855E-2</v>
      </c>
      <c r="M2866" s="178">
        <f>IFERROR(_xll.qlIndexFixing(Index1Y,$H2866,TRUE,_xll.ohTrigger(RecalcTrigger,Trigger1Y)),NA())</f>
        <v>1.689287789844629E-2</v>
      </c>
      <c r="N2866" s="177">
        <f>IFERROR(_xll.qlIndexFixing(ONIndex1M,I2866,TRUE,_xll.ohTrigger(RecalcTrigger,Trigger1M)),NA())</f>
        <v>1.5992923696261929E-2</v>
      </c>
      <c r="O2866" s="44">
        <f>IFERROR(_xll.qlIndexFixing(ONIndex3M,I2866,TRUE,_xll.ohTrigger(RecalcTrigger,Trigger3M)),NA())</f>
        <v>1.6479789532448663E-2</v>
      </c>
      <c r="P2866" s="44">
        <f>IFERROR(_xll.qlIndexFixing(ONIndex6M,I2866,TRUE,_xll.ohTrigger(RecalcTrigger,Trigger6M)),NA())</f>
        <v>1.6533626529715573E-2</v>
      </c>
      <c r="Q2866" s="178">
        <f>IFERROR(_xll.qlIndexFixing(ONIndex1Y,I2866,TRUE,_xll.ohTrigger(RecalcTrigger,Trigger1Y)),NA())</f>
        <v>1.6619502115085005E-2</v>
      </c>
    </row>
    <row r="2867" spans="2:17" x14ac:dyDescent="0.2">
      <c r="B2867" s="39" t="s">
        <v>42</v>
      </c>
      <c r="D2867" s="42">
        <f>_xll.qlCalendarAdvance(Calendar,$D2866,B2867,"f",FALSE)</f>
        <v>59504</v>
      </c>
      <c r="E2867" s="172">
        <f>_xll.qlInterestRateIndexValueDate(IndexON,D2867)</f>
        <v>59504</v>
      </c>
      <c r="F2867" s="188">
        <f>IFERROR(_xll.qlIndexFixing(IndexON,D2867,TRUE,_xll.ohTrigger(RecalcTrigger,TriggerON)),NA())</f>
        <v>1.5782218211354282E-2</v>
      </c>
      <c r="H2867" s="42">
        <f>_xll.qlCalendarAdvance(Calendar,$H2866,B2867,"f",FALSE)</f>
        <v>59504</v>
      </c>
      <c r="I2867" s="172">
        <f>_xll.qlInterestRateIndexValueDate(Index1M,$H2867)</f>
        <v>59504</v>
      </c>
      <c r="J2867" s="177">
        <f>IFERROR(_xll.qlIndexFixing(Index1M,$H2867,TRUE,_xll.ohTrigger(RecalcTrigger,Trigger1M)),NA())</f>
        <v>1.6019324075258821E-2</v>
      </c>
      <c r="K2867" s="44">
        <f>IFERROR(_xll.qlIndexFixing(Index3M,H2867,TRUE,_xll.ohTrigger(RecalcTrigger,Trigger3M)),NA())</f>
        <v>1.6548984952476309E-2</v>
      </c>
      <c r="L2867" s="44">
        <f>IFERROR(_xll.qlIndexFixing(Index6M,$H2867,TRUE,_xll.ohTrigger(RecalcTrigger,Trigger6M)),NA())</f>
        <v>1.6670581284523093E-2</v>
      </c>
      <c r="M2867" s="178">
        <f>IFERROR(_xll.qlIndexFixing(Index1Y,$H2867,TRUE,_xll.ohTrigger(RecalcTrigger,Trigger1Y)),NA())</f>
        <v>1.689826314665055E-2</v>
      </c>
      <c r="N2867" s="177">
        <f>IFERROR(_xll.qlIndexFixing(ONIndex1M,I2867,TRUE,_xll.ohTrigger(RecalcTrigger,Trigger1M)),NA())</f>
        <v>1.5998172862388138E-2</v>
      </c>
      <c r="O2867" s="44">
        <f>IFERROR(_xll.qlIndexFixing(ONIndex3M,I2867,TRUE,_xll.ohTrigger(RecalcTrigger,Trigger3M)),NA())</f>
        <v>1.6484490039567756E-2</v>
      </c>
      <c r="P2867" s="44">
        <f>IFERROR(_xll.qlIndexFixing(ONIndex6M,I2867,TRUE,_xll.ohTrigger(RecalcTrigger,Trigger6M)),NA())</f>
        <v>1.6538418726113058E-2</v>
      </c>
      <c r="Q2867" s="178">
        <f>IFERROR(_xll.qlIndexFixing(ONIndex1Y,I2867,TRUE,_xll.ohTrigger(RecalcTrigger,Trigger1Y)),NA())</f>
        <v>1.6624247531407121E-2</v>
      </c>
    </row>
    <row r="2868" spans="2:17" x14ac:dyDescent="0.2">
      <c r="B2868" s="39" t="s">
        <v>42</v>
      </c>
      <c r="D2868" s="42">
        <f>_xll.qlCalendarAdvance(Calendar,$D2867,B2868,"f",FALSE)</f>
        <v>59511</v>
      </c>
      <c r="E2868" s="172">
        <f>_xll.qlInterestRateIndexValueDate(IndexON,D2868)</f>
        <v>59511</v>
      </c>
      <c r="F2868" s="188">
        <f>IFERROR(_xll.qlIndexFixing(IndexON,D2868,TRUE,_xll.ohTrigger(RecalcTrigger,TriggerON)),NA())</f>
        <v>1.5787069398097708E-2</v>
      </c>
      <c r="H2868" s="42">
        <f>_xll.qlCalendarAdvance(Calendar,$H2867,B2868,"f",FALSE)</f>
        <v>59511</v>
      </c>
      <c r="I2868" s="172">
        <f>_xll.qlInterestRateIndexValueDate(Index1M,$H2868)</f>
        <v>59511</v>
      </c>
      <c r="J2868" s="177">
        <f>IFERROR(_xll.qlIndexFixing(Index1M,$H2868,TRUE,_xll.ohTrigger(RecalcTrigger,Trigger1M)),NA())</f>
        <v>1.6026855368013418E-2</v>
      </c>
      <c r="K2868" s="44">
        <f>IFERROR(_xll.qlIndexFixing(Index3M,H2868,TRUE,_xll.ohTrigger(RecalcTrigger,Trigger3M)),NA())</f>
        <v>1.6553124481090968E-2</v>
      </c>
      <c r="L2868" s="44">
        <f>IFERROR(_xll.qlIndexFixing(Index6M,$H2868,TRUE,_xll.ohTrigger(RecalcTrigger,Trigger6M)),NA())</f>
        <v>1.6676451983685697E-2</v>
      </c>
      <c r="M2868" s="178">
        <f>IFERROR(_xll.qlIndexFixing(Index1Y,$H2868,TRUE,_xll.ohTrigger(RecalcTrigger,Trigger1Y)),NA())</f>
        <v>1.6903669957198941E-2</v>
      </c>
      <c r="N2868" s="177">
        <f>IFERROR(_xll.qlIndexFixing(ONIndex1M,I2868,TRUE,_xll.ohTrigger(RecalcTrigger,Trigger1M)),NA())</f>
        <v>1.6003445418633078E-2</v>
      </c>
      <c r="O2868" s="44">
        <f>IFERROR(_xll.qlIndexFixing(ONIndex3M,I2868,TRUE,_xll.ohTrigger(RecalcTrigger,Trigger3M)),NA())</f>
        <v>1.6489210107449859E-2</v>
      </c>
      <c r="P2868" s="44">
        <f>IFERROR(_xll.qlIndexFixing(ONIndex6M,I2868,TRUE,_xll.ohTrigger(RecalcTrigger,Trigger6M)),NA())</f>
        <v>1.6543231425274474E-2</v>
      </c>
      <c r="Q2868" s="178">
        <f>IFERROR(_xll.qlIndexFixing(ONIndex1Y,I2868,TRUE,_xll.ohTrigger(RecalcTrigger,Trigger1Y)),NA())</f>
        <v>1.6629014124717179E-2</v>
      </c>
    </row>
    <row r="2869" spans="2:17" x14ac:dyDescent="0.2">
      <c r="B2869" s="39" t="s">
        <v>42</v>
      </c>
      <c r="D2869" s="42">
        <f>_xll.qlCalendarAdvance(Calendar,$D2868,B2869,"f",FALSE)</f>
        <v>59518</v>
      </c>
      <c r="E2869" s="172">
        <f>_xll.qlInterestRateIndexValueDate(IndexON,D2869)</f>
        <v>59518</v>
      </c>
      <c r="F2869" s="188">
        <f>IFERROR(_xll.qlIndexFixing(IndexON,D2869,TRUE,_xll.ohTrigger(RecalcTrigger,TriggerON)),NA())</f>
        <v>1.5791941135908649E-2</v>
      </c>
      <c r="H2869" s="42">
        <f>_xll.qlCalendarAdvance(Calendar,$H2868,B2869,"f",FALSE)</f>
        <v>59518</v>
      </c>
      <c r="I2869" s="172">
        <f>_xll.qlInterestRateIndexValueDate(Index1M,$H2869)</f>
        <v>59518</v>
      </c>
      <c r="J2869" s="177">
        <f>IFERROR(_xll.qlIndexFixing(Index1M,$H2869,TRUE,_xll.ohTrigger(RecalcTrigger,Trigger1M)),NA())</f>
        <v>1.6032212295104254E-2</v>
      </c>
      <c r="K2869" s="44">
        <f>IFERROR(_xll.qlIndexFixing(Index3M,H2869,TRUE,_xll.ohTrigger(RecalcTrigger,Trigger3M)),NA())</f>
        <v>1.6558008095122225E-2</v>
      </c>
      <c r="L2869" s="44">
        <f>IFERROR(_xll.qlIndexFixing(Index6M,$H2869,TRUE,_xll.ohTrigger(RecalcTrigger,Trigger6M)),NA())</f>
        <v>1.6681592424582579E-2</v>
      </c>
      <c r="M2869" s="178">
        <f>IFERROR(_xll.qlIndexFixing(Index1Y,$H2869,TRUE,_xll.ohTrigger(RecalcTrigger,Trigger1Y)),NA())</f>
        <v>1.6909098330434746E-2</v>
      </c>
      <c r="N2869" s="177">
        <f>IFERROR(_xll.qlIndexFixing(ONIndex1M,I2869,TRUE,_xll.ohTrigger(RecalcTrigger,Trigger1M)),NA())</f>
        <v>1.6008741365158841E-2</v>
      </c>
      <c r="O2869" s="44">
        <f>IFERROR(_xll.qlIndexFixing(ONIndex3M,I2869,TRUE,_xll.ohTrigger(RecalcTrigger,Trigger3M)),NA())</f>
        <v>1.6493949736257063E-2</v>
      </c>
      <c r="P2869" s="44">
        <f>IFERROR(_xll.qlIndexFixing(ONIndex6M,I2869,TRUE,_xll.ohTrigger(RecalcTrigger,Trigger6M)),NA())</f>
        <v>1.6548064627361914E-2</v>
      </c>
      <c r="Q2869" s="178">
        <f>IFERROR(_xll.qlIndexFixing(ONIndex1Y,I2869,TRUE,_xll.ohTrigger(RecalcTrigger,Trigger1Y)),NA())</f>
        <v>1.6633801895015177E-2</v>
      </c>
    </row>
    <row r="2870" spans="2:17" x14ac:dyDescent="0.2">
      <c r="B2870" s="39" t="s">
        <v>42</v>
      </c>
      <c r="D2870" s="42">
        <f>_xll.qlCalendarAdvance(Calendar,$D2869,B2870,"f",FALSE)</f>
        <v>59525</v>
      </c>
      <c r="E2870" s="172">
        <f>_xll.qlInterestRateIndexValueDate(IndexON,D2870)</f>
        <v>59525</v>
      </c>
      <c r="F2870" s="188">
        <f>IFERROR(_xll.qlIndexFixing(IndexON,D2870,TRUE,_xll.ohTrigger(RecalcTrigger,TriggerON)),NA())</f>
        <v>1.5796833424868151E-2</v>
      </c>
      <c r="H2870" s="42">
        <f>_xll.qlCalendarAdvance(Calendar,$H2869,B2870,"f",FALSE)</f>
        <v>59525</v>
      </c>
      <c r="I2870" s="172">
        <f>_xll.qlInterestRateIndexValueDate(Index1M,$H2870)</f>
        <v>59525</v>
      </c>
      <c r="J2870" s="177">
        <f>IFERROR(_xll.qlIndexFixing(Index1M,$H2870,TRUE,_xll.ohTrigger(RecalcTrigger,Trigger1M)),NA())</f>
        <v>1.6037592647721227E-2</v>
      </c>
      <c r="K2870" s="44">
        <f>IFERROR(_xll.qlIndexFixing(Index3M,H2870,TRUE,_xll.ohTrigger(RecalcTrigger,Trigger3M)),NA())</f>
        <v>1.6562911354728725E-2</v>
      </c>
      <c r="L2870" s="44">
        <f>IFERROR(_xll.qlIndexFixing(Index6M,$H2870,TRUE,_xll.ohTrigger(RecalcTrigger,Trigger6M)),NA())</f>
        <v>1.6686753550951991E-2</v>
      </c>
      <c r="M2870" s="178">
        <f>IFERROR(_xll.qlIndexFixing(Index1Y,$H2870,TRUE,_xll.ohTrigger(RecalcTrigger,Trigger1Y)),NA())</f>
        <v>1.6914548266703244E-2</v>
      </c>
      <c r="N2870" s="177">
        <f>IFERROR(_xll.qlIndexFixing(ONIndex1M,I2870,TRUE,_xll.ohTrigger(RecalcTrigger,Trigger1M)),NA())</f>
        <v>1.6014060701641242E-2</v>
      </c>
      <c r="O2870" s="44">
        <f>IFERROR(_xll.qlIndexFixing(ONIndex3M,I2870,TRUE,_xll.ohTrigger(RecalcTrigger,Trigger3M)),NA())</f>
        <v>1.6498708925665184E-2</v>
      </c>
      <c r="P2870" s="44">
        <f>IFERROR(_xll.qlIndexFixing(ONIndex6M,I2870,TRUE,_xll.ohTrigger(RecalcTrigger,Trigger6M)),NA())</f>
        <v>1.6552918332294331E-2</v>
      </c>
      <c r="Q2870" s="178">
        <f>IFERROR(_xll.qlIndexFixing(ONIndex1Y,I2870,TRUE,_xll.ohTrigger(RecalcTrigger,Trigger1Y)),NA())</f>
        <v>1.663861084222007E-2</v>
      </c>
    </row>
    <row r="2871" spans="2:17" x14ac:dyDescent="0.2">
      <c r="B2871" s="39" t="s">
        <v>42</v>
      </c>
      <c r="D2871" s="42">
        <f>_xll.qlCalendarAdvance(Calendar,$D2870,B2871,"f",FALSE)</f>
        <v>59532</v>
      </c>
      <c r="E2871" s="172">
        <f>_xll.qlInterestRateIndexValueDate(IndexON,D2871)</f>
        <v>59532</v>
      </c>
      <c r="F2871" s="188">
        <f>IFERROR(_xll.qlIndexFixing(IndexON,D2871,TRUE,_xll.ohTrigger(RecalcTrigger,TriggerON)),NA())</f>
        <v>1.580174626481412E-2</v>
      </c>
      <c r="H2871" s="42">
        <f>_xll.qlCalendarAdvance(Calendar,$H2870,B2871,"f",FALSE)</f>
        <v>59532</v>
      </c>
      <c r="I2871" s="172">
        <f>_xll.qlInterestRateIndexValueDate(Index1M,$H2871)</f>
        <v>59532</v>
      </c>
      <c r="J2871" s="177">
        <f>IFERROR(_xll.qlIndexFixing(Index1M,$H2871,TRUE,_xll.ohTrigger(RecalcTrigger,Trigger1M)),NA())</f>
        <v>1.6042996425908534E-2</v>
      </c>
      <c r="K2871" s="44">
        <f>IFERROR(_xll.qlIndexFixing(Index3M,H2871,TRUE,_xll.ohTrigger(RecalcTrigger,Trigger3M)),NA())</f>
        <v>1.65678342599807E-2</v>
      </c>
      <c r="L2871" s="44">
        <f>IFERROR(_xll.qlIndexFixing(Index6M,$H2871,TRUE,_xll.ohTrigger(RecalcTrigger,Trigger6M)),NA())</f>
        <v>1.6691935362952017E-2</v>
      </c>
      <c r="M2871" s="178">
        <f>IFERROR(_xll.qlIndexFixing(Index1Y,$H2871,TRUE,_xll.ohTrigger(RecalcTrigger,Trigger1Y)),NA())</f>
        <v>1.6920019766350824E-2</v>
      </c>
      <c r="N2871" s="177">
        <f>IFERROR(_xll.qlIndexFixing(ONIndex1M,I2871,TRUE,_xll.ohTrigger(RecalcTrigger,Trigger1M)),NA())</f>
        <v>1.601940342832342E-2</v>
      </c>
      <c r="O2871" s="44">
        <f>IFERROR(_xll.qlIndexFixing(ONIndex3M,I2871,TRUE,_xll.ohTrigger(RecalcTrigger,Trigger3M)),NA())</f>
        <v>1.6503487675917361E-2</v>
      </c>
      <c r="P2871" s="44">
        <f>IFERROR(_xll.qlIndexFixing(ONIndex6M,I2871,TRUE,_xll.ohTrigger(RecalcTrigger,Trigger6M)),NA())</f>
        <v>1.6557792539909633E-2</v>
      </c>
      <c r="Q2871" s="178">
        <f>IFERROR(_xll.qlIndexFixing(ONIndex1Y,I2871,TRUE,_xll.ohTrigger(RecalcTrigger,Trigger1Y)),NA())</f>
        <v>1.6643440966250811E-2</v>
      </c>
    </row>
    <row r="2872" spans="2:17" x14ac:dyDescent="0.2">
      <c r="B2872" s="39" t="s">
        <v>42</v>
      </c>
      <c r="D2872" s="42">
        <f>_xll.qlCalendarAdvance(Calendar,$D2871,B2872,"f",FALSE)</f>
        <v>59539</v>
      </c>
      <c r="E2872" s="172">
        <f>_xll.qlInterestRateIndexValueDate(IndexON,D2872)</f>
        <v>59539</v>
      </c>
      <c r="F2872" s="188">
        <f>IFERROR(_xll.qlIndexFixing(IndexON,D2872,TRUE,_xll.ohTrigger(RecalcTrigger,TriggerON)),NA())</f>
        <v>1.5806679655827605E-2</v>
      </c>
      <c r="H2872" s="42">
        <f>_xll.qlCalendarAdvance(Calendar,$H2871,B2872,"f",FALSE)</f>
        <v>59539</v>
      </c>
      <c r="I2872" s="172">
        <f>_xll.qlInterestRateIndexValueDate(Index1M,$H2872)</f>
        <v>59539</v>
      </c>
      <c r="J2872" s="177">
        <f>IFERROR(_xll.qlIndexFixing(Index1M,$H2872,TRUE,_xll.ohTrigger(RecalcTrigger,Trigger1M)),NA())</f>
        <v>1.60484236296932E-2</v>
      </c>
      <c r="K2872" s="44">
        <f>IFERROR(_xll.qlIndexFixing(Index3M,H2872,TRUE,_xll.ohTrigger(RecalcTrigger,Trigger3M)),NA())</f>
        <v>1.65727768109484E-2</v>
      </c>
      <c r="L2872" s="44">
        <f>IFERROR(_xll.qlIndexFixing(Index6M,$H2872,TRUE,_xll.ohTrigger(RecalcTrigger,Trigger6M)),NA())</f>
        <v>1.6696378355072008E-2</v>
      </c>
      <c r="M2872" s="178">
        <f>IFERROR(_xll.qlIndexFixing(Index1Y,$H2872,TRUE,_xll.ohTrigger(RecalcTrigger,Trigger1Y)),NA())</f>
        <v>1.6925512829724987E-2</v>
      </c>
      <c r="N2872" s="177">
        <f>IFERROR(_xll.qlIndexFixing(ONIndex1M,I2872,TRUE,_xll.ohTrigger(RecalcTrigger,Trigger1M)),NA())</f>
        <v>1.6024769545124329E-2</v>
      </c>
      <c r="O2872" s="44">
        <f>IFERROR(_xll.qlIndexFixing(ONIndex3M,I2872,TRUE,_xll.ohTrigger(RecalcTrigger,Trigger3M)),NA())</f>
        <v>1.6508285986932547E-2</v>
      </c>
      <c r="P2872" s="44">
        <f>IFERROR(_xll.qlIndexFixing(ONIndex6M,I2872,TRUE,_xll.ohTrigger(RecalcTrigger,Trigger6M)),NA())</f>
        <v>1.6562687250369912E-2</v>
      </c>
      <c r="Q2872" s="178">
        <f>IFERROR(_xll.qlIndexFixing(ONIndex1Y,I2872,TRUE,_xll.ohTrigger(RecalcTrigger,Trigger1Y)),NA())</f>
        <v>1.6648292267107401E-2</v>
      </c>
    </row>
    <row r="2873" spans="2:17" x14ac:dyDescent="0.2">
      <c r="B2873" s="39" t="s">
        <v>42</v>
      </c>
      <c r="D2873" s="42">
        <f>_xll.qlCalendarAdvance(Calendar,$D2872,B2873,"f",FALSE)</f>
        <v>59546</v>
      </c>
      <c r="E2873" s="172">
        <f>_xll.qlInterestRateIndexValueDate(IndexON,D2873)</f>
        <v>59546</v>
      </c>
      <c r="F2873" s="188">
        <f>IFERROR(_xll.qlIndexFixing(IndexON,D2873,TRUE,_xll.ohTrigger(RecalcTrigger,TriggerON)),NA())</f>
        <v>1.5811633597908603E-2</v>
      </c>
      <c r="H2873" s="42">
        <f>_xll.qlCalendarAdvance(Calendar,$H2872,B2873,"f",FALSE)</f>
        <v>59546</v>
      </c>
      <c r="I2873" s="172">
        <f>_xll.qlInterestRateIndexValueDate(Index1M,$H2873)</f>
        <v>59546</v>
      </c>
      <c r="J2873" s="177">
        <f>IFERROR(_xll.qlIndexFixing(Index1M,$H2873,TRUE,_xll.ohTrigger(RecalcTrigger,Trigger1M)),NA())</f>
        <v>1.6053874259109598E-2</v>
      </c>
      <c r="K2873" s="44">
        <f>IFERROR(_xll.qlIndexFixing(Index3M,H2873,TRUE,_xll.ohTrigger(RecalcTrigger,Trigger3M)),NA())</f>
        <v>1.6577739007705664E-2</v>
      </c>
      <c r="L2873" s="44">
        <f>IFERROR(_xll.qlIndexFixing(Index6M,$H2873,TRUE,_xll.ohTrigger(RecalcTrigger,Trigger6M)),NA())</f>
        <v>1.6701599823313391E-2</v>
      </c>
      <c r="M2873" s="178">
        <f>IFERROR(_xll.qlIndexFixing(Index1Y,$H2873,TRUE,_xll.ohTrigger(RecalcTrigger,Trigger1Y)),NA())</f>
        <v>1.6931027457175007E-2</v>
      </c>
      <c r="N2873" s="177">
        <f>IFERROR(_xll.qlIndexFixing(ONIndex1M,I2873,TRUE,_xll.ohTrigger(RecalcTrigger,Trigger1M)),NA())</f>
        <v>1.6030159052043969E-2</v>
      </c>
      <c r="O2873" s="44">
        <f>IFERROR(_xll.qlIndexFixing(ONIndex3M,I2873,TRUE,_xll.ohTrigger(RecalcTrigger,Trigger3M)),NA())</f>
        <v>1.6513103858791789E-2</v>
      </c>
      <c r="P2873" s="44">
        <f>IFERROR(_xll.qlIndexFixing(ONIndex6M,I2873,TRUE,_xll.ohTrigger(RecalcTrigger,Trigger6M)),NA())</f>
        <v>1.6567602463675168E-2</v>
      </c>
      <c r="Q2873" s="178">
        <f>IFERROR(_xll.qlIndexFixing(ONIndex1Y,I2873,TRUE,_xll.ohTrigger(RecalcTrigger,Trigger1Y)),NA())</f>
        <v>1.6653164745032978E-2</v>
      </c>
    </row>
    <row r="2874" spans="2:17" x14ac:dyDescent="0.2">
      <c r="B2874" s="39" t="s">
        <v>42</v>
      </c>
      <c r="D2874" s="42">
        <f>_xll.qlCalendarAdvance(Calendar,$D2873,B2874,"f",FALSE)</f>
        <v>59553</v>
      </c>
      <c r="E2874" s="172">
        <f>_xll.qlInterestRateIndexValueDate(IndexON,D2874)</f>
        <v>59553</v>
      </c>
      <c r="F2874" s="188">
        <f>IFERROR(_xll.qlIndexFixing(IndexON,D2874,TRUE,_xll.ohTrigger(RecalcTrigger,TriggerON)),NA())</f>
        <v>1.5816608091057116E-2</v>
      </c>
      <c r="H2874" s="42">
        <f>_xll.qlCalendarAdvance(Calendar,$H2873,B2874,"f",FALSE)</f>
        <v>59553</v>
      </c>
      <c r="I2874" s="172">
        <f>_xll.qlInterestRateIndexValueDate(Index1M,$H2874)</f>
        <v>59553</v>
      </c>
      <c r="J2874" s="177">
        <f>IFERROR(_xll.qlIndexFixing(Index1M,$H2874,TRUE,_xll.ohTrigger(RecalcTrigger,Trigger1M)),NA())</f>
        <v>1.6059348314197031E-2</v>
      </c>
      <c r="K2874" s="44">
        <f>IFERROR(_xll.qlIndexFixing(Index3M,H2874,TRUE,_xll.ohTrigger(RecalcTrigger,Trigger3M)),NA())</f>
        <v>1.6582720850321829E-2</v>
      </c>
      <c r="L2874" s="44">
        <f>IFERROR(_xll.qlIndexFixing(Index6M,$H2874,TRUE,_xll.ohTrigger(RecalcTrigger,Trigger6M)),NA())</f>
        <v>1.6706841976635224E-2</v>
      </c>
      <c r="M2874" s="178">
        <f>IFERROR(_xll.qlIndexFixing(Index1Y,$H2874,TRUE,_xll.ohTrigger(RecalcTrigger,Trigger1Y)),NA())</f>
        <v>1.6936563649051717E-2</v>
      </c>
      <c r="N2874" s="177">
        <f>IFERROR(_xll.qlIndexFixing(ONIndex1M,I2874,TRUE,_xll.ohTrigger(RecalcTrigger,Trigger1M)),NA())</f>
        <v>1.6035571949163385E-2</v>
      </c>
      <c r="O2874" s="44">
        <f>IFERROR(_xll.qlIndexFixing(ONIndex3M,I2874,TRUE,_xll.ohTrigger(RecalcTrigger,Trigger3M)),NA())</f>
        <v>1.651794129141404E-2</v>
      </c>
      <c r="P2874" s="44">
        <f>IFERROR(_xll.qlIndexFixing(ONIndex6M,I2874,TRUE,_xll.ohTrigger(RecalcTrigger,Trigger6M)),NA())</f>
        <v>1.6572538179825402E-2</v>
      </c>
      <c r="Q2874" s="178">
        <f>IFERROR(_xll.qlIndexFixing(ONIndex1Y,I2874,TRUE,_xll.ohTrigger(RecalcTrigger,Trigger1Y)),NA())</f>
        <v>1.6658058399784403E-2</v>
      </c>
    </row>
    <row r="2875" spans="2:17" x14ac:dyDescent="0.2">
      <c r="B2875" s="39" t="s">
        <v>42</v>
      </c>
      <c r="D2875" s="42">
        <f>_xll.qlCalendarAdvance(Calendar,$D2874,B2875,"f",FALSE)</f>
        <v>59560</v>
      </c>
      <c r="E2875" s="172">
        <f>_xll.qlInterestRateIndexValueDate(IndexON,D2875)</f>
        <v>59560</v>
      </c>
      <c r="F2875" s="188">
        <f>IFERROR(_xll.qlIndexFixing(IndexON,D2875,TRUE,_xll.ohTrigger(RecalcTrigger,TriggerON)),NA())</f>
        <v>1.5821603135273143E-2</v>
      </c>
      <c r="H2875" s="42">
        <f>_xll.qlCalendarAdvance(Calendar,$H2874,B2875,"f",FALSE)</f>
        <v>59560</v>
      </c>
      <c r="I2875" s="172">
        <f>_xll.qlInterestRateIndexValueDate(Index1M,$H2875)</f>
        <v>59560</v>
      </c>
      <c r="J2875" s="177">
        <f>IFERROR(_xll.qlIndexFixing(Index1M,$H2875,TRUE,_xll.ohTrigger(RecalcTrigger,Trigger1M)),NA())</f>
        <v>1.6064845794989881E-2</v>
      </c>
      <c r="K2875" s="44">
        <f>IFERROR(_xll.qlIndexFixing(Index3M,H2875,TRUE,_xll.ohTrigger(RecalcTrigger,Trigger3M)),NA())</f>
        <v>1.6587722338871638E-2</v>
      </c>
      <c r="L2875" s="44">
        <f>IFERROR(_xll.qlIndexFixing(Index6M,$H2875,TRUE,_xll.ohTrigger(RecalcTrigger,Trigger6M)),NA())</f>
        <v>1.6712104815197359E-2</v>
      </c>
      <c r="M2875" s="178">
        <f>IFERROR(_xll.qlIndexFixing(Index1Y,$H2875,TRUE,_xll.ohTrigger(RecalcTrigger,Trigger1Y)),NA())</f>
        <v>1.6942121405706612E-2</v>
      </c>
      <c r="N2875" s="177">
        <f>IFERROR(_xll.qlIndexFixing(ONIndex1M,I2875,TRUE,_xll.ohTrigger(RecalcTrigger,Trigger1M)),NA())</f>
        <v>1.6041008236320486E-2</v>
      </c>
      <c r="O2875" s="44">
        <f>IFERROR(_xll.qlIndexFixing(ONIndex3M,I2875,TRUE,_xll.ohTrigger(RecalcTrigger,Trigger3M)),NA())</f>
        <v>1.65227982847993E-2</v>
      </c>
      <c r="P2875" s="44">
        <f>IFERROR(_xll.qlIndexFixing(ONIndex6M,I2875,TRUE,_xll.ohTrigger(RecalcTrigger,Trigger6M)),NA())</f>
        <v>1.6577494398739567E-2</v>
      </c>
      <c r="Q2875" s="178">
        <f>IFERROR(_xll.qlIndexFixing(ONIndex1Y,I2875,TRUE,_xll.ohTrigger(RecalcTrigger,Trigger1Y)),NA())</f>
        <v>1.6662973231442724E-2</v>
      </c>
    </row>
    <row r="2876" spans="2:17" x14ac:dyDescent="0.2">
      <c r="B2876" s="39" t="s">
        <v>42</v>
      </c>
      <c r="D2876" s="42">
        <f>_xll.qlCalendarAdvance(Calendar,$D2875,B2876,"f",FALSE)</f>
        <v>59567</v>
      </c>
      <c r="E2876" s="172">
        <f>_xll.qlInterestRateIndexValueDate(IndexON,D2876)</f>
        <v>59567</v>
      </c>
      <c r="F2876" s="188">
        <f>IFERROR(_xll.qlIndexFixing(IndexON,D2876,TRUE,_xll.ohTrigger(RecalcTrigger,TriggerON)),NA())</f>
        <v>1.5826618730475639E-2</v>
      </c>
      <c r="H2876" s="42">
        <f>_xll.qlCalendarAdvance(Calendar,$H2875,B2876,"f",FALSE)</f>
        <v>59567</v>
      </c>
      <c r="I2876" s="172">
        <f>_xll.qlInterestRateIndexValueDate(Index1M,$H2876)</f>
        <v>59567</v>
      </c>
      <c r="J2876" s="177">
        <f>IFERROR(_xll.qlIndexFixing(Index1M,$H2876,TRUE,_xll.ohTrigger(RecalcTrigger,Trigger1M)),NA())</f>
        <v>1.6066618725077142E-2</v>
      </c>
      <c r="K2876" s="44">
        <f>IFERROR(_xll.qlIndexFixing(Index3M,H2876,TRUE,_xll.ohTrigger(RecalcTrigger,Trigger3M)),NA())</f>
        <v>1.6592004565962434E-2</v>
      </c>
      <c r="L2876" s="44">
        <f>IFERROR(_xll.qlIndexFixing(Index6M,$H2876,TRUE,_xll.ohTrigger(RecalcTrigger,Trigger6M)),NA())</f>
        <v>1.6717388339160998E-2</v>
      </c>
      <c r="M2876" s="178">
        <f>IFERROR(_xll.qlIndexFixing(Index1Y,$H2876,TRUE,_xll.ohTrigger(RecalcTrigger,Trigger1Y)),NA())</f>
        <v>1.6947700727492743E-2</v>
      </c>
      <c r="N2876" s="177">
        <f>IFERROR(_xll.qlIndexFixing(ONIndex1M,I2876,TRUE,_xll.ohTrigger(RecalcTrigger,Trigger1M)),NA())</f>
        <v>1.6046467913677365E-2</v>
      </c>
      <c r="O2876" s="44">
        <f>IFERROR(_xll.qlIndexFixing(ONIndex3M,I2876,TRUE,_xll.ohTrigger(RecalcTrigger,Trigger3M)),NA())</f>
        <v>1.652767483894757E-2</v>
      </c>
      <c r="P2876" s="44">
        <f>IFERROR(_xll.qlIndexFixing(ONIndex6M,I2876,TRUE,_xll.ohTrigger(RecalcTrigger,Trigger6M)),NA())</f>
        <v>1.658247112049871E-2</v>
      </c>
      <c r="Q2876" s="178">
        <f>IFERROR(_xll.qlIndexFixing(ONIndex1Y,I2876,TRUE,_xll.ohTrigger(RecalcTrigger,Trigger1Y)),NA())</f>
        <v>1.6667909240007939E-2</v>
      </c>
    </row>
    <row r="2877" spans="2:17" x14ac:dyDescent="0.2">
      <c r="B2877" s="39" t="s">
        <v>42</v>
      </c>
      <c r="D2877" s="42">
        <f>_xll.qlCalendarAdvance(Calendar,$D2876,B2877,"f",FALSE)</f>
        <v>59574</v>
      </c>
      <c r="E2877" s="172">
        <f>_xll.qlInterestRateIndexValueDate(IndexON,D2877)</f>
        <v>59574</v>
      </c>
      <c r="F2877" s="188">
        <f>IFERROR(_xll.qlIndexFixing(IndexON,D2877,TRUE,_xll.ohTrigger(RecalcTrigger,TriggerON)),NA())</f>
        <v>1.5831654876907741E-2</v>
      </c>
      <c r="H2877" s="42">
        <f>_xll.qlCalendarAdvance(Calendar,$H2876,B2877,"f",FALSE)</f>
        <v>59574</v>
      </c>
      <c r="I2877" s="172">
        <f>_xll.qlInterestRateIndexValueDate(Index1M,$H2877)</f>
        <v>59574</v>
      </c>
      <c r="J2877" s="177">
        <f>IFERROR(_xll.qlIndexFixing(Index1M,$H2877,TRUE,_xll.ohTrigger(RecalcTrigger,Trigger1M)),NA())</f>
        <v>1.6072153473288314E-2</v>
      </c>
      <c r="K2877" s="44">
        <f>IFERROR(_xll.qlIndexFixing(Index3M,H2877,TRUE,_xll.ohTrigger(RecalcTrigger,Trigger3M)),NA())</f>
        <v>1.6597784254055857E-2</v>
      </c>
      <c r="L2877" s="44">
        <f>IFERROR(_xll.qlIndexFixing(Index6M,$H2877,TRUE,_xll.ohTrigger(RecalcTrigger,Trigger6M)),NA())</f>
        <v>1.6722692548687332E-2</v>
      </c>
      <c r="M2877" s="178">
        <f>IFERROR(_xll.qlIndexFixing(Index1Y,$H2877,TRUE,_xll.ohTrigger(RecalcTrigger,Trigger1Y)),NA())</f>
        <v>1.6953301614764715E-2</v>
      </c>
      <c r="N2877" s="177">
        <f>IFERROR(_xll.qlIndexFixing(ONIndex1M,I2877,TRUE,_xll.ohTrigger(RecalcTrigger,Trigger1M)),NA())</f>
        <v>1.605195098123402E-2</v>
      </c>
      <c r="O2877" s="44">
        <f>IFERROR(_xll.qlIndexFixing(ONIndex3M,I2877,TRUE,_xll.ohTrigger(RecalcTrigger,Trigger3M)),NA())</f>
        <v>1.6532570953939896E-2</v>
      </c>
      <c r="P2877" s="44">
        <f>IFERROR(_xll.qlIndexFixing(ONIndex6M,I2877,TRUE,_xll.ohTrigger(RecalcTrigger,Trigger6M)),NA())</f>
        <v>1.6587468345102829E-2</v>
      </c>
      <c r="Q2877" s="178">
        <f>IFERROR(_xll.qlIndexFixing(ONIndex1Y,I2877,TRUE,_xll.ohTrigger(RecalcTrigger,Trigger1Y)),NA())</f>
        <v>1.6672866425561095E-2</v>
      </c>
    </row>
    <row r="2878" spans="2:17" x14ac:dyDescent="0.2">
      <c r="B2878" s="39" t="s">
        <v>42</v>
      </c>
      <c r="D2878" s="42">
        <f>_xll.qlCalendarAdvance(Calendar,$D2877,B2878,"f",FALSE)</f>
        <v>59581</v>
      </c>
      <c r="E2878" s="172">
        <f>_xll.qlInterestRateIndexValueDate(IndexON,D2878)</f>
        <v>59581</v>
      </c>
      <c r="F2878" s="188">
        <f>IFERROR(_xll.qlIndexFixing(IndexON,D2878,TRUE,_xll.ohTrigger(RecalcTrigger,TriggerON)),NA())</f>
        <v>1.5836711574245266E-2</v>
      </c>
      <c r="H2878" s="42">
        <f>_xll.qlCalendarAdvance(Calendar,$H2877,B2878,"f",FALSE)</f>
        <v>59581</v>
      </c>
      <c r="I2878" s="172">
        <f>_xll.qlInterestRateIndexValueDate(Index1M,$H2878)</f>
        <v>59581</v>
      </c>
      <c r="J2878" s="177">
        <f>IFERROR(_xll.qlIndexFixing(Index1M,$H2878,TRUE,_xll.ohTrigger(RecalcTrigger,Trigger1M)),NA())</f>
        <v>1.6077711641721122E-2</v>
      </c>
      <c r="K2878" s="44">
        <f>IFERROR(_xll.qlIndexFixing(Index3M,H2878,TRUE,_xll.ohTrigger(RecalcTrigger,Trigger3M)),NA())</f>
        <v>1.6602102508523873E-2</v>
      </c>
      <c r="L2878" s="44">
        <f>IFERROR(_xll.qlIndexFixing(Index6M,$H2878,TRUE,_xll.ohTrigger(RecalcTrigger,Trigger6M)),NA())</f>
        <v>1.6728017443937562E-2</v>
      </c>
      <c r="M2878" s="178">
        <f>IFERROR(_xll.qlIndexFixing(Index1Y,$H2878,TRUE,_xll.ohTrigger(RecalcTrigger,Trigger1Y)),NA())</f>
        <v>1.6958924067879133E-2</v>
      </c>
      <c r="N2878" s="177">
        <f>IFERROR(_xll.qlIndexFixing(ONIndex1M,I2878,TRUE,_xll.ohTrigger(RecalcTrigger,Trigger1M)),NA())</f>
        <v>1.6057457438909406E-2</v>
      </c>
      <c r="O2878" s="44">
        <f>IFERROR(_xll.qlIndexFixing(ONIndex3M,I2878,TRUE,_xll.ohTrigger(RecalcTrigger,Trigger3M)),NA())</f>
        <v>1.6537486629695231E-2</v>
      </c>
      <c r="P2878" s="44">
        <f>IFERROR(_xll.qlIndexFixing(ONIndex6M,I2878,TRUE,_xll.ohTrigger(RecalcTrigger,Trigger6M)),NA())</f>
        <v>1.659248607247088E-2</v>
      </c>
      <c r="Q2878" s="178">
        <f>IFERROR(_xll.qlIndexFixing(ONIndex1Y,I2878,TRUE,_xll.ohTrigger(RecalcTrigger,Trigger1Y)),NA())</f>
        <v>1.6677844787940099E-2</v>
      </c>
    </row>
    <row r="2879" spans="2:17" x14ac:dyDescent="0.2">
      <c r="B2879" s="39" t="s">
        <v>42</v>
      </c>
      <c r="D2879" s="42">
        <f>_xll.qlCalendarAdvance(Calendar,$D2878,B2879,"f",FALSE)</f>
        <v>59588</v>
      </c>
      <c r="E2879" s="172">
        <f>_xll.qlInterestRateIndexValueDate(IndexON,D2879)</f>
        <v>59588</v>
      </c>
      <c r="F2879" s="188">
        <f>IFERROR(_xll.qlIndexFixing(IndexON,D2879,TRUE,_xll.ohTrigger(RecalcTrigger,TriggerON)),NA())</f>
        <v>1.5841788822650305E-2</v>
      </c>
      <c r="H2879" s="42">
        <f>_xll.qlCalendarAdvance(Calendar,$H2878,B2879,"f",FALSE)</f>
        <v>59588</v>
      </c>
      <c r="I2879" s="172">
        <f>_xll.qlInterestRateIndexValueDate(Index1M,$H2879)</f>
        <v>59588</v>
      </c>
      <c r="J2879" s="177">
        <f>IFERROR(_xll.qlIndexFixing(Index1M,$H2879,TRUE,_xll.ohTrigger(RecalcTrigger,Trigger1M)),NA())</f>
        <v>1.6083293230401616E-2</v>
      </c>
      <c r="K2879" s="44">
        <f>IFERROR(_xll.qlIndexFixing(Index3M,H2879,TRUE,_xll.ohTrigger(RecalcTrigger,Trigger3M)),NA())</f>
        <v>1.6607180947652674E-2</v>
      </c>
      <c r="L2879" s="44">
        <f>IFERROR(_xll.qlIndexFixing(Index6M,$H2879,TRUE,_xll.ohTrigger(RecalcTrigger,Trigger6M)),NA())</f>
        <v>1.6733363025073781E-2</v>
      </c>
      <c r="M2879" s="178">
        <f>IFERROR(_xll.qlIndexFixing(Index1Y,$H2879,TRUE,_xll.ohTrigger(RecalcTrigger,Trigger1Y)),NA())</f>
        <v>1.6964568087192822E-2</v>
      </c>
      <c r="N2879" s="177">
        <f>IFERROR(_xll.qlIndexFixing(ONIndex1M,I2879,TRUE,_xll.ohTrigger(RecalcTrigger,Trigger1M)),NA())</f>
        <v>1.6062987286622477E-2</v>
      </c>
      <c r="O2879" s="44">
        <f>IFERROR(_xll.qlIndexFixing(ONIndex3M,I2879,TRUE,_xll.ohTrigger(RecalcTrigger,Trigger3M)),NA())</f>
        <v>1.6542421866213575E-2</v>
      </c>
      <c r="P2879" s="44">
        <f>IFERROR(_xll.qlIndexFixing(ONIndex6M,I2879,TRUE,_xll.ohTrigger(RecalcTrigger,Trigger6M)),NA())</f>
        <v>1.6597524302602862E-2</v>
      </c>
      <c r="Q2879" s="178">
        <f>IFERROR(_xll.qlIndexFixing(ONIndex1Y,I2879,TRUE,_xll.ohTrigger(RecalcTrigger,Trigger1Y)),NA())</f>
        <v>1.6682844327225999E-2</v>
      </c>
    </row>
    <row r="2880" spans="2:17" x14ac:dyDescent="0.2">
      <c r="B2880" s="39" t="s">
        <v>42</v>
      </c>
      <c r="D2880" s="42">
        <f>_xll.qlCalendarAdvance(Calendar,$D2879,B2880,"f",FALSE)</f>
        <v>59595</v>
      </c>
      <c r="E2880" s="172">
        <f>_xll.qlInterestRateIndexValueDate(IndexON,D2880)</f>
        <v>59595</v>
      </c>
      <c r="F2880" s="188">
        <f>IFERROR(_xll.qlIndexFixing(IndexON,D2880,TRUE,_xll.ohTrigger(RecalcTrigger,TriggerON)),NA())</f>
        <v>1.584688662228495E-2</v>
      </c>
      <c r="H2880" s="42">
        <f>_xll.qlCalendarAdvance(Calendar,$H2879,B2880,"f",FALSE)</f>
        <v>59595</v>
      </c>
      <c r="I2880" s="172">
        <f>_xll.qlInterestRateIndexValueDate(Index1M,$H2880)</f>
        <v>59595</v>
      </c>
      <c r="J2880" s="177">
        <f>IFERROR(_xll.qlIndexFixing(Index1M,$H2880,TRUE,_xll.ohTrigger(RecalcTrigger,Trigger1M)),NA())</f>
        <v>1.6090412162215739E-2</v>
      </c>
      <c r="K2880" s="44">
        <f>IFERROR(_xll.qlIndexFixing(Index3M,H2880,TRUE,_xll.ohTrigger(RecalcTrigger,Trigger3M)),NA())</f>
        <v>1.6614515890741057E-2</v>
      </c>
      <c r="L2880" s="44">
        <f>IFERROR(_xll.qlIndexFixing(Index6M,$H2880,TRUE,_xll.ohTrigger(RecalcTrigger,Trigger6M)),NA())</f>
        <v>1.6741049631909314E-2</v>
      </c>
      <c r="M2880" s="178">
        <f>IFERROR(_xll.qlIndexFixing(Index1Y,$H2880,TRUE,_xll.ohTrigger(RecalcTrigger,Trigger1Y)),NA())</f>
        <v>1.6971044887036036E-2</v>
      </c>
      <c r="N2880" s="177">
        <f>IFERROR(_xll.qlIndexFixing(ONIndex1M,I2880,TRUE,_xll.ohTrigger(RecalcTrigger,Trigger1M)),NA())</f>
        <v>1.6068540524535324E-2</v>
      </c>
      <c r="O2880" s="44">
        <f>IFERROR(_xll.qlIndexFixing(ONIndex3M,I2880,TRUE,_xll.ohTrigger(RecalcTrigger,Trigger3M)),NA())</f>
        <v>1.6547376663494928E-2</v>
      </c>
      <c r="P2880" s="44">
        <f>IFERROR(_xll.qlIndexFixing(ONIndex6M,I2880,TRUE,_xll.ohTrigger(RecalcTrigger,Trigger6M)),NA())</f>
        <v>1.6602583035741914E-2</v>
      </c>
      <c r="Q2880" s="178">
        <f>IFERROR(_xll.qlIndexFixing(ONIndex1Y,I2880,TRUE,_xll.ohTrigger(RecalcTrigger,Trigger1Y)),NA())</f>
        <v>1.6687865043418793E-2</v>
      </c>
    </row>
    <row r="2881" spans="2:17" x14ac:dyDescent="0.2">
      <c r="B2881" s="39" t="s">
        <v>42</v>
      </c>
      <c r="D2881" s="42">
        <f>_xll.qlCalendarAdvance(Calendar,$D2880,B2881,"f",FALSE)</f>
        <v>59602</v>
      </c>
      <c r="E2881" s="172">
        <f>_xll.qlInterestRateIndexValueDate(IndexON,D2881)</f>
        <v>59602</v>
      </c>
      <c r="F2881" s="188">
        <f>IFERROR(_xll.qlIndexFixing(IndexON,D2881,TRUE,_xll.ohTrigger(RecalcTrigger,TriggerON)),NA())</f>
        <v>1.5852004972906064E-2</v>
      </c>
      <c r="H2881" s="42">
        <f>_xll.qlCalendarAdvance(Calendar,$H2880,B2881,"f",FALSE)</f>
        <v>59602</v>
      </c>
      <c r="I2881" s="172">
        <f>_xll.qlInterestRateIndexValueDate(Index1M,$H2881)</f>
        <v>59602</v>
      </c>
      <c r="J2881" s="177">
        <f>IFERROR(_xll.qlIndexFixing(Index1M,$H2881,TRUE,_xll.ohTrigger(RecalcTrigger,Trigger1M)),NA())</f>
        <v>1.6098322621481261E-2</v>
      </c>
      <c r="K2881" s="44">
        <f>IFERROR(_xll.qlIndexFixing(Index3M,H2881,TRUE,_xll.ohTrigger(RecalcTrigger,Trigger3M)),NA())</f>
        <v>1.6619638528484904E-2</v>
      </c>
      <c r="L2881" s="44">
        <f>IFERROR(_xll.qlIndexFixing(Index6M,$H2881,TRUE,_xll.ohTrigger(RecalcTrigger,Trigger6M)),NA())</f>
        <v>1.6746441757040067E-2</v>
      </c>
      <c r="M2881" s="178">
        <f>IFERROR(_xll.qlIndexFixing(Index1Y,$H2881,TRUE,_xll.ohTrigger(RecalcTrigger,Trigger1Y)),NA())</f>
        <v>1.6976733842734907E-2</v>
      </c>
      <c r="N2881" s="177">
        <f>IFERROR(_xll.qlIndexFixing(ONIndex1M,I2881,TRUE,_xll.ohTrigger(RecalcTrigger,Trigger1M)),NA())</f>
        <v>1.6074117152566902E-2</v>
      </c>
      <c r="O2881" s="44">
        <f>IFERROR(_xll.qlIndexFixing(ONIndex3M,I2881,TRUE,_xll.ohTrigger(RecalcTrigger,Trigger3M)),NA())</f>
        <v>1.6552351021620337E-2</v>
      </c>
      <c r="P2881" s="44">
        <f>IFERROR(_xll.qlIndexFixing(ONIndex6M,I2881,TRUE,_xll.ohTrigger(RecalcTrigger,Trigger6M)),NA())</f>
        <v>1.660766227156385E-2</v>
      </c>
      <c r="Q2881" s="178">
        <f>IFERROR(_xll.qlIndexFixing(ONIndex1Y,I2881,TRUE,_xll.ohTrigger(RecalcTrigger,Trigger1Y)),NA())</f>
        <v>1.6692906936680574E-2</v>
      </c>
    </row>
    <row r="2882" spans="2:17" x14ac:dyDescent="0.2">
      <c r="B2882" s="39" t="s">
        <v>42</v>
      </c>
      <c r="D2882" s="42">
        <f>_xll.qlCalendarAdvance(Calendar,$D2881,B2882,"f",FALSE)</f>
        <v>59609</v>
      </c>
      <c r="E2882" s="172">
        <f>_xll.qlInterestRateIndexValueDate(IndexON,D2882)</f>
        <v>59609</v>
      </c>
      <c r="F2882" s="188">
        <f>IFERROR(_xll.qlIndexFixing(IndexON,D2882,TRUE,_xll.ohTrigger(RecalcTrigger,TriggerON)),NA())</f>
        <v>1.5857143874513646E-2</v>
      </c>
      <c r="H2882" s="42">
        <f>_xll.qlCalendarAdvance(Calendar,$H2881,B2882,"f",FALSE)</f>
        <v>59609</v>
      </c>
      <c r="I2882" s="172">
        <f>_xll.qlInterestRateIndexValueDate(Index1M,$H2882)</f>
        <v>59609</v>
      </c>
      <c r="J2882" s="177">
        <f>IFERROR(_xll.qlIndexFixing(Index1M,$H2882,TRUE,_xll.ohTrigger(RecalcTrigger,Trigger1M)),NA())</f>
        <v>1.6104745812990894E-2</v>
      </c>
      <c r="K2882" s="44">
        <f>IFERROR(_xll.qlIndexFixing(Index3M,H2882,TRUE,_xll.ohTrigger(RecalcTrigger,Trigger3M)),NA())</f>
        <v>1.6624780814614243E-2</v>
      </c>
      <c r="L2882" s="44">
        <f>IFERROR(_xll.qlIndexFixing(Index6M,$H2882,TRUE,_xll.ohTrigger(RecalcTrigger,Trigger6M)),NA())</f>
        <v>1.6751854571657013E-2</v>
      </c>
      <c r="M2882" s="178">
        <f>IFERROR(_xll.qlIndexFixing(Index1Y,$H2882,TRUE,_xll.ohTrigger(RecalcTrigger,Trigger1Y)),NA())</f>
        <v>1.6982444366821451E-2</v>
      </c>
      <c r="N2882" s="177">
        <f>IFERROR(_xll.qlIndexFixing(ONIndex1M,I2882,TRUE,_xll.ohTrigger(RecalcTrigger,Trigger1M)),NA())</f>
        <v>1.6079717170717212E-2</v>
      </c>
      <c r="O2882" s="44">
        <f>IFERROR(_xll.qlIndexFixing(ONIndex3M,I2882,TRUE,_xll.ohTrigger(RecalcTrigger,Trigger3M)),NA())</f>
        <v>1.6557344940508756E-2</v>
      </c>
      <c r="P2882" s="44">
        <f>IFERROR(_xll.qlIndexFixing(ONIndex6M,I2882,TRUE,_xll.ohTrigger(RecalcTrigger,Trigger6M)),NA())</f>
        <v>1.6612762010230764E-2</v>
      </c>
      <c r="Q2882" s="178">
        <f>IFERROR(_xll.qlIndexFixing(ONIndex1Y,I2882,TRUE,_xll.ohTrigger(RecalcTrigger,Trigger1Y)),NA())</f>
        <v>1.6697970006606111E-2</v>
      </c>
    </row>
    <row r="2883" spans="2:17" x14ac:dyDescent="0.2">
      <c r="B2883" s="39" t="s">
        <v>42</v>
      </c>
      <c r="D2883" s="42">
        <f>_xll.qlCalendarAdvance(Calendar,$D2882,B2883,"f",FALSE)</f>
        <v>59616</v>
      </c>
      <c r="E2883" s="172">
        <f>_xll.qlInterestRateIndexValueDate(IndexON,D2883)</f>
        <v>59616</v>
      </c>
      <c r="F2883" s="188">
        <f>IFERROR(_xll.qlIndexFixing(IndexON,D2883,TRUE,_xll.ohTrigger(RecalcTrigger,TriggerON)),NA())</f>
        <v>1.5862303327188743E-2</v>
      </c>
      <c r="H2883" s="42">
        <f>_xll.qlCalendarAdvance(Calendar,$H2882,B2883,"f",FALSE)</f>
        <v>59616</v>
      </c>
      <c r="I2883" s="172">
        <f>_xll.qlInterestRateIndexValueDate(Index1M,$H2883)</f>
        <v>59616</v>
      </c>
      <c r="J2883" s="177">
        <f>IFERROR(_xll.qlIndexFixing(Index1M,$H2883,TRUE,_xll.ohTrigger(RecalcTrigger,Trigger1M)),NA())</f>
        <v>1.6109668970870829E-2</v>
      </c>
      <c r="K2883" s="44">
        <f>IFERROR(_xll.qlIndexFixing(Index3M,H2883,TRUE,_xll.ohTrigger(RecalcTrigger,Trigger3M)),NA())</f>
        <v>1.6629942749202192E-2</v>
      </c>
      <c r="L2883" s="44">
        <f>IFERROR(_xll.qlIndexFixing(Index6M,$H2883,TRUE,_xll.ohTrigger(RecalcTrigger,Trigger6M)),NA())</f>
        <v>1.6757288075929293E-2</v>
      </c>
      <c r="M2883" s="178">
        <f>IFERROR(_xll.qlIndexFixing(Index1Y,$H2883,TRUE,_xll.ohTrigger(RecalcTrigger,Trigger1Y)),NA())</f>
        <v>1.6988176459660588E-2</v>
      </c>
      <c r="N2883" s="177">
        <f>IFERROR(_xll.qlIndexFixing(ONIndex1M,I2883,TRUE,_xll.ohTrigger(RecalcTrigger,Trigger1M)),NA())</f>
        <v>1.6085340578986251E-2</v>
      </c>
      <c r="O2883" s="44">
        <f>IFERROR(_xll.qlIndexFixing(ONIndex3M,I2883,TRUE,_xll.ohTrigger(RecalcTrigger,Trigger3M)),NA())</f>
        <v>1.6562358420160184E-2</v>
      </c>
      <c r="P2883" s="44">
        <f>IFERROR(_xll.qlIndexFixing(ONIndex6M,I2883,TRUE,_xll.ohTrigger(RecalcTrigger,Trigger6M)),NA())</f>
        <v>1.6617882251661609E-2</v>
      </c>
      <c r="Q2883" s="178">
        <f>IFERROR(_xll.qlIndexFixing(ONIndex1Y,I2883,TRUE,_xll.ohTrigger(RecalcTrigger,Trigger1Y)),NA())</f>
        <v>1.6703054253600635E-2</v>
      </c>
    </row>
    <row r="2884" spans="2:17" x14ac:dyDescent="0.2">
      <c r="B2884" s="39" t="s">
        <v>42</v>
      </c>
      <c r="D2884" s="42">
        <f>_xll.qlCalendarAdvance(Calendar,$D2883,B2884,"f",FALSE)</f>
        <v>59623</v>
      </c>
      <c r="E2884" s="172">
        <f>_xll.qlInterestRateIndexValueDate(IndexON,D2884)</f>
        <v>59623</v>
      </c>
      <c r="F2884" s="188">
        <f>IFERROR(_xll.qlIndexFixing(IndexON,D2884,TRUE,_xll.ohTrigger(RecalcTrigger,TriggerON)),NA())</f>
        <v>1.5867483331093446E-2</v>
      </c>
      <c r="H2884" s="42">
        <f>_xll.qlCalendarAdvance(Calendar,$H2883,B2884,"f",FALSE)</f>
        <v>59623</v>
      </c>
      <c r="I2884" s="172">
        <f>_xll.qlInterestRateIndexValueDate(Index1M,$H2884)</f>
        <v>59623</v>
      </c>
      <c r="J2884" s="177">
        <f>IFERROR(_xll.qlIndexFixing(Index1M,$H2884,TRUE,_xll.ohTrigger(RecalcTrigger,Trigger1M)),NA())</f>
        <v>1.6115377284584228E-2</v>
      </c>
      <c r="K2884" s="44">
        <f>IFERROR(_xll.qlIndexFixing(Index3M,H2884,TRUE,_xll.ohTrigger(RecalcTrigger,Trigger3M)),NA())</f>
        <v>1.6635124332329793E-2</v>
      </c>
      <c r="L2884" s="44">
        <f>IFERROR(_xll.qlIndexFixing(Index6M,$H2884,TRUE,_xll.ohTrigger(RecalcTrigger,Trigger6M)),NA())</f>
        <v>1.6762742270023841E-2</v>
      </c>
      <c r="M2884" s="178">
        <f>IFERROR(_xll.qlIndexFixing(Index1Y,$H2884,TRUE,_xll.ohTrigger(RecalcTrigger,Trigger1Y)),NA())</f>
        <v>1.6993930121616811E-2</v>
      </c>
      <c r="N2884" s="177">
        <f>IFERROR(_xll.qlIndexFixing(ONIndex1M,I2884,TRUE,_xll.ohTrigger(RecalcTrigger,Trigger1M)),NA())</f>
        <v>1.6090987377536115E-2</v>
      </c>
      <c r="O2884" s="44">
        <f>IFERROR(_xll.qlIndexFixing(ONIndex3M,I2884,TRUE,_xll.ohTrigger(RecalcTrigger,Trigger3M)),NA())</f>
        <v>1.6567391460736713E-2</v>
      </c>
      <c r="P2884" s="44">
        <f>IFERROR(_xll.qlIndexFixing(ONIndex6M,I2884,TRUE,_xll.ohTrigger(RecalcTrigger,Trigger6M)),NA())</f>
        <v>1.6623022996099523E-2</v>
      </c>
      <c r="Q2884" s="178">
        <f>IFERROR(_xll.qlIndexFixing(ONIndex1Y,I2884,TRUE,_xll.ohTrigger(RecalcTrigger,Trigger1Y)),NA())</f>
        <v>1.6708159677502055E-2</v>
      </c>
    </row>
    <row r="2885" spans="2:17" x14ac:dyDescent="0.2">
      <c r="B2885" s="39" t="s">
        <v>42</v>
      </c>
      <c r="D2885" s="42">
        <f>_xll.qlCalendarAdvance(Calendar,$D2884,B2885,"f",FALSE)</f>
        <v>59630</v>
      </c>
      <c r="E2885" s="172">
        <f>_xll.qlInterestRateIndexValueDate(IndexON,D2885)</f>
        <v>59630</v>
      </c>
      <c r="F2885" s="188">
        <f>IFERROR(_xll.qlIndexFixing(IndexON,D2885,TRUE,_xll.ohTrigger(RecalcTrigger,TriggerON)),NA())</f>
        <v>1.5872683885903571E-2</v>
      </c>
      <c r="H2885" s="42">
        <f>_xll.qlCalendarAdvance(Calendar,$H2884,B2885,"f",FALSE)</f>
        <v>59630</v>
      </c>
      <c r="I2885" s="172">
        <f>_xll.qlInterestRateIndexValueDate(Index1M,$H2885)</f>
        <v>59630</v>
      </c>
      <c r="J2885" s="177">
        <f>IFERROR(_xll.qlIndexFixing(Index1M,$H2885,TRUE,_xll.ohTrigger(RecalcTrigger,Trigger1M)),NA())</f>
        <v>1.6118807745153174E-2</v>
      </c>
      <c r="K2885" s="44">
        <f>IFERROR(_xll.qlIndexFixing(Index3M,H2885,TRUE,_xll.ohTrigger(RecalcTrigger,Trigger3M)),NA())</f>
        <v>1.6639571575748066E-2</v>
      </c>
      <c r="L2885" s="44">
        <f>IFERROR(_xll.qlIndexFixing(Index6M,$H2885,TRUE,_xll.ohTrigger(RecalcTrigger,Trigger6M)),NA())</f>
        <v>1.6767434888780131E-2</v>
      </c>
      <c r="M2885" s="178">
        <f>IFERROR(_xll.qlIndexFixing(Index1Y,$H2885,TRUE,_xll.ohTrigger(RecalcTrigger,Trigger1Y)),NA())</f>
        <v>1.7002988294111013E-2</v>
      </c>
      <c r="N2885" s="177">
        <f>IFERROR(_xll.qlIndexFixing(ONIndex1M,I2885,TRUE,_xll.ohTrigger(RecalcTrigger,Trigger1M)),NA())</f>
        <v>1.6096657566204708E-2</v>
      </c>
      <c r="O2885" s="44">
        <f>IFERROR(_xll.qlIndexFixing(ONIndex3M,I2885,TRUE,_xll.ohTrigger(RecalcTrigger,Trigger3M)),NA())</f>
        <v>1.6572444061995206E-2</v>
      </c>
      <c r="P2885" s="44">
        <f>IFERROR(_xll.qlIndexFixing(ONIndex6M,I2885,TRUE,_xll.ohTrigger(RecalcTrigger,Trigger6M)),NA())</f>
        <v>1.6628184243220323E-2</v>
      </c>
      <c r="Q2885" s="178">
        <f>IFERROR(_xll.qlIndexFixing(ONIndex1Y,I2885,TRUE,_xll.ohTrigger(RecalcTrigger,Trigger1Y)),NA())</f>
        <v>1.6713286278310369E-2</v>
      </c>
    </row>
    <row r="2886" spans="2:17" x14ac:dyDescent="0.2">
      <c r="B2886" s="39" t="s">
        <v>42</v>
      </c>
      <c r="D2886" s="42">
        <f>_xll.qlCalendarAdvance(Calendar,$D2885,B2886,"f",FALSE)</f>
        <v>59637</v>
      </c>
      <c r="E2886" s="172">
        <f>_xll.qlInterestRateIndexValueDate(IndexON,D2886)</f>
        <v>59637</v>
      </c>
      <c r="F2886" s="188">
        <f>IFERROR(_xll.qlIndexFixing(IndexON,D2886,TRUE,_xll.ohTrigger(RecalcTrigger,TriggerON)),NA())</f>
        <v>1.5877904991943304E-2</v>
      </c>
      <c r="H2886" s="42">
        <f>_xll.qlCalendarAdvance(Calendar,$H2885,B2886,"f",FALSE)</f>
        <v>59637</v>
      </c>
      <c r="I2886" s="172">
        <f>_xll.qlInterestRateIndexValueDate(Index1M,$H2886)</f>
        <v>59637</v>
      </c>
      <c r="J2886" s="177">
        <f>IFERROR(_xll.qlIndexFixing(Index1M,$H2886,TRUE,_xll.ohTrigger(RecalcTrigger,Trigger1M)),NA())</f>
        <v>1.6124557129756543E-2</v>
      </c>
      <c r="K2886" s="44">
        <f>IFERROR(_xll.qlIndexFixing(Index3M,H2886,TRUE,_xll.ohTrigger(RecalcTrigger,Trigger3M)),NA())</f>
        <v>1.6644790815209122E-2</v>
      </c>
      <c r="L2886" s="44">
        <f>IFERROR(_xll.qlIndexFixing(Index6M,$H2886,TRUE,_xll.ohTrigger(RecalcTrigger,Trigger6M)),NA())</f>
        <v>1.6772928733767574E-2</v>
      </c>
      <c r="M2886" s="178">
        <f>IFERROR(_xll.qlIndexFixing(Index1Y,$H2886,TRUE,_xll.ohTrigger(RecalcTrigger,Trigger1Y)),NA())</f>
        <v>1.7005502154349532E-2</v>
      </c>
      <c r="N2886" s="177">
        <f>IFERROR(_xll.qlIndexFixing(ONIndex1M,I2886,TRUE,_xll.ohTrigger(RecalcTrigger,Trigger1M)),NA())</f>
        <v>1.6102351144910987E-2</v>
      </c>
      <c r="O2886" s="44">
        <f>IFERROR(_xll.qlIndexFixing(ONIndex3M,I2886,TRUE,_xll.ohTrigger(RecalcTrigger,Trigger3M)),NA())</f>
        <v>1.6577516224097755E-2</v>
      </c>
      <c r="P2886" s="44">
        <f>IFERROR(_xll.qlIndexFixing(ONIndex6M,I2886,TRUE,_xll.ohTrigger(RecalcTrigger,Trigger6M)),NA())</f>
        <v>1.66333659931861E-2</v>
      </c>
      <c r="Q2886" s="178">
        <f>IFERROR(_xll.qlIndexFixing(ONIndex1Y,I2886,TRUE,_xll.ohTrigger(RecalcTrigger,Trigger1Y)),NA())</f>
        <v>1.6718434055944531E-2</v>
      </c>
    </row>
    <row r="2887" spans="2:17" x14ac:dyDescent="0.2">
      <c r="B2887" s="39" t="s">
        <v>42</v>
      </c>
      <c r="D2887" s="42">
        <f>_xll.qlCalendarAdvance(Calendar,$D2886,B2887,"f",FALSE)</f>
        <v>59644</v>
      </c>
      <c r="E2887" s="172">
        <f>_xll.qlInterestRateIndexValueDate(IndexON,D2887)</f>
        <v>59644</v>
      </c>
      <c r="F2887" s="188">
        <f>IFERROR(_xll.qlIndexFixing(IndexON,D2887,TRUE,_xll.ohTrigger(RecalcTrigger,TriggerON)),NA())</f>
        <v>1.5883146648969504E-2</v>
      </c>
      <c r="H2887" s="42">
        <f>_xll.qlCalendarAdvance(Calendar,$H2886,B2887,"f",FALSE)</f>
        <v>59644</v>
      </c>
      <c r="I2887" s="172">
        <f>_xll.qlInterestRateIndexValueDate(Index1M,$H2887)</f>
        <v>59644</v>
      </c>
      <c r="J2887" s="177">
        <f>IFERROR(_xll.qlIndexFixing(Index1M,$H2887,TRUE,_xll.ohTrigger(RecalcTrigger,Trigger1M)),NA())</f>
        <v>1.6130329937107873E-2</v>
      </c>
      <c r="K2887" s="44">
        <f>IFERROR(_xll.qlIndexFixing(Index3M,H2887,TRUE,_xll.ohTrigger(RecalcTrigger,Trigger3M)),NA())</f>
        <v>1.6650029702466207E-2</v>
      </c>
      <c r="L2887" s="44">
        <f>IFERROR(_xll.qlIndexFixing(Index6M,$H2887,TRUE,_xll.ohTrigger(RecalcTrigger,Trigger6M)),NA())</f>
        <v>1.6778443268046742E-2</v>
      </c>
      <c r="M2887" s="178">
        <f>IFERROR(_xll.qlIndexFixing(Index1Y,$H2887,TRUE,_xll.ohTrigger(RecalcTrigger,Trigger1Y)),NA())</f>
        <v>1.7011320525863637E-2</v>
      </c>
      <c r="N2887" s="177">
        <f>IFERROR(_xll.qlIndexFixing(ONIndex1M,I2887,TRUE,_xll.ohTrigger(RecalcTrigger,Trigger1M)),NA())</f>
        <v>1.6108068113817042E-2</v>
      </c>
      <c r="O2887" s="44">
        <f>IFERROR(_xll.qlIndexFixing(ONIndex3M,I2887,TRUE,_xll.ohTrigger(RecalcTrigger,Trigger3M)),NA())</f>
        <v>1.6582607946963313E-2</v>
      </c>
      <c r="P2887" s="44">
        <f>IFERROR(_xll.qlIndexFixing(ONIndex6M,I2887,TRUE,_xll.ohTrigger(RecalcTrigger,Trigger6M)),NA())</f>
        <v>1.6638568246077901E-2</v>
      </c>
      <c r="Q2887" s="178">
        <f>IFERROR(_xll.qlIndexFixing(ONIndex1Y,I2887,TRUE,_xll.ohTrigger(RecalcTrigger,Trigger1Y)),NA())</f>
        <v>1.6723603010728727E-2</v>
      </c>
    </row>
    <row r="2888" spans="2:17" x14ac:dyDescent="0.2">
      <c r="B2888" s="39" t="s">
        <v>42</v>
      </c>
      <c r="D2888" s="42">
        <f>_xll.qlCalendarAdvance(Calendar,$D2887,B2888,"f",FALSE)</f>
        <v>59651</v>
      </c>
      <c r="E2888" s="172">
        <f>_xll.qlInterestRateIndexValueDate(IndexON,D2888)</f>
        <v>59651</v>
      </c>
      <c r="F2888" s="188">
        <f>IFERROR(_xll.qlIndexFixing(IndexON,D2888,TRUE,_xll.ohTrigger(RecalcTrigger,TriggerON)),NA())</f>
        <v>1.5888408857063219E-2</v>
      </c>
      <c r="H2888" s="42">
        <f>_xll.qlCalendarAdvance(Calendar,$H2887,B2888,"f",FALSE)</f>
        <v>59651</v>
      </c>
      <c r="I2888" s="172">
        <f>_xll.qlInterestRateIndexValueDate(Index1M,$H2888)</f>
        <v>59651</v>
      </c>
      <c r="J2888" s="177">
        <f>IFERROR(_xll.qlIndexFixing(Index1M,$H2888,TRUE,_xll.ohTrigger(RecalcTrigger,Trigger1M)),NA())</f>
        <v>1.6136126167244989E-2</v>
      </c>
      <c r="K2888" s="44">
        <f>IFERROR(_xll.qlIndexFixing(Index3M,H2888,TRUE,_xll.ohTrigger(RecalcTrigger,Trigger3M)),NA())</f>
        <v>1.6655288237591461E-2</v>
      </c>
      <c r="L2888" s="44">
        <f>IFERROR(_xll.qlIndexFixing(Index6M,$H2888,TRUE,_xll.ohTrigger(RecalcTrigger,Trigger6M)),NA())</f>
        <v>1.678397849178637E-2</v>
      </c>
      <c r="M2888" s="178">
        <f>IFERROR(_xll.qlIndexFixing(Index1Y,$H2888,TRUE,_xll.ohTrigger(RecalcTrigger,Trigger1Y)),NA())</f>
        <v>1.7017160467970045E-2</v>
      </c>
      <c r="N2888" s="177">
        <f>IFERROR(_xll.qlIndexFixing(ONIndex1M,I2888,TRUE,_xll.ohTrigger(RecalcTrigger,Trigger1M)),NA())</f>
        <v>1.6113808472922875E-2</v>
      </c>
      <c r="O2888" s="44">
        <f>IFERROR(_xll.qlIndexFixing(ONIndex3M,I2888,TRUE,_xll.ohTrigger(RecalcTrigger,Trigger3M)),NA())</f>
        <v>1.658771923059188E-2</v>
      </c>
      <c r="P2888" s="44">
        <f>IFERROR(_xll.qlIndexFixing(ONIndex6M,I2888,TRUE,_xll.ohTrigger(RecalcTrigger,Trigger6M)),NA())</f>
        <v>1.664379100157154E-2</v>
      </c>
      <c r="Q2888" s="178">
        <f>IFERROR(_xll.qlIndexFixing(ONIndex1Y,I2888,TRUE,_xll.ohTrigger(RecalcTrigger,Trigger1Y)),NA())</f>
        <v>1.6728793142257725E-2</v>
      </c>
    </row>
    <row r="2889" spans="2:17" x14ac:dyDescent="0.2">
      <c r="B2889" s="39" t="s">
        <v>42</v>
      </c>
      <c r="D2889" s="42">
        <f>_xll.qlCalendarAdvance(Calendar,$D2888,B2889,"f",FALSE)</f>
        <v>59658</v>
      </c>
      <c r="E2889" s="172">
        <f>_xll.qlInterestRateIndexValueDate(IndexON,D2889)</f>
        <v>59658</v>
      </c>
      <c r="F2889" s="188">
        <f>IFERROR(_xll.qlIndexFixing(IndexON,D2889,TRUE,_xll.ohTrigger(RecalcTrigger,TriggerON)),NA())</f>
        <v>1.5893691616224448E-2</v>
      </c>
      <c r="H2889" s="42">
        <f>_xll.qlCalendarAdvance(Calendar,$H2888,B2889,"f",FALSE)</f>
        <v>59658</v>
      </c>
      <c r="I2889" s="172">
        <f>_xll.qlInterestRateIndexValueDate(Index1M,$H2889)</f>
        <v>59658</v>
      </c>
      <c r="J2889" s="177">
        <f>IFERROR(_xll.qlIndexFixing(Index1M,$H2889,TRUE,_xll.ohTrigger(RecalcTrigger,Trigger1M)),NA())</f>
        <v>1.6144270244759354E-2</v>
      </c>
      <c r="K2889" s="44">
        <f>IFERROR(_xll.qlIndexFixing(Index3M,H2889,TRUE,_xll.ohTrigger(RecalcTrigger,Trigger3M)),NA())</f>
        <v>1.6661326978710738E-2</v>
      </c>
      <c r="L2889" s="44">
        <f>IFERROR(_xll.qlIndexFixing(Index6M,$H2889,TRUE,_xll.ohTrigger(RecalcTrigger,Trigger6M)),NA())</f>
        <v>1.6790323593785794E-2</v>
      </c>
      <c r="M2889" s="178">
        <f>IFERROR(_xll.qlIndexFixing(Index1Y,$H2889,TRUE,_xll.ohTrigger(RecalcTrigger,Trigger1Y)),NA())</f>
        <v>1.7023021981041216E-2</v>
      </c>
      <c r="N2889" s="177">
        <f>IFERROR(_xll.qlIndexFixing(ONIndex1M,I2889,TRUE,_xll.ohTrigger(RecalcTrigger,Trigger1M)),NA())</f>
        <v>1.6119572222228484E-2</v>
      </c>
      <c r="O2889" s="44">
        <f>IFERROR(_xll.qlIndexFixing(ONIndex3M,I2889,TRUE,_xll.ohTrigger(RecalcTrigger,Trigger3M)),NA())</f>
        <v>1.6592850075064502E-2</v>
      </c>
      <c r="P2889" s="44">
        <f>IFERROR(_xll.qlIndexFixing(ONIndex6M,I2889,TRUE,_xll.ohTrigger(RecalcTrigger,Trigger6M)),NA())</f>
        <v>1.6649034260153295E-2</v>
      </c>
      <c r="Q2889" s="178">
        <f>IFERROR(_xll.qlIndexFixing(ONIndex1Y,I2889,TRUE,_xll.ohTrigger(RecalcTrigger,Trigger1Y)),NA())</f>
        <v>1.6734004450693618E-2</v>
      </c>
    </row>
    <row r="2890" spans="2:17" x14ac:dyDescent="0.2">
      <c r="B2890" s="39" t="s">
        <v>42</v>
      </c>
      <c r="D2890" s="42">
        <f>_xll.qlCalendarAdvance(Calendar,$D2889,B2890,"f",FALSE)</f>
        <v>59665</v>
      </c>
      <c r="E2890" s="172">
        <f>_xll.qlInterestRateIndexValueDate(IndexON,D2890)</f>
        <v>59665</v>
      </c>
      <c r="F2890" s="188">
        <f>IFERROR(_xll.qlIndexFixing(IndexON,D2890,TRUE,_xll.ohTrigger(RecalcTrigger,TriggerON)),NA())</f>
        <v>1.5898994926453192E-2</v>
      </c>
      <c r="H2890" s="42">
        <f>_xll.qlCalendarAdvance(Calendar,$H2889,B2890,"f",FALSE)</f>
        <v>59665</v>
      </c>
      <c r="I2890" s="172">
        <f>_xll.qlInterestRateIndexValueDate(Index1M,$H2890)</f>
        <v>59665</v>
      </c>
      <c r="J2890" s="177">
        <f>IFERROR(_xll.qlIndexFixing(Index1M,$H2890,TRUE,_xll.ohTrigger(RecalcTrigger,Trigger1M)),NA())</f>
        <v>1.6150119115372407E-2</v>
      </c>
      <c r="K2890" s="44">
        <f>IFERROR(_xll.qlIndexFixing(Index3M,H2890,TRUE,_xll.ohTrigger(RecalcTrigger,Trigger3M)),NA())</f>
        <v>1.6666626454679579E-2</v>
      </c>
      <c r="L2890" s="44">
        <f>IFERROR(_xll.qlIndexFixing(Index6M,$H2890,TRUE,_xll.ohTrigger(RecalcTrigger,Trigger6M)),NA())</f>
        <v>1.6795901930393219E-2</v>
      </c>
      <c r="M2890" s="178">
        <f>IFERROR(_xll.qlIndexFixing(Index1Y,$H2890,TRUE,_xll.ohTrigger(RecalcTrigger,Trigger1Y)),NA())</f>
        <v>1.7028905065450274E-2</v>
      </c>
      <c r="N2890" s="177">
        <f>IFERROR(_xll.qlIndexFixing(ONIndex1M,I2890,TRUE,_xll.ohTrigger(RecalcTrigger,Trigger1M)),NA())</f>
        <v>1.6125359361490732E-2</v>
      </c>
      <c r="O2890" s="44">
        <f>IFERROR(_xll.qlIndexFixing(ONIndex3M,I2890,TRUE,_xll.ohTrigger(RecalcTrigger,Trigger3M)),NA())</f>
        <v>1.6598000480300135E-2</v>
      </c>
      <c r="P2890" s="44">
        <f>IFERROR(_xll.qlIndexFixing(ONIndex6M,I2890,TRUE,_xll.ohTrigger(RecalcTrigger,Trigger6M)),NA())</f>
        <v>1.6654298021336889E-2</v>
      </c>
      <c r="Q2890" s="178">
        <f>IFERROR(_xll.qlIndexFixing(ONIndex1Y,I2890,TRUE,_xll.ohTrigger(RecalcTrigger,Trigger1Y)),NA())</f>
        <v>1.6739236936036406E-2</v>
      </c>
    </row>
    <row r="2891" spans="2:17" x14ac:dyDescent="0.2">
      <c r="B2891" s="39" t="s">
        <v>42</v>
      </c>
      <c r="D2891" s="42">
        <f>_xll.qlCalendarAdvance(Calendar,$D2890,B2891,"f",FALSE)</f>
        <v>59672</v>
      </c>
      <c r="E2891" s="172">
        <f>_xll.qlInterestRateIndexValueDate(IndexON,D2891)</f>
        <v>59672</v>
      </c>
      <c r="F2891" s="188">
        <f>IFERROR(_xll.qlIndexFixing(IndexON,D2891,TRUE,_xll.ohTrigger(RecalcTrigger,TriggerON)),NA())</f>
        <v>1.5904318787830496E-2</v>
      </c>
      <c r="H2891" s="42">
        <f>_xll.qlCalendarAdvance(Calendar,$H2890,B2891,"f",FALSE)</f>
        <v>59672</v>
      </c>
      <c r="I2891" s="172">
        <f>_xll.qlInterestRateIndexValueDate(Index1M,$H2891)</f>
        <v>59672</v>
      </c>
      <c r="J2891" s="177">
        <f>IFERROR(_xll.qlIndexFixing(Index1M,$H2891,TRUE,_xll.ohTrigger(RecalcTrigger,Trigger1M)),NA())</f>
        <v>1.6155991412268023E-2</v>
      </c>
      <c r="K2891" s="44">
        <f>IFERROR(_xll.qlIndexFixing(Index3M,H2891,TRUE,_xll.ohTrigger(RecalcTrigger,Trigger3M)),NA())</f>
        <v>1.6671945579728089E-2</v>
      </c>
      <c r="L2891" s="44">
        <f>IFERROR(_xll.qlIndexFixing(Index6M,$H2891,TRUE,_xll.ohTrigger(RecalcTrigger,Trigger6M)),NA())</f>
        <v>1.680150095802143E-2</v>
      </c>
      <c r="M2891" s="178">
        <f>IFERROR(_xll.qlIndexFixing(Index1Y,$H2891,TRUE,_xll.ohTrigger(RecalcTrigger,Trigger1Y)),NA())</f>
        <v>1.7034809721572775E-2</v>
      </c>
      <c r="N2891" s="177">
        <f>IFERROR(_xll.qlIndexFixing(ONIndex1M,I2891,TRUE,_xll.ohTrigger(RecalcTrigger,Trigger1M)),NA())</f>
        <v>1.6131169891114849E-2</v>
      </c>
      <c r="O2891" s="44">
        <f>IFERROR(_xll.qlIndexFixing(ONIndex3M,I2891,TRUE,_xll.ohTrigger(RecalcTrigger,Trigger3M)),NA())</f>
        <v>1.6603170446379822E-2</v>
      </c>
      <c r="P2891" s="44">
        <f>IFERROR(_xll.qlIndexFixing(ONIndex6M,I2891,TRUE,_xll.ohTrigger(RecalcTrigger,Trigger6M)),NA())</f>
        <v>1.6659582285527552E-2</v>
      </c>
      <c r="Q2891" s="178">
        <f>IFERROR(_xll.qlIndexFixing(ONIndex1Y,I2891,TRUE,_xll.ohTrigger(RecalcTrigger,Trigger1Y)),NA())</f>
        <v>1.6744490598367134E-2</v>
      </c>
    </row>
    <row r="2892" spans="2:17" x14ac:dyDescent="0.2">
      <c r="B2892" s="39" t="s">
        <v>42</v>
      </c>
      <c r="D2892" s="42">
        <f>_xll.qlCalendarAdvance(Calendar,$D2891,B2892,"f",FALSE)</f>
        <v>59679</v>
      </c>
      <c r="E2892" s="172">
        <f>_xll.qlInterestRateIndexValueDate(IndexON,D2892)</f>
        <v>59679</v>
      </c>
      <c r="F2892" s="188">
        <f>IFERROR(_xll.qlIndexFixing(IndexON,D2892,TRUE,_xll.ohTrigger(RecalcTrigger,TriggerON)),NA())</f>
        <v>1.5909663200275315E-2</v>
      </c>
      <c r="H2892" s="42">
        <f>_xll.qlCalendarAdvance(Calendar,$H2891,B2892,"f",FALSE)</f>
        <v>59679</v>
      </c>
      <c r="I2892" s="172">
        <f>_xll.qlInterestRateIndexValueDate(Index1M,$H2892)</f>
        <v>59679</v>
      </c>
      <c r="J2892" s="177">
        <f>IFERROR(_xll.qlIndexFixing(Index1M,$H2892,TRUE,_xll.ohTrigger(RecalcTrigger,Trigger1M)),NA())</f>
        <v>1.6161887135475676E-2</v>
      </c>
      <c r="K2892" s="44">
        <f>IFERROR(_xll.qlIndexFixing(Index3M,H2892,TRUE,_xll.ohTrigger(RecalcTrigger,Trigger3M)),NA())</f>
        <v>1.6677284353934674E-2</v>
      </c>
      <c r="L2892" s="44">
        <f>IFERROR(_xll.qlIndexFixing(Index6M,$H2892,TRUE,_xll.ohTrigger(RecalcTrigger,Trigger6M)),NA())</f>
        <v>1.6807120676843975E-2</v>
      </c>
      <c r="M2892" s="178">
        <f>IFERROR(_xll.qlIndexFixing(Index1Y,$H2892,TRUE,_xll.ohTrigger(RecalcTrigger,Trigger1Y)),NA())</f>
        <v>1.7040735949784943E-2</v>
      </c>
      <c r="N2892" s="177">
        <f>IFERROR(_xll.qlIndexFixing(ONIndex1M,I2892,TRUE,_xll.ohTrigger(RecalcTrigger,Trigger1M)),NA())</f>
        <v>1.6137003810776651E-2</v>
      </c>
      <c r="O2892" s="44">
        <f>IFERROR(_xll.qlIndexFixing(ONIndex3M,I2892,TRUE,_xll.ohTrigger(RecalcTrigger,Trigger3M)),NA())</f>
        <v>1.660835997322252E-2</v>
      </c>
      <c r="P2892" s="44">
        <f>IFERROR(_xll.qlIndexFixing(ONIndex6M,I2892,TRUE,_xll.ohTrigger(RecalcTrigger,Trigger6M)),NA())</f>
        <v>1.6664887052563193E-2</v>
      </c>
      <c r="Q2892" s="178">
        <f>IFERROR(_xll.qlIndexFixing(ONIndex1Y,I2892,TRUE,_xll.ohTrigger(RecalcTrigger,Trigger1Y)),NA())</f>
        <v>1.6749765437604758E-2</v>
      </c>
    </row>
    <row r="2893" spans="2:17" x14ac:dyDescent="0.2">
      <c r="B2893" s="39" t="s">
        <v>42</v>
      </c>
      <c r="D2893" s="42">
        <f>_xll.qlCalendarAdvance(Calendar,$D2892,B2893,"f",FALSE)</f>
        <v>59686</v>
      </c>
      <c r="E2893" s="172">
        <f>_xll.qlInterestRateIndexValueDate(IndexON,D2893)</f>
        <v>59686</v>
      </c>
      <c r="F2893" s="188">
        <f>IFERROR(_xll.qlIndexFixing(IndexON,D2893,TRUE,_xll.ohTrigger(RecalcTrigger,TriggerON)),NA())</f>
        <v>1.5915028163706602E-2</v>
      </c>
      <c r="H2893" s="42">
        <f>_xll.qlCalendarAdvance(Calendar,$H2892,B2893,"f",FALSE)</f>
        <v>59686</v>
      </c>
      <c r="I2893" s="172">
        <f>_xll.qlInterestRateIndexValueDate(Index1M,$H2893)</f>
        <v>59686</v>
      </c>
      <c r="J2893" s="177">
        <f>IFERROR(_xll.qlIndexFixing(Index1M,$H2893,TRUE,_xll.ohTrigger(RecalcTrigger,Trigger1M)),NA())</f>
        <v>1.6165458660835779E-2</v>
      </c>
      <c r="K2893" s="44">
        <f>IFERROR(_xll.qlIndexFixing(Index3M,H2893,TRUE,_xll.ohTrigger(RecalcTrigger,Trigger3M)),NA())</f>
        <v>1.6682642777378617E-2</v>
      </c>
      <c r="L2893" s="44">
        <f>IFERROR(_xll.qlIndexFixing(Index6M,$H2893,TRUE,_xll.ohTrigger(RecalcTrigger,Trigger6M)),NA())</f>
        <v>1.6812761087034396E-2</v>
      </c>
      <c r="M2893" s="178">
        <f>IFERROR(_xll.qlIndexFixing(Index1Y,$H2893,TRUE,_xll.ohTrigger(RecalcTrigger,Trigger1Y)),NA())</f>
        <v>1.7046683750464107E-2</v>
      </c>
      <c r="N2893" s="177">
        <f>IFERROR(_xll.qlIndexFixing(ONIndex1M,I2893,TRUE,_xll.ohTrigger(RecalcTrigger,Trigger1M)),NA())</f>
        <v>1.6142861120557184E-2</v>
      </c>
      <c r="O2893" s="44">
        <f>IFERROR(_xll.qlIndexFixing(ONIndex3M,I2893,TRUE,_xll.ohTrigger(RecalcTrigger,Trigger3M)),NA())</f>
        <v>1.6613569060909272E-2</v>
      </c>
      <c r="P2893" s="44">
        <f>IFERROR(_xll.qlIndexFixing(ONIndex6M,I2893,TRUE,_xll.ohTrigger(RecalcTrigger,Trigger6M)),NA())</f>
        <v>1.6670212322281719E-2</v>
      </c>
      <c r="Q2893" s="178">
        <f>IFERROR(_xll.qlIndexFixing(ONIndex1Y,I2893,TRUE,_xll.ohTrigger(RecalcTrigger,Trigger1Y)),NA())</f>
        <v>1.6755061453749276E-2</v>
      </c>
    </row>
    <row r="2894" spans="2:17" x14ac:dyDescent="0.2">
      <c r="B2894" s="39" t="s">
        <v>42</v>
      </c>
      <c r="D2894" s="42">
        <f>_xll.qlCalendarAdvance(Calendar,$D2893,B2894,"f",FALSE)</f>
        <v>59693</v>
      </c>
      <c r="E2894" s="172">
        <f>_xll.qlInterestRateIndexValueDate(IndexON,D2894)</f>
        <v>59693</v>
      </c>
      <c r="F2894" s="188">
        <f>IFERROR(_xll.qlIndexFixing(IndexON,D2894,TRUE,_xll.ohTrigger(RecalcTrigger,TriggerON)),NA())</f>
        <v>1.5920413678286449E-2</v>
      </c>
      <c r="H2894" s="42">
        <f>_xll.qlCalendarAdvance(Calendar,$H2893,B2894,"f",FALSE)</f>
        <v>59693</v>
      </c>
      <c r="I2894" s="172">
        <f>_xll.qlInterestRateIndexValueDate(Index1M,$H2894)</f>
        <v>59693</v>
      </c>
      <c r="J2894" s="177">
        <f>IFERROR(_xll.qlIndexFixing(Index1M,$H2894,TRUE,_xll.ohTrigger(RecalcTrigger,Trigger1M)),NA())</f>
        <v>1.6171395428373796E-2</v>
      </c>
      <c r="K2894" s="44">
        <f>IFERROR(_xll.qlIndexFixing(Index3M,H2894,TRUE,_xll.ohTrigger(RecalcTrigger,Trigger3M)),NA())</f>
        <v>1.6688020850139203E-2</v>
      </c>
      <c r="L2894" s="44">
        <f>IFERROR(_xll.qlIndexFixing(Index6M,$H2894,TRUE,_xll.ohTrigger(RecalcTrigger,Trigger6M)),NA())</f>
        <v>1.6817624322515733E-2</v>
      </c>
      <c r="M2894" s="178">
        <f>IFERROR(_xll.qlIndexFixing(Index1Y,$H2894,TRUE,_xll.ohTrigger(RecalcTrigger,Trigger1Y)),NA())</f>
        <v>1.7052653123989594E-2</v>
      </c>
      <c r="N2894" s="177">
        <f>IFERROR(_xll.qlIndexFixing(ONIndex1M,I2894,TRUE,_xll.ohTrigger(RecalcTrigger,Trigger1M)),NA())</f>
        <v>1.6148741820537493E-2</v>
      </c>
      <c r="O2894" s="44">
        <f>IFERROR(_xll.qlIndexFixing(ONIndex3M,I2894,TRUE,_xll.ohTrigger(RecalcTrigger,Trigger3M)),NA())</f>
        <v>1.6618797709277988E-2</v>
      </c>
      <c r="P2894" s="44">
        <f>IFERROR(_xll.qlIndexFixing(ONIndex6M,I2894,TRUE,_xll.ohTrigger(RecalcTrigger,Trigger6M)),NA())</f>
        <v>1.6675558094845222E-2</v>
      </c>
      <c r="Q2894" s="178">
        <f>IFERROR(_xll.qlIndexFixing(ONIndex1Y,I2894,TRUE,_xll.ohTrigger(RecalcTrigger,Trigger1Y)),NA())</f>
        <v>1.6760378646800689E-2</v>
      </c>
    </row>
    <row r="2895" spans="2:17" x14ac:dyDescent="0.2">
      <c r="B2895" s="39" t="s">
        <v>42</v>
      </c>
      <c r="D2895" s="42">
        <f>_xll.qlCalendarAdvance(Calendar,$D2894,B2895,"f",FALSE)</f>
        <v>59700</v>
      </c>
      <c r="E2895" s="172">
        <f>_xll.qlInterestRateIndexValueDate(IndexON,D2895)</f>
        <v>59700</v>
      </c>
      <c r="F2895" s="188">
        <f>IFERROR(_xll.qlIndexFixing(IndexON,D2895,TRUE,_xll.ohTrigger(RecalcTrigger,TriggerON)),NA())</f>
        <v>1.5925819744014857E-2</v>
      </c>
      <c r="H2895" s="42">
        <f>_xll.qlCalendarAdvance(Calendar,$H2894,B2895,"f",FALSE)</f>
        <v>59700</v>
      </c>
      <c r="I2895" s="172">
        <f>_xll.qlInterestRateIndexValueDate(Index1M,$H2895)</f>
        <v>59700</v>
      </c>
      <c r="J2895" s="177">
        <f>IFERROR(_xll.qlIndexFixing(Index1M,$H2895,TRUE,_xll.ohTrigger(RecalcTrigger,Trigger1M)),NA())</f>
        <v>1.6177355618929933E-2</v>
      </c>
      <c r="K2895" s="44">
        <f>IFERROR(_xll.qlIndexFixing(Index3M,H2895,TRUE,_xll.ohTrigger(RecalcTrigger,Trigger3M)),NA())</f>
        <v>1.6693418572296597E-2</v>
      </c>
      <c r="L2895" s="44">
        <f>IFERROR(_xll.qlIndexFixing(Index6M,$H2895,TRUE,_xll.ohTrigger(RecalcTrigger,Trigger6M)),NA())</f>
        <v>1.6823304377300174E-2</v>
      </c>
      <c r="M2895" s="178">
        <f>IFERROR(_xll.qlIndexFixing(Index1Y,$H2895,TRUE,_xll.ohTrigger(RecalcTrigger,Trigger1Y)),NA())</f>
        <v>1.7058644070742052E-2</v>
      </c>
      <c r="N2895" s="177">
        <f>IFERROR(_xll.qlIndexFixing(ONIndex1M,I2895,TRUE,_xll.ohTrigger(RecalcTrigger,Trigger1M)),NA())</f>
        <v>1.615464591071758E-2</v>
      </c>
      <c r="O2895" s="44">
        <f>IFERROR(_xll.qlIndexFixing(ONIndex3M,I2895,TRUE,_xll.ohTrigger(RecalcTrigger,Trigger3M)),NA())</f>
        <v>1.6624045918652852E-2</v>
      </c>
      <c r="P2895" s="44">
        <f>IFERROR(_xll.qlIndexFixing(ONIndex6M,I2895,TRUE,_xll.ohTrigger(RecalcTrigger,Trigger6M)),NA())</f>
        <v>1.6680924370415795E-2</v>
      </c>
      <c r="Q2895" s="178">
        <f>IFERROR(_xll.qlIndexFixing(ONIndex1Y,I2895,TRUE,_xll.ohTrigger(RecalcTrigger,Trigger1Y)),NA())</f>
        <v>1.6765717016840043E-2</v>
      </c>
    </row>
    <row r="2896" spans="2:17" x14ac:dyDescent="0.2">
      <c r="B2896" s="39" t="s">
        <v>42</v>
      </c>
      <c r="D2896" s="42">
        <f>_xll.qlCalendarAdvance(Calendar,$D2895,B2896,"f",FALSE)</f>
        <v>59707</v>
      </c>
      <c r="E2896" s="172">
        <f>_xll.qlInterestRateIndexValueDate(IndexON,D2896)</f>
        <v>59707</v>
      </c>
      <c r="F2896" s="188">
        <f>IFERROR(_xll.qlIndexFixing(IndexON,D2896,TRUE,_xll.ohTrigger(RecalcTrigger,TriggerON)),NA())</f>
        <v>1.5931246360648688E-2</v>
      </c>
      <c r="H2896" s="42">
        <f>_xll.qlCalendarAdvance(Calendar,$H2895,B2896,"f",FALSE)</f>
        <v>59707</v>
      </c>
      <c r="I2896" s="172">
        <f>_xll.qlInterestRateIndexValueDate(Index1M,$H2896)</f>
        <v>59707</v>
      </c>
      <c r="J2896" s="177">
        <f>IFERROR(_xll.qlIndexFixing(Index1M,$H2896,TRUE,_xll.ohTrigger(RecalcTrigger,Trigger1M)),NA())</f>
        <v>1.6183339232542004E-2</v>
      </c>
      <c r="K2896" s="44">
        <f>IFERROR(_xll.qlIndexFixing(Index3M,H2896,TRUE,_xll.ohTrigger(RecalcTrigger,Trigger3M)),NA())</f>
        <v>1.6698835943930082E-2</v>
      </c>
      <c r="L2896" s="44">
        <f>IFERROR(_xll.qlIndexFixing(Index6M,$H2896,TRUE,_xll.ohTrigger(RecalcTrigger,Trigger6M)),NA())</f>
        <v>1.6829005122929064E-2</v>
      </c>
      <c r="M2896" s="178">
        <f>IFERROR(_xll.qlIndexFixing(Index1Y,$H2896,TRUE,_xll.ohTrigger(RecalcTrigger,Trigger1Y)),NA())</f>
        <v>1.7064656591103022E-2</v>
      </c>
      <c r="N2896" s="177">
        <f>IFERROR(_xll.qlIndexFixing(ONIndex1M,I2896,TRUE,_xll.ohTrigger(RecalcTrigger,Trigger1M)),NA())</f>
        <v>1.6160573391097444E-2</v>
      </c>
      <c r="O2896" s="44">
        <f>IFERROR(_xll.qlIndexFixing(ONIndex3M,I2896,TRUE,_xll.ohTrigger(RecalcTrigger,Trigger3M)),NA())</f>
        <v>1.6629313688628633E-2</v>
      </c>
      <c r="P2896" s="44">
        <f>IFERROR(_xll.qlIndexFixing(ONIndex6M,I2896,TRUE,_xll.ohTrigger(RecalcTrigger,Trigger6M)),NA())</f>
        <v>1.6686311148669253E-2</v>
      </c>
      <c r="Q2896" s="178">
        <f>IFERROR(_xll.qlIndexFixing(ONIndex1Y,I2896,TRUE,_xll.ohTrigger(RecalcTrigger,Trigger1Y)),NA())</f>
        <v>1.6771076563867338E-2</v>
      </c>
    </row>
    <row r="2897" spans="2:17" x14ac:dyDescent="0.2">
      <c r="B2897" s="39" t="s">
        <v>42</v>
      </c>
      <c r="D2897" s="42">
        <f>_xll.qlCalendarAdvance(Calendar,$D2896,B2897,"f",FALSE)</f>
        <v>59714</v>
      </c>
      <c r="E2897" s="172">
        <f>_xll.qlInterestRateIndexValueDate(IndexON,D2897)</f>
        <v>59714</v>
      </c>
      <c r="F2897" s="188">
        <f>IFERROR(_xll.qlIndexFixing(IndexON,D2897,TRUE,_xll.ohTrigger(RecalcTrigger,TriggerON)),NA())</f>
        <v>1.5936693528431078E-2</v>
      </c>
      <c r="H2897" s="42">
        <f>_xll.qlCalendarAdvance(Calendar,$H2896,B2897,"f",FALSE)</f>
        <v>59714</v>
      </c>
      <c r="I2897" s="172">
        <f>_xll.qlInterestRateIndexValueDate(Index1M,$H2897)</f>
        <v>59714</v>
      </c>
      <c r="J2897" s="177">
        <f>IFERROR(_xll.qlIndexFixing(Index1M,$H2897,TRUE,_xll.ohTrigger(RecalcTrigger,Trigger1M)),NA())</f>
        <v>1.6189346269239735E-2</v>
      </c>
      <c r="K2897" s="44">
        <f>IFERROR(_xll.qlIndexFixing(Index3M,H2897,TRUE,_xll.ohTrigger(RecalcTrigger,Trigger3M)),NA())</f>
        <v>1.6704272965118942E-2</v>
      </c>
      <c r="L2897" s="44">
        <f>IFERROR(_xll.qlIndexFixing(Index6M,$H2897,TRUE,_xll.ohTrigger(RecalcTrigger,Trigger6M)),NA())</f>
        <v>1.6834726559578666E-2</v>
      </c>
      <c r="M2897" s="178">
        <f>IFERROR(_xll.qlIndexFixing(Index1Y,$H2897,TRUE,_xll.ohTrigger(RecalcTrigger,Trigger1Y)),NA())</f>
        <v>1.7070690685455366E-2</v>
      </c>
      <c r="N2897" s="177">
        <f>IFERROR(_xll.qlIndexFixing(ONIndex1M,I2897,TRUE,_xll.ohTrigger(RecalcTrigger,Trigger1M)),NA())</f>
        <v>1.6166524261433945E-2</v>
      </c>
      <c r="O2897" s="44">
        <f>IFERROR(_xll.qlIndexFixing(ONIndex3M,I2897,TRUE,_xll.ohTrigger(RecalcTrigger,Trigger3M)),NA())</f>
        <v>1.6634601019529516E-2</v>
      </c>
      <c r="P2897" s="44">
        <f>IFERROR(_xll.qlIndexFixing(ONIndex6M,I2897,TRUE,_xll.ohTrigger(RecalcTrigger,Trigger6M)),NA())</f>
        <v>1.6691718429767688E-2</v>
      </c>
      <c r="Q2897" s="178">
        <f>IFERROR(_xll.qlIndexFixing(ONIndex1Y,I2897,TRUE,_xll.ohTrigger(RecalcTrigger,Trigger1Y)),NA())</f>
        <v>1.6776457287558388E-2</v>
      </c>
    </row>
    <row r="2898" spans="2:17" x14ac:dyDescent="0.2">
      <c r="B2898" s="39" t="s">
        <v>42</v>
      </c>
      <c r="D2898" s="42">
        <f>_xll.qlCalendarAdvance(Calendar,$D2897,B2898,"f",FALSE)</f>
        <v>59721</v>
      </c>
      <c r="E2898" s="172">
        <f>_xll.qlInterestRateIndexValueDate(IndexON,D2898)</f>
        <v>59721</v>
      </c>
      <c r="F2898" s="188">
        <f>IFERROR(_xll.qlIndexFixing(IndexON,D2898,TRUE,_xll.ohTrigger(RecalcTrigger,TriggerON)),NA())</f>
        <v>1.5942161247443076E-2</v>
      </c>
      <c r="H2898" s="42">
        <f>_xll.qlCalendarAdvance(Calendar,$H2897,B2898,"f",FALSE)</f>
        <v>59721</v>
      </c>
      <c r="I2898" s="172">
        <f>_xll.qlInterestRateIndexValueDate(Index1M,$H2898)</f>
        <v>59721</v>
      </c>
      <c r="J2898" s="177">
        <f>IFERROR(_xll.qlIndexFixing(Index1M,$H2898,TRUE,_xll.ohTrigger(RecalcTrigger,Trigger1M)),NA())</f>
        <v>1.6197753429496954E-2</v>
      </c>
      <c r="K2898" s="44">
        <f>IFERROR(_xll.qlIndexFixing(Index3M,H2898,TRUE,_xll.ohTrigger(RecalcTrigger,Trigger3M)),NA())</f>
        <v>1.6709729635944227E-2</v>
      </c>
      <c r="L2898" s="44">
        <f>IFERROR(_xll.qlIndexFixing(Index6M,$H2898,TRUE,_xll.ohTrigger(RecalcTrigger,Trigger6M)),NA())</f>
        <v>1.6841273514661075E-2</v>
      </c>
      <c r="M2898" s="178">
        <f>IFERROR(_xll.qlIndexFixing(Index1Y,$H2898,TRUE,_xll.ohTrigger(RecalcTrigger,Trigger1Y)),NA())</f>
        <v>1.707674635418505E-2</v>
      </c>
      <c r="N2898" s="177">
        <f>IFERROR(_xll.qlIndexFixing(ONIndex1M,I2898,TRUE,_xll.ohTrigger(RecalcTrigger,Trigger1M)),NA())</f>
        <v>1.6172498522051271E-2</v>
      </c>
      <c r="O2898" s="44">
        <f>IFERROR(_xll.qlIndexFixing(ONIndex3M,I2898,TRUE,_xll.ohTrigger(RecalcTrigger,Trigger3M)),NA())</f>
        <v>1.6639907911112362E-2</v>
      </c>
      <c r="P2898" s="44">
        <f>IFERROR(_xll.qlIndexFixing(ONIndex6M,I2898,TRUE,_xll.ohTrigger(RecalcTrigger,Trigger6M)),NA())</f>
        <v>1.6697146213792147E-2</v>
      </c>
      <c r="Q2898" s="178">
        <f>IFERROR(_xll.qlIndexFixing(ONIndex1Y,I2898,TRUE,_xll.ohTrigger(RecalcTrigger,Trigger1Y)),NA())</f>
        <v>1.6781859188480519E-2</v>
      </c>
    </row>
    <row r="2899" spans="2:17" x14ac:dyDescent="0.2">
      <c r="B2899" s="39" t="s">
        <v>42</v>
      </c>
      <c r="D2899" s="42">
        <f>_xll.qlCalendarAdvance(Calendar,$D2898,B2899,"f",FALSE)</f>
        <v>59728</v>
      </c>
      <c r="E2899" s="172">
        <f>_xll.qlInterestRateIndexValueDate(IndexON,D2899)</f>
        <v>59728</v>
      </c>
      <c r="F2899" s="188">
        <f>IFERROR(_xll.qlIndexFixing(IndexON,D2899,TRUE,_xll.ohTrigger(RecalcTrigger,TriggerON)),NA())</f>
        <v>1.5947649517360496E-2</v>
      </c>
      <c r="H2899" s="42">
        <f>_xll.qlCalendarAdvance(Calendar,$H2898,B2899,"f",FALSE)</f>
        <v>59728</v>
      </c>
      <c r="I2899" s="172">
        <f>_xll.qlInterestRateIndexValueDate(Index1M,$H2899)</f>
        <v>59728</v>
      </c>
      <c r="J2899" s="177">
        <f>IFERROR(_xll.qlIndexFixing(Index1M,$H2899,TRUE,_xll.ohTrigger(RecalcTrigger,Trigger1M)),NA())</f>
        <v>1.6203813137981748E-2</v>
      </c>
      <c r="K2899" s="44">
        <f>IFERROR(_xll.qlIndexFixing(Index3M,H2899,TRUE,_xll.ohTrigger(RecalcTrigger,Trigger3M)),NA())</f>
        <v>1.6715205956487861E-2</v>
      </c>
      <c r="L2899" s="44">
        <f>IFERROR(_xll.qlIndexFixing(Index6M,$H2899,TRUE,_xll.ohTrigger(RecalcTrigger,Trigger6M)),NA())</f>
        <v>1.6847038076759132E-2</v>
      </c>
      <c r="M2899" s="178">
        <f>IFERROR(_xll.qlIndexFixing(Index1Y,$H2899,TRUE,_xll.ohTrigger(RecalcTrigger,Trigger1Y)),NA())</f>
        <v>1.7082823597676496E-2</v>
      </c>
      <c r="N2899" s="177">
        <f>IFERROR(_xll.qlIndexFixing(ONIndex1M,I2899,TRUE,_xll.ohTrigger(RecalcTrigger,Trigger1M)),NA())</f>
        <v>1.6178496172868373E-2</v>
      </c>
      <c r="O2899" s="44">
        <f>IFERROR(_xll.qlIndexFixing(ONIndex3M,I2899,TRUE,_xll.ohTrigger(RecalcTrigger,Trigger3M)),NA())</f>
        <v>1.6645234363701356E-2</v>
      </c>
      <c r="P2899" s="44">
        <f>IFERROR(_xll.qlIndexFixing(ONIndex6M,I2899,TRUE,_xll.ohTrigger(RecalcTrigger,Trigger6M)),NA())</f>
        <v>1.6702594500580537E-2</v>
      </c>
      <c r="Q2899" s="178">
        <f>IFERROR(_xll.qlIndexFixing(ONIndex1Y,I2899,TRUE,_xll.ohTrigger(RecalcTrigger,Trigger1Y)),NA())</f>
        <v>1.6787282266147452E-2</v>
      </c>
    </row>
    <row r="2900" spans="2:17" x14ac:dyDescent="0.2">
      <c r="B2900" s="39" t="s">
        <v>42</v>
      </c>
      <c r="D2900" s="42">
        <f>_xll.qlCalendarAdvance(Calendar,$D2899,B2900,"f",FALSE)</f>
        <v>59735</v>
      </c>
      <c r="E2900" s="172">
        <f>_xll.qlInterestRateIndexValueDate(IndexON,D2900)</f>
        <v>59735</v>
      </c>
      <c r="F2900" s="188">
        <f>IFERROR(_xll.qlIndexFixing(IndexON,D2900,TRUE,_xll.ohTrigger(RecalcTrigger,TriggerON)),NA())</f>
        <v>1.5953158338426476E-2</v>
      </c>
      <c r="H2900" s="42">
        <f>_xll.qlCalendarAdvance(Calendar,$H2899,B2900,"f",FALSE)</f>
        <v>59735</v>
      </c>
      <c r="I2900" s="172">
        <f>_xll.qlInterestRateIndexValueDate(Index1M,$H2900)</f>
        <v>59735</v>
      </c>
      <c r="J2900" s="177">
        <f>IFERROR(_xll.qlIndexFixing(Index1M,$H2900,TRUE,_xll.ohTrigger(RecalcTrigger,Trigger1M)),NA())</f>
        <v>1.6209896273085573E-2</v>
      </c>
      <c r="K2900" s="44">
        <f>IFERROR(_xll.qlIndexFixing(Index3M,H2900,TRUE,_xll.ohTrigger(RecalcTrigger,Trigger3M)),NA())</f>
        <v>1.6720701926828251E-2</v>
      </c>
      <c r="L2900" s="44">
        <f>IFERROR(_xll.qlIndexFixing(Index6M,$H2900,TRUE,_xll.ohTrigger(RecalcTrigger,Trigger6M)),NA())</f>
        <v>1.6852823331463224E-2</v>
      </c>
      <c r="M2900" s="178">
        <f>IFERROR(_xll.qlIndexFixing(Index1Y,$H2900,TRUE,_xll.ohTrigger(RecalcTrigger,Trigger1Y)),NA())</f>
        <v>1.7088922416317879E-2</v>
      </c>
      <c r="N2900" s="177">
        <f>IFERROR(_xll.qlIndexFixing(ONIndex1M,I2900,TRUE,_xll.ohTrigger(RecalcTrigger,Trigger1M)),NA())</f>
        <v>1.6184517213885252E-2</v>
      </c>
      <c r="O2900" s="44">
        <f>IFERROR(_xll.qlIndexFixing(ONIndex3M,I2900,TRUE,_xll.ohTrigger(RecalcTrigger,Trigger3M)),NA())</f>
        <v>1.6650580376891266E-2</v>
      </c>
      <c r="P2900" s="44">
        <f>IFERROR(_xll.qlIndexFixing(ONIndex6M,I2900,TRUE,_xll.ohTrigger(RecalcTrigger,Trigger6M)),NA())</f>
        <v>1.6708063290213904E-2</v>
      </c>
      <c r="Q2900" s="178">
        <f>IFERROR(_xll.qlIndexFixing(ONIndex1Y,I2900,TRUE,_xll.ohTrigger(RecalcTrigger,Trigger1Y)),NA())</f>
        <v>1.6792726520802326E-2</v>
      </c>
    </row>
    <row r="2901" spans="2:17" x14ac:dyDescent="0.2">
      <c r="B2901" s="39" t="s">
        <v>42</v>
      </c>
      <c r="D2901" s="42">
        <f>_xll.qlCalendarAdvance(Calendar,$D2900,B2901,"f",FALSE)</f>
        <v>59742</v>
      </c>
      <c r="E2901" s="172">
        <f>_xll.qlInterestRateIndexValueDate(IndexON,D2901)</f>
        <v>59742</v>
      </c>
      <c r="F2901" s="188">
        <f>IFERROR(_xll.qlIndexFixing(IndexON,D2901,TRUE,_xll.ohTrigger(RecalcTrigger,TriggerON)),NA())</f>
        <v>1.5958687710559971E-2</v>
      </c>
      <c r="H2901" s="42">
        <f>_xll.qlCalendarAdvance(Calendar,$H2900,B2901,"f",FALSE)</f>
        <v>59742</v>
      </c>
      <c r="I2901" s="172">
        <f>_xll.qlInterestRateIndexValueDate(Index1M,$H2901)</f>
        <v>59742</v>
      </c>
      <c r="J2901" s="177">
        <f>IFERROR(_xll.qlIndexFixing(Index1M,$H2901,TRUE,_xll.ohTrigger(RecalcTrigger,Trigger1M)),NA())</f>
        <v>1.6216801315100032E-2</v>
      </c>
      <c r="K2901" s="44">
        <f>IFERROR(_xll.qlIndexFixing(Index3M,H2901,TRUE,_xll.ohTrigger(RecalcTrigger,Trigger3M)),NA())</f>
        <v>1.6726217547049962E-2</v>
      </c>
      <c r="L2901" s="44">
        <f>IFERROR(_xll.qlIndexFixing(Index6M,$H2901,TRUE,_xll.ohTrigger(RecalcTrigger,Trigger6M)),NA())</f>
        <v>1.6858629278953503E-2</v>
      </c>
      <c r="M2901" s="178">
        <f>IFERROR(_xll.qlIndexFixing(Index1Y,$H2901,TRUE,_xll.ohTrigger(RecalcTrigger,Trigger1Y)),NA())</f>
        <v>1.7095042810497826E-2</v>
      </c>
      <c r="N2901" s="177">
        <f>IFERROR(_xll.qlIndexFixing(ONIndex1M,I2901,TRUE,_xll.ohTrigger(RecalcTrigger,Trigger1M)),NA())</f>
        <v>1.6190561644939816E-2</v>
      </c>
      <c r="O2901" s="44">
        <f>IFERROR(_xll.qlIndexFixing(ONIndex3M,I2901,TRUE,_xll.ohTrigger(RecalcTrigger,Trigger3M)),NA())</f>
        <v>1.6655945951006279E-2</v>
      </c>
      <c r="P2901" s="44">
        <f>IFERROR(_xll.qlIndexFixing(ONIndex6M,I2901,TRUE,_xll.ohTrigger(RecalcTrigger,Trigger6M)),NA())</f>
        <v>1.6713552582692248E-2</v>
      </c>
      <c r="Q2901" s="178">
        <f>IFERROR(_xll.qlIndexFixing(ONIndex1Y,I2901,TRUE,_xll.ohTrigger(RecalcTrigger,Trigger1Y)),NA())</f>
        <v>1.6798191952364094E-2</v>
      </c>
    </row>
    <row r="2902" spans="2:17" x14ac:dyDescent="0.2">
      <c r="B2902" s="39" t="s">
        <v>42</v>
      </c>
      <c r="D2902" s="42">
        <f>_xll.qlCalendarAdvance(Calendar,$D2901,B2902,"f",FALSE)</f>
        <v>59749</v>
      </c>
      <c r="E2902" s="172">
        <f>_xll.qlInterestRateIndexValueDate(IndexON,D2902)</f>
        <v>59749</v>
      </c>
      <c r="F2902" s="188">
        <f>IFERROR(_xll.qlIndexFixing(IndexON,D2902,TRUE,_xll.ohTrigger(RecalcTrigger,TriggerON)),NA())</f>
        <v>1.5964237633842027E-2</v>
      </c>
      <c r="H2902" s="42">
        <f>_xll.qlCalendarAdvance(Calendar,$H2901,B2902,"f",FALSE)</f>
        <v>59749</v>
      </c>
      <c r="I2902" s="172">
        <f>_xll.qlInterestRateIndexValueDate(Index1M,$H2902)</f>
        <v>59749</v>
      </c>
      <c r="J2902" s="177">
        <f>IFERROR(_xll.qlIndexFixing(Index1M,$H2902,TRUE,_xll.ohTrigger(RecalcTrigger,Trigger1M)),NA())</f>
        <v>1.6222132823307481E-2</v>
      </c>
      <c r="K2902" s="44">
        <f>IFERROR(_xll.qlIndexFixing(Index3M,H2902,TRUE,_xll.ohTrigger(RecalcTrigger,Trigger3M)),NA())</f>
        <v>1.6731752817232281E-2</v>
      </c>
      <c r="L2902" s="44">
        <f>IFERROR(_xll.qlIndexFixing(Index6M,$H2902,TRUE,_xll.ohTrigger(RecalcTrigger,Trigger6M)),NA())</f>
        <v>1.6864455919409681E-2</v>
      </c>
      <c r="M2902" s="178">
        <f>IFERROR(_xll.qlIndexFixing(Index1Y,$H2902,TRUE,_xll.ohTrigger(RecalcTrigger,Trigger1Y)),NA())</f>
        <v>1.7101184780606508E-2</v>
      </c>
      <c r="N2902" s="177">
        <f>IFERROR(_xll.qlIndexFixing(ONIndex1M,I2902,TRUE,_xll.ohTrigger(RecalcTrigger,Trigger1M)),NA())</f>
        <v>1.6196629466275203E-2</v>
      </c>
      <c r="O2902" s="44">
        <f>IFERROR(_xll.qlIndexFixing(ONIndex3M,I2902,TRUE,_xll.ohTrigger(RecalcTrigger,Trigger3M)),NA())</f>
        <v>1.6661331085884301E-2</v>
      </c>
      <c r="P2902" s="44">
        <f>IFERROR(_xll.qlIndexFixing(ONIndex6M,I2902,TRUE,_xll.ohTrigger(RecalcTrigger,Trigger6M)),NA())</f>
        <v>1.671906237801557E-2</v>
      </c>
      <c r="Q2902" s="178">
        <f>IFERROR(_xll.qlIndexFixing(ONIndex1Y,I2902,TRUE,_xll.ohTrigger(RecalcTrigger,Trigger1Y)),NA())</f>
        <v>1.6803678560913804E-2</v>
      </c>
    </row>
    <row r="2903" spans="2:17" x14ac:dyDescent="0.2">
      <c r="B2903" s="39" t="s">
        <v>42</v>
      </c>
      <c r="D2903" s="42">
        <f>_xll.qlCalendarAdvance(Calendar,$D2902,B2903,"f",FALSE)</f>
        <v>59756</v>
      </c>
      <c r="E2903" s="172">
        <f>_xll.qlInterestRateIndexValueDate(IndexON,D2903)</f>
        <v>59756</v>
      </c>
      <c r="F2903" s="188">
        <f>IFERROR(_xll.qlIndexFixing(IndexON,D2903,TRUE,_xll.ohTrigger(RecalcTrigger,TriggerON)),NA())</f>
        <v>1.5969808108191597E-2</v>
      </c>
      <c r="H2903" s="42">
        <f>_xll.qlCalendarAdvance(Calendar,$H2902,B2903,"f",FALSE)</f>
        <v>59756</v>
      </c>
      <c r="I2903" s="172">
        <f>_xll.qlInterestRateIndexValueDate(Index1M,$H2903)</f>
        <v>59756</v>
      </c>
      <c r="J2903" s="177">
        <f>IFERROR(_xll.qlIndexFixing(Index1M,$H2903,TRUE,_xll.ohTrigger(RecalcTrigger,Trigger1M)),NA())</f>
        <v>1.6228286238506619E-2</v>
      </c>
      <c r="K2903" s="44">
        <f>IFERROR(_xll.qlIndexFixing(Index3M,H2903,TRUE,_xll.ohTrigger(RecalcTrigger,Trigger3M)),NA())</f>
        <v>1.6737307737458018E-2</v>
      </c>
      <c r="L2903" s="44">
        <f>IFERROR(_xll.qlIndexFixing(Index6M,$H2903,TRUE,_xll.ohTrigger(RecalcTrigger,Trigger6M)),NA())</f>
        <v>1.6870303253012784E-2</v>
      </c>
      <c r="M2903" s="178">
        <f>IFERROR(_xll.qlIndexFixing(Index1Y,$H2903,TRUE,_xll.ohTrigger(RecalcTrigger,Trigger1Y)),NA())</f>
        <v>1.7107348327034991E-2</v>
      </c>
      <c r="N2903" s="177">
        <f>IFERROR(_xll.qlIndexFixing(ONIndex1M,I2903,TRUE,_xll.ohTrigger(RecalcTrigger,Trigger1M)),NA())</f>
        <v>1.6202720677729321E-2</v>
      </c>
      <c r="O2903" s="44">
        <f>IFERROR(_xll.qlIndexFixing(ONIndex3M,I2903,TRUE,_xll.ohTrigger(RecalcTrigger,Trigger3M)),NA())</f>
        <v>1.6666735781606379E-2</v>
      </c>
      <c r="P2903" s="44">
        <f>IFERROR(_xll.qlIndexFixing(ONIndex6M,I2903,TRUE,_xll.ohTrigger(RecalcTrigger,Trigger6M)),NA())</f>
        <v>1.6724592676183869E-2</v>
      </c>
      <c r="Q2903" s="178">
        <f>IFERROR(_xll.qlIndexFixing(ONIndex1Y,I2903,TRUE,_xll.ohTrigger(RecalcTrigger,Trigger1Y)),NA())</f>
        <v>1.6809186346289362E-2</v>
      </c>
    </row>
    <row r="2904" spans="2:17" x14ac:dyDescent="0.2">
      <c r="B2904" s="39" t="s">
        <v>42</v>
      </c>
      <c r="D2904" s="42">
        <f>_xll.qlCalendarAdvance(Calendar,$D2903,B2904,"f",FALSE)</f>
        <v>59763</v>
      </c>
      <c r="E2904" s="172">
        <f>_xll.qlInterestRateIndexValueDate(IndexON,D2904)</f>
        <v>59763</v>
      </c>
      <c r="F2904" s="188">
        <f>IFERROR(_xll.qlIndexFixing(IndexON,D2904,TRUE,_xll.ohTrigger(RecalcTrigger,TriggerON)),NA())</f>
        <v>1.5975399133608681E-2</v>
      </c>
      <c r="H2904" s="42">
        <f>_xll.qlCalendarAdvance(Calendar,$H2903,B2904,"f",FALSE)</f>
        <v>59763</v>
      </c>
      <c r="I2904" s="172">
        <f>_xll.qlInterestRateIndexValueDate(Index1M,$H2904)</f>
        <v>59763</v>
      </c>
      <c r="J2904" s="177">
        <f>IFERROR(_xll.qlIndexFixing(Index1M,$H2904,TRUE,_xll.ohTrigger(RecalcTrigger,Trigger1M)),NA())</f>
        <v>1.6234463080474593E-2</v>
      </c>
      <c r="K2904" s="44">
        <f>IFERROR(_xll.qlIndexFixing(Index3M,H2904,TRUE,_xll.ohTrigger(RecalcTrigger,Trigger3M)),NA())</f>
        <v>1.6742882307808214E-2</v>
      </c>
      <c r="L2904" s="44">
        <f>IFERROR(_xll.qlIndexFixing(Index6M,$H2904,TRUE,_xll.ohTrigger(RecalcTrigger,Trigger6M)),NA())</f>
        <v>1.6876171279942974E-2</v>
      </c>
      <c r="M2904" s="178">
        <f>IFERROR(_xll.qlIndexFixing(Index1Y,$H2904,TRUE,_xll.ohTrigger(RecalcTrigger,Trigger1Y)),NA())</f>
        <v>1.7113533450176317E-2</v>
      </c>
      <c r="N2904" s="177">
        <f>IFERROR(_xll.qlIndexFixing(ONIndex1M,I2904,TRUE,_xll.ohTrigger(RecalcTrigger,Trigger1M)),NA())</f>
        <v>1.6208835279221123E-2</v>
      </c>
      <c r="O2904" s="44">
        <f>IFERROR(_xll.qlIndexFixing(ONIndex3M,I2904,TRUE,_xll.ohTrigger(RecalcTrigger,Trigger3M)),NA())</f>
        <v>1.6672160038091466E-2</v>
      </c>
      <c r="P2904" s="44">
        <f>IFERROR(_xll.qlIndexFixing(ONIndex6M,I2904,TRUE,_xll.ohTrigger(RecalcTrigger,Trigger6M)),NA())</f>
        <v>1.6730143477197146E-2</v>
      </c>
      <c r="Q2904" s="178">
        <f>IFERROR(_xll.qlIndexFixing(ONIndex1Y,I2904,TRUE,_xll.ohTrigger(RecalcTrigger,Trigger1Y)),NA())</f>
        <v>1.6814715308652861E-2</v>
      </c>
    </row>
    <row r="2905" spans="2:17" x14ac:dyDescent="0.2">
      <c r="B2905" s="39" t="s">
        <v>42</v>
      </c>
      <c r="D2905" s="42">
        <f>_xll.qlCalendarAdvance(Calendar,$D2904,B2905,"f",FALSE)</f>
        <v>59770</v>
      </c>
      <c r="E2905" s="172">
        <f>_xll.qlInterestRateIndexValueDate(IndexON,D2905)</f>
        <v>59770</v>
      </c>
      <c r="F2905" s="188">
        <f>IFERROR(_xll.qlIndexFixing(IndexON,D2905,TRUE,_xll.ohTrigger(RecalcTrigger,TriggerON)),NA())</f>
        <v>1.5981010710174326E-2</v>
      </c>
      <c r="H2905" s="42">
        <f>_xll.qlCalendarAdvance(Calendar,$H2904,B2905,"f",FALSE)</f>
        <v>59770</v>
      </c>
      <c r="I2905" s="172">
        <f>_xll.qlInterestRateIndexValueDate(Index1M,$H2905)</f>
        <v>59770</v>
      </c>
      <c r="J2905" s="177">
        <f>IFERROR(_xll.qlIndexFixing(Index1M,$H2905,TRUE,_xll.ohTrigger(RecalcTrigger,Trigger1M)),NA())</f>
        <v>1.6240663349262986E-2</v>
      </c>
      <c r="K2905" s="44">
        <f>IFERROR(_xll.qlIndexFixing(Index3M,H2905,TRUE,_xll.ohTrigger(RecalcTrigger,Trigger3M)),NA())</f>
        <v>1.6748476528365683E-2</v>
      </c>
      <c r="L2905" s="44">
        <f>IFERROR(_xll.qlIndexFixing(Index6M,$H2905,TRUE,_xll.ohTrigger(RecalcTrigger,Trigger6M)),NA())</f>
        <v>1.6882060000383919E-2</v>
      </c>
      <c r="M2905" s="178">
        <f>IFERROR(_xll.qlIndexFixing(Index1Y,$H2905,TRUE,_xll.ohTrigger(RecalcTrigger,Trigger1Y)),NA())</f>
        <v>1.7119740150425094E-2</v>
      </c>
      <c r="N2905" s="177">
        <f>IFERROR(_xll.qlIndexFixing(ONIndex1M,I2905,TRUE,_xll.ohTrigger(RecalcTrigger,Trigger1M)),NA())</f>
        <v>1.6214973271074795E-2</v>
      </c>
      <c r="O2905" s="44">
        <f>IFERROR(_xll.qlIndexFixing(ONIndex3M,I2905,TRUE,_xll.ohTrigger(RecalcTrigger,Trigger3M)),NA())</f>
        <v>1.6677603855420609E-2</v>
      </c>
      <c r="P2905" s="44">
        <f>IFERROR(_xll.qlIndexFixing(ONIndex6M,I2905,TRUE,_xll.ohTrigger(RecalcTrigger,Trigger6M)),NA())</f>
        <v>1.67357147810554E-2</v>
      </c>
      <c r="Q2905" s="178">
        <f>IFERROR(_xll.qlIndexFixing(ONIndex1Y,I2905,TRUE,_xll.ohTrigger(RecalcTrigger,Trigger1Y)),NA())</f>
        <v>1.6820265448004301E-2</v>
      </c>
    </row>
    <row r="2906" spans="2:17" x14ac:dyDescent="0.2">
      <c r="B2906" s="39" t="s">
        <v>42</v>
      </c>
      <c r="D2906" s="42">
        <f>_xll.qlCalendarAdvance(Calendar,$D2905,B2906,"f",FALSE)</f>
        <v>59777</v>
      </c>
      <c r="E2906" s="172">
        <f>_xll.qlInterestRateIndexValueDate(IndexON,D2906)</f>
        <v>59777</v>
      </c>
      <c r="F2906" s="188">
        <f>IFERROR(_xll.qlIndexFixing(IndexON,D2906,TRUE,_xll.ohTrigger(RecalcTrigger,TriggerON)),NA())</f>
        <v>1.5986642837726439E-2</v>
      </c>
      <c r="H2906" s="42">
        <f>_xll.qlCalendarAdvance(Calendar,$H2905,B2906,"f",FALSE)</f>
        <v>59777</v>
      </c>
      <c r="I2906" s="172">
        <f>_xll.qlInterestRateIndexValueDate(Index1M,$H2906)</f>
        <v>59777</v>
      </c>
      <c r="J2906" s="177">
        <f>IFERROR(_xll.qlIndexFixing(Index1M,$H2906,TRUE,_xll.ohTrigger(RecalcTrigger,Trigger1M)),NA())</f>
        <v>1.6244463644265905E-2</v>
      </c>
      <c r="K2906" s="44">
        <f>IFERROR(_xll.qlIndexFixing(Index3M,H2906,TRUE,_xll.ohTrigger(RecalcTrigger,Trigger3M)),NA())</f>
        <v>1.6754090399214994E-2</v>
      </c>
      <c r="L2906" s="44">
        <f>IFERROR(_xll.qlIndexFixing(Index6M,$H2906,TRUE,_xll.ohTrigger(RecalcTrigger,Trigger6M)),NA())</f>
        <v>1.6887969414517538E-2</v>
      </c>
      <c r="M2906" s="178">
        <f>IFERROR(_xll.qlIndexFixing(Index1Y,$H2906,TRUE,_xll.ohTrigger(RecalcTrigger,Trigger1Y)),NA())</f>
        <v>1.7125968428176368E-2</v>
      </c>
      <c r="N2906" s="177">
        <f>IFERROR(_xll.qlIndexFixing(ONIndex1M,I2906,TRUE,_xll.ohTrigger(RecalcTrigger,Trigger1M)),NA())</f>
        <v>1.6221134653047198E-2</v>
      </c>
      <c r="O2906" s="44">
        <f>IFERROR(_xll.qlIndexFixing(ONIndex3M,I2906,TRUE,_xll.ohTrigger(RecalcTrigger,Trigger3M)),NA())</f>
        <v>1.6683067233512761E-2</v>
      </c>
      <c r="P2906" s="44">
        <f>IFERROR(_xll.qlIndexFixing(ONIndex6M,I2906,TRUE,_xll.ohTrigger(RecalcTrigger,Trigger6M)),NA())</f>
        <v>1.6741306587758631E-2</v>
      </c>
      <c r="Q2906" s="178">
        <f>IFERROR(_xll.qlIndexFixing(ONIndex1Y,I2906,TRUE,_xll.ohTrigger(RecalcTrigger,Trigger1Y)),NA())</f>
        <v>1.6825836764262636E-2</v>
      </c>
    </row>
    <row r="2907" spans="2:17" x14ac:dyDescent="0.2">
      <c r="B2907" s="39" t="s">
        <v>42</v>
      </c>
      <c r="D2907" s="42">
        <f>_xll.qlCalendarAdvance(Calendar,$D2906,B2907,"f",FALSE)</f>
        <v>59784</v>
      </c>
      <c r="E2907" s="172">
        <f>_xll.qlInterestRateIndexValueDate(IndexON,D2907)</f>
        <v>59784</v>
      </c>
      <c r="F2907" s="188">
        <f>IFERROR(_xll.qlIndexFixing(IndexON,D2907,TRUE,_xll.ohTrigger(RecalcTrigger,TriggerON)),NA())</f>
        <v>1.5992295516427113E-2</v>
      </c>
      <c r="H2907" s="42">
        <f>_xll.qlCalendarAdvance(Calendar,$H2906,B2907,"f",FALSE)</f>
        <v>59784</v>
      </c>
      <c r="I2907" s="172">
        <f>_xll.qlInterestRateIndexValueDate(Index1M,$H2907)</f>
        <v>59784</v>
      </c>
      <c r="J2907" s="177">
        <f>IFERROR(_xll.qlIndexFixing(Index1M,$H2907,TRUE,_xll.ohTrigger(RecalcTrigger,Trigger1M)),NA())</f>
        <v>1.6250704913776115E-2</v>
      </c>
      <c r="K2907" s="44">
        <f>IFERROR(_xll.qlIndexFixing(Index3M,H2907,TRUE,_xll.ohTrigger(RecalcTrigger,Trigger3M)),NA())</f>
        <v>1.6758933604381084E-2</v>
      </c>
      <c r="L2907" s="44">
        <f>IFERROR(_xll.qlIndexFixing(Index6M,$H2907,TRUE,_xll.ohTrigger(RecalcTrigger,Trigger6M)),NA())</f>
        <v>1.6892258612606331E-2</v>
      </c>
      <c r="M2907" s="178">
        <f>IFERROR(_xll.qlIndexFixing(Index1Y,$H2907,TRUE,_xll.ohTrigger(RecalcTrigger,Trigger1Y)),NA())</f>
        <v>1.7132218283827619E-2</v>
      </c>
      <c r="N2907" s="177">
        <f>IFERROR(_xll.qlIndexFixing(ONIndex1M,I2907,TRUE,_xll.ohTrigger(RecalcTrigger,Trigger1M)),NA())</f>
        <v>1.6227319425138331E-2</v>
      </c>
      <c r="O2907" s="44">
        <f>IFERROR(_xll.qlIndexFixing(ONIndex3M,I2907,TRUE,_xll.ohTrigger(RecalcTrigger,Trigger3M)),NA())</f>
        <v>1.6688550172530014E-2</v>
      </c>
      <c r="P2907" s="44">
        <f>IFERROR(_xll.qlIndexFixing(ONIndex6M,I2907,TRUE,_xll.ohTrigger(RecalcTrigger,Trigger6M)),NA())</f>
        <v>1.6746918897306839E-2</v>
      </c>
      <c r="Q2907" s="178">
        <f>IFERROR(_xll.qlIndexFixing(ONIndex1Y,I2907,TRUE,_xll.ohTrigger(RecalcTrigger,Trigger1Y)),NA())</f>
        <v>1.6831429257427866E-2</v>
      </c>
    </row>
    <row r="2908" spans="2:17" x14ac:dyDescent="0.2">
      <c r="B2908" s="39" t="s">
        <v>42</v>
      </c>
      <c r="D2908" s="42">
        <f>_xll.qlCalendarAdvance(Calendar,$D2907,B2908,"f",FALSE)</f>
        <v>59791</v>
      </c>
      <c r="E2908" s="172">
        <f>_xll.qlInterestRateIndexValueDate(IndexON,D2908)</f>
        <v>59791</v>
      </c>
      <c r="F2908" s="188">
        <f>IFERROR(_xll.qlIndexFixing(IndexON,D2908,TRUE,_xll.ohTrigger(RecalcTrigger,TriggerON)),NA())</f>
        <v>1.5997968746195301E-2</v>
      </c>
      <c r="H2908" s="42">
        <f>_xll.qlCalendarAdvance(Calendar,$H2907,B2908,"f",FALSE)</f>
        <v>59791</v>
      </c>
      <c r="I2908" s="172">
        <f>_xll.qlInterestRateIndexValueDate(Index1M,$H2908)</f>
        <v>59791</v>
      </c>
      <c r="J2908" s="177">
        <f>IFERROR(_xll.qlIndexFixing(Index1M,$H2908,TRUE,_xll.ohTrigger(RecalcTrigger,Trigger1M)),NA())</f>
        <v>1.6256969606763705E-2</v>
      </c>
      <c r="K2908" s="44">
        <f>IFERROR(_xll.qlIndexFixing(Index3M,H2908,TRUE,_xll.ohTrigger(RecalcTrigger,Trigger3M)),NA())</f>
        <v>1.6764585113451223E-2</v>
      </c>
      <c r="L2908" s="44">
        <f>IFERROR(_xll.qlIndexFixing(Index6M,$H2908,TRUE,_xll.ohTrigger(RecalcTrigger,Trigger6M)),NA())</f>
        <v>1.6898205910031792E-2</v>
      </c>
      <c r="M2908" s="178">
        <f>IFERROR(_xll.qlIndexFixing(Index1Y,$H2908,TRUE,_xll.ohTrigger(RecalcTrigger,Trigger1Y)),NA())</f>
        <v>1.7138489717776768E-2</v>
      </c>
      <c r="N2908" s="177">
        <f>IFERROR(_xll.qlIndexFixing(ONIndex1M,I2908,TRUE,_xll.ohTrigger(RecalcTrigger,Trigger1M)),NA())</f>
        <v>1.6233527587429242E-2</v>
      </c>
      <c r="O2908" s="44">
        <f>IFERROR(_xll.qlIndexFixing(ONIndex3M,I2908,TRUE,_xll.ohTrigger(RecalcTrigger,Trigger3M)),NA())</f>
        <v>1.6694052672148185E-2</v>
      </c>
      <c r="P2908" s="44">
        <f>IFERROR(_xll.qlIndexFixing(ONIndex6M,I2908,TRUE,_xll.ohTrigger(RecalcTrigger,Trigger6M)),NA())</f>
        <v>1.6752551709700025E-2</v>
      </c>
      <c r="Q2908" s="178">
        <f>IFERROR(_xll.qlIndexFixing(ONIndex1Y,I2908,TRUE,_xll.ohTrigger(RecalcTrigger,Trigger1Y)),NA())</f>
        <v>1.683704292749999E-2</v>
      </c>
    </row>
    <row r="2909" spans="2:17" x14ac:dyDescent="0.2">
      <c r="B2909" s="39" t="s">
        <v>42</v>
      </c>
      <c r="D2909" s="42">
        <f>_xll.qlCalendarAdvance(Calendar,$D2908,B2909,"f",FALSE)</f>
        <v>59798</v>
      </c>
      <c r="E2909" s="172">
        <f>_xll.qlInterestRateIndexValueDate(IndexON,D2909)</f>
        <v>59798</v>
      </c>
      <c r="F2909" s="188">
        <f>IFERROR(_xll.qlIndexFixing(IndexON,D2909,TRUE,_xll.ohTrigger(RecalcTrigger,TriggerON)),NA())</f>
        <v>1.600366252711205E-2</v>
      </c>
      <c r="H2909" s="42">
        <f>_xll.qlCalendarAdvance(Calendar,$H2908,B2909,"f",FALSE)</f>
        <v>59798</v>
      </c>
      <c r="I2909" s="172">
        <f>_xll.qlInterestRateIndexValueDate(Index1M,$H2909)</f>
        <v>59798</v>
      </c>
      <c r="J2909" s="177">
        <f>IFERROR(_xll.qlIndexFixing(Index1M,$H2909,TRUE,_xll.ohTrigger(RecalcTrigger,Trigger1M)),NA())</f>
        <v>1.6263257723261093E-2</v>
      </c>
      <c r="K2909" s="44">
        <f>IFERROR(_xll.qlIndexFixing(Index3M,H2909,TRUE,_xll.ohTrigger(RecalcTrigger,Trigger3M)),NA())</f>
        <v>1.6770256272068344E-2</v>
      </c>
      <c r="L2909" s="44">
        <f>IFERROR(_xll.qlIndexFixing(Index6M,$H2909,TRUE,_xll.ohTrigger(RecalcTrigger,Trigger6M)),NA())</f>
        <v>1.6904173899574243E-2</v>
      </c>
      <c r="M2909" s="178">
        <f>IFERROR(_xll.qlIndexFixing(Index1Y,$H2909,TRUE,_xll.ohTrigger(RecalcTrigger,Trigger1Y)),NA())</f>
        <v>1.7144782730423958E-2</v>
      </c>
      <c r="N2909" s="177">
        <f>IFERROR(_xll.qlIndexFixing(ONIndex1M,I2909,TRUE,_xll.ohTrigger(RecalcTrigger,Trigger1M)),NA())</f>
        <v>1.6239759139919929E-2</v>
      </c>
      <c r="O2909" s="44">
        <f>IFERROR(_xll.qlIndexFixing(ONIndex3M,I2909,TRUE,_xll.ohTrigger(RecalcTrigger,Trigger3M)),NA())</f>
        <v>1.6699574732772504E-2</v>
      </c>
      <c r="P2909" s="44">
        <f>IFERROR(_xll.qlIndexFixing(ONIndex6M,I2909,TRUE,_xll.ohTrigger(RecalcTrigger,Trigger6M)),NA())</f>
        <v>1.6758205024938189E-2</v>
      </c>
      <c r="Q2909" s="178">
        <f>IFERROR(_xll.qlIndexFixing(ONIndex1Y,I2909,TRUE,_xll.ohTrigger(RecalcTrigger,Trigger1Y)),NA())</f>
        <v>1.6842677774641102E-2</v>
      </c>
    </row>
    <row r="2910" spans="2:17" x14ac:dyDescent="0.2">
      <c r="B2910" s="39" t="s">
        <v>42</v>
      </c>
      <c r="D2910" s="42">
        <f>_xll.qlCalendarAdvance(Calendar,$D2909,B2910,"f",FALSE)</f>
        <v>59805</v>
      </c>
      <c r="E2910" s="172">
        <f>_xll.qlInterestRateIndexValueDate(IndexON,D2910)</f>
        <v>59805</v>
      </c>
      <c r="F2910" s="188">
        <f>IFERROR(_xll.qlIndexFixing(IndexON,D2910,TRUE,_xll.ohTrigger(RecalcTrigger,TriggerON)),NA())</f>
        <v>1.6009376859015267E-2</v>
      </c>
      <c r="H2910" s="42">
        <f>_xll.qlCalendarAdvance(Calendar,$H2909,B2910,"f",FALSE)</f>
        <v>59805</v>
      </c>
      <c r="I2910" s="172">
        <f>_xll.qlInterestRateIndexValueDate(Index1M,$H2910)</f>
        <v>59805</v>
      </c>
      <c r="J2910" s="177">
        <f>IFERROR(_xll.qlIndexFixing(Index1M,$H2910,TRUE,_xll.ohTrigger(RecalcTrigger,Trigger1M)),NA())</f>
        <v>1.6269569263308803E-2</v>
      </c>
      <c r="K2910" s="44">
        <f>IFERROR(_xll.qlIndexFixing(Index3M,H2910,TRUE,_xll.ohTrigger(RecalcTrigger,Trigger3M)),NA())</f>
        <v>1.6776742387179751E-2</v>
      </c>
      <c r="L2910" s="44">
        <f>IFERROR(_xll.qlIndexFixing(Index6M,$H2910,TRUE,_xll.ohTrigger(RecalcTrigger,Trigger6M)),NA())</f>
        <v>1.691016258141715E-2</v>
      </c>
      <c r="M2910" s="178">
        <f>IFERROR(_xll.qlIndexFixing(Index1Y,$H2910,TRUE,_xll.ohTrigger(RecalcTrigger,Trigger1Y)),NA())</f>
        <v>1.7151097322169993E-2</v>
      </c>
      <c r="N2910" s="177">
        <f>IFERROR(_xll.qlIndexFixing(ONIndex1M,I2910,TRUE,_xll.ohTrigger(RecalcTrigger,Trigger1M)),NA())</f>
        <v>1.6246014082529348E-2</v>
      </c>
      <c r="O2910" s="44">
        <f>IFERROR(_xll.qlIndexFixing(ONIndex3M,I2910,TRUE,_xll.ohTrigger(RecalcTrigger,Trigger3M)),NA())</f>
        <v>1.6705116354159832E-2</v>
      </c>
      <c r="P2910" s="44">
        <f>IFERROR(_xll.qlIndexFixing(ONIndex6M,I2910,TRUE,_xll.ohTrigger(RecalcTrigger,Trigger6M)),NA())</f>
        <v>1.6763878843021329E-2</v>
      </c>
      <c r="Q2910" s="178">
        <f>IFERROR(_xll.qlIndexFixing(ONIndex1Y,I2910,TRUE,_xll.ohTrigger(RecalcTrigger,Trigger1Y)),NA())</f>
        <v>1.6848333798689108E-2</v>
      </c>
    </row>
    <row r="2911" spans="2:17" x14ac:dyDescent="0.2">
      <c r="B2911" s="39" t="s">
        <v>42</v>
      </c>
      <c r="D2911" s="42">
        <f>_xll.qlCalendarAdvance(Calendar,$D2910,B2911,"f",FALSE)</f>
        <v>59812</v>
      </c>
      <c r="E2911" s="172">
        <f>_xll.qlInterestRateIndexValueDate(IndexON,D2911)</f>
        <v>59812</v>
      </c>
      <c r="F2911" s="188">
        <f>IFERROR(_xll.qlIndexFixing(IndexON,D2911,TRUE,_xll.ohTrigger(RecalcTrigger,TriggerON)),NA())</f>
        <v>1.6015111742067045E-2</v>
      </c>
      <c r="H2911" s="42">
        <f>_xll.qlCalendarAdvance(Calendar,$H2910,B2911,"f",FALSE)</f>
        <v>59812</v>
      </c>
      <c r="I2911" s="172">
        <f>_xll.qlInterestRateIndexValueDate(Index1M,$H2911)</f>
        <v>59812</v>
      </c>
      <c r="J2911" s="177">
        <f>IFERROR(_xll.qlIndexFixing(Index1M,$H2911,TRUE,_xll.ohTrigger(RecalcTrigger,Trigger1M)),NA())</f>
        <v>1.6278356927299811E-2</v>
      </c>
      <c r="K2911" s="44">
        <f>IFERROR(_xll.qlIndexFixing(Index3M,H2911,TRUE,_xll.ohTrigger(RecalcTrigger,Trigger3M)),NA())</f>
        <v>1.6782454510733028E-2</v>
      </c>
      <c r="L2911" s="44">
        <f>IFERROR(_xll.qlIndexFixing(Index6M,$H2911,TRUE,_xll.ohTrigger(RecalcTrigger,Trigger6M)),NA())</f>
        <v>1.6916999329838606E-2</v>
      </c>
      <c r="M2911" s="178">
        <f>IFERROR(_xll.qlIndexFixing(Index1Y,$H2911,TRUE,_xll.ohTrigger(RecalcTrigger,Trigger1Y)),NA())</f>
        <v>1.7157433493417439E-2</v>
      </c>
      <c r="N2911" s="177">
        <f>IFERROR(_xll.qlIndexFixing(ONIndex1M,I2911,TRUE,_xll.ohTrigger(RecalcTrigger,Trigger1M)),NA())</f>
        <v>1.6252292415338543E-2</v>
      </c>
      <c r="O2911" s="44">
        <f>IFERROR(_xll.qlIndexFixing(ONIndex3M,I2911,TRUE,_xll.ohTrigger(RecalcTrigger,Trigger3M)),NA())</f>
        <v>1.671067753631017E-2</v>
      </c>
      <c r="P2911" s="44">
        <f>IFERROR(_xll.qlIndexFixing(ONIndex6M,I2911,TRUE,_xll.ohTrigger(RecalcTrigger,Trigger6M)),NA())</f>
        <v>1.6769573163949447E-2</v>
      </c>
      <c r="Q2911" s="178">
        <f>IFERROR(_xll.qlIndexFixing(ONIndex1Y,I2911,TRUE,_xll.ohTrigger(RecalcTrigger,Trigger1Y)),NA())</f>
        <v>1.6854010999481916E-2</v>
      </c>
    </row>
    <row r="2912" spans="2:17" x14ac:dyDescent="0.2">
      <c r="B2912" s="39" t="s">
        <v>42</v>
      </c>
      <c r="D2912" s="42">
        <f>_xll.qlCalendarAdvance(Calendar,$D2911,B2912,"f",FALSE)</f>
        <v>59819</v>
      </c>
      <c r="E2912" s="172">
        <f>_xll.qlInterestRateIndexValueDate(IndexON,D2912)</f>
        <v>59819</v>
      </c>
      <c r="F2912" s="188">
        <f>IFERROR(_xll.qlIndexFixing(IndexON,D2912,TRUE,_xll.ohTrigger(RecalcTrigger,TriggerON)),NA())</f>
        <v>1.6020867176267384E-2</v>
      </c>
      <c r="H2912" s="42">
        <f>_xll.qlCalendarAdvance(Calendar,$H2911,B2912,"f",FALSE)</f>
        <v>59819</v>
      </c>
      <c r="I2912" s="172">
        <f>_xll.qlInterestRateIndexValueDate(Index1M,$H2912)</f>
        <v>59819</v>
      </c>
      <c r="J2912" s="177">
        <f>IFERROR(_xll.qlIndexFixing(Index1M,$H2912,TRUE,_xll.ohTrigger(RecalcTrigger,Trigger1M)),NA())</f>
        <v>1.6284721184896999E-2</v>
      </c>
      <c r="K2912" s="44">
        <f>IFERROR(_xll.qlIndexFixing(Index3M,H2912,TRUE,_xll.ohTrigger(RecalcTrigger,Trigger3M)),NA())</f>
        <v>1.6788186285078516E-2</v>
      </c>
      <c r="L2912" s="44">
        <f>IFERROR(_xll.qlIndexFixing(Index6M,$H2912,TRUE,_xll.ohTrigger(RecalcTrigger,Trigger6M)),NA())</f>
        <v>1.6923031153334173E-2</v>
      </c>
      <c r="M2912" s="178">
        <f>IFERROR(_xll.qlIndexFixing(Index1Y,$H2912,TRUE,_xll.ohTrigger(RecalcTrigger,Trigger1Y)),NA())</f>
        <v>1.7163791244570206E-2</v>
      </c>
      <c r="N2912" s="177">
        <f>IFERROR(_xll.qlIndexFixing(ONIndex1M,I2912,TRUE,_xll.ohTrigger(RecalcTrigger,Trigger1M)),NA())</f>
        <v>1.6258594138347515E-2</v>
      </c>
      <c r="O2912" s="44">
        <f>IFERROR(_xll.qlIndexFixing(ONIndex3M,I2912,TRUE,_xll.ohTrigger(RecalcTrigger,Trigger3M)),NA())</f>
        <v>1.6716258279304563E-2</v>
      </c>
      <c r="P2912" s="44">
        <f>IFERROR(_xll.qlIndexFixing(ONIndex6M,I2912,TRUE,_xll.ohTrigger(RecalcTrigger,Trigger6M)),NA())</f>
        <v>1.6775287987641496E-2</v>
      </c>
      <c r="Q2912" s="178">
        <f>IFERROR(_xll.qlIndexFixing(ONIndex1Y,I2912,TRUE,_xll.ohTrigger(RecalcTrigger,Trigger1Y)),NA())</f>
        <v>1.6859709377343712E-2</v>
      </c>
    </row>
    <row r="2913" spans="2:17" x14ac:dyDescent="0.2">
      <c r="B2913" s="39" t="s">
        <v>42</v>
      </c>
      <c r="D2913" s="42">
        <f>_xll.qlCalendarAdvance(Calendar,$D2912,B2913,"f",FALSE)</f>
        <v>59826</v>
      </c>
      <c r="E2913" s="172">
        <f>_xll.qlInterestRateIndexValueDate(IndexON,D2913)</f>
        <v>59826</v>
      </c>
      <c r="F2913" s="188">
        <f>IFERROR(_xll.qlIndexFixing(IndexON,D2913,TRUE,_xll.ohTrigger(RecalcTrigger,TriggerON)),NA())</f>
        <v>1.6026643161535237E-2</v>
      </c>
      <c r="H2913" s="42">
        <f>_xll.qlCalendarAdvance(Calendar,$H2912,B2913,"f",FALSE)</f>
        <v>59826</v>
      </c>
      <c r="I2913" s="172">
        <f>_xll.qlInterestRateIndexValueDate(Index1M,$H2913)</f>
        <v>59826</v>
      </c>
      <c r="J2913" s="177">
        <f>IFERROR(_xll.qlIndexFixing(Index1M,$H2913,TRUE,_xll.ohTrigger(RecalcTrigger,Trigger1M)),NA())</f>
        <v>1.6291108869628961E-2</v>
      </c>
      <c r="K2913" s="44">
        <f>IFERROR(_xll.qlIndexFixing(Index3M,H2913,TRUE,_xll.ohTrigger(RecalcTrigger,Trigger3M)),NA())</f>
        <v>1.679393771030167E-2</v>
      </c>
      <c r="L2913" s="44">
        <f>IFERROR(_xll.qlIndexFixing(Index6M,$H2913,TRUE,_xll.ohTrigger(RecalcTrigger,Trigger6M)),NA())</f>
        <v>1.6929083670750845E-2</v>
      </c>
      <c r="M2913" s="178">
        <f>IFERROR(_xll.qlIndexFixing(Index1Y,$H2913,TRUE,_xll.ohTrigger(RecalcTrigger,Trigger1Y)),NA())</f>
        <v>1.7170170576033966E-2</v>
      </c>
      <c r="N2913" s="177">
        <f>IFERROR(_xll.qlIndexFixing(ONIndex1M,I2913,TRUE,_xll.ohTrigger(RecalcTrigger,Trigger1M)),NA())</f>
        <v>1.6264919251556265E-2</v>
      </c>
      <c r="O2913" s="44">
        <f>IFERROR(_xll.qlIndexFixing(ONIndex3M,I2913,TRUE,_xll.ohTrigger(RecalcTrigger,Trigger3M)),NA())</f>
        <v>1.6721858583143012E-2</v>
      </c>
      <c r="P2913" s="44">
        <f>IFERROR(_xll.qlIndexFixing(ONIndex6M,I2913,TRUE,_xll.ohTrigger(RecalcTrigger,Trigger6M)),NA())</f>
        <v>1.6781023314421661E-2</v>
      </c>
      <c r="Q2913" s="178">
        <f>IFERROR(_xll.qlIndexFixing(ONIndex1Y,I2913,TRUE,_xll.ohTrigger(RecalcTrigger,Trigger1Y)),NA())</f>
        <v>1.6865428932274495E-2</v>
      </c>
    </row>
    <row r="2914" spans="2:17" x14ac:dyDescent="0.2">
      <c r="B2914" s="39" t="s">
        <v>42</v>
      </c>
      <c r="D2914" s="42">
        <f>_xll.qlCalendarAdvance(Calendar,$D2913,B2914,"f",FALSE)</f>
        <v>59833</v>
      </c>
      <c r="E2914" s="172">
        <f>_xll.qlInterestRateIndexValueDate(IndexON,D2914)</f>
        <v>59833</v>
      </c>
      <c r="F2914" s="188">
        <f>IFERROR(_xll.qlIndexFixing(IndexON,D2914,TRUE,_xll.ohTrigger(RecalcTrigger,TriggerON)),NA())</f>
        <v>1.6032439697870604E-2</v>
      </c>
      <c r="H2914" s="42">
        <f>_xll.qlCalendarAdvance(Calendar,$H2913,B2914,"f",FALSE)</f>
        <v>59833</v>
      </c>
      <c r="I2914" s="172">
        <f>_xll.qlInterestRateIndexValueDate(Index1M,$H2914)</f>
        <v>59833</v>
      </c>
      <c r="J2914" s="177">
        <f>IFERROR(_xll.qlIndexFixing(Index1M,$H2914,TRUE,_xll.ohTrigger(RecalcTrigger,Trigger1M)),NA())</f>
        <v>1.6297519981534999E-2</v>
      </c>
      <c r="K2914" s="44">
        <f>IFERROR(_xll.qlIndexFixing(Index3M,H2914,TRUE,_xll.ohTrigger(RecalcTrigger,Trigger3M)),NA())</f>
        <v>1.6799708786488822E-2</v>
      </c>
      <c r="L2914" s="44">
        <f>IFERROR(_xll.qlIndexFixing(Index6M,$H2914,TRUE,_xll.ohTrigger(RecalcTrigger,Trigger6M)),NA())</f>
        <v>1.6935156882274188E-2</v>
      </c>
      <c r="M2914" s="178">
        <f>IFERROR(_xll.qlIndexFixing(Index1Y,$H2914,TRUE,_xll.ohTrigger(RecalcTrigger,Trigger1Y)),NA())</f>
        <v>1.7176571488214613E-2</v>
      </c>
      <c r="N2914" s="177">
        <f>IFERROR(_xll.qlIndexFixing(ONIndex1M,I2914,TRUE,_xll.ohTrigger(RecalcTrigger,Trigger1M)),NA())</f>
        <v>1.6271267754883745E-2</v>
      </c>
      <c r="O2914" s="44">
        <f>IFERROR(_xll.qlIndexFixing(ONIndex3M,I2914,TRUE,_xll.ohTrigger(RecalcTrigger,Trigger3M)),NA())</f>
        <v>1.6727478447825517E-2</v>
      </c>
      <c r="P2914" s="44">
        <f>IFERROR(_xll.qlIndexFixing(ONIndex6M,I2914,TRUE,_xll.ohTrigger(RecalcTrigger,Trigger6M)),NA())</f>
        <v>1.6786779143803665E-2</v>
      </c>
      <c r="Q2914" s="178">
        <f>IFERROR(_xll.qlIndexFixing(ONIndex1Y,I2914,TRUE,_xll.ohTrigger(RecalcTrigger,Trigger1Y)),NA())</f>
        <v>1.6871169664031127E-2</v>
      </c>
    </row>
    <row r="2915" spans="2:17" x14ac:dyDescent="0.2">
      <c r="B2915" s="39" t="s">
        <v>42</v>
      </c>
      <c r="D2915" s="42">
        <f>_xll.qlCalendarAdvance(Calendar,$D2914,B2915,"f",FALSE)</f>
        <v>59840</v>
      </c>
      <c r="E2915" s="172">
        <f>_xll.qlInterestRateIndexValueDate(IndexON,D2915)</f>
        <v>59840</v>
      </c>
      <c r="F2915" s="188">
        <f>IFERROR(_xll.qlIndexFixing(IndexON,D2915,TRUE,_xll.ohTrigger(RecalcTrigger,TriggerON)),NA())</f>
        <v>1.6038256785354532E-2</v>
      </c>
      <c r="H2915" s="42">
        <f>_xll.qlCalendarAdvance(Calendar,$H2914,B2915,"f",FALSE)</f>
        <v>59840</v>
      </c>
      <c r="I2915" s="172">
        <f>_xll.qlInterestRateIndexValueDate(Index1M,$H2915)</f>
        <v>59840</v>
      </c>
      <c r="J2915" s="177">
        <f>IFERROR(_xll.qlIndexFixing(Index1M,$H2915,TRUE,_xll.ohTrigger(RecalcTrigger,Trigger1M)),NA())</f>
        <v>1.6301478318069201E-2</v>
      </c>
      <c r="K2915" s="44">
        <f>IFERROR(_xll.qlIndexFixing(Index3M,H2915,TRUE,_xll.ohTrigger(RecalcTrigger,Trigger3M)),NA())</f>
        <v>1.6805499513722778E-2</v>
      </c>
      <c r="L2915" s="44">
        <f>IFERROR(_xll.qlIndexFixing(Index6M,$H2915,TRUE,_xll.ohTrigger(RecalcTrigger,Trigger6M)),NA())</f>
        <v>1.6940416381583921E-2</v>
      </c>
      <c r="M2915" s="178">
        <f>IFERROR(_xll.qlIndexFixing(Index1Y,$H2915,TRUE,_xll.ohTrigger(RecalcTrigger,Trigger1Y)),NA())</f>
        <v>1.7182993981520261E-2</v>
      </c>
      <c r="N2915" s="177">
        <f>IFERROR(_xll.qlIndexFixing(ONIndex1M,I2915,TRUE,_xll.ohTrigger(RecalcTrigger,Trigger1M)),NA())</f>
        <v>1.6277639648411002E-2</v>
      </c>
      <c r="O2915" s="44">
        <f>IFERROR(_xll.qlIndexFixing(ONIndex3M,I2915,TRUE,_xll.ohTrigger(RecalcTrigger,Trigger3M)),NA())</f>
        <v>1.6733117873189984E-2</v>
      </c>
      <c r="P2915" s="44">
        <f>IFERROR(_xll.qlIndexFixing(ONIndex6M,I2915,TRUE,_xll.ohTrigger(RecalcTrigger,Trigger6M)),NA())</f>
        <v>1.6792555476192739E-2</v>
      </c>
      <c r="Q2915" s="178">
        <f>IFERROR(_xll.qlIndexFixing(ONIndex1Y,I2915,TRUE,_xll.ohTrigger(RecalcTrigger,Trigger1Y)),NA())</f>
        <v>1.6876931572694653E-2</v>
      </c>
    </row>
    <row r="2916" spans="2:17" x14ac:dyDescent="0.2">
      <c r="B2916" s="39" t="s">
        <v>42</v>
      </c>
      <c r="D2916" s="42">
        <f>_xll.qlCalendarAdvance(Calendar,$D2915,B2916,"f",FALSE)</f>
        <v>59847</v>
      </c>
      <c r="E2916" s="172">
        <f>_xll.qlInterestRateIndexValueDate(IndexON,D2916)</f>
        <v>59847</v>
      </c>
      <c r="F2916" s="188">
        <f>IFERROR(_xll.qlIndexFixing(IndexON,D2916,TRUE,_xll.ohTrigger(RecalcTrigger,TriggerON)),NA())</f>
        <v>1.6044094423905975E-2</v>
      </c>
      <c r="H2916" s="42">
        <f>_xll.qlCalendarAdvance(Calendar,$H2915,B2916,"f",FALSE)</f>
        <v>59847</v>
      </c>
      <c r="I2916" s="172">
        <f>_xll.qlInterestRateIndexValueDate(Index1M,$H2916)</f>
        <v>59847</v>
      </c>
      <c r="J2916" s="177">
        <f>IFERROR(_xll.qlIndexFixing(Index1M,$H2916,TRUE,_xll.ohTrigger(RecalcTrigger,Trigger1M)),NA())</f>
        <v>1.6307930400183378E-2</v>
      </c>
      <c r="K2916" s="44">
        <f>IFERROR(_xll.qlIndexFixing(Index3M,H2916,TRUE,_xll.ohTrigger(RecalcTrigger,Trigger3M)),NA())</f>
        <v>1.681130989209163E-2</v>
      </c>
      <c r="L2916" s="44">
        <f>IFERROR(_xll.qlIndexFixing(Index6M,$H2916,TRUE,_xll.ohTrigger(RecalcTrigger,Trigger6M)),NA())</f>
        <v>1.6946529221107759E-2</v>
      </c>
      <c r="M2916" s="178">
        <f>IFERROR(_xll.qlIndexFixing(Index1Y,$H2916,TRUE,_xll.ohTrigger(RecalcTrigger,Trigger1Y)),NA())</f>
        <v>1.718943805636123E-2</v>
      </c>
      <c r="N2916" s="177">
        <f>IFERROR(_xll.qlIndexFixing(ONIndex1M,I2916,TRUE,_xll.ohTrigger(RecalcTrigger,Trigger1M)),NA())</f>
        <v>1.6284034932219082E-2</v>
      </c>
      <c r="O2916" s="44">
        <f>IFERROR(_xll.qlIndexFixing(ONIndex3M,I2916,TRUE,_xll.ohTrigger(RecalcTrigger,Trigger3M)),NA())</f>
        <v>1.6738776859479554E-2</v>
      </c>
      <c r="P2916" s="44">
        <f>IFERROR(_xll.qlIndexFixing(ONIndex6M,I2916,TRUE,_xll.ohTrigger(RecalcTrigger,Trigger6M)),NA())</f>
        <v>1.6798352311345743E-2</v>
      </c>
      <c r="Q2916" s="178">
        <f>IFERROR(_xll.qlIndexFixing(ONIndex1Y,I2916,TRUE,_xll.ohTrigger(RecalcTrigger,Trigger1Y)),NA())</f>
        <v>1.6882714658346121E-2</v>
      </c>
    </row>
    <row r="2917" spans="2:17" x14ac:dyDescent="0.2">
      <c r="B2917" s="39" t="s">
        <v>42</v>
      </c>
      <c r="D2917" s="42">
        <f>_xll.qlCalendarAdvance(Calendar,$D2916,B2917,"f",FALSE)</f>
        <v>59854</v>
      </c>
      <c r="E2917" s="172">
        <f>_xll.qlInterestRateIndexValueDate(IndexON,D2917)</f>
        <v>59854</v>
      </c>
      <c r="F2917" s="188">
        <f>IFERROR(_xll.qlIndexFixing(IndexON,D2917,TRUE,_xll.ohTrigger(RecalcTrigger,TriggerON)),NA())</f>
        <v>1.6049952613605978E-2</v>
      </c>
      <c r="H2917" s="42">
        <f>_xll.qlCalendarAdvance(Calendar,$H2916,B2917,"f",FALSE)</f>
        <v>59854</v>
      </c>
      <c r="I2917" s="172">
        <f>_xll.qlInterestRateIndexValueDate(Index1M,$H2917)</f>
        <v>59854</v>
      </c>
      <c r="J2917" s="177">
        <f>IFERROR(_xll.qlIndexFixing(Index1M,$H2917,TRUE,_xll.ohTrigger(RecalcTrigger,Trigger1M)),NA())</f>
        <v>1.6314405906104522E-2</v>
      </c>
      <c r="K2917" s="44">
        <f>IFERROR(_xll.qlIndexFixing(Index3M,H2917,TRUE,_xll.ohTrigger(RecalcTrigger,Trigger3M)),NA())</f>
        <v>1.6817139921679949E-2</v>
      </c>
      <c r="L2917" s="44">
        <f>IFERROR(_xll.qlIndexFixing(Index6M,$H2917,TRUE,_xll.ohTrigger(RecalcTrigger,Trigger6M)),NA())</f>
        <v>1.6952662754230127E-2</v>
      </c>
      <c r="M2917" s="178">
        <f>IFERROR(_xll.qlIndexFixing(Index1Y,$H2917,TRUE,_xll.ohTrigger(RecalcTrigger,Trigger1Y)),NA())</f>
        <v>1.7195903713146742E-2</v>
      </c>
      <c r="N2917" s="177">
        <f>IFERROR(_xll.qlIndexFixing(ONIndex1M,I2917,TRUE,_xll.ohTrigger(RecalcTrigger,Trigger1M)),NA())</f>
        <v>1.6290453606064847E-2</v>
      </c>
      <c r="O2917" s="44">
        <f>IFERROR(_xll.qlIndexFixing(ONIndex3M,I2917,TRUE,_xll.ohTrigger(RecalcTrigger,Trigger3M)),NA())</f>
        <v>1.6744455406613179E-2</v>
      </c>
      <c r="P2917" s="44">
        <f>IFERROR(_xll.qlIndexFixing(ONIndex6M,I2917,TRUE,_xll.ohTrigger(RecalcTrigger,Trigger6M)),NA())</f>
        <v>1.6804169649505818E-2</v>
      </c>
      <c r="Q2917" s="178">
        <f>IFERROR(_xll.qlIndexFixing(ONIndex1Y,I2917,TRUE,_xll.ohTrigger(RecalcTrigger,Trigger1Y)),NA())</f>
        <v>1.6888518920985529E-2</v>
      </c>
    </row>
    <row r="2918" spans="2:17" x14ac:dyDescent="0.2">
      <c r="B2918" s="39" t="s">
        <v>42</v>
      </c>
      <c r="D2918" s="42">
        <f>_xll.qlCalendarAdvance(Calendar,$D2917,B2918,"f",FALSE)</f>
        <v>59861</v>
      </c>
      <c r="E2918" s="172">
        <f>_xll.qlInterestRateIndexValueDate(IndexON,D2918)</f>
        <v>59861</v>
      </c>
      <c r="F2918" s="188">
        <f>IFERROR(_xll.qlIndexFixing(IndexON,D2918,TRUE,_xll.ohTrigger(RecalcTrigger,TriggerON)),NA())</f>
        <v>1.6055831354373495E-2</v>
      </c>
      <c r="H2918" s="42">
        <f>_xll.qlCalendarAdvance(Calendar,$H2917,B2918,"f",FALSE)</f>
        <v>59861</v>
      </c>
      <c r="I2918" s="172">
        <f>_xll.qlInterestRateIndexValueDate(Index1M,$H2918)</f>
        <v>59861</v>
      </c>
      <c r="J2918" s="177">
        <f>IFERROR(_xll.qlIndexFixing(Index1M,$H2918,TRUE,_xll.ohTrigger(RecalcTrigger,Trigger1M)),NA())</f>
        <v>1.6320904835867754E-2</v>
      </c>
      <c r="K2918" s="44">
        <f>IFERROR(_xll.qlIndexFixing(Index3M,H2918,TRUE,_xll.ohTrigger(RecalcTrigger,Trigger3M)),NA())</f>
        <v>1.6822989602575833E-2</v>
      </c>
      <c r="L2918" s="44">
        <f>IFERROR(_xll.qlIndexFixing(Index6M,$H2918,TRUE,_xll.ohTrigger(RecalcTrigger,Trigger6M)),NA())</f>
        <v>1.6958816981140729E-2</v>
      </c>
      <c r="M2918" s="178">
        <f>IFERROR(_xll.qlIndexFixing(Index1Y,$H2918,TRUE,_xll.ohTrigger(RecalcTrigger,Trigger1Y)),NA())</f>
        <v>1.7202390952290439E-2</v>
      </c>
      <c r="N2918" s="177">
        <f>IFERROR(_xll.qlIndexFixing(ONIndex1M,I2918,TRUE,_xll.ohTrigger(RecalcTrigger,Trigger1M)),NA())</f>
        <v>1.6296895670191436E-2</v>
      </c>
      <c r="O2918" s="44">
        <f>IFERROR(_xll.qlIndexFixing(ONIndex3M,I2918,TRUE,_xll.ohTrigger(RecalcTrigger,Trigger3M)),NA())</f>
        <v>1.675015351459086E-2</v>
      </c>
      <c r="P2918" s="44">
        <f>IFERROR(_xll.qlIndexFixing(ONIndex6M,I2918,TRUE,_xll.ohTrigger(RecalcTrigger,Trigger6M)),NA())</f>
        <v>1.6810007490348777E-2</v>
      </c>
      <c r="Q2918" s="178">
        <f>IFERROR(_xll.qlIndexFixing(ONIndex1Y,I2918,TRUE,_xll.ohTrigger(RecalcTrigger,Trigger1Y)),NA())</f>
        <v>1.6894344360531832E-2</v>
      </c>
    </row>
    <row r="2919" spans="2:17" x14ac:dyDescent="0.2">
      <c r="B2919" s="39" t="s">
        <v>42</v>
      </c>
      <c r="D2919" s="42">
        <f>_xll.qlCalendarAdvance(Calendar,$D2918,B2919,"f",FALSE)</f>
        <v>59868</v>
      </c>
      <c r="E2919" s="172">
        <f>_xll.qlInterestRateIndexValueDate(IndexON,D2919)</f>
        <v>59868</v>
      </c>
      <c r="F2919" s="188">
        <f>IFERROR(_xll.qlIndexFixing(IndexON,D2919,TRUE,_xll.ohTrigger(RecalcTrigger,TriggerON)),NA())</f>
        <v>1.6061730646127481E-2</v>
      </c>
      <c r="H2919" s="42">
        <f>_xll.qlCalendarAdvance(Calendar,$H2918,B2919,"f",FALSE)</f>
        <v>59868</v>
      </c>
      <c r="I2919" s="172">
        <f>_xll.qlInterestRateIndexValueDate(Index1M,$H2919)</f>
        <v>59868</v>
      </c>
      <c r="J2919" s="177">
        <f>IFERROR(_xll.qlIndexFixing(Index1M,$H2919,TRUE,_xll.ohTrigger(RecalcTrigger,Trigger1M)),NA())</f>
        <v>1.6327427189510895E-2</v>
      </c>
      <c r="K2919" s="44">
        <f>IFERROR(_xll.qlIndexFixing(Index3M,H2919,TRUE,_xll.ohTrigger(RecalcTrigger,Trigger3M)),NA())</f>
        <v>1.6828858934862967E-2</v>
      </c>
      <c r="L2919" s="44">
        <f>IFERROR(_xll.qlIndexFixing(Index6M,$H2919,TRUE,_xll.ohTrigger(RecalcTrigger,Trigger6M)),NA())</f>
        <v>1.6964991902027042E-2</v>
      </c>
      <c r="M2919" s="178">
        <f>IFERROR(_xll.qlIndexFixing(Index1Y,$H2919,TRUE,_xll.ohTrigger(RecalcTrigger,Trigger1Y)),NA())</f>
        <v>1.7208899774204419E-2</v>
      </c>
      <c r="N2919" s="177">
        <f>IFERROR(_xll.qlIndexFixing(ONIndex1M,I2919,TRUE,_xll.ohTrigger(RecalcTrigger,Trigger1M)),NA())</f>
        <v>1.6303361124355709E-2</v>
      </c>
      <c r="O2919" s="44">
        <f>IFERROR(_xll.qlIndexFixing(ONIndex3M,I2919,TRUE,_xll.ohTrigger(RecalcTrigger,Trigger3M)),NA())</f>
        <v>1.6755871183250504E-2</v>
      </c>
      <c r="P2919" s="44">
        <f>IFERROR(_xll.qlIndexFixing(ONIndex6M,I2919,TRUE,_xll.ohTrigger(RecalcTrigger,Trigger6M)),NA())</f>
        <v>1.681586583411776E-2</v>
      </c>
      <c r="Q2919" s="178">
        <f>IFERROR(_xll.qlIndexFixing(ONIndex1Y,I2919,TRUE,_xll.ohTrigger(RecalcTrigger,Trigger1Y)),NA())</f>
        <v>1.690019097698503E-2</v>
      </c>
    </row>
    <row r="2920" spans="2:17" x14ac:dyDescent="0.2">
      <c r="B2920" s="39" t="s">
        <v>42</v>
      </c>
      <c r="D2920" s="42">
        <f>_xll.qlCalendarAdvance(Calendar,$D2919,B2920,"f",FALSE)</f>
        <v>59875</v>
      </c>
      <c r="E2920" s="172">
        <f>_xll.qlInterestRateIndexValueDate(IndexON,D2920)</f>
        <v>59875</v>
      </c>
      <c r="F2920" s="188">
        <f>IFERROR(_xll.qlIndexFixing(IndexON,D2920,TRUE,_xll.ohTrigger(RecalcTrigger,TriggerON)),NA())</f>
        <v>1.606765048919212E-2</v>
      </c>
      <c r="H2920" s="42">
        <f>_xll.qlCalendarAdvance(Calendar,$H2919,B2920,"f",FALSE)</f>
        <v>59875</v>
      </c>
      <c r="I2920" s="172">
        <f>_xll.qlInterestRateIndexValueDate(Index1M,$H2920)</f>
        <v>59875</v>
      </c>
      <c r="J2920" s="177">
        <f>IFERROR(_xll.qlIndexFixing(Index1M,$H2920,TRUE,_xll.ohTrigger(RecalcTrigger,Trigger1M)),NA())</f>
        <v>1.633647862590587E-2</v>
      </c>
      <c r="K2920" s="44">
        <f>IFERROR(_xll.qlIndexFixing(Index3M,H2920,TRUE,_xll.ohTrigger(RecalcTrigger,Trigger3M)),NA())</f>
        <v>1.6833935910853789E-2</v>
      </c>
      <c r="L2920" s="44">
        <f>IFERROR(_xll.qlIndexFixing(Index6M,$H2920,TRUE,_xll.ohTrigger(RecalcTrigger,Trigger6M)),NA())</f>
        <v>1.6972030738214714E-2</v>
      </c>
      <c r="M2920" s="178">
        <f>IFERROR(_xll.qlIndexFixing(Index1Y,$H2920,TRUE,_xll.ohTrigger(RecalcTrigger,Trigger1Y)),NA())</f>
        <v>1.7215430179304984E-2</v>
      </c>
      <c r="N2920" s="177">
        <f>IFERROR(_xll.qlIndexFixing(ONIndex1M,I2920,TRUE,_xll.ohTrigger(RecalcTrigger,Trigger1M)),NA())</f>
        <v>1.6309849968881851E-2</v>
      </c>
      <c r="O2920" s="44">
        <f>IFERROR(_xll.qlIndexFixing(ONIndex3M,I2920,TRUE,_xll.ohTrigger(RecalcTrigger,Trigger3M)),NA())</f>
        <v>1.6761608412835249E-2</v>
      </c>
      <c r="P2920" s="44">
        <f>IFERROR(_xll.qlIndexFixing(ONIndex6M,I2920,TRUE,_xll.ohTrigger(RecalcTrigger,Trigger6M)),NA())</f>
        <v>1.6821744680731721E-2</v>
      </c>
      <c r="Q2920" s="178">
        <f>IFERROR(_xll.qlIndexFixing(ONIndex1Y,I2920,TRUE,_xll.ohTrigger(RecalcTrigger,Trigger1Y)),NA())</f>
        <v>1.6906058770507215E-2</v>
      </c>
    </row>
    <row r="2921" spans="2:17" x14ac:dyDescent="0.2">
      <c r="B2921" s="39" t="s">
        <v>42</v>
      </c>
      <c r="D2921" s="42">
        <f>_xll.qlCalendarAdvance(Calendar,$D2920,B2921,"f",FALSE)</f>
        <v>59882</v>
      </c>
      <c r="E2921" s="172">
        <f>_xll.qlInterestRateIndexValueDate(IndexON,D2921)</f>
        <v>59882</v>
      </c>
      <c r="F2921" s="188">
        <f>IFERROR(_xll.qlIndexFixing(IndexON,D2921,TRUE,_xll.ohTrigger(RecalcTrigger,TriggerON)),NA())</f>
        <v>1.6073590883243227E-2</v>
      </c>
      <c r="H2921" s="42">
        <f>_xll.qlCalendarAdvance(Calendar,$H2920,B2921,"f",FALSE)</f>
        <v>59882</v>
      </c>
      <c r="I2921" s="172">
        <f>_xll.qlInterestRateIndexValueDate(Index1M,$H2921)</f>
        <v>59882</v>
      </c>
      <c r="J2921" s="177">
        <f>IFERROR(_xll.qlIndexFixing(Index1M,$H2921,TRUE,_xll.ohTrigger(RecalcTrigger,Trigger1M)),NA())</f>
        <v>1.6343053729179803E-2</v>
      </c>
      <c r="K2921" s="44">
        <f>IFERROR(_xll.qlIndexFixing(Index3M,H2921,TRUE,_xll.ohTrigger(RecalcTrigger,Trigger3M)),NA())</f>
        <v>1.6839842870581653E-2</v>
      </c>
      <c r="L2921" s="44">
        <f>IFERROR(_xll.qlIndexFixing(Index6M,$H2921,TRUE,_xll.ohTrigger(RecalcTrigger,Trigger6M)),NA())</f>
        <v>1.6978248813774022E-2</v>
      </c>
      <c r="M2921" s="178">
        <f>IFERROR(_xll.qlIndexFixing(Index1Y,$H2921,TRUE,_xll.ohTrigger(RecalcTrigger,Trigger1Y)),NA())</f>
        <v>1.7221982168007331E-2</v>
      </c>
      <c r="N2921" s="177">
        <f>IFERROR(_xll.qlIndexFixing(ONIndex1M,I2921,TRUE,_xll.ohTrigger(RecalcTrigger,Trigger1M)),NA())</f>
        <v>1.6316362203526724E-2</v>
      </c>
      <c r="O2921" s="44">
        <f>IFERROR(_xll.qlIndexFixing(ONIndex3M,I2921,TRUE,_xll.ohTrigger(RecalcTrigger,Trigger3M)),NA())</f>
        <v>1.6767365203183004E-2</v>
      </c>
      <c r="P2921" s="44">
        <f>IFERROR(_xll.qlIndexFixing(ONIndex6M,I2921,TRUE,_xll.ohTrigger(RecalcTrigger,Trigger6M)),NA())</f>
        <v>1.6827644030190658E-2</v>
      </c>
      <c r="Q2921" s="178">
        <f>IFERROR(_xll.qlIndexFixing(ONIndex1Y,I2921,TRUE,_xll.ohTrigger(RecalcTrigger,Trigger1Y)),NA())</f>
        <v>1.6911947740855249E-2</v>
      </c>
    </row>
    <row r="2922" spans="2:17" x14ac:dyDescent="0.2">
      <c r="B2922" s="39" t="s">
        <v>42</v>
      </c>
      <c r="D2922" s="42">
        <f>_xll.qlCalendarAdvance(Calendar,$D2921,B2922,"f",FALSE)</f>
        <v>59889</v>
      </c>
      <c r="E2922" s="172">
        <f>_xll.qlInterestRateIndexValueDate(IndexON,D2922)</f>
        <v>59889</v>
      </c>
      <c r="F2922" s="188">
        <f>IFERROR(_xll.qlIndexFixing(IndexON,D2922,TRUE,_xll.ohTrigger(RecalcTrigger,TriggerON)),NA())</f>
        <v>1.6079551828361849E-2</v>
      </c>
      <c r="H2922" s="42">
        <f>_xll.qlCalendarAdvance(Calendar,$H2921,B2922,"f",FALSE)</f>
        <v>59889</v>
      </c>
      <c r="I2922" s="172">
        <f>_xll.qlInterestRateIndexValueDate(Index1M,$H2922)</f>
        <v>59889</v>
      </c>
      <c r="J2922" s="177">
        <f>IFERROR(_xll.qlIndexFixing(Index1M,$H2922,TRUE,_xll.ohTrigger(RecalcTrigger,Trigger1M)),NA())</f>
        <v>1.634965225995199E-2</v>
      </c>
      <c r="K2922" s="44">
        <f>IFERROR(_xll.qlIndexFixing(Index3M,H2922,TRUE,_xll.ohTrigger(RecalcTrigger,Trigger3M)),NA())</f>
        <v>1.684576948095641E-2</v>
      </c>
      <c r="L2922" s="44">
        <f>IFERROR(_xll.qlIndexFixing(Index6M,$H2922,TRUE,_xll.ohTrigger(RecalcTrigger,Trigger6M)),NA())</f>
        <v>1.698448758495685E-2</v>
      </c>
      <c r="M2922" s="178">
        <f>IFERROR(_xll.qlIndexFixing(Index1Y,$H2922,TRUE,_xll.ohTrigger(RecalcTrigger,Trigger1Y)),NA())</f>
        <v>1.7228555740729536E-2</v>
      </c>
      <c r="N2922" s="177">
        <f>IFERROR(_xll.qlIndexFixing(ONIndex1M,I2922,TRUE,_xll.ohTrigger(RecalcTrigger,Trigger1M)),NA())</f>
        <v>1.6322897828371374E-2</v>
      </c>
      <c r="O2922" s="44">
        <f>IFERROR(_xll.qlIndexFixing(ONIndex3M,I2922,TRUE,_xll.ohTrigger(RecalcTrigger,Trigger3M)),NA())</f>
        <v>1.6773141554374815E-2</v>
      </c>
      <c r="P2922" s="44">
        <f>IFERROR(_xll.qlIndexFixing(ONIndex6M,I2922,TRUE,_xll.ohTrigger(RecalcTrigger,Trigger6M)),NA())</f>
        <v>1.6833563882494573E-2</v>
      </c>
      <c r="Q2922" s="178">
        <f>IFERROR(_xll.qlIndexFixing(ONIndex1Y,I2922,TRUE,_xll.ohTrigger(RecalcTrigger,Trigger1Y)),NA())</f>
        <v>1.6917857888191223E-2</v>
      </c>
    </row>
    <row r="2923" spans="2:17" x14ac:dyDescent="0.2">
      <c r="B2923" s="39" t="s">
        <v>42</v>
      </c>
      <c r="D2923" s="42">
        <f>_xll.qlCalendarAdvance(Calendar,$D2922,B2923,"f",FALSE)</f>
        <v>59897</v>
      </c>
      <c r="E2923" s="172">
        <f>_xll.qlInterestRateIndexValueDate(IndexON,D2923)</f>
        <v>59897</v>
      </c>
      <c r="F2923" s="188">
        <f>IFERROR(_xll.qlIndexFixing(IndexON,D2923,TRUE,_xll.ohTrigger(RecalcTrigger,TriggerON)),NA())</f>
        <v>1.608638950183483E-2</v>
      </c>
      <c r="H2923" s="42">
        <f>_xll.qlCalendarAdvance(Calendar,$H2922,B2923,"f",FALSE)</f>
        <v>59897</v>
      </c>
      <c r="I2923" s="172">
        <f>_xll.qlInterestRateIndexValueDate(Index1M,$H2923)</f>
        <v>59897</v>
      </c>
      <c r="J2923" s="177">
        <f>IFERROR(_xll.qlIndexFixing(Index1M,$H2923,TRUE,_xll.ohTrigger(RecalcTrigger,Trigger1M)),NA())</f>
        <v>1.6356380505593918E-2</v>
      </c>
      <c r="K2923" s="44">
        <f>IFERROR(_xll.qlIndexFixing(Index3M,H2923,TRUE,_xll.ohTrigger(RecalcTrigger,Trigger3M)),NA())</f>
        <v>1.6852566812087213E-2</v>
      </c>
      <c r="L2923" s="44">
        <f>IFERROR(_xll.qlIndexFixing(Index6M,$H2923,TRUE,_xll.ohTrigger(RecalcTrigger,Trigger6M)),NA())</f>
        <v>1.6991642950993927E-2</v>
      </c>
      <c r="M2923" s="178">
        <f>IFERROR(_xll.qlIndexFixing(Index1Y,$H2923,TRUE,_xll.ohTrigger(RecalcTrigger,Trigger1Y)),NA())</f>
        <v>1.7237875476949122E-2</v>
      </c>
      <c r="N2923" s="177">
        <f>IFERROR(_xll.qlIndexFixing(ONIndex1M,I2923,TRUE,_xll.ohTrigger(RecalcTrigger,Trigger1M)),NA())</f>
        <v>1.6330395755015381E-2</v>
      </c>
      <c r="O2923" s="44">
        <f>IFERROR(_xll.qlIndexFixing(ONIndex3M,I2923,TRUE,_xll.ohTrigger(RecalcTrigger,Trigger3M)),NA())</f>
        <v>1.6779767050791872E-2</v>
      </c>
      <c r="P2923" s="44">
        <f>IFERROR(_xll.qlIndexFixing(ONIndex6M,I2923,TRUE,_xll.ohTrigger(RecalcTrigger,Trigger6M)),NA())</f>
        <v>1.6840354533644852E-2</v>
      </c>
      <c r="Q2923" s="178">
        <f>IFERROR(_xll.qlIndexFixing(ONIndex1Y,I2923,TRUE,_xll.ohTrigger(RecalcTrigger,Trigger1Y)),NA())</f>
        <v>1.692463827329016E-2</v>
      </c>
    </row>
    <row r="2924" spans="2:17" x14ac:dyDescent="0.2">
      <c r="B2924" s="39" t="s">
        <v>42</v>
      </c>
      <c r="D2924" s="42">
        <f>_xll.qlCalendarAdvance(Calendar,$D2923,B2924,"f",FALSE)</f>
        <v>59904</v>
      </c>
      <c r="E2924" s="172">
        <f>_xll.qlInterestRateIndexValueDate(IndexON,D2924)</f>
        <v>59904</v>
      </c>
      <c r="F2924" s="188">
        <f>IFERROR(_xll.qlIndexFixing(IndexON,D2924,TRUE,_xll.ohTrigger(RecalcTrigger,TriggerON)),NA())</f>
        <v>1.6092394485071049E-2</v>
      </c>
      <c r="H2924" s="42">
        <f>_xll.qlCalendarAdvance(Calendar,$H2923,B2924,"f",FALSE)</f>
        <v>59904</v>
      </c>
      <c r="I2924" s="172">
        <f>_xll.qlInterestRateIndexValueDate(Index1M,$H2924)</f>
        <v>59904</v>
      </c>
      <c r="J2924" s="177">
        <f>IFERROR(_xll.qlIndexFixing(Index1M,$H2924,TRUE,_xll.ohTrigger(RecalcTrigger,Trigger1M)),NA())</f>
        <v>1.6363027267192465E-2</v>
      </c>
      <c r="K2924" s="44">
        <f>IFERROR(_xll.qlIndexFixing(Index3M,H2924,TRUE,_xll.ohTrigger(RecalcTrigger,Trigger3M)),NA())</f>
        <v>1.6858535531284431E-2</v>
      </c>
      <c r="L2924" s="44">
        <f>IFERROR(_xll.qlIndexFixing(Index6M,$H2924,TRUE,_xll.ohTrigger(RecalcTrigger,Trigger6M)),NA())</f>
        <v>1.6997075525526546E-2</v>
      </c>
      <c r="M2924" s="178">
        <f>IFERROR(_xll.qlIndexFixing(Index1Y,$H2924,TRUE,_xll.ohTrigger(RecalcTrigger,Trigger1Y)),NA())</f>
        <v>1.7244499006659246E-2</v>
      </c>
      <c r="N2924" s="177">
        <f>IFERROR(_xll.qlIndexFixing(ONIndex1M,I2924,TRUE,_xll.ohTrigger(RecalcTrigger,Trigger1M)),NA())</f>
        <v>1.633698150163565E-2</v>
      </c>
      <c r="O2924" s="44">
        <f>IFERROR(_xll.qlIndexFixing(ONIndex3M,I2924,TRUE,_xll.ohTrigger(RecalcTrigger,Trigger3M)),NA())</f>
        <v>1.6785585317985463E-2</v>
      </c>
      <c r="P2924" s="44">
        <f>IFERROR(_xll.qlIndexFixing(ONIndex6M,I2924,TRUE,_xll.ohTrigger(RecalcTrigger,Trigger6M)),NA())</f>
        <v>1.684631832065131E-2</v>
      </c>
      <c r="Q2924" s="178">
        <f>IFERROR(_xll.qlIndexFixing(ONIndex1Y,I2924,TRUE,_xll.ohTrigger(RecalcTrigger,Trigger1Y)),NA())</f>
        <v>1.693059379981654E-2</v>
      </c>
    </row>
    <row r="2925" spans="2:17" x14ac:dyDescent="0.2">
      <c r="B2925" s="39" t="s">
        <v>42</v>
      </c>
      <c r="D2925" s="42">
        <f>_xll.qlCalendarAdvance(Calendar,$D2924,B2925,"f",FALSE)</f>
        <v>59911</v>
      </c>
      <c r="E2925" s="172">
        <f>_xll.qlInterestRateIndexValueDate(IndexON,D2925)</f>
        <v>59911</v>
      </c>
      <c r="F2925" s="188">
        <f>IFERROR(_xll.qlIndexFixing(IndexON,D2925,TRUE,_xll.ohTrigger(RecalcTrigger,TriggerON)),NA())</f>
        <v>1.6098420019536874E-2</v>
      </c>
      <c r="H2925" s="42">
        <f>_xll.qlCalendarAdvance(Calendar,$H2924,B2925,"f",FALSE)</f>
        <v>59911</v>
      </c>
      <c r="I2925" s="172">
        <f>_xll.qlInterestRateIndexValueDate(Index1M,$H2925)</f>
        <v>59911</v>
      </c>
      <c r="J2925" s="177">
        <f>IFERROR(_xll.qlIndexFixing(Index1M,$H2925,TRUE,_xll.ohTrigger(RecalcTrigger,Trigger1M)),NA())</f>
        <v>1.6369697455251402E-2</v>
      </c>
      <c r="K2925" s="44">
        <f>IFERROR(_xll.qlIndexFixing(Index3M,H2925,TRUE,_xll.ohTrigger(RecalcTrigger,Trigger3M)),NA())</f>
        <v>1.6864523901404638E-2</v>
      </c>
      <c r="L2925" s="44">
        <f>IFERROR(_xll.qlIndexFixing(Index6M,$H2925,TRUE,_xll.ohTrigger(RecalcTrigger,Trigger6M)),NA())</f>
        <v>1.7003377570734116E-2</v>
      </c>
      <c r="M2925" s="178">
        <f>IFERROR(_xll.qlIndexFixing(Index1Y,$H2925,TRUE,_xll.ohTrigger(RecalcTrigger,Trigger1Y)),NA())</f>
        <v>1.7251144124031371E-2</v>
      </c>
      <c r="N2925" s="177">
        <f>IFERROR(_xll.qlIndexFixing(ONIndex1M,I2925,TRUE,_xll.ohTrigger(RecalcTrigger,Trigger1M)),NA())</f>
        <v>1.6343590638536742E-2</v>
      </c>
      <c r="O2925" s="44">
        <f>IFERROR(_xll.qlIndexFixing(ONIndex3M,I2925,TRUE,_xll.ohTrigger(RecalcTrigger,Trigger3M)),NA())</f>
        <v>1.6791423146104156E-2</v>
      </c>
      <c r="P2925" s="44">
        <f>IFERROR(_xll.qlIndexFixing(ONIndex6M,I2925,TRUE,_xll.ohTrigger(RecalcTrigger,Trigger6M)),NA())</f>
        <v>1.6852302610664838E-2</v>
      </c>
      <c r="Q2925" s="178">
        <f>IFERROR(_xll.qlIndexFixing(ONIndex1Y,I2925,TRUE,_xll.ohTrigger(RecalcTrigger,Trigger1Y)),NA())</f>
        <v>1.6936570503330861E-2</v>
      </c>
    </row>
    <row r="2926" spans="2:17" x14ac:dyDescent="0.2">
      <c r="B2926" s="39" t="s">
        <v>42</v>
      </c>
      <c r="D2926" s="42">
        <f>_xll.qlCalendarAdvance(Calendar,$D2925,B2926,"f",FALSE)</f>
        <v>59918</v>
      </c>
      <c r="E2926" s="172">
        <f>_xll.qlInterestRateIndexValueDate(IndexON,D2926)</f>
        <v>59918</v>
      </c>
      <c r="F2926" s="188">
        <f>IFERROR(_xll.qlIndexFixing(IndexON,D2926,TRUE,_xll.ohTrigger(RecalcTrigger,TriggerON)),NA())</f>
        <v>1.6104466104989168E-2</v>
      </c>
      <c r="H2926" s="42">
        <f>_xll.qlCalendarAdvance(Calendar,$H2925,B2926,"f",FALSE)</f>
        <v>59918</v>
      </c>
      <c r="I2926" s="172">
        <f>_xll.qlInterestRateIndexValueDate(Index1M,$H2926)</f>
        <v>59918</v>
      </c>
      <c r="J2926" s="177">
        <f>IFERROR(_xll.qlIndexFixing(Index1M,$H2926,TRUE,_xll.ohTrigger(RecalcTrigger,Trigger1M)),NA())</f>
        <v>1.6376391069813784E-2</v>
      </c>
      <c r="K2926" s="44">
        <f>IFERROR(_xll.qlIndexFixing(Index3M,H2926,TRUE,_xll.ohTrigger(RecalcTrigger,Trigger3M)),NA())</f>
        <v>1.6870531922532444E-2</v>
      </c>
      <c r="L2926" s="44">
        <f>IFERROR(_xll.qlIndexFixing(Index6M,$H2926,TRUE,_xll.ohTrigger(RecalcTrigger,Trigger6M)),NA())</f>
        <v>1.7009700311285389E-2</v>
      </c>
      <c r="M2926" s="178">
        <f>IFERROR(_xll.qlIndexFixing(Index1Y,$H2926,TRUE,_xll.ohTrigger(RecalcTrigger,Trigger1Y)),NA())</f>
        <v>1.7257810829490551E-2</v>
      </c>
      <c r="N2926" s="177">
        <f>IFERROR(_xll.qlIndexFixing(ONIndex1M,I2926,TRUE,_xll.ohTrigger(RecalcTrigger,Trigger1M)),NA())</f>
        <v>1.6350223165637612E-2</v>
      </c>
      <c r="O2926" s="44">
        <f>IFERROR(_xll.qlIndexFixing(ONIndex3M,I2926,TRUE,_xll.ohTrigger(RecalcTrigger,Trigger3M)),NA())</f>
        <v>1.6797280535066905E-2</v>
      </c>
      <c r="P2926" s="44">
        <f>IFERROR(_xll.qlIndexFixing(ONIndex6M,I2926,TRUE,_xll.ohTrigger(RecalcTrigger,Trigger6M)),NA())</f>
        <v>1.6858307403442296E-2</v>
      </c>
      <c r="Q2926" s="178">
        <f>IFERROR(_xll.qlIndexFixing(ONIndex1Y,I2926,TRUE,_xll.ohTrigger(RecalcTrigger,Trigger1Y)),NA())</f>
        <v>1.6942568383752077E-2</v>
      </c>
    </row>
    <row r="2927" spans="2:17" x14ac:dyDescent="0.2">
      <c r="B2927" s="39" t="s">
        <v>42</v>
      </c>
      <c r="D2927" s="42">
        <f>_xll.qlCalendarAdvance(Calendar,$D2926,B2927,"f",FALSE)</f>
        <v>59925</v>
      </c>
      <c r="E2927" s="172">
        <f>_xll.qlInterestRateIndexValueDate(IndexON,D2927)</f>
        <v>59925</v>
      </c>
      <c r="F2927" s="188">
        <f>IFERROR(_xll.qlIndexFixing(IndexON,D2927,TRUE,_xll.ohTrigger(RecalcTrigger,TriggerON)),NA())</f>
        <v>1.6110532741590022E-2</v>
      </c>
      <c r="H2927" s="42">
        <f>_xll.qlCalendarAdvance(Calendar,$H2926,B2927,"f",FALSE)</f>
        <v>59925</v>
      </c>
      <c r="I2927" s="172">
        <f>_xll.qlInterestRateIndexValueDate(Index1M,$H2927)</f>
        <v>59925</v>
      </c>
      <c r="J2927" s="177">
        <f>IFERROR(_xll.qlIndexFixing(Index1M,$H2927,TRUE,_xll.ohTrigger(RecalcTrigger,Trigger1M)),NA())</f>
        <v>1.6383108110917602E-2</v>
      </c>
      <c r="K2927" s="44">
        <f>IFERROR(_xll.qlIndexFixing(Index3M,H2927,TRUE,_xll.ohTrigger(RecalcTrigger,Trigger3M)),NA())</f>
        <v>1.6876559594756018E-2</v>
      </c>
      <c r="L2927" s="44">
        <f>IFERROR(_xll.qlIndexFixing(Index6M,$H2927,TRUE,_xll.ohTrigger(RecalcTrigger,Trigger6M)),NA())</f>
        <v>1.7016043747372731E-2</v>
      </c>
      <c r="M2927" s="178">
        <f>IFERROR(_xll.qlIndexFixing(Index1Y,$H2927,TRUE,_xll.ohTrigger(RecalcTrigger,Trigger1Y)),NA())</f>
        <v>1.7264499123464696E-2</v>
      </c>
      <c r="N2927" s="177">
        <f>IFERROR(_xll.qlIndexFixing(ONIndex1M,I2927,TRUE,_xll.ohTrigger(RecalcTrigger,Trigger1M)),NA())</f>
        <v>1.6356879082776166E-2</v>
      </c>
      <c r="O2927" s="44">
        <f>IFERROR(_xll.qlIndexFixing(ONIndex3M,I2927,TRUE,_xll.ohTrigger(RecalcTrigger,Trigger3M)),NA())</f>
        <v>1.6803157484711617E-2</v>
      </c>
      <c r="P2927" s="44">
        <f>IFERROR(_xll.qlIndexFixing(ONIndex6M,I2927,TRUE,_xll.ohTrigger(RecalcTrigger,Trigger6M)),NA())</f>
        <v>1.6864332698983686E-2</v>
      </c>
      <c r="Q2927" s="178">
        <f>IFERROR(_xll.qlIndexFixing(ONIndex1Y,I2927,TRUE,_xll.ohTrigger(RecalcTrigger,Trigger1Y)),NA())</f>
        <v>1.6948587441161234E-2</v>
      </c>
    </row>
    <row r="2928" spans="2:17" x14ac:dyDescent="0.2">
      <c r="B2928" s="39" t="s">
        <v>42</v>
      </c>
      <c r="D2928" s="42">
        <f>_xll.qlCalendarAdvance(Calendar,$D2927,B2928,"f",FALSE)</f>
        <v>59932</v>
      </c>
      <c r="E2928" s="172">
        <f>_xll.qlInterestRateIndexValueDate(IndexON,D2928)</f>
        <v>59932</v>
      </c>
      <c r="F2928" s="188">
        <f>IFERROR(_xll.qlIndexFixing(IndexON,D2928,TRUE,_xll.ohTrigger(RecalcTrigger,TriggerON)),NA())</f>
        <v>1.6116619929258391E-2</v>
      </c>
      <c r="H2928" s="42">
        <f>_xll.qlCalendarAdvance(Calendar,$H2927,B2928,"f",FALSE)</f>
        <v>59932</v>
      </c>
      <c r="I2928" s="172">
        <f>_xll.qlInterestRateIndexValueDate(Index1M,$H2928)</f>
        <v>59932</v>
      </c>
      <c r="J2928" s="177">
        <f>IFERROR(_xll.qlIndexFixing(Index1M,$H2928,TRUE,_xll.ohTrigger(RecalcTrigger,Trigger1M)),NA())</f>
        <v>1.6387295401624393E-2</v>
      </c>
      <c r="K2928" s="44">
        <f>IFERROR(_xll.qlIndexFixing(Index3M,H2928,TRUE,_xll.ohTrigger(RecalcTrigger,Trigger3M)),NA())</f>
        <v>1.6881781422730967E-2</v>
      </c>
      <c r="L2928" s="44">
        <f>IFERROR(_xll.qlIndexFixing(Index6M,$H2928,TRUE,_xll.ohTrigger(RecalcTrigger,Trigger6M)),NA())</f>
        <v>1.7022407879192524E-2</v>
      </c>
      <c r="M2928" s="178">
        <f>IFERROR(_xll.qlIndexFixing(Index1Y,$H2928,TRUE,_xll.ohTrigger(RecalcTrigger,Trigger1Y)),NA())</f>
        <v>1.726851052184486E-2</v>
      </c>
      <c r="N2928" s="177">
        <f>IFERROR(_xll.qlIndexFixing(ONIndex1M,I2928,TRUE,_xll.ohTrigger(RecalcTrigger,Trigger1M)),NA())</f>
        <v>1.6363558390195543E-2</v>
      </c>
      <c r="O2928" s="44">
        <f>IFERROR(_xll.qlIndexFixing(ONIndex3M,I2928,TRUE,_xll.ohTrigger(RecalcTrigger,Trigger3M)),NA())</f>
        <v>1.6809053995362477E-2</v>
      </c>
      <c r="P2928" s="44">
        <f>IFERROR(_xll.qlIndexFixing(ONIndex6M,I2928,TRUE,_xll.ohTrigger(RecalcTrigger,Trigger6M)),NA())</f>
        <v>1.68703784974511E-2</v>
      </c>
      <c r="Q2928" s="178">
        <f>IFERROR(_xll.qlIndexFixing(ONIndex1Y,I2928,TRUE,_xll.ohTrigger(RecalcTrigger,Trigger1Y)),NA())</f>
        <v>1.6954627675477285E-2</v>
      </c>
    </row>
    <row r="2929" spans="2:17" x14ac:dyDescent="0.2">
      <c r="B2929" s="39" t="s">
        <v>42</v>
      </c>
      <c r="D2929" s="42">
        <f>_xll.qlCalendarAdvance(Calendar,$D2928,B2929,"f",FALSE)</f>
        <v>59939</v>
      </c>
      <c r="E2929" s="172">
        <f>_xll.qlInterestRateIndexValueDate(IndexON,D2929)</f>
        <v>59939</v>
      </c>
      <c r="F2929" s="188">
        <f>IFERROR(_xll.qlIndexFixing(IndexON,D2929,TRUE,_xll.ohTrigger(RecalcTrigger,TriggerON)),NA())</f>
        <v>1.6122727668156367E-2</v>
      </c>
      <c r="H2929" s="42">
        <f>_xll.qlCalendarAdvance(Calendar,$H2928,B2929,"f",FALSE)</f>
        <v>59939</v>
      </c>
      <c r="I2929" s="172">
        <f>_xll.qlInterestRateIndexValueDate(Index1M,$H2929)</f>
        <v>59939</v>
      </c>
      <c r="J2929" s="177">
        <f>IFERROR(_xll.qlIndexFixing(Index1M,$H2929,TRUE,_xll.ohTrigger(RecalcTrigger,Trigger1M)),NA())</f>
        <v>1.6394053366057853E-2</v>
      </c>
      <c r="K2929" s="44">
        <f>IFERROR(_xll.qlIndexFixing(Index3M,H2929,TRUE,_xll.ohTrigger(RecalcTrigger,Trigger3M)),NA())</f>
        <v>1.6887846713740232E-2</v>
      </c>
      <c r="L2929" s="44">
        <f>IFERROR(_xll.qlIndexFixing(Index6M,$H2929,TRUE,_xll.ohTrigger(RecalcTrigger,Trigger6M)),NA())</f>
        <v>1.7028792706940268E-2</v>
      </c>
      <c r="M2929" s="178">
        <f>IFERROR(_xll.qlIndexFixing(Index1Y,$H2929,TRUE,_xll.ohTrigger(RecalcTrigger,Trigger1Y)),NA())</f>
        <v>1.7277940478673731E-2</v>
      </c>
      <c r="N2929" s="177">
        <f>IFERROR(_xll.qlIndexFixing(ONIndex1M,I2929,TRUE,_xll.ohTrigger(RecalcTrigger,Trigger1M)),NA())</f>
        <v>1.637026108797679E-2</v>
      </c>
      <c r="O2929" s="44">
        <f>IFERROR(_xll.qlIndexFixing(ONIndex3M,I2929,TRUE,_xll.ohTrigger(RecalcTrigger,Trigger3M)),NA())</f>
        <v>1.6814970066776347E-2</v>
      </c>
      <c r="P2929" s="44">
        <f>IFERROR(_xll.qlIndexFixing(ONIndex6M,I2929,TRUE,_xll.ohTrigger(RecalcTrigger,Trigger6M)),NA())</f>
        <v>1.6876444799006629E-2</v>
      </c>
      <c r="Q2929" s="178">
        <f>IFERROR(_xll.qlIndexFixing(ONIndex1Y,I2929,TRUE,_xll.ohTrigger(RecalcTrigger,Trigger1Y)),NA())</f>
        <v>1.6960689086862324E-2</v>
      </c>
    </row>
    <row r="2930" spans="2:17" x14ac:dyDescent="0.2">
      <c r="B2930" s="39" t="s">
        <v>42</v>
      </c>
      <c r="D2930" s="42">
        <f>_xll.qlCalendarAdvance(Calendar,$D2929,B2930,"f",FALSE)</f>
        <v>59946</v>
      </c>
      <c r="E2930" s="172">
        <f>_xll.qlInterestRateIndexValueDate(IndexON,D2930)</f>
        <v>59946</v>
      </c>
      <c r="F2930" s="188">
        <f>IFERROR(_xll.qlIndexFixing(IndexON,D2930,TRUE,_xll.ohTrigger(RecalcTrigger,TriggerON)),NA())</f>
        <v>1.6128855958121857E-2</v>
      </c>
      <c r="H2930" s="42">
        <f>_xll.qlCalendarAdvance(Calendar,$H2929,B2930,"f",FALSE)</f>
        <v>59946</v>
      </c>
      <c r="I2930" s="172">
        <f>_xll.qlInterestRateIndexValueDate(Index1M,$H2930)</f>
        <v>59946</v>
      </c>
      <c r="J2930" s="177">
        <f>IFERROR(_xll.qlIndexFixing(Index1M,$H2930,TRUE,_xll.ohTrigger(RecalcTrigger,Trigger1M)),NA())</f>
        <v>1.6400834753618237E-2</v>
      </c>
      <c r="K2930" s="44">
        <f>IFERROR(_xll.qlIndexFixing(Index3M,H2930,TRUE,_xll.ohTrigger(RecalcTrigger,Trigger3M)),NA())</f>
        <v>1.6893931655098362E-2</v>
      </c>
      <c r="L2930" s="44">
        <f>IFERROR(_xll.qlIndexFixing(Index6M,$H2930,TRUE,_xll.ohTrigger(RecalcTrigger,Trigger6M)),NA())</f>
        <v>1.7035198230810105E-2</v>
      </c>
      <c r="M2930" s="178">
        <f>IFERROR(_xll.qlIndexFixing(Index1Y,$H2930,TRUE,_xll.ohTrigger(RecalcTrigger,Trigger1Y)),NA())</f>
        <v>1.728469354076952E-2</v>
      </c>
      <c r="N2930" s="177">
        <f>IFERROR(_xll.qlIndexFixing(ONIndex1M,I2930,TRUE,_xll.ohTrigger(RecalcTrigger,Trigger1M)),NA())</f>
        <v>1.6376987175795721E-2</v>
      </c>
      <c r="O2930" s="44">
        <f>IFERROR(_xll.qlIndexFixing(ONIndex3M,I2930,TRUE,_xll.ohTrigger(RecalcTrigger,Trigger3M)),NA())</f>
        <v>1.6820905699115318E-2</v>
      </c>
      <c r="P2930" s="44">
        <f>IFERROR(_xll.qlIndexFixing(ONIndex6M,I2930,TRUE,_xll.ohTrigger(RecalcTrigger,Trigger6M)),NA())</f>
        <v>1.6882531603163997E-2</v>
      </c>
      <c r="Q2930" s="178">
        <f>IFERROR(_xll.qlIndexFixing(ONIndex1Y,I2930,TRUE,_xll.ohTrigger(RecalcTrigger,Trigger1Y)),NA())</f>
        <v>1.6966771675154257E-2</v>
      </c>
    </row>
    <row r="2931" spans="2:17" x14ac:dyDescent="0.2">
      <c r="B2931" s="39" t="s">
        <v>42</v>
      </c>
      <c r="D2931" s="42">
        <f>_xll.qlCalendarAdvance(Calendar,$D2930,B2931,"f",FALSE)</f>
        <v>59953</v>
      </c>
      <c r="E2931" s="172">
        <f>_xll.qlInterestRateIndexValueDate(IndexON,D2931)</f>
        <v>59953</v>
      </c>
      <c r="F2931" s="188">
        <f>IFERROR(_xll.qlIndexFixing(IndexON,D2931,TRUE,_xll.ohTrigger(RecalcTrigger,TriggerON)),NA())</f>
        <v>1.6135004799154862E-2</v>
      </c>
      <c r="H2931" s="42">
        <f>_xll.qlCalendarAdvance(Calendar,$H2930,B2931,"f",FALSE)</f>
        <v>59953</v>
      </c>
      <c r="I2931" s="172">
        <f>_xll.qlInterestRateIndexValueDate(Index1M,$H2931)</f>
        <v>59953</v>
      </c>
      <c r="J2931" s="177">
        <f>IFERROR(_xll.qlIndexFixing(Index1M,$H2931,TRUE,_xll.ohTrigger(RecalcTrigger,Trigger1M)),NA())</f>
        <v>1.6407639564350259E-2</v>
      </c>
      <c r="K2931" s="44">
        <f>IFERROR(_xll.qlIndexFixing(Index3M,H2931,TRUE,_xll.ohTrigger(RecalcTrigger,Trigger3M)),NA())</f>
        <v>1.6900036246891813E-2</v>
      </c>
      <c r="L2931" s="44">
        <f>IFERROR(_xll.qlIndexFixing(Index6M,$H2931,TRUE,_xll.ohTrigger(RecalcTrigger,Trigger6M)),NA())</f>
        <v>1.7041624450999316E-2</v>
      </c>
      <c r="M2931" s="178">
        <f>IFERROR(_xll.qlIndexFixing(Index1Y,$H2931,TRUE,_xll.ohTrigger(RecalcTrigger,Trigger1Y)),NA())</f>
        <v>1.7291468193103832E-2</v>
      </c>
      <c r="N2931" s="177">
        <f>IFERROR(_xll.qlIndexFixing(ONIndex1M,I2931,TRUE,_xll.ohTrigger(RecalcTrigger,Trigger1M)),NA())</f>
        <v>1.6383736653733383E-2</v>
      </c>
      <c r="O2931" s="44">
        <f>IFERROR(_xll.qlIndexFixing(ONIndex3M,I2931,TRUE,_xll.ohTrigger(RecalcTrigger,Trigger3M)),NA())</f>
        <v>1.6826860892136253E-2</v>
      </c>
      <c r="P2931" s="44">
        <f>IFERROR(_xll.qlIndexFixing(ONIndex6M,I2931,TRUE,_xll.ohTrigger(RecalcTrigger,Trigger6M)),NA())</f>
        <v>1.6888638910166343E-2</v>
      </c>
      <c r="Q2931" s="178">
        <f>IFERROR(_xll.qlIndexFixing(ONIndex1Y,I2931,TRUE,_xll.ohTrigger(RecalcTrigger,Trigger1Y)),NA())</f>
        <v>1.6972875440353086E-2</v>
      </c>
    </row>
    <row r="2932" spans="2:17" x14ac:dyDescent="0.2">
      <c r="B2932" s="39" t="s">
        <v>42</v>
      </c>
      <c r="D2932" s="42">
        <f>_xll.qlCalendarAdvance(Calendar,$D2931,B2932,"f",FALSE)</f>
        <v>59960</v>
      </c>
      <c r="E2932" s="172">
        <f>_xll.qlInterestRateIndexValueDate(IndexON,D2932)</f>
        <v>59960</v>
      </c>
      <c r="F2932" s="188">
        <f>IFERROR(_xll.qlIndexFixing(IndexON,D2932,TRUE,_xll.ohTrigger(RecalcTrigger,TriggerON)),NA())</f>
        <v>1.6141174191336427E-2</v>
      </c>
      <c r="H2932" s="42">
        <f>_xll.qlCalendarAdvance(Calendar,$H2931,B2932,"f",FALSE)</f>
        <v>59960</v>
      </c>
      <c r="I2932" s="172">
        <f>_xll.qlInterestRateIndexValueDate(Index1M,$H2932)</f>
        <v>59960</v>
      </c>
      <c r="J2932" s="177">
        <f>IFERROR(_xll.qlIndexFixing(Index1M,$H2932,TRUE,_xll.ohTrigger(RecalcTrigger,Trigger1M)),NA())</f>
        <v>1.6414467798284666E-2</v>
      </c>
      <c r="K2932" s="44">
        <f>IFERROR(_xll.qlIndexFixing(Index3M,H2932,TRUE,_xll.ohTrigger(RecalcTrigger,Trigger3M)),NA())</f>
        <v>1.6906160489208826E-2</v>
      </c>
      <c r="L2932" s="44">
        <f>IFERROR(_xll.qlIndexFixing(Index6M,$H2932,TRUE,_xll.ohTrigger(RecalcTrigger,Trigger6M)),NA())</f>
        <v>1.7048071367706509E-2</v>
      </c>
      <c r="M2932" s="178">
        <f>IFERROR(_xll.qlIndexFixing(Index1Y,$H2932,TRUE,_xll.ohTrigger(RecalcTrigger,Trigger1Y)),NA())</f>
        <v>1.7295543637255495E-2</v>
      </c>
      <c r="N2932" s="177">
        <f>IFERROR(_xll.qlIndexFixing(ONIndex1M,I2932,TRUE,_xll.ohTrigger(RecalcTrigger,Trigger1M)),NA())</f>
        <v>1.6390509522113961E-2</v>
      </c>
      <c r="O2932" s="44">
        <f>IFERROR(_xll.qlIndexFixing(ONIndex3M,I2932,TRUE,_xll.ohTrigger(RecalcTrigger,Trigger3M)),NA())</f>
        <v>1.6832835646001243E-2</v>
      </c>
      <c r="P2932" s="44">
        <f>IFERROR(_xll.qlIndexFixing(ONIndex6M,I2932,TRUE,_xll.ohTrigger(RecalcTrigger,Trigger6M)),NA())</f>
        <v>1.6894766720256804E-2</v>
      </c>
      <c r="Q2932" s="178">
        <f>IFERROR(_xll.qlIndexFixing(ONIndex1Y,I2932,TRUE,_xll.ohTrigger(RecalcTrigger,Trigger1Y)),NA())</f>
        <v>1.6979000382620901E-2</v>
      </c>
    </row>
    <row r="2933" spans="2:17" x14ac:dyDescent="0.2">
      <c r="B2933" s="39" t="s">
        <v>42</v>
      </c>
      <c r="D2933" s="42">
        <f>_xll.qlCalendarAdvance(Calendar,$D2932,B2933,"f",FALSE)</f>
        <v>59967</v>
      </c>
      <c r="E2933" s="172">
        <f>_xll.qlInterestRateIndexValueDate(IndexON,D2933)</f>
        <v>59967</v>
      </c>
      <c r="F2933" s="188">
        <f>IFERROR(_xll.qlIndexFixing(IndexON,D2933,TRUE,_xll.ohTrigger(RecalcTrigger,TriggerON)),NA())</f>
        <v>1.6147364134666553E-2</v>
      </c>
      <c r="H2933" s="42">
        <f>_xll.qlCalendarAdvance(Calendar,$H2932,B2933,"f",FALSE)</f>
        <v>59967</v>
      </c>
      <c r="I2933" s="172">
        <f>_xll.qlInterestRateIndexValueDate(Index1M,$H2933)</f>
        <v>59967</v>
      </c>
      <c r="J2933" s="177">
        <f>IFERROR(_xll.qlIndexFixing(Index1M,$H2933,TRUE,_xll.ohTrigger(RecalcTrigger,Trigger1M)),NA())</f>
        <v>1.6424763700564372E-2</v>
      </c>
      <c r="K2933" s="44">
        <f>IFERROR(_xll.qlIndexFixing(Index3M,H2933,TRUE,_xll.ohTrigger(RecalcTrigger,Trigger3M)),NA())</f>
        <v>1.6913972416724456E-2</v>
      </c>
      <c r="L2933" s="44">
        <f>IFERROR(_xll.qlIndexFixing(Index6M,$H2933,TRUE,_xll.ohTrigger(RecalcTrigger,Trigger6M)),NA())</f>
        <v>1.7058006240756433E-2</v>
      </c>
      <c r="M2933" s="178">
        <f>IFERROR(_xll.qlIndexFixing(Index1Y,$H2933,TRUE,_xll.ohTrigger(RecalcTrigger,Trigger1Y)),NA())</f>
        <v>1.7302355884022624E-2</v>
      </c>
      <c r="N2933" s="177">
        <f>IFERROR(_xll.qlIndexFixing(ONIndex1M,I2933,TRUE,_xll.ohTrigger(RecalcTrigger,Trigger1M)),NA())</f>
        <v>1.6397305780532223E-2</v>
      </c>
      <c r="O2933" s="44">
        <f>IFERROR(_xll.qlIndexFixing(ONIndex3M,I2933,TRUE,_xll.ohTrigger(RecalcTrigger,Trigger3M)),NA())</f>
        <v>1.6838829960872381E-2</v>
      </c>
      <c r="P2933" s="44">
        <f>IFERROR(_xll.qlIndexFixing(ONIndex6M,I2933,TRUE,_xll.ohTrigger(RecalcTrigger,Trigger6M)),NA())</f>
        <v>1.6900915033111197E-2</v>
      </c>
      <c r="Q2933" s="178">
        <f>IFERROR(_xll.qlIndexFixing(ONIndex1Y,I2933,TRUE,_xll.ohTrigger(RecalcTrigger,Trigger1Y)),NA())</f>
        <v>1.6985146501714565E-2</v>
      </c>
    </row>
    <row r="2934" spans="2:17" x14ac:dyDescent="0.2">
      <c r="B2934" s="39" t="s">
        <v>42</v>
      </c>
      <c r="D2934" s="42">
        <f>_xll.qlCalendarAdvance(Calendar,$D2933,B2934,"f",FALSE)</f>
        <v>59974</v>
      </c>
      <c r="E2934" s="172">
        <f>_xll.qlInterestRateIndexValueDate(IndexON,D2934)</f>
        <v>59974</v>
      </c>
      <c r="F2934" s="188">
        <f>IFERROR(_xll.qlIndexFixing(IndexON,D2934,TRUE,_xll.ohTrigger(RecalcTrigger,TriggerON)),NA())</f>
        <v>1.6153574629064194E-2</v>
      </c>
      <c r="H2934" s="42">
        <f>_xll.qlCalendarAdvance(Calendar,$H2933,B2934,"f",FALSE)</f>
        <v>59974</v>
      </c>
      <c r="I2934" s="172">
        <f>_xll.qlInterestRateIndexValueDate(Index1M,$H2934)</f>
        <v>59974</v>
      </c>
      <c r="J2934" s="177">
        <f>IFERROR(_xll.qlIndexFixing(Index1M,$H2934,TRUE,_xll.ohTrigger(RecalcTrigger,Trigger1M)),NA())</f>
        <v>1.6430783345385766E-2</v>
      </c>
      <c r="K2934" s="44">
        <f>IFERROR(_xll.qlIndexFixing(Index3M,H2934,TRUE,_xll.ohTrigger(RecalcTrigger,Trigger3M)),NA())</f>
        <v>1.6920139338023391E-2</v>
      </c>
      <c r="L2934" s="44">
        <f>IFERROR(_xll.qlIndexFixing(Index6M,$H2934,TRUE,_xll.ohTrigger(RecalcTrigger,Trigger6M)),NA())</f>
        <v>1.706450167371993E-2</v>
      </c>
      <c r="M2934" s="178">
        <f>IFERROR(_xll.qlIndexFixing(Index1Y,$H2934,TRUE,_xll.ohTrigger(RecalcTrigger,Trigger1Y)),NA())</f>
        <v>1.7309189718819118E-2</v>
      </c>
      <c r="N2934" s="177">
        <f>IFERROR(_xll.qlIndexFixing(ONIndex1M,I2934,TRUE,_xll.ohTrigger(RecalcTrigger,Trigger1M)),NA())</f>
        <v>1.6404125429150263E-2</v>
      </c>
      <c r="O2934" s="44">
        <f>IFERROR(_xll.qlIndexFixing(ONIndex3M,I2934,TRUE,_xll.ohTrigger(RecalcTrigger,Trigger3M)),NA())</f>
        <v>1.6844843836425483E-2</v>
      </c>
      <c r="P2934" s="44">
        <f>IFERROR(_xll.qlIndexFixing(ONIndex6M,I2934,TRUE,_xll.ohTrigger(RecalcTrigger,Trigger6M)),NA())</f>
        <v>1.6907083848729521E-2</v>
      </c>
      <c r="Q2934" s="178">
        <f>IFERROR(_xll.qlIndexFixing(ONIndex1Y,I2934,TRUE,_xll.ohTrigger(RecalcTrigger,Trigger1Y)),NA())</f>
        <v>1.699131379779617E-2</v>
      </c>
    </row>
    <row r="2935" spans="2:17" x14ac:dyDescent="0.2">
      <c r="B2935" s="39" t="s">
        <v>42</v>
      </c>
      <c r="D2935" s="42">
        <f>_xll.qlCalendarAdvance(Calendar,$D2934,B2935,"f",FALSE)</f>
        <v>59981</v>
      </c>
      <c r="E2935" s="172">
        <f>_xll.qlInterestRateIndexValueDate(IndexON,D2935)</f>
        <v>59981</v>
      </c>
      <c r="F2935" s="188">
        <f>IFERROR(_xll.qlIndexFixing(IndexON,D2935,TRUE,_xll.ohTrigger(RecalcTrigger,TriggerON)),NA())</f>
        <v>1.6159805674529348E-2</v>
      </c>
      <c r="H2935" s="42">
        <f>_xll.qlCalendarAdvance(Calendar,$H2934,B2935,"f",FALSE)</f>
        <v>59981</v>
      </c>
      <c r="I2935" s="172">
        <f>_xll.qlInterestRateIndexValueDate(Index1M,$H2935)</f>
        <v>59981</v>
      </c>
      <c r="J2935" s="177">
        <f>IFERROR(_xll.qlIndexFixing(Index1M,$H2935,TRUE,_xll.ohTrigger(RecalcTrigger,Trigger1M)),NA())</f>
        <v>1.6437687800343222E-2</v>
      </c>
      <c r="K2935" s="44">
        <f>IFERROR(_xll.qlIndexFixing(Index3M,H2935,TRUE,_xll.ohTrigger(RecalcTrigger,Trigger3M)),NA())</f>
        <v>1.6926325912152151E-2</v>
      </c>
      <c r="L2935" s="44">
        <f>IFERROR(_xll.qlIndexFixing(Index6M,$H2935,TRUE,_xll.ohTrigger(RecalcTrigger,Trigger6M)),NA())</f>
        <v>1.7071017808168044E-2</v>
      </c>
      <c r="M2935" s="178">
        <f>IFERROR(_xll.qlIndexFixing(Index1Y,$H2935,TRUE,_xll.ohTrigger(RecalcTrigger,Trigger1Y)),NA())</f>
        <v>1.7316045142080183E-2</v>
      </c>
      <c r="N2935" s="177">
        <f>IFERROR(_xll.qlIndexFixing(ONIndex1M,I2935,TRUE,_xll.ohTrigger(RecalcTrigger,Trigger1M)),NA())</f>
        <v>1.6410968468049125E-2</v>
      </c>
      <c r="O2935" s="44">
        <f>IFERROR(_xll.qlIndexFixing(ONIndex3M,I2935,TRUE,_xll.ohTrigger(RecalcTrigger,Trigger3M)),NA())</f>
        <v>1.685087727282264E-2</v>
      </c>
      <c r="P2935" s="44">
        <f>IFERROR(_xll.qlIndexFixing(ONIndex6M,I2935,TRUE,_xll.ohTrigger(RecalcTrigger,Trigger6M)),NA())</f>
        <v>1.691327316743596E-2</v>
      </c>
      <c r="Q2935" s="178">
        <f>IFERROR(_xll.qlIndexFixing(ONIndex1Y,I2935,TRUE,_xll.ohTrigger(RecalcTrigger,Trigger1Y)),NA())</f>
        <v>1.6997502270946763E-2</v>
      </c>
    </row>
    <row r="2936" spans="2:17" x14ac:dyDescent="0.2">
      <c r="B2936" s="39" t="s">
        <v>42</v>
      </c>
      <c r="D2936" s="42">
        <f>_xll.qlCalendarAdvance(Calendar,$D2935,B2936,"f",FALSE)</f>
        <v>59988</v>
      </c>
      <c r="E2936" s="172">
        <f>_xll.qlInterestRateIndexValueDate(IndexON,D2936)</f>
        <v>59988</v>
      </c>
      <c r="F2936" s="188">
        <f>IFERROR(_xll.qlIndexFixing(IndexON,D2936,TRUE,_xll.ohTrigger(RecalcTrigger,TriggerON)),NA())</f>
        <v>1.6166057271305156E-2</v>
      </c>
      <c r="H2936" s="42">
        <f>_xll.qlCalendarAdvance(Calendar,$H2935,B2936,"f",FALSE)</f>
        <v>59988</v>
      </c>
      <c r="I2936" s="172">
        <f>_xll.qlInterestRateIndexValueDate(Index1M,$H2936)</f>
        <v>59988</v>
      </c>
      <c r="J2936" s="177">
        <f>IFERROR(_xll.qlIndexFixing(Index1M,$H2936,TRUE,_xll.ohTrigger(RecalcTrigger,Trigger1M)),NA())</f>
        <v>1.644461568222455E-2</v>
      </c>
      <c r="K2936" s="44">
        <f>IFERROR(_xll.qlIndexFixing(Index3M,H2936,TRUE,_xll.ohTrigger(RecalcTrigger,Trigger3M)),NA())</f>
        <v>1.6932532139202348E-2</v>
      </c>
      <c r="L2936" s="44">
        <f>IFERROR(_xll.qlIndexFixing(Index6M,$H2936,TRUE,_xll.ohTrigger(RecalcTrigger,Trigger6M)),NA())</f>
        <v>1.7077554644302953E-2</v>
      </c>
      <c r="M2936" s="178">
        <f>IFERROR(_xll.qlIndexFixing(Index1Y,$H2936,TRUE,_xll.ohTrigger(RecalcTrigger,Trigger1Y)),NA())</f>
        <v>1.7326580127888683E-2</v>
      </c>
      <c r="N2936" s="177">
        <f>IFERROR(_xll.qlIndexFixing(ONIndex1M,I2936,TRUE,_xll.ohTrigger(RecalcTrigger,Trigger1M)),NA())</f>
        <v>1.6417834897228811E-2</v>
      </c>
      <c r="O2936" s="44">
        <f>IFERROR(_xll.qlIndexFixing(ONIndex3M,I2936,TRUE,_xll.ohTrigger(RecalcTrigger,Trigger3M)),NA())</f>
        <v>1.6856930270063852E-2</v>
      </c>
      <c r="P2936" s="44">
        <f>IFERROR(_xll.qlIndexFixing(ONIndex6M,I2936,TRUE,_xll.ohTrigger(RecalcTrigger,Trigger6M)),NA())</f>
        <v>1.6919482988906331E-2</v>
      </c>
      <c r="Q2936" s="178">
        <f>IFERROR(_xll.qlIndexFixing(ONIndex1Y,I2936,TRUE,_xll.ohTrigger(RecalcTrigger,Trigger1Y)),NA())</f>
        <v>1.7003711921085296E-2</v>
      </c>
    </row>
    <row r="2937" spans="2:17" x14ac:dyDescent="0.2">
      <c r="B2937" s="39" t="s">
        <v>42</v>
      </c>
      <c r="D2937" s="42">
        <f>_xll.qlCalendarAdvance(Calendar,$D2936,B2937,"f",FALSE)</f>
        <v>59995</v>
      </c>
      <c r="E2937" s="172">
        <f>_xll.qlInterestRateIndexValueDate(IndexON,D2937)</f>
        <v>59995</v>
      </c>
      <c r="F2937" s="188">
        <f>IFERROR(_xll.qlIndexFixing(IndexON,D2937,TRUE,_xll.ohTrigger(RecalcTrigger,TriggerON)),NA())</f>
        <v>1.6175559156392794E-2</v>
      </c>
      <c r="H2937" s="42">
        <f>_xll.qlCalendarAdvance(Calendar,$H2936,B2937,"f",FALSE)</f>
        <v>59995</v>
      </c>
      <c r="I2937" s="172">
        <f>_xll.qlInterestRateIndexValueDate(Index1M,$H2937)</f>
        <v>59995</v>
      </c>
      <c r="J2937" s="177">
        <f>IFERROR(_xll.qlIndexFixing(Index1M,$H2937,TRUE,_xll.ohTrigger(RecalcTrigger,Trigger1M)),NA())</f>
        <v>1.6452436313080947E-2</v>
      </c>
      <c r="K2937" s="44">
        <f>IFERROR(_xll.qlIndexFixing(Index3M,H2937,TRUE,_xll.ohTrigger(RecalcTrigger,Trigger3M)),NA())</f>
        <v>1.6937917146859782E-2</v>
      </c>
      <c r="L2937" s="44">
        <f>IFERROR(_xll.qlIndexFixing(Index6M,$H2937,TRUE,_xll.ohTrigger(RecalcTrigger,Trigger6M)),NA())</f>
        <v>1.7081490053830906E-2</v>
      </c>
      <c r="M2937" s="178">
        <f>IFERROR(_xll.qlIndexFixing(Index1Y,$H2937,TRUE,_xll.ohTrigger(RecalcTrigger,Trigger1Y)),NA())</f>
        <v>1.7329820755739522E-2</v>
      </c>
      <c r="N2937" s="177">
        <f>IFERROR(_xll.qlIndexFixing(ONIndex1M,I2937,TRUE,_xll.ohTrigger(RecalcTrigger,Trigger1M)),NA())</f>
        <v>1.6428176631938518E-2</v>
      </c>
      <c r="O2937" s="44">
        <f>IFERROR(_xll.qlIndexFixing(ONIndex3M,I2937,TRUE,_xll.ohTrigger(RecalcTrigger,Trigger3M)),NA())</f>
        <v>1.6866300371937593E-2</v>
      </c>
      <c r="P2937" s="44">
        <f>IFERROR(_xll.qlIndexFixing(ONIndex6M,I2937,TRUE,_xll.ohTrigger(RecalcTrigger,Trigger6M)),NA())</f>
        <v>1.6929067746134008E-2</v>
      </c>
      <c r="Q2937" s="178">
        <f>IFERROR(_xll.qlIndexFixing(ONIndex1Y,I2937,TRUE,_xll.ohTrigger(RecalcTrigger,Trigger1Y)),NA())</f>
        <v>1.7013313127304031E-2</v>
      </c>
    </row>
    <row r="2938" spans="2:17" x14ac:dyDescent="0.2">
      <c r="B2938" s="39" t="s">
        <v>42</v>
      </c>
      <c r="D2938" s="42">
        <f>_xll.qlCalendarAdvance(Calendar,$D2937,B2938,"f",FALSE)</f>
        <v>60002</v>
      </c>
      <c r="E2938" s="172">
        <f>_xll.qlInterestRateIndexValueDate(IndexON,D2938)</f>
        <v>60002</v>
      </c>
      <c r="F2938" s="188">
        <f>IFERROR(_xll.qlIndexFixing(IndexON,D2938,TRUE,_xll.ohTrigger(RecalcTrigger,TriggerON)),NA())</f>
        <v>1.617862211797827E-2</v>
      </c>
      <c r="H2938" s="42">
        <f>_xll.qlCalendarAdvance(Calendar,$H2937,B2938,"f",FALSE)</f>
        <v>60002</v>
      </c>
      <c r="I2938" s="172">
        <f>_xll.qlInterestRateIndexValueDate(Index1M,$H2938)</f>
        <v>60002</v>
      </c>
      <c r="J2938" s="177">
        <f>IFERROR(_xll.qlIndexFixing(Index1M,$H2938,TRUE,_xll.ohTrigger(RecalcTrigger,Trigger1M)),NA())</f>
        <v>1.6458541726915854E-2</v>
      </c>
      <c r="K2938" s="44">
        <f>IFERROR(_xll.qlIndexFixing(Index3M,H2938,TRUE,_xll.ohTrigger(RecalcTrigger,Trigger3M)),NA())</f>
        <v>1.6944160987030929E-2</v>
      </c>
      <c r="L2938" s="44">
        <f>IFERROR(_xll.qlIndexFixing(Index6M,$H2938,TRUE,_xll.ohTrigger(RecalcTrigger,Trigger6M)),NA())</f>
        <v>1.7088062938593749E-2</v>
      </c>
      <c r="M2938" s="178">
        <f>IFERROR(_xll.qlIndexFixing(Index1Y,$H2938,TRUE,_xll.ohTrigger(RecalcTrigger,Trigger1Y)),NA())</f>
        <v>1.7336740947013762E-2</v>
      </c>
      <c r="N2938" s="177">
        <f>IFERROR(_xll.qlIndexFixing(ONIndex1M,I2938,TRUE,_xll.ohTrigger(RecalcTrigger,Trigger1M)),NA())</f>
        <v>1.6431637925863329E-2</v>
      </c>
      <c r="O2938" s="44">
        <f>IFERROR(_xll.qlIndexFixing(ONIndex3M,I2938,TRUE,_xll.ohTrigger(RecalcTrigger,Trigger3M)),NA())</f>
        <v>1.6869094947078445E-2</v>
      </c>
      <c r="P2938" s="44">
        <f>IFERROR(_xll.qlIndexFixing(ONIndex6M,I2938,TRUE,_xll.ohTrigger(RecalcTrigger,Trigger6M)),NA())</f>
        <v>1.6931964140463052E-2</v>
      </c>
      <c r="Q2938" s="178">
        <f>IFERROR(_xll.qlIndexFixing(ONIndex1Y,I2938,TRUE,_xll.ohTrigger(RecalcTrigger,Trigger1Y)),NA())</f>
        <v>1.7016194752083047E-2</v>
      </c>
    </row>
    <row r="2939" spans="2:17" x14ac:dyDescent="0.2">
      <c r="B2939" s="39" t="s">
        <v>42</v>
      </c>
      <c r="D2939" s="42">
        <f>_xll.qlCalendarAdvance(Calendar,$D2938,B2939,"f",FALSE)</f>
        <v>60009</v>
      </c>
      <c r="E2939" s="172">
        <f>_xll.qlInterestRateIndexValueDate(IndexON,D2939)</f>
        <v>60009</v>
      </c>
      <c r="F2939" s="188">
        <f>IFERROR(_xll.qlIndexFixing(IndexON,D2939,TRUE,_xll.ohTrigger(RecalcTrigger,TriggerON)),NA())</f>
        <v>1.6184935367956621E-2</v>
      </c>
      <c r="H2939" s="42">
        <f>_xll.qlCalendarAdvance(Calendar,$H2938,B2939,"f",FALSE)</f>
        <v>60009</v>
      </c>
      <c r="I2939" s="172">
        <f>_xll.qlInterestRateIndexValueDate(Index1M,$H2939)</f>
        <v>60009</v>
      </c>
      <c r="J2939" s="177">
        <f>IFERROR(_xll.qlIndexFixing(Index1M,$H2939,TRUE,_xll.ohTrigger(RecalcTrigger,Trigger1M)),NA())</f>
        <v>1.6465539889814473E-2</v>
      </c>
      <c r="K2939" s="44">
        <f>IFERROR(_xll.qlIndexFixing(Index3M,H2939,TRUE,_xll.ohTrigger(RecalcTrigger,Trigger3M)),NA())</f>
        <v>1.6950424479375493E-2</v>
      </c>
      <c r="L2939" s="44">
        <f>IFERROR(_xll.qlIndexFixing(Index6M,$H2939,TRUE,_xll.ohTrigger(RecalcTrigger,Trigger6M)),NA())</f>
        <v>1.7094656522368554E-2</v>
      </c>
      <c r="M2939" s="178">
        <f>IFERROR(_xll.qlIndexFixing(Index1Y,$H2939,TRUE,_xll.ohTrigger(RecalcTrigger,Trigger1Y)),NA())</f>
        <v>1.734368272850384E-2</v>
      </c>
      <c r="N2939" s="177">
        <f>IFERROR(_xll.qlIndexFixing(ONIndex1M,I2939,TRUE,_xll.ohTrigger(RecalcTrigger,Trigger1M)),NA())</f>
        <v>1.6438574525642347E-2</v>
      </c>
      <c r="O2939" s="44">
        <f>IFERROR(_xll.qlIndexFixing(ONIndex3M,I2939,TRUE,_xll.ohTrigger(RecalcTrigger,Trigger3M)),NA())</f>
        <v>1.687520662693287E-2</v>
      </c>
      <c r="P2939" s="44">
        <f>IFERROR(_xll.qlIndexFixing(ONIndex6M,I2939,TRUE,_xll.ohTrigger(RecalcTrigger,Trigger6M)),NA())</f>
        <v>1.6938235470549401E-2</v>
      </c>
      <c r="Q2939" s="178">
        <f>IFERROR(_xll.qlIndexFixing(ONIndex1Y,I2939,TRUE,_xll.ohTrigger(RecalcTrigger,Trigger1Y)),NA())</f>
        <v>1.7022467933023311E-2</v>
      </c>
    </row>
    <row r="2940" spans="2:17" x14ac:dyDescent="0.2">
      <c r="B2940" s="39" t="s">
        <v>42</v>
      </c>
      <c r="D2940" s="42">
        <f>_xll.qlCalendarAdvance(Calendar,$D2939,B2940,"f",FALSE)</f>
        <v>60016</v>
      </c>
      <c r="E2940" s="172">
        <f>_xll.qlInterestRateIndexValueDate(IndexON,D2940)</f>
        <v>60016</v>
      </c>
      <c r="F2940" s="188">
        <f>IFERROR(_xll.qlIndexFixing(IndexON,D2940,TRUE,_xll.ohTrigger(RecalcTrigger,TriggerON)),NA())</f>
        <v>1.6191269169164579E-2</v>
      </c>
      <c r="H2940" s="42">
        <f>_xll.qlCalendarAdvance(Calendar,$H2939,B2940,"f",FALSE)</f>
        <v>60016</v>
      </c>
      <c r="I2940" s="172">
        <f>_xll.qlInterestRateIndexValueDate(Index1M,$H2940)</f>
        <v>60016</v>
      </c>
      <c r="J2940" s="177">
        <f>IFERROR(_xll.qlIndexFixing(Index1M,$H2940,TRUE,_xll.ohTrigger(RecalcTrigger,Trigger1M)),NA())</f>
        <v>1.6473436768383122E-2</v>
      </c>
      <c r="K2940" s="44">
        <f>IFERROR(_xll.qlIndexFixing(Index3M,H2940,TRUE,_xll.ohTrigger(RecalcTrigger,Trigger3M)),NA())</f>
        <v>1.6956707623986097E-2</v>
      </c>
      <c r="L2940" s="44">
        <f>IFERROR(_xll.qlIndexFixing(Index6M,$H2940,TRUE,_xll.ohTrigger(RecalcTrigger,Trigger6M)),NA())</f>
        <v>1.7101270805358164E-2</v>
      </c>
      <c r="M2940" s="178">
        <f>IFERROR(_xll.qlIndexFixing(Index1Y,$H2940,TRUE,_xll.ohTrigger(RecalcTrigger,Trigger1Y)),NA())</f>
        <v>1.7350646100650735E-2</v>
      </c>
      <c r="N2940" s="177">
        <f>IFERROR(_xll.qlIndexFixing(ONIndex1M,I2940,TRUE,_xll.ohTrigger(RecalcTrigger,Trigger1M)),NA())</f>
        <v>1.6445534515540094E-2</v>
      </c>
      <c r="O2940" s="44">
        <f>IFERROR(_xll.qlIndexFixing(ONIndex3M,I2940,TRUE,_xll.ohTrigger(RecalcTrigger,Trigger3M)),NA())</f>
        <v>1.6881337867631352E-2</v>
      </c>
      <c r="P2940" s="44">
        <f>IFERROR(_xll.qlIndexFixing(ONIndex6M,I2940,TRUE,_xll.ohTrigger(RecalcTrigger,Trigger6M)),NA())</f>
        <v>1.6944527303561774E-2</v>
      </c>
      <c r="Q2940" s="178">
        <f>IFERROR(_xll.qlIndexFixing(ONIndex1Y,I2940,TRUE,_xll.ohTrigger(RecalcTrigger,Trigger1Y)),NA())</f>
        <v>1.7028762290951516E-2</v>
      </c>
    </row>
    <row r="2941" spans="2:17" x14ac:dyDescent="0.2">
      <c r="B2941" s="39" t="s">
        <v>42</v>
      </c>
      <c r="D2941" s="42">
        <f>_xll.qlCalendarAdvance(Calendar,$D2940,B2941,"f",FALSE)</f>
        <v>60023</v>
      </c>
      <c r="E2941" s="172">
        <f>_xll.qlInterestRateIndexValueDate(IndexON,D2941)</f>
        <v>60023</v>
      </c>
      <c r="F2941" s="188">
        <f>IFERROR(_xll.qlIndexFixing(IndexON,D2941,TRUE,_xll.ohTrigger(RecalcTrigger,TriggerON)),NA())</f>
        <v>1.6197623521440052E-2</v>
      </c>
      <c r="H2941" s="42">
        <f>_xll.qlCalendarAdvance(Calendar,$H2940,B2941,"f",FALSE)</f>
        <v>60023</v>
      </c>
      <c r="I2941" s="172">
        <f>_xll.qlInterestRateIndexValueDate(Index1M,$H2941)</f>
        <v>60023</v>
      </c>
      <c r="J2941" s="177">
        <f>IFERROR(_xll.qlIndexFixing(Index1M,$H2941,TRUE,_xll.ohTrigger(RecalcTrigger,Trigger1M)),NA())</f>
        <v>1.6479606496932926E-2</v>
      </c>
      <c r="K2941" s="44">
        <f>IFERROR(_xll.qlIndexFixing(Index3M,H2941,TRUE,_xll.ohTrigger(RecalcTrigger,Trigger3M)),NA())</f>
        <v>1.6963858071500058E-2</v>
      </c>
      <c r="L2941" s="44">
        <f>IFERROR(_xll.qlIndexFixing(Index6M,$H2941,TRUE,_xll.ohTrigger(RecalcTrigger,Trigger6M)),NA())</f>
        <v>1.7110549357487379E-2</v>
      </c>
      <c r="M2941" s="178">
        <f>IFERROR(_xll.qlIndexFixing(Index1Y,$H2941,TRUE,_xll.ohTrigger(RecalcTrigger,Trigger1Y)),NA())</f>
        <v>1.7357631063897649E-2</v>
      </c>
      <c r="N2941" s="177">
        <f>IFERROR(_xll.qlIndexFixing(ONIndex1M,I2941,TRUE,_xll.ohTrigger(RecalcTrigger,Trigger1M)),NA())</f>
        <v>1.6452517895718666E-2</v>
      </c>
      <c r="O2941" s="44">
        <f>IFERROR(_xll.qlIndexFixing(ONIndex3M,I2941,TRUE,_xll.ohTrigger(RecalcTrigger,Trigger3M)),NA())</f>
        <v>1.6887488669092843E-2</v>
      </c>
      <c r="P2941" s="44">
        <f>IFERROR(_xll.qlIndexFixing(ONIndex6M,I2941,TRUE,_xll.ohTrigger(RecalcTrigger,Trigger6M)),NA())</f>
        <v>1.6950839639419124E-2</v>
      </c>
      <c r="Q2941" s="178">
        <f>IFERROR(_xll.qlIndexFixing(ONIndex1Y,I2941,TRUE,_xll.ohTrigger(RecalcTrigger,Trigger1Y)),NA())</f>
        <v>1.7035077825867662E-2</v>
      </c>
    </row>
    <row r="2942" spans="2:17" x14ac:dyDescent="0.2">
      <c r="B2942" s="39" t="s">
        <v>42</v>
      </c>
      <c r="D2942" s="42">
        <f>_xll.qlCalendarAdvance(Calendar,$D2941,B2942,"f",FALSE)</f>
        <v>60030</v>
      </c>
      <c r="E2942" s="172">
        <f>_xll.qlInterestRateIndexValueDate(IndexON,D2942)</f>
        <v>60030</v>
      </c>
      <c r="F2942" s="188">
        <f>IFERROR(_xll.qlIndexFixing(IndexON,D2942,TRUE,_xll.ohTrigger(RecalcTrigger,TriggerON)),NA())</f>
        <v>1.6203998424783039E-2</v>
      </c>
      <c r="H2942" s="42">
        <f>_xll.qlCalendarAdvance(Calendar,$H2941,B2942,"f",FALSE)</f>
        <v>60030</v>
      </c>
      <c r="I2942" s="172">
        <f>_xll.qlInterestRateIndexValueDate(Index1M,$H2942)</f>
        <v>60030</v>
      </c>
      <c r="J2942" s="177">
        <f>IFERROR(_xll.qlIndexFixing(Index1M,$H2942,TRUE,_xll.ohTrigger(RecalcTrigger,Trigger1M)),NA())</f>
        <v>1.6486674941236339E-2</v>
      </c>
      <c r="K2942" s="44">
        <f>IFERROR(_xll.qlIndexFixing(Index3M,H2942,TRUE,_xll.ohTrigger(RecalcTrigger,Trigger3M)),NA())</f>
        <v>1.6970182218016078E-2</v>
      </c>
      <c r="L2942" s="44">
        <f>IFERROR(_xll.qlIndexFixing(Index6M,$H2942,TRUE,_xll.ohTrigger(RecalcTrigger,Trigger6M)),NA())</f>
        <v>1.7117210408074266E-2</v>
      </c>
      <c r="M2942" s="178">
        <f>IFERROR(_xll.qlIndexFixing(Index1Y,$H2942,TRUE,_xll.ohTrigger(RecalcTrigger,Trigger1Y)),NA())</f>
        <v>1.736463761868845E-2</v>
      </c>
      <c r="N2942" s="177">
        <f>IFERROR(_xll.qlIndexFixing(ONIndex1M,I2942,TRUE,_xll.ohTrigger(RecalcTrigger,Trigger1M)),NA())</f>
        <v>1.6459524666015968E-2</v>
      </c>
      <c r="O2942" s="44">
        <f>IFERROR(_xll.qlIndexFixing(ONIndex3M,I2942,TRUE,_xll.ohTrigger(RecalcTrigger,Trigger3M)),NA())</f>
        <v>1.6893659031317343E-2</v>
      </c>
      <c r="P2942" s="44">
        <f>IFERROR(_xll.qlIndexFixing(ONIndex6M,I2942,TRUE,_xll.ohTrigger(RecalcTrigger,Trigger6M)),NA())</f>
        <v>1.6957172478121452E-2</v>
      </c>
      <c r="Q2942" s="178">
        <f>IFERROR(_xll.qlIndexFixing(ONIndex1Y,I2942,TRUE,_xll.ohTrigger(RecalcTrigger,Trigger1Y)),NA())</f>
        <v>1.7041414537690702E-2</v>
      </c>
    </row>
    <row r="2943" spans="2:17" x14ac:dyDescent="0.2">
      <c r="B2943" s="39" t="s">
        <v>42</v>
      </c>
      <c r="D2943" s="42">
        <f>_xll.qlCalendarAdvance(Calendar,$D2942,B2943,"f",FALSE)</f>
        <v>60037</v>
      </c>
      <c r="E2943" s="172">
        <f>_xll.qlInterestRateIndexValueDate(IndexON,D2943)</f>
        <v>60037</v>
      </c>
      <c r="F2943" s="188">
        <f>IFERROR(_xll.qlIndexFixing(IndexON,D2943,TRUE,_xll.ohTrigger(RecalcTrigger,TriggerON)),NA())</f>
        <v>1.621039387943668E-2</v>
      </c>
      <c r="H2943" s="42">
        <f>_xll.qlCalendarAdvance(Calendar,$H2942,B2943,"f",FALSE)</f>
        <v>60037</v>
      </c>
      <c r="I2943" s="172">
        <f>_xll.qlInterestRateIndexValueDate(Index1M,$H2943)</f>
        <v>60037</v>
      </c>
      <c r="J2943" s="177">
        <f>IFERROR(_xll.qlIndexFixing(Index1M,$H2943,TRUE,_xll.ohTrigger(RecalcTrigger,Trigger1M)),NA())</f>
        <v>1.6493766812765015E-2</v>
      </c>
      <c r="K2943" s="44">
        <f>IFERROR(_xll.qlIndexFixing(Index3M,H2943,TRUE,_xll.ohTrigger(RecalcTrigger,Trigger3M)),NA())</f>
        <v>1.6976526018102789E-2</v>
      </c>
      <c r="L2943" s="44">
        <f>IFERROR(_xll.qlIndexFixing(Index6M,$H2943,TRUE,_xll.ohTrigger(RecalcTrigger,Trigger6M)),NA())</f>
        <v>1.7123892161797633E-2</v>
      </c>
      <c r="M2943" s="178">
        <f>IFERROR(_xll.qlIndexFixing(Index1Y,$H2943,TRUE,_xll.ohTrigger(RecalcTrigger,Trigger1Y)),NA())</f>
        <v>1.7371665765468336E-2</v>
      </c>
      <c r="N2943" s="177">
        <f>IFERROR(_xll.qlIndexFixing(ONIndex1M,I2943,TRUE,_xll.ohTrigger(RecalcTrigger,Trigger1M)),NA())</f>
        <v>1.6466554826594093E-2</v>
      </c>
      <c r="O2943" s="44">
        <f>IFERROR(_xll.qlIndexFixing(ONIndex3M,I2943,TRUE,_xll.ohTrigger(RecalcTrigger,Trigger3M)),NA())</f>
        <v>1.6899848954547991E-2</v>
      </c>
      <c r="P2943" s="44">
        <f>IFERROR(_xll.qlIndexFixing(ONIndex6M,I2943,TRUE,_xll.ohTrigger(RecalcTrigger,Trigger6M)),NA())</f>
        <v>1.6963525819749803E-2</v>
      </c>
      <c r="Q2943" s="178">
        <f>IFERROR(_xll.qlIndexFixing(ONIndex1Y,I2943,TRUE,_xll.ohTrigger(RecalcTrigger,Trigger1Y)),NA())</f>
        <v>1.704777242658273E-2</v>
      </c>
    </row>
    <row r="2944" spans="2:17" x14ac:dyDescent="0.2">
      <c r="B2944" s="39" t="s">
        <v>42</v>
      </c>
      <c r="D2944" s="42">
        <f>_xll.qlCalendarAdvance(Calendar,$D2943,B2944,"f",FALSE)</f>
        <v>60044</v>
      </c>
      <c r="E2944" s="172">
        <f>_xll.qlInterestRateIndexValueDate(IndexON,D2944)</f>
        <v>60044</v>
      </c>
      <c r="F2944" s="188">
        <f>IFERROR(_xll.qlIndexFixing(IndexON,D2944,TRUE,_xll.ohTrigger(RecalcTrigger,TriggerON)),NA())</f>
        <v>1.6216809885076788E-2</v>
      </c>
      <c r="H2944" s="42">
        <f>_xll.qlCalendarAdvance(Calendar,$H2943,B2944,"f",FALSE)</f>
        <v>60044</v>
      </c>
      <c r="I2944" s="172">
        <f>_xll.qlInterestRateIndexValueDate(Index1M,$H2944)</f>
        <v>60044</v>
      </c>
      <c r="J2944" s="177">
        <f>IFERROR(_xll.qlIndexFixing(Index1M,$H2944,TRUE,_xll.ohTrigger(RecalcTrigger,Trigger1M)),NA())</f>
        <v>1.6500882111562011E-2</v>
      </c>
      <c r="K2944" s="44">
        <f>IFERROR(_xll.qlIndexFixing(Index3M,H2944,TRUE,_xll.ohTrigger(RecalcTrigger,Trigger3M)),NA())</f>
        <v>1.6982889471853571E-2</v>
      </c>
      <c r="L2944" s="44">
        <f>IFERROR(_xll.qlIndexFixing(Index6M,$H2944,TRUE,_xll.ohTrigger(RecalcTrigger,Trigger6M)),NA())</f>
        <v>1.7130594618865763E-2</v>
      </c>
      <c r="M2944" s="178">
        <f>IFERROR(_xll.qlIndexFixing(Index1Y,$H2944,TRUE,_xll.ohTrigger(RecalcTrigger,Trigger1Y)),NA())</f>
        <v>1.7378715504684505E-2</v>
      </c>
      <c r="N2944" s="177">
        <f>IFERROR(_xll.qlIndexFixing(ONIndex1M,I2944,TRUE,_xll.ohTrigger(RecalcTrigger,Trigger1M)),NA())</f>
        <v>1.6473608377371995E-2</v>
      </c>
      <c r="O2944" s="44">
        <f>IFERROR(_xll.qlIndexFixing(ONIndex3M,I2944,TRUE,_xll.ohTrigger(RecalcTrigger,Trigger3M)),NA())</f>
        <v>1.6906058438541649E-2</v>
      </c>
      <c r="P2944" s="44">
        <f>IFERROR(_xll.qlIndexFixing(ONIndex6M,I2944,TRUE,_xll.ohTrigger(RecalcTrigger,Trigger6M)),NA())</f>
        <v>1.6969899664304178E-2</v>
      </c>
      <c r="Q2944" s="178">
        <f>IFERROR(_xll.qlIndexFixing(ONIndex1Y,I2944,TRUE,_xll.ohTrigger(RecalcTrigger,Trigger1Y)),NA())</f>
        <v>1.7054151492543745E-2</v>
      </c>
    </row>
    <row r="2945" spans="2:17" x14ac:dyDescent="0.2">
      <c r="B2945" s="39" t="s">
        <v>42</v>
      </c>
      <c r="D2945" s="42">
        <f>_xll.qlCalendarAdvance(Calendar,$D2944,B2945,"f",FALSE)</f>
        <v>60051</v>
      </c>
      <c r="E2945" s="172">
        <f>_xll.qlInterestRateIndexValueDate(IndexON,D2945)</f>
        <v>60051</v>
      </c>
      <c r="F2945" s="188">
        <f>IFERROR(_xll.qlIndexFixing(IndexON,D2945,TRUE,_xll.ohTrigger(RecalcTrigger,TriggerON)),NA())</f>
        <v>1.6223246441784411E-2</v>
      </c>
      <c r="H2945" s="42">
        <f>_xll.qlCalendarAdvance(Calendar,$H2944,B2945,"f",FALSE)</f>
        <v>60051</v>
      </c>
      <c r="I2945" s="172">
        <f>_xll.qlInterestRateIndexValueDate(Index1M,$H2945)</f>
        <v>60051</v>
      </c>
      <c r="J2945" s="177">
        <f>IFERROR(_xll.qlIndexFixing(Index1M,$H2945,TRUE,_xll.ohTrigger(RecalcTrigger,Trigger1M)),NA())</f>
        <v>1.6508020837665317E-2</v>
      </c>
      <c r="K2945" s="44">
        <f>IFERROR(_xll.qlIndexFixing(Index3M,H2945,TRUE,_xll.ohTrigger(RecalcTrigger,Trigger3M)),NA())</f>
        <v>1.6989272579362686E-2</v>
      </c>
      <c r="L2945" s="44">
        <f>IFERROR(_xll.qlIndexFixing(Index6M,$H2945,TRUE,_xll.ohTrigger(RecalcTrigger,Trigger6M)),NA())</f>
        <v>1.7134652715697942E-2</v>
      </c>
      <c r="M2945" s="178">
        <f>IFERROR(_xll.qlIndexFixing(Index1Y,$H2945,TRUE,_xll.ohTrigger(RecalcTrigger,Trigger1Y)),NA())</f>
        <v>1.7385786836784822E-2</v>
      </c>
      <c r="N2945" s="177">
        <f>IFERROR(_xll.qlIndexFixing(ONIndex1M,I2945,TRUE,_xll.ohTrigger(RecalcTrigger,Trigger1M)),NA())</f>
        <v>1.6480685318430721E-2</v>
      </c>
      <c r="O2945" s="44">
        <f>IFERROR(_xll.qlIndexFixing(ONIndex3M,I2945,TRUE,_xll.ohTrigger(RecalcTrigger,Trigger3M)),NA())</f>
        <v>1.6912287483379362E-2</v>
      </c>
      <c r="P2945" s="44">
        <f>IFERROR(_xll.qlIndexFixing(ONIndex6M,I2945,TRUE,_xll.ohTrigger(RecalcTrigger,Trigger6M)),NA())</f>
        <v>1.6976294011622484E-2</v>
      </c>
      <c r="Q2945" s="178">
        <f>IFERROR(_xll.qlIndexFixing(ONIndex1Y,I2945,TRUE,_xll.ohTrigger(RecalcTrigger,Trigger1Y)),NA())</f>
        <v>1.7060551735249563E-2</v>
      </c>
    </row>
    <row r="2946" spans="2:17" x14ac:dyDescent="0.2">
      <c r="B2946" s="39" t="s">
        <v>42</v>
      </c>
      <c r="D2946" s="42">
        <f>_xll.qlCalendarAdvance(Calendar,$D2945,B2946,"f",FALSE)</f>
        <v>60058</v>
      </c>
      <c r="E2946" s="172">
        <f>_xll.qlInterestRateIndexValueDate(IndexON,D2946)</f>
        <v>60058</v>
      </c>
      <c r="F2946" s="188">
        <f>IFERROR(_xll.qlIndexFixing(IndexON,D2946,TRUE,_xll.ohTrigger(RecalcTrigger,TriggerON)),NA())</f>
        <v>1.6229703549721641E-2</v>
      </c>
      <c r="H2946" s="42">
        <f>_xll.qlCalendarAdvance(Calendar,$H2945,B2946,"f",FALSE)</f>
        <v>60058</v>
      </c>
      <c r="I2946" s="172">
        <f>_xll.qlInterestRateIndexValueDate(Index1M,$H2946)</f>
        <v>60058</v>
      </c>
      <c r="J2946" s="177">
        <f>IFERROR(_xll.qlIndexFixing(Index1M,$H2946,TRUE,_xll.ohTrigger(RecalcTrigger,Trigger1M)),NA())</f>
        <v>1.6515182991123055E-2</v>
      </c>
      <c r="K2946" s="44">
        <f>IFERROR(_xll.qlIndexFixing(Index3M,H2946,TRUE,_xll.ohTrigger(RecalcTrigger,Trigger3M)),NA())</f>
        <v>1.699567534072351E-2</v>
      </c>
      <c r="L2946" s="44">
        <f>IFERROR(_xll.qlIndexFixing(Index6M,$H2946,TRUE,_xll.ohTrigger(RecalcTrigger,Trigger6M)),NA())</f>
        <v>1.7141391198285536E-2</v>
      </c>
      <c r="M2946" s="178">
        <f>IFERROR(_xll.qlIndexFixing(Index1Y,$H2946,TRUE,_xll.ohTrigger(RecalcTrigger,Trigger1Y)),NA())</f>
        <v>1.7392879762219149E-2</v>
      </c>
      <c r="N2946" s="177">
        <f>IFERROR(_xll.qlIndexFixing(ONIndex1M,I2946,TRUE,_xll.ohTrigger(RecalcTrigger,Trigger1M)),NA())</f>
        <v>1.6487785649689224E-2</v>
      </c>
      <c r="O2946" s="44">
        <f>IFERROR(_xll.qlIndexFixing(ONIndex3M,I2946,TRUE,_xll.ohTrigger(RecalcTrigger,Trigger3M)),NA())</f>
        <v>1.6918536089142178E-2</v>
      </c>
      <c r="P2946" s="44">
        <f>IFERROR(_xll.qlIndexFixing(ONIndex6M,I2946,TRUE,_xll.ohTrigger(RecalcTrigger,Trigger6M)),NA())</f>
        <v>1.6982708861947859E-2</v>
      </c>
      <c r="Q2946" s="178">
        <f>IFERROR(_xll.qlIndexFixing(ONIndex1Y,I2946,TRUE,_xll.ohTrigger(RecalcTrigger,Trigger1Y)),NA())</f>
        <v>1.7066973155024368E-2</v>
      </c>
    </row>
    <row r="2947" spans="2:17" x14ac:dyDescent="0.2">
      <c r="B2947" s="39" t="s">
        <v>42</v>
      </c>
      <c r="D2947" s="42">
        <f>_xll.qlCalendarAdvance(Calendar,$D2946,B2947,"f",FALSE)</f>
        <v>60065</v>
      </c>
      <c r="E2947" s="172">
        <f>_xll.qlInterestRateIndexValueDate(IndexON,D2947)</f>
        <v>60065</v>
      </c>
      <c r="F2947" s="188">
        <f>IFERROR(_xll.qlIndexFixing(IndexON,D2947,TRUE,_xll.ohTrigger(RecalcTrigger,TriggerON)),NA())</f>
        <v>1.6236181208807432E-2</v>
      </c>
      <c r="H2947" s="42">
        <f>_xll.qlCalendarAdvance(Calendar,$H2946,B2947,"f",FALSE)</f>
        <v>60065</v>
      </c>
      <c r="I2947" s="172">
        <f>_xll.qlInterestRateIndexValueDate(Index1M,$H2947)</f>
        <v>60065</v>
      </c>
      <c r="J2947" s="177">
        <f>IFERROR(_xll.qlIndexFixing(Index1M,$H2947,TRUE,_xll.ohTrigger(RecalcTrigger,Trigger1M)),NA())</f>
        <v>1.6522368571980812E-2</v>
      </c>
      <c r="K2947" s="44">
        <f>IFERROR(_xll.qlIndexFixing(Index3M,H2947,TRUE,_xll.ohTrigger(RecalcTrigger,Trigger3M)),NA())</f>
        <v>1.7002097756032068E-2</v>
      </c>
      <c r="L2947" s="44">
        <f>IFERROR(_xll.qlIndexFixing(Index6M,$H2947,TRUE,_xll.ohTrigger(RecalcTrigger,Trigger6M)),NA())</f>
        <v>1.7148150381529496E-2</v>
      </c>
      <c r="M2947" s="178">
        <f>IFERROR(_xll.qlIndexFixing(Index1Y,$H2947,TRUE,_xll.ohTrigger(RecalcTrigger,Trigger1Y)),NA())</f>
        <v>1.7399994281438236E-2</v>
      </c>
      <c r="N2947" s="177">
        <f>IFERROR(_xll.qlIndexFixing(ONIndex1M,I2947,TRUE,_xll.ohTrigger(RecalcTrigger,Trigger1M)),NA())</f>
        <v>1.6494909371147504E-2</v>
      </c>
      <c r="O2947" s="44">
        <f>IFERROR(_xll.qlIndexFixing(ONIndex3M,I2947,TRUE,_xll.ohTrigger(RecalcTrigger,Trigger3M)),NA())</f>
        <v>1.6924804255668002E-2</v>
      </c>
      <c r="P2947" s="44">
        <f>IFERROR(_xll.qlIndexFixing(ONIndex6M,I2947,TRUE,_xll.ohTrigger(RecalcTrigger,Trigger6M)),NA())</f>
        <v>1.6989144215118213E-2</v>
      </c>
      <c r="Q2947" s="178">
        <f>IFERROR(_xll.qlIndexFixing(ONIndex1Y,I2947,TRUE,_xll.ohTrigger(RecalcTrigger,Trigger1Y)),NA())</f>
        <v>1.7073415751787113E-2</v>
      </c>
    </row>
    <row r="2948" spans="2:17" x14ac:dyDescent="0.2">
      <c r="B2948" s="39" t="s">
        <v>42</v>
      </c>
      <c r="D2948" s="42">
        <f>_xll.qlCalendarAdvance(Calendar,$D2947,B2948,"f",FALSE)</f>
        <v>60072</v>
      </c>
      <c r="E2948" s="172">
        <f>_xll.qlInterestRateIndexValueDate(IndexON,D2948)</f>
        <v>60072</v>
      </c>
      <c r="F2948" s="188">
        <f>IFERROR(_xll.qlIndexFixing(IndexON,D2948,TRUE,_xll.ohTrigger(RecalcTrigger,TriggerON)),NA())</f>
        <v>1.6242679419041783E-2</v>
      </c>
      <c r="H2948" s="42">
        <f>_xll.qlCalendarAdvance(Calendar,$H2947,B2948,"f",FALSE)</f>
        <v>60072</v>
      </c>
      <c r="I2948" s="172">
        <f>_xll.qlInterestRateIndexValueDate(Index1M,$H2948)</f>
        <v>60072</v>
      </c>
      <c r="J2948" s="177">
        <f>IFERROR(_xll.qlIndexFixing(Index1M,$H2948,TRUE,_xll.ohTrigger(RecalcTrigger,Trigger1M)),NA())</f>
        <v>1.6529577580274048E-2</v>
      </c>
      <c r="K2948" s="44">
        <f>IFERROR(_xll.qlIndexFixing(Index3M,H2948,TRUE,_xll.ohTrigger(RecalcTrigger,Trigger3M)),NA())</f>
        <v>1.7008539825383497E-2</v>
      </c>
      <c r="L2948" s="44">
        <f>IFERROR(_xll.qlIndexFixing(Index6M,$H2948,TRUE,_xll.ohTrigger(RecalcTrigger,Trigger6M)),NA())</f>
        <v>1.7154930265639301E-2</v>
      </c>
      <c r="M2948" s="178">
        <f>IFERROR(_xll.qlIndexFixing(Index1Y,$H2948,TRUE,_xll.ohTrigger(RecalcTrigger,Trigger1Y)),NA())</f>
        <v>1.740713039489461E-2</v>
      </c>
      <c r="N2948" s="177">
        <f>IFERROR(_xll.qlIndexFixing(ONIndex1M,I2948,TRUE,_xll.ohTrigger(RecalcTrigger,Trigger1M)),NA())</f>
        <v>1.650205648280556E-2</v>
      </c>
      <c r="O2948" s="44">
        <f>IFERROR(_xll.qlIndexFixing(ONIndex3M,I2948,TRUE,_xll.ohTrigger(RecalcTrigger,Trigger3M)),NA())</f>
        <v>1.6931091983118929E-2</v>
      </c>
      <c r="P2948" s="44">
        <f>IFERROR(_xll.qlIndexFixing(ONIndex6M,I2948,TRUE,_xll.ohTrigger(RecalcTrigger,Trigger6M)),NA())</f>
        <v>1.6995600071133543E-2</v>
      </c>
      <c r="Q2948" s="178">
        <f>IFERROR(_xll.qlIndexFixing(ONIndex1Y,I2948,TRUE,_xll.ohTrigger(RecalcTrigger,Trigger1Y)),NA())</f>
        <v>1.7079879525618846E-2</v>
      </c>
    </row>
    <row r="2949" spans="2:17" x14ac:dyDescent="0.2">
      <c r="B2949" s="39" t="s">
        <v>42</v>
      </c>
      <c r="D2949" s="42">
        <f>_xll.qlCalendarAdvance(Calendar,$D2948,B2949,"f",FALSE)</f>
        <v>60079</v>
      </c>
      <c r="E2949" s="172">
        <f>_xll.qlInterestRateIndexValueDate(IndexON,D2949)</f>
        <v>60079</v>
      </c>
      <c r="F2949" s="188">
        <f>IFERROR(_xll.qlIndexFixing(IndexON,D2949,TRUE,_xll.ohTrigger(RecalcTrigger,TriggerON)),NA())</f>
        <v>1.6249198180343649E-2</v>
      </c>
      <c r="H2949" s="42">
        <f>_xll.qlCalendarAdvance(Calendar,$H2948,B2949,"f",FALSE)</f>
        <v>60079</v>
      </c>
      <c r="I2949" s="172">
        <f>_xll.qlInterestRateIndexValueDate(Index1M,$H2949)</f>
        <v>60079</v>
      </c>
      <c r="J2949" s="177">
        <f>IFERROR(_xll.qlIndexFixing(Index1M,$H2949,TRUE,_xll.ohTrigger(RecalcTrigger,Trigger1M)),NA())</f>
        <v>1.653681001605848E-2</v>
      </c>
      <c r="K2949" s="44">
        <f>IFERROR(_xll.qlIndexFixing(Index3M,H2949,TRUE,_xll.ohTrigger(RecalcTrigger,Trigger3M)),NA())</f>
        <v>1.7015001548871183E-2</v>
      </c>
      <c r="L2949" s="44">
        <f>IFERROR(_xll.qlIndexFixing(Index6M,$H2949,TRUE,_xll.ohTrigger(RecalcTrigger,Trigger6M)),NA())</f>
        <v>1.7164417461766543E-2</v>
      </c>
      <c r="M2949" s="178">
        <f>IFERROR(_xll.qlIndexFixing(Index1Y,$H2949,TRUE,_xll.ohTrigger(RecalcTrigger,Trigger1Y)),NA())</f>
        <v>1.7414288103041686E-2</v>
      </c>
      <c r="N2949" s="177">
        <f>IFERROR(_xll.qlIndexFixing(ONIndex1M,I2949,TRUE,_xll.ohTrigger(RecalcTrigger,Trigger1M)),NA())</f>
        <v>1.6509226984663394E-2</v>
      </c>
      <c r="O2949" s="44">
        <f>IFERROR(_xll.qlIndexFixing(ONIndex3M,I2949,TRUE,_xll.ohTrigger(RecalcTrigger,Trigger3M)),NA())</f>
        <v>1.6937399271251818E-2</v>
      </c>
      <c r="P2949" s="44">
        <f>IFERROR(_xll.qlIndexFixing(ONIndex6M,I2949,TRUE,_xll.ohTrigger(RecalcTrigger,Trigger6M)),NA())</f>
        <v>1.7002076430074897E-2</v>
      </c>
      <c r="Q2949" s="178">
        <f>IFERROR(_xll.qlIndexFixing(ONIndex1Y,I2949,TRUE,_xll.ohTrigger(RecalcTrigger,Trigger1Y)),NA())</f>
        <v>1.7086364476276428E-2</v>
      </c>
    </row>
    <row r="2950" spans="2:17" x14ac:dyDescent="0.2">
      <c r="B2950" s="39" t="s">
        <v>42</v>
      </c>
      <c r="D2950" s="42">
        <f>_xll.qlCalendarAdvance(Calendar,$D2949,B2950,"f",FALSE)</f>
        <v>60086</v>
      </c>
      <c r="E2950" s="172">
        <f>_xll.qlInterestRateIndexValueDate(IndexON,D2950)</f>
        <v>60086</v>
      </c>
      <c r="F2950" s="188">
        <f>IFERROR(_xll.qlIndexFixing(IndexON,D2950,TRUE,_xll.ohTrigger(RecalcTrigger,TriggerON)),NA())</f>
        <v>1.6255737492875122E-2</v>
      </c>
      <c r="H2950" s="42">
        <f>_xll.qlCalendarAdvance(Calendar,$H2949,B2950,"f",FALSE)</f>
        <v>60086</v>
      </c>
      <c r="I2950" s="172">
        <f>_xll.qlInterestRateIndexValueDate(Index1M,$H2950)</f>
        <v>60086</v>
      </c>
      <c r="J2950" s="177">
        <f>IFERROR(_xll.qlIndexFixing(Index1M,$H2950,TRUE,_xll.ohTrigger(RecalcTrigger,Trigger1M)),NA())</f>
        <v>1.6544065879377165E-2</v>
      </c>
      <c r="K2950" s="44">
        <f>IFERROR(_xll.qlIndexFixing(Index3M,H2950,TRUE,_xll.ohTrigger(RecalcTrigger,Trigger3M)),NA())</f>
        <v>1.7021482926593785E-2</v>
      </c>
      <c r="L2950" s="44">
        <f>IFERROR(_xll.qlIndexFixing(Index6M,$H2950,TRUE,_xll.ohTrigger(RecalcTrigger,Trigger6M)),NA())</f>
        <v>1.717124414334379E-2</v>
      </c>
      <c r="M2950" s="178">
        <f>IFERROR(_xll.qlIndexFixing(Index1Y,$H2950,TRUE,_xll.ohTrigger(RecalcTrigger,Trigger1Y)),NA())</f>
        <v>1.7421467406334656E-2</v>
      </c>
      <c r="N2950" s="177">
        <f>IFERROR(_xll.qlIndexFixing(ONIndex1M,I2950,TRUE,_xll.ohTrigger(RecalcTrigger,Trigger1M)),NA())</f>
        <v>1.6516420876802052E-2</v>
      </c>
      <c r="O2950" s="44">
        <f>IFERROR(_xll.qlIndexFixing(ONIndex3M,I2950,TRUE,_xll.ohTrigger(RecalcTrigger,Trigger3M)),NA())</f>
        <v>1.6943726120552949E-2</v>
      </c>
      <c r="P2950" s="44">
        <f>IFERROR(_xll.qlIndexFixing(ONIndex6M,I2950,TRUE,_xll.ohTrigger(RecalcTrigger,Trigger6M)),NA())</f>
        <v>1.7008573292023321E-2</v>
      </c>
      <c r="Q2950" s="178">
        <f>IFERROR(_xll.qlIndexFixing(ONIndex1Y,I2950,TRUE,_xll.ohTrigger(RecalcTrigger,Trigger1Y)),NA())</f>
        <v>1.7092870604002997E-2</v>
      </c>
    </row>
    <row r="2951" spans="2:17" x14ac:dyDescent="0.2">
      <c r="B2951" s="39" t="s">
        <v>42</v>
      </c>
      <c r="D2951" s="42">
        <f>_xll.qlCalendarAdvance(Calendar,$D2950,B2951,"f",FALSE)</f>
        <v>60093</v>
      </c>
      <c r="E2951" s="172">
        <f>_xll.qlInterestRateIndexValueDate(IndexON,D2951)</f>
        <v>60093</v>
      </c>
      <c r="F2951" s="188">
        <f>IFERROR(_xll.qlIndexFixing(IndexON,D2951,TRUE,_xll.ohTrigger(RecalcTrigger,TriggerON)),NA())</f>
        <v>1.6262297356474109E-2</v>
      </c>
      <c r="H2951" s="42">
        <f>_xll.qlCalendarAdvance(Calendar,$H2950,B2951,"f",FALSE)</f>
        <v>60093</v>
      </c>
      <c r="I2951" s="172">
        <f>_xll.qlInterestRateIndexValueDate(Index1M,$H2951)</f>
        <v>60093</v>
      </c>
      <c r="J2951" s="177">
        <f>IFERROR(_xll.qlIndexFixing(Index1M,$H2951,TRUE,_xll.ohTrigger(RecalcTrigger,Trigger1M)),NA())</f>
        <v>1.6551345170265561E-2</v>
      </c>
      <c r="K2951" s="44">
        <f>IFERROR(_xll.qlIndexFixing(Index3M,H2951,TRUE,_xll.ohTrigger(RecalcTrigger,Trigger3M)),NA())</f>
        <v>1.7027983958643803E-2</v>
      </c>
      <c r="L2951" s="44">
        <f>IFERROR(_xll.qlIndexFixing(Index6M,$H2951,TRUE,_xll.ohTrigger(RecalcTrigger,Trigger6M)),NA())</f>
        <v>1.7178091529749907E-2</v>
      </c>
      <c r="M2951" s="178">
        <f>IFERROR(_xll.qlIndexFixing(Index1Y,$H2951,TRUE,_xll.ohTrigger(RecalcTrigger,Trigger1Y)),NA())</f>
        <v>1.7428668305230044E-2</v>
      </c>
      <c r="N2951" s="177">
        <f>IFERROR(_xll.qlIndexFixing(ONIndex1M,I2951,TRUE,_xll.ohTrigger(RecalcTrigger,Trigger1M)),NA())</f>
        <v>1.6523638159140486E-2</v>
      </c>
      <c r="O2951" s="44">
        <f>IFERROR(_xll.qlIndexFixing(ONIndex3M,I2951,TRUE,_xll.ohTrigger(RecalcTrigger,Trigger3M)),NA())</f>
        <v>1.6950072530454996E-2</v>
      </c>
      <c r="P2951" s="44">
        <f>IFERROR(_xll.qlIndexFixing(ONIndex6M,I2951,TRUE,_xll.ohTrigger(RecalcTrigger,Trigger6M)),NA())</f>
        <v>1.701509065665463E-2</v>
      </c>
      <c r="Q2951" s="178">
        <f>IFERROR(_xll.qlIndexFixing(ONIndex1Y,I2951,TRUE,_xll.ohTrigger(RecalcTrigger,Trigger1Y)),NA())</f>
        <v>1.7099397908717506E-2</v>
      </c>
    </row>
    <row r="2952" spans="2:17" x14ac:dyDescent="0.2">
      <c r="B2952" s="39" t="s">
        <v>42</v>
      </c>
      <c r="D2952" s="42">
        <f>_xll.qlCalendarAdvance(Calendar,$D2951,B2952,"f",FALSE)</f>
        <v>60100</v>
      </c>
      <c r="E2952" s="172">
        <f>_xll.qlInterestRateIndexValueDate(IndexON,D2952)</f>
        <v>60100</v>
      </c>
      <c r="F2952" s="188">
        <f>IFERROR(_xll.qlIndexFixing(IndexON,D2952,TRUE,_xll.ohTrigger(RecalcTrigger,TriggerON)),NA())</f>
        <v>1.6268877771140611E-2</v>
      </c>
      <c r="H2952" s="42">
        <f>_xll.qlCalendarAdvance(Calendar,$H2951,B2952,"f",FALSE)</f>
        <v>60100</v>
      </c>
      <c r="I2952" s="172">
        <f>_xll.qlInterestRateIndexValueDate(Index1M,$H2952)</f>
        <v>60100</v>
      </c>
      <c r="J2952" s="177">
        <f>IFERROR(_xll.qlIndexFixing(Index1M,$H2952,TRUE,_xll.ohTrigger(RecalcTrigger,Trigger1M)),NA())</f>
        <v>1.6558647888774321E-2</v>
      </c>
      <c r="K2952" s="44">
        <f>IFERROR(_xll.qlIndexFixing(Index3M,H2952,TRUE,_xll.ohTrigger(RecalcTrigger,Trigger3M)),NA())</f>
        <v>1.7034504645119023E-2</v>
      </c>
      <c r="L2952" s="44">
        <f>IFERROR(_xll.qlIndexFixing(Index6M,$H2952,TRUE,_xll.ohTrigger(RecalcTrigger,Trigger6M)),NA())</f>
        <v>1.7184959621201014E-2</v>
      </c>
      <c r="M2952" s="178">
        <f>IFERROR(_xll.qlIndexFixing(Index1Y,$H2952,TRUE,_xll.ohTrigger(RecalcTrigger,Trigger1Y)),NA())</f>
        <v>1.7435890800185483E-2</v>
      </c>
      <c r="N2952" s="177">
        <f>IFERROR(_xll.qlIndexFixing(ONIndex1M,I2952,TRUE,_xll.ohTrigger(RecalcTrigger,Trigger1M)),NA())</f>
        <v>1.6530878831678697E-2</v>
      </c>
      <c r="O2952" s="44">
        <f>IFERROR(_xll.qlIndexFixing(ONIndex3M,I2952,TRUE,_xll.ohTrigger(RecalcTrigger,Trigger3M)),NA())</f>
        <v>1.6956438501201099E-2</v>
      </c>
      <c r="P2952" s="44">
        <f>IFERROR(_xll.qlIndexFixing(ONIndex6M,I2952,TRUE,_xll.ohTrigger(RecalcTrigger,Trigger6M)),NA())</f>
        <v>1.7021628524211962E-2</v>
      </c>
      <c r="Q2952" s="178">
        <f>IFERROR(_xll.qlIndexFixing(ONIndex1Y,I2952,TRUE,_xll.ohTrigger(RecalcTrigger,Trigger1Y)),NA())</f>
        <v>1.7105946390338911E-2</v>
      </c>
    </row>
    <row r="2953" spans="2:17" x14ac:dyDescent="0.2">
      <c r="B2953" s="39" t="s">
        <v>42</v>
      </c>
      <c r="D2953" s="42">
        <f>_xll.qlCalendarAdvance(Calendar,$D2952,B2953,"f",FALSE)</f>
        <v>60107</v>
      </c>
      <c r="E2953" s="172">
        <f>_xll.qlInterestRateIndexValueDate(IndexON,D2953)</f>
        <v>60107</v>
      </c>
      <c r="F2953" s="188">
        <f>IFERROR(_xll.qlIndexFixing(IndexON,D2953,TRUE,_xll.ohTrigger(RecalcTrigger,TriggerON)),NA())</f>
        <v>1.6275478737036719E-2</v>
      </c>
      <c r="H2953" s="42">
        <f>_xll.qlCalendarAdvance(Calendar,$H2952,B2953,"f",FALSE)</f>
        <v>60107</v>
      </c>
      <c r="I2953" s="172">
        <f>_xll.qlInterestRateIndexValueDate(Index1M,$H2953)</f>
        <v>60107</v>
      </c>
      <c r="J2953" s="177">
        <f>IFERROR(_xll.qlIndexFixing(Index1M,$H2953,TRUE,_xll.ohTrigger(RecalcTrigger,Trigger1M)),NA())</f>
        <v>1.6566875303419961E-2</v>
      </c>
      <c r="K2953" s="44">
        <f>IFERROR(_xll.qlIndexFixing(Index3M,H2953,TRUE,_xll.ohTrigger(RecalcTrigger,Trigger3M)),NA())</f>
        <v>1.7041044986116347E-2</v>
      </c>
      <c r="L2953" s="44">
        <f>IFERROR(_xll.qlIndexFixing(Index6M,$H2953,TRUE,_xll.ohTrigger(RecalcTrigger,Trigger6M)),NA())</f>
        <v>1.719184841791236E-2</v>
      </c>
      <c r="M2953" s="178">
        <f>IFERROR(_xll.qlIndexFixing(Index1Y,$H2953,TRUE,_xll.ohTrigger(RecalcTrigger,Trigger1Y)),NA())</f>
        <v>1.7443134891660383E-2</v>
      </c>
      <c r="N2953" s="177">
        <f>IFERROR(_xll.qlIndexFixing(ONIndex1M,I2953,TRUE,_xll.ohTrigger(RecalcTrigger,Trigger1M)),NA())</f>
        <v>1.6538142894578778E-2</v>
      </c>
      <c r="O2953" s="44">
        <f>IFERROR(_xll.qlIndexFixing(ONIndex3M,I2953,TRUE,_xll.ohTrigger(RecalcTrigger,Trigger3M)),NA())</f>
        <v>1.6962824032872303E-2</v>
      </c>
      <c r="P2953" s="44">
        <f>IFERROR(_xll.qlIndexFixing(ONIndex6M,I2953,TRUE,_xll.ohTrigger(RecalcTrigger,Trigger6M)),NA())</f>
        <v>1.7028186894695319E-2</v>
      </c>
      <c r="Q2953" s="178">
        <f>IFERROR(_xll.qlIndexFixing(ONIndex1Y,I2953,TRUE,_xll.ohTrigger(RecalcTrigger,Trigger1Y)),NA())</f>
        <v>1.7112516049110349E-2</v>
      </c>
    </row>
    <row r="2954" spans="2:17" x14ac:dyDescent="0.2">
      <c r="B2954" s="39" t="s">
        <v>42</v>
      </c>
      <c r="D2954" s="42">
        <f>_xll.qlCalendarAdvance(Calendar,$D2953,B2954,"f",FALSE)</f>
        <v>60114</v>
      </c>
      <c r="E2954" s="172">
        <f>_xll.qlInterestRateIndexValueDate(IndexON,D2954)</f>
        <v>60114</v>
      </c>
      <c r="F2954" s="188">
        <f>IFERROR(_xll.qlIndexFixing(IndexON,D2954,TRUE,_xll.ohTrigger(RecalcTrigger,TriggerON)),NA())</f>
        <v>1.6282100254081389E-2</v>
      </c>
      <c r="H2954" s="42">
        <f>_xll.qlCalendarAdvance(Calendar,$H2953,B2954,"f",FALSE)</f>
        <v>60114</v>
      </c>
      <c r="I2954" s="172">
        <f>_xll.qlInterestRateIndexValueDate(Index1M,$H2954)</f>
        <v>60114</v>
      </c>
      <c r="J2954" s="177">
        <f>IFERROR(_xll.qlIndexFixing(Index1M,$H2954,TRUE,_xll.ohTrigger(RecalcTrigger,Trigger1M)),NA())</f>
        <v>1.6570615094047461E-2</v>
      </c>
      <c r="K2954" s="44">
        <f>IFERROR(_xll.qlIndexFixing(Index3M,H2954,TRUE,_xll.ohTrigger(RecalcTrigger,Trigger3M)),NA())</f>
        <v>1.7047604981731797E-2</v>
      </c>
      <c r="L2954" s="44">
        <f>IFERROR(_xll.qlIndexFixing(Index6M,$H2954,TRUE,_xll.ohTrigger(RecalcTrigger,Trigger6M)),NA())</f>
        <v>1.7196044300224984E-2</v>
      </c>
      <c r="M2954" s="178">
        <f>IFERROR(_xll.qlIndexFixing(Index1Y,$H2954,TRUE,_xll.ohTrigger(RecalcTrigger,Trigger1Y)),NA())</f>
        <v>1.7450400580114822E-2</v>
      </c>
      <c r="N2954" s="177">
        <f>IFERROR(_xll.qlIndexFixing(ONIndex1M,I2954,TRUE,_xll.ohTrigger(RecalcTrigger,Trigger1M)),NA())</f>
        <v>1.6545430347597589E-2</v>
      </c>
      <c r="O2954" s="44">
        <f>IFERROR(_xll.qlIndexFixing(ONIndex3M,I2954,TRUE,_xll.ohTrigger(RecalcTrigger,Trigger3M)),NA())</f>
        <v>1.696922912546861E-2</v>
      </c>
      <c r="P2954" s="44">
        <f>IFERROR(_xll.qlIndexFixing(ONIndex6M,I2954,TRUE,_xll.ohTrigger(RecalcTrigger,Trigger6M)),NA())</f>
        <v>1.7034765768185745E-2</v>
      </c>
      <c r="Q2954" s="178">
        <f>IFERROR(_xll.qlIndexFixing(ONIndex1Y,I2954,TRUE,_xll.ohTrigger(RecalcTrigger,Trigger1Y)),NA())</f>
        <v>1.7119106884707636E-2</v>
      </c>
    </row>
    <row r="2955" spans="2:17" x14ac:dyDescent="0.2">
      <c r="B2955" s="39" t="s">
        <v>42</v>
      </c>
      <c r="D2955" s="42">
        <f>_xll.qlCalendarAdvance(Calendar,$D2954,B2955,"f",FALSE)</f>
        <v>60121</v>
      </c>
      <c r="E2955" s="172">
        <f>_xll.qlInterestRateIndexValueDate(IndexON,D2955)</f>
        <v>60121</v>
      </c>
      <c r="F2955" s="188">
        <f>IFERROR(_xll.qlIndexFixing(IndexON,D2955,TRUE,_xll.ohTrigger(RecalcTrigger,TriggerON)),NA())</f>
        <v>1.6288742322193572E-2</v>
      </c>
      <c r="H2955" s="42">
        <f>_xll.qlCalendarAdvance(Calendar,$H2954,B2955,"f",FALSE)</f>
        <v>60121</v>
      </c>
      <c r="I2955" s="172">
        <f>_xll.qlInterestRateIndexValueDate(Index1M,$H2955)</f>
        <v>60121</v>
      </c>
      <c r="J2955" s="177">
        <f>IFERROR(_xll.qlIndexFixing(Index1M,$H2955,TRUE,_xll.ohTrigger(RecalcTrigger,Trigger1M)),NA())</f>
        <v>1.6580696610481206E-2</v>
      </c>
      <c r="K2955" s="44">
        <f>IFERROR(_xll.qlIndexFixing(Index3M,H2955,TRUE,_xll.ohTrigger(RecalcTrigger,Trigger3M)),NA())</f>
        <v>1.705418463206404E-2</v>
      </c>
      <c r="L2955" s="44">
        <f>IFERROR(_xll.qlIndexFixing(Index6M,$H2955,TRUE,_xll.ohTrigger(RecalcTrigger,Trigger6M)),NA())</f>
        <v>1.7205688127980276E-2</v>
      </c>
      <c r="M2955" s="178">
        <f>IFERROR(_xll.qlIndexFixing(Index1Y,$H2955,TRUE,_xll.ohTrigger(RecalcTrigger,Trigger1Y)),NA())</f>
        <v>1.7457687866011318E-2</v>
      </c>
      <c r="N2955" s="177">
        <f>IFERROR(_xll.qlIndexFixing(ONIndex1M,I2955,TRUE,_xll.ohTrigger(RecalcTrigger,Trigger1M)),NA())</f>
        <v>1.6552741190897224E-2</v>
      </c>
      <c r="O2955" s="44">
        <f>IFERROR(_xll.qlIndexFixing(ONIndex3M,I2955,TRUE,_xll.ohTrigger(RecalcTrigger,Trigger3M)),NA())</f>
        <v>1.6975653778827926E-2</v>
      </c>
      <c r="P2955" s="44">
        <f>IFERROR(_xll.qlIndexFixing(ONIndex6M,I2955,TRUE,_xll.ohTrigger(RecalcTrigger,Trigger6M)),NA())</f>
        <v>1.7041365144440102E-2</v>
      </c>
      <c r="Q2955" s="178">
        <f>IFERROR(_xll.qlIndexFixing(ONIndex1Y,I2955,TRUE,_xll.ohTrigger(RecalcTrigger,Trigger1Y)),NA())</f>
        <v>1.7125718897373909E-2</v>
      </c>
    </row>
    <row r="2956" spans="2:17" x14ac:dyDescent="0.2">
      <c r="B2956" s="39" t="s">
        <v>42</v>
      </c>
      <c r="D2956" s="42">
        <f>_xll.qlCalendarAdvance(Calendar,$D2955,B2956,"f",FALSE)</f>
        <v>60128</v>
      </c>
      <c r="E2956" s="172">
        <f>_xll.qlInterestRateIndexValueDate(IndexON,D2956)</f>
        <v>60128</v>
      </c>
      <c r="F2956" s="188">
        <f>IFERROR(_xll.qlIndexFixing(IndexON,D2956,TRUE,_xll.ohTrigger(RecalcTrigger,TriggerON)),NA())</f>
        <v>1.6295404941535363E-2</v>
      </c>
      <c r="H2956" s="42">
        <f>_xll.qlCalendarAdvance(Calendar,$H2955,B2956,"f",FALSE)</f>
        <v>60128</v>
      </c>
      <c r="I2956" s="172">
        <f>_xll.qlInterestRateIndexValueDate(Index1M,$H2956)</f>
        <v>60128</v>
      </c>
      <c r="J2956" s="177">
        <f>IFERROR(_xll.qlIndexFixing(Index1M,$H2956,TRUE,_xll.ohTrigger(RecalcTrigger,Trigger1M)),NA())</f>
        <v>1.6588093039919712E-2</v>
      </c>
      <c r="K2956" s="44">
        <f>IFERROR(_xll.qlIndexFixing(Index3M,H2956,TRUE,_xll.ohTrigger(RecalcTrigger,Trigger3M)),NA())</f>
        <v>1.7060783937207332E-2</v>
      </c>
      <c r="L2956" s="44">
        <f>IFERROR(_xll.qlIndexFixing(Index6M,$H2956,TRUE,_xll.ohTrigger(RecalcTrigger,Trigger6M)),NA())</f>
        <v>1.7212639041770835E-2</v>
      </c>
      <c r="M2956" s="178">
        <f>IFERROR(_xll.qlIndexFixing(Index1Y,$H2956,TRUE,_xll.ohTrigger(RecalcTrigger,Trigger1Y)),NA())</f>
        <v>1.7464996749813277E-2</v>
      </c>
      <c r="N2956" s="177">
        <f>IFERROR(_xll.qlIndexFixing(ONIndex1M,I2956,TRUE,_xll.ohTrigger(RecalcTrigger,Trigger1M)),NA())</f>
        <v>1.6560075424396636E-2</v>
      </c>
      <c r="O2956" s="44">
        <f>IFERROR(_xll.qlIndexFixing(ONIndex3M,I2956,TRUE,_xll.ohTrigger(RecalcTrigger,Trigger3M)),NA())</f>
        <v>1.6982097993031298E-2</v>
      </c>
      <c r="P2956" s="44">
        <f>IFERROR(_xll.qlIndexFixing(ONIndex6M,I2956,TRUE,_xll.ohTrigger(RecalcTrigger,Trigger6M)),NA())</f>
        <v>1.7047985023620482E-2</v>
      </c>
      <c r="Q2956" s="178">
        <f>IFERROR(_xll.qlIndexFixing(ONIndex1Y,I2956,TRUE,_xll.ohTrigger(RecalcTrigger,Trigger1Y)),NA())</f>
        <v>1.7132352086947078E-2</v>
      </c>
    </row>
    <row r="2957" spans="2:17" x14ac:dyDescent="0.2">
      <c r="B2957" s="39" t="s">
        <v>42</v>
      </c>
      <c r="D2957" s="42">
        <f>_xll.qlCalendarAdvance(Calendar,$D2956,B2957,"f",FALSE)</f>
        <v>60135</v>
      </c>
      <c r="E2957" s="172">
        <f>_xll.qlInterestRateIndexValueDate(IndexON,D2957)</f>
        <v>60135</v>
      </c>
      <c r="F2957" s="188">
        <f>IFERROR(_xll.qlIndexFixing(IndexON,D2957,TRUE,_xll.ohTrigger(RecalcTrigger,TriggerON)),NA())</f>
        <v>1.6302088112025714E-2</v>
      </c>
      <c r="H2957" s="42">
        <f>_xll.qlCalendarAdvance(Calendar,$H2956,B2957,"f",FALSE)</f>
        <v>60135</v>
      </c>
      <c r="I2957" s="172">
        <f>_xll.qlInterestRateIndexValueDate(Index1M,$H2957)</f>
        <v>60135</v>
      </c>
      <c r="J2957" s="177">
        <f>IFERROR(_xll.qlIndexFixing(Index1M,$H2957,TRUE,_xll.ohTrigger(RecalcTrigger,Trigger1M)),NA())</f>
        <v>1.659551289721159E-2</v>
      </c>
      <c r="K2957" s="44">
        <f>IFERROR(_xll.qlIndexFixing(Index3M,H2957,TRUE,_xll.ohTrigger(RecalcTrigger,Trigger3M)),NA())</f>
        <v>1.7067402897260341E-2</v>
      </c>
      <c r="L2957" s="44">
        <f>IFERROR(_xll.qlIndexFixing(Index6M,$H2957,TRUE,_xll.ohTrigger(RecalcTrigger,Trigger6M)),NA())</f>
        <v>1.7219610661689616E-2</v>
      </c>
      <c r="M2957" s="178">
        <f>IFERROR(_xll.qlIndexFixing(Index1Y,$H2957,TRUE,_xll.ohTrigger(RecalcTrigger,Trigger1Y)),NA())</f>
        <v>1.7472327231984552E-2</v>
      </c>
      <c r="N2957" s="177">
        <f>IFERROR(_xll.qlIndexFixing(ONIndex1M,I2957,TRUE,_xll.ohTrigger(RecalcTrigger,Trigger1M)),NA())</f>
        <v>1.6567433048176872E-2</v>
      </c>
      <c r="O2957" s="44">
        <f>IFERROR(_xll.qlIndexFixing(ONIndex3M,I2957,TRUE,_xll.ohTrigger(RecalcTrigger,Trigger3M)),NA())</f>
        <v>1.6988561768159771E-2</v>
      </c>
      <c r="P2957" s="44">
        <f>IFERROR(_xll.qlIndexFixing(ONIndex6M,I2957,TRUE,_xll.ohTrigger(RecalcTrigger,Trigger6M)),NA())</f>
        <v>1.7054625405807933E-2</v>
      </c>
      <c r="Q2957" s="178">
        <f>IFERROR(_xll.qlIndexFixing(ONIndex1Y,I2957,TRUE,_xll.ohTrigger(RecalcTrigger,Trigger1Y)),NA())</f>
        <v>1.7139006453589234E-2</v>
      </c>
    </row>
    <row r="2958" spans="2:17" x14ac:dyDescent="0.2">
      <c r="B2958" s="39" t="s">
        <v>42</v>
      </c>
      <c r="D2958" s="42">
        <f>_xll.qlCalendarAdvance(Calendar,$D2957,B2958,"f",FALSE)</f>
        <v>60142</v>
      </c>
      <c r="E2958" s="172">
        <f>_xll.qlInterestRateIndexValueDate(IndexON,D2958)</f>
        <v>60142</v>
      </c>
      <c r="F2958" s="188">
        <f>IFERROR(_xll.qlIndexFixing(IndexON,D2958,TRUE,_xll.ohTrigger(RecalcTrigger,TriggerON)),NA())</f>
        <v>1.630879183358358E-2</v>
      </c>
      <c r="H2958" s="42">
        <f>_xll.qlCalendarAdvance(Calendar,$H2957,B2958,"f",FALSE)</f>
        <v>60142</v>
      </c>
      <c r="I2958" s="172">
        <f>_xll.qlInterestRateIndexValueDate(Index1M,$H2958)</f>
        <v>60142</v>
      </c>
      <c r="J2958" s="177">
        <f>IFERROR(_xll.qlIndexFixing(Index1M,$H2958,TRUE,_xll.ohTrigger(RecalcTrigger,Trigger1M)),NA())</f>
        <v>1.6602956182392298E-2</v>
      </c>
      <c r="K2958" s="44">
        <f>IFERROR(_xll.qlIndexFixing(Index3M,H2958,TRUE,_xll.ohTrigger(RecalcTrigger,Trigger3M)),NA())</f>
        <v>1.7074041512322613E-2</v>
      </c>
      <c r="L2958" s="44">
        <f>IFERROR(_xll.qlIndexFixing(Index6M,$H2958,TRUE,_xll.ohTrigger(RecalcTrigger,Trigger6M)),NA())</f>
        <v>1.7223867700654677E-2</v>
      </c>
      <c r="M2958" s="178">
        <f>IFERROR(_xll.qlIndexFixing(Index1Y,$H2958,TRUE,_xll.ohTrigger(RecalcTrigger,Trigger1Y)),NA())</f>
        <v>1.7479679312992324E-2</v>
      </c>
      <c r="N2958" s="177">
        <f>IFERROR(_xll.qlIndexFixing(ONIndex1M,I2958,TRUE,_xll.ohTrigger(RecalcTrigger,Trigger1M)),NA())</f>
        <v>1.6574814062156884E-2</v>
      </c>
      <c r="O2958" s="44">
        <f>IFERROR(_xll.qlIndexFixing(ONIndex3M,I2958,TRUE,_xll.ohTrigger(RecalcTrigger,Trigger3M)),NA())</f>
        <v>1.69950451041323E-2</v>
      </c>
      <c r="P2958" s="44">
        <f>IFERROR(_xll.qlIndexFixing(ONIndex6M,I2958,TRUE,_xll.ohTrigger(RecalcTrigger,Trigger6M)),NA())</f>
        <v>1.7061286290678268E-2</v>
      </c>
      <c r="Q2958" s="178">
        <f>IFERROR(_xll.qlIndexFixing(ONIndex1Y,I2958,TRUE,_xll.ohTrigger(RecalcTrigger,Trigger1Y)),NA())</f>
        <v>1.7145681997219331E-2</v>
      </c>
    </row>
    <row r="2959" spans="2:17" x14ac:dyDescent="0.2">
      <c r="B2959" s="39" t="s">
        <v>42</v>
      </c>
      <c r="D2959" s="42">
        <f>_xll.qlCalendarAdvance(Calendar,$D2958,B2959,"f",FALSE)</f>
        <v>60149</v>
      </c>
      <c r="E2959" s="172">
        <f>_xll.qlInterestRateIndexValueDate(IndexON,D2959)</f>
        <v>60149</v>
      </c>
      <c r="F2959" s="188">
        <f>IFERROR(_xll.qlIndexFixing(IndexON,D2959,TRUE,_xll.ohTrigger(RecalcTrigger,TriggerON)),NA())</f>
        <v>1.6315516106452099E-2</v>
      </c>
      <c r="H2959" s="42">
        <f>_xll.qlCalendarAdvance(Calendar,$H2958,B2959,"f",FALSE)</f>
        <v>60149</v>
      </c>
      <c r="I2959" s="172">
        <f>_xll.qlInterestRateIndexValueDate(Index1M,$H2959)</f>
        <v>60149</v>
      </c>
      <c r="J2959" s="177">
        <f>IFERROR(_xll.qlIndexFixing(Index1M,$H2959,TRUE,_xll.ohTrigger(RecalcTrigger,Trigger1M)),NA())</f>
        <v>1.661042289551249E-2</v>
      </c>
      <c r="K2959" s="44">
        <f>IFERROR(_xll.qlIndexFixing(Index3M,H2959,TRUE,_xll.ohTrigger(RecalcTrigger,Trigger3M)),NA())</f>
        <v>1.7079821426039216E-2</v>
      </c>
      <c r="L2959" s="44">
        <f>IFERROR(_xll.qlIndexFixing(Index6M,$H2959,TRUE,_xll.ohTrigger(RecalcTrigger,Trigger6M)),NA())</f>
        <v>1.7229049172812493E-2</v>
      </c>
      <c r="M2959" s="178">
        <f>IFERROR(_xll.qlIndexFixing(Index1Y,$H2959,TRUE,_xll.ohTrigger(RecalcTrigger,Trigger1Y)),NA())</f>
        <v>1.7487052993303331E-2</v>
      </c>
      <c r="N2959" s="177">
        <f>IFERROR(_xll.qlIndexFixing(ONIndex1M,I2959,TRUE,_xll.ohTrigger(RecalcTrigger,Trigger1M)),NA())</f>
        <v>1.6582218466336673E-2</v>
      </c>
      <c r="O2959" s="44">
        <f>IFERROR(_xll.qlIndexFixing(ONIndex3M,I2959,TRUE,_xll.ohTrigger(RecalcTrigger,Trigger3M)),NA())</f>
        <v>1.7001548000948885E-2</v>
      </c>
      <c r="P2959" s="44">
        <f>IFERROR(_xll.qlIndexFixing(ONIndex6M,I2959,TRUE,_xll.ohTrigger(RecalcTrigger,Trigger6M)),NA())</f>
        <v>1.706796767863672E-2</v>
      </c>
      <c r="Q2959" s="178">
        <f>IFERROR(_xll.qlIndexFixing(ONIndex1Y,I2959,TRUE,_xll.ohTrigger(RecalcTrigger,Trigger1Y)),NA())</f>
        <v>1.7152378717837369E-2</v>
      </c>
    </row>
    <row r="2960" spans="2:17" x14ac:dyDescent="0.2">
      <c r="B2960" s="39" t="s">
        <v>42</v>
      </c>
      <c r="D2960" s="42">
        <f>_xll.qlCalendarAdvance(Calendar,$D2959,B2960,"f",FALSE)</f>
        <v>60156</v>
      </c>
      <c r="E2960" s="172">
        <f>_xll.qlInterestRateIndexValueDate(IndexON,D2960)</f>
        <v>60156</v>
      </c>
      <c r="F2960" s="188">
        <f>IFERROR(_xll.qlIndexFixing(IndexON,D2960,TRUE,_xll.ohTrigger(RecalcTrigger,TriggerON)),NA())</f>
        <v>1.632226093022604E-2</v>
      </c>
      <c r="H2960" s="42">
        <f>_xll.qlCalendarAdvance(Calendar,$H2959,B2960,"f",FALSE)</f>
        <v>60156</v>
      </c>
      <c r="I2960" s="172">
        <f>_xll.qlInterestRateIndexValueDate(Index1M,$H2960)</f>
        <v>60156</v>
      </c>
      <c r="J2960" s="177">
        <f>IFERROR(_xll.qlIndexFixing(Index1M,$H2960,TRUE,_xll.ohTrigger(RecalcTrigger,Trigger1M)),NA())</f>
        <v>1.661791303661269E-2</v>
      </c>
      <c r="K2960" s="44">
        <f>IFERROR(_xll.qlIndexFixing(Index3M,H2960,TRUE,_xll.ohTrigger(RecalcTrigger,Trigger3M)),NA())</f>
        <v>1.7086497635648869E-2</v>
      </c>
      <c r="L2960" s="44">
        <f>IFERROR(_xll.qlIndexFixing(Index6M,$H2960,TRUE,_xll.ohTrigger(RecalcTrigger,Trigger6M)),NA())</f>
        <v>1.7236073865592987E-2</v>
      </c>
      <c r="M2960" s="178">
        <f>IFERROR(_xll.qlIndexFixing(Index1Y,$H2960,TRUE,_xll.ohTrigger(RecalcTrigger,Trigger1Y)),NA())</f>
        <v>1.7494448273386531E-2</v>
      </c>
      <c r="N2960" s="177">
        <f>IFERROR(_xll.qlIndexFixing(ONIndex1M,I2960,TRUE,_xll.ohTrigger(RecalcTrigger,Trigger1M)),NA())</f>
        <v>1.658964626071624E-2</v>
      </c>
      <c r="O2960" s="44">
        <f>IFERROR(_xll.qlIndexFixing(ONIndex3M,I2960,TRUE,_xll.ohTrigger(RecalcTrigger,Trigger3M)),NA())</f>
        <v>1.7008070458609525E-2</v>
      </c>
      <c r="P2960" s="44">
        <f>IFERROR(_xll.qlIndexFixing(ONIndex6M,I2960,TRUE,_xll.ohTrigger(RecalcTrigger,Trigger6M)),NA())</f>
        <v>1.7074669569359102E-2</v>
      </c>
      <c r="Q2960" s="178">
        <f>IFERROR(_xll.qlIndexFixing(ONIndex1Y,I2960,TRUE,_xll.ohTrigger(RecalcTrigger,Trigger1Y)),NA())</f>
        <v>1.7159096615362301E-2</v>
      </c>
    </row>
    <row r="2961" spans="2:17" x14ac:dyDescent="0.2">
      <c r="B2961" s="39" t="s">
        <v>42</v>
      </c>
      <c r="D2961" s="42">
        <f>_xll.qlCalendarAdvance(Calendar,$D2960,B2961,"f",FALSE)</f>
        <v>60163</v>
      </c>
      <c r="E2961" s="172">
        <f>_xll.qlInterestRateIndexValueDate(IndexON,D2961)</f>
        <v>60163</v>
      </c>
      <c r="F2961" s="188">
        <f>IFERROR(_xll.qlIndexFixing(IndexON,D2961,TRUE,_xll.ohTrigger(RecalcTrigger,TriggerON)),NA())</f>
        <v>1.6329026305229588E-2</v>
      </c>
      <c r="H2961" s="42">
        <f>_xll.qlCalendarAdvance(Calendar,$H2960,B2961,"f",FALSE)</f>
        <v>60163</v>
      </c>
      <c r="I2961" s="172">
        <f>_xll.qlInterestRateIndexValueDate(Index1M,$H2961)</f>
        <v>60163</v>
      </c>
      <c r="J2961" s="177">
        <f>IFERROR(_xll.qlIndexFixing(Index1M,$H2961,TRUE,_xll.ohTrigger(RecalcTrigger,Trigger1M)),NA())</f>
        <v>1.6625426605748617E-2</v>
      </c>
      <c r="K2961" s="44">
        <f>IFERROR(_xll.qlIndexFixing(Index3M,H2961,TRUE,_xll.ohTrigger(RecalcTrigger,Trigger3M)),NA())</f>
        <v>1.7093193499516875E-2</v>
      </c>
      <c r="L2961" s="44">
        <f>IFERROR(_xll.qlIndexFixing(Index6M,$H2961,TRUE,_xll.ohTrigger(RecalcTrigger,Trigger6M)),NA())</f>
        <v>1.7243119259761245E-2</v>
      </c>
      <c r="M2961" s="178">
        <f>IFERROR(_xll.qlIndexFixing(Index1Y,$H2961,TRUE,_xll.ohTrigger(RecalcTrigger,Trigger1Y)),NA())</f>
        <v>1.7501865153711771E-2</v>
      </c>
      <c r="N2961" s="177">
        <f>IFERROR(_xll.qlIndexFixing(ONIndex1M,I2961,TRUE,_xll.ohTrigger(RecalcTrigger,Trigger1M)),NA())</f>
        <v>1.6597097445538722E-2</v>
      </c>
      <c r="O2961" s="44">
        <f>IFERROR(_xll.qlIndexFixing(ONIndex3M,I2961,TRUE,_xll.ohTrigger(RecalcTrigger,Trigger3M)),NA())</f>
        <v>1.7014612477195268E-2</v>
      </c>
      <c r="P2961" s="44">
        <f>IFERROR(_xll.qlIndexFixing(ONIndex6M,I2961,TRUE,_xll.ohTrigger(RecalcTrigger,Trigger6M)),NA())</f>
        <v>1.7081391963088555E-2</v>
      </c>
      <c r="Q2961" s="178">
        <f>IFERROR(_xll.qlIndexFixing(ONIndex1Y,I2961,TRUE,_xll.ohTrigger(RecalcTrigger,Trigger1Y)),NA())</f>
        <v>1.7165835690037268E-2</v>
      </c>
    </row>
    <row r="2962" spans="2:17" x14ac:dyDescent="0.2">
      <c r="B2962" s="39" t="s">
        <v>42</v>
      </c>
      <c r="D2962" s="42">
        <f>_xll.qlCalendarAdvance(Calendar,$D2961,B2962,"f",FALSE)</f>
        <v>60170</v>
      </c>
      <c r="E2962" s="172">
        <f>_xll.qlInterestRateIndexValueDate(IndexON,D2962)</f>
        <v>60170</v>
      </c>
      <c r="F2962" s="188">
        <f>IFERROR(_xll.qlIndexFixing(IndexON,D2962,TRUE,_xll.ohTrigger(RecalcTrigger,TriggerON)),NA())</f>
        <v>1.6335812231462743E-2</v>
      </c>
      <c r="H2962" s="42">
        <f>_xll.qlCalendarAdvance(Calendar,$H2961,B2962,"f",FALSE)</f>
        <v>60170</v>
      </c>
      <c r="I2962" s="172">
        <f>_xll.qlInterestRateIndexValueDate(Index1M,$H2962)</f>
        <v>60170</v>
      </c>
      <c r="J2962" s="177">
        <f>IFERROR(_xll.qlIndexFixing(Index1M,$H2962,TRUE,_xll.ohTrigger(RecalcTrigger,Trigger1M)),NA())</f>
        <v>1.6632963602955728E-2</v>
      </c>
      <c r="K2962" s="44">
        <f>IFERROR(_xll.qlIndexFixing(Index3M,H2962,TRUE,_xll.ohTrigger(RecalcTrigger,Trigger3M)),NA())</f>
        <v>1.7103444193656312E-2</v>
      </c>
      <c r="L2962" s="44">
        <f>IFERROR(_xll.qlIndexFixing(Index6M,$H2962,TRUE,_xll.ohTrigger(RecalcTrigger,Trigger6M)),NA())</f>
        <v>1.7250185355530859E-2</v>
      </c>
      <c r="M2962" s="178">
        <f>IFERROR(_xll.qlIndexFixing(Index1Y,$H2962,TRUE,_xll.ohTrigger(RecalcTrigger,Trigger1Y)),NA())</f>
        <v>1.7509303634751117E-2</v>
      </c>
      <c r="N2962" s="177">
        <f>IFERROR(_xll.qlIndexFixing(ONIndex1M,I2962,TRUE,_xll.ohTrigger(RecalcTrigger,Trigger1M)),NA())</f>
        <v>1.6604572020479935E-2</v>
      </c>
      <c r="O2962" s="44">
        <f>IFERROR(_xll.qlIndexFixing(ONIndex3M,I2962,TRUE,_xll.ohTrigger(RecalcTrigger,Trigger3M)),NA())</f>
        <v>1.7021174056625066E-2</v>
      </c>
      <c r="P2962" s="44">
        <f>IFERROR(_xll.qlIndexFixing(ONIndex6M,I2962,TRUE,_xll.ohTrigger(RecalcTrigger,Trigger6M)),NA())</f>
        <v>1.7088134859662985E-2</v>
      </c>
      <c r="Q2962" s="178">
        <f>IFERROR(_xll.qlIndexFixing(ONIndex1Y,I2962,TRUE,_xll.ohTrigger(RecalcTrigger,Trigger1Y)),NA())</f>
        <v>1.7172595941538082E-2</v>
      </c>
    </row>
    <row r="2963" spans="2:17" x14ac:dyDescent="0.2">
      <c r="B2963" s="39" t="s">
        <v>42</v>
      </c>
      <c r="D2963" s="42">
        <f>_xll.qlCalendarAdvance(Calendar,$D2962,B2963,"f",FALSE)</f>
        <v>60177</v>
      </c>
      <c r="E2963" s="172">
        <f>_xll.qlInterestRateIndexValueDate(IndexON,D2963)</f>
        <v>60177</v>
      </c>
      <c r="F2963" s="188">
        <f>IFERROR(_xll.qlIndexFixing(IndexON,D2963,TRUE,_xll.ohTrigger(RecalcTrigger,TriggerON)),NA())</f>
        <v>1.6342618708844459E-2</v>
      </c>
      <c r="H2963" s="42">
        <f>_xll.qlCalendarAdvance(Calendar,$H2962,B2963,"f",FALSE)</f>
        <v>60177</v>
      </c>
      <c r="I2963" s="172">
        <f>_xll.qlInterestRateIndexValueDate(Index1M,$H2963)</f>
        <v>60177</v>
      </c>
      <c r="J2963" s="177">
        <f>IFERROR(_xll.qlIndexFixing(Index1M,$H2963,TRUE,_xll.ohTrigger(RecalcTrigger,Trigger1M)),NA())</f>
        <v>1.6640524028284677E-2</v>
      </c>
      <c r="K2963" s="44">
        <f>IFERROR(_xll.qlIndexFixing(Index3M,H2963,TRUE,_xll.ohTrigger(RecalcTrigger,Trigger3M)),NA())</f>
        <v>1.7107529416206812E-2</v>
      </c>
      <c r="L2963" s="44">
        <f>IFERROR(_xll.qlIndexFixing(Index6M,$H2963,TRUE,_xll.ohTrigger(RecalcTrigger,Trigger6M)),NA())</f>
        <v>1.7258192363025369E-2</v>
      </c>
      <c r="M2963" s="178">
        <f>IFERROR(_xll.qlIndexFixing(Index1Y,$H2963,TRUE,_xll.ohTrigger(RecalcTrigger,Trigger1Y)),NA())</f>
        <v>1.7516763716633355E-2</v>
      </c>
      <c r="N2963" s="177">
        <f>IFERROR(_xll.qlIndexFixing(ONIndex1M,I2963,TRUE,_xll.ohTrigger(RecalcTrigger,Trigger1M)),NA())</f>
        <v>1.6612069985620925E-2</v>
      </c>
      <c r="O2963" s="44">
        <f>IFERROR(_xll.qlIndexFixing(ONIndex3M,I2963,TRUE,_xll.ohTrigger(RecalcTrigger,Trigger3M)),NA())</f>
        <v>1.7027755196898919E-2</v>
      </c>
      <c r="P2963" s="44">
        <f>IFERROR(_xll.qlIndexFixing(ONIndex6M,I2963,TRUE,_xll.ohTrigger(RecalcTrigger,Trigger6M)),NA())</f>
        <v>1.7094898259082392E-2</v>
      </c>
      <c r="Q2963" s="178">
        <f>IFERROR(_xll.qlIndexFixing(ONIndex1Y,I2963,TRUE,_xll.ohTrigger(RecalcTrigger,Trigger1Y)),NA())</f>
        <v>1.7179377370107884E-2</v>
      </c>
    </row>
    <row r="2964" spans="2:17" x14ac:dyDescent="0.2">
      <c r="B2964" s="39" t="s">
        <v>42</v>
      </c>
      <c r="D2964" s="42">
        <f>_xll.qlCalendarAdvance(Calendar,$D2963,B2964,"f",FALSE)</f>
        <v>60184</v>
      </c>
      <c r="E2964" s="172">
        <f>_xll.qlInterestRateIndexValueDate(IndexON,D2964)</f>
        <v>60184</v>
      </c>
      <c r="F2964" s="188">
        <f>IFERROR(_xll.qlIndexFixing(IndexON,D2964,TRUE,_xll.ohTrigger(RecalcTrigger,TriggerON)),NA())</f>
        <v>1.6349445737293689E-2</v>
      </c>
      <c r="H2964" s="42">
        <f>_xll.qlCalendarAdvance(Calendar,$H2963,B2964,"f",FALSE)</f>
        <v>60184</v>
      </c>
      <c r="I2964" s="172">
        <f>_xll.qlInterestRateIndexValueDate(Index1M,$H2964)</f>
        <v>60184</v>
      </c>
      <c r="J2964" s="177">
        <f>IFERROR(_xll.qlIndexFixing(Index1M,$H2964,TRUE,_xll.ohTrigger(RecalcTrigger,Trigger1M)),NA())</f>
        <v>1.6648107881783586E-2</v>
      </c>
      <c r="K2964" s="44">
        <f>IFERROR(_xll.qlIndexFixing(Index3M,H2964,TRUE,_xll.ohTrigger(RecalcTrigger,Trigger3M)),NA())</f>
        <v>1.7114285963391342E-2</v>
      </c>
      <c r="L2964" s="44">
        <f>IFERROR(_xll.qlIndexFixing(Index6M,$H2964,TRUE,_xll.ohTrigger(RecalcTrigger,Trigger6M)),NA())</f>
        <v>1.7265301676164021E-2</v>
      </c>
      <c r="M2964" s="178">
        <f>IFERROR(_xll.qlIndexFixing(Index1Y,$H2964,TRUE,_xll.ohTrigger(RecalcTrigger,Trigger1Y)),NA())</f>
        <v>1.75242452246267E-2</v>
      </c>
      <c r="N2964" s="177">
        <f>IFERROR(_xll.qlIndexFixing(ONIndex1M,I2964,TRUE,_xll.ohTrigger(RecalcTrigger,Trigger1M)),NA())</f>
        <v>1.6619591341123785E-2</v>
      </c>
      <c r="O2964" s="44">
        <f>IFERROR(_xll.qlIndexFixing(ONIndex3M,I2964,TRUE,_xll.ohTrigger(RecalcTrigger,Trigger3M)),NA())</f>
        <v>1.7034355898016829E-2</v>
      </c>
      <c r="P2964" s="44">
        <f>IFERROR(_xll.qlIndexFixing(ONIndex6M,I2964,TRUE,_xll.ohTrigger(RecalcTrigger,Trigger6M)),NA())</f>
        <v>1.7101682161508869E-2</v>
      </c>
      <c r="Q2964" s="178">
        <f>IFERROR(_xll.qlIndexFixing(ONIndex1Y,I2964,TRUE,_xll.ohTrigger(RecalcTrigger,Trigger1Y)),NA())</f>
        <v>1.7186179975665627E-2</v>
      </c>
    </row>
    <row r="2965" spans="2:17" x14ac:dyDescent="0.2">
      <c r="B2965" s="39" t="s">
        <v>42</v>
      </c>
      <c r="D2965" s="42">
        <f>_xll.qlCalendarAdvance(Calendar,$D2964,B2965,"f",FALSE)</f>
        <v>60191</v>
      </c>
      <c r="E2965" s="172">
        <f>_xll.qlInterestRateIndexValueDate(IndexON,D2965)</f>
        <v>60191</v>
      </c>
      <c r="F2965" s="188">
        <f>IFERROR(_xll.qlIndexFixing(IndexON,D2965,TRUE,_xll.ohTrigger(RecalcTrigger,TriggerON)),NA())</f>
        <v>1.6356293316972526E-2</v>
      </c>
      <c r="H2965" s="42">
        <f>_xll.qlCalendarAdvance(Calendar,$H2964,B2965,"f",FALSE)</f>
        <v>60191</v>
      </c>
      <c r="I2965" s="172">
        <f>_xll.qlInterestRateIndexValueDate(Index1M,$H2965)</f>
        <v>60191</v>
      </c>
      <c r="J2965" s="177">
        <f>IFERROR(_xll.qlIndexFixing(Index1M,$H2965,TRUE,_xll.ohTrigger(RecalcTrigger,Trigger1M)),NA())</f>
        <v>1.6655715163500576E-2</v>
      </c>
      <c r="K2965" s="44">
        <f>IFERROR(_xll.qlIndexFixing(Index3M,H2965,TRUE,_xll.ohTrigger(RecalcTrigger,Trigger3M)),NA())</f>
        <v>1.712106216627755E-2</v>
      </c>
      <c r="L2965" s="44">
        <f>IFERROR(_xll.qlIndexFixing(Index6M,$H2965,TRUE,_xll.ohTrigger(RecalcTrigger,Trigger6M)),NA())</f>
        <v>1.727243169268242E-2</v>
      </c>
      <c r="M2965" s="178">
        <f>IFERROR(_xll.qlIndexFixing(Index1Y,$H2965,TRUE,_xll.ohTrigger(RecalcTrigger,Trigger1Y)),NA())</f>
        <v>1.7531747525152408E-2</v>
      </c>
      <c r="N2965" s="177">
        <f>IFERROR(_xll.qlIndexFixing(ONIndex1M,I2965,TRUE,_xll.ohTrigger(RecalcTrigger,Trigger1M)),NA())</f>
        <v>1.6627136086826422E-2</v>
      </c>
      <c r="O2965" s="44">
        <f>IFERROR(_xll.qlIndexFixing(ONIndex3M,I2965,TRUE,_xll.ohTrigger(RecalcTrigger,Trigger3M)),NA())</f>
        <v>1.7040976160140886E-2</v>
      </c>
      <c r="P2965" s="44">
        <f>IFERROR(_xll.qlIndexFixing(ONIndex6M,I2965,TRUE,_xll.ohTrigger(RecalcTrigger,Trigger6M)),NA())</f>
        <v>1.7108486566861369E-2</v>
      </c>
      <c r="Q2965" s="178">
        <f>IFERROR(_xll.qlIndexFixing(ONIndex1Y,I2965,TRUE,_xll.ohTrigger(RecalcTrigger,Trigger1Y)),NA())</f>
        <v>1.7193003758292358E-2</v>
      </c>
    </row>
    <row r="2966" spans="2:17" x14ac:dyDescent="0.2">
      <c r="B2966" s="39" t="s">
        <v>42</v>
      </c>
      <c r="D2966" s="42">
        <f>_xll.qlCalendarAdvance(Calendar,$D2965,B2966,"f",FALSE)</f>
        <v>60198</v>
      </c>
      <c r="E2966" s="172">
        <f>_xll.qlInterestRateIndexValueDate(IndexON,D2966)</f>
        <v>60198</v>
      </c>
      <c r="F2966" s="188">
        <f>IFERROR(_xll.qlIndexFixing(IndexON,D2966,TRUE,_xll.ohTrigger(RecalcTrigger,TriggerON)),NA())</f>
        <v>1.6363161447799923E-2</v>
      </c>
      <c r="H2966" s="42">
        <f>_xll.qlCalendarAdvance(Calendar,$H2965,B2966,"f",FALSE)</f>
        <v>60198</v>
      </c>
      <c r="I2966" s="172">
        <f>_xll.qlInterestRateIndexValueDate(Index1M,$H2966)</f>
        <v>60198</v>
      </c>
      <c r="J2966" s="177">
        <f>IFERROR(_xll.qlIndexFixing(Index1M,$H2966,TRUE,_xll.ohTrigger(RecalcTrigger,Trigger1M)),NA())</f>
        <v>1.6663345873478702E-2</v>
      </c>
      <c r="K2966" s="44">
        <f>IFERROR(_xll.qlIndexFixing(Index3M,H2966,TRUE,_xll.ohTrigger(RecalcTrigger,Trigger3M)),NA())</f>
        <v>1.7127858024966747E-2</v>
      </c>
      <c r="L2966" s="44">
        <f>IFERROR(_xll.qlIndexFixing(Index6M,$H2966,TRUE,_xll.ohTrigger(RecalcTrigger,Trigger6M)),NA())</f>
        <v>1.7279582412798325E-2</v>
      </c>
      <c r="M2966" s="178">
        <f>IFERROR(_xll.qlIndexFixing(Index1Y,$H2966,TRUE,_xll.ohTrigger(RecalcTrigger,Trigger1Y)),NA())</f>
        <v>1.7539269910263666E-2</v>
      </c>
      <c r="N2966" s="177">
        <f>IFERROR(_xll.qlIndexFixing(ONIndex1M,I2966,TRUE,_xll.ohTrigger(RecalcTrigger,Trigger1M)),NA())</f>
        <v>1.6634704222728836E-2</v>
      </c>
      <c r="O2966" s="44">
        <f>IFERROR(_xll.qlIndexFixing(ONIndex3M,I2966,TRUE,_xll.ohTrigger(RecalcTrigger,Trigger3M)),NA())</f>
        <v>1.7047615982946906E-2</v>
      </c>
      <c r="P2966" s="44">
        <f>IFERROR(_xll.qlIndexFixing(ONIndex6M,I2966,TRUE,_xll.ohTrigger(RecalcTrigger,Trigger6M)),NA())</f>
        <v>1.7115311475058848E-2</v>
      </c>
      <c r="Q2966" s="178">
        <f>IFERROR(_xll.qlIndexFixing(ONIndex1Y,I2966,TRUE,_xll.ohTrigger(RecalcTrigger,Trigger1Y)),NA())</f>
        <v>1.7199848717907029E-2</v>
      </c>
    </row>
    <row r="2967" spans="2:17" x14ac:dyDescent="0.2">
      <c r="B2967" s="39" t="s">
        <v>42</v>
      </c>
      <c r="D2967" s="42">
        <f>_xll.qlCalendarAdvance(Calendar,$D2966,B2967,"f",FALSE)</f>
        <v>60205</v>
      </c>
      <c r="E2967" s="172">
        <f>_xll.qlInterestRateIndexValueDate(IndexON,D2967)</f>
        <v>60205</v>
      </c>
      <c r="F2967" s="188">
        <f>IFERROR(_xll.qlIndexFixing(IndexON,D2967,TRUE,_xll.ohTrigger(RecalcTrigger,TriggerON)),NA())</f>
        <v>1.6370050129694835E-2</v>
      </c>
      <c r="H2967" s="42">
        <f>_xll.qlCalendarAdvance(Calendar,$H2966,B2967,"f",FALSE)</f>
        <v>60205</v>
      </c>
      <c r="I2967" s="172">
        <f>_xll.qlInterestRateIndexValueDate(Index1M,$H2967)</f>
        <v>60205</v>
      </c>
      <c r="J2967" s="177">
        <f>IFERROR(_xll.qlIndexFixing(Index1M,$H2967,TRUE,_xll.ohTrigger(RecalcTrigger,Trigger1M)),NA())</f>
        <v>1.6668212909315951E-2</v>
      </c>
      <c r="K2967" s="44">
        <f>IFERROR(_xll.qlIndexFixing(Index3M,H2967,TRUE,_xll.ohTrigger(RecalcTrigger,Trigger3M)),NA())</f>
        <v>1.7134673539557593E-2</v>
      </c>
      <c r="L2967" s="44">
        <f>IFERROR(_xll.qlIndexFixing(Index6M,$H2967,TRUE,_xll.ohTrigger(RecalcTrigger,Trigger6M)),NA())</f>
        <v>1.7286753836731721E-2</v>
      </c>
      <c r="M2967" s="178">
        <f>IFERROR(_xll.qlIndexFixing(Index1Y,$H2967,TRUE,_xll.ohTrigger(RecalcTrigger,Trigger1Y)),NA())</f>
        <v>1.7546811671992346E-2</v>
      </c>
      <c r="N2967" s="177">
        <f>IFERROR(_xll.qlIndexFixing(ONIndex1M,I2967,TRUE,_xll.ohTrigger(RecalcTrigger,Trigger1M)),NA())</f>
        <v>1.6642295748912073E-2</v>
      </c>
      <c r="O2967" s="44">
        <f>IFERROR(_xll.qlIndexFixing(ONIndex3M,I2967,TRUE,_xll.ohTrigger(RecalcTrigger,Trigger3M)),NA())</f>
        <v>1.7054275366678029E-2</v>
      </c>
      <c r="P2967" s="44">
        <f>IFERROR(_xll.qlIndexFixing(ONIndex6M,I2967,TRUE,_xll.ohTrigger(RecalcTrigger,Trigger6M)),NA())</f>
        <v>1.7122156886182349E-2</v>
      </c>
      <c r="Q2967" s="178">
        <f>IFERROR(_xll.qlIndexFixing(ONIndex1Y,I2967,TRUE,_xll.ohTrigger(RecalcTrigger,Trigger1Y)),NA())</f>
        <v>1.7206714854347549E-2</v>
      </c>
    </row>
    <row r="2968" spans="2:17" x14ac:dyDescent="0.2">
      <c r="B2968" s="39" t="s">
        <v>42</v>
      </c>
      <c r="D2968" s="42">
        <f>_xll.qlCalendarAdvance(Calendar,$D2967,B2968,"f",FALSE)</f>
        <v>60212</v>
      </c>
      <c r="E2968" s="172">
        <f>_xll.qlInterestRateIndexValueDate(IndexON,D2968)</f>
        <v>60212</v>
      </c>
      <c r="F2968" s="188">
        <f>IFERROR(_xll.qlIndexFixing(IndexON,D2968,TRUE,_xll.ohTrigger(RecalcTrigger,TriggerON)),NA())</f>
        <v>1.6376959362819354E-2</v>
      </c>
      <c r="H2968" s="42">
        <f>_xll.qlCalendarAdvance(Calendar,$H2967,B2968,"f",FALSE)</f>
        <v>60212</v>
      </c>
      <c r="I2968" s="172">
        <f>_xll.qlInterestRateIndexValueDate(Index1M,$H2968)</f>
        <v>60212</v>
      </c>
      <c r="J2968" s="177">
        <f>IFERROR(_xll.qlIndexFixing(Index1M,$H2968,TRUE,_xll.ohTrigger(RecalcTrigger,Trigger1M)),NA())</f>
        <v>1.667867757841085E-2</v>
      </c>
      <c r="K2968" s="44">
        <f>IFERROR(_xll.qlIndexFixing(Index3M,H2968,TRUE,_xll.ohTrigger(RecalcTrigger,Trigger3M)),NA())</f>
        <v>1.7141508710153165E-2</v>
      </c>
      <c r="L2968" s="44">
        <f>IFERROR(_xll.qlIndexFixing(Index6M,$H2968,TRUE,_xll.ohTrigger(RecalcTrigger,Trigger6M)),NA())</f>
        <v>1.7293016675911085E-2</v>
      </c>
      <c r="M2968" s="178">
        <f>IFERROR(_xll.qlIndexFixing(Index1Y,$H2968,TRUE,_xll.ohTrigger(RecalcTrigger,Trigger1Y)),NA())</f>
        <v>1.7554372102351445E-2</v>
      </c>
      <c r="N2968" s="177">
        <f>IFERROR(_xll.qlIndexFixing(ONIndex1M,I2968,TRUE,_xll.ohTrigger(RecalcTrigger,Trigger1M)),NA())</f>
        <v>1.6649910665376133E-2</v>
      </c>
      <c r="O2968" s="44">
        <f>IFERROR(_xll.qlIndexFixing(ONIndex3M,I2968,TRUE,_xll.ohTrigger(RecalcTrigger,Trigger3M)),NA())</f>
        <v>1.70609543114153E-2</v>
      </c>
      <c r="P2968" s="44">
        <f>IFERROR(_xll.qlIndexFixing(ONIndex6M,I2968,TRUE,_xll.ohTrigger(RecalcTrigger,Trigger6M)),NA())</f>
        <v>1.7129022800231875E-2</v>
      </c>
      <c r="Q2968" s="178">
        <f>IFERROR(_xll.qlIndexFixing(ONIndex1Y,I2968,TRUE,_xll.ohTrigger(RecalcTrigger,Trigger1Y)),NA())</f>
        <v>1.7213602168019149E-2</v>
      </c>
    </row>
    <row r="2969" spans="2:17" x14ac:dyDescent="0.2">
      <c r="B2969" s="39" t="s">
        <v>42</v>
      </c>
      <c r="D2969" s="42">
        <f>_xll.qlCalendarAdvance(Calendar,$D2968,B2969,"f",FALSE)</f>
        <v>60219</v>
      </c>
      <c r="E2969" s="172">
        <f>_xll.qlInterestRateIndexValueDate(IndexON,D2969)</f>
        <v>60219</v>
      </c>
      <c r="F2969" s="188">
        <f>IFERROR(_xll.qlIndexFixing(IndexON,D2969,TRUE,_xll.ohTrigger(RecalcTrigger,TriggerON)),NA())</f>
        <v>1.6383889147092434E-2</v>
      </c>
      <c r="H2969" s="42">
        <f>_xll.qlCalendarAdvance(Calendar,$H2968,B2969,"f",FALSE)</f>
        <v>60219</v>
      </c>
      <c r="I2969" s="172">
        <f>_xll.qlInterestRateIndexValueDate(Index1M,$H2969)</f>
        <v>60219</v>
      </c>
      <c r="J2969" s="177">
        <f>IFERROR(_xll.qlIndexFixing(Index1M,$H2969,TRUE,_xll.ohTrigger(RecalcTrigger,Trigger1M)),NA())</f>
        <v>1.6686378573456048E-2</v>
      </c>
      <c r="K2969" s="44">
        <f>IFERROR(_xll.qlIndexFixing(Index3M,H2969,TRUE,_xll.ohTrigger(RecalcTrigger,Trigger3M)),NA())</f>
        <v>1.7148363536851244E-2</v>
      </c>
      <c r="L2969" s="44">
        <f>IFERROR(_xll.qlIndexFixing(Index6M,$H2969,TRUE,_xll.ohTrigger(RecalcTrigger,Trigger6M)),NA())</f>
        <v>1.7300227688967305E-2</v>
      </c>
      <c r="M2969" s="178">
        <f>IFERROR(_xll.qlIndexFixing(Index1Y,$H2969,TRUE,_xll.ohTrigger(RecalcTrigger,Trigger1Y)),NA())</f>
        <v>1.7561950493333978E-2</v>
      </c>
      <c r="N2969" s="177">
        <f>IFERROR(_xll.qlIndexFixing(ONIndex1M,I2969,TRUE,_xll.ohTrigger(RecalcTrigger,Trigger1M)),NA())</f>
        <v>1.6657548972121017E-2</v>
      </c>
      <c r="O2969" s="44">
        <f>IFERROR(_xll.qlIndexFixing(ONIndex3M,I2969,TRUE,_xll.ohTrigger(RecalcTrigger,Trigger3M)),NA())</f>
        <v>1.7067652816834533E-2</v>
      </c>
      <c r="P2969" s="44">
        <f>IFERROR(_xll.qlIndexFixing(ONIndex6M,I2969,TRUE,_xll.ohTrigger(RecalcTrigger,Trigger6M)),NA())</f>
        <v>1.7135909217207423E-2</v>
      </c>
      <c r="Q2969" s="178">
        <f>IFERROR(_xll.qlIndexFixing(ONIndex1Y,I2969,TRUE,_xll.ohTrigger(RecalcTrigger,Trigger1Y)),NA())</f>
        <v>1.7220510658597643E-2</v>
      </c>
    </row>
    <row r="2970" spans="2:17" x14ac:dyDescent="0.2">
      <c r="B2970" s="39" t="s">
        <v>42</v>
      </c>
      <c r="D2970" s="42">
        <f>_xll.qlCalendarAdvance(Calendar,$D2969,B2970,"f",FALSE)</f>
        <v>60226</v>
      </c>
      <c r="E2970" s="172">
        <f>_xll.qlInterestRateIndexValueDate(IndexON,D2970)</f>
        <v>60226</v>
      </c>
      <c r="F2970" s="188">
        <f>IFERROR(_xll.qlIndexFixing(IndexON,D2970,TRUE,_xll.ohTrigger(RecalcTrigger,TriggerON)),NA())</f>
        <v>1.6390839482595121E-2</v>
      </c>
      <c r="H2970" s="42">
        <f>_xll.qlCalendarAdvance(Calendar,$H2969,B2970,"f",FALSE)</f>
        <v>60226</v>
      </c>
      <c r="I2970" s="172">
        <f>_xll.qlInterestRateIndexValueDate(Index1M,$H2970)</f>
        <v>60226</v>
      </c>
      <c r="J2970" s="177">
        <f>IFERROR(_xll.qlIndexFixing(Index1M,$H2970,TRUE,_xll.ohTrigger(RecalcTrigger,Trigger1M)),NA())</f>
        <v>1.6694102996954868E-2</v>
      </c>
      <c r="K2970" s="44">
        <f>IFERROR(_xll.qlIndexFixing(Index3M,H2970,TRUE,_xll.ohTrigger(RecalcTrigger,Trigger3M)),NA())</f>
        <v>1.7155238019756658E-2</v>
      </c>
      <c r="L2970" s="44">
        <f>IFERROR(_xll.qlIndexFixing(Index6M,$H2970,TRUE,_xll.ohTrigger(RecalcTrigger,Trigger6M)),NA())</f>
        <v>1.7307459405368045E-2</v>
      </c>
      <c r="M2970" s="178">
        <f>IFERROR(_xll.qlIndexFixing(Index1Y,$H2970,TRUE,_xll.ohTrigger(RecalcTrigger,Trigger1Y)),NA())</f>
        <v>1.756954613691275E-2</v>
      </c>
      <c r="N2970" s="177">
        <f>IFERROR(_xll.qlIndexFixing(ONIndex1M,I2970,TRUE,_xll.ohTrigger(RecalcTrigger,Trigger1M)),NA())</f>
        <v>1.6665210669065678E-2</v>
      </c>
      <c r="O2970" s="44">
        <f>IFERROR(_xll.qlIndexFixing(ONIndex3M,I2970,TRUE,_xll.ohTrigger(RecalcTrigger,Trigger3M)),NA())</f>
        <v>1.7074370883178869E-2</v>
      </c>
      <c r="P2970" s="44">
        <f>IFERROR(_xll.qlIndexFixing(ONIndex6M,I2970,TRUE,_xll.ohTrigger(RecalcTrigger,Trigger6M)),NA())</f>
        <v>1.714281613702795E-2</v>
      </c>
      <c r="Q2970" s="178">
        <f>IFERROR(_xll.qlIndexFixing(ONIndex1Y,I2970,TRUE,_xll.ohTrigger(RecalcTrigger,Trigger1Y)),NA())</f>
        <v>1.7227440326245125E-2</v>
      </c>
    </row>
    <row r="2971" spans="2:17" x14ac:dyDescent="0.2">
      <c r="B2971" s="39" t="s">
        <v>42</v>
      </c>
      <c r="D2971" s="42">
        <f>_xll.qlCalendarAdvance(Calendar,$D2970,B2971,"f",FALSE)</f>
        <v>60233</v>
      </c>
      <c r="E2971" s="172">
        <f>_xll.qlInterestRateIndexValueDate(IndexON,D2971)</f>
        <v>60233</v>
      </c>
      <c r="F2971" s="188">
        <f>IFERROR(_xll.qlIndexFixing(IndexON,D2971,TRUE,_xll.ohTrigger(RecalcTrigger,TriggerON)),NA())</f>
        <v>1.6397810369084276E-2</v>
      </c>
      <c r="H2971" s="42">
        <f>_xll.qlCalendarAdvance(Calendar,$H2970,B2971,"f",FALSE)</f>
        <v>60233</v>
      </c>
      <c r="I2971" s="172">
        <f>_xll.qlInterestRateIndexValueDate(Index1M,$H2971)</f>
        <v>60233</v>
      </c>
      <c r="J2971" s="177">
        <f>IFERROR(_xll.qlIndexFixing(Index1M,$H2971,TRUE,_xll.ohTrigger(RecalcTrigger,Trigger1M)),NA())</f>
        <v>1.6701850848950366E-2</v>
      </c>
      <c r="K2971" s="44">
        <f>IFERROR(_xll.qlIndexFixing(Index3M,H2971,TRUE,_xll.ohTrigger(RecalcTrigger,Trigger3M)),NA())</f>
        <v>1.7162132158969841E-2</v>
      </c>
      <c r="L2971" s="44">
        <f>IFERROR(_xll.qlIndexFixing(Index6M,$H2971,TRUE,_xll.ohTrigger(RecalcTrigger,Trigger6M)),NA())</f>
        <v>1.7314711825334506E-2</v>
      </c>
      <c r="M2971" s="178">
        <f>IFERROR(_xll.qlIndexFixing(Index1Y,$H2971,TRUE,_xll.ohTrigger(RecalcTrigger,Trigger1Y)),NA())</f>
        <v>1.7577158325039477E-2</v>
      </c>
      <c r="N2971" s="177">
        <f>IFERROR(_xll.qlIndexFixing(ONIndex1M,I2971,TRUE,_xll.ohTrigger(RecalcTrigger,Trigger1M)),NA())</f>
        <v>1.6672895756291162E-2</v>
      </c>
      <c r="O2971" s="44">
        <f>IFERROR(_xll.qlIndexFixing(ONIndex3M,I2971,TRUE,_xll.ohTrigger(RecalcTrigger,Trigger3M)),NA())</f>
        <v>1.7081108510448306E-2</v>
      </c>
      <c r="P2971" s="44">
        <f>IFERROR(_xll.qlIndexFixing(ONIndex6M,I2971,TRUE,_xll.ohTrigger(RecalcTrigger,Trigger6M)),NA())</f>
        <v>1.71497435597745E-2</v>
      </c>
      <c r="Q2971" s="178">
        <f>IFERROR(_xll.qlIndexFixing(ONIndex1Y,I2971,TRUE,_xll.ohTrigger(RecalcTrigger,Trigger1Y)),NA())</f>
        <v>1.7234391170718455E-2</v>
      </c>
    </row>
    <row r="2972" spans="2:17" x14ac:dyDescent="0.2">
      <c r="B2972" s="39" t="s">
        <v>42</v>
      </c>
      <c r="D2972" s="42">
        <f>_xll.qlCalendarAdvance(Calendar,$D2971,B2972,"f",FALSE)</f>
        <v>60240</v>
      </c>
      <c r="E2972" s="172">
        <f>_xll.qlInterestRateIndexValueDate(IndexON,D2972)</f>
        <v>60240</v>
      </c>
      <c r="F2972" s="188">
        <f>IFERROR(_xll.qlIndexFixing(IndexON,D2972,TRUE,_xll.ohTrigger(RecalcTrigger,TriggerON)),NA())</f>
        <v>1.6404801806803038E-2</v>
      </c>
      <c r="H2972" s="42">
        <f>_xll.qlCalendarAdvance(Calendar,$H2971,B2972,"f",FALSE)</f>
        <v>60240</v>
      </c>
      <c r="I2972" s="172">
        <f>_xll.qlInterestRateIndexValueDate(Index1M,$H2972)</f>
        <v>60240</v>
      </c>
      <c r="J2972" s="177">
        <f>IFERROR(_xll.qlIndexFixing(Index1M,$H2972,TRUE,_xll.ohTrigger(RecalcTrigger,Trigger1M)),NA())</f>
        <v>1.670962212949826E-2</v>
      </c>
      <c r="K2972" s="44">
        <f>IFERROR(_xll.qlIndexFixing(Index3M,H2972,TRUE,_xll.ohTrigger(RecalcTrigger,Trigger3M)),NA())</f>
        <v>1.7167244660858616E-2</v>
      </c>
      <c r="L2972" s="44">
        <f>IFERROR(_xll.qlIndexFixing(Index6M,$H2972,TRUE,_xll.ohTrigger(RecalcTrigger,Trigger6M)),NA())</f>
        <v>1.7322921521380003E-2</v>
      </c>
      <c r="M2972" s="178">
        <f>IFERROR(_xll.qlIndexFixing(Index1Y,$H2972,TRUE,_xll.ohTrigger(RecalcTrigger,Trigger1Y)),NA())</f>
        <v>1.7584786349646997E-2</v>
      </c>
      <c r="N2972" s="177">
        <f>IFERROR(_xll.qlIndexFixing(ONIndex1M,I2972,TRUE,_xll.ohTrigger(RecalcTrigger,Trigger1M)),NA())</f>
        <v>1.6680604233797469E-2</v>
      </c>
      <c r="O2972" s="44">
        <f>IFERROR(_xll.qlIndexFixing(ONIndex3M,I2972,TRUE,_xll.ohTrigger(RecalcTrigger,Trigger3M)),NA())</f>
        <v>1.7087865698642846E-2</v>
      </c>
      <c r="P2972" s="44">
        <f>IFERROR(_xll.qlIndexFixing(ONIndex6M,I2972,TRUE,_xll.ohTrigger(RecalcTrigger,Trigger6M)),NA())</f>
        <v>1.7156691485528119E-2</v>
      </c>
      <c r="Q2972" s="178">
        <f>IFERROR(_xll.qlIndexFixing(ONIndex1Y,I2972,TRUE,_xll.ohTrigger(RecalcTrigger,Trigger1Y)),NA())</f>
        <v>1.7241363192341819E-2</v>
      </c>
    </row>
    <row r="2973" spans="2:17" x14ac:dyDescent="0.2">
      <c r="B2973" s="39" t="s">
        <v>42</v>
      </c>
      <c r="D2973" s="42">
        <f>_xll.qlCalendarAdvance(Calendar,$D2972,B2973,"f",FALSE)</f>
        <v>60247</v>
      </c>
      <c r="E2973" s="172">
        <f>_xll.qlInterestRateIndexValueDate(IndexON,D2973)</f>
        <v>60247</v>
      </c>
      <c r="F2973" s="188">
        <f>IFERROR(_xll.qlIndexFixing(IndexON,D2973,TRUE,_xll.ohTrigger(RecalcTrigger,TriggerON)),NA())</f>
        <v>1.6411813795751407E-2</v>
      </c>
      <c r="H2973" s="42">
        <f>_xll.qlCalendarAdvance(Calendar,$H2972,B2973,"f",FALSE)</f>
        <v>60247</v>
      </c>
      <c r="I2973" s="172">
        <f>_xll.qlInterestRateIndexValueDate(Index1M,$H2973)</f>
        <v>60247</v>
      </c>
      <c r="J2973" s="177">
        <f>IFERROR(_xll.qlIndexFixing(Index1M,$H2973,TRUE,_xll.ohTrigger(RecalcTrigger,Trigger1M)),NA())</f>
        <v>1.6717416838634008E-2</v>
      </c>
      <c r="K2973" s="44">
        <f>IFERROR(_xll.qlIndexFixing(Index3M,H2973,TRUE,_xll.ohTrigger(RecalcTrigger,Trigger3M)),NA())</f>
        <v>1.7174174654232901E-2</v>
      </c>
      <c r="L2973" s="44">
        <f>IFERROR(_xll.qlIndexFixing(Index6M,$H2973,TRUE,_xll.ohTrigger(RecalcTrigger,Trigger6M)),NA())</f>
        <v>1.7330217172860232E-2</v>
      </c>
      <c r="M2973" s="178">
        <f>IFERROR(_xll.qlIndexFixing(Index1Y,$H2973,TRUE,_xll.ohTrigger(RecalcTrigger,Trigger1Y)),NA())</f>
        <v>1.7592429502646612E-2</v>
      </c>
      <c r="N2973" s="177">
        <f>IFERROR(_xll.qlIndexFixing(ONIndex1M,I2973,TRUE,_xll.ohTrigger(RecalcTrigger,Trigger1M)),NA())</f>
        <v>1.6688336101503554E-2</v>
      </c>
      <c r="O2973" s="44">
        <f>IFERROR(_xll.qlIndexFixing(ONIndex3M,I2973,TRUE,_xll.ohTrigger(RecalcTrigger,Trigger3M)),NA())</f>
        <v>1.7094642447681441E-2</v>
      </c>
      <c r="P2973" s="44">
        <f>IFERROR(_xll.qlIndexFixing(ONIndex6M,I2973,TRUE,_xll.ohTrigger(RecalcTrigger,Trigger6M)),NA())</f>
        <v>1.7163659914126717E-2</v>
      </c>
      <c r="Q2973" s="178">
        <f>IFERROR(_xll.qlIndexFixing(ONIndex1Y,I2973,TRUE,_xll.ohTrigger(RecalcTrigger,Trigger1Y)),NA())</f>
        <v>1.724835639103417E-2</v>
      </c>
    </row>
    <row r="2974" spans="2:17" x14ac:dyDescent="0.2">
      <c r="B2974" s="39" t="s">
        <v>42</v>
      </c>
      <c r="D2974" s="42">
        <f>_xll.qlCalendarAdvance(Calendar,$D2973,B2974,"f",FALSE)</f>
        <v>60254</v>
      </c>
      <c r="E2974" s="172">
        <f>_xll.qlInterestRateIndexValueDate(IndexON,D2974)</f>
        <v>60254</v>
      </c>
      <c r="F2974" s="188">
        <f>IFERROR(_xll.qlIndexFixing(IndexON,D2974,TRUE,_xll.ohTrigger(RecalcTrigger,TriggerON)),NA())</f>
        <v>1.6418846335848336E-2</v>
      </c>
      <c r="H2974" s="42">
        <f>_xll.qlCalendarAdvance(Calendar,$H2973,B2974,"f",FALSE)</f>
        <v>60254</v>
      </c>
      <c r="I2974" s="172">
        <f>_xll.qlInterestRateIndexValueDate(Index1M,$H2974)</f>
        <v>60254</v>
      </c>
      <c r="J2974" s="177">
        <f>IFERROR(_xll.qlIndexFixing(Index1M,$H2974,TRUE,_xll.ohTrigger(RecalcTrigger,Trigger1M)),NA())</f>
        <v>1.6725234976410798E-2</v>
      </c>
      <c r="K2974" s="44">
        <f>IFERROR(_xll.qlIndexFixing(Index3M,H2974,TRUE,_xll.ohTrigger(RecalcTrigger,Trigger3M)),NA())</f>
        <v>1.7181124302098418E-2</v>
      </c>
      <c r="L2974" s="44">
        <f>IFERROR(_xll.qlIndexFixing(Index6M,$H2974,TRUE,_xll.ohTrigger(RecalcTrigger,Trigger6M)),NA())</f>
        <v>1.7337533529709404E-2</v>
      </c>
      <c r="M2974" s="178">
        <f>IFERROR(_xll.qlIndexFixing(Index1Y,$H2974,TRUE,_xll.ohTrigger(RecalcTrigger,Trigger1Y)),NA())</f>
        <v>1.7600087075929194E-2</v>
      </c>
      <c r="N2974" s="177">
        <f>IFERROR(_xll.qlIndexFixing(ONIndex1M,I2974,TRUE,_xll.ohTrigger(RecalcTrigger,Trigger1M)),NA())</f>
        <v>1.6696091359328369E-2</v>
      </c>
      <c r="O2974" s="44">
        <f>IFERROR(_xll.qlIndexFixing(ONIndex3M,I2974,TRUE,_xll.ohTrigger(RecalcTrigger,Trigger3M)),NA())</f>
        <v>1.7101438757483045E-2</v>
      </c>
      <c r="P2974" s="44">
        <f>IFERROR(_xll.qlIndexFixing(ONIndex6M,I2974,TRUE,_xll.ohTrigger(RecalcTrigger,Trigger6M)),NA())</f>
        <v>1.7170648845489245E-2</v>
      </c>
      <c r="Q2974" s="178">
        <f>IFERROR(_xll.qlIndexFixing(ONIndex1Y,I2974,TRUE,_xll.ohTrigger(RecalcTrigger,Trigger1Y)),NA())</f>
        <v>1.7255370766552369E-2</v>
      </c>
    </row>
    <row r="2975" spans="2:17" x14ac:dyDescent="0.2">
      <c r="B2975" s="39" t="s">
        <v>42</v>
      </c>
      <c r="D2975" s="42">
        <f>_xll.qlCalendarAdvance(Calendar,$D2974,B2975,"f",FALSE)</f>
        <v>60265</v>
      </c>
      <c r="E2975" s="172">
        <f>_xll.qlInterestRateIndexValueDate(IndexON,D2975)</f>
        <v>60265</v>
      </c>
      <c r="F2975" s="188">
        <f>IFERROR(_xll.qlIndexFixing(IndexON,D2975,TRUE,_xll.ohTrigger(RecalcTrigger,TriggerON)),NA())</f>
        <v>1.6429938992067461E-2</v>
      </c>
      <c r="H2975" s="42">
        <f>_xll.qlCalendarAdvance(Calendar,$H2974,B2975,"f",FALSE)</f>
        <v>60265</v>
      </c>
      <c r="I2975" s="172">
        <f>_xll.qlInterestRateIndexValueDate(Index1M,$H2975)</f>
        <v>60265</v>
      </c>
      <c r="J2975" s="177">
        <f>IFERROR(_xll.qlIndexFixing(Index1M,$H2975,TRUE,_xll.ohTrigger(RecalcTrigger,Trigger1M)),NA())</f>
        <v>1.6736621314409589E-2</v>
      </c>
      <c r="K2975" s="44">
        <f>IFERROR(_xll.qlIndexFixing(Index3M,H2975,TRUE,_xll.ohTrigger(RecalcTrigger,Trigger3M)),NA())</f>
        <v>1.7193898543856743E-2</v>
      </c>
      <c r="L2975" s="44">
        <f>IFERROR(_xll.qlIndexFixing(Index6M,$H2975,TRUE,_xll.ohTrigger(RecalcTrigger,Trigger6M)),NA())</f>
        <v>1.7349072495743696E-2</v>
      </c>
      <c r="M2975" s="178">
        <f>IFERROR(_xll.qlIndexFixing(Index1Y,$H2975,TRUE,_xll.ohTrigger(RecalcTrigger,Trigger1Y)),NA())</f>
        <v>1.7612147836996161E-2</v>
      </c>
      <c r="N2975" s="177">
        <f>IFERROR(_xll.qlIndexFixing(ONIndex1M,I2975,TRUE,_xll.ohTrigger(RecalcTrigger,Trigger1M)),NA())</f>
        <v>1.6708325451347816E-2</v>
      </c>
      <c r="O2975" s="44">
        <f>IFERROR(_xll.qlIndexFixing(ONIndex3M,I2975,TRUE,_xll.ohTrigger(RecalcTrigger,Trigger3M)),NA())</f>
        <v>1.7112158193958171E-2</v>
      </c>
      <c r="P2975" s="44">
        <f>IFERROR(_xll.qlIndexFixing(ONIndex6M,I2975,TRUE,_xll.ohTrigger(RecalcTrigger,Trigger6M)),NA())</f>
        <v>1.7181672876499521E-2</v>
      </c>
      <c r="Q2975" s="178">
        <f>IFERROR(_xll.qlIndexFixing(ONIndex1Y,I2975,TRUE,_xll.ohTrigger(RecalcTrigger,Trigger1Y)),NA())</f>
        <v>1.7266436143079655E-2</v>
      </c>
    </row>
    <row r="2976" spans="2:17" x14ac:dyDescent="0.2">
      <c r="B2976" s="39" t="s">
        <v>42</v>
      </c>
      <c r="D2976" s="42">
        <f>_xll.qlCalendarAdvance(Calendar,$D2975,B2976,"f",FALSE)</f>
        <v>60272</v>
      </c>
      <c r="E2976" s="172">
        <f>_xll.qlInterestRateIndexValueDate(IndexON,D2976)</f>
        <v>60272</v>
      </c>
      <c r="F2976" s="188">
        <f>IFERROR(_xll.qlIndexFixing(IndexON,D2976,TRUE,_xll.ohTrigger(RecalcTrigger,TriggerON)),NA())</f>
        <v>1.6437024377905507E-2</v>
      </c>
      <c r="H2976" s="42">
        <f>_xll.qlCalendarAdvance(Calendar,$H2975,B2976,"f",FALSE)</f>
        <v>60272</v>
      </c>
      <c r="I2976" s="172">
        <f>_xll.qlInterestRateIndexValueDate(Index1M,$H2976)</f>
        <v>60272</v>
      </c>
      <c r="J2976" s="177">
        <f>IFERROR(_xll.qlIndexFixing(Index1M,$H2976,TRUE,_xll.ohTrigger(RecalcTrigger,Trigger1M)),NA())</f>
        <v>1.674449766300411E-2</v>
      </c>
      <c r="K2976" s="44">
        <f>IFERROR(_xll.qlIndexFixing(Index3M,H2976,TRUE,_xll.ohTrigger(RecalcTrigger,Trigger3M)),NA())</f>
        <v>1.7199993540492991E-2</v>
      </c>
      <c r="L2976" s="44">
        <f>IFERROR(_xll.qlIndexFixing(Index6M,$H2976,TRUE,_xll.ohTrigger(RecalcTrigger,Trigger6M)),NA())</f>
        <v>1.7356442096008489E-2</v>
      </c>
      <c r="M2976" s="178">
        <f>IFERROR(_xll.qlIndexFixing(Index1Y,$H2976,TRUE,_xll.ohTrigger(RecalcTrigger,Trigger1Y)),NA())</f>
        <v>1.761983923934074E-2</v>
      </c>
      <c r="N2976" s="177">
        <f>IFERROR(_xll.qlIndexFixing(ONIndex1M,I2976,TRUE,_xll.ohTrigger(RecalcTrigger,Trigger1M)),NA())</f>
        <v>1.6716140855643769E-2</v>
      </c>
      <c r="O2976" s="44">
        <f>IFERROR(_xll.qlIndexFixing(ONIndex3M,I2976,TRUE,_xll.ohTrigger(RecalcTrigger,Trigger3M)),NA())</f>
        <v>1.7119004803188842E-2</v>
      </c>
      <c r="P2976" s="44">
        <f>IFERROR(_xll.qlIndexFixing(ONIndex6M,I2976,TRUE,_xll.ohTrigger(RecalcTrigger,Trigger6M)),NA())</f>
        <v>1.7188714529764448E-2</v>
      </c>
      <c r="Q2976" s="178">
        <f>IFERROR(_xll.qlIndexFixing(ONIndex1Y,I2976,TRUE,_xll.ohTrigger(RecalcTrigger,Trigger1Y)),NA())</f>
        <v>1.7273504973837062E-2</v>
      </c>
    </row>
    <row r="2977" spans="2:17" x14ac:dyDescent="0.2">
      <c r="B2977" s="39" t="s">
        <v>42</v>
      </c>
      <c r="D2977" s="42">
        <f>_xll.qlCalendarAdvance(Calendar,$D2976,B2977,"f",FALSE)</f>
        <v>60279</v>
      </c>
      <c r="E2977" s="172">
        <f>_xll.qlInterestRateIndexValueDate(IndexON,D2977)</f>
        <v>60279</v>
      </c>
      <c r="F2977" s="188">
        <f>IFERROR(_xll.qlIndexFixing(IndexON,D2977,TRUE,_xll.ohTrigger(RecalcTrigger,TriggerON)),NA())</f>
        <v>1.644413031497316E-2</v>
      </c>
      <c r="H2977" s="42">
        <f>_xll.qlCalendarAdvance(Calendar,$H2976,B2977,"f",FALSE)</f>
        <v>60279</v>
      </c>
      <c r="I2977" s="172">
        <f>_xll.qlInterestRateIndexValueDate(Index1M,$H2977)</f>
        <v>60279</v>
      </c>
      <c r="J2977" s="177">
        <f>IFERROR(_xll.qlIndexFixing(Index1M,$H2977,TRUE,_xll.ohTrigger(RecalcTrigger,Trigger1M)),NA())</f>
        <v>1.6752397439171202E-2</v>
      </c>
      <c r="K2977" s="44">
        <f>IFERROR(_xll.qlIndexFixing(Index3M,H2977,TRUE,_xll.ohTrigger(RecalcTrigger,Trigger3M)),NA())</f>
        <v>1.7207015117952921E-2</v>
      </c>
      <c r="L2977" s="44">
        <f>IFERROR(_xll.qlIndexFixing(Index6M,$H2977,TRUE,_xll.ohTrigger(RecalcTrigger,Trigger6M)),NA())</f>
        <v>1.7363832402449132E-2</v>
      </c>
      <c r="M2977" s="178">
        <f>IFERROR(_xll.qlIndexFixing(Index1Y,$H2977,TRUE,_xll.ohTrigger(RecalcTrigger,Trigger1Y)),NA())</f>
        <v>1.7627542532837825E-2</v>
      </c>
      <c r="N2977" s="177">
        <f>IFERROR(_xll.qlIndexFixing(ONIndex1M,I2977,TRUE,_xll.ohTrigger(RecalcTrigger,Trigger1M)),NA())</f>
        <v>1.672397965030159E-2</v>
      </c>
      <c r="O2977" s="44">
        <f>IFERROR(_xll.qlIndexFixing(ONIndex3M,I2977,TRUE,_xll.ohTrigger(RecalcTrigger,Trigger3M)),NA())</f>
        <v>1.7125870973344615E-2</v>
      </c>
      <c r="P2977" s="44">
        <f>IFERROR(_xll.qlIndexFixing(ONIndex6M,I2977,TRUE,_xll.ohTrigger(RecalcTrigger,Trigger6M)),NA())</f>
        <v>1.7195776686036446E-2</v>
      </c>
      <c r="Q2977" s="178">
        <f>IFERROR(_xll.qlIndexFixing(ONIndex1Y,I2977,TRUE,_xll.ohTrigger(RecalcTrigger,Trigger1Y)),NA())</f>
        <v>1.7280594981663455E-2</v>
      </c>
    </row>
    <row r="2978" spans="2:17" x14ac:dyDescent="0.2">
      <c r="B2978" s="39" t="s">
        <v>42</v>
      </c>
      <c r="D2978" s="42">
        <f>_xll.qlCalendarAdvance(Calendar,$D2977,B2978,"f",FALSE)</f>
        <v>60286</v>
      </c>
      <c r="E2978" s="172">
        <f>_xll.qlInterestRateIndexValueDate(IndexON,D2978)</f>
        <v>60286</v>
      </c>
      <c r="F2978" s="188">
        <f>IFERROR(_xll.qlIndexFixing(IndexON,D2978,TRUE,_xll.ohTrigger(RecalcTrigger,TriggerON)),NA())</f>
        <v>1.6451256803351466E-2</v>
      </c>
      <c r="H2978" s="42">
        <f>_xll.qlCalendarAdvance(Calendar,$H2977,B2978,"f",FALSE)</f>
        <v>60286</v>
      </c>
      <c r="I2978" s="172">
        <f>_xll.qlInterestRateIndexValueDate(Index1M,$H2978)</f>
        <v>60286</v>
      </c>
      <c r="J2978" s="177">
        <f>IFERROR(_xll.qlIndexFixing(Index1M,$H2978,TRUE,_xll.ohTrigger(RecalcTrigger,Trigger1M)),NA())</f>
        <v>1.6760320642947465E-2</v>
      </c>
      <c r="K2978" s="44">
        <f>IFERROR(_xll.qlIndexFixing(Index3M,H2978,TRUE,_xll.ohTrigger(RecalcTrigger,Trigger3M)),NA())</f>
        <v>1.7214056351431958E-2</v>
      </c>
      <c r="L2978" s="44">
        <f>IFERROR(_xll.qlIndexFixing(Index6M,$H2978,TRUE,_xll.ohTrigger(RecalcTrigger,Trigger6M)),NA())</f>
        <v>1.7371243415290945E-2</v>
      </c>
      <c r="M2978" s="178">
        <f>IFERROR(_xll.qlIndexFixing(Index1Y,$H2978,TRUE,_xll.ohTrigger(RecalcTrigger,Trigger1Y)),NA())</f>
        <v>1.7635257009283256E-2</v>
      </c>
      <c r="N2978" s="177">
        <f>IFERROR(_xll.qlIndexFixing(ONIndex1M,I2978,TRUE,_xll.ohTrigger(RecalcTrigger,Trigger1M)),NA())</f>
        <v>1.6731841835240235E-2</v>
      </c>
      <c r="O2978" s="44">
        <f>IFERROR(_xll.qlIndexFixing(ONIndex3M,I2978,TRUE,_xll.ohTrigger(RecalcTrigger,Trigger3M)),NA())</f>
        <v>1.7132756704425489E-2</v>
      </c>
      <c r="P2978" s="44">
        <f>IFERROR(_xll.qlIndexFixing(ONIndex6M,I2978,TRUE,_xll.ohTrigger(RecalcTrigger,Trigger6M)),NA())</f>
        <v>1.7202859345234467E-2</v>
      </c>
      <c r="Q2978" s="178">
        <f>IFERROR(_xll.qlIndexFixing(ONIndex1Y,I2978,TRUE,_xll.ohTrigger(RecalcTrigger,Trigger1Y)),NA())</f>
        <v>1.7287706166558836E-2</v>
      </c>
    </row>
    <row r="2979" spans="2:17" x14ac:dyDescent="0.2">
      <c r="B2979" s="39" t="s">
        <v>42</v>
      </c>
      <c r="D2979" s="42">
        <f>_xll.qlCalendarAdvance(Calendar,$D2978,B2979,"f",FALSE)</f>
        <v>60293</v>
      </c>
      <c r="E2979" s="172">
        <f>_xll.qlInterestRateIndexValueDate(IndexON,D2979)</f>
        <v>60293</v>
      </c>
      <c r="F2979" s="188">
        <f>IFERROR(_xll.qlIndexFixing(IndexON,D2979,TRUE,_xll.ohTrigger(RecalcTrigger,TriggerON)),NA())</f>
        <v>1.645840384271624E-2</v>
      </c>
      <c r="H2979" s="42">
        <f>_xll.qlCalendarAdvance(Calendar,$H2978,B2979,"f",FALSE)</f>
        <v>60293</v>
      </c>
      <c r="I2979" s="172">
        <f>_xll.qlInterestRateIndexValueDate(Index1M,$H2979)</f>
        <v>60293</v>
      </c>
      <c r="J2979" s="177">
        <f>IFERROR(_xll.qlIndexFixing(Index1M,$H2979,TRUE,_xll.ohTrigger(RecalcTrigger,Trigger1M)),NA())</f>
        <v>1.6768267274385185E-2</v>
      </c>
      <c r="K2979" s="44">
        <f>IFERROR(_xll.qlIndexFixing(Index3M,H2979,TRUE,_xll.ohTrigger(RecalcTrigger,Trigger3M)),NA())</f>
        <v>1.7221117241034305E-2</v>
      </c>
      <c r="L2979" s="44">
        <f>IFERROR(_xll.qlIndexFixing(Index6M,$H2979,TRUE,_xll.ohTrigger(RecalcTrigger,Trigger6M)),NA())</f>
        <v>1.7378675134763266E-2</v>
      </c>
      <c r="M2979" s="178">
        <f>IFERROR(_xll.qlIndexFixing(Index1Y,$H2979,TRUE,_xll.ohTrigger(RecalcTrigger,Trigger1Y)),NA())</f>
        <v>1.7642981960451554E-2</v>
      </c>
      <c r="N2979" s="177">
        <f>IFERROR(_xll.qlIndexFixing(ONIndex1M,I2979,TRUE,_xll.ohTrigger(RecalcTrigger,Trigger1M)),NA())</f>
        <v>1.6739727410459704E-2</v>
      </c>
      <c r="O2979" s="44">
        <f>IFERROR(_xll.qlIndexFixing(ONIndex3M,I2979,TRUE,_xll.ohTrigger(RecalcTrigger,Trigger3M)),NA())</f>
        <v>1.7139661996431466E-2</v>
      </c>
      <c r="P2979" s="44">
        <f>IFERROR(_xll.qlIndexFixing(ONIndex6M,I2979,TRUE,_xll.ohTrigger(RecalcTrigger,Trigger6M)),NA())</f>
        <v>1.7209962507277465E-2</v>
      </c>
      <c r="Q2979" s="178">
        <f>IFERROR(_xll.qlIndexFixing(ONIndex1Y,I2979,TRUE,_xll.ohTrigger(RecalcTrigger,Trigger1Y)),NA())</f>
        <v>1.7294838528361112E-2</v>
      </c>
    </row>
    <row r="2980" spans="2:17" x14ac:dyDescent="0.2">
      <c r="B2980" s="39" t="s">
        <v>42</v>
      </c>
      <c r="D2980" s="42">
        <f>_xll.qlCalendarAdvance(Calendar,$D2979,B2980,"f",FALSE)</f>
        <v>60300</v>
      </c>
      <c r="E2980" s="172">
        <f>_xll.qlInterestRateIndexValueDate(IndexON,D2980)</f>
        <v>60300</v>
      </c>
      <c r="F2980" s="188">
        <f>IFERROR(_xll.qlIndexFixing(IndexON,D2980,TRUE,_xll.ohTrigger(RecalcTrigger,TriggerON)),NA())</f>
        <v>1.6465571433310622E-2</v>
      </c>
      <c r="H2980" s="42">
        <f>_xll.qlCalendarAdvance(Calendar,$H2979,B2980,"f",FALSE)</f>
        <v>60300</v>
      </c>
      <c r="I2980" s="172">
        <f>_xll.qlInterestRateIndexValueDate(Index1M,$H2980)</f>
        <v>60300</v>
      </c>
      <c r="J2980" s="177">
        <f>IFERROR(_xll.qlIndexFixing(Index1M,$H2980,TRUE,_xll.ohTrigger(RecalcTrigger,Trigger1M)),NA())</f>
        <v>1.67733681927415E-2</v>
      </c>
      <c r="K2980" s="44">
        <f>IFERROR(_xll.qlIndexFixing(Index3M,H2980,TRUE,_xll.ohTrigger(RecalcTrigger,Trigger3M)),NA())</f>
        <v>1.7229113388738827E-2</v>
      </c>
      <c r="L2980" s="44">
        <f>IFERROR(_xll.qlIndexFixing(Index6M,$H2980,TRUE,_xll.ohTrigger(RecalcTrigger,Trigger6M)),NA())</f>
        <v>1.7386127561092753E-2</v>
      </c>
      <c r="M2980" s="178">
        <f>IFERROR(_xll.qlIndexFixing(Index1Y,$H2980,TRUE,_xll.ohTrigger(RecalcTrigger,Trigger1Y)),NA())</f>
        <v>1.7650716678096146E-2</v>
      </c>
      <c r="N2980" s="177">
        <f>IFERROR(_xll.qlIndexFixing(ONIndex1M,I2980,TRUE,_xll.ohTrigger(RecalcTrigger,Trigger1M)),NA())</f>
        <v>1.6747636375797903E-2</v>
      </c>
      <c r="O2980" s="44">
        <f>IFERROR(_xll.qlIndexFixing(ONIndex3M,I2980,TRUE,_xll.ohTrigger(RecalcTrigger,Trigger3M)),NA())</f>
        <v>1.7146586849200451E-2</v>
      </c>
      <c r="P2980" s="44">
        <f>IFERROR(_xll.qlIndexFixing(ONIndex6M,I2980,TRUE,_xll.ohTrigger(RecalcTrigger,Trigger6M)),NA())</f>
        <v>1.7217086172246487E-2</v>
      </c>
      <c r="Q2980" s="178">
        <f>IFERROR(_xll.qlIndexFixing(ONIndex1Y,I2980,TRUE,_xll.ohTrigger(RecalcTrigger,Trigger1Y)),NA())</f>
        <v>1.7301992067232375E-2</v>
      </c>
    </row>
    <row r="2981" spans="2:17" x14ac:dyDescent="0.2">
      <c r="B2981" s="39" t="s">
        <v>42</v>
      </c>
      <c r="D2981" s="42">
        <f>_xll.qlCalendarAdvance(Calendar,$D2980,B2981,"f",FALSE)</f>
        <v>60307</v>
      </c>
      <c r="E2981" s="172">
        <f>_xll.qlInterestRateIndexValueDate(IndexON,D2981)</f>
        <v>60307</v>
      </c>
      <c r="F2981" s="188">
        <f>IFERROR(_xll.qlIndexFixing(IndexON,D2981,TRUE,_xll.ohTrigger(RecalcTrigger,TriggerON)),NA())</f>
        <v>1.647275957513461E-2</v>
      </c>
      <c r="H2981" s="42">
        <f>_xll.qlCalendarAdvance(Calendar,$H2980,B2981,"f",FALSE)</f>
        <v>60307</v>
      </c>
      <c r="I2981" s="172">
        <f>_xll.qlInterestRateIndexValueDate(Index1M,$H2981)</f>
        <v>60307</v>
      </c>
      <c r="J2981" s="177">
        <f>IFERROR(_xll.qlIndexFixing(Index1M,$H2981,TRUE,_xll.ohTrigger(RecalcTrigger,Trigger1M)),NA())</f>
        <v>1.6781355558607554E-2</v>
      </c>
      <c r="K2981" s="44">
        <f>IFERROR(_xll.qlIndexFixing(Index3M,H2981,TRUE,_xll.ohTrigger(RecalcTrigger,Trigger3M)),NA())</f>
        <v>1.7235297989022173E-2</v>
      </c>
      <c r="L2981" s="44">
        <f>IFERROR(_xll.qlIndexFixing(Index6M,$H2981,TRUE,_xll.ohTrigger(RecalcTrigger,Trigger6M)),NA())</f>
        <v>1.7393600694508304E-2</v>
      </c>
      <c r="M2981" s="178">
        <f>IFERROR(_xll.qlIndexFixing(Index1Y,$H2981,TRUE,_xll.ohTrigger(RecalcTrigger,Trigger1Y)),NA())</f>
        <v>1.7658460453948921E-2</v>
      </c>
      <c r="N2981" s="177">
        <f>IFERROR(_xll.qlIndexFixing(ONIndex1M,I2981,TRUE,_xll.ohTrigger(RecalcTrigger,Trigger1M)),NA())</f>
        <v>1.6755568731579018E-2</v>
      </c>
      <c r="O2981" s="44">
        <f>IFERROR(_xll.qlIndexFixing(ONIndex3M,I2981,TRUE,_xll.ohTrigger(RecalcTrigger,Trigger3M)),NA())</f>
        <v>1.7153531262975585E-2</v>
      </c>
      <c r="P2981" s="44">
        <f>IFERROR(_xll.qlIndexFixing(ONIndex6M,I2981,TRUE,_xll.ohTrigger(RecalcTrigger,Trigger6M)),NA())</f>
        <v>1.7224230340222579E-2</v>
      </c>
      <c r="Q2981" s="178">
        <f>IFERROR(_xll.qlIndexFixing(ONIndex1Y,I2981,TRUE,_xll.ohTrigger(RecalcTrigger,Trigger1Y)),NA())</f>
        <v>1.7309166783091579E-2</v>
      </c>
    </row>
    <row r="2982" spans="2:17" x14ac:dyDescent="0.2">
      <c r="B2982" s="39" t="s">
        <v>42</v>
      </c>
      <c r="D2982" s="42">
        <f>_xll.qlCalendarAdvance(Calendar,$D2981,B2982,"f",FALSE)</f>
        <v>60314</v>
      </c>
      <c r="E2982" s="172">
        <f>_xll.qlInterestRateIndexValueDate(IndexON,D2982)</f>
        <v>60314</v>
      </c>
      <c r="F2982" s="188">
        <f>IFERROR(_xll.qlIndexFixing(IndexON,D2982,TRUE,_xll.ohTrigger(RecalcTrigger,TriggerON)),NA())</f>
        <v>1.6479968268107159E-2</v>
      </c>
      <c r="H2982" s="42">
        <f>_xll.qlCalendarAdvance(Calendar,$H2981,B2982,"f",FALSE)</f>
        <v>60314</v>
      </c>
      <c r="I2982" s="172">
        <f>_xll.qlInterestRateIndexValueDate(Index1M,$H2982)</f>
        <v>60314</v>
      </c>
      <c r="J2982" s="177">
        <f>IFERROR(_xll.qlIndexFixing(Index1M,$H2982,TRUE,_xll.ohTrigger(RecalcTrigger,Trigger1M)),NA())</f>
        <v>1.6789366348515997E-2</v>
      </c>
      <c r="K2982" s="44">
        <f>IFERROR(_xll.qlIndexFixing(Index3M,H2982,TRUE,_xll.ohTrigger(RecalcTrigger,Trigger3M)),NA())</f>
        <v>1.7242417847615214E-2</v>
      </c>
      <c r="L2982" s="44">
        <f>IFERROR(_xll.qlIndexFixing(Index6M,$H2982,TRUE,_xll.ohTrigger(RecalcTrigger,Trigger6M)),NA())</f>
        <v>1.7401094535239688E-2</v>
      </c>
      <c r="M2982" s="178">
        <f>IFERROR(_xll.qlIndexFixing(Index1Y,$H2982,TRUE,_xll.ohTrigger(RecalcTrigger,Trigger1Y)),NA())</f>
        <v>1.7666212579721119E-2</v>
      </c>
      <c r="N2982" s="177">
        <f>IFERROR(_xll.qlIndexFixing(ONIndex1M,I2982,TRUE,_xll.ohTrigger(RecalcTrigger,Trigger1M)),NA())</f>
        <v>1.6763524477640956E-2</v>
      </c>
      <c r="O2982" s="44">
        <f>IFERROR(_xll.qlIndexFixing(ONIndex3M,I2982,TRUE,_xll.ohTrigger(RecalcTrigger,Trigger3M)),NA())</f>
        <v>1.7160495237513729E-2</v>
      </c>
      <c r="P2982" s="44">
        <f>IFERROR(_xll.qlIndexFixing(ONIndex6M,I2982,TRUE,_xll.ohTrigger(RecalcTrigger,Trigger6M)),NA())</f>
        <v>1.7231395011043649E-2</v>
      </c>
      <c r="Q2982" s="178">
        <f>IFERROR(_xll.qlIndexFixing(ONIndex1Y,I2982,TRUE,_xll.ohTrigger(RecalcTrigger,Trigger1Y)),NA())</f>
        <v>1.7316362676100816E-2</v>
      </c>
    </row>
    <row r="2983" spans="2:17" x14ac:dyDescent="0.2">
      <c r="B2983" s="39" t="s">
        <v>42</v>
      </c>
      <c r="D2983" s="42">
        <f>_xll.qlCalendarAdvance(Calendar,$D2982,B2983,"f",FALSE)</f>
        <v>60321</v>
      </c>
      <c r="E2983" s="172">
        <f>_xll.qlInterestRateIndexValueDate(IndexON,D2983)</f>
        <v>60321</v>
      </c>
      <c r="F2983" s="188">
        <f>IFERROR(_xll.qlIndexFixing(IndexON,D2983,TRUE,_xll.ohTrigger(RecalcTrigger,TriggerON)),NA())</f>
        <v>1.6487197512147223E-2</v>
      </c>
      <c r="H2983" s="42">
        <f>_xll.qlCalendarAdvance(Calendar,$H2982,B2983,"f",FALSE)</f>
        <v>60321</v>
      </c>
      <c r="I2983" s="172">
        <f>_xll.qlInterestRateIndexValueDate(Index1M,$H2983)</f>
        <v>60321</v>
      </c>
      <c r="J2983" s="177">
        <f>IFERROR(_xll.qlIndexFixing(Index1M,$H2983,TRUE,_xll.ohTrigger(RecalcTrigger,Trigger1M)),NA())</f>
        <v>1.679740056250735E-2</v>
      </c>
      <c r="K2983" s="44">
        <f>IFERROR(_xll.qlIndexFixing(Index3M,H2983,TRUE,_xll.ohTrigger(RecalcTrigger,Trigger3M)),NA())</f>
        <v>1.7250478183641529E-2</v>
      </c>
      <c r="L2983" s="44">
        <f>IFERROR(_xll.qlIndexFixing(Index6M,$H2983,TRUE,_xll.ohTrigger(RecalcTrigger,Trigger6M)),NA())</f>
        <v>1.7408609083516245E-2</v>
      </c>
      <c r="M2983" s="178">
        <f>IFERROR(_xll.qlIndexFixing(Index1Y,$H2983,TRUE,_xll.ohTrigger(RecalcTrigger,Trigger1Y)),NA())</f>
        <v>1.7673972347101552E-2</v>
      </c>
      <c r="N2983" s="177">
        <f>IFERROR(_xll.qlIndexFixing(ONIndex1M,I2983,TRUE,_xll.ohTrigger(RecalcTrigger,Trigger1M)),NA())</f>
        <v>1.6771503613902672E-2</v>
      </c>
      <c r="O2983" s="44">
        <f>IFERROR(_xll.qlIndexFixing(ONIndex3M,I2983,TRUE,_xll.ohTrigger(RecalcTrigger,Trigger3M)),NA())</f>
        <v>1.7167478772976974E-2</v>
      </c>
      <c r="P2983" s="44">
        <f>IFERROR(_xll.qlIndexFixing(ONIndex6M,I2983,TRUE,_xll.ohTrigger(RecalcTrigger,Trigger6M)),NA())</f>
        <v>1.7238580184790742E-2</v>
      </c>
      <c r="Q2983" s="178">
        <f>IFERROR(_xll.qlIndexFixing(ONIndex1Y,I2983,TRUE,_xll.ohTrigger(RecalcTrigger,Trigger1Y)),NA())</f>
        <v>1.7323579745854856E-2</v>
      </c>
    </row>
    <row r="2984" spans="2:17" x14ac:dyDescent="0.2">
      <c r="B2984" s="39" t="s">
        <v>42</v>
      </c>
      <c r="D2984" s="42">
        <f>_xll.qlCalendarAdvance(Calendar,$D2983,B2984,"f",FALSE)</f>
        <v>60328</v>
      </c>
      <c r="E2984" s="172">
        <f>_xll.qlInterestRateIndexValueDate(IndexON,D2984)</f>
        <v>60328</v>
      </c>
      <c r="F2984" s="188">
        <f>IFERROR(_xll.qlIndexFixing(IndexON,D2984,TRUE,_xll.ohTrigger(RecalcTrigger,TriggerON)),NA())</f>
        <v>1.6494447307497939E-2</v>
      </c>
      <c r="H2984" s="42">
        <f>_xll.qlCalendarAdvance(Calendar,$H2983,B2984,"f",FALSE)</f>
        <v>60328</v>
      </c>
      <c r="I2984" s="172">
        <f>_xll.qlInterestRateIndexValueDate(Index1M,$H2984)</f>
        <v>60328</v>
      </c>
      <c r="J2984" s="177">
        <f>IFERROR(_xll.qlIndexFixing(Index1M,$H2984,TRUE,_xll.ohTrigger(RecalcTrigger,Trigger1M)),NA())</f>
        <v>1.6808351848158442E-2</v>
      </c>
      <c r="K2984" s="44">
        <f>IFERROR(_xll.qlIndexFixing(Index3M,H2984,TRUE,_xll.ohTrigger(RecalcTrigger,Trigger3M)),NA())</f>
        <v>1.7257639097234545E-2</v>
      </c>
      <c r="L2984" s="44">
        <f>IFERROR(_xll.qlIndexFixing(Index6M,$H2984,TRUE,_xll.ohTrigger(RecalcTrigger,Trigger6M)),NA())</f>
        <v>1.7418064121484833E-2</v>
      </c>
      <c r="M2984" s="178">
        <f>IFERROR(_xll.qlIndexFixing(Index1Y,$H2984,TRUE,_xll.ohTrigger(RecalcTrigger,Trigger1Y)),NA())</f>
        <v>1.7681739047758827E-2</v>
      </c>
      <c r="N2984" s="177">
        <f>IFERROR(_xll.qlIndexFixing(ONIndex1M,I2984,TRUE,_xll.ohTrigger(RecalcTrigger,Trigger1M)),NA())</f>
        <v>1.6779506140445211E-2</v>
      </c>
      <c r="O2984" s="44">
        <f>IFERROR(_xll.qlIndexFixing(ONIndex3M,I2984,TRUE,_xll.ohTrigger(RecalcTrigger,Trigger3M)),NA())</f>
        <v>1.7174481869365321E-2</v>
      </c>
      <c r="P2984" s="44">
        <f>IFERROR(_xll.qlIndexFixing(ONIndex6M,I2984,TRUE,_xll.ohTrigger(RecalcTrigger,Trigger6M)),NA())</f>
        <v>1.7245785861544904E-2</v>
      </c>
      <c r="Q2984" s="178">
        <f>IFERROR(_xll.qlIndexFixing(ONIndex1Y,I2984,TRUE,_xll.ohTrigger(RecalcTrigger,Trigger1Y)),NA())</f>
        <v>1.7330817992921022E-2</v>
      </c>
    </row>
    <row r="2985" spans="2:17" x14ac:dyDescent="0.2">
      <c r="B2985" s="39" t="s">
        <v>42</v>
      </c>
      <c r="D2985" s="42">
        <f>_xll.qlCalendarAdvance(Calendar,$D2984,B2985,"f",FALSE)</f>
        <v>60335</v>
      </c>
      <c r="E2985" s="172">
        <f>_xll.qlInterestRateIndexValueDate(IndexON,D2985)</f>
        <v>60335</v>
      </c>
      <c r="F2985" s="188">
        <f>IFERROR(_xll.qlIndexFixing(IndexON,D2985,TRUE,_xll.ohTrigger(RecalcTrigger,TriggerON)),NA())</f>
        <v>1.6501717653997217E-2</v>
      </c>
      <c r="H2985" s="42">
        <f>_xll.qlCalendarAdvance(Calendar,$H2984,B2985,"f",FALSE)</f>
        <v>60335</v>
      </c>
      <c r="I2985" s="172">
        <f>_xll.qlInterestRateIndexValueDate(Index1M,$H2985)</f>
        <v>60335</v>
      </c>
      <c r="J2985" s="177">
        <f>IFERROR(_xll.qlIndexFixing(Index1M,$H2985,TRUE,_xll.ohTrigger(RecalcTrigger,Trigger1M)),NA())</f>
        <v>1.6816439046561008E-2</v>
      </c>
      <c r="K2985" s="44">
        <f>IFERROR(_xll.qlIndexFixing(Index3M,H2985,TRUE,_xll.ohTrigger(RecalcTrigger,Trigger3M)),NA())</f>
        <v>1.7264819668650535E-2</v>
      </c>
      <c r="L2985" s="44">
        <f>IFERROR(_xll.qlIndexFixing(Index6M,$H2985,TRUE,_xll.ohTrigger(RecalcTrigger,Trigger6M)),NA())</f>
        <v>1.7425623762373769E-2</v>
      </c>
      <c r="M2985" s="178">
        <f>IFERROR(_xll.qlIndexFixing(Index1Y,$H2985,TRUE,_xll.ohTrigger(RecalcTrigger,Trigger1Y)),NA())</f>
        <v>1.7689511973339345E-2</v>
      </c>
      <c r="N2985" s="177">
        <f>IFERROR(_xll.qlIndexFixing(ONIndex1M,I2985,TRUE,_xll.ohTrigger(RecalcTrigger,Trigger1M)),NA())</f>
        <v>1.6787532057349619E-2</v>
      </c>
      <c r="O2985" s="44">
        <f>IFERROR(_xll.qlIndexFixing(ONIndex3M,I2985,TRUE,_xll.ohTrigger(RecalcTrigger,Trigger3M)),NA())</f>
        <v>1.7181504526597724E-2</v>
      </c>
      <c r="P2985" s="44">
        <f>IFERROR(_xll.qlIndexFixing(ONIndex6M,I2985,TRUE,_xll.ohTrigger(RecalcTrigger,Trigger6M)),NA())</f>
        <v>1.7253012041144045E-2</v>
      </c>
      <c r="Q2985" s="178">
        <f>IFERROR(_xll.qlIndexFixing(ONIndex1Y,I2985,TRUE,_xll.ohTrigger(RecalcTrigger,Trigger1Y)),NA())</f>
        <v>1.7338077416894082E-2</v>
      </c>
    </row>
    <row r="2986" spans="2:17" x14ac:dyDescent="0.2">
      <c r="B2986" s="39" t="s">
        <v>42</v>
      </c>
      <c r="D2986" s="42">
        <f>_xll.qlCalendarAdvance(Calendar,$D2985,B2986,"f",FALSE)</f>
        <v>60342</v>
      </c>
      <c r="E2986" s="172">
        <f>_xll.qlInterestRateIndexValueDate(IndexON,D2986)</f>
        <v>60342</v>
      </c>
      <c r="F2986" s="188">
        <f>IFERROR(_xll.qlIndexFixing(IndexON,D2986,TRUE,_xll.ohTrigger(RecalcTrigger,TriggerON)),NA())</f>
        <v>1.6509008551726101E-2</v>
      </c>
      <c r="H2986" s="42">
        <f>_xll.qlCalendarAdvance(Calendar,$H2985,B2986,"f",FALSE)</f>
        <v>60342</v>
      </c>
      <c r="I2986" s="172">
        <f>_xll.qlInterestRateIndexValueDate(Index1M,$H2986)</f>
        <v>60342</v>
      </c>
      <c r="J2986" s="177">
        <f>IFERROR(_xll.qlIndexFixing(Index1M,$H2986,TRUE,_xll.ohTrigger(RecalcTrigger,Trigger1M)),NA())</f>
        <v>1.6824549672962288E-2</v>
      </c>
      <c r="K2986" s="44">
        <f>IFERROR(_xll.qlIndexFixing(Index3M,H2986,TRUE,_xll.ohTrigger(RecalcTrigger,Trigger3M)),NA())</f>
        <v>1.7272019897995219E-2</v>
      </c>
      <c r="L2986" s="44">
        <f>IFERROR(_xll.qlIndexFixing(Index6M,$H2986,TRUE,_xll.ohTrigger(RecalcTrigger,Trigger6M)),NA())</f>
        <v>1.7433204113814764E-2</v>
      </c>
      <c r="M2986" s="178">
        <f>IFERROR(_xll.qlIndexFixing(Index1Y,$H2986,TRUE,_xll.ohTrigger(RecalcTrigger,Trigger1Y)),NA())</f>
        <v>1.769729041546797E-2</v>
      </c>
      <c r="N2986" s="177">
        <f>IFERROR(_xll.qlIndexFixing(ONIndex1M,I2986,TRUE,_xll.ohTrigger(RecalcTrigger,Trigger1M)),NA())</f>
        <v>1.6795581364453804E-2</v>
      </c>
      <c r="O2986" s="44">
        <f>IFERROR(_xll.qlIndexFixing(ONIndex3M,I2986,TRUE,_xll.ohTrigger(RecalcTrigger,Trigger3M)),NA())</f>
        <v>1.7188546744755229E-2</v>
      </c>
      <c r="P2986" s="44">
        <f>IFERROR(_xll.qlIndexFixing(ONIndex6M,I2986,TRUE,_xll.ohTrigger(RecalcTrigger,Trigger6M)),NA())</f>
        <v>1.7260258723750255E-2</v>
      </c>
      <c r="Q2986" s="178">
        <f>IFERROR(_xll.qlIndexFixing(ONIndex1Y,I2986,TRUE,_xll.ohTrigger(RecalcTrigger,Trigger1Y)),NA())</f>
        <v>1.734535801793613E-2</v>
      </c>
    </row>
    <row r="2987" spans="2:17" x14ac:dyDescent="0.2">
      <c r="B2987" s="39" t="s">
        <v>42</v>
      </c>
      <c r="D2987" s="42">
        <f>_xll.qlCalendarAdvance(Calendar,$D2986,B2987,"f",FALSE)</f>
        <v>60349</v>
      </c>
      <c r="E2987" s="172">
        <f>_xll.qlInterestRateIndexValueDate(IndexON,D2987)</f>
        <v>60349</v>
      </c>
      <c r="F2987" s="188">
        <f>IFERROR(_xll.qlIndexFixing(IndexON,D2987,TRUE,_xll.ohTrigger(RecalcTrigger,TriggerON)),NA())</f>
        <v>1.65163200005225E-2</v>
      </c>
      <c r="H2987" s="42">
        <f>_xll.qlCalendarAdvance(Calendar,$H2986,B2987,"f",FALSE)</f>
        <v>60349</v>
      </c>
      <c r="I2987" s="172">
        <f>_xll.qlInterestRateIndexValueDate(Index1M,$H2987)</f>
        <v>60349</v>
      </c>
      <c r="J2987" s="177">
        <f>IFERROR(_xll.qlIndexFixing(Index1M,$H2987,TRUE,_xll.ohTrigger(RecalcTrigger,Trigger1M)),NA())</f>
        <v>1.6832683727404114E-2</v>
      </c>
      <c r="K2987" s="44">
        <f>IFERROR(_xll.qlIndexFixing(Index3M,H2987,TRUE,_xll.ohTrigger(RecalcTrigger,Trigger3M)),NA())</f>
        <v>1.7279239785375187E-2</v>
      </c>
      <c r="L2987" s="44">
        <f>IFERROR(_xll.qlIndexFixing(Index6M,$H2987,TRUE,_xll.ohTrigger(RecalcTrigger,Trigger6M)),NA())</f>
        <v>1.7440805176042587E-2</v>
      </c>
      <c r="M2987" s="178">
        <f>IFERROR(_xll.qlIndexFixing(Index1Y,$H2987,TRUE,_xll.ohTrigger(RecalcTrigger,Trigger1Y)),NA())</f>
        <v>1.7705073665748028E-2</v>
      </c>
      <c r="N2987" s="177">
        <f>IFERROR(_xll.qlIndexFixing(ONIndex1M,I2987,TRUE,_xll.ohTrigger(RecalcTrigger,Trigger1M)),NA())</f>
        <v>1.6803654061757767E-2</v>
      </c>
      <c r="O2987" s="44">
        <f>IFERROR(_xll.qlIndexFixing(ONIndex3M,I2987,TRUE,_xll.ohTrigger(RecalcTrigger,Trigger3M)),NA())</f>
        <v>1.7195608523756789E-2</v>
      </c>
      <c r="P2987" s="44">
        <f>IFERROR(_xll.qlIndexFixing(ONIndex6M,I2987,TRUE,_xll.ohTrigger(RecalcTrigger,Trigger6M)),NA())</f>
        <v>1.7267525909201442E-2</v>
      </c>
      <c r="Q2987" s="178">
        <f>IFERROR(_xll.qlIndexFixing(ONIndex1Y,I2987,TRUE,_xll.ohTrigger(RecalcTrigger,Trigger1Y)),NA())</f>
        <v>1.7352659795885073E-2</v>
      </c>
    </row>
    <row r="2988" spans="2:17" x14ac:dyDescent="0.2">
      <c r="B2988" s="39" t="s">
        <v>42</v>
      </c>
      <c r="D2988" s="42">
        <f>_xll.qlCalendarAdvance(Calendar,$D2987,B2988,"f",FALSE)</f>
        <v>60357</v>
      </c>
      <c r="E2988" s="172">
        <f>_xll.qlInterestRateIndexValueDate(IndexON,D2988)</f>
        <v>60357</v>
      </c>
      <c r="F2988" s="188">
        <f>IFERROR(_xll.qlIndexFixing(IndexON,D2988,TRUE,_xll.ohTrigger(RecalcTrigger,TriggerON)),NA())</f>
        <v>1.6524701106804818E-2</v>
      </c>
      <c r="H2988" s="42">
        <f>_xll.qlCalendarAdvance(Calendar,$H2987,B2988,"f",FALSE)</f>
        <v>60357</v>
      </c>
      <c r="I2988" s="172">
        <f>_xll.qlInterestRateIndexValueDate(Index1M,$H2988)</f>
        <v>60357</v>
      </c>
      <c r="J2988" s="177">
        <f>IFERROR(_xll.qlIndexFixing(Index1M,$H2988,TRUE,_xll.ohTrigger(RecalcTrigger,Trigger1M)),NA())</f>
        <v>1.6841035220787726E-2</v>
      </c>
      <c r="K2988" s="44">
        <f>IFERROR(_xll.qlIndexFixing(Index3M,H2988,TRUE,_xll.ohTrigger(RecalcTrigger,Trigger3M)),NA())</f>
        <v>1.7286585366144441E-2</v>
      </c>
      <c r="L2988" s="44">
        <f>IFERROR(_xll.qlIndexFixing(Index6M,$H2988,TRUE,_xll.ohTrigger(RecalcTrigger,Trigger6M)),NA())</f>
        <v>1.7448549846692564E-2</v>
      </c>
      <c r="M2988" s="178">
        <f>IFERROR(_xll.qlIndexFixing(Index1Y,$H2988,TRUE,_xll.ohTrigger(RecalcTrigger,Trigger1Y)),NA())</f>
        <v>1.7713973787699233E-2</v>
      </c>
      <c r="N2988" s="177">
        <f>IFERROR(_xll.qlIndexFixing(ONIndex1M,I2988,TRUE,_xll.ohTrigger(RecalcTrigger,Trigger1M)),NA())</f>
        <v>1.6812908642791502E-2</v>
      </c>
      <c r="O2988" s="44">
        <f>IFERROR(_xll.qlIndexFixing(ONIndex3M,I2988,TRUE,_xll.ohTrigger(RecalcTrigger,Trigger3M)),NA())</f>
        <v>1.7203703080458377E-2</v>
      </c>
      <c r="P2988" s="44">
        <f>IFERROR(_xll.qlIndexFixing(ONIndex6M,I2988,TRUE,_xll.ohTrigger(RecalcTrigger,Trigger6M)),NA())</f>
        <v>1.7275856369743936E-2</v>
      </c>
      <c r="Q2988" s="178">
        <f>IFERROR(_xll.qlIndexFixing(ONIndex1Y,I2988,TRUE,_xll.ohTrigger(RecalcTrigger,Trigger1Y)),NA())</f>
        <v>1.7361030616097617E-2</v>
      </c>
    </row>
    <row r="2989" spans="2:17" x14ac:dyDescent="0.2">
      <c r="B2989" s="39" t="s">
        <v>42</v>
      </c>
      <c r="D2989" s="42">
        <f>_xll.qlCalendarAdvance(Calendar,$D2988,B2989,"f",FALSE)</f>
        <v>60364</v>
      </c>
      <c r="E2989" s="172">
        <f>_xll.qlInterestRateIndexValueDate(IndexON,D2989)</f>
        <v>60364</v>
      </c>
      <c r="F2989" s="188">
        <f>IFERROR(_xll.qlIndexFixing(IndexON,D2989,TRUE,_xll.ohTrigger(RecalcTrigger,TriggerON)),NA())</f>
        <v>1.6532056593880906E-2</v>
      </c>
      <c r="H2989" s="42">
        <f>_xll.qlCalendarAdvance(Calendar,$H2988,B2989,"f",FALSE)</f>
        <v>60364</v>
      </c>
      <c r="I2989" s="172">
        <f>_xll.qlInterestRateIndexValueDate(Index1M,$H2989)</f>
        <v>60364</v>
      </c>
      <c r="J2989" s="177">
        <f>IFERROR(_xll.qlIndexFixing(Index1M,$H2989,TRUE,_xll.ohTrigger(RecalcTrigger,Trigger1M)),NA())</f>
        <v>1.684921742754264E-2</v>
      </c>
      <c r="K2989" s="44">
        <f>IFERROR(_xll.qlIndexFixing(Index3M,H2989,TRUE,_xll.ohTrigger(RecalcTrigger,Trigger3M)),NA())</f>
        <v>1.7293845630883604E-2</v>
      </c>
      <c r="L2989" s="44">
        <f>IFERROR(_xll.qlIndexFixing(Index6M,$H2989,TRUE,_xll.ohTrigger(RecalcTrigger,Trigger6M)),NA())</f>
        <v>1.7456193302796158E-2</v>
      </c>
      <c r="M2989" s="178">
        <f>IFERROR(_xll.qlIndexFixing(Index1Y,$H2989,TRUE,_xll.ohTrigger(RecalcTrigger,Trigger1Y)),NA())</f>
        <v>1.7721764955643815E-2</v>
      </c>
      <c r="N2989" s="177">
        <f>IFERROR(_xll.qlIndexFixing(ONIndex1M,I2989,TRUE,_xll.ohTrigger(RecalcTrigger,Trigger1M)),NA())</f>
        <v>1.6821031462276315E-2</v>
      </c>
      <c r="O2989" s="44">
        <f>IFERROR(_xll.qlIndexFixing(ONIndex3M,I2989,TRUE,_xll.ohTrigger(RecalcTrigger,Trigger3M)),NA())</f>
        <v>1.7210806775704857E-2</v>
      </c>
      <c r="P2989" s="44">
        <f>IFERROR(_xll.qlIndexFixing(ONIndex6M,I2989,TRUE,_xll.ohTrigger(RecalcTrigger,Trigger6M)),NA())</f>
        <v>1.7283167490059759E-2</v>
      </c>
      <c r="Q2989" s="178">
        <f>IFERROR(_xll.qlIndexFixing(ONIndex1Y,I2989,TRUE,_xll.ohTrigger(RecalcTrigger,Trigger1Y)),NA())</f>
        <v>1.7368377773480104E-2</v>
      </c>
    </row>
    <row r="2990" spans="2:17" x14ac:dyDescent="0.2">
      <c r="B2990" s="39" t="s">
        <v>42</v>
      </c>
      <c r="D2990" s="42">
        <f>_xll.qlCalendarAdvance(Calendar,$D2989,B2990,"f",FALSE)</f>
        <v>60371</v>
      </c>
      <c r="E2990" s="172">
        <f>_xll.qlInterestRateIndexValueDate(IndexON,D2990)</f>
        <v>60371</v>
      </c>
      <c r="F2990" s="188">
        <f>IFERROR(_xll.qlIndexFixing(IndexON,D2990,TRUE,_xll.ohTrigger(RecalcTrigger,TriggerON)),NA())</f>
        <v>1.6539432632105555E-2</v>
      </c>
      <c r="H2990" s="42">
        <f>_xll.qlCalendarAdvance(Calendar,$H2989,B2990,"f",FALSE)</f>
        <v>60371</v>
      </c>
      <c r="I2990" s="172">
        <f>_xll.qlInterestRateIndexValueDate(Index1M,$H2990)</f>
        <v>60371</v>
      </c>
      <c r="J2990" s="177">
        <f>IFERROR(_xll.qlIndexFixing(Index1M,$H2990,TRUE,_xll.ohTrigger(RecalcTrigger,Trigger1M)),NA())</f>
        <v>1.6857423061219401E-2</v>
      </c>
      <c r="K2990" s="44">
        <f>IFERROR(_xll.qlIndexFixing(Index3M,H2990,TRUE,_xll.ohTrigger(RecalcTrigger,Trigger3M)),NA())</f>
        <v>1.7301125552913677E-2</v>
      </c>
      <c r="L2990" s="44">
        <f>IFERROR(_xll.qlIndexFixing(Index6M,$H2990,TRUE,_xll.ohTrigger(RecalcTrigger,Trigger6M)),NA())</f>
        <v>1.7463856293638492E-2</v>
      </c>
      <c r="M2990" s="178">
        <f>IFERROR(_xll.qlIndexFixing(Index1Y,$H2990,TRUE,_xll.ohTrigger(RecalcTrigger,Trigger1Y)),NA())</f>
        <v>1.7729558705210202E-2</v>
      </c>
      <c r="N2990" s="177">
        <f>IFERROR(_xll.qlIndexFixing(ONIndex1M,I2990,TRUE,_xll.ohTrigger(RecalcTrigger,Trigger1M)),NA())</f>
        <v>1.6829177671960904E-2</v>
      </c>
      <c r="O2990" s="44">
        <f>IFERROR(_xll.qlIndexFixing(ONIndex3M,I2990,TRUE,_xll.ohTrigger(RecalcTrigger,Trigger3M)),NA())</f>
        <v>1.7217930031957485E-2</v>
      </c>
      <c r="P2990" s="44">
        <f>IFERROR(_xll.qlIndexFixing(ONIndex6M,I2990,TRUE,_xll.ohTrigger(RecalcTrigger,Trigger6M)),NA())</f>
        <v>1.7290499113382651E-2</v>
      </c>
      <c r="Q2990" s="178">
        <f>IFERROR(_xll.qlIndexFixing(ONIndex1Y,I2990,TRUE,_xll.ohTrigger(RecalcTrigger,Trigger1Y)),NA())</f>
        <v>1.7375746107931578E-2</v>
      </c>
    </row>
    <row r="2991" spans="2:17" x14ac:dyDescent="0.2">
      <c r="B2991" s="39" t="s">
        <v>42</v>
      </c>
      <c r="D2991" s="42">
        <f>_xll.qlCalendarAdvance(Calendar,$D2990,B2991,"f",FALSE)</f>
        <v>60378</v>
      </c>
      <c r="E2991" s="172">
        <f>_xll.qlInterestRateIndexValueDate(IndexON,D2991)</f>
        <v>60378</v>
      </c>
      <c r="F2991" s="188">
        <f>IFERROR(_xll.qlIndexFixing(IndexON,D2991,TRUE,_xll.ohTrigger(RecalcTrigger,TriggerON)),NA())</f>
        <v>1.6546829221640857E-2</v>
      </c>
      <c r="H2991" s="42">
        <f>_xll.qlCalendarAdvance(Calendar,$H2990,B2991,"f",FALSE)</f>
        <v>60378</v>
      </c>
      <c r="I2991" s="172">
        <f>_xll.qlInterestRateIndexValueDate(Index1M,$H2991)</f>
        <v>60378</v>
      </c>
      <c r="J2991" s="177">
        <f>IFERROR(_xll.qlIndexFixing(Index1M,$H2991,TRUE,_xll.ohTrigger(RecalcTrigger,Trigger1M)),NA())</f>
        <v>1.6865652121877444E-2</v>
      </c>
      <c r="K2991" s="44">
        <f>IFERROR(_xll.qlIndexFixing(Index3M,H2991,TRUE,_xll.ohTrigger(RecalcTrigger,Trigger3M)),NA())</f>
        <v>1.7308425132340644E-2</v>
      </c>
      <c r="L2991" s="44">
        <f>IFERROR(_xll.qlIndexFixing(Index6M,$H2991,TRUE,_xll.ohTrigger(RecalcTrigger,Trigger6M)),NA())</f>
        <v>1.7471537449314654E-2</v>
      </c>
      <c r="M2991" s="178">
        <f>IFERROR(_xll.qlIndexFixing(Index1Y,$H2991,TRUE,_xll.ohTrigger(RecalcTrigger,Trigger1Y)),NA())</f>
        <v>1.7737354327912236E-2</v>
      </c>
      <c r="N2991" s="177">
        <f>IFERROR(_xll.qlIndexFixing(ONIndex1M,I2991,TRUE,_xll.ohTrigger(RecalcTrigger,Trigger1M)),NA())</f>
        <v>1.6837347272007364E-2</v>
      </c>
      <c r="O2991" s="44">
        <f>IFERROR(_xll.qlIndexFixing(ONIndex3M,I2991,TRUE,_xll.ohTrigger(RecalcTrigger,Trigger3M)),NA())</f>
        <v>1.7225072848892076E-2</v>
      </c>
      <c r="P2991" s="44">
        <f>IFERROR(_xll.qlIndexFixing(ONIndex6M,I2991,TRUE,_xll.ohTrigger(RecalcTrigger,Trigger6M)),NA())</f>
        <v>1.7297851239631568E-2</v>
      </c>
      <c r="Q2991" s="178">
        <f>IFERROR(_xll.qlIndexFixing(ONIndex1Y,I2991,TRUE,_xll.ohTrigger(RecalcTrigger,Trigger1Y)),NA())</f>
        <v>1.7383135619370993E-2</v>
      </c>
    </row>
    <row r="2992" spans="2:17" x14ac:dyDescent="0.2">
      <c r="B2992" s="39" t="s">
        <v>42</v>
      </c>
      <c r="D2992" s="42">
        <f>_xll.qlCalendarAdvance(Calendar,$D2991,B2992,"f",FALSE)</f>
        <v>60385</v>
      </c>
      <c r="E2992" s="172">
        <f>_xll.qlInterestRateIndexValueDate(IndexON,D2992)</f>
        <v>60385</v>
      </c>
      <c r="F2992" s="188">
        <f>IFERROR(_xll.qlIndexFixing(IndexON,D2992,TRUE,_xll.ohTrigger(RecalcTrigger,TriggerON)),NA())</f>
        <v>1.6554246362243674E-2</v>
      </c>
      <c r="H2992" s="42">
        <f>_xll.qlCalendarAdvance(Calendar,$H2991,B2992,"f",FALSE)</f>
        <v>60385</v>
      </c>
      <c r="I2992" s="172">
        <f>_xll.qlInterestRateIndexValueDate(Index1M,$H2992)</f>
        <v>60385</v>
      </c>
      <c r="J2992" s="177">
        <f>IFERROR(_xll.qlIndexFixing(Index1M,$H2992,TRUE,_xll.ohTrigger(RecalcTrigger,Trigger1M)),NA())</f>
        <v>1.6873904609554589E-2</v>
      </c>
      <c r="K2992" s="44">
        <f>IFERROR(_xll.qlIndexFixing(Index3M,H2992,TRUE,_xll.ohTrigger(RecalcTrigger,Trigger3M)),NA())</f>
        <v>1.731574436927049E-2</v>
      </c>
      <c r="L2992" s="44">
        <f>IFERROR(_xll.qlIndexFixing(Index6M,$H2992,TRUE,_xll.ohTrigger(RecalcTrigger,Trigger6M)),NA())</f>
        <v>1.7479235399230613E-2</v>
      </c>
      <c r="M2992" s="178">
        <f>IFERROR(_xll.qlIndexFixing(Index1Y,$H2992,TRUE,_xll.ohTrigger(RecalcTrigger,Trigger1Y)),NA())</f>
        <v>1.7745151115241775E-2</v>
      </c>
      <c r="N2992" s="177">
        <f>IFERROR(_xll.qlIndexFixing(ONIndex1M,I2992,TRUE,_xll.ohTrigger(RecalcTrigger,Trigger1M)),NA())</f>
        <v>1.6845540262172554E-2</v>
      </c>
      <c r="O2992" s="44">
        <f>IFERROR(_xll.qlIndexFixing(ONIndex3M,I2992,TRUE,_xll.ohTrigger(RecalcTrigger,Trigger3M)),NA())</f>
        <v>1.7232235226832815E-2</v>
      </c>
      <c r="P2992" s="44">
        <f>IFERROR(_xll.qlIndexFixing(ONIndex6M,I2992,TRUE,_xll.ohTrigger(RecalcTrigger,Trigger6M)),NA())</f>
        <v>1.7305223868806507E-2</v>
      </c>
      <c r="Q2992" s="178">
        <f>IFERROR(_xll.qlIndexFixing(ONIndex1Y,I2992,TRUE,_xll.ohTrigger(RecalcTrigger,Trigger1Y)),NA())</f>
        <v>1.7390546307798349E-2</v>
      </c>
    </row>
    <row r="2993" spans="2:17" x14ac:dyDescent="0.2">
      <c r="B2993" s="39" t="s">
        <v>42</v>
      </c>
      <c r="D2993" s="42">
        <f>_xll.qlCalendarAdvance(Calendar,$D2992,B2993,"f",FALSE)</f>
        <v>60392</v>
      </c>
      <c r="E2993" s="172">
        <f>_xll.qlInterestRateIndexValueDate(IndexON,D2993)</f>
        <v>60392</v>
      </c>
      <c r="F2993" s="188">
        <f>IFERROR(_xll.qlIndexFixing(IndexON,D2993,TRUE,_xll.ohTrigger(RecalcTrigger,TriggerON)),NA())</f>
        <v>1.6561684054076098E-2</v>
      </c>
      <c r="H2993" s="42">
        <f>_xll.qlCalendarAdvance(Calendar,$H2992,B2993,"f",FALSE)</f>
        <v>60392</v>
      </c>
      <c r="I2993" s="172">
        <f>_xll.qlInterestRateIndexValueDate(Index1M,$H2993)</f>
        <v>60392</v>
      </c>
      <c r="J2993" s="177">
        <f>IFERROR(_xll.qlIndexFixing(Index1M,$H2993,TRUE,_xll.ohTrigger(RecalcTrigger,Trigger1M)),NA())</f>
        <v>1.688316404733254E-2</v>
      </c>
      <c r="K2993" s="44">
        <f>IFERROR(_xll.qlIndexFixing(Index3M,H2993,TRUE,_xll.ohTrigger(RecalcTrigger,Trigger3M)),NA())</f>
        <v>1.732402180174298E-2</v>
      </c>
      <c r="L2993" s="44">
        <f>IFERROR(_xll.qlIndexFixing(Index6M,$H2993,TRUE,_xll.ohTrigger(RecalcTrigger,Trigger6M)),NA())</f>
        <v>1.7487923394258264E-2</v>
      </c>
      <c r="M2993" s="178">
        <f>IFERROR(_xll.qlIndexFixing(Index1Y,$H2993,TRUE,_xll.ohTrigger(RecalcTrigger,Trigger1Y)),NA())</f>
        <v>1.7752948358669141E-2</v>
      </c>
      <c r="N2993" s="177">
        <f>IFERROR(_xll.qlIndexFixing(ONIndex1M,I2993,TRUE,_xll.ohTrigger(RecalcTrigger,Trigger1M)),NA())</f>
        <v>1.685375664278066E-2</v>
      </c>
      <c r="O2993" s="44">
        <f>IFERROR(_xll.qlIndexFixing(ONIndex3M,I2993,TRUE,_xll.ohTrigger(RecalcTrigger,Trigger3M)),NA())</f>
        <v>1.7239417165779702E-2</v>
      </c>
      <c r="P2993" s="44">
        <f>IFERROR(_xll.qlIndexFixing(ONIndex6M,I2993,TRUE,_xll.ohTrigger(RecalcTrigger,Trigger6M)),NA())</f>
        <v>1.7312617000988517E-2</v>
      </c>
      <c r="Q2993" s="178">
        <f>IFERROR(_xll.qlIndexFixing(ONIndex1Y,I2993,TRUE,_xll.ohTrigger(RecalcTrigger,Trigger1Y)),NA())</f>
        <v>1.7397978173294693E-2</v>
      </c>
    </row>
    <row r="2994" spans="2:17" x14ac:dyDescent="0.2">
      <c r="B2994" s="39" t="s">
        <v>42</v>
      </c>
      <c r="D2994" s="42">
        <f>_xll.qlCalendarAdvance(Calendar,$D2993,B2994,"f",FALSE)</f>
        <v>60399</v>
      </c>
      <c r="E2994" s="172">
        <f>_xll.qlInterestRateIndexValueDate(IndexON,D2994)</f>
        <v>60399</v>
      </c>
      <c r="F2994" s="188">
        <f>IFERROR(_xll.qlIndexFixing(IndexON,D2994,TRUE,_xll.ohTrigger(RecalcTrigger,TriggerON)),NA())</f>
        <v>1.6569142297138129E-2</v>
      </c>
      <c r="H2994" s="42">
        <f>_xll.qlCalendarAdvance(Calendar,$H2993,B2994,"f",FALSE)</f>
        <v>60399</v>
      </c>
      <c r="I2994" s="172">
        <f>_xll.qlInterestRateIndexValueDate(Index1M,$H2994)</f>
        <v>60399</v>
      </c>
      <c r="J2994" s="177">
        <f>IFERROR(_xll.qlIndexFixing(Index1M,$H2994,TRUE,_xll.ohTrigger(RecalcTrigger,Trigger1M)),NA())</f>
        <v>1.6891465446367639E-2</v>
      </c>
      <c r="K2994" s="44">
        <f>IFERROR(_xll.qlIndexFixing(Index3M,H2994,TRUE,_xll.ohTrigger(RecalcTrigger,Trigger3M)),NA())</f>
        <v>1.7331382106783491E-2</v>
      </c>
      <c r="L2994" s="44">
        <f>IFERROR(_xll.qlIndexFixing(Index6M,$H2994,TRUE,_xll.ohTrigger(RecalcTrigger,Trigger6M)),NA())</f>
        <v>1.7495651718842948E-2</v>
      </c>
      <c r="M2994" s="178">
        <f>IFERROR(_xll.qlIndexFixing(Index1Y,$H2994,TRUE,_xll.ohTrigger(RecalcTrigger,Trigger1Y)),NA())</f>
        <v>1.7760745349643337E-2</v>
      </c>
      <c r="N2994" s="177">
        <f>IFERROR(_xll.qlIndexFixing(ONIndex1M,I2994,TRUE,_xll.ohTrigger(RecalcTrigger,Trigger1M)),NA())</f>
        <v>1.6861996413750635E-2</v>
      </c>
      <c r="O2994" s="44">
        <f>IFERROR(_xll.qlIndexFixing(ONIndex3M,I2994,TRUE,_xll.ohTrigger(RecalcTrigger,Trigger3M)),NA())</f>
        <v>1.7246618665408553E-2</v>
      </c>
      <c r="P2994" s="44">
        <f>IFERROR(_xll.qlIndexFixing(ONIndex6M,I2994,TRUE,_xll.ohTrigger(RecalcTrigger,Trigger6M)),NA())</f>
        <v>1.7320030636015504E-2</v>
      </c>
      <c r="Q2994" s="178">
        <f>IFERROR(_xll.qlIndexFixing(ONIndex1Y,I2994,TRUE,_xll.ohTrigger(RecalcTrigger,Trigger1Y)),NA())</f>
        <v>1.740543121594107E-2</v>
      </c>
    </row>
    <row r="2995" spans="2:17" x14ac:dyDescent="0.2">
      <c r="B2995" s="39" t="s">
        <v>42</v>
      </c>
      <c r="D2995" s="42">
        <f>_xll.qlCalendarAdvance(Calendar,$D2994,B2995,"f",FALSE)</f>
        <v>60406</v>
      </c>
      <c r="E2995" s="172">
        <f>_xll.qlInterestRateIndexValueDate(IndexON,D2995)</f>
        <v>60406</v>
      </c>
      <c r="F2995" s="188">
        <f>IFERROR(_xll.qlIndexFixing(IndexON,D2995,TRUE,_xll.ohTrigger(RecalcTrigger,TriggerON)),NA())</f>
        <v>1.6576621091267674E-2</v>
      </c>
      <c r="H2995" s="42">
        <f>_xll.qlCalendarAdvance(Calendar,$H2994,B2995,"f",FALSE)</f>
        <v>60406</v>
      </c>
      <c r="I2995" s="172">
        <f>_xll.qlInterestRateIndexValueDate(Index1M,$H2995)</f>
        <v>60406</v>
      </c>
      <c r="J2995" s="177">
        <f>IFERROR(_xll.qlIndexFixing(Index1M,$H2995,TRUE,_xll.ohTrigger(RecalcTrigger,Trigger1M)),NA())</f>
        <v>1.6899790273840674E-2</v>
      </c>
      <c r="K2995" s="44">
        <f>IFERROR(_xll.qlIndexFixing(Index3M,H2995,TRUE,_xll.ohTrigger(RecalcTrigger,Trigger3M)),NA())</f>
        <v>1.733876207073758E-2</v>
      </c>
      <c r="L2995" s="44">
        <f>IFERROR(_xll.qlIndexFixing(Index6M,$H2995,TRUE,_xll.ohTrigger(RecalcTrigger,Trigger6M)),NA())</f>
        <v>1.7503392575406569E-2</v>
      </c>
      <c r="M2995" s="178">
        <f>IFERROR(_xll.qlIndexFixing(Index1Y,$H2995,TRUE,_xll.ohTrigger(RecalcTrigger,Trigger1Y)),NA())</f>
        <v>1.7768541379590941E-2</v>
      </c>
      <c r="N2995" s="177">
        <f>IFERROR(_xll.qlIndexFixing(ONIndex1M,I2995,TRUE,_xll.ohTrigger(RecalcTrigger,Trigger1M)),NA())</f>
        <v>1.6870259574920388E-2</v>
      </c>
      <c r="O2995" s="44">
        <f>IFERROR(_xll.qlIndexFixing(ONIndex3M,I2995,TRUE,_xll.ohTrigger(RecalcTrigger,Trigger3M)),NA())</f>
        <v>1.7253839726043552E-2</v>
      </c>
      <c r="P2995" s="44">
        <f>IFERROR(_xll.qlIndexFixing(ONIndex6M,I2995,TRUE,_xll.ohTrigger(RecalcTrigger,Trigger6M)),NA())</f>
        <v>1.7327464773968515E-2</v>
      </c>
      <c r="Q2995" s="178">
        <f>IFERROR(_xll.qlIndexFixing(ONIndex1Y,I2995,TRUE,_xll.ohTrigger(RecalcTrigger,Trigger1Y)),NA())</f>
        <v>1.7412905435494341E-2</v>
      </c>
    </row>
    <row r="2996" spans="2:17" x14ac:dyDescent="0.2">
      <c r="B2996" s="39" t="s">
        <v>42</v>
      </c>
      <c r="D2996" s="42">
        <f>_xll.qlCalendarAdvance(Calendar,$D2995,B2996,"f",FALSE)</f>
        <v>60413</v>
      </c>
      <c r="E2996" s="172">
        <f>_xll.qlInterestRateIndexValueDate(IndexON,D2996)</f>
        <v>60413</v>
      </c>
      <c r="F2996" s="188">
        <f>IFERROR(_xll.qlIndexFixing(IndexON,D2996,TRUE,_xll.ohTrigger(RecalcTrigger,TriggerON)),NA())</f>
        <v>1.6584120436707872E-2</v>
      </c>
      <c r="H2996" s="42">
        <f>_xll.qlCalendarAdvance(Calendar,$H2995,B2996,"f",FALSE)</f>
        <v>60413</v>
      </c>
      <c r="I2996" s="172">
        <f>_xll.qlInterestRateIndexValueDate(Index1M,$H2996)</f>
        <v>60413</v>
      </c>
      <c r="J2996" s="177">
        <f>IFERROR(_xll.qlIndexFixing(Index1M,$H2996,TRUE,_xll.ohTrigger(RecalcTrigger,Trigger1M)),NA())</f>
        <v>1.6908138529803933E-2</v>
      </c>
      <c r="K2996" s="44">
        <f>IFERROR(_xll.qlIndexFixing(Index3M,H2996,TRUE,_xll.ohTrigger(RecalcTrigger,Trigger3M)),NA())</f>
        <v>1.7346161693715365E-2</v>
      </c>
      <c r="L2996" s="44">
        <f>IFERROR(_xll.qlIndexFixing(Index6M,$H2996,TRUE,_xll.ohTrigger(RecalcTrigger,Trigger6M)),NA())</f>
        <v>1.7511144600657311E-2</v>
      </c>
      <c r="M2996" s="178">
        <f>IFERROR(_xll.qlIndexFixing(Index1Y,$H2996,TRUE,_xll.ohTrigger(RecalcTrigger,Trigger1Y)),NA())</f>
        <v>1.7776335739917437E-2</v>
      </c>
      <c r="N2996" s="177">
        <f>IFERROR(_xll.qlIndexFixing(ONIndex1M,I2996,TRUE,_xll.ohTrigger(RecalcTrigger,Trigger1M)),NA())</f>
        <v>1.6878546126289917E-2</v>
      </c>
      <c r="O2996" s="44">
        <f>IFERROR(_xll.qlIndexFixing(ONIndex3M,I2996,TRUE,_xll.ohTrigger(RecalcTrigger,Trigger3M)),NA())</f>
        <v>1.7261080347603652E-2</v>
      </c>
      <c r="P2996" s="44">
        <f>IFERROR(_xll.qlIndexFixing(ONIndex6M,I2996,TRUE,_xll.ohTrigger(RecalcTrigger,Trigger6M)),NA())</f>
        <v>1.7334919414847549E-2</v>
      </c>
      <c r="Q2996" s="178">
        <f>IFERROR(_xll.qlIndexFixing(ONIndex1Y,I2996,TRUE,_xll.ohTrigger(RecalcTrigger,Trigger1Y)),NA())</f>
        <v>1.7420400832035554E-2</v>
      </c>
    </row>
    <row r="2997" spans="2:17" x14ac:dyDescent="0.2">
      <c r="B2997" s="39" t="s">
        <v>42</v>
      </c>
      <c r="D2997" s="42">
        <f>_xll.qlCalendarAdvance(Calendar,$D2996,B2997,"f",FALSE)</f>
        <v>60420</v>
      </c>
      <c r="E2997" s="172">
        <f>_xll.qlInterestRateIndexValueDate(IndexON,D2997)</f>
        <v>60420</v>
      </c>
      <c r="F2997" s="188">
        <f>IFERROR(_xll.qlIndexFixing(IndexON,D2997,TRUE,_xll.ohTrigger(RecalcTrigger,TriggerON)),NA())</f>
        <v>1.6591640333377677E-2</v>
      </c>
      <c r="H2997" s="42">
        <f>_xll.qlCalendarAdvance(Calendar,$H2996,B2997,"f",FALSE)</f>
        <v>60420</v>
      </c>
      <c r="I2997" s="172">
        <f>_xll.qlInterestRateIndexValueDate(Index1M,$H2997)</f>
        <v>60420</v>
      </c>
      <c r="J2997" s="177">
        <f>IFERROR(_xll.qlIndexFixing(Index1M,$H2997,TRUE,_xll.ohTrigger(RecalcTrigger,Trigger1M)),NA())</f>
        <v>1.6915518454977446E-2</v>
      </c>
      <c r="K2997" s="44">
        <f>IFERROR(_xll.qlIndexFixing(Index3M,H2997,TRUE,_xll.ohTrigger(RecalcTrigger,Trigger3M)),NA())</f>
        <v>1.7353580975824321E-2</v>
      </c>
      <c r="L2997" s="44">
        <f>IFERROR(_xll.qlIndexFixing(Index6M,$H2997,TRUE,_xll.ohTrigger(RecalcTrigger,Trigger6M)),NA())</f>
        <v>1.751792909026215E-2</v>
      </c>
      <c r="M2997" s="178">
        <f>IFERROR(_xll.qlIndexFixing(Index1Y,$H2997,TRUE,_xll.ohTrigger(RecalcTrigger,Trigger1Y)),NA())</f>
        <v>1.7784127722006549E-2</v>
      </c>
      <c r="N2997" s="177">
        <f>IFERROR(_xll.qlIndexFixing(ONIndex1M,I2997,TRUE,_xll.ohTrigger(RecalcTrigger,Trigger1M)),NA())</f>
        <v>1.6886856068102363E-2</v>
      </c>
      <c r="O2997" s="44">
        <f>IFERROR(_xll.qlIndexFixing(ONIndex3M,I2997,TRUE,_xll.ohTrigger(RecalcTrigger,Trigger3M)),NA())</f>
        <v>1.7268340530088855E-2</v>
      </c>
      <c r="P2997" s="44">
        <f>IFERROR(_xll.qlIndexFixing(ONIndex6M,I2997,TRUE,_xll.ohTrigger(RecalcTrigger,Trigger6M)),NA())</f>
        <v>1.73423945588147E-2</v>
      </c>
      <c r="Q2997" s="178">
        <f>IFERROR(_xll.qlIndexFixing(ONIndex1Y,I2997,TRUE,_xll.ohTrigger(RecalcTrigger,Trigger1Y)),NA())</f>
        <v>1.74279174057268E-2</v>
      </c>
    </row>
    <row r="2998" spans="2:17" x14ac:dyDescent="0.2">
      <c r="B2998" s="39" t="s">
        <v>42</v>
      </c>
      <c r="D2998" s="42">
        <f>_xll.qlCalendarAdvance(Calendar,$D2997,B2998,"f",FALSE)</f>
        <v>60427</v>
      </c>
      <c r="E2998" s="172">
        <f>_xll.qlInterestRateIndexValueDate(IndexON,D2998)</f>
        <v>60427</v>
      </c>
      <c r="F2998" s="188">
        <f>IFERROR(_xll.qlIndexFixing(IndexON,D2998,TRUE,_xll.ohTrigger(RecalcTrigger,TriggerON)),NA())</f>
        <v>1.6599180781196043E-2</v>
      </c>
      <c r="H2998" s="42">
        <f>_xll.qlCalendarAdvance(Calendar,$H2997,B2998,"f",FALSE)</f>
        <v>60427</v>
      </c>
      <c r="I2998" s="172">
        <f>_xll.qlInterestRateIndexValueDate(Index1M,$H2998)</f>
        <v>60427</v>
      </c>
      <c r="J2998" s="177">
        <f>IFERROR(_xll.qlIndexFixing(Index1M,$H2998,TRUE,_xll.ohTrigger(RecalcTrigger,Trigger1M)),NA())</f>
        <v>1.6923911505803895E-2</v>
      </c>
      <c r="K2998" s="44">
        <f>IFERROR(_xll.qlIndexFixing(Index3M,H2998,TRUE,_xll.ohTrigger(RecalcTrigger,Trigger3M)),NA())</f>
        <v>1.7361019917176326E-2</v>
      </c>
      <c r="L2998" s="44">
        <f>IFERROR(_xll.qlIndexFixing(Index6M,$H2998,TRUE,_xll.ohTrigger(RecalcTrigger,Trigger6M)),NA())</f>
        <v>1.7525699022034269E-2</v>
      </c>
      <c r="M2998" s="178">
        <f>IFERROR(_xll.qlIndexFixing(Index1Y,$H2998,TRUE,_xll.ohTrigger(RecalcTrigger,Trigger1Y)),NA())</f>
        <v>1.7791916617219572E-2</v>
      </c>
      <c r="N2998" s="177">
        <f>IFERROR(_xll.qlIndexFixing(ONIndex1M,I2998,TRUE,_xll.ohTrigger(RecalcTrigger,Trigger1M)),NA())</f>
        <v>1.6895189400195632E-2</v>
      </c>
      <c r="O2998" s="44">
        <f>IFERROR(_xll.qlIndexFixing(ONIndex3M,I2998,TRUE,_xll.ohTrigger(RecalcTrigger,Trigger3M)),NA())</f>
        <v>1.7275620273499159E-2</v>
      </c>
      <c r="P2998" s="44">
        <f>IFERROR(_xll.qlIndexFixing(ONIndex6M,I2998,TRUE,_xll.ohTrigger(RecalcTrigger,Trigger6M)),NA())</f>
        <v>1.7349890205707874E-2</v>
      </c>
      <c r="Q2998" s="178">
        <f>IFERROR(_xll.qlIndexFixing(ONIndex1Y,I2998,TRUE,_xll.ohTrigger(RecalcTrigger,Trigger1Y)),NA())</f>
        <v>1.7435455156405988E-2</v>
      </c>
    </row>
    <row r="2999" spans="2:17" x14ac:dyDescent="0.2">
      <c r="B2999" s="39" t="s">
        <v>42</v>
      </c>
      <c r="D2999" s="42">
        <f>_xll.qlCalendarAdvance(Calendar,$D2998,B2999,"f",FALSE)</f>
        <v>60434</v>
      </c>
      <c r="E2999" s="172">
        <f>_xll.qlInterestRateIndexValueDate(IndexON,D2999)</f>
        <v>60434</v>
      </c>
      <c r="F2999" s="188">
        <f>IFERROR(_xll.qlIndexFixing(IndexON,D2999,TRUE,_xll.ohTrigger(RecalcTrigger,TriggerON)),NA())</f>
        <v>1.6606741780081924E-2</v>
      </c>
      <c r="H2999" s="42">
        <f>_xll.qlCalendarAdvance(Calendar,$H2998,B2999,"f",FALSE)</f>
        <v>60434</v>
      </c>
      <c r="I2999" s="172">
        <f>_xll.qlInterestRateIndexValueDate(Index1M,$H2999)</f>
        <v>60434</v>
      </c>
      <c r="J2999" s="177">
        <f>IFERROR(_xll.qlIndexFixing(Index1M,$H2999,TRUE,_xll.ohTrigger(RecalcTrigger,Trigger1M)),NA())</f>
        <v>1.6932327983987139E-2</v>
      </c>
      <c r="K2999" s="44">
        <f>IFERROR(_xll.qlIndexFixing(Index3M,H2999,TRUE,_xll.ohTrigger(RecalcTrigger,Trigger3M)),NA())</f>
        <v>1.7368478517878854E-2</v>
      </c>
      <c r="L2999" s="44">
        <f>IFERROR(_xll.qlIndexFixing(Index6M,$H2999,TRUE,_xll.ohTrigger(RecalcTrigger,Trigger6M)),NA())</f>
        <v>1.7533476153320675E-2</v>
      </c>
      <c r="M2999" s="178">
        <f>IFERROR(_xll.qlIndexFixing(Index1Y,$H2999,TRUE,_xll.ohTrigger(RecalcTrigger,Trigger1Y)),NA())</f>
        <v>1.7799701716897376E-2</v>
      </c>
      <c r="N2999" s="177">
        <f>IFERROR(_xll.qlIndexFixing(ONIndex1M,I2999,TRUE,_xll.ohTrigger(RecalcTrigger,Trigger1M)),NA())</f>
        <v>1.6903546122569724E-2</v>
      </c>
      <c r="O2999" s="44">
        <f>IFERROR(_xll.qlIndexFixing(ONIndex3M,I2999,TRUE,_xll.ohTrigger(RecalcTrigger,Trigger3M)),NA())</f>
        <v>1.7282919577672473E-2</v>
      </c>
      <c r="P2999" s="44">
        <f>IFERROR(_xll.qlIndexFixing(ONIndex6M,I2999,TRUE,_xll.ohTrigger(RecalcTrigger,Trigger6M)),NA())</f>
        <v>1.7357406355364979E-2</v>
      </c>
      <c r="Q2999" s="178">
        <f>IFERROR(_xll.qlIndexFixing(ONIndex1Y,I2999,TRUE,_xll.ohTrigger(RecalcTrigger,Trigger1Y)),NA())</f>
        <v>1.7443014084073116E-2</v>
      </c>
    </row>
    <row r="3000" spans="2:17" x14ac:dyDescent="0.2">
      <c r="B3000" s="39" t="s">
        <v>42</v>
      </c>
      <c r="D3000" s="42">
        <f>_xll.qlCalendarAdvance(Calendar,$D2999,B3000,"f",FALSE)</f>
        <v>60441</v>
      </c>
      <c r="E3000" s="172">
        <f>_xll.qlInterestRateIndexValueDate(IndexON,D3000)</f>
        <v>60441</v>
      </c>
      <c r="F3000" s="188">
        <f>IFERROR(_xll.qlIndexFixing(IndexON,D3000,TRUE,_xll.ohTrigger(RecalcTrigger,TriggerON)),NA())</f>
        <v>1.6614323330278458E-2</v>
      </c>
      <c r="H3000" s="42">
        <f>_xll.qlCalendarAdvance(Calendar,$H2999,B3000,"f",FALSE)</f>
        <v>60441</v>
      </c>
      <c r="I3000" s="172">
        <f>_xll.qlInterestRateIndexValueDate(Index1M,$H3000)</f>
        <v>60441</v>
      </c>
      <c r="J3000" s="177">
        <f>IFERROR(_xll.qlIndexFixing(Index1M,$H3000,TRUE,_xll.ohTrigger(RecalcTrigger,Trigger1M)),NA())</f>
        <v>1.694076788958121E-2</v>
      </c>
      <c r="K3000" s="44">
        <f>IFERROR(_xll.qlIndexFixing(Index3M,H3000,TRUE,_xll.ohTrigger(RecalcTrigger,Trigger3M)),NA())</f>
        <v>1.7375956778044668E-2</v>
      </c>
      <c r="L3000" s="44">
        <f>IFERROR(_xll.qlIndexFixing(Index6M,$H3000,TRUE,_xll.ohTrigger(RecalcTrigger,Trigger6M)),NA())</f>
        <v>1.7541259113364807E-2</v>
      </c>
      <c r="M3000" s="178">
        <f>IFERROR(_xll.qlIndexFixing(Index1Y,$H3000,TRUE,_xll.ohTrigger(RecalcTrigger,Trigger1Y)),NA())</f>
        <v>1.780748231235818E-2</v>
      </c>
      <c r="N3000" s="177">
        <f>IFERROR(_xll.qlIndexFixing(ONIndex1M,I3000,TRUE,_xll.ohTrigger(RecalcTrigger,Trigger1M)),NA())</f>
        <v>1.6911926235143593E-2</v>
      </c>
      <c r="O3000" s="44">
        <f>IFERROR(_xll.qlIndexFixing(ONIndex3M,I3000,TRUE,_xll.ohTrigger(RecalcTrigger,Trigger3M)),NA())</f>
        <v>1.7290238442851935E-2</v>
      </c>
      <c r="P3000" s="44">
        <f>IFERROR(_xll.qlIndexFixing(ONIndex6M,I3000,TRUE,_xll.ohTrigger(RecalcTrigger,Trigger6M)),NA())</f>
        <v>1.7364943008191247E-2</v>
      </c>
      <c r="Q3000" s="178">
        <f>IFERROR(_xll.qlIndexFixing(ONIndex1Y,I3000,TRUE,_xll.ohTrigger(RecalcTrigger,Trigger1Y)),NA())</f>
        <v>1.7450594188971325E-2</v>
      </c>
    </row>
    <row r="3001" spans="2:17" x14ac:dyDescent="0.2">
      <c r="B3001" s="39" t="s">
        <v>42</v>
      </c>
      <c r="D3001" s="42">
        <f>_xll.qlCalendarAdvance(Calendar,$D3000,B3001,"f",FALSE)</f>
        <v>60448</v>
      </c>
      <c r="E3001" s="172">
        <f>_xll.qlInterestRateIndexValueDate(IndexON,D3001)</f>
        <v>60448</v>
      </c>
      <c r="F3001" s="188">
        <f>IFERROR(_xll.qlIndexFixing(IndexON,D3001,TRUE,_xll.ohTrigger(RecalcTrigger,TriggerON)),NA())</f>
        <v>1.6621925431785645E-2</v>
      </c>
      <c r="H3001" s="42">
        <f>_xll.qlCalendarAdvance(Calendar,$H3000,B3001,"f",FALSE)</f>
        <v>60448</v>
      </c>
      <c r="I3001" s="172">
        <f>_xll.qlInterestRateIndexValueDate(Index1M,$H3001)</f>
        <v>60448</v>
      </c>
      <c r="J3001" s="177">
        <f>IFERROR(_xll.qlIndexFixing(Index1M,$H3001,TRUE,_xll.ohTrigger(RecalcTrigger,Trigger1M)),NA())</f>
        <v>1.695023123876966E-2</v>
      </c>
      <c r="K3001" s="44">
        <f>IFERROR(_xll.qlIndexFixing(Index3M,H3001,TRUE,_xll.ohTrigger(RecalcTrigger,Trigger3M)),NA())</f>
        <v>1.7383454697783005E-2</v>
      </c>
      <c r="L3001" s="44">
        <f>IFERROR(_xll.qlIndexFixing(Index6M,$H3001,TRUE,_xll.ohTrigger(RecalcTrigger,Trigger6M)),NA())</f>
        <v>1.755002454056628E-2</v>
      </c>
      <c r="M3001" s="178">
        <f>IFERROR(_xll.qlIndexFixing(Index1Y,$H3001,TRUE,_xll.ohTrigger(RecalcTrigger,Trigger1Y)),NA())</f>
        <v>1.7815257694898889E-2</v>
      </c>
      <c r="N3001" s="177">
        <f>IFERROR(_xll.qlIndexFixing(ONIndex1M,I3001,TRUE,_xll.ohTrigger(RecalcTrigger,Trigger1M)),NA())</f>
        <v>1.6920329738160378E-2</v>
      </c>
      <c r="O3001" s="44">
        <f>IFERROR(_xll.qlIndexFixing(ONIndex3M,I3001,TRUE,_xll.ohTrigger(RecalcTrigger,Trigger3M)),NA())</f>
        <v>1.7297576868956499E-2</v>
      </c>
      <c r="P3001" s="44">
        <f>IFERROR(_xll.qlIndexFixing(ONIndex6M,I3001,TRUE,_xll.ohTrigger(RecalcTrigger,Trigger6M)),NA())</f>
        <v>1.7372500163862492E-2</v>
      </c>
      <c r="Q3001" s="178">
        <f>IFERROR(_xll.qlIndexFixing(ONIndex1Y,I3001,TRUE,_xll.ohTrigger(RecalcTrigger,Trigger1Y)),NA())</f>
        <v>1.7458195470857474E-2</v>
      </c>
    </row>
    <row r="3002" spans="2:17" x14ac:dyDescent="0.2">
      <c r="B3002" s="39" t="s">
        <v>42</v>
      </c>
      <c r="D3002" s="42">
        <f>_xll.qlCalendarAdvance(Calendar,$D3001,B3002,"f",FALSE)</f>
        <v>60455</v>
      </c>
      <c r="E3002" s="172">
        <f>_xll.qlInterestRateIndexValueDate(IndexON,D3002)</f>
        <v>60455</v>
      </c>
      <c r="F3002" s="188">
        <f>IFERROR(_xll.qlIndexFixing(IndexON,D3002,TRUE,_xll.ohTrigger(RecalcTrigger,TriggerON)),NA())</f>
        <v>1.6629548084198253E-2</v>
      </c>
      <c r="H3002" s="42">
        <f>_xll.qlCalendarAdvance(Calendar,$H3001,B3002,"f",FALSE)</f>
        <v>60455</v>
      </c>
      <c r="I3002" s="172">
        <f>_xll.qlInterestRateIndexValueDate(Index1M,$H3002)</f>
        <v>60455</v>
      </c>
      <c r="J3002" s="177">
        <f>IFERROR(_xll.qlIndexFixing(Index1M,$H3002,TRUE,_xll.ohTrigger(RecalcTrigger,Trigger1M)),NA())</f>
        <v>1.6958720066738316E-2</v>
      </c>
      <c r="K3002" s="44">
        <f>IFERROR(_xll.qlIndexFixing(Index3M,H3002,TRUE,_xll.ohTrigger(RecalcTrigger,Trigger3M)),NA())</f>
        <v>1.7390972003380308E-2</v>
      </c>
      <c r="L3002" s="44">
        <f>IFERROR(_xll.qlIndexFixing(Index6M,$H3002,TRUE,_xll.ohTrigger(RecalcTrigger,Trigger6M)),NA())</f>
        <v>1.7557814947651691E-2</v>
      </c>
      <c r="M3002" s="178">
        <f>IFERROR(_xll.qlIndexFixing(Index1Y,$H3002,TRUE,_xll.ohTrigger(RecalcTrigger,Trigger1Y)),NA())</f>
        <v>1.7823027155794868E-2</v>
      </c>
      <c r="N3002" s="177">
        <f>IFERROR(_xll.qlIndexFixing(ONIndex1M,I3002,TRUE,_xll.ohTrigger(RecalcTrigger,Trigger1M)),NA())</f>
        <v>1.6928756631457986E-2</v>
      </c>
      <c r="O3002" s="44">
        <f>IFERROR(_xll.qlIndexFixing(ONIndex3M,I3002,TRUE,_xll.ohTrigger(RecalcTrigger,Trigger3M)),NA())</f>
        <v>1.7304934855905119E-2</v>
      </c>
      <c r="P3002" s="44">
        <f>IFERROR(_xll.qlIndexFixing(ONIndex6M,I3002,TRUE,_xll.ohTrigger(RecalcTrigger,Trigger6M)),NA())</f>
        <v>1.7380077822540807E-2</v>
      </c>
      <c r="Q3002" s="178">
        <f>IFERROR(_xll.qlIndexFixing(ONIndex1Y,I3002,TRUE,_xll.ohTrigger(RecalcTrigger,Trigger1Y)),NA())</f>
        <v>1.7465817929731564E-2</v>
      </c>
    </row>
    <row r="3003" spans="2:17" x14ac:dyDescent="0.2">
      <c r="B3003" s="39" t="s">
        <v>42</v>
      </c>
      <c r="D3003" s="42">
        <f>_xll.qlCalendarAdvance(Calendar,$D3002,B3003,"f",FALSE)</f>
        <v>60462</v>
      </c>
      <c r="E3003" s="172">
        <f>_xll.qlInterestRateIndexValueDate(IndexON,D3003)</f>
        <v>60462</v>
      </c>
      <c r="F3003" s="188">
        <f>IFERROR(_xll.qlIndexFixing(IndexON,D3003,TRUE,_xll.ohTrigger(RecalcTrigger,TriggerON)),NA())</f>
        <v>1.6637191288083608E-2</v>
      </c>
      <c r="H3003" s="42">
        <f>_xll.qlCalendarAdvance(Calendar,$H3002,B3003,"f",FALSE)</f>
        <v>60462</v>
      </c>
      <c r="I3003" s="172">
        <f>_xll.qlInterestRateIndexValueDate(Index1M,$H3003)</f>
        <v>60462</v>
      </c>
      <c r="J3003" s="177">
        <f>IFERROR(_xll.qlIndexFixing(Index1M,$H3003,TRUE,_xll.ohTrigger(RecalcTrigger,Trigger1M)),NA())</f>
        <v>1.6967232323550137E-2</v>
      </c>
      <c r="K3003" s="44">
        <f>IFERROR(_xll.qlIndexFixing(Index3M,H3003,TRUE,_xll.ohTrigger(RecalcTrigger,Trigger3M)),NA())</f>
        <v>1.7398506731262267E-2</v>
      </c>
      <c r="L3003" s="44">
        <f>IFERROR(_xll.qlIndexFixing(Index6M,$H3003,TRUE,_xll.ohTrigger(RecalcTrigger,Trigger6M)),NA())</f>
        <v>1.7565606979796082E-2</v>
      </c>
      <c r="M3003" s="178">
        <f>IFERROR(_xll.qlIndexFixing(Index1Y,$H3003,TRUE,_xll.ohTrigger(RecalcTrigger,Trigger1Y)),NA())</f>
        <v>1.7830789986299944E-2</v>
      </c>
      <c r="N3003" s="177">
        <f>IFERROR(_xll.qlIndexFixing(ONIndex1M,I3003,TRUE,_xll.ohTrigger(RecalcTrigger,Trigger1M)),NA())</f>
        <v>1.6937206915036418E-2</v>
      </c>
      <c r="O3003" s="44">
        <f>IFERROR(_xll.qlIndexFixing(ONIndex3M,I3003,TRUE,_xll.ohTrigger(RecalcTrigger,Trigger3M)),NA())</f>
        <v>1.731231240377884E-2</v>
      </c>
      <c r="P3003" s="44">
        <f>IFERROR(_xll.qlIndexFixing(ONIndex6M,I3003,TRUE,_xll.ohTrigger(RecalcTrigger,Trigger6M)),NA())</f>
        <v>1.7387675984145146E-2</v>
      </c>
      <c r="Q3003" s="178">
        <f>IFERROR(_xll.qlIndexFixing(ONIndex1Y,I3003,TRUE,_xll.ohTrigger(RecalcTrigger,Trigger1Y)),NA())</f>
        <v>1.7473461565512549E-2</v>
      </c>
    </row>
    <row r="3004" spans="2:17" x14ac:dyDescent="0.2">
      <c r="B3004" s="39" t="s">
        <v>42</v>
      </c>
      <c r="D3004" s="42">
        <f>_xll.qlCalendarAdvance(Calendar,$D3003,B3004,"f",FALSE)</f>
        <v>60469</v>
      </c>
      <c r="E3004" s="172">
        <f>_xll.qlInterestRateIndexValueDate(IndexON,D3004)</f>
        <v>60469</v>
      </c>
      <c r="F3004" s="188">
        <f>IFERROR(_xll.qlIndexFixing(IndexON,D3004,TRUE,_xll.ohTrigger(RecalcTrigger,TriggerON)),NA())</f>
        <v>1.6644855043036477E-2</v>
      </c>
      <c r="H3004" s="42">
        <f>_xll.qlCalendarAdvance(Calendar,$H3003,B3004,"f",FALSE)</f>
        <v>60469</v>
      </c>
      <c r="I3004" s="172">
        <f>_xll.qlInterestRateIndexValueDate(Index1M,$H3004)</f>
        <v>60469</v>
      </c>
      <c r="J3004" s="177">
        <f>IFERROR(_xll.qlIndexFixing(Index1M,$H3004,TRUE,_xll.ohTrigger(RecalcTrigger,Trigger1M)),NA())</f>
        <v>1.6975768009260029E-2</v>
      </c>
      <c r="K3004" s="44">
        <f>IFERROR(_xll.qlIndexFixing(Index3M,H3004,TRUE,_xll.ohTrigger(RecalcTrigger,Trigger3M)),NA())</f>
        <v>1.7406056273841435E-2</v>
      </c>
      <c r="L3004" s="44">
        <f>IFERROR(_xll.qlIndexFixing(Index6M,$H3004,TRUE,_xll.ohTrigger(RecalcTrigger,Trigger6M)),NA())</f>
        <v>1.7573399273541127E-2</v>
      </c>
      <c r="M3004" s="178">
        <f>IFERROR(_xll.qlIndexFixing(Index1Y,$H3004,TRUE,_xll.ohTrigger(RecalcTrigger,Trigger1Y)),NA())</f>
        <v>1.783854547764685E-2</v>
      </c>
      <c r="N3004" s="177">
        <f>IFERROR(_xll.qlIndexFixing(ONIndex1M,I3004,TRUE,_xll.ohTrigger(RecalcTrigger,Trigger1M)),NA())</f>
        <v>1.6945680589057766E-2</v>
      </c>
      <c r="O3004" s="44">
        <f>IFERROR(_xll.qlIndexFixing(ONIndex3M,I3004,TRUE,_xll.ohTrigger(RecalcTrigger,Trigger3M)),NA())</f>
        <v>1.731970951265871E-2</v>
      </c>
      <c r="P3004" s="44">
        <f>IFERROR(_xll.qlIndexFixing(ONIndex6M,I3004,TRUE,_xll.ohTrigger(RecalcTrigger,Trigger6M)),NA())</f>
        <v>1.7395294648675508E-2</v>
      </c>
      <c r="Q3004" s="178">
        <f>IFERROR(_xll.qlIndexFixing(ONIndex1Y,I3004,TRUE,_xll.ohTrigger(RecalcTrigger,Trigger1Y)),NA())</f>
        <v>1.748112637860566E-2</v>
      </c>
    </row>
    <row r="3005" spans="2:17" x14ac:dyDescent="0.2">
      <c r="B3005" s="39" t="s">
        <v>42</v>
      </c>
      <c r="D3005" s="42">
        <f>_xll.qlCalendarAdvance(Calendar,$D3004,B3005,"f",FALSE)</f>
        <v>60476</v>
      </c>
      <c r="E3005" s="172">
        <f>_xll.qlInterestRateIndexValueDate(IndexON,D3005)</f>
        <v>60476</v>
      </c>
      <c r="F3005" s="188">
        <f>IFERROR(_xll.qlIndexFixing(IndexON,D3005,TRUE,_xll.ohTrigger(RecalcTrigger,TriggerON)),NA())</f>
        <v>1.6652539349218953E-2</v>
      </c>
      <c r="H3005" s="42">
        <f>_xll.qlCalendarAdvance(Calendar,$H3004,B3005,"f",FALSE)</f>
        <v>60476</v>
      </c>
      <c r="I3005" s="172">
        <f>_xll.qlInterestRateIndexValueDate(Index1M,$H3005)</f>
        <v>60476</v>
      </c>
      <c r="J3005" s="177">
        <f>IFERROR(_xll.qlIndexFixing(Index1M,$H3005,TRUE,_xll.ohTrigger(RecalcTrigger,Trigger1M)),NA())</f>
        <v>1.698432712390982E-2</v>
      </c>
      <c r="K3005" s="44">
        <f>IFERROR(_xll.qlIndexFixing(Index3M,H3005,TRUE,_xll.ohTrigger(RecalcTrigger,Trigger3M)),NA())</f>
        <v>1.7413618022245083E-2</v>
      </c>
      <c r="L3005" s="44">
        <f>IFERROR(_xll.qlIndexFixing(Index6M,$H3005,TRUE,_xll.ohTrigger(RecalcTrigger,Trigger6M)),NA())</f>
        <v>1.7581190465404725E-2</v>
      </c>
      <c r="M3005" s="178">
        <f>IFERROR(_xll.qlIndexFixing(Index1Y,$H3005,TRUE,_xll.ohTrigger(RecalcTrigger,Trigger1Y)),NA())</f>
        <v>1.784629292104567E-2</v>
      </c>
      <c r="N3005" s="177">
        <f>IFERROR(_xll.qlIndexFixing(ONIndex1M,I3005,TRUE,_xll.ohTrigger(RecalcTrigger,Trigger1M)),NA())</f>
        <v>1.6954177653116798E-2</v>
      </c>
      <c r="O3005" s="44">
        <f>IFERROR(_xll.qlIndexFixing(ONIndex3M,I3005,TRUE,_xll.ohTrigger(RecalcTrigger,Trigger3M)),NA())</f>
        <v>1.7327126182382635E-2</v>
      </c>
      <c r="P3005" s="44">
        <f>IFERROR(_xll.qlIndexFixing(ONIndex6M,I3005,TRUE,_xll.ohTrigger(RecalcTrigger,Trigger6M)),NA())</f>
        <v>1.740293381621294E-2</v>
      </c>
      <c r="Q3005" s="178">
        <f>IFERROR(_xll.qlIndexFixing(ONIndex1Y,I3005,TRUE,_xll.ohTrigger(RecalcTrigger,Trigger1Y)),NA())</f>
        <v>1.7488812368605666E-2</v>
      </c>
    </row>
    <row r="3006" spans="2:17" x14ac:dyDescent="0.2">
      <c r="B3006" s="39" t="s">
        <v>42</v>
      </c>
      <c r="D3006" s="42">
        <f>_xll.qlCalendarAdvance(Calendar,$D3005,B3006,"f",FALSE)</f>
        <v>60483</v>
      </c>
      <c r="E3006" s="172">
        <f>_xll.qlInterestRateIndexValueDate(IndexON,D3006)</f>
        <v>60483</v>
      </c>
      <c r="F3006" s="188">
        <f>IFERROR(_xll.qlIndexFixing(IndexON,D3006,TRUE,_xll.ohTrigger(RecalcTrigger,TriggerON)),NA())</f>
        <v>1.6660244206631036E-2</v>
      </c>
      <c r="H3006" s="42">
        <f>_xll.qlCalendarAdvance(Calendar,$H3005,B3006,"f",FALSE)</f>
        <v>60483</v>
      </c>
      <c r="I3006" s="172">
        <f>_xll.qlInterestRateIndexValueDate(Index1M,$H3006)</f>
        <v>60483</v>
      </c>
      <c r="J3006" s="177">
        <f>IFERROR(_xll.qlIndexFixing(Index1M,$H3006,TRUE,_xll.ohTrigger(RecalcTrigger,Trigger1M)),NA())</f>
        <v>1.6992909667557028E-2</v>
      </c>
      <c r="K3006" s="44">
        <f>IFERROR(_xll.qlIndexFixing(Index3M,H3006,TRUE,_xll.ohTrigger(RecalcTrigger,Trigger3M)),NA())</f>
        <v>1.7421189367577573E-2</v>
      </c>
      <c r="L3006" s="44">
        <f>IFERROR(_xll.qlIndexFixing(Index6M,$H3006,TRUE,_xll.ohTrigger(RecalcTrigger,Trigger6M)),NA())</f>
        <v>1.7588979191884065E-2</v>
      </c>
      <c r="M3006" s="178">
        <f>IFERROR(_xll.qlIndexFixing(Index1Y,$H3006,TRUE,_xll.ohTrigger(RecalcTrigger,Trigger1Y)),NA())</f>
        <v>1.7854031607686727E-2</v>
      </c>
      <c r="N3006" s="177">
        <f>IFERROR(_xll.qlIndexFixing(ONIndex1M,I3006,TRUE,_xll.ohTrigger(RecalcTrigger,Trigger1M)),NA())</f>
        <v>1.6962698107618746E-2</v>
      </c>
      <c r="O3006" s="44">
        <f>IFERROR(_xll.qlIndexFixing(ONIndex3M,I3006,TRUE,_xll.ohTrigger(RecalcTrigger,Trigger3M)),NA())</f>
        <v>1.7334562412950616E-2</v>
      </c>
      <c r="P3006" s="44">
        <f>IFERROR(_xll.qlIndexFixing(ONIndex6M,I3006,TRUE,_xll.ohTrigger(RecalcTrigger,Trigger6M)),NA())</f>
        <v>1.7410593486595349E-2</v>
      </c>
      <c r="Q3006" s="178">
        <f>IFERROR(_xll.qlIndexFixing(ONIndex1Y,I3006,TRUE,_xll.ohTrigger(RecalcTrigger,Trigger1Y)),NA())</f>
        <v>1.7496519535593613E-2</v>
      </c>
    </row>
    <row r="3007" spans="2:17" x14ac:dyDescent="0.2">
      <c r="B3007" s="39" t="s">
        <v>42</v>
      </c>
      <c r="D3007" s="42">
        <f>_xll.qlCalendarAdvance(Calendar,$D3006,B3007,"f",FALSE)</f>
        <v>60490</v>
      </c>
      <c r="E3007" s="172">
        <f>_xll.qlInterestRateIndexValueDate(IndexON,D3007)</f>
        <v>60490</v>
      </c>
      <c r="F3007" s="188">
        <f>IFERROR(_xll.qlIndexFixing(IndexON,D3007,TRUE,_xll.ohTrigger(RecalcTrigger,TriggerON)),NA())</f>
        <v>1.666796961519168E-2</v>
      </c>
      <c r="H3007" s="42">
        <f>_xll.qlCalendarAdvance(Calendar,$H3006,B3007,"f",FALSE)</f>
        <v>60490</v>
      </c>
      <c r="I3007" s="172">
        <f>_xll.qlInterestRateIndexValueDate(Index1M,$H3007)</f>
        <v>60490</v>
      </c>
      <c r="J3007" s="177">
        <f>IFERROR(_xll.qlIndexFixing(Index1M,$H3007,TRUE,_xll.ohTrigger(RecalcTrigger,Trigger1M)),NA())</f>
        <v>1.7001515640253938E-2</v>
      </c>
      <c r="K3007" s="44">
        <f>IFERROR(_xll.qlIndexFixing(Index3M,H3007,TRUE,_xll.ohTrigger(RecalcTrigger,Trigger3M)),NA())</f>
        <v>1.7428767700925652E-2</v>
      </c>
      <c r="L3007" s="44">
        <f>IFERROR(_xll.qlIndexFixing(Index6M,$H3007,TRUE,_xll.ohTrigger(RecalcTrigger,Trigger6M)),NA())</f>
        <v>1.7596764089455645E-2</v>
      </c>
      <c r="M3007" s="178">
        <f>IFERROR(_xll.qlIndexFixing(Index1Y,$H3007,TRUE,_xll.ohTrigger(RecalcTrigger,Trigger1Y)),NA())</f>
        <v>1.7861760828737694E-2</v>
      </c>
      <c r="N3007" s="177">
        <f>IFERROR(_xll.qlIndexFixing(ONIndex1M,I3007,TRUE,_xll.ohTrigger(RecalcTrigger,Trigger1M)),NA())</f>
        <v>1.6971241952401517E-2</v>
      </c>
      <c r="O3007" s="44">
        <f>IFERROR(_xll.qlIndexFixing(ONIndex3M,I3007,TRUE,_xll.ohTrigger(RecalcTrigger,Trigger3M)),NA())</f>
        <v>1.7342018204524745E-2</v>
      </c>
      <c r="P3007" s="44">
        <f>IFERROR(_xll.qlIndexFixing(ONIndex6M,I3007,TRUE,_xll.ohTrigger(RecalcTrigger,Trigger6M)),NA())</f>
        <v>1.7418273659984829E-2</v>
      </c>
      <c r="Q3007" s="178">
        <f>IFERROR(_xll.qlIndexFixing(ONIndex1Y,I3007,TRUE,_xll.ohTrigger(RecalcTrigger,Trigger1Y)),NA())</f>
        <v>1.750424787981264E-2</v>
      </c>
    </row>
    <row r="3008" spans="2:17" x14ac:dyDescent="0.2">
      <c r="B3008" s="39" t="s">
        <v>42</v>
      </c>
      <c r="D3008" s="42">
        <f>_xll.qlCalendarAdvance(Calendar,$D3007,B3008,"f",FALSE)</f>
        <v>60497</v>
      </c>
      <c r="E3008" s="172">
        <f>_xll.qlInterestRateIndexValueDate(IndexON,D3008)</f>
        <v>60497</v>
      </c>
      <c r="F3008" s="188">
        <f>IFERROR(_xll.qlIndexFixing(IndexON,D3008,TRUE,_xll.ohTrigger(RecalcTrigger,TriggerON)),NA())</f>
        <v>1.6675715575062977E-2</v>
      </c>
      <c r="H3008" s="42">
        <f>_xll.qlCalendarAdvance(Calendar,$H3007,B3008,"f",FALSE)</f>
        <v>60497</v>
      </c>
      <c r="I3008" s="172">
        <f>_xll.qlInterestRateIndexValueDate(Index1M,$H3008)</f>
        <v>60497</v>
      </c>
      <c r="J3008" s="177">
        <f>IFERROR(_xll.qlIndexFixing(Index1M,$H3008,TRUE,_xll.ohTrigger(RecalcTrigger,Trigger1M)),NA())</f>
        <v>1.7010145042047613E-2</v>
      </c>
      <c r="K3008" s="44">
        <f>IFERROR(_xll.qlIndexFixing(Index3M,H3008,TRUE,_xll.ohTrigger(RecalcTrigger,Trigger3M)),NA())</f>
        <v>1.7436350413356685E-2</v>
      </c>
      <c r="L3008" s="44">
        <f>IFERROR(_xll.qlIndexFixing(Index6M,$H3008,TRUE,_xll.ohTrigger(RecalcTrigger,Trigger6M)),NA())</f>
        <v>1.7604543794575246E-2</v>
      </c>
      <c r="M3008" s="178">
        <f>IFERROR(_xll.qlIndexFixing(Index1Y,$H3008,TRUE,_xll.ohTrigger(RecalcTrigger,Trigger1Y)),NA())</f>
        <v>1.7869479875345373E-2</v>
      </c>
      <c r="N3008" s="177">
        <f>IFERROR(_xll.qlIndexFixing(ONIndex1M,I3008,TRUE,_xll.ohTrigger(RecalcTrigger,Trigger1M)),NA())</f>
        <v>1.6979809187627204E-2</v>
      </c>
      <c r="O3008" s="44">
        <f>IFERROR(_xll.qlIndexFixing(ONIndex3M,I3008,TRUE,_xll.ohTrigger(RecalcTrigger,Trigger3M)),NA())</f>
        <v>1.7349493557023976E-2</v>
      </c>
      <c r="P3008" s="44">
        <f>IFERROR(_xll.qlIndexFixing(ONIndex6M,I3008,TRUE,_xll.ohTrigger(RecalcTrigger,Trigger6M)),NA())</f>
        <v>1.7425974336462424E-2</v>
      </c>
      <c r="Q3008" s="178">
        <f>IFERROR(_xll.qlIndexFixing(ONIndex1Y,I3008,TRUE,_xll.ohTrigger(RecalcTrigger,Trigger1Y)),NA())</f>
        <v>1.7511997401019608E-2</v>
      </c>
    </row>
    <row r="3009" spans="2:17" x14ac:dyDescent="0.2">
      <c r="B3009" s="39" t="s">
        <v>42</v>
      </c>
      <c r="D3009" s="42">
        <f>_xll.qlCalendarAdvance(Calendar,$D3008,B3009,"f",FALSE)</f>
        <v>60504</v>
      </c>
      <c r="E3009" s="172">
        <f>_xll.qlInterestRateIndexValueDate(IndexON,D3009)</f>
        <v>60504</v>
      </c>
      <c r="F3009" s="188">
        <f>IFERROR(_xll.qlIndexFixing(IndexON,D3009,TRUE,_xll.ohTrigger(RecalcTrigger,TriggerON)),NA())</f>
        <v>1.6683482086082835E-2</v>
      </c>
      <c r="H3009" s="42">
        <f>_xll.qlCalendarAdvance(Calendar,$H3008,B3009,"f",FALSE)</f>
        <v>60504</v>
      </c>
      <c r="I3009" s="172">
        <f>_xll.qlInterestRateIndexValueDate(Index1M,$H3009)</f>
        <v>60504</v>
      </c>
      <c r="J3009" s="177">
        <f>IFERROR(_xll.qlIndexFixing(Index1M,$H3009,TRUE,_xll.ohTrigger(RecalcTrigger,Trigger1M)),NA())</f>
        <v>1.7018797872992951E-2</v>
      </c>
      <c r="K3009" s="44">
        <f>IFERROR(_xll.qlIndexFixing(Index3M,H3009,TRUE,_xll.ohTrigger(RecalcTrigger,Trigger3M)),NA())</f>
        <v>1.7443934895916013E-2</v>
      </c>
      <c r="L3009" s="44">
        <f>IFERROR(_xll.qlIndexFixing(Index6M,$H3009,TRUE,_xll.ohTrigger(RecalcTrigger,Trigger6M)),NA())</f>
        <v>1.7612316943675755E-2</v>
      </c>
      <c r="M3009" s="178">
        <f>IFERROR(_xll.qlIndexFixing(Index1Y,$H3009,TRUE,_xll.ohTrigger(RecalcTrigger,Trigger1Y)),NA())</f>
        <v>1.7877188038636138E-2</v>
      </c>
      <c r="N3009" s="177">
        <f>IFERROR(_xll.qlIndexFixing(ONIndex1M,I3009,TRUE,_xll.ohTrigger(RecalcTrigger,Trigger1M)),NA())</f>
        <v>1.6988399813052668E-2</v>
      </c>
      <c r="O3009" s="44">
        <f>IFERROR(_xll.qlIndexFixing(ONIndex3M,I3009,TRUE,_xll.ohTrigger(RecalcTrigger,Trigger3M)),NA())</f>
        <v>1.7356988470367263E-2</v>
      </c>
      <c r="P3009" s="44">
        <f>IFERROR(_xll.qlIndexFixing(ONIndex6M,I3009,TRUE,_xll.ohTrigger(RecalcTrigger,Trigger6M)),NA())</f>
        <v>1.7433695515784997E-2</v>
      </c>
      <c r="Q3009" s="178">
        <f>IFERROR(_xll.qlIndexFixing(ONIndex1Y,I3009,TRUE,_xll.ohTrigger(RecalcTrigger,Trigger1Y)),NA())</f>
        <v>1.7519768099295563E-2</v>
      </c>
    </row>
    <row r="3010" spans="2:17" x14ac:dyDescent="0.2">
      <c r="B3010" s="39" t="s">
        <v>42</v>
      </c>
      <c r="D3010" s="42">
        <f>_xll.qlCalendarAdvance(Calendar,$D3009,B3010,"f",FALSE)</f>
        <v>60511</v>
      </c>
      <c r="E3010" s="172">
        <f>_xll.qlInterestRateIndexValueDate(IndexON,D3010)</f>
        <v>60511</v>
      </c>
      <c r="F3010" s="188">
        <f>IFERROR(_xll.qlIndexFixing(IndexON,D3010,TRUE,_xll.ohTrigger(RecalcTrigger,TriggerON)),NA())</f>
        <v>1.6691269148251253E-2</v>
      </c>
      <c r="H3010" s="42">
        <f>_xll.qlCalendarAdvance(Calendar,$H3009,B3010,"f",FALSE)</f>
        <v>60511</v>
      </c>
      <c r="I3010" s="172">
        <f>_xll.qlInterestRateIndexValueDate(Index1M,$H3010)</f>
        <v>60511</v>
      </c>
      <c r="J3010" s="177">
        <f>IFERROR(_xll.qlIndexFixing(Index1M,$H3010,TRUE,_xll.ohTrigger(RecalcTrigger,Trigger1M)),NA())</f>
        <v>1.7026455463729016E-2</v>
      </c>
      <c r="K3010" s="44">
        <f>IFERROR(_xll.qlIndexFixing(Index3M,H3010,TRUE,_xll.ohTrigger(RecalcTrigger,Trigger3M)),NA())</f>
        <v>1.7450561292467633E-2</v>
      </c>
      <c r="L3010" s="44">
        <f>IFERROR(_xll.qlIndexFixing(Index6M,$H3010,TRUE,_xll.ohTrigger(RecalcTrigger,Trigger6M)),NA())</f>
        <v>1.7617158687493476E-2</v>
      </c>
      <c r="M3010" s="178">
        <f>IFERROR(_xll.qlIndexFixing(Index1Y,$H3010,TRUE,_xll.ohTrigger(RecalcTrigger,Trigger1Y)),NA())</f>
        <v>1.7884884609713492E-2</v>
      </c>
      <c r="N3010" s="177">
        <f>IFERROR(_xll.qlIndexFixing(ONIndex1M,I3010,TRUE,_xll.ohTrigger(RecalcTrigger,Trigger1M)),NA())</f>
        <v>1.6997013828840002E-2</v>
      </c>
      <c r="O3010" s="44">
        <f>IFERROR(_xll.qlIndexFixing(ONIndex3M,I3010,TRUE,_xll.ohTrigger(RecalcTrigger,Trigger3M)),NA())</f>
        <v>1.7364502944716698E-2</v>
      </c>
      <c r="P3010" s="44">
        <f>IFERROR(_xll.qlIndexFixing(ONIndex6M,I3010,TRUE,_xll.ohTrigger(RecalcTrigger,Trigger6M)),NA())</f>
        <v>1.7441437198033594E-2</v>
      </c>
      <c r="Q3010" s="178">
        <f>IFERROR(_xll.qlIndexFixing(ONIndex1Y,I3010,TRUE,_xll.ohTrigger(RecalcTrigger,Trigger1Y)),NA())</f>
        <v>1.7527559974478413E-2</v>
      </c>
    </row>
    <row r="3011" spans="2:17" x14ac:dyDescent="0.2">
      <c r="B3011" s="39" t="s">
        <v>42</v>
      </c>
      <c r="D3011" s="42">
        <f>_xll.qlCalendarAdvance(Calendar,$D3010,B3011,"f",FALSE)</f>
        <v>60518</v>
      </c>
      <c r="E3011" s="172">
        <f>_xll.qlInterestRateIndexValueDate(IndexON,D3011)</f>
        <v>60518</v>
      </c>
      <c r="F3011" s="188">
        <f>IFERROR(_xll.qlIndexFixing(IndexON,D3011,TRUE,_xll.ohTrigger(RecalcTrigger,TriggerON)),NA())</f>
        <v>1.6699076761730325E-2</v>
      </c>
      <c r="H3011" s="42">
        <f>_xll.qlCalendarAdvance(Calendar,$H3010,B3011,"f",FALSE)</f>
        <v>60518</v>
      </c>
      <c r="I3011" s="172">
        <f>_xll.qlInterestRateIndexValueDate(Index1M,$H3011)</f>
        <v>60518</v>
      </c>
      <c r="J3011" s="177">
        <f>IFERROR(_xll.qlIndexFixing(Index1M,$H3011,TRUE,_xll.ohTrigger(RecalcTrigger,Trigger1M)),NA())</f>
        <v>1.7035151512011515E-2</v>
      </c>
      <c r="K3011" s="44">
        <f>IFERROR(_xll.qlIndexFixing(Index3M,H3011,TRUE,_xll.ohTrigger(RecalcTrigger,Trigger3M)),NA())</f>
        <v>1.745814196492048E-2</v>
      </c>
      <c r="L3011" s="44">
        <f>IFERROR(_xll.qlIndexFixing(Index6M,$H3011,TRUE,_xll.ohTrigger(RecalcTrigger,Trigger6M)),NA())</f>
        <v>1.762491659362686E-2</v>
      </c>
      <c r="M3011" s="178">
        <f>IFERROR(_xll.qlIndexFixing(Index1Y,$H3011,TRUE,_xll.ohTrigger(RecalcTrigger,Trigger1Y)),NA())</f>
        <v>1.7892568879661619E-2</v>
      </c>
      <c r="N3011" s="177">
        <f>IFERROR(_xll.qlIndexFixing(ONIndex1M,I3011,TRUE,_xll.ohTrigger(RecalcTrigger,Trigger1M)),NA())</f>
        <v>1.7005651234989205E-2</v>
      </c>
      <c r="O3011" s="44">
        <f>IFERROR(_xll.qlIndexFixing(ONIndex3M,I3011,TRUE,_xll.ohTrigger(RecalcTrigger,Trigger3M)),NA())</f>
        <v>1.7372036979910188E-2</v>
      </c>
      <c r="P3011" s="44">
        <f>IFERROR(_xll.qlIndexFixing(ONIndex6M,I3011,TRUE,_xll.ohTrigger(RecalcTrigger,Trigger6M)),NA())</f>
        <v>1.7449199383370306E-2</v>
      </c>
      <c r="Q3011" s="178">
        <f>IFERROR(_xll.qlIndexFixing(ONIndex1Y,I3011,TRUE,_xll.ohTrigger(RecalcTrigger,Trigger1Y)),NA())</f>
        <v>1.7535373026892342E-2</v>
      </c>
    </row>
    <row r="3012" spans="2:17" x14ac:dyDescent="0.2">
      <c r="B3012" s="39" t="s">
        <v>42</v>
      </c>
      <c r="D3012" s="42">
        <f>_xll.qlCalendarAdvance(Calendar,$D3011,B3012,"f",FALSE)</f>
        <v>60525</v>
      </c>
      <c r="E3012" s="172">
        <f>_xll.qlInterestRateIndexValueDate(IndexON,D3012)</f>
        <v>60525</v>
      </c>
      <c r="F3012" s="188">
        <f>IFERROR(_xll.qlIndexFixing(IndexON,D3012,TRUE,_xll.ohTrigger(RecalcTrigger,TriggerON)),NA())</f>
        <v>1.6706904926357957E-2</v>
      </c>
      <c r="H3012" s="42">
        <f>_xll.qlCalendarAdvance(Calendar,$H3011,B3012,"f",FALSE)</f>
        <v>60525</v>
      </c>
      <c r="I3012" s="172">
        <f>_xll.qlInterestRateIndexValueDate(Index1M,$H3012)</f>
        <v>60525</v>
      </c>
      <c r="J3012" s="177">
        <f>IFERROR(_xll.qlIndexFixing(Index1M,$H3012,TRUE,_xll.ohTrigger(RecalcTrigger,Trigger1M)),NA())</f>
        <v>1.7043861616047838E-2</v>
      </c>
      <c r="K3012" s="44">
        <f>IFERROR(_xll.qlIndexFixing(Index3M,H3012,TRUE,_xll.ohTrigger(RecalcTrigger,Trigger3M)),NA())</f>
        <v>1.7465716674858116E-2</v>
      </c>
      <c r="L3012" s="44">
        <f>IFERROR(_xll.qlIndexFixing(Index6M,$H3012,TRUE,_xll.ohTrigger(RecalcTrigger,Trigger6M)),NA())</f>
        <v>1.7632663928240994E-2</v>
      </c>
      <c r="M3012" s="178">
        <f>IFERROR(_xll.qlIndexFixing(Index1Y,$H3012,TRUE,_xll.ohTrigger(RecalcTrigger,Trigger1Y)),NA())</f>
        <v>1.7900240139542944E-2</v>
      </c>
      <c r="N3012" s="177">
        <f>IFERROR(_xll.qlIndexFixing(ONIndex1M,I3012,TRUE,_xll.ohTrigger(RecalcTrigger,Trigger1M)),NA())</f>
        <v>1.7014312031419232E-2</v>
      </c>
      <c r="O3012" s="44">
        <f>IFERROR(_xll.qlIndexFixing(ONIndex3M,I3012,TRUE,_xll.ohTrigger(RecalcTrigger,Trigger3M)),NA())</f>
        <v>1.7379590576109827E-2</v>
      </c>
      <c r="P3012" s="44">
        <f>IFERROR(_xll.qlIndexFixing(ONIndex6M,I3012,TRUE,_xll.ohTrigger(RecalcTrigger,Trigger6M)),NA())</f>
        <v>1.7456982071633043E-2</v>
      </c>
      <c r="Q3012" s="178">
        <f>IFERROR(_xll.qlIndexFixing(ONIndex1Y,I3012,TRUE,_xll.ohTrigger(RecalcTrigger,Trigger1Y)),NA())</f>
        <v>1.7543207256375259E-2</v>
      </c>
    </row>
    <row r="3013" spans="2:17" x14ac:dyDescent="0.2">
      <c r="B3013" s="39" t="s">
        <v>42</v>
      </c>
      <c r="D3013" s="42">
        <f>_xll.qlCalendarAdvance(Calendar,$D3012,B3013,"f",FALSE)</f>
        <v>60532</v>
      </c>
      <c r="E3013" s="172">
        <f>_xll.qlInterestRateIndexValueDate(IndexON,D3013)</f>
        <v>60532</v>
      </c>
      <c r="F3013" s="188">
        <f>IFERROR(_xll.qlIndexFixing(IndexON,D3013,TRUE,_xll.ohTrigger(RecalcTrigger,TriggerON)),NA())</f>
        <v>1.6714753642215197E-2</v>
      </c>
      <c r="H3013" s="42">
        <f>_xll.qlCalendarAdvance(Calendar,$H3012,B3013,"f",FALSE)</f>
        <v>60532</v>
      </c>
      <c r="I3013" s="172">
        <f>_xll.qlInterestRateIndexValueDate(Index1M,$H3013)</f>
        <v>60532</v>
      </c>
      <c r="J3013" s="177">
        <f>IFERROR(_xll.qlIndexFixing(Index1M,$H3013,TRUE,_xll.ohTrigger(RecalcTrigger,Trigger1M)),NA())</f>
        <v>1.7052576403610947E-2</v>
      </c>
      <c r="K3013" s="44">
        <f>IFERROR(_xll.qlIndexFixing(Index3M,H3013,TRUE,_xll.ohTrigger(RecalcTrigger,Trigger3M)),NA())</f>
        <v>1.7473282784704149E-2</v>
      </c>
      <c r="L3013" s="44">
        <f>IFERROR(_xll.qlIndexFixing(Index6M,$H3013,TRUE,_xll.ohTrigger(RecalcTrigger,Trigger6M)),NA())</f>
        <v>1.7640399305289097E-2</v>
      </c>
      <c r="M3013" s="178">
        <f>IFERROR(_xll.qlIndexFixing(Index1Y,$H3013,TRUE,_xll.ohTrigger(RecalcTrigger,Trigger1Y)),NA())</f>
        <v>1.7907897680398799E-2</v>
      </c>
      <c r="N3013" s="177">
        <f>IFERROR(_xll.qlIndexFixing(ONIndex1M,I3013,TRUE,_xll.ohTrigger(RecalcTrigger,Trigger1M)),NA())</f>
        <v>1.7022996218211128E-2</v>
      </c>
      <c r="O3013" s="44">
        <f>IFERROR(_xll.qlIndexFixing(ONIndex3M,I3013,TRUE,_xll.ohTrigger(RecalcTrigger,Trigger3M)),NA())</f>
        <v>1.7387163733153521E-2</v>
      </c>
      <c r="P3013" s="44">
        <f>IFERROR(_xll.qlIndexFixing(ONIndex6M,I3013,TRUE,_xll.ohTrigger(RecalcTrigger,Trigger6M)),NA())</f>
        <v>1.7464785262740756E-2</v>
      </c>
      <c r="Q3013" s="178">
        <f>IFERROR(_xll.qlIndexFixing(ONIndex1Y,I3013,TRUE,_xll.ohTrigger(RecalcTrigger,Trigger1Y)),NA())</f>
        <v>1.7551062662846117E-2</v>
      </c>
    </row>
    <row r="3014" spans="2:17" x14ac:dyDescent="0.2">
      <c r="B3014" s="39" t="s">
        <v>42</v>
      </c>
      <c r="D3014" s="42">
        <f>_xll.qlCalendarAdvance(Calendar,$D3013,B3014,"f",FALSE)</f>
        <v>60539</v>
      </c>
      <c r="E3014" s="172">
        <f>_xll.qlInterestRateIndexValueDate(IndexON,D3014)</f>
        <v>60539</v>
      </c>
      <c r="F3014" s="188">
        <f>IFERROR(_xll.qlIndexFixing(IndexON,D3014,TRUE,_xll.ohTrigger(RecalcTrigger,TriggerON)),NA())</f>
        <v>1.6722622909220997E-2</v>
      </c>
      <c r="H3014" s="42">
        <f>_xll.qlCalendarAdvance(Calendar,$H3013,B3014,"f",FALSE)</f>
        <v>60539</v>
      </c>
      <c r="I3014" s="172">
        <f>_xll.qlInterestRateIndexValueDate(Index1M,$H3014)</f>
        <v>60539</v>
      </c>
      <c r="J3014" s="177">
        <f>IFERROR(_xll.qlIndexFixing(Index1M,$H3014,TRUE,_xll.ohTrigger(RecalcTrigger,Trigger1M)),NA())</f>
        <v>1.7061286502444095E-2</v>
      </c>
      <c r="K3014" s="44">
        <f>IFERROR(_xll.qlIndexFixing(Index3M,H3014,TRUE,_xll.ohTrigger(RecalcTrigger,Trigger3M)),NA())</f>
        <v>1.74808376568617E-2</v>
      </c>
      <c r="L3014" s="44">
        <f>IFERROR(_xll.qlIndexFixing(Index6M,$H3014,TRUE,_xll.ohTrigger(RecalcTrigger,Trigger6M)),NA())</f>
        <v>1.7648121338704692E-2</v>
      </c>
      <c r="M3014" s="178">
        <f>IFERROR(_xll.qlIndexFixing(Index1Y,$H3014,TRUE,_xll.ohTrigger(RecalcTrigger,Trigger1Y)),NA())</f>
        <v>1.7915540793250528E-2</v>
      </c>
      <c r="N3014" s="177">
        <f>IFERROR(_xll.qlIndexFixing(ONIndex1M,I3014,TRUE,_xll.ohTrigger(RecalcTrigger,Trigger1M)),NA())</f>
        <v>1.7031703795202802E-2</v>
      </c>
      <c r="O3014" s="44">
        <f>IFERROR(_xll.qlIndexFixing(ONIndex3M,I3014,TRUE,_xll.ohTrigger(RecalcTrigger,Trigger3M)),NA())</f>
        <v>1.7394756451122317E-2</v>
      </c>
      <c r="P3014" s="44">
        <f>IFERROR(_xll.qlIndexFixing(ONIndex6M,I3014,TRUE,_xll.ohTrigger(RecalcTrigger,Trigger6M)),NA())</f>
        <v>1.747260895685554E-2</v>
      </c>
      <c r="Q3014" s="178">
        <f>IFERROR(_xll.qlIndexFixing(ONIndex1Y,I3014,TRUE,_xll.ohTrigger(RecalcTrigger,Trigger1Y)),NA())</f>
        <v>1.7558939246304917E-2</v>
      </c>
    </row>
    <row r="3015" spans="2:17" x14ac:dyDescent="0.2">
      <c r="B3015" s="39" t="s">
        <v>42</v>
      </c>
      <c r="D3015" s="42">
        <f>_xll.qlCalendarAdvance(Calendar,$D3014,B3015,"f",FALSE)</f>
        <v>60546</v>
      </c>
      <c r="E3015" s="172">
        <f>_xll.qlInterestRateIndexValueDate(IndexON,D3015)</f>
        <v>60546</v>
      </c>
      <c r="F3015" s="188">
        <f>IFERROR(_xll.qlIndexFixing(IndexON,D3015,TRUE,_xll.ohTrigger(RecalcTrigger,TriggerON)),NA())</f>
        <v>1.6730501689196098E-2</v>
      </c>
      <c r="H3015" s="42">
        <f>_xll.qlCalendarAdvance(Calendar,$H3014,B3015,"f",FALSE)</f>
        <v>60546</v>
      </c>
      <c r="I3015" s="172">
        <f>_xll.qlInterestRateIndexValueDate(Index1M,$H3015)</f>
        <v>60546</v>
      </c>
      <c r="J3015" s="177">
        <f>IFERROR(_xll.qlIndexFixing(Index1M,$H3015,TRUE,_xll.ohTrigger(RecalcTrigger,Trigger1M)),NA())</f>
        <v>1.7071001794504447E-2</v>
      </c>
      <c r="K3015" s="44">
        <f>IFERROR(_xll.qlIndexFixing(Index3M,H3015,TRUE,_xll.ohTrigger(RecalcTrigger,Trigger3M)),NA())</f>
        <v>1.7489333018559913E-2</v>
      </c>
      <c r="L3015" s="44">
        <f>IFERROR(_xll.qlIndexFixing(Index6M,$H3015,TRUE,_xll.ohTrigger(RecalcTrigger,Trigger6M)),NA())</f>
        <v>1.7656799815253109E-2</v>
      </c>
      <c r="M3015" s="178">
        <f>IFERROR(_xll.qlIndexFixing(Index1Y,$H3015,TRUE,_xll.ohTrigger(RecalcTrigger,Trigger1Y)),NA())</f>
        <v>1.7923168812141732E-2</v>
      </c>
      <c r="N3015" s="177">
        <f>IFERROR(_xll.qlIndexFixing(ONIndex1M,I3015,TRUE,_xll.ohTrigger(RecalcTrigger,Trigger1M)),NA())</f>
        <v>1.704042234683345E-2</v>
      </c>
      <c r="O3015" s="44">
        <f>IFERROR(_xll.qlIndexFixing(ONIndex3M,I3015,TRUE,_xll.ohTrigger(RecalcTrigger,Trigger3M)),NA())</f>
        <v>1.7402358162634801E-2</v>
      </c>
      <c r="P3015" s="44">
        <f>IFERROR(_xll.qlIndexFixing(ONIndex6M,I3015,TRUE,_xll.ohTrigger(RecalcTrigger,Trigger6M)),NA())</f>
        <v>1.7480442157618015E-2</v>
      </c>
      <c r="Q3015" s="178">
        <f>IFERROR(_xll.qlIndexFixing(ONIndex1Y,I3015,TRUE,_xll.ohTrigger(RecalcTrigger,Trigger1Y)),NA())</f>
        <v>1.7566825770252148E-2</v>
      </c>
    </row>
    <row r="3016" spans="2:17" x14ac:dyDescent="0.2">
      <c r="B3016" s="39" t="s">
        <v>42</v>
      </c>
      <c r="D3016" s="42">
        <f>_xll.qlCalendarAdvance(Calendar,$D3015,B3016,"f",FALSE)</f>
        <v>60553</v>
      </c>
      <c r="E3016" s="172">
        <f>_xll.qlInterestRateIndexValueDate(IndexON,D3016)</f>
        <v>60553</v>
      </c>
      <c r="F3016" s="188">
        <f>IFERROR(_xll.qlIndexFixing(IndexON,D3016,TRUE,_xll.ohTrigger(RecalcTrigger,TriggerON)),NA())</f>
        <v>1.6738366206646704E-2</v>
      </c>
      <c r="H3016" s="42">
        <f>_xll.qlCalendarAdvance(Calendar,$H3015,B3016,"f",FALSE)</f>
        <v>60553</v>
      </c>
      <c r="I3016" s="172">
        <f>_xll.qlInterestRateIndexValueDate(Index1M,$H3016)</f>
        <v>60553</v>
      </c>
      <c r="J3016" s="177">
        <f>IFERROR(_xll.qlIndexFixing(Index1M,$H3016,TRUE,_xll.ohTrigger(RecalcTrigger,Trigger1M)),NA())</f>
        <v>1.7079680909286757E-2</v>
      </c>
      <c r="K3016" s="44">
        <f>IFERROR(_xll.qlIndexFixing(Index3M,H3016,TRUE,_xll.ohTrigger(RecalcTrigger,Trigger3M)),NA())</f>
        <v>1.7496858871852983E-2</v>
      </c>
      <c r="L3016" s="44">
        <f>IFERROR(_xll.qlIndexFixing(Index6M,$H3016,TRUE,_xll.ohTrigger(RecalcTrigger,Trigger6M)),NA())</f>
        <v>1.7664491372721584E-2</v>
      </c>
      <c r="M3016" s="178">
        <f>IFERROR(_xll.qlIndexFixing(Index1Y,$H3016,TRUE,_xll.ohTrigger(RecalcTrigger,Trigger1Y)),NA())</f>
        <v>1.7930781493963099E-2</v>
      </c>
      <c r="N3016" s="177">
        <f>IFERROR(_xll.qlIndexFixing(ONIndex1M,I3016,TRUE,_xll.ohTrigger(RecalcTrigger,Trigger1M)),NA())</f>
        <v>1.7049125131477494E-2</v>
      </c>
      <c r="O3016" s="44">
        <f>IFERROR(_xll.qlIndexFixing(ONIndex3M,I3016,TRUE,_xll.ohTrigger(RecalcTrigger,Trigger3M)),NA())</f>
        <v>1.7409946106977658E-2</v>
      </c>
      <c r="P3016" s="44">
        <f>IFERROR(_xll.qlIndexFixing(ONIndex6M,I3016,TRUE,_xll.ohTrigger(RecalcTrigger,Trigger6M)),NA())</f>
        <v>1.7488261180144127E-2</v>
      </c>
      <c r="Q3016" s="178">
        <f>IFERROR(_xll.qlIndexFixing(ONIndex1Y,I3016,TRUE,_xll.ohTrigger(RecalcTrigger,Trigger1Y)),NA())</f>
        <v>1.7574698032080116E-2</v>
      </c>
    </row>
    <row r="3017" spans="2:17" x14ac:dyDescent="0.2">
      <c r="B3017" s="39" t="s">
        <v>42</v>
      </c>
      <c r="D3017" s="42">
        <f>_xll.qlCalendarAdvance(Calendar,$D3016,B3017,"f",FALSE)</f>
        <v>60560</v>
      </c>
      <c r="E3017" s="172">
        <f>_xll.qlInterestRateIndexValueDate(IndexON,D3017)</f>
        <v>60560</v>
      </c>
      <c r="F3017" s="188">
        <f>IFERROR(_xll.qlIndexFixing(IndexON,D3017,TRUE,_xll.ohTrigger(RecalcTrigger,TriggerON)),NA())</f>
        <v>1.6746215612694071E-2</v>
      </c>
      <c r="H3017" s="42">
        <f>_xll.qlCalendarAdvance(Calendar,$H3016,B3017,"f",FALSE)</f>
        <v>60560</v>
      </c>
      <c r="I3017" s="172">
        <f>_xll.qlInterestRateIndexValueDate(Index1M,$H3017)</f>
        <v>60560</v>
      </c>
      <c r="J3017" s="177">
        <f>IFERROR(_xll.qlIndexFixing(Index1M,$H3017,TRUE,_xll.ohTrigger(RecalcTrigger,Trigger1M)),NA())</f>
        <v>1.7088343284629052E-2</v>
      </c>
      <c r="K3017" s="44">
        <f>IFERROR(_xll.qlIndexFixing(Index3M,H3017,TRUE,_xll.ohTrigger(RecalcTrigger,Trigger3M)),NA())</f>
        <v>1.750437009554533E-2</v>
      </c>
      <c r="L3017" s="44">
        <f>IFERROR(_xll.qlIndexFixing(Index6M,$H3017,TRUE,_xll.ohTrigger(RecalcTrigger,Trigger6M)),NA())</f>
        <v>1.7672167803567486E-2</v>
      </c>
      <c r="M3017" s="178">
        <f>IFERROR(_xll.qlIndexFixing(Index1Y,$H3017,TRUE,_xll.ohTrigger(RecalcTrigger,Trigger1Y)),NA())</f>
        <v>1.793837883561511E-2</v>
      </c>
      <c r="N3017" s="177">
        <f>IFERROR(_xll.qlIndexFixing(ONIndex1M,I3017,TRUE,_xll.ohTrigger(RecalcTrigger,Trigger1M)),NA())</f>
        <v>1.705781119384242E-2</v>
      </c>
      <c r="O3017" s="44">
        <f>IFERROR(_xll.qlIndexFixing(ONIndex3M,I3017,TRUE,_xll.ohTrigger(RecalcTrigger,Trigger3M)),NA())</f>
        <v>1.7417519471337739E-2</v>
      </c>
      <c r="P3017" s="44">
        <f>IFERROR(_xll.qlIndexFixing(ONIndex6M,I3017,TRUE,_xll.ohTrigger(RecalcTrigger,Trigger6M)),NA())</f>
        <v>1.749606517863489E-2</v>
      </c>
      <c r="Q3017" s="178">
        <f>IFERROR(_xll.qlIndexFixing(ONIndex1Y,I3017,TRUE,_xll.ohTrigger(RecalcTrigger,Trigger1Y)),NA())</f>
        <v>1.7582555167592329E-2</v>
      </c>
    </row>
    <row r="3018" spans="2:17" x14ac:dyDescent="0.2">
      <c r="B3018" s="39" t="s">
        <v>42</v>
      </c>
      <c r="D3018" s="42">
        <f>_xll.qlCalendarAdvance(Calendar,$D3017,B3018,"f",FALSE)</f>
        <v>60567</v>
      </c>
      <c r="E3018" s="172">
        <f>_xll.qlInterestRateIndexValueDate(IndexON,D3018)</f>
        <v>60567</v>
      </c>
      <c r="F3018" s="188">
        <f>IFERROR(_xll.qlIndexFixing(IndexON,D3018,TRUE,_xll.ohTrigger(RecalcTrigger,TriggerON)),NA())</f>
        <v>1.6754049907257151E-2</v>
      </c>
      <c r="H3018" s="42">
        <f>_xll.qlCalendarAdvance(Calendar,$H3017,B3018,"f",FALSE)</f>
        <v>60567</v>
      </c>
      <c r="I3018" s="172">
        <f>_xll.qlInterestRateIndexValueDate(Index1M,$H3018)</f>
        <v>60567</v>
      </c>
      <c r="J3018" s="177">
        <f>IFERROR(_xll.qlIndexFixing(Index1M,$H3018,TRUE,_xll.ohTrigger(RecalcTrigger,Trigger1M)),NA())</f>
        <v>1.7096988920494733E-2</v>
      </c>
      <c r="K3018" s="44">
        <f>IFERROR(_xll.qlIndexFixing(Index3M,H3018,TRUE,_xll.ohTrigger(RecalcTrigger,Trigger3M)),NA())</f>
        <v>1.751186668955327E-2</v>
      </c>
      <c r="L3018" s="44">
        <f>IFERROR(_xll.qlIndexFixing(Index6M,$H3018,TRUE,_xll.ohTrigger(RecalcTrigger,Trigger6M)),NA())</f>
        <v>1.7679829107617145E-2</v>
      </c>
      <c r="M3018" s="178">
        <f>IFERROR(_xll.qlIndexFixing(Index1Y,$H3018,TRUE,_xll.ohTrigger(RecalcTrigger,Trigger1Y)),NA())</f>
        <v>1.794596083675315E-2</v>
      </c>
      <c r="N3018" s="177">
        <f>IFERROR(_xll.qlIndexFixing(ONIndex1M,I3018,TRUE,_xll.ohTrigger(RecalcTrigger,Trigger1M)),NA())</f>
        <v>1.7066480534090323E-2</v>
      </c>
      <c r="O3018" s="44">
        <f>IFERROR(_xll.qlIndexFixing(ONIndex3M,I3018,TRUE,_xll.ohTrigger(RecalcTrigger,Trigger3M)),NA())</f>
        <v>1.742507825555295E-2</v>
      </c>
      <c r="P3018" s="44">
        <f>IFERROR(_xll.qlIndexFixing(ONIndex6M,I3018,TRUE,_xll.ohTrigger(RecalcTrigger,Trigger6M)),NA())</f>
        <v>1.7503854153009257E-2</v>
      </c>
      <c r="Q3018" s="178">
        <f>IFERROR(_xll.qlIndexFixing(ONIndex1Y,I3018,TRUE,_xll.ohTrigger(RecalcTrigger,Trigger1Y)),NA())</f>
        <v>1.7590397176788786E-2</v>
      </c>
    </row>
    <row r="3019" spans="2:17" x14ac:dyDescent="0.2">
      <c r="B3019" s="39" t="s">
        <v>42</v>
      </c>
      <c r="D3019" s="42">
        <f>_xll.qlCalendarAdvance(Calendar,$D3018,B3019,"f",FALSE)</f>
        <v>60574</v>
      </c>
      <c r="E3019" s="172">
        <f>_xll.qlInterestRateIndexValueDate(IndexON,D3019)</f>
        <v>60574</v>
      </c>
      <c r="F3019" s="188">
        <f>IFERROR(_xll.qlIndexFixing(IndexON,D3019,TRUE,_xll.ohTrigger(RecalcTrigger,TriggerON)),NA())</f>
        <v>1.6761869090498038E-2</v>
      </c>
      <c r="H3019" s="42">
        <f>_xll.qlCalendarAdvance(Calendar,$H3018,B3019,"f",FALSE)</f>
        <v>60574</v>
      </c>
      <c r="I3019" s="172">
        <f>_xll.qlInterestRateIndexValueDate(Index1M,$H3019)</f>
        <v>60574</v>
      </c>
      <c r="J3019" s="177">
        <f>IFERROR(_xll.qlIndexFixing(Index1M,$H3019,TRUE,_xll.ohTrigger(RecalcTrigger,Trigger1M)),NA())</f>
        <v>1.7104602295001364E-2</v>
      </c>
      <c r="K3019" s="44">
        <f>IFERROR(_xll.qlIndexFixing(Index3M,H3019,TRUE,_xll.ohTrigger(RecalcTrigger,Trigger3M)),NA())</f>
        <v>1.7519348653795754E-2</v>
      </c>
      <c r="L3019" s="44">
        <f>IFERROR(_xll.qlIndexFixing(Index6M,$H3019,TRUE,_xll.ohTrigger(RecalcTrigger,Trigger6M)),NA())</f>
        <v>1.7687475284700008E-2</v>
      </c>
      <c r="M3019" s="178">
        <f>IFERROR(_xll.qlIndexFixing(Index1Y,$H3019,TRUE,_xll.ohTrigger(RecalcTrigger,Trigger1Y)),NA())</f>
        <v>1.7953527497033939E-2</v>
      </c>
      <c r="N3019" s="177">
        <f>IFERROR(_xll.qlIndexFixing(ONIndex1M,I3019,TRUE,_xll.ohTrigger(RecalcTrigger,Trigger1M)),NA())</f>
        <v>1.70751331522212E-2</v>
      </c>
      <c r="O3019" s="44">
        <f>IFERROR(_xll.qlIndexFixing(ONIndex3M,I3019,TRUE,_xll.ohTrigger(RecalcTrigger,Trigger3M)),NA())</f>
        <v>1.7432622459866431E-2</v>
      </c>
      <c r="P3019" s="44">
        <f>IFERROR(_xll.qlIndexFixing(ONIndex6M,I3019,TRUE,_xll.ohTrigger(RecalcTrigger,Trigger6M)),NA())</f>
        <v>1.7511628103510368E-2</v>
      </c>
      <c r="Q3019" s="178">
        <f>IFERROR(_xll.qlIndexFixing(ONIndex1Y,I3019,TRUE,_xll.ohTrigger(RecalcTrigger,Trigger1Y)),NA())</f>
        <v>1.7598224059669487E-2</v>
      </c>
    </row>
    <row r="3020" spans="2:17" x14ac:dyDescent="0.2">
      <c r="B3020" s="39" t="s">
        <v>42</v>
      </c>
      <c r="D3020" s="42">
        <f>_xll.qlCalendarAdvance(Calendar,$D3019,B3020,"f",FALSE)</f>
        <v>60581</v>
      </c>
      <c r="E3020" s="172">
        <f>_xll.qlInterestRateIndexValueDate(IndexON,D3020)</f>
        <v>60581</v>
      </c>
      <c r="F3020" s="188">
        <f>IFERROR(_xll.qlIndexFixing(IndexON,D3020,TRUE,_xll.ohTrigger(RecalcTrigger,TriggerON)),NA())</f>
        <v>1.6769673162254639E-2</v>
      </c>
      <c r="H3020" s="42">
        <f>_xll.qlCalendarAdvance(Calendar,$H3019,B3020,"f",FALSE)</f>
        <v>60581</v>
      </c>
      <c r="I3020" s="172">
        <f>_xll.qlInterestRateIndexValueDate(Index1M,$H3020)</f>
        <v>60581</v>
      </c>
      <c r="J3020" s="177">
        <f>IFERROR(_xll.qlIndexFixing(Index1M,$H3020,TRUE,_xll.ohTrigger(RecalcTrigger,Trigger1M)),NA())</f>
        <v>1.7113215244035938E-2</v>
      </c>
      <c r="K3020" s="44">
        <f>IFERROR(_xll.qlIndexFixing(Index3M,H3020,TRUE,_xll.ohTrigger(RecalcTrigger,Trigger3M)),NA())</f>
        <v>1.7526815988188216E-2</v>
      </c>
      <c r="L3020" s="44">
        <f>IFERROR(_xll.qlIndexFixing(Index6M,$H3020,TRUE,_xll.ohTrigger(RecalcTrigger,Trigger6M)),NA())</f>
        <v>1.7694138801401357E-2</v>
      </c>
      <c r="M3020" s="178">
        <f>IFERROR(_xll.qlIndexFixing(Index1Y,$H3020,TRUE,_xll.ohTrigger(RecalcTrigger,Trigger1Y)),NA())</f>
        <v>1.7961078816114195E-2</v>
      </c>
      <c r="N3020" s="177">
        <f>IFERROR(_xll.qlIndexFixing(ONIndex1M,I3020,TRUE,_xll.ohTrigger(RecalcTrigger,Trigger1M)),NA())</f>
        <v>1.70837690483161E-2</v>
      </c>
      <c r="O3020" s="44">
        <f>IFERROR(_xll.qlIndexFixing(ONIndex3M,I3020,TRUE,_xll.ohTrigger(RecalcTrigger,Trigger3M)),NA())</f>
        <v>1.7440152084035043E-2</v>
      </c>
      <c r="P3020" s="44">
        <f>IFERROR(_xll.qlIndexFixing(ONIndex6M,I3020,TRUE,_xll.ohTrigger(RecalcTrigger,Trigger6M)),NA())</f>
        <v>1.751938702997613E-2</v>
      </c>
      <c r="Q3020" s="178">
        <f>IFERROR(_xll.qlIndexFixing(ONIndex1Y,I3020,TRUE,_xll.ohTrigger(RecalcTrigger,Trigger1Y)),NA())</f>
        <v>1.760603581631548E-2</v>
      </c>
    </row>
    <row r="3021" spans="2:17" x14ac:dyDescent="0.2">
      <c r="B3021" s="39" t="s">
        <v>42</v>
      </c>
      <c r="D3021" s="42">
        <f>_xll.qlCalendarAdvance(Calendar,$D3020,B3021,"f",FALSE)</f>
        <v>60588</v>
      </c>
      <c r="E3021" s="172">
        <f>_xll.qlInterestRateIndexValueDate(IndexON,D3021)</f>
        <v>60588</v>
      </c>
      <c r="F3021" s="188">
        <f>IFERROR(_xll.qlIndexFixing(IndexON,D3021,TRUE,_xll.ohTrigger(RecalcTrigger,TriggerON)),NA())</f>
        <v>1.6777462122445908E-2</v>
      </c>
      <c r="H3021" s="42">
        <f>_xll.qlCalendarAdvance(Calendar,$H3020,B3021,"f",FALSE)</f>
        <v>60588</v>
      </c>
      <c r="I3021" s="172">
        <f>_xll.qlInterestRateIndexValueDate(Index1M,$H3021)</f>
        <v>60588</v>
      </c>
      <c r="J3021" s="177">
        <f>IFERROR(_xll.qlIndexFixing(Index1M,$H3021,TRUE,_xll.ohTrigger(RecalcTrigger,Trigger1M)),NA())</f>
        <v>1.7121811454066143E-2</v>
      </c>
      <c r="K3021" s="44">
        <f>IFERROR(_xll.qlIndexFixing(Index3M,H3021,TRUE,_xll.ohTrigger(RecalcTrigger,Trigger3M)),NA())</f>
        <v>1.7534268692649606E-2</v>
      </c>
      <c r="L3021" s="44">
        <f>IFERROR(_xll.qlIndexFixing(Index6M,$H3021,TRUE,_xll.ohTrigger(RecalcTrigger,Trigger6M)),NA())</f>
        <v>1.7701755436869568E-2</v>
      </c>
      <c r="M3021" s="178">
        <f>IFERROR(_xll.qlIndexFixing(Index1Y,$H3021,TRUE,_xll.ohTrigger(RecalcTrigger,Trigger1Y)),NA())</f>
        <v>1.7968614793651749E-2</v>
      </c>
      <c r="N3021" s="177">
        <f>IFERROR(_xll.qlIndexFixing(ONIndex1M,I3021,TRUE,_xll.ohTrigger(RecalcTrigger,Trigger1M)),NA())</f>
        <v>1.7092388222212929E-2</v>
      </c>
      <c r="O3021" s="44">
        <f>IFERROR(_xll.qlIndexFixing(ONIndex3M,I3021,TRUE,_xll.ohTrigger(RecalcTrigger,Trigger3M)),NA())</f>
        <v>1.7447667128301925E-2</v>
      </c>
      <c r="P3021" s="44">
        <f>IFERROR(_xll.qlIndexFixing(ONIndex6M,I3021,TRUE,_xll.ohTrigger(RecalcTrigger,Trigger6M)),NA())</f>
        <v>1.752713093224445E-2</v>
      </c>
      <c r="Q3021" s="178">
        <f>IFERROR(_xll.qlIndexFixing(ONIndex1Y,I3021,TRUE,_xll.ohTrigger(RecalcTrigger,Trigger1Y)),NA())</f>
        <v>1.7613832446483624E-2</v>
      </c>
    </row>
    <row r="3022" spans="2:17" x14ac:dyDescent="0.2">
      <c r="B3022" s="39" t="s">
        <v>42</v>
      </c>
      <c r="D3022" s="42">
        <f>_xll.qlCalendarAdvance(Calendar,$D3021,B3022,"f",FALSE)</f>
        <v>60595</v>
      </c>
      <c r="E3022" s="172">
        <f>_xll.qlInterestRateIndexValueDate(IndexON,D3022)</f>
        <v>60595</v>
      </c>
      <c r="F3022" s="188">
        <f>IFERROR(_xll.qlIndexFixing(IndexON,D3022,TRUE,_xll.ohTrigger(RecalcTrigger,TriggerON)),NA())</f>
        <v>1.6785235971233936E-2</v>
      </c>
      <c r="H3022" s="42">
        <f>_xll.qlCalendarAdvance(Calendar,$H3021,B3022,"f",FALSE)</f>
        <v>60595</v>
      </c>
      <c r="I3022" s="172">
        <f>_xll.qlInterestRateIndexValueDate(Index1M,$H3022)</f>
        <v>60595</v>
      </c>
      <c r="J3022" s="177">
        <f>IFERROR(_xll.qlIndexFixing(Index1M,$H3022,TRUE,_xll.ohTrigger(RecalcTrigger,Trigger1M)),NA())</f>
        <v>1.713039092505686E-2</v>
      </c>
      <c r="K3022" s="44">
        <f>IFERROR(_xll.qlIndexFixing(Index3M,H3022,TRUE,_xll.ohTrigger(RecalcTrigger,Trigger3M)),NA())</f>
        <v>1.7541706767097997E-2</v>
      </c>
      <c r="L3022" s="44">
        <f>IFERROR(_xll.qlIndexFixing(Index6M,$H3022,TRUE,_xll.ohTrigger(RecalcTrigger,Trigger6M)),NA())</f>
        <v>1.7709356945442165E-2</v>
      </c>
      <c r="M3022" s="178">
        <f>IFERROR(_xll.qlIndexFixing(Index1Y,$H3022,TRUE,_xll.ohTrigger(RecalcTrigger,Trigger1Y)),NA())</f>
        <v>1.7976135429305096E-2</v>
      </c>
      <c r="N3022" s="177">
        <f>IFERROR(_xll.qlIndexFixing(ONIndex1M,I3022,TRUE,_xll.ohTrigger(RecalcTrigger,Trigger1M)),NA())</f>
        <v>1.7100990673830641E-2</v>
      </c>
      <c r="O3022" s="44">
        <f>IFERROR(_xll.qlIndexFixing(ONIndex3M,I3022,TRUE,_xll.ohTrigger(RecalcTrigger,Trigger3M)),NA())</f>
        <v>1.7455167592423937E-2</v>
      </c>
      <c r="P3022" s="44">
        <f>IFERROR(_xll.qlIndexFixing(ONIndex6M,I3022,TRUE,_xll.ohTrigger(RecalcTrigger,Trigger6M)),NA())</f>
        <v>1.7534859810639514E-2</v>
      </c>
      <c r="Q3022" s="178">
        <f>IFERROR(_xll.qlIndexFixing(ONIndex1Y,I3022,TRUE,_xll.ohTrigger(RecalcTrigger,Trigger1Y)),NA())</f>
        <v>1.7621613950417059E-2</v>
      </c>
    </row>
    <row r="3023" spans="2:17" x14ac:dyDescent="0.2">
      <c r="B3023" s="39" t="s">
        <v>42</v>
      </c>
      <c r="D3023" s="42">
        <f>_xll.qlCalendarAdvance(Calendar,$D3022,B3023,"f",FALSE)</f>
        <v>60602</v>
      </c>
      <c r="E3023" s="172">
        <f>_xll.qlInterestRateIndexValueDate(IndexON,D3023)</f>
        <v>60602</v>
      </c>
      <c r="F3023" s="188">
        <f>IFERROR(_xll.qlIndexFixing(IndexON,D3023,TRUE,_xll.ohTrigger(RecalcTrigger,TriggerON)),NA())</f>
        <v>1.6792994708618725E-2</v>
      </c>
      <c r="H3023" s="42">
        <f>_xll.qlCalendarAdvance(Calendar,$H3022,B3023,"f",FALSE)</f>
        <v>60602</v>
      </c>
      <c r="I3023" s="172">
        <f>_xll.qlInterestRateIndexValueDate(Index1M,$H3023)</f>
        <v>60602</v>
      </c>
      <c r="J3023" s="177">
        <f>IFERROR(_xll.qlIndexFixing(Index1M,$H3023,TRUE,_xll.ohTrigger(RecalcTrigger,Trigger1M)),NA())</f>
        <v>1.7143002790197731E-2</v>
      </c>
      <c r="K3023" s="44">
        <f>IFERROR(_xll.qlIndexFixing(Index3M,H3023,TRUE,_xll.ohTrigger(RecalcTrigger,Trigger3M)),NA())</f>
        <v>1.7547232758469308E-2</v>
      </c>
      <c r="L3023" s="44">
        <f>IFERROR(_xll.qlIndexFixing(Index6M,$H3023,TRUE,_xll.ohTrigger(RecalcTrigger,Trigger6M)),NA())</f>
        <v>1.7717908719924798E-2</v>
      </c>
      <c r="M3023" s="178">
        <f>IFERROR(_xll.qlIndexFixing(Index1Y,$H3023,TRUE,_xll.ohTrigger(RecalcTrigger,Trigger1Y)),NA())</f>
        <v>1.7983640722733618E-2</v>
      </c>
      <c r="N3023" s="177">
        <f>IFERROR(_xll.qlIndexFixing(ONIndex1M,I3023,TRUE,_xll.ohTrigger(RecalcTrigger,Trigger1M)),NA())</f>
        <v>1.7109576403493421E-2</v>
      </c>
      <c r="O3023" s="44">
        <f>IFERROR(_xll.qlIndexFixing(ONIndex3M,I3023,TRUE,_xll.ohTrigger(RecalcTrigger,Trigger3M)),NA())</f>
        <v>1.7462653476644219E-2</v>
      </c>
      <c r="P3023" s="44">
        <f>IFERROR(_xll.qlIndexFixing(ONIndex6M,I3023,TRUE,_xll.ohTrigger(RecalcTrigger,Trigger6M)),NA())</f>
        <v>1.7542573664837136E-2</v>
      </c>
      <c r="Q3023" s="178">
        <f>IFERROR(_xll.qlIndexFixing(ONIndex1Y,I3023,TRUE,_xll.ohTrigger(RecalcTrigger,Trigger1Y)),NA())</f>
        <v>1.7629380328034738E-2</v>
      </c>
    </row>
    <row r="3024" spans="2:17" x14ac:dyDescent="0.2">
      <c r="B3024" s="39" t="s">
        <v>42</v>
      </c>
      <c r="D3024" s="42">
        <f>_xll.qlCalendarAdvance(Calendar,$D3023,B3024,"f",FALSE)</f>
        <v>60609</v>
      </c>
      <c r="E3024" s="172">
        <f>_xll.qlInterestRateIndexValueDate(IndexON,D3024)</f>
        <v>60609</v>
      </c>
      <c r="F3024" s="188">
        <f>IFERROR(_xll.qlIndexFixing(IndexON,D3024,TRUE,_xll.ohTrigger(RecalcTrigger,TriggerON)),NA())</f>
        <v>1.6800738334519227E-2</v>
      </c>
      <c r="H3024" s="42">
        <f>_xll.qlCalendarAdvance(Calendar,$H3023,B3024,"f",FALSE)</f>
        <v>60609</v>
      </c>
      <c r="I3024" s="172">
        <f>_xll.qlInterestRateIndexValueDate(Index1M,$H3024)</f>
        <v>60609</v>
      </c>
      <c r="J3024" s="177">
        <f>IFERROR(_xll.qlIndexFixing(Index1M,$H3024,TRUE,_xll.ohTrigger(RecalcTrigger,Trigger1M)),NA())</f>
        <v>1.7148511204577936E-2</v>
      </c>
      <c r="K3024" s="44">
        <f>IFERROR(_xll.qlIndexFixing(Index3M,H3024,TRUE,_xll.ohTrigger(RecalcTrigger,Trigger3M)),NA())</f>
        <v>1.7554642951553501E-2</v>
      </c>
      <c r="L3024" s="44">
        <f>IFERROR(_xll.qlIndexFixing(Index6M,$H3024,TRUE,_xll.ohTrigger(RecalcTrigger,Trigger6M)),NA())</f>
        <v>1.7725479259600673E-2</v>
      </c>
      <c r="M3024" s="178">
        <f>IFERROR(_xll.qlIndexFixing(Index1Y,$H3024,TRUE,_xll.ohTrigger(RecalcTrigger,Trigger1Y)),NA())</f>
        <v>1.79911306735967E-2</v>
      </c>
      <c r="N3024" s="177">
        <f>IFERROR(_xll.qlIndexFixing(ONIndex1M,I3024,TRUE,_xll.ohTrigger(RecalcTrigger,Trigger1M)),NA())</f>
        <v>1.711814541095813E-2</v>
      </c>
      <c r="O3024" s="44">
        <f>IFERROR(_xll.qlIndexFixing(ONIndex3M,I3024,TRUE,_xll.ohTrigger(RecalcTrigger,Trigger3M)),NA())</f>
        <v>1.7470124780719631E-2</v>
      </c>
      <c r="P3024" s="44">
        <f>IFERROR(_xll.qlIndexFixing(ONIndex6M,I3024,TRUE,_xll.ohTrigger(RecalcTrigger,Trigger6M)),NA())</f>
        <v>1.7550272495161501E-2</v>
      </c>
      <c r="Q3024" s="178">
        <f>IFERROR(_xll.qlIndexFixing(ONIndex1Y,I3024,TRUE,_xll.ohTrigger(RecalcTrigger,Trigger1Y)),NA())</f>
        <v>1.7637131579255616E-2</v>
      </c>
    </row>
    <row r="3025" spans="2:17" x14ac:dyDescent="0.2">
      <c r="B3025" s="39" t="s">
        <v>42</v>
      </c>
      <c r="D3025" s="42">
        <f>_xll.qlCalendarAdvance(Calendar,$D3024,B3025,"f",FALSE)</f>
        <v>60616</v>
      </c>
      <c r="E3025" s="172">
        <f>_xll.qlInterestRateIndexValueDate(IndexON,D3025)</f>
        <v>60616</v>
      </c>
      <c r="F3025" s="188">
        <f>IFERROR(_xll.qlIndexFixing(IndexON,D3025,TRUE,_xll.ohTrigger(RecalcTrigger,TriggerON)),NA())</f>
        <v>1.6808466848854398E-2</v>
      </c>
      <c r="H3025" s="42">
        <f>_xll.qlCalendarAdvance(Calendar,$H3024,B3025,"f",FALSE)</f>
        <v>60616</v>
      </c>
      <c r="I3025" s="172">
        <f>_xll.qlInterestRateIndexValueDate(Index1M,$H3025)</f>
        <v>60616</v>
      </c>
      <c r="J3025" s="177">
        <f>IFERROR(_xll.qlIndexFixing(Index1M,$H3025,TRUE,_xll.ohTrigger(RecalcTrigger,Trigger1M)),NA())</f>
        <v>1.7157039663064168E-2</v>
      </c>
      <c r="K3025" s="44">
        <f>IFERROR(_xll.qlIndexFixing(Index3M,H3025,TRUE,_xll.ohTrigger(RecalcTrigger,Trigger3M)),NA())</f>
        <v>1.7562038515494947E-2</v>
      </c>
      <c r="L3025" s="44">
        <f>IFERROR(_xll.qlIndexFixing(Index6M,$H3025,TRUE,_xll.ohTrigger(RecalcTrigger,Trigger6M)),NA())</f>
        <v>1.7733034671282868E-2</v>
      </c>
      <c r="M3025" s="178">
        <f>IFERROR(_xll.qlIndexFixing(Index1Y,$H3025,TRUE,_xll.ohTrigger(RecalcTrigger,Trigger1Y)),NA())</f>
        <v>1.7998605281555058E-2</v>
      </c>
      <c r="N3025" s="177">
        <f>IFERROR(_xll.qlIndexFixing(ONIndex1M,I3025,TRUE,_xll.ohTrigger(RecalcTrigger,Trigger1M)),NA())</f>
        <v>1.7126697696224769E-2</v>
      </c>
      <c r="O3025" s="44">
        <f>IFERROR(_xll.qlIndexFixing(ONIndex3M,I3025,TRUE,_xll.ohTrigger(RecalcTrigger,Trigger3M)),NA())</f>
        <v>1.7477581504731221E-2</v>
      </c>
      <c r="P3025" s="44">
        <f>IFERROR(_xll.qlIndexFixing(ONIndex6M,I3025,TRUE,_xll.ohTrigger(RecalcTrigger,Trigger6M)),NA())</f>
        <v>1.7557956301369471E-2</v>
      </c>
      <c r="Q3025" s="178">
        <f>IFERROR(_xll.qlIndexFixing(ONIndex1Y,I3025,TRUE,_xll.ohTrigger(RecalcTrigger,Trigger1Y)),NA())</f>
        <v>1.7644867704079692E-2</v>
      </c>
    </row>
    <row r="3026" spans="2:17" x14ac:dyDescent="0.2">
      <c r="B3026" s="39" t="s">
        <v>42</v>
      </c>
      <c r="D3026" s="42">
        <f>_xll.qlCalendarAdvance(Calendar,$D3025,B3026,"f",FALSE)</f>
        <v>60623</v>
      </c>
      <c r="E3026" s="172">
        <f>_xll.qlInterestRateIndexValueDate(IndexON,D3026)</f>
        <v>60623</v>
      </c>
      <c r="F3026" s="188">
        <f>IFERROR(_xll.qlIndexFixing(IndexON,D3026,TRUE,_xll.ohTrigger(RecalcTrigger,TriggerON)),NA())</f>
        <v>1.681618025194842E-2</v>
      </c>
      <c r="H3026" s="42">
        <f>_xll.qlCalendarAdvance(Calendar,$H3025,B3026,"f",FALSE)</f>
        <v>60623</v>
      </c>
      <c r="I3026" s="172">
        <f>_xll.qlInterestRateIndexValueDate(Index1M,$H3026)</f>
        <v>60623</v>
      </c>
      <c r="J3026" s="177">
        <f>IFERROR(_xll.qlIndexFixing(Index1M,$H3026,TRUE,_xll.ohTrigger(RecalcTrigger,Trigger1M)),NA())</f>
        <v>1.7165551381783588E-2</v>
      </c>
      <c r="K3026" s="44">
        <f>IFERROR(_xll.qlIndexFixing(Index3M,H3026,TRUE,_xll.ohTrigger(RecalcTrigger,Trigger3M)),NA())</f>
        <v>1.7569419450214396E-2</v>
      </c>
      <c r="L3026" s="44">
        <f>IFERROR(_xll.qlIndexFixing(Index6M,$H3026,TRUE,_xll.ohTrigger(RecalcTrigger,Trigger6M)),NA())</f>
        <v>1.7740574954803055E-2</v>
      </c>
      <c r="M3026" s="178">
        <f>IFERROR(_xll.qlIndexFixing(Index1Y,$H3026,TRUE,_xll.ohTrigger(RecalcTrigger,Trigger1Y)),NA())</f>
        <v>1.8006064546270073E-2</v>
      </c>
      <c r="N3026" s="177">
        <f>IFERROR(_xll.qlIndexFixing(ONIndex1M,I3026,TRUE,_xll.ohTrigger(RecalcTrigger,Trigger1M)),NA())</f>
        <v>1.7135233259374383E-2</v>
      </c>
      <c r="O3026" s="44">
        <f>IFERROR(_xll.qlIndexFixing(ONIndex3M,I3026,TRUE,_xll.ohTrigger(RecalcTrigger,Trigger3M)),NA())</f>
        <v>1.748502364884108E-2</v>
      </c>
      <c r="P3026" s="44">
        <f>IFERROR(_xll.qlIndexFixing(ONIndex6M,I3026,TRUE,_xll.ohTrigger(RecalcTrigger,Trigger6M)),NA())</f>
        <v>1.7565625083461045E-2</v>
      </c>
      <c r="Q3026" s="178">
        <f>IFERROR(_xll.qlIndexFixing(ONIndex1Y,I3026,TRUE,_xll.ohTrigger(RecalcTrigger,Trigger1Y)),NA())</f>
        <v>1.7652588702669059E-2</v>
      </c>
    </row>
    <row r="3027" spans="2:17" x14ac:dyDescent="0.2">
      <c r="B3027" s="39" t="s">
        <v>42</v>
      </c>
      <c r="D3027" s="42">
        <f>_xll.qlCalendarAdvance(Calendar,$D3026,B3027,"f",FALSE)</f>
        <v>60630</v>
      </c>
      <c r="E3027" s="172">
        <f>_xll.qlInterestRateIndexValueDate(IndexON,D3027)</f>
        <v>60630</v>
      </c>
      <c r="F3027" s="188">
        <f>IFERROR(_xll.qlIndexFixing(IndexON,D3027,TRUE,_xll.ohTrigger(RecalcTrigger,TriggerON)),NA())</f>
        <v>1.6823878543477111E-2</v>
      </c>
      <c r="H3027" s="42">
        <f>_xll.qlCalendarAdvance(Calendar,$H3026,B3027,"f",FALSE)</f>
        <v>60630</v>
      </c>
      <c r="I3027" s="172">
        <f>_xll.qlInterestRateIndexValueDate(Index1M,$H3027)</f>
        <v>60630</v>
      </c>
      <c r="J3027" s="177">
        <f>IFERROR(_xll.qlIndexFixing(Index1M,$H3027,TRUE,_xll.ohTrigger(RecalcTrigger,Trigger1M)),NA())</f>
        <v>1.7174046360694369E-2</v>
      </c>
      <c r="K3027" s="44">
        <f>IFERROR(_xll.qlIndexFixing(Index3M,H3027,TRUE,_xll.ohTrigger(RecalcTrigger,Trigger3M)),NA())</f>
        <v>1.7576785755633508E-2</v>
      </c>
      <c r="L3027" s="44">
        <f>IFERROR(_xll.qlIndexFixing(Index6M,$H3027,TRUE,_xll.ohTrigger(RecalcTrigger,Trigger6M)),NA())</f>
        <v>1.7748100109991574E-2</v>
      </c>
      <c r="M3027" s="178">
        <f>IFERROR(_xll.qlIndexFixing(Index1Y,$H3027,TRUE,_xll.ohTrigger(RecalcTrigger,Trigger1Y)),NA())</f>
        <v>1.801350846740335E-2</v>
      </c>
      <c r="N3027" s="177">
        <f>IFERROR(_xll.qlIndexFixing(ONIndex1M,I3027,TRUE,_xll.ohTrigger(RecalcTrigger,Trigger1M)),NA())</f>
        <v>1.7143752100406973E-2</v>
      </c>
      <c r="O3027" s="44">
        <f>IFERROR(_xll.qlIndexFixing(ONIndex3M,I3027,TRUE,_xll.ohTrigger(RecalcTrigger,Trigger3M)),NA())</f>
        <v>1.7492451212806071E-2</v>
      </c>
      <c r="P3027" s="44">
        <f>IFERROR(_xll.qlIndexFixing(ONIndex6M,I3027,TRUE,_xll.ohTrigger(RecalcTrigger,Trigger6M)),NA())</f>
        <v>1.7573278841679363E-2</v>
      </c>
      <c r="Q3027" s="178">
        <f>IFERROR(_xll.qlIndexFixing(ONIndex1Y,I3027,TRUE,_xll.ohTrigger(RecalcTrigger,Trigger1Y)),NA())</f>
        <v>1.766029457494267E-2</v>
      </c>
    </row>
    <row r="3028" spans="2:17" x14ac:dyDescent="0.2">
      <c r="B3028" s="39" t="s">
        <v>42</v>
      </c>
      <c r="D3028" s="42">
        <f>_xll.qlCalendarAdvance(Calendar,$D3027,B3028,"f",FALSE)</f>
        <v>60637</v>
      </c>
      <c r="E3028" s="172">
        <f>_xll.qlInterestRateIndexValueDate(IndexON,D3028)</f>
        <v>60637</v>
      </c>
      <c r="F3028" s="188">
        <f>IFERROR(_xll.qlIndexFixing(IndexON,D3028,TRUE,_xll.ohTrigger(RecalcTrigger,TriggerON)),NA())</f>
        <v>1.6831561723521515E-2</v>
      </c>
      <c r="H3028" s="42">
        <f>_xll.qlCalendarAdvance(Calendar,$H3027,B3028,"f",FALSE)</f>
        <v>60637</v>
      </c>
      <c r="I3028" s="172">
        <f>_xll.qlInterestRateIndexValueDate(Index1M,$H3028)</f>
        <v>60637</v>
      </c>
      <c r="J3028" s="177">
        <f>IFERROR(_xll.qlIndexFixing(Index1M,$H3028,TRUE,_xll.ohTrigger(RecalcTrigger,Trigger1M)),NA())</f>
        <v>1.7182524599762515E-2</v>
      </c>
      <c r="K3028" s="44">
        <f>IFERROR(_xll.qlIndexFixing(Index3M,H3028,TRUE,_xll.ohTrigger(RecalcTrigger,Trigger3M)),NA())</f>
        <v>1.7584137431671237E-2</v>
      </c>
      <c r="L3028" s="44">
        <f>IFERROR(_xll.qlIndexFixing(Index6M,$H3028,TRUE,_xll.ohTrigger(RecalcTrigger,Trigger6M)),NA())</f>
        <v>1.7754648322566329E-2</v>
      </c>
      <c r="M3028" s="178">
        <f>IFERROR(_xll.qlIndexFixing(Index1Y,$H3028,TRUE,_xll.ohTrigger(RecalcTrigger,Trigger1Y)),NA())</f>
        <v>1.8020937044617602E-2</v>
      </c>
      <c r="N3028" s="177">
        <f>IFERROR(_xll.qlIndexFixing(ONIndex1M,I3028,TRUE,_xll.ohTrigger(RecalcTrigger,Trigger1M)),NA())</f>
        <v>1.7152254219241492E-2</v>
      </c>
      <c r="O3028" s="44">
        <f>IFERROR(_xll.qlIndexFixing(ONIndex3M,I3028,TRUE,_xll.ohTrigger(RecalcTrigger,Trigger3M)),NA())</f>
        <v>1.7499864196707238E-2</v>
      </c>
      <c r="P3028" s="44">
        <f>IFERROR(_xll.qlIndexFixing(ONIndex6M,I3028,TRUE,_xll.ohTrigger(RecalcTrigger,Trigger6M)),NA())</f>
        <v>1.7580917575619193E-2</v>
      </c>
      <c r="Q3028" s="178">
        <f>IFERROR(_xll.qlIndexFixing(ONIndex1Y,I3028,TRUE,_xll.ohTrigger(RecalcTrigger,Trigger1Y)),NA())</f>
        <v>1.7667985320657387E-2</v>
      </c>
    </row>
    <row r="3029" spans="2:17" x14ac:dyDescent="0.2">
      <c r="B3029" s="39" t="s">
        <v>42</v>
      </c>
      <c r="D3029" s="42">
        <f>_xll.qlCalendarAdvance(Calendar,$D3028,B3029,"f",FALSE)</f>
        <v>60644</v>
      </c>
      <c r="E3029" s="172">
        <f>_xll.qlInterestRateIndexValueDate(IndexON,D3029)</f>
        <v>60644</v>
      </c>
      <c r="F3029" s="188">
        <f>IFERROR(_xll.qlIndexFixing(IndexON,D3029,TRUE,_xll.ohTrigger(RecalcTrigger,TriggerON)),NA())</f>
        <v>1.6839229792081634E-2</v>
      </c>
      <c r="H3029" s="42">
        <f>_xll.qlCalendarAdvance(Calendar,$H3028,B3029,"f",FALSE)</f>
        <v>60644</v>
      </c>
      <c r="I3029" s="172">
        <f>_xll.qlInterestRateIndexValueDate(Index1M,$H3029)</f>
        <v>60644</v>
      </c>
      <c r="J3029" s="177">
        <f>IFERROR(_xll.qlIndexFixing(Index1M,$H3029,TRUE,_xll.ohTrigger(RecalcTrigger,Trigger1M)),NA())</f>
        <v>1.71909860989462E-2</v>
      </c>
      <c r="K3029" s="44">
        <f>IFERROR(_xll.qlIndexFixing(Index3M,H3029,TRUE,_xll.ohTrigger(RecalcTrigger,Trigger3M)),NA())</f>
        <v>1.7592419077540385E-2</v>
      </c>
      <c r="L3029" s="44">
        <f>IFERROR(_xll.qlIndexFixing(Index6M,$H3029,TRUE,_xll.ohTrigger(RecalcTrigger,Trigger6M)),NA())</f>
        <v>1.7762143938128621E-2</v>
      </c>
      <c r="M3029" s="178">
        <f>IFERROR(_xll.qlIndexFixing(Index1Y,$H3029,TRUE,_xll.ohTrigger(RecalcTrigger,Trigger1Y)),NA())</f>
        <v>1.8028350277576877E-2</v>
      </c>
      <c r="N3029" s="177">
        <f>IFERROR(_xll.qlIndexFixing(ONIndex1M,I3029,TRUE,_xll.ohTrigger(RecalcTrigger,Trigger1M)),NA())</f>
        <v>1.716073961587794E-2</v>
      </c>
      <c r="O3029" s="44">
        <f>IFERROR(_xll.qlIndexFixing(ONIndex3M,I3029,TRUE,_xll.ohTrigger(RecalcTrigger,Trigger3M)),NA())</f>
        <v>1.7507262600625628E-2</v>
      </c>
      <c r="P3029" s="44">
        <f>IFERROR(_xll.qlIndexFixing(ONIndex6M,I3029,TRUE,_xll.ohTrigger(RecalcTrigger,Trigger6M)),NA())</f>
        <v>1.7588541285685766E-2</v>
      </c>
      <c r="Q3029" s="178">
        <f>IFERROR(_xll.qlIndexFixing(ONIndex1Y,I3029,TRUE,_xll.ohTrigger(RecalcTrigger,Trigger1Y)),NA())</f>
        <v>1.7675660940218441E-2</v>
      </c>
    </row>
    <row r="3030" spans="2:17" x14ac:dyDescent="0.2">
      <c r="B3030" s="39" t="s">
        <v>42</v>
      </c>
      <c r="D3030" s="42">
        <f>_xll.qlCalendarAdvance(Calendar,$D3029,B3030,"f",FALSE)</f>
        <v>60651</v>
      </c>
      <c r="E3030" s="172">
        <f>_xll.qlInterestRateIndexValueDate(IndexON,D3030)</f>
        <v>60651</v>
      </c>
      <c r="F3030" s="188">
        <f>IFERROR(_xll.qlIndexFixing(IndexON,D3030,TRUE,_xll.ohTrigger(RecalcTrigger,TriggerON)),NA())</f>
        <v>1.6846882749238512E-2</v>
      </c>
      <c r="H3030" s="42">
        <f>_xll.qlCalendarAdvance(Calendar,$H3029,B3030,"f",FALSE)</f>
        <v>60651</v>
      </c>
      <c r="I3030" s="172">
        <f>_xll.qlInterestRateIndexValueDate(Index1M,$H3030)</f>
        <v>60651</v>
      </c>
      <c r="J3030" s="177">
        <f>IFERROR(_xll.qlIndexFixing(Index1M,$H3030,TRUE,_xll.ohTrigger(RecalcTrigger,Trigger1M)),NA())</f>
        <v>1.7199430858219282E-2</v>
      </c>
      <c r="K3030" s="44">
        <f>IFERROR(_xll.qlIndexFixing(Index3M,H3030,TRUE,_xll.ohTrigger(RecalcTrigger,Trigger3M)),NA())</f>
        <v>1.7598796895288257E-2</v>
      </c>
      <c r="L3030" s="44">
        <f>IFERROR(_xll.qlIndexFixing(Index6M,$H3030,TRUE,_xll.ohTrigger(RecalcTrigger,Trigger6M)),NA())</f>
        <v>1.7769624425446169E-2</v>
      </c>
      <c r="M3030" s="178">
        <f>IFERROR(_xll.qlIndexFixing(Index1Y,$H3030,TRUE,_xll.ohTrigger(RecalcTrigger,Trigger1Y)),NA())</f>
        <v>1.8035748165943888E-2</v>
      </c>
      <c r="N3030" s="177">
        <f>IFERROR(_xll.qlIndexFixing(ONIndex1M,I3030,TRUE,_xll.ohTrigger(RecalcTrigger,Trigger1M)),NA())</f>
        <v>1.7169208290559457E-2</v>
      </c>
      <c r="O3030" s="44">
        <f>IFERROR(_xll.qlIndexFixing(ONIndex3M,I3030,TRUE,_xll.ohTrigger(RecalcTrigger,Trigger3M)),NA())</f>
        <v>1.7514646424561242E-2</v>
      </c>
      <c r="P3030" s="44">
        <f>IFERROR(_xll.qlIndexFixing(ONIndex6M,I3030,TRUE,_xll.ohTrigger(RecalcTrigger,Trigger6M)),NA())</f>
        <v>1.7596149971798036E-2</v>
      </c>
      <c r="Q3030" s="178">
        <f>IFERROR(_xll.qlIndexFixing(ONIndex1Y,I3030,TRUE,_xll.ohTrigger(RecalcTrigger,Trigger1Y)),NA())</f>
        <v>1.7683321433463739E-2</v>
      </c>
    </row>
    <row r="3031" spans="2:17" x14ac:dyDescent="0.2">
      <c r="B3031" s="39" t="s">
        <v>42</v>
      </c>
      <c r="D3031" s="42">
        <f>_xll.qlCalendarAdvance(Calendar,$D3030,B3031,"f",FALSE)</f>
        <v>60658</v>
      </c>
      <c r="E3031" s="172">
        <f>_xll.qlInterestRateIndexValueDate(IndexON,D3031)</f>
        <v>60658</v>
      </c>
      <c r="F3031" s="188">
        <f>IFERROR(_xll.qlIndexFixing(IndexON,D3031,TRUE,_xll.ohTrigger(RecalcTrigger,TriggerON)),NA())</f>
        <v>1.6854520594992151E-2</v>
      </c>
      <c r="H3031" s="42">
        <f>_xll.qlCalendarAdvance(Calendar,$H3030,B3031,"f",FALSE)</f>
        <v>60658</v>
      </c>
      <c r="I3031" s="172">
        <f>_xll.qlInterestRateIndexValueDate(Index1M,$H3031)</f>
        <v>60658</v>
      </c>
      <c r="J3031" s="177">
        <f>IFERROR(_xll.qlIndexFixing(Index1M,$H3031,TRUE,_xll.ohTrigger(RecalcTrigger,Trigger1M)),NA())</f>
        <v>1.7207858877537313E-2</v>
      </c>
      <c r="K3031" s="44">
        <f>IFERROR(_xll.qlIndexFixing(Index3M,H3031,TRUE,_xll.ohTrigger(RecalcTrigger,Trigger3M)),NA())</f>
        <v>1.7606104682709057E-2</v>
      </c>
      <c r="L3031" s="44">
        <f>IFERROR(_xll.qlIndexFixing(Index6M,$H3031,TRUE,_xll.ohTrigger(RecalcTrigger,Trigger6M)),NA())</f>
        <v>1.7777089784350608E-2</v>
      </c>
      <c r="M3031" s="178">
        <f>IFERROR(_xll.qlIndexFixing(Index1Y,$H3031,TRUE,_xll.ohTrigger(RecalcTrigger,Trigger1Y)),NA())</f>
        <v>1.8043130709384236E-2</v>
      </c>
      <c r="N3031" s="177">
        <f>IFERROR(_xll.qlIndexFixing(ONIndex1M,I3031,TRUE,_xll.ohTrigger(RecalcTrigger,Trigger1M)),NA())</f>
        <v>1.717766024288081E-2</v>
      </c>
      <c r="O3031" s="44">
        <f>IFERROR(_xll.qlIndexFixing(ONIndex3M,I3031,TRUE,_xll.ohTrigger(RecalcTrigger,Trigger3M)),NA())</f>
        <v>1.7522015668514079E-2</v>
      </c>
      <c r="P3031" s="44">
        <f>IFERROR(_xll.qlIndexFixing(ONIndex6M,I3031,TRUE,_xll.ohTrigger(RecalcTrigger,Trigger6M)),NA())</f>
        <v>1.7603743633712865E-2</v>
      </c>
      <c r="Q3031" s="178">
        <f>IFERROR(_xll.qlIndexFixing(ONIndex1Y,I3031,TRUE,_xll.ohTrigger(RecalcTrigger,Trigger1Y)),NA())</f>
        <v>1.7690966800312236E-2</v>
      </c>
    </row>
    <row r="3032" spans="2:17" x14ac:dyDescent="0.2">
      <c r="B3032" s="39" t="s">
        <v>42</v>
      </c>
      <c r="D3032" s="42">
        <f>_xll.qlCalendarAdvance(Calendar,$D3031,B3032,"f",FALSE)</f>
        <v>60665</v>
      </c>
      <c r="E3032" s="172">
        <f>_xll.qlInterestRateIndexValueDate(IndexON,D3032)</f>
        <v>60665</v>
      </c>
      <c r="F3032" s="188">
        <f>IFERROR(_xll.qlIndexFixing(IndexON,D3032,TRUE,_xll.ohTrigger(RecalcTrigger,TriggerON)),NA())</f>
        <v>1.686214332909941E-2</v>
      </c>
      <c r="H3032" s="42">
        <f>_xll.qlCalendarAdvance(Calendar,$H3031,B3032,"f",FALSE)</f>
        <v>60665</v>
      </c>
      <c r="I3032" s="172">
        <f>_xll.qlInterestRateIndexValueDate(Index1M,$H3032)</f>
        <v>60665</v>
      </c>
      <c r="J3032" s="177">
        <f>IFERROR(_xll.qlIndexFixing(Index1M,$H3032,TRUE,_xll.ohTrigger(RecalcTrigger,Trigger1M)),NA())</f>
        <v>1.7213254492459296E-2</v>
      </c>
      <c r="K3032" s="44">
        <f>IFERROR(_xll.qlIndexFixing(Index3M,H3032,TRUE,_xll.ohTrigger(RecalcTrigger,Trigger3M)),NA())</f>
        <v>1.7614340359676128E-2</v>
      </c>
      <c r="L3032" s="44">
        <f>IFERROR(_xll.qlIndexFixing(Index6M,$H3032,TRUE,_xll.ohTrigger(RecalcTrigger,Trigger6M)),NA())</f>
        <v>1.7784540014676265E-2</v>
      </c>
      <c r="M3032" s="178">
        <f>IFERROR(_xll.qlIndexFixing(Index1Y,$H3032,TRUE,_xll.ohTrigger(RecalcTrigger,Trigger1Y)),NA())</f>
        <v>1.8050497907562857E-2</v>
      </c>
      <c r="N3032" s="177">
        <f>IFERROR(_xll.qlIndexFixing(ONIndex1M,I3032,TRUE,_xll.ohTrigger(RecalcTrigger,Trigger1M)),NA())</f>
        <v>1.7186095473166185E-2</v>
      </c>
      <c r="O3032" s="44">
        <f>IFERROR(_xll.qlIndexFixing(ONIndex3M,I3032,TRUE,_xll.ohTrigger(RecalcTrigger,Trigger3M)),NA())</f>
        <v>1.7529370332241001E-2</v>
      </c>
      <c r="P3032" s="44">
        <f>IFERROR(_xll.qlIndexFixing(ONIndex6M,I3032,TRUE,_xll.ohTrigger(RecalcTrigger,Trigger6M)),NA())</f>
        <v>1.7611322271592345E-2</v>
      </c>
      <c r="Q3032" s="178">
        <f>IFERROR(_xll.qlIndexFixing(ONIndex1Y,I3032,TRUE,_xll.ohTrigger(RecalcTrigger,Trigger1Y)),NA())</f>
        <v>1.769859704076393E-2</v>
      </c>
    </row>
    <row r="3033" spans="2:17" x14ac:dyDescent="0.2">
      <c r="B3033" s="39" t="s">
        <v>42</v>
      </c>
      <c r="D3033" s="42">
        <f>_xll.qlCalendarAdvance(Calendar,$D3032,B3033,"f",FALSE)</f>
        <v>60672</v>
      </c>
      <c r="E3033" s="172">
        <f>_xll.qlInterestRateIndexValueDate(IndexON,D3033)</f>
        <v>60672</v>
      </c>
      <c r="F3033" s="188">
        <f>IFERROR(_xll.qlIndexFixing(IndexON,D3033,TRUE,_xll.ohTrigger(RecalcTrigger,TriggerON)),NA())</f>
        <v>1.6869750951965523E-2</v>
      </c>
      <c r="H3033" s="42">
        <f>_xll.qlCalendarAdvance(Calendar,$H3032,B3033,"f",FALSE)</f>
        <v>60672</v>
      </c>
      <c r="I3033" s="172">
        <f>_xll.qlInterestRateIndexValueDate(Index1M,$H3033)</f>
        <v>60672</v>
      </c>
      <c r="J3033" s="177">
        <f>IFERROR(_xll.qlIndexFixing(Index1M,$H3033,TRUE,_xll.ohTrigger(RecalcTrigger,Trigger1M)),NA())</f>
        <v>1.7221651431343868E-2</v>
      </c>
      <c r="K3033" s="44">
        <f>IFERROR(_xll.qlIndexFixing(Index3M,H3033,TRUE,_xll.ohTrigger(RecalcTrigger,Trigger3M)),NA())</f>
        <v>1.7620676368381716E-2</v>
      </c>
      <c r="L3033" s="44">
        <f>IFERROR(_xll.qlIndexFixing(Index6M,$H3033,TRUE,_xll.ohTrigger(RecalcTrigger,Trigger6M)),NA())</f>
        <v>1.7791975116256572E-2</v>
      </c>
      <c r="M3033" s="178">
        <f>IFERROR(_xll.qlIndexFixing(Index1Y,$H3033,TRUE,_xll.ohTrigger(RecalcTrigger,Trigger1Y)),NA())</f>
        <v>1.8057849760146238E-2</v>
      </c>
      <c r="N3033" s="177">
        <f>IFERROR(_xll.qlIndexFixing(ONIndex1M,I3033,TRUE,_xll.ohTrigger(RecalcTrigger,Trigger1M)),NA())</f>
        <v>1.7194513981334536E-2</v>
      </c>
      <c r="O3033" s="44">
        <f>IFERROR(_xll.qlIndexFixing(ONIndex3M,I3033,TRUE,_xll.ohTrigger(RecalcTrigger,Trigger3M)),NA())</f>
        <v>1.7536710415985146E-2</v>
      </c>
      <c r="P3033" s="44">
        <f>IFERROR(_xll.qlIndexFixing(ONIndex6M,I3033,TRUE,_xll.ohTrigger(RecalcTrigger,Trigger6M)),NA())</f>
        <v>1.7618885885436475E-2</v>
      </c>
      <c r="Q3033" s="178">
        <f>IFERROR(_xll.qlIndexFixing(ONIndex1Y,I3033,TRUE,_xll.ohTrigger(RecalcTrigger,Trigger1Y)),NA())</f>
        <v>1.7706212154980916E-2</v>
      </c>
    </row>
    <row r="3034" spans="2:17" x14ac:dyDescent="0.2">
      <c r="B3034" s="39" t="s">
        <v>42</v>
      </c>
      <c r="D3034" s="42">
        <f>_xll.qlCalendarAdvance(Calendar,$D3033,B3034,"f",FALSE)</f>
        <v>60679</v>
      </c>
      <c r="E3034" s="172">
        <f>_xll.qlInterestRateIndexValueDate(IndexON,D3034)</f>
        <v>60679</v>
      </c>
      <c r="F3034" s="188">
        <f>IFERROR(_xll.qlIndexFixing(IndexON,D3034,TRUE,_xll.ohTrigger(RecalcTrigger,TriggerON)),NA())</f>
        <v>1.6877343463185257E-2</v>
      </c>
      <c r="H3034" s="42">
        <f>_xll.qlCalendarAdvance(Calendar,$H3033,B3034,"f",FALSE)</f>
        <v>60679</v>
      </c>
      <c r="I3034" s="172">
        <f>_xll.qlInterestRateIndexValueDate(Index1M,$H3034)</f>
        <v>60679</v>
      </c>
      <c r="J3034" s="177">
        <f>IFERROR(_xll.qlIndexFixing(Index1M,$H3034,TRUE,_xll.ohTrigger(RecalcTrigger,Trigger1M)),NA())</f>
        <v>1.7230031631965837E-2</v>
      </c>
      <c r="K3034" s="44">
        <f>IFERROR(_xll.qlIndexFixing(Index3M,H3034,TRUE,_xll.ohTrigger(RecalcTrigger,Trigger3M)),NA())</f>
        <v>1.7627940266476887E-2</v>
      </c>
      <c r="L3034" s="44">
        <f>IFERROR(_xll.qlIndexFixing(Index6M,$H3034,TRUE,_xll.ohTrigger(RecalcTrigger,Trigger6M)),NA())</f>
        <v>1.7799395088925401E-2</v>
      </c>
      <c r="M3034" s="178">
        <f>IFERROR(_xll.qlIndexFixing(Index1Y,$H3034,TRUE,_xll.ohTrigger(RecalcTrigger,Trigger1Y)),NA())</f>
        <v>1.8065186266800648E-2</v>
      </c>
      <c r="N3034" s="177">
        <f>IFERROR(_xll.qlIndexFixing(ONIndex1M,I3034,TRUE,_xll.ohTrigger(RecalcTrigger,Trigger1M)),NA())</f>
        <v>1.720291576722377E-2</v>
      </c>
      <c r="O3034" s="44">
        <f>IFERROR(_xll.qlIndexFixing(ONIndex3M,I3034,TRUE,_xll.ohTrigger(RecalcTrigger,Trigger3M)),NA())</f>
        <v>1.7544035919746515E-2</v>
      </c>
      <c r="P3034" s="44">
        <f>IFERROR(_xll.qlIndexFixing(ONIndex6M,I3034,TRUE,_xll.ohTrigger(RecalcTrigger,Trigger6M)),NA())</f>
        <v>1.7626434475245256E-2</v>
      </c>
      <c r="Q3034" s="178">
        <f>IFERROR(_xll.qlIndexFixing(ONIndex1Y,I3034,TRUE,_xll.ohTrigger(RecalcTrigger,Trigger1Y)),NA())</f>
        <v>1.7713812142720053E-2</v>
      </c>
    </row>
    <row r="3035" spans="2:17" x14ac:dyDescent="0.2">
      <c r="B3035" s="39" t="s">
        <v>42</v>
      </c>
      <c r="D3035" s="42">
        <f>_xll.qlCalendarAdvance(Calendar,$D3034,B3035,"f",FALSE)</f>
        <v>60686</v>
      </c>
      <c r="E3035" s="172">
        <f>_xll.qlInterestRateIndexValueDate(IndexON,D3035)</f>
        <v>60686</v>
      </c>
      <c r="F3035" s="188">
        <f>IFERROR(_xll.qlIndexFixing(IndexON,D3035,TRUE,_xll.ohTrigger(RecalcTrigger,TriggerON)),NA())</f>
        <v>1.6884920862920705E-2</v>
      </c>
      <c r="H3035" s="42">
        <f>_xll.qlCalendarAdvance(Calendar,$H3034,B3035,"f",FALSE)</f>
        <v>60686</v>
      </c>
      <c r="I3035" s="172">
        <f>_xll.qlInterestRateIndexValueDate(Index1M,$H3035)</f>
        <v>60686</v>
      </c>
      <c r="J3035" s="177">
        <f>IFERROR(_xll.qlIndexFixing(Index1M,$H3035,TRUE,_xll.ohTrigger(RecalcTrigger,Trigger1M)),NA())</f>
        <v>1.7238395094293368E-2</v>
      </c>
      <c r="K3035" s="44">
        <f>IFERROR(_xll.qlIndexFixing(Index3M,H3035,TRUE,_xll.ohTrigger(RecalcTrigger,Trigger3M)),NA())</f>
        <v>1.7635189534639557E-2</v>
      </c>
      <c r="L3035" s="44">
        <f>IFERROR(_xll.qlIndexFixing(Index6M,$H3035,TRUE,_xll.ohTrigger(RecalcTrigger,Trigger6M)),NA())</f>
        <v>1.7806799932516632E-2</v>
      </c>
      <c r="M3035" s="178">
        <f>IFERROR(_xll.qlIndexFixing(Index1Y,$H3035,TRUE,_xll.ohTrigger(RecalcTrigger,Trigger1Y)),NA())</f>
        <v>1.8072507427194129E-2</v>
      </c>
      <c r="N3035" s="177">
        <f>IFERROR(_xll.qlIndexFixing(ONIndex1M,I3035,TRUE,_xll.ohTrigger(RecalcTrigger,Trigger1M)),NA())</f>
        <v>1.7211300830995979E-2</v>
      </c>
      <c r="O3035" s="44">
        <f>IFERROR(_xll.qlIndexFixing(ONIndex3M,I3035,TRUE,_xll.ohTrigger(RecalcTrigger,Trigger3M)),NA())</f>
        <v>1.7551346843363014E-2</v>
      </c>
      <c r="P3035" s="44">
        <f>IFERROR(_xll.qlIndexFixing(ONIndex6M,I3035,TRUE,_xll.ohTrigger(RecalcTrigger,Trigger6M)),NA())</f>
        <v>1.7633968041018688E-2</v>
      </c>
      <c r="Q3035" s="178">
        <f>IFERROR(_xll.qlIndexFixing(ONIndex1Y,I3035,TRUE,_xll.ohTrigger(RecalcTrigger,Trigger1Y)),NA())</f>
        <v>1.7721397004224482E-2</v>
      </c>
    </row>
    <row r="3036" spans="2:17" x14ac:dyDescent="0.2">
      <c r="B3036" s="39" t="s">
        <v>42</v>
      </c>
      <c r="D3036" s="42">
        <f>_xll.qlCalendarAdvance(Calendar,$D3035,B3036,"f",FALSE)</f>
        <v>60693</v>
      </c>
      <c r="E3036" s="172">
        <f>_xll.qlInterestRateIndexValueDate(IndexON,D3036)</f>
        <v>60693</v>
      </c>
      <c r="F3036" s="188">
        <f>IFERROR(_xll.qlIndexFixing(IndexON,D3036,TRUE,_xll.ohTrigger(RecalcTrigger,TriggerON)),NA())</f>
        <v>1.6892483151333959E-2</v>
      </c>
      <c r="H3036" s="42">
        <f>_xll.qlCalendarAdvance(Calendar,$H3035,B3036,"f",FALSE)</f>
        <v>60693</v>
      </c>
      <c r="I3036" s="172">
        <f>_xll.qlInterestRateIndexValueDate(Index1M,$H3036)</f>
        <v>60693</v>
      </c>
      <c r="J3036" s="177">
        <f>IFERROR(_xll.qlIndexFixing(Index1M,$H3036,TRUE,_xll.ohTrigger(RecalcTrigger,Trigger1M)),NA())</f>
        <v>1.7249747873614798E-2</v>
      </c>
      <c r="K3036" s="44">
        <f>IFERROR(_xll.qlIndexFixing(Index3M,H3036,TRUE,_xll.ohTrigger(RecalcTrigger,Trigger3M)),NA())</f>
        <v>1.7644303612363996E-2</v>
      </c>
      <c r="L3036" s="44">
        <f>IFERROR(_xll.qlIndexFixing(Index6M,$H3036,TRUE,_xll.ohTrigger(RecalcTrigger,Trigger6M)),NA())</f>
        <v>1.7817057703783383E-2</v>
      </c>
      <c r="M3036" s="178">
        <f>IFERROR(_xll.qlIndexFixing(Index1Y,$H3036,TRUE,_xll.ohTrigger(RecalcTrigger,Trigger1Y)),NA())</f>
        <v>1.8079813240994724E-2</v>
      </c>
      <c r="N3036" s="177">
        <f>IFERROR(_xll.qlIndexFixing(ONIndex1M,I3036,TRUE,_xll.ohTrigger(RecalcTrigger,Trigger1M)),NA())</f>
        <v>1.7219669172651164E-2</v>
      </c>
      <c r="O3036" s="44">
        <f>IFERROR(_xll.qlIndexFixing(ONIndex3M,I3036,TRUE,_xll.ohTrigger(RecalcTrigger,Trigger3M)),NA())</f>
        <v>1.7558643187077783E-2</v>
      </c>
      <c r="P3036" s="44">
        <f>IFERROR(_xll.qlIndexFixing(ONIndex6M,I3036,TRUE,_xll.ohTrigger(RecalcTrigger,Trigger6M)),NA())</f>
        <v>1.7641486582675725E-2</v>
      </c>
      <c r="Q3036" s="178">
        <f>IFERROR(_xll.qlIndexFixing(ONIndex1Y,I3036,TRUE,_xll.ohTrigger(RecalcTrigger,Trigger1Y)),NA())</f>
        <v>1.7728966739332108E-2</v>
      </c>
    </row>
    <row r="3037" spans="2:17" x14ac:dyDescent="0.2">
      <c r="B3037" s="39" t="s">
        <v>42</v>
      </c>
      <c r="D3037" s="42">
        <f>_xll.qlCalendarAdvance(Calendar,$D3036,B3037,"f",FALSE)</f>
        <v>60700</v>
      </c>
      <c r="E3037" s="172">
        <f>_xll.qlInterestRateIndexValueDate(IndexON,D3037)</f>
        <v>60700</v>
      </c>
      <c r="F3037" s="188">
        <f>IFERROR(_xll.qlIndexFixing(IndexON,D3037,TRUE,_xll.ohTrigger(RecalcTrigger,TriggerON)),NA())</f>
        <v>1.6900030328262927E-2</v>
      </c>
      <c r="H3037" s="42">
        <f>_xll.qlCalendarAdvance(Calendar,$H3036,B3037,"f",FALSE)</f>
        <v>60700</v>
      </c>
      <c r="I3037" s="172">
        <f>_xll.qlInterestRateIndexValueDate(Index1M,$H3037)</f>
        <v>60700</v>
      </c>
      <c r="J3037" s="177">
        <f>IFERROR(_xll.qlIndexFixing(Index1M,$H3037,TRUE,_xll.ohTrigger(RecalcTrigger,Trigger1M)),NA())</f>
        <v>1.7262079687507023E-2</v>
      </c>
      <c r="K3037" s="44">
        <f>IFERROR(_xll.qlIndexFixing(Index3M,H3037,TRUE,_xll.ohTrigger(RecalcTrigger,Trigger3M)),NA())</f>
        <v>1.7651522226866317E-2</v>
      </c>
      <c r="L3037" s="44">
        <f>IFERROR(_xll.qlIndexFixing(Index6M,$H3037,TRUE,_xll.ohTrigger(RecalcTrigger,Trigger6M)),NA())</f>
        <v>1.782443012158786E-2</v>
      </c>
      <c r="M3037" s="178">
        <f>IFERROR(_xll.qlIndexFixing(Index1Y,$H3037,TRUE,_xll.ohTrigger(RecalcTrigger,Trigger1Y)),NA())</f>
        <v>1.80871037078707E-2</v>
      </c>
      <c r="N3037" s="177">
        <f>IFERROR(_xll.qlIndexFixing(ONIndex1M,I3037,TRUE,_xll.ohTrigger(RecalcTrigger,Trigger1M)),NA())</f>
        <v>1.7228020792189325E-2</v>
      </c>
      <c r="O3037" s="44">
        <f>IFERROR(_xll.qlIndexFixing(ONIndex3M,I3037,TRUE,_xll.ohTrigger(RecalcTrigger,Trigger3M)),NA())</f>
        <v>1.7565924950728729E-2</v>
      </c>
      <c r="P3037" s="44">
        <f>IFERROR(_xll.qlIndexFixing(ONIndex6M,I3037,TRUE,_xll.ohTrigger(RecalcTrigger,Trigger6M)),NA())</f>
        <v>1.7648990100378459E-2</v>
      </c>
      <c r="Q3037" s="178">
        <f>IFERROR(_xll.qlIndexFixing(ONIndex1Y,I3037,TRUE,_xll.ohTrigger(RecalcTrigger,Trigger1Y)),NA())</f>
        <v>1.7736521348123979E-2</v>
      </c>
    </row>
    <row r="3038" spans="2:17" x14ac:dyDescent="0.2">
      <c r="B3038" s="39" t="s">
        <v>42</v>
      </c>
      <c r="D3038" s="42">
        <f>_xll.qlCalendarAdvance(Calendar,$D3037,B3038,"f",FALSE)</f>
        <v>60707</v>
      </c>
      <c r="E3038" s="172">
        <f>_xll.qlInterestRateIndexValueDate(IndexON,D3038)</f>
        <v>60707</v>
      </c>
      <c r="F3038" s="188">
        <f>IFERROR(_xll.qlIndexFixing(IndexON,D3038,TRUE,_xll.ohTrigger(RecalcTrigger,TriggerON)),NA())</f>
        <v>1.6907562393626563E-2</v>
      </c>
      <c r="H3038" s="42">
        <f>_xll.qlCalendarAdvance(Calendar,$H3037,B3038,"f",FALSE)</f>
        <v>60707</v>
      </c>
      <c r="I3038" s="172">
        <f>_xll.qlInterestRateIndexValueDate(Index1M,$H3038)</f>
        <v>60707</v>
      </c>
      <c r="J3038" s="177">
        <f>IFERROR(_xll.qlIndexFixing(Index1M,$H3038,TRUE,_xll.ohTrigger(RecalcTrigger,Trigger1M)),NA())</f>
        <v>1.7266386291133251E-2</v>
      </c>
      <c r="K3038" s="44">
        <f>IFERROR(_xll.qlIndexFixing(Index3M,H3038,TRUE,_xll.ohTrigger(RecalcTrigger,Trigger3M)),NA())</f>
        <v>1.7658726210062418E-2</v>
      </c>
      <c r="L3038" s="44">
        <f>IFERROR(_xll.qlIndexFixing(Index6M,$H3038,TRUE,_xll.ohTrigger(RecalcTrigger,Trigger6M)),NA())</f>
        <v>1.7831787408019557E-2</v>
      </c>
      <c r="M3038" s="178">
        <f>IFERROR(_xll.qlIndexFixing(Index1Y,$H3038,TRUE,_xll.ohTrigger(RecalcTrigger,Trigger1Y)),NA())</f>
        <v>1.8094378827492097E-2</v>
      </c>
      <c r="N3038" s="177">
        <f>IFERROR(_xll.qlIndexFixing(ONIndex1M,I3038,TRUE,_xll.ohTrigger(RecalcTrigger,Trigger1M)),NA())</f>
        <v>1.7236355689529415E-2</v>
      </c>
      <c r="O3038" s="44">
        <f>IFERROR(_xll.qlIndexFixing(ONIndex3M,I3038,TRUE,_xll.ohTrigger(RecalcTrigger,Trigger3M)),NA())</f>
        <v>1.7573192134153759E-2</v>
      </c>
      <c r="P3038" s="44">
        <f>IFERROR(_xll.qlIndexFixing(ONIndex6M,I3038,TRUE,_xll.ohTrigger(RecalcTrigger,Trigger6M)),NA())</f>
        <v>1.7656478594045844E-2</v>
      </c>
      <c r="Q3038" s="178">
        <f>IFERROR(_xll.qlIndexFixing(ONIndex1Y,I3038,TRUE,_xll.ohTrigger(RecalcTrigger,Trigger1Y)),NA())</f>
        <v>1.7744060830600095E-2</v>
      </c>
    </row>
    <row r="3039" spans="2:17" x14ac:dyDescent="0.2">
      <c r="B3039" s="39" t="s">
        <v>42</v>
      </c>
      <c r="D3039" s="42">
        <f>_xll.qlCalendarAdvance(Calendar,$D3038,B3039,"f",FALSE)</f>
        <v>60714</v>
      </c>
      <c r="E3039" s="172">
        <f>_xll.qlInterestRateIndexValueDate(IndexON,D3039)</f>
        <v>60714</v>
      </c>
      <c r="F3039" s="188">
        <f>IFERROR(_xll.qlIndexFixing(IndexON,D3039,TRUE,_xll.ohTrigger(RecalcTrigger,TriggerON)),NA())</f>
        <v>1.6915079347586959E-2</v>
      </c>
      <c r="H3039" s="42">
        <f>_xll.qlCalendarAdvance(Calendar,$H3038,B3039,"f",FALSE)</f>
        <v>60714</v>
      </c>
      <c r="I3039" s="172">
        <f>_xll.qlInterestRateIndexValueDate(Index1M,$H3039)</f>
        <v>60714</v>
      </c>
      <c r="J3039" s="177">
        <f>IFERROR(_xll.qlIndexFixing(Index1M,$H3039,TRUE,_xll.ohTrigger(RecalcTrigger,Trigger1M)),NA())</f>
        <v>1.7274680389555978E-2</v>
      </c>
      <c r="K3039" s="44">
        <f>IFERROR(_xll.qlIndexFixing(Index3M,H3039,TRUE,_xll.ohTrigger(RecalcTrigger,Trigger3M)),NA())</f>
        <v>1.7665915561873025E-2</v>
      </c>
      <c r="L3039" s="44">
        <f>IFERROR(_xll.qlIndexFixing(Index6M,$H3039,TRUE,_xll.ohTrigger(RecalcTrigger,Trigger6M)),NA())</f>
        <v>1.7839129562911539E-2</v>
      </c>
      <c r="M3039" s="178">
        <f>IFERROR(_xll.qlIndexFixing(Index1Y,$H3039,TRUE,_xll.ohTrigger(RecalcTrigger,Trigger1Y)),NA())</f>
        <v>1.8101638599529402E-2</v>
      </c>
      <c r="N3039" s="177">
        <f>IFERROR(_xll.qlIndexFixing(ONIndex1M,I3039,TRUE,_xll.ohTrigger(RecalcTrigger,Trigger1M)),NA())</f>
        <v>1.7244673864590387E-2</v>
      </c>
      <c r="O3039" s="44">
        <f>IFERROR(_xll.qlIndexFixing(ONIndex3M,I3039,TRUE,_xll.ohTrigger(RecalcTrigger,Trigger3M)),NA())</f>
        <v>1.7580444737596013E-2</v>
      </c>
      <c r="P3039" s="44">
        <f>IFERROR(_xll.qlIndexFixing(ONIndex6M,I3039,TRUE,_xll.ohTrigger(RecalcTrigger,Trigger6M)),NA())</f>
        <v>1.7663952063515787E-2</v>
      </c>
      <c r="Q3039" s="178">
        <f>IFERROR(_xll.qlIndexFixing(ONIndex1Y,I3039,TRUE,_xll.ohTrigger(RecalcTrigger,Trigger1Y)),NA())</f>
        <v>1.7751585186598362E-2</v>
      </c>
    </row>
    <row r="3040" spans="2:17" x14ac:dyDescent="0.2">
      <c r="B3040" s="39" t="s">
        <v>42</v>
      </c>
      <c r="D3040" s="42">
        <f>_xll.qlCalendarAdvance(Calendar,$D3039,B3040,"f",FALSE)</f>
        <v>60721</v>
      </c>
      <c r="E3040" s="172">
        <f>_xll.qlInterestRateIndexValueDate(IndexON,D3040)</f>
        <v>60721</v>
      </c>
      <c r="F3040" s="188">
        <f>IFERROR(_xll.qlIndexFixing(IndexON,D3040,TRUE,_xll.ohTrigger(RecalcTrigger,TriggerON)),NA())</f>
        <v>1.6922581190144115E-2</v>
      </c>
      <c r="H3040" s="42">
        <f>_xll.qlCalendarAdvance(Calendar,$H3039,B3040,"f",FALSE)</f>
        <v>60721</v>
      </c>
      <c r="I3040" s="172">
        <f>_xll.qlInterestRateIndexValueDate(Index1M,$H3040)</f>
        <v>60721</v>
      </c>
      <c r="J3040" s="177">
        <f>IFERROR(_xll.qlIndexFixing(Index1M,$H3040,TRUE,_xll.ohTrigger(RecalcTrigger,Trigger1M)),NA())</f>
        <v>1.7282957747702082E-2</v>
      </c>
      <c r="K3040" s="44">
        <f>IFERROR(_xll.qlIndexFixing(Index3M,H3040,TRUE,_xll.ohTrigger(RecalcTrigger,Trigger3M)),NA())</f>
        <v>1.7673090282220607E-2</v>
      </c>
      <c r="L3040" s="44">
        <f>IFERROR(_xll.qlIndexFixing(Index6M,$H3040,TRUE,_xll.ohTrigger(RecalcTrigger,Trigger6M)),NA())</f>
        <v>1.7846456586097306E-2</v>
      </c>
      <c r="M3040" s="178">
        <f>IFERROR(_xll.qlIndexFixing(Index1Y,$H3040,TRUE,_xll.ohTrigger(RecalcTrigger,Trigger1Y)),NA())</f>
        <v>1.8108883023652655E-2</v>
      </c>
      <c r="N3040" s="177">
        <f>IFERROR(_xll.qlIndexFixing(ONIndex1M,I3040,TRUE,_xll.ohTrigger(RecalcTrigger,Trigger1M)),NA())</f>
        <v>1.7252975317615382E-2</v>
      </c>
      <c r="O3040" s="44">
        <f>IFERROR(_xll.qlIndexFixing(ONIndex3M,I3040,TRUE,_xll.ohTrigger(RecalcTrigger,Trigger3M)),NA())</f>
        <v>1.7587682761136536E-2</v>
      </c>
      <c r="P3040" s="44">
        <f>IFERROR(_xll.qlIndexFixing(ONIndex6M,I3040,TRUE,_xll.ohTrigger(RecalcTrigger,Trigger6M)),NA())</f>
        <v>1.7671410509031427E-2</v>
      </c>
      <c r="Q3040" s="178">
        <f>IFERROR(_xll.qlIndexFixing(ONIndex1Y,I3040,TRUE,_xll.ohTrigger(RecalcTrigger,Trigger1Y)),NA())</f>
        <v>1.775909441636192E-2</v>
      </c>
    </row>
    <row r="3041" spans="2:17" x14ac:dyDescent="0.2">
      <c r="B3041" s="39" t="s">
        <v>42</v>
      </c>
      <c r="D3041" s="42">
        <f>_xll.qlCalendarAdvance(Calendar,$D3040,B3041,"f",FALSE)</f>
        <v>60728</v>
      </c>
      <c r="E3041" s="172">
        <f>_xll.qlInterestRateIndexValueDate(IndexON,D3041)</f>
        <v>60728</v>
      </c>
      <c r="F3041" s="188">
        <f>IFERROR(_xll.qlIndexFixing(IndexON,D3041,TRUE,_xll.ohTrigger(RecalcTrigger,TriggerON)),NA())</f>
        <v>1.6930067921135938E-2</v>
      </c>
      <c r="H3041" s="42">
        <f>_xll.qlCalendarAdvance(Calendar,$H3040,B3041,"f",FALSE)</f>
        <v>60728</v>
      </c>
      <c r="I3041" s="172">
        <f>_xll.qlInterestRateIndexValueDate(Index1M,$H3041)</f>
        <v>60728</v>
      </c>
      <c r="J3041" s="177">
        <f>IFERROR(_xll.qlIndexFixing(Index1M,$H3041,TRUE,_xll.ohTrigger(RecalcTrigger,Trigger1M)),NA())</f>
        <v>1.7290220409700557E-2</v>
      </c>
      <c r="K3041" s="44">
        <f>IFERROR(_xll.qlIndexFixing(Index3M,H3041,TRUE,_xll.ohTrigger(RecalcTrigger,Trigger3M)),NA())</f>
        <v>1.767931415915058E-2</v>
      </c>
      <c r="L3041" s="44">
        <f>IFERROR(_xll.qlIndexFixing(Index6M,$H3041,TRUE,_xll.ohTrigger(RecalcTrigger,Trigger6M)),NA())</f>
        <v>1.785281611482227E-2</v>
      </c>
      <c r="M3041" s="178">
        <f>IFERROR(_xll.qlIndexFixing(Index1Y,$H3041,TRUE,_xll.ohTrigger(RecalcTrigger,Trigger1Y)),NA())</f>
        <v>1.8116112099534787E-2</v>
      </c>
      <c r="N3041" s="177">
        <f>IFERROR(_xll.qlIndexFixing(ONIndex1M,I3041,TRUE,_xll.ohTrigger(RecalcTrigger,Trigger1M)),NA())</f>
        <v>1.7261260048442306E-2</v>
      </c>
      <c r="O3041" s="44">
        <f>IFERROR(_xll.qlIndexFixing(ONIndex3M,I3041,TRUE,_xll.ohTrigger(RecalcTrigger,Trigger3M)),NA())</f>
        <v>1.7594906204613237E-2</v>
      </c>
      <c r="P3041" s="44">
        <f>IFERROR(_xll.qlIndexFixing(ONIndex6M,I3041,TRUE,_xll.ohTrigger(RecalcTrigger,Trigger6M)),NA())</f>
        <v>1.7678853930430671E-2</v>
      </c>
      <c r="Q3041" s="178">
        <f>IFERROR(_xll.qlIndexFixing(ONIndex1Y,I3041,TRUE,_xll.ohTrigger(RecalcTrigger,Trigger1Y)),NA())</f>
        <v>1.7766588519728677E-2</v>
      </c>
    </row>
    <row r="3042" spans="2:17" x14ac:dyDescent="0.2">
      <c r="B3042" s="39" t="s">
        <v>42</v>
      </c>
      <c r="D3042" s="42">
        <f>_xll.qlCalendarAdvance(Calendar,$D3041,B3042,"f",FALSE)</f>
        <v>60735</v>
      </c>
      <c r="E3042" s="172">
        <f>_xll.qlInterestRateIndexValueDate(IndexON,D3042)</f>
        <v>60735</v>
      </c>
      <c r="F3042" s="188">
        <f>IFERROR(_xll.qlIndexFixing(IndexON,D3042,TRUE,_xll.ohTrigger(RecalcTrigger,TriggerON)),NA())</f>
        <v>1.6937539540643476E-2</v>
      </c>
      <c r="H3042" s="42">
        <f>_xll.qlCalendarAdvance(Calendar,$H3041,B3042,"f",FALSE)</f>
        <v>60735</v>
      </c>
      <c r="I3042" s="172">
        <f>_xll.qlInterestRateIndexValueDate(Index1M,$H3042)</f>
        <v>60735</v>
      </c>
      <c r="J3042" s="177">
        <f>IFERROR(_xll.qlIndexFixing(Index1M,$H3042,TRUE,_xll.ohTrigger(RecalcTrigger,Trigger1M)),NA())</f>
        <v>1.7298465092558724E-2</v>
      </c>
      <c r="K3042" s="44">
        <f>IFERROR(_xll.qlIndexFixing(Index3M,H3042,TRUE,_xll.ohTrigger(RecalcTrigger,Trigger3M)),NA())</f>
        <v>1.7686460316002402E-2</v>
      </c>
      <c r="L3042" s="44">
        <f>IFERROR(_xll.qlIndexFixing(Index6M,$H3042,TRUE,_xll.ohTrigger(RecalcTrigger,Trigger6M)),NA())</f>
        <v>1.7860113599553081E-2</v>
      </c>
      <c r="M3042" s="178">
        <f>IFERROR(_xll.qlIndexFixing(Index1Y,$H3042,TRUE,_xll.ohTrigger(RecalcTrigger,Trigger1Y)),NA())</f>
        <v>1.812332582684717E-2</v>
      </c>
      <c r="N3042" s="177">
        <f>IFERROR(_xll.qlIndexFixing(ONIndex1M,I3042,TRUE,_xll.ohTrigger(RecalcTrigger,Trigger1M)),NA())</f>
        <v>1.7269528057152206E-2</v>
      </c>
      <c r="O3042" s="44">
        <f>IFERROR(_xll.qlIndexFixing(ONIndex3M,I3042,TRUE,_xll.ohTrigger(RecalcTrigger,Trigger3M)),NA())</f>
        <v>1.7602115067945068E-2</v>
      </c>
      <c r="P3042" s="44">
        <f>IFERROR(_xll.qlIndexFixing(ONIndex6M,I3042,TRUE,_xll.ohTrigger(RecalcTrigger,Trigger6M)),NA())</f>
        <v>1.7686282327875613E-2</v>
      </c>
      <c r="Q3042" s="178">
        <f>IFERROR(_xll.qlIndexFixing(ONIndex1Y,I3042,TRUE,_xll.ohTrigger(RecalcTrigger,Trigger1Y)),NA())</f>
        <v>1.7774067496779677E-2</v>
      </c>
    </row>
    <row r="3043" spans="2:17" x14ac:dyDescent="0.2">
      <c r="B3043" s="39" t="s">
        <v>42</v>
      </c>
      <c r="D3043" s="42">
        <f>_xll.qlCalendarAdvance(Calendar,$D3042,B3043,"f",FALSE)</f>
        <v>60742</v>
      </c>
      <c r="E3043" s="172">
        <f>_xll.qlInterestRateIndexValueDate(IndexON,D3043)</f>
        <v>60742</v>
      </c>
      <c r="F3043" s="188">
        <f>IFERROR(_xll.qlIndexFixing(IndexON,D3043,TRUE,_xll.ohTrigger(RecalcTrigger,TriggerON)),NA())</f>
        <v>1.6944996048747774E-2</v>
      </c>
      <c r="H3043" s="42">
        <f>_xll.qlCalendarAdvance(Calendar,$H3042,B3043,"f",FALSE)</f>
        <v>60742</v>
      </c>
      <c r="I3043" s="172">
        <f>_xll.qlInterestRateIndexValueDate(Index1M,$H3043)</f>
        <v>60742</v>
      </c>
      <c r="J3043" s="177">
        <f>IFERROR(_xll.qlIndexFixing(Index1M,$H3043,TRUE,_xll.ohTrigger(RecalcTrigger,Trigger1M)),NA())</f>
        <v>1.7306693035650689E-2</v>
      </c>
      <c r="K3043" s="44">
        <f>IFERROR(_xll.qlIndexFixing(Index3M,H3043,TRUE,_xll.ohTrigger(RecalcTrigger,Trigger3M)),NA())</f>
        <v>1.7693591841726791E-2</v>
      </c>
      <c r="L3043" s="44">
        <f>IFERROR(_xll.qlIndexFixing(Index6M,$H3043,TRUE,_xll.ohTrigger(RecalcTrigger,Trigger6M)),NA())</f>
        <v>1.7867395952683742E-2</v>
      </c>
      <c r="M3043" s="178">
        <f>IFERROR(_xll.qlIndexFixing(Index1Y,$H3043,TRUE,_xll.ohTrigger(RecalcTrigger,Trigger1Y)),NA())</f>
        <v>1.8130524205262954E-2</v>
      </c>
      <c r="N3043" s="177">
        <f>IFERROR(_xll.qlIndexFixing(ONIndex1M,I3043,TRUE,_xll.ohTrigger(RecalcTrigger,Trigger1M)),NA())</f>
        <v>1.7277779343582989E-2</v>
      </c>
      <c r="O3043" s="44">
        <f>IFERROR(_xll.qlIndexFixing(ONIndex3M,I3043,TRUE,_xll.ohTrigger(RecalcTrigger,Trigger3M)),NA())</f>
        <v>1.7609309351213076E-2</v>
      </c>
      <c r="P3043" s="44">
        <f>IFERROR(_xll.qlIndexFixing(ONIndex6M,I3043,TRUE,_xll.ohTrigger(RecalcTrigger,Trigger6M)),NA())</f>
        <v>1.7693695701123113E-2</v>
      </c>
      <c r="Q3043" s="178">
        <f>IFERROR(_xll.qlIndexFixing(ONIndex1Y,I3043,TRUE,_xll.ohTrigger(RecalcTrigger,Trigger1Y)),NA())</f>
        <v>1.778153134735283E-2</v>
      </c>
    </row>
    <row r="3044" spans="2:17" x14ac:dyDescent="0.2">
      <c r="B3044" s="39" t="s">
        <v>42</v>
      </c>
      <c r="D3044" s="42">
        <f>_xll.qlCalendarAdvance(Calendar,$D3043,B3044,"f",FALSE)</f>
        <v>60749</v>
      </c>
      <c r="E3044" s="172">
        <f>_xll.qlInterestRateIndexValueDate(IndexON,D3044)</f>
        <v>60749</v>
      </c>
      <c r="F3044" s="188">
        <f>IFERROR(_xll.qlIndexFixing(IndexON,D3044,TRUE,_xll.ohTrigger(RecalcTrigger,TriggerON)),NA())</f>
        <v>1.6952437445367785E-2</v>
      </c>
      <c r="H3044" s="42">
        <f>_xll.qlCalendarAdvance(Calendar,$H3043,B3044,"f",FALSE)</f>
        <v>60749</v>
      </c>
      <c r="I3044" s="172">
        <f>_xll.qlInterestRateIndexValueDate(Index1M,$H3044)</f>
        <v>60749</v>
      </c>
      <c r="J3044" s="177">
        <f>IFERROR(_xll.qlIndexFixing(Index1M,$H3044,TRUE,_xll.ohTrigger(RecalcTrigger,Trigger1M)),NA())</f>
        <v>1.7314904238938632E-2</v>
      </c>
      <c r="K3044" s="44">
        <f>IFERROR(_xll.qlIndexFixing(Index3M,H3044,TRUE,_xll.ohTrigger(RecalcTrigger,Trigger3M)),NA())</f>
        <v>1.7700708736248048E-2</v>
      </c>
      <c r="L3044" s="44">
        <f>IFERROR(_xll.qlIndexFixing(Index6M,$H3044,TRUE,_xll.ohTrigger(RecalcTrigger,Trigger6M)),NA())</f>
        <v>1.7874663174050835E-2</v>
      </c>
      <c r="M3044" s="178">
        <f>IFERROR(_xll.qlIndexFixing(Index1Y,$H3044,TRUE,_xll.ohTrigger(RecalcTrigger,Trigger1Y)),NA())</f>
        <v>1.813770723445618E-2</v>
      </c>
      <c r="N3044" s="177">
        <f>IFERROR(_xll.qlIndexFixing(ONIndex1M,I3044,TRUE,_xll.ohTrigger(RecalcTrigger,Trigger1M)),NA())</f>
        <v>1.7286013907896747E-2</v>
      </c>
      <c r="O3044" s="44">
        <f>IFERROR(_xll.qlIndexFixing(ONIndex3M,I3044,TRUE,_xll.ohTrigger(RecalcTrigger,Trigger3M)),NA())</f>
        <v>1.7616489054498308E-2</v>
      </c>
      <c r="P3044" s="44">
        <f>IFERROR(_xll.qlIndexFixing(ONIndex6M,I3044,TRUE,_xll.ohTrigger(RecalcTrigger,Trigger6M)),NA())</f>
        <v>1.7701094050497357E-2</v>
      </c>
      <c r="Q3044" s="178">
        <f>IFERROR(_xll.qlIndexFixing(ONIndex1Y,I3044,TRUE,_xll.ohTrigger(RecalcTrigger,Trigger1Y)),NA())</f>
        <v>1.7788980071691274E-2</v>
      </c>
    </row>
    <row r="3045" spans="2:17" x14ac:dyDescent="0.2">
      <c r="B3045" s="39" t="s">
        <v>42</v>
      </c>
      <c r="D3045" s="42">
        <f>_xll.qlCalendarAdvance(Calendar,$D3044,B3045,"f",FALSE)</f>
        <v>60756</v>
      </c>
      <c r="E3045" s="172">
        <f>_xll.qlInterestRateIndexValueDate(IndexON,D3045)</f>
        <v>60756</v>
      </c>
      <c r="F3045" s="188">
        <f>IFERROR(_xll.qlIndexFixing(IndexON,D3045,TRUE,_xll.ohTrigger(RecalcTrigger,TriggerON)),NA())</f>
        <v>1.6959863730422464E-2</v>
      </c>
      <c r="H3045" s="42">
        <f>_xll.qlCalendarAdvance(Calendar,$H3044,B3045,"f",FALSE)</f>
        <v>60756</v>
      </c>
      <c r="I3045" s="172">
        <f>_xll.qlInterestRateIndexValueDate(Index1M,$H3045)</f>
        <v>60756</v>
      </c>
      <c r="J3045" s="177">
        <f>IFERROR(_xll.qlIndexFixing(Index1M,$H3045,TRUE,_xll.ohTrigger(RecalcTrigger,Trigger1M)),NA())</f>
        <v>1.7324093433132983E-2</v>
      </c>
      <c r="K3045" s="44">
        <f>IFERROR(_xll.qlIndexFixing(Index3M,H3045,TRUE,_xll.ohTrigger(RecalcTrigger,Trigger3M)),NA())</f>
        <v>1.7708744409231186E-2</v>
      </c>
      <c r="L3045" s="44">
        <f>IFERROR(_xll.qlIndexFixing(Index6M,$H3045,TRUE,_xll.ohTrigger(RecalcTrigger,Trigger6M)),NA())</f>
        <v>1.7882864720620506E-2</v>
      </c>
      <c r="M3045" s="178">
        <f>IFERROR(_xll.qlIndexFixing(Index1Y,$H3045,TRUE,_xll.ohTrigger(RecalcTrigger,Trigger1Y)),NA())</f>
        <v>1.8144874914100884E-2</v>
      </c>
      <c r="N3045" s="177">
        <f>IFERROR(_xll.qlIndexFixing(ONIndex1M,I3045,TRUE,_xll.ohTrigger(RecalcTrigger,Trigger1M)),NA())</f>
        <v>1.7294231750093481E-2</v>
      </c>
      <c r="O3045" s="44">
        <f>IFERROR(_xll.qlIndexFixing(ONIndex3M,I3045,TRUE,_xll.ohTrigger(RecalcTrigger,Trigger3M)),NA())</f>
        <v>1.762365417763867E-2</v>
      </c>
      <c r="P3045" s="44">
        <f>IFERROR(_xll.qlIndexFixing(ONIndex6M,I3045,TRUE,_xll.ohTrigger(RecalcTrigger,Trigger6M)),NA())</f>
        <v>1.7708477375674159E-2</v>
      </c>
      <c r="Q3045" s="178">
        <f>IFERROR(_xll.qlIndexFixing(ONIndex1Y,I3045,TRUE,_xll.ohTrigger(RecalcTrigger,Trigger1Y)),NA())</f>
        <v>1.7796413669632916E-2</v>
      </c>
    </row>
    <row r="3046" spans="2:17" x14ac:dyDescent="0.2">
      <c r="B3046" s="39" t="s">
        <v>42</v>
      </c>
      <c r="D3046" s="42">
        <f>_xll.qlCalendarAdvance(Calendar,$D3045,B3046,"f",FALSE)</f>
        <v>60763</v>
      </c>
      <c r="E3046" s="172">
        <f>_xll.qlInterestRateIndexValueDate(IndexON,D3046)</f>
        <v>60763</v>
      </c>
      <c r="F3046" s="188">
        <f>IFERROR(_xll.qlIndexFixing(IndexON,D3046,TRUE,_xll.ohTrigger(RecalcTrigger,TriggerON)),NA())</f>
        <v>1.6967274904073903E-2</v>
      </c>
      <c r="H3046" s="42">
        <f>_xll.qlCalendarAdvance(Calendar,$H3045,B3046,"f",FALSE)</f>
        <v>60763</v>
      </c>
      <c r="I3046" s="172">
        <f>_xll.qlInterestRateIndexValueDate(Index1M,$H3046)</f>
        <v>60763</v>
      </c>
      <c r="J3046" s="177">
        <f>IFERROR(_xll.qlIndexFixing(Index1M,$H3046,TRUE,_xll.ohTrigger(RecalcTrigger,Trigger1M)),NA())</f>
        <v>1.7332270348910866E-2</v>
      </c>
      <c r="K3046" s="44">
        <f>IFERROR(_xll.qlIndexFixing(Index3M,H3046,TRUE,_xll.ohTrigger(RecalcTrigger,Trigger3M)),NA())</f>
        <v>1.7715831339137428E-2</v>
      </c>
      <c r="L3046" s="44">
        <f>IFERROR(_xll.qlIndexFixing(Index6M,$H3046,TRUE,_xll.ohTrigger(RecalcTrigger,Trigger6M)),NA())</f>
        <v>1.78901009500862E-2</v>
      </c>
      <c r="M3046" s="178">
        <f>IFERROR(_xll.qlIndexFixing(Index1Y,$H3046,TRUE,_xll.ohTrigger(RecalcTrigger,Trigger1Y)),NA())</f>
        <v>1.8152027243872437E-2</v>
      </c>
      <c r="N3046" s="177">
        <f>IFERROR(_xll.qlIndexFixing(ONIndex1M,I3046,TRUE,_xll.ohTrigger(RecalcTrigger,Trigger1M)),NA())</f>
        <v>1.7302432870011097E-2</v>
      </c>
      <c r="O3046" s="44">
        <f>IFERROR(_xll.qlIndexFixing(ONIndex3M,I3046,TRUE,_xll.ohTrigger(RecalcTrigger,Trigger3M)),NA())</f>
        <v>1.7630804720796256E-2</v>
      </c>
      <c r="P3046" s="44">
        <f>IFERROR(_xll.qlIndexFixing(ONIndex6M,I3046,TRUE,_xll.ohTrigger(RecalcTrigger,Trigger6M)),NA())</f>
        <v>1.7715845676734565E-2</v>
      </c>
      <c r="Q3046" s="178">
        <f>IFERROR(_xll.qlIndexFixing(ONIndex1Y,I3046,TRUE,_xll.ohTrigger(RecalcTrigger,Trigger1Y)),NA())</f>
        <v>1.7803832141177756E-2</v>
      </c>
    </row>
    <row r="3047" spans="2:17" x14ac:dyDescent="0.2">
      <c r="B3047" s="39" t="s">
        <v>42</v>
      </c>
      <c r="D3047" s="42">
        <f>_xll.qlCalendarAdvance(Calendar,$D3046,B3047,"f",FALSE)</f>
        <v>60770</v>
      </c>
      <c r="E3047" s="172">
        <f>_xll.qlInterestRateIndexValueDate(IndexON,D3047)</f>
        <v>60770</v>
      </c>
      <c r="F3047" s="188">
        <f>IFERROR(_xll.qlIndexFixing(IndexON,D3047,TRUE,_xll.ohTrigger(RecalcTrigger,TriggerON)),NA())</f>
        <v>1.697467096616001E-2</v>
      </c>
      <c r="H3047" s="42">
        <f>_xll.qlCalendarAdvance(Calendar,$H3046,B3047,"f",FALSE)</f>
        <v>60770</v>
      </c>
      <c r="I3047" s="172">
        <f>_xll.qlInterestRateIndexValueDate(Index1M,$H3047)</f>
        <v>60770</v>
      </c>
      <c r="J3047" s="177">
        <f>IFERROR(_xll.qlIndexFixing(Index1M,$H3047,TRUE,_xll.ohTrigger(RecalcTrigger,Trigger1M)),NA())</f>
        <v>1.7340430524171609E-2</v>
      </c>
      <c r="K3047" s="44">
        <f>IFERROR(_xll.qlIndexFixing(Index3M,H3047,TRUE,_xll.ohTrigger(RecalcTrigger,Trigger3M)),NA())</f>
        <v>1.7722903637030059E-2</v>
      </c>
      <c r="L3047" s="44">
        <f>IFERROR(_xll.qlIndexFixing(Index6M,$H3047,TRUE,_xll.ohTrigger(RecalcTrigger,Trigger6M)),NA())</f>
        <v>1.7897322046688129E-2</v>
      </c>
      <c r="M3047" s="178">
        <f>IFERROR(_xll.qlIndexFixing(Index1Y,$H3047,TRUE,_xll.ohTrigger(RecalcTrigger,Trigger1Y)),NA())</f>
        <v>1.8159164223446655E-2</v>
      </c>
      <c r="N3047" s="177">
        <f>IFERROR(_xll.qlIndexFixing(ONIndex1M,I3047,TRUE,_xll.ohTrigger(RecalcTrigger,Trigger1M)),NA())</f>
        <v>1.7310617267973782E-2</v>
      </c>
      <c r="O3047" s="44">
        <f>IFERROR(_xll.qlIndexFixing(ONIndex3M,I3047,TRUE,_xll.ohTrigger(RecalcTrigger,Trigger3M)),NA())</f>
        <v>1.7637940683890019E-2</v>
      </c>
      <c r="P3047" s="44">
        <f>IFERROR(_xll.qlIndexFixing(ONIndex6M,I3047,TRUE,_xll.ohTrigger(RecalcTrigger,Trigger6M)),NA())</f>
        <v>1.7723198953840669E-2</v>
      </c>
      <c r="Q3047" s="178">
        <f>IFERROR(_xll.qlIndexFixing(ONIndex1Y,I3047,TRUE,_xll.ohTrigger(RecalcTrigger,Trigger1Y)),NA())</f>
        <v>1.781123548640684E-2</v>
      </c>
    </row>
    <row r="3048" spans="2:17" x14ac:dyDescent="0.2">
      <c r="B3048" s="39" t="s">
        <v>42</v>
      </c>
      <c r="D3048" s="42">
        <f>_xll.qlCalendarAdvance(Calendar,$D3047,B3048,"f",FALSE)</f>
        <v>60777</v>
      </c>
      <c r="E3048" s="172">
        <f>_xll.qlInterestRateIndexValueDate(IndexON,D3048)</f>
        <v>60777</v>
      </c>
      <c r="F3048" s="188">
        <f>IFERROR(_xll.qlIndexFixing(IndexON,D3048,TRUE,_xll.ohTrigger(RecalcTrigger,TriggerON)),NA())</f>
        <v>1.6982051916923924E-2</v>
      </c>
      <c r="H3048" s="42">
        <f>_xll.qlCalendarAdvance(Calendar,$H3047,B3048,"f",FALSE)</f>
        <v>60777</v>
      </c>
      <c r="I3048" s="172">
        <f>_xll.qlInterestRateIndexValueDate(Index1M,$H3048)</f>
        <v>60777</v>
      </c>
      <c r="J3048" s="177">
        <f>IFERROR(_xll.qlIndexFixing(Index1M,$H3048,TRUE,_xll.ohTrigger(RecalcTrigger,Trigger1M)),NA())</f>
        <v>1.7348573958881217E-2</v>
      </c>
      <c r="K3048" s="44">
        <f>IFERROR(_xll.qlIndexFixing(Index3M,H3048,TRUE,_xll.ohTrigger(RecalcTrigger,Trigger3M)),NA())</f>
        <v>1.7729961302829802E-2</v>
      </c>
      <c r="L3048" s="44">
        <f>IFERROR(_xll.qlIndexFixing(Index6M,$H3048,TRUE,_xll.ohTrigger(RecalcTrigger,Trigger6M)),NA())</f>
        <v>1.7904528010262877E-2</v>
      </c>
      <c r="M3048" s="178">
        <f>IFERROR(_xll.qlIndexFixing(Index1Y,$H3048,TRUE,_xll.ohTrigger(RecalcTrigger,Trigger1Y)),NA())</f>
        <v>1.8166285852499575E-2</v>
      </c>
      <c r="N3048" s="177">
        <f>IFERROR(_xll.qlIndexFixing(ONIndex1M,I3048,TRUE,_xll.ohTrigger(RecalcTrigger,Trigger1M)),NA())</f>
        <v>1.7318784943576304E-2</v>
      </c>
      <c r="O3048" s="44">
        <f>IFERROR(_xll.qlIndexFixing(ONIndex3M,I3048,TRUE,_xll.ohTrigger(RecalcTrigger,Trigger3M)),NA())</f>
        <v>1.7645062067001005E-2</v>
      </c>
      <c r="P3048" s="44">
        <f>IFERROR(_xll.qlIndexFixing(ONIndex6M,I3048,TRUE,_xll.ohTrigger(RecalcTrigger,Trigger6M)),NA())</f>
        <v>1.7730537206992469E-2</v>
      </c>
      <c r="Q3048" s="178">
        <f>IFERROR(_xll.qlIndexFixing(ONIndex1Y,I3048,TRUE,_xll.ohTrigger(RecalcTrigger,Trigger1Y)),NA())</f>
        <v>1.7818623705320169E-2</v>
      </c>
    </row>
    <row r="3049" spans="2:17" x14ac:dyDescent="0.2">
      <c r="B3049" s="39" t="s">
        <v>42</v>
      </c>
      <c r="D3049" s="42">
        <f>_xll.qlCalendarAdvance(Calendar,$D3048,B3049,"f",FALSE)</f>
        <v>60784</v>
      </c>
      <c r="E3049" s="172">
        <f>_xll.qlInterestRateIndexValueDate(IndexON,D3049)</f>
        <v>60784</v>
      </c>
      <c r="F3049" s="188">
        <f>IFERROR(_xll.qlIndexFixing(IndexON,D3049,TRUE,_xll.ohTrigger(RecalcTrigger,TriggerON)),NA())</f>
        <v>1.6989417756122505E-2</v>
      </c>
      <c r="H3049" s="42">
        <f>_xll.qlCalendarAdvance(Calendar,$H3048,B3049,"f",FALSE)</f>
        <v>60784</v>
      </c>
      <c r="I3049" s="172">
        <f>_xll.qlInterestRateIndexValueDate(Index1M,$H3049)</f>
        <v>60784</v>
      </c>
      <c r="J3049" s="177">
        <f>IFERROR(_xll.qlIndexFixing(Index1M,$H3049,TRUE,_xll.ohTrigger(RecalcTrigger,Trigger1M)),NA())</f>
        <v>1.735570915718062E-2</v>
      </c>
      <c r="K3049" s="44">
        <f>IFERROR(_xll.qlIndexFixing(Index3M,H3049,TRUE,_xll.ohTrigger(RecalcTrigger,Trigger3M)),NA())</f>
        <v>1.7737004336460888E-2</v>
      </c>
      <c r="L3049" s="44">
        <f>IFERROR(_xll.qlIndexFixing(Index6M,$H3049,TRUE,_xll.ohTrigger(RecalcTrigger,Trigger6M)),NA())</f>
        <v>1.7910772298686845E-2</v>
      </c>
      <c r="M3049" s="178">
        <f>IFERROR(_xll.qlIndexFixing(Index1Y,$H3049,TRUE,_xll.ohTrigger(RecalcTrigger,Trigger1Y)),NA())</f>
        <v>1.817339213070901E-2</v>
      </c>
      <c r="N3049" s="177">
        <f>IFERROR(_xll.qlIndexFixing(ONIndex1M,I3049,TRUE,_xll.ohTrigger(RecalcTrigger,Trigger1M)),NA())</f>
        <v>1.7326935897061801E-2</v>
      </c>
      <c r="O3049" s="44">
        <f>IFERROR(_xll.qlIndexFixing(ONIndex3M,I3049,TRUE,_xll.ohTrigger(RecalcTrigger,Trigger3M)),NA())</f>
        <v>1.7652168869967122E-2</v>
      </c>
      <c r="P3049" s="44">
        <f>IFERROR(_xll.qlIndexFixing(ONIndex6M,I3049,TRUE,_xll.ohTrigger(RecalcTrigger,Trigger6M)),NA())</f>
        <v>1.7737860435865782E-2</v>
      </c>
      <c r="Q3049" s="178">
        <f>IFERROR(_xll.qlIndexFixing(ONIndex1Y,I3049,TRUE,_xll.ohTrigger(RecalcTrigger,Trigger1Y)),NA())</f>
        <v>1.7825996797917742E-2</v>
      </c>
    </row>
    <row r="3050" spans="2:17" x14ac:dyDescent="0.2">
      <c r="B3050" s="39" t="s">
        <v>42</v>
      </c>
      <c r="D3050" s="42">
        <f>_xll.qlCalendarAdvance(Calendar,$D3049,B3050,"f",FALSE)</f>
        <v>60791</v>
      </c>
      <c r="E3050" s="172">
        <f>_xll.qlInterestRateIndexValueDate(IndexON,D3050)</f>
        <v>60791</v>
      </c>
      <c r="F3050" s="188">
        <f>IFERROR(_xll.qlIndexFixing(IndexON,D3050,TRUE,_xll.ohTrigger(RecalcTrigger,TriggerON)),NA())</f>
        <v>1.6996768483836799E-2</v>
      </c>
      <c r="H3050" s="42">
        <f>_xll.qlCalendarAdvance(Calendar,$H3049,B3050,"f",FALSE)</f>
        <v>60791</v>
      </c>
      <c r="I3050" s="172">
        <f>_xll.qlInterestRateIndexValueDate(Index1M,$H3050)</f>
        <v>60791</v>
      </c>
      <c r="J3050" s="177">
        <f>IFERROR(_xll.qlIndexFixing(Index1M,$H3050,TRUE,_xll.ohTrigger(RecalcTrigger,Trigger1M)),NA())</f>
        <v>1.7363819920952817E-2</v>
      </c>
      <c r="K3050" s="44">
        <f>IFERROR(_xll.qlIndexFixing(Index3M,H3050,TRUE,_xll.ohTrigger(RecalcTrigger,Trigger3M)),NA())</f>
        <v>1.7744032737843154E-2</v>
      </c>
      <c r="L3050" s="44">
        <f>IFERROR(_xll.qlIndexFixing(Index6M,$H3050,TRUE,_xll.ohTrigger(RecalcTrigger,Trigger6M)),NA())</f>
        <v>1.7917948726033132E-2</v>
      </c>
      <c r="M3050" s="178">
        <f>IFERROR(_xll.qlIndexFixing(Index1Y,$H3050,TRUE,_xll.ohTrigger(RecalcTrigger,Trigger1Y)),NA())</f>
        <v>1.818048305775255E-2</v>
      </c>
      <c r="N3050" s="177">
        <f>IFERROR(_xll.qlIndexFixing(ONIndex1M,I3050,TRUE,_xll.ohTrigger(RecalcTrigger,Trigger1M)),NA())</f>
        <v>1.7335070128349228E-2</v>
      </c>
      <c r="O3050" s="44">
        <f>IFERROR(_xll.qlIndexFixing(ONIndex3M,I3050,TRUE,_xll.ohTrigger(RecalcTrigger,Trigger3M)),NA())</f>
        <v>1.7659261092869416E-2</v>
      </c>
      <c r="P3050" s="44">
        <f>IFERROR(_xll.qlIndexFixing(ONIndex6M,I3050,TRUE,_xll.ohTrigger(RecalcTrigger,Trigger6M)),NA())</f>
        <v>1.7745168640784792E-2</v>
      </c>
      <c r="Q3050" s="178">
        <f>IFERROR(_xll.qlIndexFixing(ONIndex1Y,I3050,TRUE,_xll.ohTrigger(RecalcTrigger,Trigger1Y)),NA())</f>
        <v>1.7833354763956422E-2</v>
      </c>
    </row>
    <row r="3051" spans="2:17" x14ac:dyDescent="0.2">
      <c r="B3051" s="39" t="s">
        <v>42</v>
      </c>
      <c r="D3051" s="42">
        <f>_xll.qlCalendarAdvance(Calendar,$D3050,B3051,"f",FALSE)</f>
        <v>60798</v>
      </c>
      <c r="E3051" s="172">
        <f>_xll.qlInterestRateIndexValueDate(IndexON,D3051)</f>
        <v>60798</v>
      </c>
      <c r="F3051" s="188">
        <f>IFERROR(_xll.qlIndexFixing(IndexON,D3051,TRUE,_xll.ohTrigger(RecalcTrigger,TriggerON)),NA())</f>
        <v>1.7004104100147854E-2</v>
      </c>
      <c r="H3051" s="42">
        <f>_xll.qlCalendarAdvance(Calendar,$H3050,B3051,"f",FALSE)</f>
        <v>60798</v>
      </c>
      <c r="I3051" s="172">
        <f>_xll.qlInterestRateIndexValueDate(Index1M,$H3051)</f>
        <v>60798</v>
      </c>
      <c r="J3051" s="177">
        <f>IFERROR(_xll.qlIndexFixing(Index1M,$H3051,TRUE,_xll.ohTrigger(RecalcTrigger,Trigger1M)),NA())</f>
        <v>1.7371913944683258E-2</v>
      </c>
      <c r="K3051" s="44">
        <f>IFERROR(_xll.qlIndexFixing(Index3M,H3051,TRUE,_xll.ohTrigger(RecalcTrigger,Trigger3M)),NA())</f>
        <v>1.7751046506899966E-2</v>
      </c>
      <c r="L3051" s="44">
        <f>IFERROR(_xll.qlIndexFixing(Index6M,$H3051,TRUE,_xll.ohTrigger(RecalcTrigger,Trigger6M)),NA())</f>
        <v>1.7925110020473672E-2</v>
      </c>
      <c r="M3051" s="178">
        <f>IFERROR(_xll.qlIndexFixing(Index1Y,$H3051,TRUE,_xll.ohTrigger(RecalcTrigger,Trigger1Y)),NA())</f>
        <v>1.818755863330912E-2</v>
      </c>
      <c r="N3051" s="177">
        <f>IFERROR(_xll.qlIndexFixing(ONIndex1M,I3051,TRUE,_xll.ohTrigger(RecalcTrigger,Trigger1M)),NA())</f>
        <v>1.734318763751963E-2</v>
      </c>
      <c r="O3051" s="44">
        <f>IFERROR(_xll.qlIndexFixing(ONIndex3M,I3051,TRUE,_xll.ohTrigger(RecalcTrigger,Trigger3M)),NA())</f>
        <v>1.7666338735788933E-2</v>
      </c>
      <c r="P3051" s="44">
        <f>IFERROR(_xll.qlIndexFixing(ONIndex6M,I3051,TRUE,_xll.ohTrigger(RecalcTrigger,Trigger6M)),NA())</f>
        <v>1.7752461821668453E-2</v>
      </c>
      <c r="Q3051" s="178">
        <f>IFERROR(_xll.qlIndexFixing(ONIndex1Y,I3051,TRUE,_xll.ohTrigger(RecalcTrigger,Trigger1Y)),NA())</f>
        <v>1.7840697603922484E-2</v>
      </c>
    </row>
    <row r="3052" spans="2:17" x14ac:dyDescent="0.2">
      <c r="B3052" s="39" t="s">
        <v>42</v>
      </c>
      <c r="D3052" s="42">
        <f>_xll.qlCalendarAdvance(Calendar,$D3051,B3052,"f",FALSE)</f>
        <v>60805</v>
      </c>
      <c r="E3052" s="172">
        <f>_xll.qlInterestRateIndexValueDate(IndexON,D3052)</f>
        <v>60805</v>
      </c>
      <c r="F3052" s="188">
        <f>IFERROR(_xll.qlIndexFixing(IndexON,D3052,TRUE,_xll.ohTrigger(RecalcTrigger,TriggerON)),NA())</f>
        <v>1.7011424604893577E-2</v>
      </c>
      <c r="H3052" s="42">
        <f>_xll.qlCalendarAdvance(Calendar,$H3051,B3052,"f",FALSE)</f>
        <v>60805</v>
      </c>
      <c r="I3052" s="172">
        <f>_xll.qlInterestRateIndexValueDate(Index1M,$H3052)</f>
        <v>60805</v>
      </c>
      <c r="J3052" s="177">
        <f>IFERROR(_xll.qlIndexFixing(Index1M,$H3052,TRUE,_xll.ohTrigger(RecalcTrigger,Trigger1M)),NA())</f>
        <v>1.737999122834492E-2</v>
      </c>
      <c r="K3052" s="44">
        <f>IFERROR(_xll.qlIndexFixing(Index3M,H3052,TRUE,_xll.ohTrigger(RecalcTrigger,Trigger3M)),NA())</f>
        <v>1.7758045643554671E-2</v>
      </c>
      <c r="L3052" s="44">
        <f>IFERROR(_xll.qlIndexFixing(Index6M,$H3052,TRUE,_xll.ohTrigger(RecalcTrigger,Trigger6M)),NA())</f>
        <v>1.7932256181846372E-2</v>
      </c>
      <c r="M3052" s="178">
        <f>IFERROR(_xll.qlIndexFixing(Index1Y,$H3052,TRUE,_xll.ohTrigger(RecalcTrigger,Trigger1Y)),NA())</f>
        <v>1.8194618857057199E-2</v>
      </c>
      <c r="N3052" s="177">
        <f>IFERROR(_xll.qlIndexFixing(ONIndex1M,I3052,TRUE,_xll.ohTrigger(RecalcTrigger,Trigger1M)),NA())</f>
        <v>1.7351288424410916E-2</v>
      </c>
      <c r="O3052" s="44">
        <f>IFERROR(_xll.qlIndexFixing(ONIndex3M,I3052,TRUE,_xll.ohTrigger(RecalcTrigger,Trigger3M)),NA())</f>
        <v>1.7673401798563582E-2</v>
      </c>
      <c r="P3052" s="44">
        <f>IFERROR(_xll.qlIndexFixing(ONIndex6M,I3052,TRUE,_xll.ohTrigger(RecalcTrigger,Trigger6M)),NA())</f>
        <v>1.7759739978435718E-2</v>
      </c>
      <c r="Q3052" s="178">
        <f>IFERROR(_xll.qlIndexFixing(ONIndex1Y,I3052,TRUE,_xll.ohTrigger(RecalcTrigger,Trigger1Y)),NA())</f>
        <v>1.7848025317248606E-2</v>
      </c>
    </row>
    <row r="3053" spans="2:17" x14ac:dyDescent="0.2">
      <c r="B3053" s="39" t="s">
        <v>42</v>
      </c>
      <c r="D3053" s="42">
        <f>_xll.qlCalendarAdvance(Calendar,$D3052,B3053,"f",FALSE)</f>
        <v>60812</v>
      </c>
      <c r="E3053" s="172">
        <f>_xll.qlInterestRateIndexValueDate(IndexON,D3053)</f>
        <v>60812</v>
      </c>
      <c r="F3053" s="188">
        <f>IFERROR(_xll.qlIndexFixing(IndexON,D3053,TRUE,_xll.ohTrigger(RecalcTrigger,TriggerON)),NA())</f>
        <v>1.7018729998155013E-2</v>
      </c>
      <c r="H3053" s="42">
        <f>_xll.qlCalendarAdvance(Calendar,$H3052,B3053,"f",FALSE)</f>
        <v>60812</v>
      </c>
      <c r="I3053" s="172">
        <f>_xll.qlInterestRateIndexValueDate(Index1M,$H3053)</f>
        <v>60812</v>
      </c>
      <c r="J3053" s="177">
        <f>IFERROR(_xll.qlIndexFixing(Index1M,$H3053,TRUE,_xll.ohTrigger(RecalcTrigger,Trigger1M)),NA())</f>
        <v>1.7388051771905388E-2</v>
      </c>
      <c r="K3053" s="44">
        <f>IFERROR(_xll.qlIndexFixing(Index3M,H3053,TRUE,_xll.ohTrigger(RecalcTrigger,Trigger3M)),NA())</f>
        <v>1.7765030147730634E-2</v>
      </c>
      <c r="L3053" s="44">
        <f>IFERROR(_xll.qlIndexFixing(Index6M,$H3053,TRUE,_xll.ohTrigger(RecalcTrigger,Trigger6M)),NA())</f>
        <v>1.7939387209989138E-2</v>
      </c>
      <c r="M3053" s="178">
        <f>IFERROR(_xll.qlIndexFixing(Index1Y,$H3053,TRUE,_xll.ohTrigger(RecalcTrigger,Trigger1Y)),NA())</f>
        <v>1.8201663728677264E-2</v>
      </c>
      <c r="N3053" s="177">
        <f>IFERROR(_xll.qlIndexFixing(ONIndex1M,I3053,TRUE,_xll.ohTrigger(RecalcTrigger,Trigger1M)),NA())</f>
        <v>1.7359372489185176E-2</v>
      </c>
      <c r="O3053" s="44">
        <f>IFERROR(_xll.qlIndexFixing(ONIndex3M,I3053,TRUE,_xll.ohTrigger(RecalcTrigger,Trigger3M)),NA())</f>
        <v>1.7680450281355453E-2</v>
      </c>
      <c r="P3053" s="44">
        <f>IFERROR(_xll.qlIndexFixing(ONIndex6M,I3053,TRUE,_xll.ohTrigger(RecalcTrigger,Trigger6M)),NA())</f>
        <v>1.7767003111086588E-2</v>
      </c>
      <c r="Q3053" s="178">
        <f>IFERROR(_xll.qlIndexFixing(ONIndex1Y,I3053,TRUE,_xll.ohTrigger(RecalcTrigger,Trigger1Y)),NA())</f>
        <v>1.7855337904258972E-2</v>
      </c>
    </row>
    <row r="3054" spans="2:17" x14ac:dyDescent="0.2">
      <c r="B3054" s="39" t="s">
        <v>42</v>
      </c>
      <c r="D3054" s="42">
        <f>_xll.qlCalendarAdvance(Calendar,$D3053,B3054,"f",FALSE)</f>
        <v>60819</v>
      </c>
      <c r="E3054" s="172">
        <f>_xll.qlInterestRateIndexValueDate(IndexON,D3054)</f>
        <v>60819</v>
      </c>
      <c r="F3054" s="188">
        <f>IFERROR(_xll.qlIndexFixing(IndexON,D3054,TRUE,_xll.ohTrigger(RecalcTrigger,TriggerON)),NA())</f>
        <v>1.7026020279932164E-2</v>
      </c>
      <c r="H3054" s="42">
        <f>_xll.qlCalendarAdvance(Calendar,$H3053,B3054,"f",FALSE)</f>
        <v>60819</v>
      </c>
      <c r="I3054" s="172">
        <f>_xll.qlInterestRateIndexValueDate(Index1M,$H3054)</f>
        <v>60819</v>
      </c>
      <c r="J3054" s="177">
        <f>IFERROR(_xll.qlIndexFixing(Index1M,$H3054,TRUE,_xll.ohTrigger(RecalcTrigger,Trigger1M)),NA())</f>
        <v>1.7397083013599077E-2</v>
      </c>
      <c r="K3054" s="44">
        <f>IFERROR(_xll.qlIndexFixing(Index3M,H3054,TRUE,_xll.ohTrigger(RecalcTrigger,Trigger3M)),NA())</f>
        <v>1.7772000019348571E-2</v>
      </c>
      <c r="L3054" s="44">
        <f>IFERROR(_xll.qlIndexFixing(Index6M,$H3054,TRUE,_xll.ohTrigger(RecalcTrigger,Trigger6M)),NA())</f>
        <v>1.7947445988987194E-2</v>
      </c>
      <c r="M3054" s="178">
        <f>IFERROR(_xll.qlIndexFixing(Index1Y,$H3054,TRUE,_xll.ohTrigger(RecalcTrigger,Trigger1Y)),NA())</f>
        <v>1.8208693247850238E-2</v>
      </c>
      <c r="N3054" s="177">
        <f>IFERROR(_xll.qlIndexFixing(ONIndex1M,I3054,TRUE,_xll.ohTrigger(RecalcTrigger,Trigger1M)),NA())</f>
        <v>1.7367439831842413E-2</v>
      </c>
      <c r="O3054" s="44">
        <f>IFERROR(_xll.qlIndexFixing(ONIndex3M,I3054,TRUE,_xll.ohTrigger(RecalcTrigger,Trigger3M)),NA())</f>
        <v>1.7687484184083502E-2</v>
      </c>
      <c r="P3054" s="44">
        <f>IFERROR(_xll.qlIndexFixing(ONIndex6M,I3054,TRUE,_xll.ohTrigger(RecalcTrigger,Trigger6M)),NA())</f>
        <v>1.7774251219702109E-2</v>
      </c>
      <c r="Q3054" s="178">
        <f>IFERROR(_xll.qlIndexFixing(ONIndex1Y,I3054,TRUE,_xll.ohTrigger(RecalcTrigger,Trigger1Y)),NA())</f>
        <v>1.7862635365034629E-2</v>
      </c>
    </row>
    <row r="3055" spans="2:17" x14ac:dyDescent="0.2">
      <c r="B3055" s="39" t="s">
        <v>42</v>
      </c>
      <c r="D3055" s="42">
        <f>_xll.qlCalendarAdvance(Calendar,$D3054,B3055,"f",FALSE)</f>
        <v>60826</v>
      </c>
      <c r="E3055" s="172">
        <f>_xll.qlInterestRateIndexValueDate(IndexON,D3055)</f>
        <v>60826</v>
      </c>
      <c r="F3055" s="188">
        <f>IFERROR(_xll.qlIndexFixing(IndexON,D3055,TRUE,_xll.ohTrigger(RecalcTrigger,TriggerON)),NA())</f>
        <v>1.7033295450306074E-2</v>
      </c>
      <c r="H3055" s="42">
        <f>_xll.qlCalendarAdvance(Calendar,$H3054,B3055,"f",FALSE)</f>
        <v>60826</v>
      </c>
      <c r="I3055" s="172">
        <f>_xll.qlInterestRateIndexValueDate(Index1M,$H3055)</f>
        <v>60826</v>
      </c>
      <c r="J3055" s="177">
        <f>IFERROR(_xll.qlIndexFixing(Index1M,$H3055,TRUE,_xll.ohTrigger(RecalcTrigger,Trigger1M)),NA())</f>
        <v>1.7405109263472978E-2</v>
      </c>
      <c r="K3055" s="44">
        <f>IFERROR(_xll.qlIndexFixing(Index3M,H3055,TRUE,_xll.ohTrigger(RecalcTrigger,Trigger3M)),NA())</f>
        <v>1.7778955258332722E-2</v>
      </c>
      <c r="L3055" s="44">
        <f>IFERROR(_xll.qlIndexFixing(Index6M,$H3055,TRUE,_xll.ohTrigger(RecalcTrigger,Trigger6M)),NA())</f>
        <v>1.79545460168049E-2</v>
      </c>
      <c r="M3055" s="178">
        <f>IFERROR(_xll.qlIndexFixing(Index1Y,$H3055,TRUE,_xll.ohTrigger(RecalcTrigger,Trigger1Y)),NA())</f>
        <v>1.8215707414256821E-2</v>
      </c>
      <c r="N3055" s="177">
        <f>IFERROR(_xll.qlIndexFixing(ONIndex1M,I3055,TRUE,_xll.ohTrigger(RecalcTrigger,Trigger1M)),NA())</f>
        <v>1.7375490452301579E-2</v>
      </c>
      <c r="O3055" s="44">
        <f>IFERROR(_xll.qlIndexFixing(ONIndex3M,I3055,TRUE,_xll.ohTrigger(RecalcTrigger,Trigger3M)),NA())</f>
        <v>1.7694503506666681E-2</v>
      </c>
      <c r="P3055" s="44">
        <f>IFERROR(_xll.qlIndexFixing(ONIndex6M,I3055,TRUE,_xll.ohTrigger(RecalcTrigger,Trigger6M)),NA())</f>
        <v>1.7781484304363326E-2</v>
      </c>
      <c r="Q3055" s="178">
        <f>IFERROR(_xll.qlIndexFixing(ONIndex1Y,I3055,TRUE,_xll.ohTrigger(RecalcTrigger,Trigger1Y)),NA())</f>
        <v>1.7869917699332438E-2</v>
      </c>
    </row>
    <row r="3056" spans="2:17" x14ac:dyDescent="0.2">
      <c r="B3056" s="39" t="s">
        <v>42</v>
      </c>
      <c r="D3056" s="42">
        <f>_xll.qlCalendarAdvance(Calendar,$D3055,B3056,"f",FALSE)</f>
        <v>60833</v>
      </c>
      <c r="E3056" s="172">
        <f>_xll.qlInterestRateIndexValueDate(IndexON,D3056)</f>
        <v>60833</v>
      </c>
      <c r="F3056" s="188">
        <f>IFERROR(_xll.qlIndexFixing(IndexON,D3056,TRUE,_xll.ohTrigger(RecalcTrigger,TriggerON)),NA())</f>
        <v>1.7040555509033606E-2</v>
      </c>
      <c r="H3056" s="42">
        <f>_xll.qlCalendarAdvance(Calendar,$H3055,B3056,"f",FALSE)</f>
        <v>60833</v>
      </c>
      <c r="I3056" s="172">
        <f>_xll.qlInterestRateIndexValueDate(Index1M,$H3056)</f>
        <v>60833</v>
      </c>
      <c r="J3056" s="177">
        <f>IFERROR(_xll.qlIndexFixing(Index1M,$H3056,TRUE,_xll.ohTrigger(RecalcTrigger,Trigger1M)),NA())</f>
        <v>1.741311877252124E-2</v>
      </c>
      <c r="K3056" s="44">
        <f>IFERROR(_xll.qlIndexFixing(Index3M,H3056,TRUE,_xll.ohTrigger(RecalcTrigger,Trigger3M)),NA())</f>
        <v>1.7785895864609082E-2</v>
      </c>
      <c r="L3056" s="44">
        <f>IFERROR(_xll.qlIndexFixing(Index6M,$H3056,TRUE,_xll.ohTrigger(RecalcTrigger,Trigger6M)),NA())</f>
        <v>1.7961630910296039E-2</v>
      </c>
      <c r="M3056" s="178">
        <f>IFERROR(_xll.qlIndexFixing(Index1Y,$H3056,TRUE,_xll.ohTrigger(RecalcTrigger,Trigger1Y)),NA())</f>
        <v>1.8222706227579488E-2</v>
      </c>
      <c r="N3056" s="177">
        <f>IFERROR(_xll.qlIndexFixing(ONIndex1M,I3056,TRUE,_xll.ohTrigger(RecalcTrigger,Trigger1M)),NA())</f>
        <v>1.7383524350481627E-2</v>
      </c>
      <c r="O3056" s="44">
        <f>IFERROR(_xll.qlIndexFixing(ONIndex3M,I3056,TRUE,_xll.ohTrigger(RecalcTrigger,Trigger3M)),NA())</f>
        <v>1.7701508249267084E-2</v>
      </c>
      <c r="P3056" s="44">
        <f>IFERROR(_xll.qlIndexFixing(ONIndex6M,I3056,TRUE,_xll.ohTrigger(RecalcTrigger,Trigger6M)),NA())</f>
        <v>1.7788702364827103E-2</v>
      </c>
      <c r="Q3056" s="178">
        <f>IFERROR(_xll.qlIndexFixing(ONIndex1Y,I3056,TRUE,_xll.ohTrigger(RecalcTrigger,Trigger1Y)),NA())</f>
        <v>1.7877184907395538E-2</v>
      </c>
    </row>
    <row r="3057" spans="2:17" x14ac:dyDescent="0.2">
      <c r="B3057" s="39" t="s">
        <v>42</v>
      </c>
      <c r="D3057" s="42">
        <f>_xll.qlCalendarAdvance(Calendar,$D3056,B3057,"f",FALSE)</f>
        <v>60840</v>
      </c>
      <c r="E3057" s="172">
        <f>_xll.qlInterestRateIndexValueDate(IndexON,D3057)</f>
        <v>60840</v>
      </c>
      <c r="F3057" s="188">
        <f>IFERROR(_xll.qlIndexFixing(IndexON,D3057,TRUE,_xll.ohTrigger(RecalcTrigger,TriggerON)),NA())</f>
        <v>1.7047800456357898E-2</v>
      </c>
      <c r="H3057" s="42">
        <f>_xll.qlCalendarAdvance(Calendar,$H3056,B3057,"f",FALSE)</f>
        <v>60840</v>
      </c>
      <c r="I3057" s="172">
        <f>_xll.qlInterestRateIndexValueDate(Index1M,$H3057)</f>
        <v>60840</v>
      </c>
      <c r="J3057" s="177">
        <f>IFERROR(_xll.qlIndexFixing(Index1M,$H3057,TRUE,_xll.ohTrigger(RecalcTrigger,Trigger1M)),NA())</f>
        <v>1.7421111540707253E-2</v>
      </c>
      <c r="K3057" s="44">
        <f>IFERROR(_xll.qlIndexFixing(Index3M,H3057,TRUE,_xll.ohTrigger(RecalcTrigger,Trigger3M)),NA())</f>
        <v>1.779282183809661E-2</v>
      </c>
      <c r="L3057" s="44">
        <f>IFERROR(_xll.qlIndexFixing(Index6M,$H3057,TRUE,_xll.ohTrigger(RecalcTrigger,Trigger6M)),NA())</f>
        <v>1.796870066929852E-2</v>
      </c>
      <c r="M3057" s="178">
        <f>IFERROR(_xll.qlIndexFixing(Index1Y,$H3057,TRUE,_xll.ohTrigger(RecalcTrigger,Trigger1Y)),NA())</f>
        <v>1.822968968750116E-2</v>
      </c>
      <c r="N3057" s="177">
        <f>IFERROR(_xll.qlIndexFixing(ONIndex1M,I3057,TRUE,_xll.ohTrigger(RecalcTrigger,Trigger1M)),NA())</f>
        <v>1.7391541526544652E-2</v>
      </c>
      <c r="O3057" s="44">
        <f>IFERROR(_xll.qlIndexFixing(ONIndex3M,I3057,TRUE,_xll.ohTrigger(RecalcTrigger,Trigger3M)),NA())</f>
        <v>1.7708498411803664E-2</v>
      </c>
      <c r="P3057" s="44">
        <f>IFERROR(_xll.qlIndexFixing(ONIndex6M,I3057,TRUE,_xll.ohTrigger(RecalcTrigger,Trigger6M)),NA())</f>
        <v>1.779590540125553E-2</v>
      </c>
      <c r="Q3057" s="178">
        <f>IFERROR(_xll.qlIndexFixing(ONIndex1Y,I3057,TRUE,_xll.ohTrigger(RecalcTrigger,Trigger1Y)),NA())</f>
        <v>1.7884436988899743E-2</v>
      </c>
    </row>
    <row r="3058" spans="2:17" x14ac:dyDescent="0.2">
      <c r="B3058" s="39" t="s">
        <v>42</v>
      </c>
      <c r="D3058" s="42">
        <f>_xll.qlCalendarAdvance(Calendar,$D3057,B3058,"f",FALSE)</f>
        <v>60847</v>
      </c>
      <c r="E3058" s="172">
        <f>_xll.qlInterestRateIndexValueDate(IndexON,D3058)</f>
        <v>60847</v>
      </c>
      <c r="F3058" s="188">
        <f>IFERROR(_xll.qlIndexFixing(IndexON,D3058,TRUE,_xll.ohTrigger(RecalcTrigger,TriggerON)),NA())</f>
        <v>1.705503029227895E-2</v>
      </c>
      <c r="H3058" s="42">
        <f>_xll.qlCalendarAdvance(Calendar,$H3057,B3058,"f",FALSE)</f>
        <v>60847</v>
      </c>
      <c r="I3058" s="172">
        <f>_xll.qlInterestRateIndexValueDate(Index1M,$H3058)</f>
        <v>60847</v>
      </c>
      <c r="J3058" s="177">
        <f>IFERROR(_xll.qlIndexFixing(Index1M,$H3058,TRUE,_xll.ohTrigger(RecalcTrigger,Trigger1M)),NA())</f>
        <v>1.7429087567997038E-2</v>
      </c>
      <c r="K3058" s="44">
        <f>IFERROR(_xll.qlIndexFixing(Index3M,H3058,TRUE,_xll.ohTrigger(RecalcTrigger,Trigger3M)),NA())</f>
        <v>1.7799733178723069E-2</v>
      </c>
      <c r="L3058" s="44">
        <f>IFERROR(_xll.qlIndexFixing(Index6M,$H3058,TRUE,_xll.ohTrigger(RecalcTrigger,Trigger6M)),NA())</f>
        <v>1.79757552936529E-2</v>
      </c>
      <c r="M3058" s="178">
        <f>IFERROR(_xll.qlIndexFixing(Index1Y,$H3058,TRUE,_xll.ohTrigger(RecalcTrigger,Trigger1Y)),NA())</f>
        <v>1.8236657793704758E-2</v>
      </c>
      <c r="N3058" s="177">
        <f>IFERROR(_xll.qlIndexFixing(ONIndex1M,I3058,TRUE,_xll.ohTrigger(RecalcTrigger,Trigger1M)),NA())</f>
        <v>1.7399541980490651E-2</v>
      </c>
      <c r="O3058" s="44">
        <f>IFERROR(_xll.qlIndexFixing(ONIndex3M,I3058,TRUE,_xll.ohTrigger(RecalcTrigger,Trigger3M)),NA())</f>
        <v>1.7715473994276421E-2</v>
      </c>
      <c r="P3058" s="44">
        <f>IFERROR(_xll.qlIndexFixing(ONIndex6M,I3058,TRUE,_xll.ohTrigger(RecalcTrigger,Trigger6M)),NA())</f>
        <v>1.7803093413648607E-2</v>
      </c>
      <c r="Q3058" s="178">
        <f>IFERROR(_xll.qlIndexFixing(ONIndex1Y,I3058,TRUE,_xll.ohTrigger(RecalcTrigger,Trigger1Y)),NA())</f>
        <v>1.7891673944250286E-2</v>
      </c>
    </row>
    <row r="3059" spans="2:17" x14ac:dyDescent="0.2">
      <c r="B3059" s="39" t="s">
        <v>42</v>
      </c>
      <c r="D3059" s="42">
        <f>_xll.qlCalendarAdvance(Calendar,$D3058,B3059,"f",FALSE)</f>
        <v>60854</v>
      </c>
      <c r="E3059" s="172">
        <f>_xll.qlInterestRateIndexValueDate(IndexON,D3059)</f>
        <v>60854</v>
      </c>
      <c r="F3059" s="188">
        <f>IFERROR(_xll.qlIndexFixing(IndexON,D3059,TRUE,_xll.ohTrigger(RecalcTrigger,TriggerON)),NA())</f>
        <v>1.706224501663467E-2</v>
      </c>
      <c r="H3059" s="42">
        <f>_xll.qlCalendarAdvance(Calendar,$H3058,B3059,"f",FALSE)</f>
        <v>60854</v>
      </c>
      <c r="I3059" s="172">
        <f>_xll.qlInterestRateIndexValueDate(Index1M,$H3059)</f>
        <v>60854</v>
      </c>
      <c r="J3059" s="177">
        <f>IFERROR(_xll.qlIndexFixing(Index1M,$H3059,TRUE,_xll.ohTrigger(RecalcTrigger,Trigger1M)),NA())</f>
        <v>1.7437046854356601E-2</v>
      </c>
      <c r="K3059" s="44">
        <f>IFERROR(_xll.qlIndexFixing(Index3M,H3059,TRUE,_xll.ohTrigger(RecalcTrigger,Trigger3M)),NA())</f>
        <v>1.7806629886409169E-2</v>
      </c>
      <c r="L3059" s="44">
        <f>IFERROR(_xll.qlIndexFixing(Index6M,$H3059,TRUE,_xll.ohTrigger(RecalcTrigger,Trigger6M)),NA())</f>
        <v>1.7982794783198398E-2</v>
      </c>
      <c r="M3059" s="178">
        <f>IFERROR(_xll.qlIndexFixing(Index1Y,$H3059,TRUE,_xll.ohTrigger(RecalcTrigger,Trigger1Y)),NA())</f>
        <v>1.8243610545874978E-2</v>
      </c>
      <c r="N3059" s="177">
        <f>IFERROR(_xll.qlIndexFixing(ONIndex1M,I3059,TRUE,_xll.ohTrigger(RecalcTrigger,Trigger1M)),NA())</f>
        <v>1.7407525712157534E-2</v>
      </c>
      <c r="O3059" s="44">
        <f>IFERROR(_xll.qlIndexFixing(ONIndex3M,I3059,TRUE,_xll.ohTrigger(RecalcTrigger,Trigger3M)),NA())</f>
        <v>1.7722434996766401E-2</v>
      </c>
      <c r="P3059" s="44">
        <f>IFERROR(_xll.qlIndexFixing(ONIndex6M,I3059,TRUE,_xll.ohTrigger(RecalcTrigger,Trigger6M)),NA())</f>
        <v>1.7810266402006336E-2</v>
      </c>
      <c r="Q3059" s="178">
        <f>IFERROR(_xll.qlIndexFixing(ONIndex1Y,I3059,TRUE,_xll.ohTrigger(RecalcTrigger,Trigger1Y)),NA())</f>
        <v>1.789889577312298E-2</v>
      </c>
    </row>
    <row r="3060" spans="2:17" x14ac:dyDescent="0.2">
      <c r="B3060" s="39" t="s">
        <v>42</v>
      </c>
      <c r="D3060" s="42">
        <f>_xll.qlCalendarAdvance(Calendar,$D3059,B3060,"f",FALSE)</f>
        <v>60861</v>
      </c>
      <c r="E3060" s="172">
        <f>_xll.qlInterestRateIndexValueDate(IndexON,D3060)</f>
        <v>60861</v>
      </c>
      <c r="F3060" s="188">
        <f>IFERROR(_xll.qlIndexFixing(IndexON,D3060,TRUE,_xll.ohTrigger(RecalcTrigger,TriggerON)),NA())</f>
        <v>1.7069444629506103E-2</v>
      </c>
      <c r="H3060" s="42">
        <f>_xll.qlCalendarAdvance(Calendar,$H3059,B3060,"f",FALSE)</f>
        <v>60861</v>
      </c>
      <c r="I3060" s="172">
        <f>_xll.qlInterestRateIndexValueDate(Index1M,$H3060)</f>
        <v>60861</v>
      </c>
      <c r="J3060" s="177">
        <f>IFERROR(_xll.qlIndexFixing(Index1M,$H3060,TRUE,_xll.ohTrigger(RecalcTrigger,Trigger1M)),NA())</f>
        <v>1.7444989399754571E-2</v>
      </c>
      <c r="K3060" s="44">
        <f>IFERROR(_xll.qlIndexFixing(Index3M,H3060,TRUE,_xll.ohTrigger(RecalcTrigger,Trigger3M)),NA())</f>
        <v>1.781351196108092E-2</v>
      </c>
      <c r="L3060" s="44">
        <f>IFERROR(_xll.qlIndexFixing(Index6M,$H3060,TRUE,_xll.ohTrigger(RecalcTrigger,Trigger6M)),NA())</f>
        <v>1.7989819137775132E-2</v>
      </c>
      <c r="M3060" s="178">
        <f>IFERROR(_xll.qlIndexFixing(Index1Y,$H3060,TRUE,_xll.ohTrigger(RecalcTrigger,Trigger1Y)),NA())</f>
        <v>1.825054794369585E-2</v>
      </c>
      <c r="N3060" s="177">
        <f>IFERROR(_xll.qlIndexFixing(ONIndex1M,I3060,TRUE,_xll.ohTrigger(RecalcTrigger,Trigger1M)),NA())</f>
        <v>1.7415492721788439E-2</v>
      </c>
      <c r="O3060" s="44">
        <f>IFERROR(_xll.qlIndexFixing(ONIndex3M,I3060,TRUE,_xll.ohTrigger(RecalcTrigger,Trigger3M)),NA())</f>
        <v>1.7729381419030465E-2</v>
      </c>
      <c r="P3060" s="44">
        <f>IFERROR(_xll.qlIndexFixing(ONIndex6M,I3060,TRUE,_xll.ohTrigger(RecalcTrigger,Trigger6M)),NA())</f>
        <v>1.7817424366247669E-2</v>
      </c>
      <c r="Q3060" s="178">
        <f>IFERROR(_xll.qlIndexFixing(ONIndex1Y,I3060,TRUE,_xll.ohTrigger(RecalcTrigger,Trigger1Y)),NA())</f>
        <v>1.7906102475598873E-2</v>
      </c>
    </row>
    <row r="3061" spans="2:17" x14ac:dyDescent="0.2">
      <c r="B3061" s="39" t="s">
        <v>42</v>
      </c>
      <c r="D3061" s="42">
        <f>_xll.qlCalendarAdvance(Calendar,$D3060,B3061,"f",FALSE)</f>
        <v>60868</v>
      </c>
      <c r="E3061" s="172">
        <f>_xll.qlInterestRateIndexValueDate(IndexON,D3061)</f>
        <v>60868</v>
      </c>
      <c r="F3061" s="188">
        <f>IFERROR(_xll.qlIndexFixing(IndexON,D3061,TRUE,_xll.ohTrigger(RecalcTrigger,TriggerON)),NA())</f>
        <v>1.7076629130893251E-2</v>
      </c>
      <c r="H3061" s="42">
        <f>_xll.qlCalendarAdvance(Calendar,$H3060,B3061,"f",FALSE)</f>
        <v>60868</v>
      </c>
      <c r="I3061" s="172">
        <f>_xll.qlInterestRateIndexValueDate(Index1M,$H3061)</f>
        <v>60868</v>
      </c>
      <c r="J3061" s="177">
        <f>IFERROR(_xll.qlIndexFixing(Index1M,$H3061,TRUE,_xll.ohTrigger(RecalcTrigger,Trigger1M)),NA())</f>
        <v>1.7452915204151733E-2</v>
      </c>
      <c r="K3061" s="44">
        <f>IFERROR(_xll.qlIndexFixing(Index3M,H3061,TRUE,_xll.ohTrigger(RecalcTrigger,Trigger3M)),NA())</f>
        <v>1.7820379402660794E-2</v>
      </c>
      <c r="L3061" s="44">
        <f>IFERROR(_xll.qlIndexFixing(Index6M,$H3061,TRUE,_xll.ohTrigger(RecalcTrigger,Trigger6M)),NA())</f>
        <v>1.7996828357223649E-2</v>
      </c>
      <c r="M3061" s="178">
        <f>IFERROR(_xll.qlIndexFixing(Index1Y,$H3061,TRUE,_xll.ohTrigger(RecalcTrigger,Trigger1Y)),NA())</f>
        <v>1.8257469986853625E-2</v>
      </c>
      <c r="N3061" s="177">
        <f>IFERROR(_xll.qlIndexFixing(ONIndex1M,I3061,TRUE,_xll.ohTrigger(RecalcTrigger,Trigger1M)),NA())</f>
        <v>1.7423443008978134E-2</v>
      </c>
      <c r="O3061" s="44">
        <f>IFERROR(_xll.qlIndexFixing(ONIndex3M,I3061,TRUE,_xll.ohTrigger(RecalcTrigger,Trigger3M)),NA())</f>
        <v>1.7736313261230707E-2</v>
      </c>
      <c r="P3061" s="44">
        <f>IFERROR(_xll.qlIndexFixing(ONIndex6M,I3061,TRUE,_xll.ohTrigger(RecalcTrigger,Trigger6M)),NA())</f>
        <v>1.7824567306291561E-2</v>
      </c>
      <c r="Q3061" s="178">
        <f>IFERROR(_xll.qlIndexFixing(ONIndex1Y,I3061,TRUE,_xll.ohTrigger(RecalcTrigger,Trigger1Y)),NA())</f>
        <v>1.791329405175901E-2</v>
      </c>
    </row>
    <row r="3062" spans="2:17" x14ac:dyDescent="0.2">
      <c r="B3062" s="39" t="s">
        <v>42</v>
      </c>
      <c r="D3062" s="42">
        <f>_xll.qlCalendarAdvance(Calendar,$D3061,B3062,"f",FALSE)</f>
        <v>60875</v>
      </c>
      <c r="E3062" s="172">
        <f>_xll.qlInterestRateIndexValueDate(IndexON,D3062)</f>
        <v>60875</v>
      </c>
      <c r="F3062" s="188">
        <f>IFERROR(_xll.qlIndexFixing(IndexON,D3062,TRUE,_xll.ohTrigger(RecalcTrigger,TriggerON)),NA())</f>
        <v>1.7083798520796112E-2</v>
      </c>
      <c r="H3062" s="42">
        <f>_xll.qlCalendarAdvance(Calendar,$H3061,B3062,"f",FALSE)</f>
        <v>60875</v>
      </c>
      <c r="I3062" s="172">
        <f>_xll.qlInterestRateIndexValueDate(Index1M,$H3062)</f>
        <v>60875</v>
      </c>
      <c r="J3062" s="177">
        <f>IFERROR(_xll.qlIndexFixing(Index1M,$H3062,TRUE,_xll.ohTrigger(RecalcTrigger,Trigger1M)),NA())</f>
        <v>1.7459843353782072E-2</v>
      </c>
      <c r="K3062" s="44">
        <f>IFERROR(_xll.qlIndexFixing(Index3M,H3062,TRUE,_xll.ohTrigger(RecalcTrigger,Trigger3M)),NA())</f>
        <v>1.7826310813940534E-2</v>
      </c>
      <c r="L3062" s="44">
        <f>IFERROR(_xll.qlIndexFixing(Index6M,$H3062,TRUE,_xll.ohTrigger(RecalcTrigger,Trigger6M)),NA())</f>
        <v>1.8001011321917264E-2</v>
      </c>
      <c r="M3062" s="178">
        <f>IFERROR(_xll.qlIndexFixing(Index1Y,$H3062,TRUE,_xll.ohTrigger(RecalcTrigger,Trigger1Y)),NA())</f>
        <v>1.8264376675034555E-2</v>
      </c>
      <c r="N3062" s="177">
        <f>IFERROR(_xll.qlIndexFixing(ONIndex1M,I3062,TRUE,_xll.ohTrigger(RecalcTrigger,Trigger1M)),NA())</f>
        <v>1.7431376574212898E-2</v>
      </c>
      <c r="O3062" s="44">
        <f>IFERROR(_xll.qlIndexFixing(ONIndex3M,I3062,TRUE,_xll.ohTrigger(RecalcTrigger,Trigger3M)),NA())</f>
        <v>1.7743230523529219E-2</v>
      </c>
      <c r="P3062" s="44">
        <f>IFERROR(_xll.qlIndexFixing(ONIndex6M,I3062,TRUE,_xll.ohTrigger(RecalcTrigger,Trigger6M)),NA())</f>
        <v>1.7831695222462196E-2</v>
      </c>
      <c r="Q3062" s="178">
        <f>IFERROR(_xll.qlIndexFixing(ONIndex1Y,I3062,TRUE,_xll.ohTrigger(RecalcTrigger,Trigger1Y)),NA())</f>
        <v>1.7920470501522345E-2</v>
      </c>
    </row>
    <row r="3063" spans="2:17" x14ac:dyDescent="0.2">
      <c r="B3063" s="39" t="s">
        <v>42</v>
      </c>
      <c r="D3063" s="42">
        <f>_xll.qlCalendarAdvance(Calendar,$D3062,B3063,"f",FALSE)</f>
        <v>60882</v>
      </c>
      <c r="E3063" s="172">
        <f>_xll.qlInterestRateIndexValueDate(IndexON,D3063)</f>
        <v>60882</v>
      </c>
      <c r="F3063" s="188">
        <f>IFERROR(_xll.qlIndexFixing(IndexON,D3063,TRUE,_xll.ohTrigger(RecalcTrigger,TriggerON)),NA())</f>
        <v>1.7090952799214687E-2</v>
      </c>
      <c r="H3063" s="42">
        <f>_xll.qlCalendarAdvance(Calendar,$H3062,B3063,"f",FALSE)</f>
        <v>60882</v>
      </c>
      <c r="I3063" s="172">
        <f>_xll.qlInterestRateIndexValueDate(Index1M,$H3063)</f>
        <v>60882</v>
      </c>
      <c r="J3063" s="177">
        <f>IFERROR(_xll.qlIndexFixing(Index1M,$H3063,TRUE,_xll.ohTrigger(RecalcTrigger,Trigger1M)),NA())</f>
        <v>1.7467736494482744E-2</v>
      </c>
      <c r="K3063" s="44">
        <f>IFERROR(_xll.qlIndexFixing(Index3M,H3063,TRUE,_xll.ohTrigger(RecalcTrigger,Trigger3M)),NA())</f>
        <v>1.7833149701012106E-2</v>
      </c>
      <c r="L3063" s="44">
        <f>IFERROR(_xll.qlIndexFixing(Index6M,$H3063,TRUE,_xll.ohTrigger(RecalcTrigger,Trigger6M)),NA())</f>
        <v>1.8007992485425877E-2</v>
      </c>
      <c r="M3063" s="178">
        <f>IFERROR(_xll.qlIndexFixing(Index1Y,$H3063,TRUE,_xll.ohTrigger(RecalcTrigger,Trigger1Y)),NA())</f>
        <v>1.8271268007925112E-2</v>
      </c>
      <c r="N3063" s="177">
        <f>IFERROR(_xll.qlIndexFixing(ONIndex1M,I3063,TRUE,_xll.ohTrigger(RecalcTrigger,Trigger1M)),NA())</f>
        <v>1.7439293417087498E-2</v>
      </c>
      <c r="O3063" s="44">
        <f>IFERROR(_xll.qlIndexFixing(ONIndex3M,I3063,TRUE,_xll.ohTrigger(RecalcTrigger,Trigger3M)),NA())</f>
        <v>1.7750133205682861E-2</v>
      </c>
      <c r="P3063" s="44">
        <f>IFERROR(_xll.qlIndexFixing(ONIndex6M,I3063,TRUE,_xll.ohTrigger(RecalcTrigger,Trigger6M)),NA())</f>
        <v>1.7838808114435389E-2</v>
      </c>
      <c r="Q3063" s="178">
        <f>IFERROR(_xll.qlIndexFixing(ONIndex1Y,I3063,TRUE,_xll.ohTrigger(RecalcTrigger,Trigger1Y)),NA())</f>
        <v>1.7927631824969925E-2</v>
      </c>
    </row>
    <row r="3064" spans="2:17" x14ac:dyDescent="0.2">
      <c r="B3064" s="39" t="s">
        <v>42</v>
      </c>
      <c r="D3064" s="42">
        <f>_xll.qlCalendarAdvance(Calendar,$D3063,B3064,"f",FALSE)</f>
        <v>60889</v>
      </c>
      <c r="E3064" s="172">
        <f>_xll.qlInterestRateIndexValueDate(IndexON,D3064)</f>
        <v>60889</v>
      </c>
      <c r="F3064" s="188">
        <f>IFERROR(_xll.qlIndexFixing(IndexON,D3064,TRUE,_xll.ohTrigger(RecalcTrigger,TriggerON)),NA())</f>
        <v>1.7098091966148976E-2</v>
      </c>
      <c r="H3064" s="42">
        <f>_xll.qlCalendarAdvance(Calendar,$H3063,B3064,"f",FALSE)</f>
        <v>60889</v>
      </c>
      <c r="I3064" s="172">
        <f>_xll.qlInterestRateIndexValueDate(Index1M,$H3064)</f>
        <v>60889</v>
      </c>
      <c r="J3064" s="177">
        <f>IFERROR(_xll.qlIndexFixing(Index1M,$H3064,TRUE,_xll.ohTrigger(RecalcTrigger,Trigger1M)),NA())</f>
        <v>1.7475612894714814E-2</v>
      </c>
      <c r="K3064" s="44">
        <f>IFERROR(_xll.qlIndexFixing(Index3M,H3064,TRUE,_xll.ohTrigger(RecalcTrigger,Trigger3M)),NA())</f>
        <v>1.783997395535758E-2</v>
      </c>
      <c r="L3064" s="44">
        <f>IFERROR(_xll.qlIndexFixing(Index6M,$H3064,TRUE,_xll.ohTrigger(RecalcTrigger,Trigger6M)),NA())</f>
        <v>1.80149585151974E-2</v>
      </c>
      <c r="M3064" s="178">
        <f>IFERROR(_xll.qlIndexFixing(Index1Y,$H3064,TRUE,_xll.ohTrigger(RecalcTrigger,Trigger1Y)),NA())</f>
        <v>1.827814398521288E-2</v>
      </c>
      <c r="N3064" s="177">
        <f>IFERROR(_xll.qlIndexFixing(ONIndex1M,I3064,TRUE,_xll.ohTrigger(RecalcTrigger,Trigger1M)),NA())</f>
        <v>1.7447193537764027E-2</v>
      </c>
      <c r="O3064" s="44">
        <f>IFERROR(_xll.qlIndexFixing(ONIndex3M,I3064,TRUE,_xll.ohTrigger(RecalcTrigger,Trigger3M)),NA())</f>
        <v>1.7757021307610588E-2</v>
      </c>
      <c r="P3064" s="44">
        <f>IFERROR(_xll.qlIndexFixing(ONIndex6M,I3064,TRUE,_xll.ohTrigger(RecalcTrigger,Trigger6M)),NA())</f>
        <v>1.7845905982373234E-2</v>
      </c>
      <c r="Q3064" s="178">
        <f>IFERROR(_xll.qlIndexFixing(ONIndex1Y,I3064,TRUE,_xll.ohTrigger(RecalcTrigger,Trigger1Y)),NA())</f>
        <v>1.7934778021858611E-2</v>
      </c>
    </row>
    <row r="3065" spans="2:17" x14ac:dyDescent="0.2">
      <c r="B3065" s="39" t="s">
        <v>42</v>
      </c>
      <c r="D3065" s="42">
        <f>_xll.qlCalendarAdvance(Calendar,$D3064,B3065,"f",FALSE)</f>
        <v>60896</v>
      </c>
      <c r="E3065" s="172">
        <f>_xll.qlInterestRateIndexValueDate(IndexON,D3065)</f>
        <v>60896</v>
      </c>
      <c r="F3065" s="188">
        <f>IFERROR(_xll.qlIndexFixing(IndexON,D3065,TRUE,_xll.ohTrigger(RecalcTrigger,TriggerON)),NA())</f>
        <v>1.7105216021517933E-2</v>
      </c>
      <c r="H3065" s="42">
        <f>_xll.qlCalendarAdvance(Calendar,$H3064,B3065,"f",FALSE)</f>
        <v>60896</v>
      </c>
      <c r="I3065" s="172">
        <f>_xll.qlInterestRateIndexValueDate(Index1M,$H3065)</f>
        <v>60896</v>
      </c>
      <c r="J3065" s="177">
        <f>IFERROR(_xll.qlIndexFixing(Index1M,$H3065,TRUE,_xll.ohTrigger(RecalcTrigger,Trigger1M)),NA())</f>
        <v>1.7483472554451263E-2</v>
      </c>
      <c r="K3065" s="44">
        <f>IFERROR(_xll.qlIndexFixing(Index3M,H3065,TRUE,_xll.ohTrigger(RecalcTrigger,Trigger3M)),NA())</f>
        <v>1.7846783576903041E-2</v>
      </c>
      <c r="L3065" s="44">
        <f>IFERROR(_xll.qlIndexFixing(Index6M,$H3065,TRUE,_xll.ohTrigger(RecalcTrigger,Trigger6M)),NA())</f>
        <v>1.802190941107646E-2</v>
      </c>
      <c r="M3065" s="178">
        <f>IFERROR(_xll.qlIndexFixing(Index1Y,$H3065,TRUE,_xll.ohTrigger(RecalcTrigger,Trigger1Y)),NA())</f>
        <v>1.8285004606586108E-2</v>
      </c>
      <c r="N3065" s="177">
        <f>IFERROR(_xll.qlIndexFixing(ONIndex1M,I3065,TRUE,_xll.ohTrigger(RecalcTrigger,Trigger1M)),NA())</f>
        <v>1.7455076936485625E-2</v>
      </c>
      <c r="O3065" s="44">
        <f>IFERROR(_xll.qlIndexFixing(ONIndex3M,I3065,TRUE,_xll.ohTrigger(RecalcTrigger,Trigger3M)),NA())</f>
        <v>1.7763894829636584E-2</v>
      </c>
      <c r="P3065" s="44">
        <f>IFERROR(_xll.qlIndexFixing(ONIndex6M,I3065,TRUE,_xll.ohTrigger(RecalcTrigger,Trigger6M)),NA())</f>
        <v>1.7852988826113636E-2</v>
      </c>
      <c r="Q3065" s="178">
        <f>IFERROR(_xll.qlIndexFixing(ONIndex1Y,I3065,TRUE,_xll.ohTrigger(RecalcTrigger,Trigger1Y)),NA())</f>
        <v>1.7941909092512587E-2</v>
      </c>
    </row>
    <row r="3066" spans="2:17" x14ac:dyDescent="0.2">
      <c r="B3066" s="39" t="s">
        <v>42</v>
      </c>
      <c r="D3066" s="42">
        <f>_xll.qlCalendarAdvance(Calendar,$D3065,B3066,"f",FALSE)</f>
        <v>60903</v>
      </c>
      <c r="E3066" s="172">
        <f>_xll.qlInterestRateIndexValueDate(IndexON,D3066)</f>
        <v>60903</v>
      </c>
      <c r="F3066" s="188">
        <f>IFERROR(_xll.qlIndexFixing(IndexON,D3066,TRUE,_xll.ohTrigger(RecalcTrigger,TriggerON)),NA())</f>
        <v>1.711232496548365E-2</v>
      </c>
      <c r="H3066" s="42">
        <f>_xll.qlCalendarAdvance(Calendar,$H3065,B3066,"f",FALSE)</f>
        <v>60903</v>
      </c>
      <c r="I3066" s="172">
        <f>_xll.qlInterestRateIndexValueDate(Index1M,$H3066)</f>
        <v>60903</v>
      </c>
      <c r="J3066" s="177">
        <f>IFERROR(_xll.qlIndexFixing(Index1M,$H3066,TRUE,_xll.ohTrigger(RecalcTrigger,Trigger1M)),NA())</f>
        <v>1.7491315473659674E-2</v>
      </c>
      <c r="K3066" s="44">
        <f>IFERROR(_xll.qlIndexFixing(Index3M,H3066,TRUE,_xll.ohTrigger(RecalcTrigger,Trigger3M)),NA())</f>
        <v>1.7854497111555949E-2</v>
      </c>
      <c r="L3066" s="44">
        <f>IFERROR(_xll.qlIndexFixing(Index6M,$H3066,TRUE,_xll.ohTrigger(RecalcTrigger,Trigger6M)),NA())</f>
        <v>1.802884517290813E-2</v>
      </c>
      <c r="M3066" s="178">
        <f>IFERROR(_xll.qlIndexFixing(Index1Y,$H3066,TRUE,_xll.ohTrigger(RecalcTrigger,Trigger1Y)),NA())</f>
        <v>1.82918498717346E-2</v>
      </c>
      <c r="N3066" s="177">
        <f>IFERROR(_xll.qlIndexFixing(ONIndex1M,I3066,TRUE,_xll.ohTrigger(RecalcTrigger,Trigger1M)),NA())</f>
        <v>1.7462943612928106E-2</v>
      </c>
      <c r="O3066" s="44">
        <f>IFERROR(_xll.qlIndexFixing(ONIndex3M,I3066,TRUE,_xll.ohTrigger(RecalcTrigger,Trigger3M)),NA())</f>
        <v>1.7770753771679804E-2</v>
      </c>
      <c r="P3066" s="44">
        <f>IFERROR(_xll.qlIndexFixing(ONIndex6M,I3066,TRUE,_xll.ohTrigger(RecalcTrigger,Trigger6M)),NA())</f>
        <v>1.7860056645980782E-2</v>
      </c>
      <c r="Q3066" s="178">
        <f>IFERROR(_xll.qlIndexFixing(ONIndex1Y,I3066,TRUE,_xll.ohTrigger(RecalcTrigger,Trigger1Y)),NA())</f>
        <v>1.7949025036850808E-2</v>
      </c>
    </row>
    <row r="3067" spans="2:17" x14ac:dyDescent="0.2">
      <c r="B3067" s="39" t="s">
        <v>42</v>
      </c>
      <c r="D3067" s="42">
        <f>_xll.qlCalendarAdvance(Calendar,$D3066,B3067,"f",FALSE)</f>
        <v>60910</v>
      </c>
      <c r="E3067" s="172">
        <f>_xll.qlInterestRateIndexValueDate(IndexON,D3067)</f>
        <v>60910</v>
      </c>
      <c r="F3067" s="188">
        <f>IFERROR(_xll.qlIndexFixing(IndexON,D3067,TRUE,_xll.ohTrigger(RecalcTrigger,TriggerON)),NA())</f>
        <v>1.7119418797884034E-2</v>
      </c>
      <c r="H3067" s="42">
        <f>_xll.qlCalendarAdvance(Calendar,$H3066,B3067,"f",FALSE)</f>
        <v>60910</v>
      </c>
      <c r="I3067" s="172">
        <f>_xll.qlInterestRateIndexValueDate(Index1M,$H3067)</f>
        <v>60910</v>
      </c>
      <c r="J3067" s="177">
        <f>IFERROR(_xll.qlIndexFixing(Index1M,$H3067,TRUE,_xll.ohTrigger(RecalcTrigger,Trigger1M)),NA())</f>
        <v>1.7500118467705973E-2</v>
      </c>
      <c r="K3067" s="44">
        <f>IFERROR(_xll.qlIndexFixing(Index3M,H3067,TRUE,_xll.ohTrigger(RecalcTrigger,Trigger3M)),NA())</f>
        <v>1.7861276753006809E-2</v>
      </c>
      <c r="L3067" s="44">
        <f>IFERROR(_xll.qlIndexFixing(Index6M,$H3067,TRUE,_xll.ohTrigger(RecalcTrigger,Trigger6M)),NA())</f>
        <v>1.8036699183107959E-2</v>
      </c>
      <c r="M3067" s="178">
        <f>IFERROR(_xll.qlIndexFixing(Index1Y,$H3067,TRUE,_xll.ohTrigger(RecalcTrigger,Trigger1Y)),NA())</f>
        <v>1.8298679780347271E-2</v>
      </c>
      <c r="N3067" s="177">
        <f>IFERROR(_xll.qlIndexFixing(ONIndex1M,I3067,TRUE,_xll.ohTrigger(RecalcTrigger,Trigger1M)),NA())</f>
        <v>1.7470793567091469E-2</v>
      </c>
      <c r="O3067" s="44">
        <f>IFERROR(_xll.qlIndexFixing(ONIndex3M,I3067,TRUE,_xll.ohTrigger(RecalcTrigger,Trigger3M)),NA())</f>
        <v>1.7777598133497108E-2</v>
      </c>
      <c r="P3067" s="44">
        <f>IFERROR(_xll.qlIndexFixing(ONIndex6M,I3067,TRUE,_xll.ohTrigger(RecalcTrigger,Trigger6M)),NA())</f>
        <v>1.7867109441731532E-2</v>
      </c>
      <c r="Q3067" s="178">
        <f>IFERROR(_xll.qlIndexFixing(ONIndex1Y,I3067,TRUE,_xll.ohTrigger(RecalcTrigger,Trigger1Y)),NA())</f>
        <v>1.795612585471118E-2</v>
      </c>
    </row>
    <row r="3068" spans="2:17" x14ac:dyDescent="0.2">
      <c r="B3068" s="39" t="s">
        <v>42</v>
      </c>
      <c r="D3068" s="42">
        <f>_xll.qlCalendarAdvance(Calendar,$D3067,B3068,"f",FALSE)</f>
        <v>60917</v>
      </c>
      <c r="E3068" s="172">
        <f>_xll.qlInterestRateIndexValueDate(IndexON,D3068)</f>
        <v>60917</v>
      </c>
      <c r="F3068" s="188">
        <f>IFERROR(_xll.qlIndexFixing(IndexON,D3068,TRUE,_xll.ohTrigger(RecalcTrigger,TriggerON)),NA())</f>
        <v>1.7126497518800132E-2</v>
      </c>
      <c r="H3068" s="42">
        <f>_xll.qlCalendarAdvance(Calendar,$H3067,B3068,"f",FALSE)</f>
        <v>60917</v>
      </c>
      <c r="I3068" s="172">
        <f>_xll.qlInterestRateIndexValueDate(Index1M,$H3068)</f>
        <v>60917</v>
      </c>
      <c r="J3068" s="177">
        <f>IFERROR(_xll.qlIndexFixing(Index1M,$H3068,TRUE,_xll.ohTrigger(RecalcTrigger,Trigger1M)),NA())</f>
        <v>1.7507927084179829E-2</v>
      </c>
      <c r="K3068" s="44">
        <f>IFERROR(_xll.qlIndexFixing(Index3M,H3068,TRUE,_xll.ohTrigger(RecalcTrigger,Trigger3M)),NA())</f>
        <v>1.7868041760840753E-2</v>
      </c>
      <c r="L3068" s="44">
        <f>IFERROR(_xll.qlIndexFixing(Index6M,$H3068,TRUE,_xll.ohTrigger(RecalcTrigger,Trigger6M)),NA())</f>
        <v>1.8043603935065607E-2</v>
      </c>
      <c r="M3068" s="178">
        <f>IFERROR(_xll.qlIndexFixing(Index1Y,$H3068,TRUE,_xll.ohTrigger(RecalcTrigger,Trigger1Y)),NA())</f>
        <v>1.8305494332114813E-2</v>
      </c>
      <c r="N3068" s="177">
        <f>IFERROR(_xll.qlIndexFixing(ONIndex1M,I3068,TRUE,_xll.ohTrigger(RecalcTrigger,Trigger1M)),NA())</f>
        <v>1.7478626799056762E-2</v>
      </c>
      <c r="O3068" s="44">
        <f>IFERROR(_xll.qlIndexFixing(ONIndex3M,I3068,TRUE,_xll.ohTrigger(RecalcTrigger,Trigger3M)),NA())</f>
        <v>1.7784427915169543E-2</v>
      </c>
      <c r="P3068" s="44">
        <f>IFERROR(_xll.qlIndexFixing(ONIndex6M,I3068,TRUE,_xll.ohTrigger(RecalcTrigger,Trigger6M)),NA())</f>
        <v>1.7874147213203795E-2</v>
      </c>
      <c r="Q3068" s="178">
        <f>IFERROR(_xll.qlIndexFixing(ONIndex1Y,I3068,TRUE,_xll.ohTrigger(RecalcTrigger,Trigger1Y)),NA())</f>
        <v>1.7963211546174751E-2</v>
      </c>
    </row>
    <row r="3069" spans="2:17" x14ac:dyDescent="0.2">
      <c r="B3069" s="39" t="s">
        <v>42</v>
      </c>
      <c r="D3069" s="42">
        <f>_xll.qlCalendarAdvance(Calendar,$D3068,B3069,"f",FALSE)</f>
        <v>60924</v>
      </c>
      <c r="E3069" s="172">
        <f>_xll.qlInterestRateIndexValueDate(IndexON,D3069)</f>
        <v>60924</v>
      </c>
      <c r="F3069" s="188">
        <f>IFERROR(_xll.qlIndexFixing(IndexON,D3069,TRUE,_xll.ohTrigger(RecalcTrigger,TriggerON)),NA())</f>
        <v>1.7133561128312991E-2</v>
      </c>
      <c r="H3069" s="42">
        <f>_xll.qlCalendarAdvance(Calendar,$H3068,B3069,"f",FALSE)</f>
        <v>60924</v>
      </c>
      <c r="I3069" s="172">
        <f>_xll.qlInterestRateIndexValueDate(Index1M,$H3069)</f>
        <v>60924</v>
      </c>
      <c r="J3069" s="177">
        <f>IFERROR(_xll.qlIndexFixing(Index1M,$H3069,TRUE,_xll.ohTrigger(RecalcTrigger,Trigger1M)),NA())</f>
        <v>1.7515718959386209E-2</v>
      </c>
      <c r="K3069" s="44">
        <f>IFERROR(_xll.qlIndexFixing(Index3M,H3069,TRUE,_xll.ohTrigger(RecalcTrigger,Trigger3M)),NA())</f>
        <v>1.7874792134982023E-2</v>
      </c>
      <c r="L3069" s="44">
        <f>IFERROR(_xll.qlIndexFixing(Index6M,$H3069,TRUE,_xll.ohTrigger(RecalcTrigger,Trigger6M)),NA())</f>
        <v>1.8050493551885923E-2</v>
      </c>
      <c r="M3069" s="178">
        <f>IFERROR(_xll.qlIndexFixing(Index1Y,$H3069,TRUE,_xll.ohTrigger(RecalcTrigger,Trigger1Y)),NA())</f>
        <v>1.8312293526728141E-2</v>
      </c>
      <c r="N3069" s="177">
        <f>IFERROR(_xll.qlIndexFixing(ONIndex1M,I3069,TRUE,_xll.ohTrigger(RecalcTrigger,Trigger1M)),NA())</f>
        <v>1.7486443308905031E-2</v>
      </c>
      <c r="O3069" s="44">
        <f>IFERROR(_xll.qlIndexFixing(ONIndex3M,I3069,TRUE,_xll.ohTrigger(RecalcTrigger,Trigger3M)),NA())</f>
        <v>1.7791243116940247E-2</v>
      </c>
      <c r="P3069" s="44">
        <f>IFERROR(_xll.qlIndexFixing(ONIndex6M,I3069,TRUE,_xll.ohTrigger(RecalcTrigger,Trigger6M)),NA())</f>
        <v>1.7881169960883847E-2</v>
      </c>
      <c r="Q3069" s="178">
        <f>IFERROR(_xll.qlIndexFixing(ONIndex1Y,I3069,TRUE,_xll.ohTrigger(RecalcTrigger,Trigger1Y)),NA())</f>
        <v>1.7970282111403613E-2</v>
      </c>
    </row>
    <row r="3070" spans="2:17" x14ac:dyDescent="0.2">
      <c r="B3070" s="39" t="s">
        <v>42</v>
      </c>
      <c r="D3070" s="42">
        <f>_xll.qlCalendarAdvance(Calendar,$D3069,B3070,"f",FALSE)</f>
        <v>60931</v>
      </c>
      <c r="E3070" s="172">
        <f>_xll.qlInterestRateIndexValueDate(IndexON,D3070)</f>
        <v>60931</v>
      </c>
      <c r="F3070" s="188">
        <f>IFERROR(_xll.qlIndexFixing(IndexON,D3070,TRUE,_xll.ohTrigger(RecalcTrigger,TriggerON)),NA())</f>
        <v>1.7140609626260517E-2</v>
      </c>
      <c r="H3070" s="42">
        <f>_xll.qlCalendarAdvance(Calendar,$H3069,B3070,"f",FALSE)</f>
        <v>60931</v>
      </c>
      <c r="I3070" s="172">
        <f>_xll.qlInterestRateIndexValueDate(Index1M,$H3070)</f>
        <v>60931</v>
      </c>
      <c r="J3070" s="177">
        <f>IFERROR(_xll.qlIndexFixing(Index1M,$H3070,TRUE,_xll.ohTrigger(RecalcTrigger,Trigger1M)),NA())</f>
        <v>1.752349409329897E-2</v>
      </c>
      <c r="K3070" s="44">
        <f>IFERROR(_xll.qlIndexFixing(Index3M,H3070,TRUE,_xll.ohTrigger(RecalcTrigger,Trigger3M)),NA())</f>
        <v>1.7881527875358377E-2</v>
      </c>
      <c r="L3070" s="44">
        <f>IFERROR(_xll.qlIndexFixing(Index6M,$H3070,TRUE,_xll.ohTrigger(RecalcTrigger,Trigger6M)),NA())</f>
        <v>1.8057368033413047E-2</v>
      </c>
      <c r="M3070" s="178">
        <f>IFERROR(_xll.qlIndexFixing(Index1Y,$H3070,TRUE,_xll.ohTrigger(RecalcTrigger,Trigger1Y)),NA())</f>
        <v>1.8319077363879055E-2</v>
      </c>
      <c r="N3070" s="177">
        <f>IFERROR(_xll.qlIndexFixing(ONIndex1M,I3070,TRUE,_xll.ohTrigger(RecalcTrigger,Trigger1M)),NA())</f>
        <v>1.7494243096555229E-2</v>
      </c>
      <c r="O3070" s="44">
        <f>IFERROR(_xll.qlIndexFixing(ONIndex3M,I3070,TRUE,_xll.ohTrigger(RecalcTrigger,Trigger3M)),NA())</f>
        <v>1.7798043738647129E-2</v>
      </c>
      <c r="P3070" s="44">
        <f>IFERROR(_xll.qlIndexFixing(ONIndex6M,I3070,TRUE,_xll.ohTrigger(RecalcTrigger,Trigger6M)),NA())</f>
        <v>1.7888177684366457E-2</v>
      </c>
      <c r="Q3070" s="178">
        <f>IFERROR(_xll.qlIndexFixing(ONIndex1Y,I3070,TRUE,_xll.ohTrigger(RecalcTrigger,Trigger1Y)),NA())</f>
        <v>1.7977337550235672E-2</v>
      </c>
    </row>
    <row r="3071" spans="2:17" x14ac:dyDescent="0.2">
      <c r="B3071" s="39" t="s">
        <v>42</v>
      </c>
      <c r="D3071" s="42">
        <f>_xll.qlCalendarAdvance(Calendar,$D3070,B3071,"f",FALSE)</f>
        <v>60938</v>
      </c>
      <c r="E3071" s="172">
        <f>_xll.qlInterestRateIndexValueDate(IndexON,D3071)</f>
        <v>60938</v>
      </c>
      <c r="F3071" s="188">
        <f>IFERROR(_xll.qlIndexFixing(IndexON,D3071,TRUE,_xll.ohTrigger(RecalcTrigger,TriggerON)),NA())</f>
        <v>1.714764301264271E-2</v>
      </c>
      <c r="H3071" s="42">
        <f>_xll.qlCalendarAdvance(Calendar,$H3070,B3071,"f",FALSE)</f>
        <v>60938</v>
      </c>
      <c r="I3071" s="172">
        <f>_xll.qlInterestRateIndexValueDate(Index1M,$H3071)</f>
        <v>60938</v>
      </c>
      <c r="J3071" s="177">
        <f>IFERROR(_xll.qlIndexFixing(Index1M,$H3071,TRUE,_xll.ohTrigger(RecalcTrigger,Trigger1M)),NA())</f>
        <v>1.7530278960597889E-2</v>
      </c>
      <c r="K3071" s="44">
        <f>IFERROR(_xll.qlIndexFixing(Index3M,H3071,TRUE,_xll.ohTrigger(RecalcTrigger,Trigger3M)),NA())</f>
        <v>1.788824898189318E-2</v>
      </c>
      <c r="L3071" s="44">
        <f>IFERROR(_xll.qlIndexFixing(Index6M,$H3071,TRUE,_xll.ohTrigger(RecalcTrigger,Trigger6M)),NA())</f>
        <v>1.806422737949246E-2</v>
      </c>
      <c r="M3071" s="178">
        <f>IFERROR(_xll.qlIndexFixing(Index1Y,$H3071,TRUE,_xll.ohTrigger(RecalcTrigger,Trigger1Y)),NA())</f>
        <v>1.8325845843259803E-2</v>
      </c>
      <c r="N3071" s="177">
        <f>IFERROR(_xll.qlIndexFixing(ONIndex1M,I3071,TRUE,_xll.ohTrigger(RecalcTrigger,Trigger1M)),NA())</f>
        <v>1.7502026161845263E-2</v>
      </c>
      <c r="O3071" s="44">
        <f>IFERROR(_xll.qlIndexFixing(ONIndex3M,I3071,TRUE,_xll.ohTrigger(RecalcTrigger,Trigger3M)),NA())</f>
        <v>1.7804829780209142E-2</v>
      </c>
      <c r="P3071" s="44">
        <f>IFERROR(_xll.qlIndexFixing(ONIndex6M,I3071,TRUE,_xll.ohTrigger(RecalcTrigger,Trigger6M)),NA())</f>
        <v>1.7895170383651626E-2</v>
      </c>
      <c r="Q3071" s="178">
        <f>IFERROR(_xll.qlIndexFixing(ONIndex1Y,I3071,TRUE,_xll.ohTrigger(RecalcTrigger,Trigger1Y)),NA())</f>
        <v>1.7984377862589884E-2</v>
      </c>
    </row>
    <row r="3072" spans="2:17" x14ac:dyDescent="0.2">
      <c r="B3072" s="39" t="s">
        <v>42</v>
      </c>
      <c r="D3072" s="42">
        <f>_xll.qlCalendarAdvance(Calendar,$D3071,B3072,"f",FALSE)</f>
        <v>60945</v>
      </c>
      <c r="E3072" s="172">
        <f>_xll.qlInterestRateIndexValueDate(IndexON,D3072)</f>
        <v>60945</v>
      </c>
      <c r="F3072" s="188">
        <f>IFERROR(_xll.qlIndexFixing(IndexON,D3072,TRUE,_xll.ohTrigger(RecalcTrigger,TriggerON)),NA())</f>
        <v>1.7154661287540618E-2</v>
      </c>
      <c r="H3072" s="42">
        <f>_xll.qlCalendarAdvance(Calendar,$H3071,B3072,"f",FALSE)</f>
        <v>60945</v>
      </c>
      <c r="I3072" s="172">
        <f>_xll.qlInterestRateIndexValueDate(Index1M,$H3072)</f>
        <v>60945</v>
      </c>
      <c r="J3072" s="177">
        <f>IFERROR(_xll.qlIndexFixing(Index1M,$H3072,TRUE,_xll.ohTrigger(RecalcTrigger,Trigger1M)),NA())</f>
        <v>1.7538021435941076E-2</v>
      </c>
      <c r="K3072" s="44">
        <f>IFERROR(_xll.qlIndexFixing(Index3M,H3072,TRUE,_xll.ohTrigger(RecalcTrigger,Trigger3M)),NA())</f>
        <v>1.7894955454512428E-2</v>
      </c>
      <c r="L3072" s="44">
        <f>IFERROR(_xll.qlIndexFixing(Index6M,$H3072,TRUE,_xll.ohTrigger(RecalcTrigger,Trigger6M)),NA())</f>
        <v>1.8070141920242609E-2</v>
      </c>
      <c r="M3072" s="178">
        <f>IFERROR(_xll.qlIndexFixing(Index1Y,$H3072,TRUE,_xll.ohTrigger(RecalcTrigger,Trigger1Y)),NA())</f>
        <v>1.8332598964564184E-2</v>
      </c>
      <c r="N3072" s="177">
        <f>IFERROR(_xll.qlIndexFixing(ONIndex1M,I3072,TRUE,_xll.ohTrigger(RecalcTrigger,Trigger1M)),NA())</f>
        <v>1.750979250509932E-2</v>
      </c>
      <c r="O3072" s="44">
        <f>IFERROR(_xll.qlIndexFixing(ONIndex3M,I3072,TRUE,_xll.ohTrigger(RecalcTrigger,Trigger3M)),NA())</f>
        <v>1.7811601241626285E-2</v>
      </c>
      <c r="P3072" s="44">
        <f>IFERROR(_xll.qlIndexFixing(ONIndex6M,I3072,TRUE,_xll.ohTrigger(RecalcTrigger,Trigger6M)),NA())</f>
        <v>1.7902148058982492E-2</v>
      </c>
      <c r="Q3072" s="178">
        <f>IFERROR(_xll.qlIndexFixing(ONIndex1Y,I3072,TRUE,_xll.ohTrigger(RecalcTrigger,Trigger1Y)),NA())</f>
        <v>1.7991403048547294E-2</v>
      </c>
    </row>
    <row r="3073" spans="2:17" x14ac:dyDescent="0.2">
      <c r="B3073" s="39" t="s">
        <v>42</v>
      </c>
      <c r="D3073" s="42">
        <f>_xll.qlCalendarAdvance(Calendar,$D3072,B3073,"f",FALSE)</f>
        <v>60952</v>
      </c>
      <c r="E3073" s="172">
        <f>_xll.qlInterestRateIndexValueDate(IndexON,D3073)</f>
        <v>60952</v>
      </c>
      <c r="F3073" s="188">
        <f>IFERROR(_xll.qlIndexFixing(IndexON,D3073,TRUE,_xll.ohTrigger(RecalcTrigger,TriggerON)),NA())</f>
        <v>1.7161664451035286E-2</v>
      </c>
      <c r="H3073" s="42">
        <f>_xll.qlCalendarAdvance(Calendar,$H3072,B3073,"f",FALSE)</f>
        <v>60952</v>
      </c>
      <c r="I3073" s="172">
        <f>_xll.qlInterestRateIndexValueDate(Index1M,$H3073)</f>
        <v>60952</v>
      </c>
      <c r="J3073" s="177">
        <f>IFERROR(_xll.qlIndexFixing(Index1M,$H3073,TRUE,_xll.ohTrigger(RecalcTrigger,Trigger1M)),NA())</f>
        <v>1.7545747170529296E-2</v>
      </c>
      <c r="K3073" s="44">
        <f>IFERROR(_xll.qlIndexFixing(Index3M,H3073,TRUE,_xll.ohTrigger(RecalcTrigger,Trigger3M)),NA())</f>
        <v>1.7901647293143887E-2</v>
      </c>
      <c r="L3073" s="44">
        <f>IFERROR(_xll.qlIndexFixing(Index6M,$H3073,TRUE,_xll.ohTrigger(RecalcTrigger,Trigger6M)),NA())</f>
        <v>1.8076971739421115E-2</v>
      </c>
      <c r="M3073" s="178">
        <f>IFERROR(_xll.qlIndexFixing(Index1Y,$H3073,TRUE,_xll.ohTrigger(RecalcTrigger,Trigger1Y)),NA())</f>
        <v>1.8339336727485556E-2</v>
      </c>
      <c r="N3073" s="177">
        <f>IFERROR(_xll.qlIndexFixing(ONIndex1M,I3073,TRUE,_xll.ohTrigger(RecalcTrigger,Trigger1M)),NA())</f>
        <v>1.7517542126155305E-2</v>
      </c>
      <c r="O3073" s="44">
        <f>IFERROR(_xll.qlIndexFixing(ONIndex3M,I3073,TRUE,_xll.ohTrigger(RecalcTrigger,Trigger3M)),NA())</f>
        <v>1.7818358123060651E-2</v>
      </c>
      <c r="P3073" s="44">
        <f>IFERROR(_xll.qlIndexFixing(ONIndex6M,I3073,TRUE,_xll.ohTrigger(RecalcTrigger,Trigger6M)),NA())</f>
        <v>1.7909110710278009E-2</v>
      </c>
      <c r="Q3073" s="178">
        <f>IFERROR(_xll.qlIndexFixing(ONIndex1Y,I3073,TRUE,_xll.ohTrigger(RecalcTrigger,Trigger1Y)),NA())</f>
        <v>1.7998413108269995E-2</v>
      </c>
    </row>
    <row r="3074" spans="2:17" x14ac:dyDescent="0.2">
      <c r="B3074" s="39" t="s">
        <v>42</v>
      </c>
      <c r="D3074" s="42">
        <f>_xll.qlCalendarAdvance(Calendar,$D3073,B3074,"f",FALSE)</f>
        <v>60959</v>
      </c>
      <c r="E3074" s="172">
        <f>_xll.qlInterestRateIndexValueDate(IndexON,D3074)</f>
        <v>60959</v>
      </c>
      <c r="F3074" s="188">
        <f>IFERROR(_xll.qlIndexFixing(IndexON,D3074,TRUE,_xll.ohTrigger(RecalcTrigger,TriggerON)),NA())</f>
        <v>1.7168652502964621E-2</v>
      </c>
      <c r="H3074" s="42">
        <f>_xll.qlCalendarAdvance(Calendar,$H3073,B3074,"f",FALSE)</f>
        <v>60959</v>
      </c>
      <c r="I3074" s="172">
        <f>_xll.qlInterestRateIndexValueDate(Index1M,$H3074)</f>
        <v>60959</v>
      </c>
      <c r="J3074" s="177">
        <f>IFERROR(_xll.qlIndexFixing(Index1M,$H3074,TRUE,_xll.ohTrigger(RecalcTrigger,Trigger1M)),NA())</f>
        <v>1.7553456164335533E-2</v>
      </c>
      <c r="K3074" s="44">
        <f>IFERROR(_xll.qlIndexFixing(Index3M,H3074,TRUE,_xll.ohTrigger(RecalcTrigger,Trigger3M)),NA())</f>
        <v>1.7908324497714439E-2</v>
      </c>
      <c r="L3074" s="44">
        <f>IFERROR(_xll.qlIndexFixing(Index6M,$H3074,TRUE,_xll.ohTrigger(RecalcTrigger,Trigger6M)),NA())</f>
        <v>1.8083786423321757E-2</v>
      </c>
      <c r="M3074" s="178">
        <f>IFERROR(_xll.qlIndexFixing(Index1Y,$H3074,TRUE,_xll.ohTrigger(RecalcTrigger,Trigger1Y)),NA())</f>
        <v>1.8346059131718606E-2</v>
      </c>
      <c r="N3074" s="177">
        <f>IFERROR(_xll.qlIndexFixing(ONIndex1M,I3074,TRUE,_xll.ohTrigger(RecalcTrigger,Trigger1M)),NA())</f>
        <v>1.7525275025013221E-2</v>
      </c>
      <c r="O3074" s="44">
        <f>IFERROR(_xll.qlIndexFixing(ONIndex3M,I3074,TRUE,_xll.ohTrigger(RecalcTrigger,Trigger3M)),NA())</f>
        <v>1.7825100424431195E-2</v>
      </c>
      <c r="P3074" s="44">
        <f>IFERROR(_xll.qlIndexFixing(ONIndex6M,I3074,TRUE,_xll.ohTrigger(RecalcTrigger,Trigger6M)),NA())</f>
        <v>1.7916058337376084E-2</v>
      </c>
      <c r="Q3074" s="178">
        <f>IFERROR(_xll.qlIndexFixing(ONIndex1Y,I3074,TRUE,_xll.ohTrigger(RecalcTrigger,Trigger1Y)),NA())</f>
        <v>1.8005408041514848E-2</v>
      </c>
    </row>
    <row r="3075" spans="2:17" x14ac:dyDescent="0.2">
      <c r="B3075" s="39" t="s">
        <v>42</v>
      </c>
      <c r="D3075" s="42">
        <f>_xll.qlCalendarAdvance(Calendar,$D3074,B3075,"f",FALSE)</f>
        <v>60966</v>
      </c>
      <c r="E3075" s="172">
        <f>_xll.qlInterestRateIndexValueDate(IndexON,D3075)</f>
        <v>60966</v>
      </c>
      <c r="F3075" s="188">
        <f>IFERROR(_xll.qlIndexFixing(IndexON,D3075,TRUE,_xll.ohTrigger(RecalcTrigger,TriggerON)),NA())</f>
        <v>1.7175625443328624E-2</v>
      </c>
      <c r="H3075" s="42">
        <f>_xll.qlCalendarAdvance(Calendar,$H3074,B3075,"f",FALSE)</f>
        <v>60966</v>
      </c>
      <c r="I3075" s="172">
        <f>_xll.qlInterestRateIndexValueDate(Index1M,$H3075)</f>
        <v>60966</v>
      </c>
      <c r="J3075" s="177">
        <f>IFERROR(_xll.qlIndexFixing(Index1M,$H3075,TRUE,_xll.ohTrigger(RecalcTrigger,Trigger1M)),NA())</f>
        <v>1.7562118642200936E-2</v>
      </c>
      <c r="K3075" s="44">
        <f>IFERROR(_xll.qlIndexFixing(Index3M,H3075,TRUE,_xll.ohTrigger(RecalcTrigger,Trigger3M)),NA())</f>
        <v>1.7913162837117191E-2</v>
      </c>
      <c r="L3075" s="44">
        <f>IFERROR(_xll.qlIndexFixing(Index6M,$H3075,TRUE,_xll.ohTrigger(RecalcTrigger,Trigger6M)),NA())</f>
        <v>1.8091513406262142E-2</v>
      </c>
      <c r="M3075" s="178">
        <f>IFERROR(_xll.qlIndexFixing(Index1Y,$H3075,TRUE,_xll.ohTrigger(RecalcTrigger,Trigger1Y)),NA())</f>
        <v>1.8352766176958468E-2</v>
      </c>
      <c r="N3075" s="177">
        <f>IFERROR(_xll.qlIndexFixing(ONIndex1M,I3075,TRUE,_xll.ohTrigger(RecalcTrigger,Trigger1M)),NA())</f>
        <v>1.7532991201510972E-2</v>
      </c>
      <c r="O3075" s="44">
        <f>IFERROR(_xll.qlIndexFixing(ONIndex3M,I3075,TRUE,_xll.ohTrigger(RecalcTrigger,Trigger3M)),NA())</f>
        <v>1.7831828145737916E-2</v>
      </c>
      <c r="P3075" s="44">
        <f>IFERROR(_xll.qlIndexFixing(ONIndex6M,I3075,TRUE,_xll.ohTrigger(RecalcTrigger,Trigger6M)),NA())</f>
        <v>1.7922990940357764E-2</v>
      </c>
      <c r="Q3075" s="178">
        <f>IFERROR(_xll.qlIndexFixing(ONIndex1Y,I3075,TRUE,_xll.ohTrigger(RecalcTrigger,Trigger1Y)),NA())</f>
        <v>1.8012387848281852E-2</v>
      </c>
    </row>
    <row r="3076" spans="2:17" x14ac:dyDescent="0.2">
      <c r="B3076" s="39" t="s">
        <v>42</v>
      </c>
      <c r="D3076" s="42">
        <f>_xll.qlCalendarAdvance(Calendar,$D3075,B3076,"f",FALSE)</f>
        <v>60973</v>
      </c>
      <c r="E3076" s="172">
        <f>_xll.qlInterestRateIndexValueDate(IndexON,D3076)</f>
        <v>60973</v>
      </c>
      <c r="F3076" s="188">
        <f>IFERROR(_xll.qlIndexFixing(IndexON,D3076,TRUE,_xll.ohTrigger(RecalcTrigger,TriggerON)),NA())</f>
        <v>1.7182583272289387E-2</v>
      </c>
      <c r="H3076" s="42">
        <f>_xll.qlCalendarAdvance(Calendar,$H3075,B3076,"f",FALSE)</f>
        <v>60973</v>
      </c>
      <c r="I3076" s="172">
        <f>_xll.qlInterestRateIndexValueDate(Index1M,$H3076)</f>
        <v>60973</v>
      </c>
      <c r="J3076" s="177">
        <f>IFERROR(_xll.qlIndexFixing(Index1M,$H3076,TRUE,_xll.ohTrigger(RecalcTrigger,Trigger1M)),NA())</f>
        <v>1.7569793327619945E-2</v>
      </c>
      <c r="K3076" s="44">
        <f>IFERROR(_xll.qlIndexFixing(Index3M,H3076,TRUE,_xll.ohTrigger(RecalcTrigger,Trigger3M)),NA())</f>
        <v>1.7919812212574573E-2</v>
      </c>
      <c r="L3076" s="44">
        <f>IFERROR(_xll.qlIndexFixing(Index6M,$H3076,TRUE,_xll.ohTrigger(RecalcTrigger,Trigger6M)),NA())</f>
        <v>1.8098297072800747E-2</v>
      </c>
      <c r="M3076" s="178">
        <f>IFERROR(_xll.qlIndexFixing(Index1Y,$H3076,TRUE,_xll.ohTrigger(RecalcTrigger,Trigger1Y)),NA())</f>
        <v>1.8359457862901163E-2</v>
      </c>
      <c r="N3076" s="177">
        <f>IFERROR(_xll.qlIndexFixing(ONIndex1M,I3076,TRUE,_xll.ohTrigger(RecalcTrigger,Trigger1M)),NA())</f>
        <v>1.7540690655972746E-2</v>
      </c>
      <c r="O3076" s="44">
        <f>IFERROR(_xll.qlIndexFixing(ONIndex3M,I3076,TRUE,_xll.ohTrigger(RecalcTrigger,Trigger3M)),NA())</f>
        <v>1.7838541286899767E-2</v>
      </c>
      <c r="P3076" s="44">
        <f>IFERROR(_xll.qlIndexFixing(ONIndex6M,I3076,TRUE,_xll.ohTrigger(RecalcTrigger,Trigger6M)),NA())</f>
        <v>1.7929908519223048E-2</v>
      </c>
      <c r="Q3076" s="178">
        <f>IFERROR(_xll.qlIndexFixing(ONIndex1Y,I3076,TRUE,_xll.ohTrigger(RecalcTrigger,Trigger1Y)),NA())</f>
        <v>1.8019352528814148E-2</v>
      </c>
    </row>
    <row r="3077" spans="2:17" x14ac:dyDescent="0.2">
      <c r="B3077" s="39" t="s">
        <v>42</v>
      </c>
      <c r="D3077" s="42">
        <f>_xll.qlCalendarAdvance(Calendar,$D3076,B3077,"f",FALSE)</f>
        <v>60980</v>
      </c>
      <c r="E3077" s="172">
        <f>_xll.qlInterestRateIndexValueDate(IndexON,D3077)</f>
        <v>60980</v>
      </c>
      <c r="F3077" s="188">
        <f>IFERROR(_xll.qlIndexFixing(IndexON,D3077,TRUE,_xll.ohTrigger(RecalcTrigger,TriggerON)),NA())</f>
        <v>1.7189525989765864E-2</v>
      </c>
      <c r="H3077" s="42">
        <f>_xll.qlCalendarAdvance(Calendar,$H3076,B3077,"f",FALSE)</f>
        <v>60980</v>
      </c>
      <c r="I3077" s="172">
        <f>_xll.qlInterestRateIndexValueDate(Index1M,$H3077)</f>
        <v>60980</v>
      </c>
      <c r="J3077" s="177">
        <f>IFERROR(_xll.qlIndexFixing(Index1M,$H3077,TRUE,_xll.ohTrigger(RecalcTrigger,Trigger1M)),NA())</f>
        <v>1.757745127151265E-2</v>
      </c>
      <c r="K3077" s="44">
        <f>IFERROR(_xll.qlIndexFixing(Index3M,H3077,TRUE,_xll.ohTrigger(RecalcTrigger,Trigger3M)),NA())</f>
        <v>1.7926446954952158E-2</v>
      </c>
      <c r="L3077" s="44">
        <f>IFERROR(_xll.qlIndexFixing(Index6M,$H3077,TRUE,_xll.ohTrigger(RecalcTrigger,Trigger6M)),NA())</f>
        <v>1.8105065602972967E-2</v>
      </c>
      <c r="M3077" s="178">
        <f>IFERROR(_xll.qlIndexFixing(Index1Y,$H3077,TRUE,_xll.ohTrigger(RecalcTrigger,Trigger1Y)),NA())</f>
        <v>1.8366134189243599E-2</v>
      </c>
      <c r="N3077" s="177">
        <f>IFERROR(_xll.qlIndexFixing(ONIndex1M,I3077,TRUE,_xll.ohTrigger(RecalcTrigger,Trigger1M)),NA())</f>
        <v>1.7548373388236449E-2</v>
      </c>
      <c r="O3077" s="44">
        <f>IFERROR(_xll.qlIndexFixing(ONIndex3M,I3077,TRUE,_xll.ohTrigger(RecalcTrigger,Trigger3M)),NA())</f>
        <v>1.7845239847997796E-2</v>
      </c>
      <c r="P3077" s="44">
        <f>IFERROR(_xll.qlIndexFixing(ONIndex6M,I3077,TRUE,_xll.ohTrigger(RecalcTrigger,Trigger6M)),NA())</f>
        <v>1.7936811074215075E-2</v>
      </c>
      <c r="Q3077" s="178">
        <f>IFERROR(_xll.qlIndexFixing(ONIndex1Y,I3077,TRUE,_xll.ohTrigger(RecalcTrigger,Trigger1Y)),NA())</f>
        <v>1.8026302082868595E-2</v>
      </c>
    </row>
    <row r="3078" spans="2:17" x14ac:dyDescent="0.2">
      <c r="B3078" s="39" t="s">
        <v>42</v>
      </c>
      <c r="D3078" s="42">
        <f>_xll.qlCalendarAdvance(Calendar,$D3077,B3078,"f",FALSE)</f>
        <v>60987</v>
      </c>
      <c r="E3078" s="172">
        <f>_xll.qlInterestRateIndexValueDate(IndexON,D3078)</f>
        <v>60987</v>
      </c>
      <c r="F3078" s="188">
        <f>IFERROR(_xll.qlIndexFixing(IndexON,D3078,TRUE,_xll.ohTrigger(RecalcTrigger,TriggerON)),NA())</f>
        <v>1.7196453595677008E-2</v>
      </c>
      <c r="H3078" s="42">
        <f>_xll.qlCalendarAdvance(Calendar,$H3077,B3078,"f",FALSE)</f>
        <v>60987</v>
      </c>
      <c r="I3078" s="172">
        <f>_xll.qlInterestRateIndexValueDate(Index1M,$H3078)</f>
        <v>60987</v>
      </c>
      <c r="J3078" s="177">
        <f>IFERROR(_xll.qlIndexFixing(Index1M,$H3078,TRUE,_xll.ohTrigger(RecalcTrigger,Trigger1M)),NA())</f>
        <v>1.7585092473842451E-2</v>
      </c>
      <c r="K3078" s="44">
        <f>IFERROR(_xll.qlIndexFixing(Index3M,H3078,TRUE,_xll.ohTrigger(RecalcTrigger,Trigger3M)),NA())</f>
        <v>1.7933067064179707E-2</v>
      </c>
      <c r="L3078" s="44">
        <f>IFERROR(_xll.qlIndexFixing(Index6M,$H3078,TRUE,_xll.ohTrigger(RecalcTrigger,Trigger6M)),NA())</f>
        <v>1.8111818996626953E-2</v>
      </c>
      <c r="M3078" s="178">
        <f>IFERROR(_xll.qlIndexFixing(Index1Y,$H3078,TRUE,_xll.ohTrigger(RecalcTrigger,Trigger1Y)),NA())</f>
        <v>1.8372795155682464E-2</v>
      </c>
      <c r="N3078" s="177">
        <f>IFERROR(_xll.qlIndexFixing(ONIndex1M,I3078,TRUE,_xll.ohTrigger(RecalcTrigger,Trigger1M)),NA())</f>
        <v>1.7556039398221035E-2</v>
      </c>
      <c r="O3078" s="44">
        <f>IFERROR(_xll.qlIndexFixing(ONIndex3M,I3078,TRUE,_xll.ohTrigger(RecalcTrigger,Trigger3M)),NA())</f>
        <v>1.7851923829113048E-2</v>
      </c>
      <c r="P3078" s="44">
        <f>IFERROR(_xll.qlIndexFixing(ONIndex6M,I3078,TRUE,_xll.ohTrigger(RecalcTrigger,Trigger6M)),NA())</f>
        <v>1.7943698605009661E-2</v>
      </c>
      <c r="Q3078" s="178">
        <f>IFERROR(_xll.qlIndexFixing(ONIndex1Y,I3078,TRUE,_xll.ohTrigger(RecalcTrigger,Trigger1Y)),NA())</f>
        <v>1.8033236510607287E-2</v>
      </c>
    </row>
    <row r="3079" spans="2:17" x14ac:dyDescent="0.2">
      <c r="B3079" s="39" t="s">
        <v>42</v>
      </c>
      <c r="D3079" s="42">
        <f>_xll.qlCalendarAdvance(Calendar,$D3078,B3079,"f",FALSE)</f>
        <v>60995</v>
      </c>
      <c r="E3079" s="172">
        <f>_xll.qlInterestRateIndexValueDate(IndexON,D3079)</f>
        <v>60995</v>
      </c>
      <c r="F3079" s="188">
        <f>IFERROR(_xll.qlIndexFixing(IndexON,D3079,TRUE,_xll.ohTrigger(RecalcTrigger,TriggerON)),NA())</f>
        <v>1.7204352355748576E-2</v>
      </c>
      <c r="H3079" s="42">
        <f>_xll.qlCalendarAdvance(Calendar,$H3078,B3079,"f",FALSE)</f>
        <v>60995</v>
      </c>
      <c r="I3079" s="172">
        <f>_xll.qlInterestRateIndexValueDate(Index1M,$H3079)</f>
        <v>60995</v>
      </c>
      <c r="J3079" s="177">
        <f>IFERROR(_xll.qlIndexFixing(Index1M,$H3079,TRUE,_xll.ohTrigger(RecalcTrigger,Trigger1M)),NA())</f>
        <v>1.7595738224091332E-2</v>
      </c>
      <c r="K3079" s="44">
        <f>IFERROR(_xll.qlIndexFixing(Index3M,H3079,TRUE,_xll.ohTrigger(RecalcTrigger,Trigger3M)),NA())</f>
        <v>1.7940614985062203E-2</v>
      </c>
      <c r="L3079" s="44">
        <f>IFERROR(_xll.qlIndexFixing(Index6M,$H3079,TRUE,_xll.ohTrigger(RecalcTrigger,Trigger6M)),NA())</f>
        <v>1.8119518626095257E-2</v>
      </c>
      <c r="M3079" s="178">
        <f>IFERROR(_xll.qlIndexFixing(Index1Y,$H3079,TRUE,_xll.ohTrigger(RecalcTrigger,Trigger1Y)),NA())</f>
        <v>1.8380388880324006E-2</v>
      </c>
      <c r="N3079" s="177">
        <f>IFERROR(_xll.qlIndexFixing(ONIndex1M,I3079,TRUE,_xll.ohTrigger(RecalcTrigger,Trigger1M)),NA())</f>
        <v>1.7564780076377851E-2</v>
      </c>
      <c r="O3079" s="44">
        <f>IFERROR(_xll.qlIndexFixing(ONIndex3M,I3079,TRUE,_xll.ohTrigger(RecalcTrigger,Trigger3M)),NA())</f>
        <v>1.7859544811404948E-2</v>
      </c>
      <c r="P3079" s="44">
        <f>IFERROR(_xll.qlIndexFixing(ONIndex6M,I3079,TRUE,_xll.ohTrigger(RecalcTrigger,Trigger6M)),NA())</f>
        <v>1.7951551671836485E-2</v>
      </c>
      <c r="Q3079" s="178">
        <f>IFERROR(_xll.qlIndexFixing(ONIndex1Y,I3079,TRUE,_xll.ohTrigger(RecalcTrigger,Trigger1Y)),NA())</f>
        <v>1.8041143048771469E-2</v>
      </c>
    </row>
    <row r="3080" spans="2:17" x14ac:dyDescent="0.2">
      <c r="B3080" s="39" t="s">
        <v>42</v>
      </c>
      <c r="D3080" s="42">
        <f>_xll.qlCalendarAdvance(Calendar,$D3079,B3080,"f",FALSE)</f>
        <v>61002</v>
      </c>
      <c r="E3080" s="172">
        <f>_xll.qlInterestRateIndexValueDate(IndexON,D3080)</f>
        <v>61002</v>
      </c>
      <c r="F3080" s="188">
        <f>IFERROR(_xll.qlIndexFixing(IndexON,D3080,TRUE,_xll.ohTrigger(RecalcTrigger,TriggerON)),NA())</f>
        <v>1.721124757978032E-2</v>
      </c>
      <c r="H3080" s="42">
        <f>_xll.qlCalendarAdvance(Calendar,$H3079,B3080,"f",FALSE)</f>
        <v>61002</v>
      </c>
      <c r="I3080" s="172">
        <f>_xll.qlInterestRateIndexValueDate(Index1M,$H3080)</f>
        <v>61002</v>
      </c>
      <c r="J3080" s="177">
        <f>IFERROR(_xll.qlIndexFixing(Index1M,$H3080,TRUE,_xll.ohTrigger(RecalcTrigger,Trigger1M)),NA())</f>
        <v>1.7603341892517839E-2</v>
      </c>
      <c r="K3080" s="44">
        <f>IFERROR(_xll.qlIndexFixing(Index3M,H3080,TRUE,_xll.ohTrigger(RecalcTrigger,Trigger3M)),NA())</f>
        <v>1.7947203737298204E-2</v>
      </c>
      <c r="L3080" s="44">
        <f>IFERROR(_xll.qlIndexFixing(Index6M,$H3080,TRUE,_xll.ohTrigger(RecalcTrigger,Trigger6M)),NA())</f>
        <v>1.8125315994497126E-2</v>
      </c>
      <c r="M3080" s="178">
        <f>IFERROR(_xll.qlIndexFixing(Index1Y,$H3080,TRUE,_xll.ohTrigger(RecalcTrigger,Trigger1Y)),NA())</f>
        <v>1.8387016931668887E-2</v>
      </c>
      <c r="N3080" s="177">
        <f>IFERROR(_xll.qlIndexFixing(ONIndex1M,I3080,TRUE,_xll.ohTrigger(RecalcTrigger,Trigger1M)),NA())</f>
        <v>1.7572410253046122E-2</v>
      </c>
      <c r="O3080" s="44">
        <f>IFERROR(_xll.qlIndexFixing(ONIndex3M,I3080,TRUE,_xll.ohTrigger(RecalcTrigger,Trigger3M)),NA())</f>
        <v>1.7866197549422091E-2</v>
      </c>
      <c r="P3080" s="44">
        <f>IFERROR(_xll.qlIndexFixing(ONIndex6M,I3080,TRUE,_xll.ohTrigger(RecalcTrigger,Trigger6M)),NA())</f>
        <v>1.7958407008130672E-2</v>
      </c>
      <c r="Q3080" s="178">
        <f>IFERROR(_xll.qlIndexFixing(ONIndex1Y,I3080,TRUE,_xll.ohTrigger(RecalcTrigger,Trigger1Y)),NA())</f>
        <v>1.8048045062698526E-2</v>
      </c>
    </row>
    <row r="3081" spans="2:17" x14ac:dyDescent="0.2">
      <c r="B3081" s="39" t="s">
        <v>42</v>
      </c>
      <c r="D3081" s="42">
        <f>_xll.qlCalendarAdvance(Calendar,$D3080,B3081,"f",FALSE)</f>
        <v>61009</v>
      </c>
      <c r="E3081" s="172">
        <f>_xll.qlInterestRateIndexValueDate(IndexON,D3081)</f>
        <v>61009</v>
      </c>
      <c r="F3081" s="188">
        <f>IFERROR(_xll.qlIndexFixing(IndexON,D3081,TRUE,_xll.ohTrigger(RecalcTrigger,TriggerON)),NA())</f>
        <v>1.7218127692408824E-2</v>
      </c>
      <c r="H3081" s="42">
        <f>_xll.qlCalendarAdvance(Calendar,$H3080,B3081,"f",FALSE)</f>
        <v>61009</v>
      </c>
      <c r="I3081" s="172">
        <f>_xll.qlInterestRateIndexValueDate(Index1M,$H3081)</f>
        <v>61009</v>
      </c>
      <c r="J3081" s="177">
        <f>IFERROR(_xll.qlIndexFixing(Index1M,$H3081,TRUE,_xll.ohTrigger(RecalcTrigger,Trigger1M)),NA())</f>
        <v>1.7610928817978783E-2</v>
      </c>
      <c r="K3081" s="44">
        <f>IFERROR(_xll.qlIndexFixing(Index3M,H3081,TRUE,_xll.ohTrigger(RecalcTrigger,Trigger3M)),NA())</f>
        <v>1.7953777856159037E-2</v>
      </c>
      <c r="L3081" s="44">
        <f>IFERROR(_xll.qlIndexFixing(Index6M,$H3081,TRUE,_xll.ohTrigger(RecalcTrigger,Trigger6M)),NA())</f>
        <v>1.8132022564863553E-2</v>
      </c>
      <c r="M3081" s="178">
        <f>IFERROR(_xll.qlIndexFixing(Index1Y,$H3081,TRUE,_xll.ohTrigger(RecalcTrigger,Trigger1Y)),NA())</f>
        <v>1.8393629622163621E-2</v>
      </c>
      <c r="N3081" s="177">
        <f>IFERROR(_xll.qlIndexFixing(ONIndex1M,I3081,TRUE,_xll.ohTrigger(RecalcTrigger,Trigger1M)),NA())</f>
        <v>1.758002370759737E-2</v>
      </c>
      <c r="O3081" s="44">
        <f>IFERROR(_xll.qlIndexFixing(ONIndex3M,I3081,TRUE,_xll.ohTrigger(RecalcTrigger,Trigger3M)),NA())</f>
        <v>1.7872835707294366E-2</v>
      </c>
      <c r="P3081" s="44">
        <f>IFERROR(_xll.qlIndexFixing(ONIndex6M,I3081,TRUE,_xll.ohTrigger(RecalcTrigger,Trigger6M)),NA())</f>
        <v>1.7965247320308464E-2</v>
      </c>
      <c r="Q3081" s="178">
        <f>IFERROR(_xll.qlIndexFixing(ONIndex1Y,I3081,TRUE,_xll.ohTrigger(RecalcTrigger,Trigger1Y)),NA())</f>
        <v>1.8054931950309827E-2</v>
      </c>
    </row>
    <row r="3082" spans="2:17" x14ac:dyDescent="0.2">
      <c r="B3082" s="39" t="s">
        <v>42</v>
      </c>
      <c r="D3082" s="42">
        <f>_xll.qlCalendarAdvance(Calendar,$D3081,B3082,"f",FALSE)</f>
        <v>61016</v>
      </c>
      <c r="E3082" s="172">
        <f>_xll.qlInterestRateIndexValueDate(IndexON,D3082)</f>
        <v>61016</v>
      </c>
      <c r="F3082" s="188">
        <f>IFERROR(_xll.qlIndexFixing(IndexON,D3082,TRUE,_xll.ohTrigger(RecalcTrigger,TriggerON)),NA())</f>
        <v>1.7224992693553043E-2</v>
      </c>
      <c r="H3082" s="42">
        <f>_xll.qlCalendarAdvance(Calendar,$H3081,B3082,"f",FALSE)</f>
        <v>61016</v>
      </c>
      <c r="I3082" s="172">
        <f>_xll.qlInterestRateIndexValueDate(Index1M,$H3082)</f>
        <v>61016</v>
      </c>
      <c r="J3082" s="177">
        <f>IFERROR(_xll.qlIndexFixing(Index1M,$H3082,TRUE,_xll.ohTrigger(RecalcTrigger,Trigger1M)),NA())</f>
        <v>1.7618499000442232E-2</v>
      </c>
      <c r="K3082" s="44">
        <f>IFERROR(_xll.qlIndexFixing(Index3M,H3082,TRUE,_xll.ohTrigger(RecalcTrigger,Trigger3M)),NA())</f>
        <v>1.7960337341575369E-2</v>
      </c>
      <c r="L3082" s="44">
        <f>IFERROR(_xll.qlIndexFixing(Index6M,$H3082,TRUE,_xll.ohTrigger(RecalcTrigger,Trigger6M)),NA())</f>
        <v>1.8138713998723438E-2</v>
      </c>
      <c r="M3082" s="178">
        <f>IFERROR(_xll.qlIndexFixing(Index1Y,$H3082,TRUE,_xll.ohTrigger(RecalcTrigger,Trigger1Y)),NA())</f>
        <v>1.8400226951509335E-2</v>
      </c>
      <c r="N3082" s="177">
        <f>IFERROR(_xll.qlIndexFixing(ONIndex1M,I3082,TRUE,_xll.ohTrigger(RecalcTrigger,Trigger1M)),NA())</f>
        <v>1.7587620439950546E-2</v>
      </c>
      <c r="O3082" s="44">
        <f>IFERROR(_xll.qlIndexFixing(ONIndex3M,I3082,TRUE,_xll.ohTrigger(RecalcTrigger,Trigger3M)),NA())</f>
        <v>1.7879459285183863E-2</v>
      </c>
      <c r="P3082" s="44">
        <f>IFERROR(_xll.qlIndexFixing(ONIndex6M,I3082,TRUE,_xll.ohTrigger(RecalcTrigger,Trigger6M)),NA())</f>
        <v>1.7972072608531953E-2</v>
      </c>
      <c r="Q3082" s="178">
        <f>IFERROR(_xll.qlIndexFixing(ONIndex1Y,I3082,TRUE,_xll.ohTrigger(RecalcTrigger,Trigger1Y)),NA())</f>
        <v>1.8061803711686419E-2</v>
      </c>
    </row>
    <row r="3083" spans="2:17" x14ac:dyDescent="0.2">
      <c r="B3083" s="39" t="s">
        <v>42</v>
      </c>
      <c r="D3083" s="42">
        <f>_xll.qlCalendarAdvance(Calendar,$D3082,B3083,"f",FALSE)</f>
        <v>61023</v>
      </c>
      <c r="E3083" s="172">
        <f>_xll.qlInterestRateIndexValueDate(IndexON,D3083)</f>
        <v>61023</v>
      </c>
      <c r="F3083" s="188">
        <f>IFERROR(_xll.qlIndexFixing(IndexON,D3083,TRUE,_xll.ohTrigger(RecalcTrigger,TriggerON)),NA())</f>
        <v>1.7231842583294021E-2</v>
      </c>
      <c r="H3083" s="42">
        <f>_xll.qlCalendarAdvance(Calendar,$H3082,B3083,"f",FALSE)</f>
        <v>61023</v>
      </c>
      <c r="I3083" s="172">
        <f>_xll.qlInterestRateIndexValueDate(Index1M,$H3083)</f>
        <v>61023</v>
      </c>
      <c r="J3083" s="177">
        <f>IFERROR(_xll.qlIndexFixing(Index1M,$H3083,TRUE,_xll.ohTrigger(RecalcTrigger,Trigger1M)),NA())</f>
        <v>1.7626052439868891E-2</v>
      </c>
      <c r="K3083" s="44">
        <f>IFERROR(_xll.qlIndexFixing(Index3M,H3083,TRUE,_xll.ohTrigger(RecalcTrigger,Trigger3M)),NA())</f>
        <v>1.7966882193474251E-2</v>
      </c>
      <c r="L3083" s="44">
        <f>IFERROR(_xll.qlIndexFixing(Index6M,$H3083,TRUE,_xll.ohTrigger(RecalcTrigger,Trigger6M)),NA())</f>
        <v>1.8145390295926333E-2</v>
      </c>
      <c r="M3083" s="178">
        <f>IFERROR(_xll.qlIndexFixing(Index1Y,$H3083,TRUE,_xll.ohTrigger(RecalcTrigger,Trigger1Y)),NA())</f>
        <v>1.8406808919405826E-2</v>
      </c>
      <c r="N3083" s="177">
        <f>IFERROR(_xll.qlIndexFixing(ONIndex1M,I3083,TRUE,_xll.ohTrigger(RecalcTrigger,Trigger1M)),NA())</f>
        <v>1.7595200450024606E-2</v>
      </c>
      <c r="O3083" s="44">
        <f>IFERROR(_xll.qlIndexFixing(ONIndex3M,I3083,TRUE,_xll.ohTrigger(RecalcTrigger,Trigger3M)),NA())</f>
        <v>1.7886068282928491E-2</v>
      </c>
      <c r="P3083" s="44">
        <f>IFERROR(_xll.qlIndexFixing(ONIndex6M,I3083,TRUE,_xll.ohTrigger(RecalcTrigger,Trigger6M)),NA())</f>
        <v>1.7978882872639046E-2</v>
      </c>
      <c r="Q3083" s="178">
        <f>IFERROR(_xll.qlIndexFixing(ONIndex1Y,I3083,TRUE,_xll.ohTrigger(RecalcTrigger,Trigger1Y)),NA())</f>
        <v>1.8068660346504117E-2</v>
      </c>
    </row>
    <row r="3084" spans="2:17" x14ac:dyDescent="0.2">
      <c r="B3084" s="39" t="s">
        <v>42</v>
      </c>
      <c r="D3084" s="42">
        <f>_xll.qlCalendarAdvance(Calendar,$D3083,B3084,"f",FALSE)</f>
        <v>61030</v>
      </c>
      <c r="E3084" s="172">
        <f>_xll.qlInterestRateIndexValueDate(IndexON,D3084)</f>
        <v>61030</v>
      </c>
      <c r="F3084" s="188">
        <f>IFERROR(_xll.qlIndexFixing(IndexON,D3084,TRUE,_xll.ohTrigger(RecalcTrigger,TriggerON)),NA())</f>
        <v>1.7238677361307575E-2</v>
      </c>
      <c r="H3084" s="42">
        <f>_xll.qlCalendarAdvance(Calendar,$H3083,B3084,"f",FALSE)</f>
        <v>61030</v>
      </c>
      <c r="I3084" s="172">
        <f>_xll.qlInterestRateIndexValueDate(Index1M,$H3084)</f>
        <v>61030</v>
      </c>
      <c r="J3084" s="177">
        <f>IFERROR(_xll.qlIndexFixing(Index1M,$H3084,TRUE,_xll.ohTrigger(RecalcTrigger,Trigger1M)),NA())</f>
        <v>1.7628775925135183E-2</v>
      </c>
      <c r="K3084" s="44">
        <f>IFERROR(_xll.qlIndexFixing(Index3M,H3084,TRUE,_xll.ohTrigger(RecalcTrigger,Trigger3M)),NA())</f>
        <v>1.7973412411787244E-2</v>
      </c>
      <c r="L3084" s="44">
        <f>IFERROR(_xll.qlIndexFixing(Index6M,$H3084,TRUE,_xll.ohTrigger(RecalcTrigger,Trigger6M)),NA())</f>
        <v>1.8152051456321785E-2</v>
      </c>
      <c r="M3084" s="178">
        <f>IFERROR(_xll.qlIndexFixing(Index1Y,$H3084,TRUE,_xll.ohTrigger(RecalcTrigger,Trigger1Y)),NA())</f>
        <v>1.8413375525555331E-2</v>
      </c>
      <c r="N3084" s="177">
        <f>IFERROR(_xll.qlIndexFixing(ONIndex1M,I3084,TRUE,_xll.ohTrigger(RecalcTrigger,Trigger1M)),NA())</f>
        <v>1.7602763737819549E-2</v>
      </c>
      <c r="O3084" s="44">
        <f>IFERROR(_xll.qlIndexFixing(ONIndex3M,I3084,TRUE,_xll.ohTrigger(RecalcTrigger,Trigger3M)),NA())</f>
        <v>1.789266270052825E-2</v>
      </c>
      <c r="P3084" s="44">
        <f>IFERROR(_xll.qlIndexFixing(ONIndex6M,I3084,TRUE,_xll.ohTrigger(RecalcTrigger,Trigger6M)),NA())</f>
        <v>1.7985678112467651E-2</v>
      </c>
      <c r="Q3084" s="178">
        <f>IFERROR(_xll.qlIndexFixing(ONIndex1Y,I3084,TRUE,_xll.ohTrigger(RecalcTrigger,Trigger1Y)),NA())</f>
        <v>1.8075501854925013E-2</v>
      </c>
    </row>
    <row r="3085" spans="2:17" x14ac:dyDescent="0.2">
      <c r="B3085" s="39" t="s">
        <v>42</v>
      </c>
      <c r="D3085" s="42">
        <f>_xll.qlCalendarAdvance(Calendar,$D3084,B3085,"f",FALSE)</f>
        <v>61037</v>
      </c>
      <c r="E3085" s="172">
        <f>_xll.qlInterestRateIndexValueDate(IndexON,D3085)</f>
        <v>61037</v>
      </c>
      <c r="F3085" s="188">
        <f>IFERROR(_xll.qlIndexFixing(IndexON,D3085,TRUE,_xll.ohTrigger(RecalcTrigger,TriggerON)),NA())</f>
        <v>1.7245497027917889E-2</v>
      </c>
      <c r="H3085" s="42">
        <f>_xll.qlCalendarAdvance(Calendar,$H3084,B3085,"f",FALSE)</f>
        <v>61037</v>
      </c>
      <c r="I3085" s="172">
        <f>_xll.qlInterestRateIndexValueDate(Index1M,$H3085)</f>
        <v>61037</v>
      </c>
      <c r="J3085" s="177">
        <f>IFERROR(_xll.qlIndexFixing(Index1M,$H3085,TRUE,_xll.ohTrigger(RecalcTrigger,Trigger1M)),NA())</f>
        <v>1.7636300041693791E-2</v>
      </c>
      <c r="K3085" s="44">
        <f>IFERROR(_xll.qlIndexFixing(Index3M,H3085,TRUE,_xll.ohTrigger(RecalcTrigger,Trigger3M)),NA())</f>
        <v>1.7979023148500747E-2</v>
      </c>
      <c r="L3085" s="44">
        <f>IFERROR(_xll.qlIndexFixing(Index6M,$H3085,TRUE,_xll.ohTrigger(RecalcTrigger,Trigger6M)),NA())</f>
        <v>1.8158697479763369E-2</v>
      </c>
      <c r="M3085" s="178">
        <f>IFERROR(_xll.qlIndexFixing(Index1Y,$H3085,TRUE,_xll.ohTrigger(RecalcTrigger,Trigger1Y)),NA())</f>
        <v>1.8419926769660089E-2</v>
      </c>
      <c r="N3085" s="177">
        <f>IFERROR(_xll.qlIndexFixing(ONIndex1M,I3085,TRUE,_xll.ohTrigger(RecalcTrigger,Trigger1M)),NA())</f>
        <v>1.7610310303578514E-2</v>
      </c>
      <c r="O3085" s="44">
        <f>IFERROR(_xll.qlIndexFixing(ONIndex3M,I3085,TRUE,_xll.ohTrigger(RecalcTrigger,Trigger3M)),NA())</f>
        <v>1.7899242538226279E-2</v>
      </c>
      <c r="P3085" s="44">
        <f>IFERROR(_xll.qlIndexFixing(ONIndex6M,I3085,TRUE,_xll.ohTrigger(RecalcTrigger,Trigger6M)),NA())</f>
        <v>1.7992458328341954E-2</v>
      </c>
      <c r="Q3085" s="178">
        <f>IFERROR(_xll.qlIndexFixing(ONIndex1Y,I3085,TRUE,_xll.ohTrigger(RecalcTrigger,Trigger1Y)),NA())</f>
        <v>1.8082328237030154E-2</v>
      </c>
    </row>
    <row r="3086" spans="2:17" x14ac:dyDescent="0.2">
      <c r="B3086" s="39" t="s">
        <v>42</v>
      </c>
      <c r="D3086" s="42">
        <f>_xll.qlCalendarAdvance(Calendar,$D3085,B3086,"f",FALSE)</f>
        <v>61044</v>
      </c>
      <c r="E3086" s="172">
        <f>_xll.qlInterestRateIndexValueDate(IndexON,D3086)</f>
        <v>61044</v>
      </c>
      <c r="F3086" s="188">
        <f>IFERROR(_xll.qlIndexFixing(IndexON,D3086,TRUE,_xll.ohTrigger(RecalcTrigger,TriggerON)),NA())</f>
        <v>1.725230158296287E-2</v>
      </c>
      <c r="H3086" s="42">
        <f>_xll.qlCalendarAdvance(Calendar,$H3085,B3086,"f",FALSE)</f>
        <v>61044</v>
      </c>
      <c r="I3086" s="172">
        <f>_xll.qlInterestRateIndexValueDate(Index1M,$H3086)</f>
        <v>61044</v>
      </c>
      <c r="J3086" s="177">
        <f>IFERROR(_xll.qlIndexFixing(Index1M,$H3086,TRUE,_xll.ohTrigger(RecalcTrigger,Trigger1M)),NA())</f>
        <v>1.7643807418394924E-2</v>
      </c>
      <c r="K3086" s="44">
        <f>IFERROR(_xll.qlIndexFixing(Index3M,H3086,TRUE,_xll.ohTrigger(RecalcTrigger,Trigger3M)),NA())</f>
        <v>1.7985524825079063E-2</v>
      </c>
      <c r="L3086" s="44">
        <f>IFERROR(_xll.qlIndexFixing(Index6M,$H3086,TRUE,_xll.ohTrigger(RecalcTrigger,Trigger6M)),NA())</f>
        <v>1.8165328366101987E-2</v>
      </c>
      <c r="M3086" s="178">
        <f>IFERROR(_xll.qlIndexFixing(Index1Y,$H3086,TRUE,_xll.ohTrigger(RecalcTrigger,Trigger1Y)),NA())</f>
        <v>1.8426462651422781E-2</v>
      </c>
      <c r="N3086" s="177">
        <f>IFERROR(_xll.qlIndexFixing(ONIndex1M,I3086,TRUE,_xll.ohTrigger(RecalcTrigger,Trigger1M)),NA())</f>
        <v>1.7617840146977315E-2</v>
      </c>
      <c r="O3086" s="44">
        <f>IFERROR(_xll.qlIndexFixing(ONIndex3M,I3086,TRUE,_xll.ohTrigger(RecalcTrigger,Trigger3M)),NA())</f>
        <v>1.7905807795698392E-2</v>
      </c>
      <c r="P3086" s="44">
        <f>IFERROR(_xll.qlIndexFixing(ONIndex6M,I3086,TRUE,_xll.ohTrigger(RecalcTrigger,Trigger6M)),NA())</f>
        <v>1.7999223520099861E-2</v>
      </c>
      <c r="Q3086" s="178">
        <f>IFERROR(_xll.qlIndexFixing(ONIndex1Y,I3086,TRUE,_xll.ohTrigger(RecalcTrigger,Trigger1Y)),NA())</f>
        <v>1.8089139492819539E-2</v>
      </c>
    </row>
    <row r="3087" spans="2:17" x14ac:dyDescent="0.2">
      <c r="B3087" s="39" t="s">
        <v>42</v>
      </c>
      <c r="D3087" s="42">
        <f>_xll.qlCalendarAdvance(Calendar,$D3086,B3087,"f",FALSE)</f>
        <v>61051</v>
      </c>
      <c r="E3087" s="172">
        <f>_xll.qlInterestRateIndexValueDate(IndexON,D3087)</f>
        <v>61051</v>
      </c>
      <c r="F3087" s="188">
        <f>IFERROR(_xll.qlIndexFixing(IndexON,D3087,TRUE,_xll.ohTrigger(RecalcTrigger,TriggerON)),NA())</f>
        <v>1.7259091026442519E-2</v>
      </c>
      <c r="H3087" s="42">
        <f>_xll.qlCalendarAdvance(Calendar,$H3086,B3087,"f",FALSE)</f>
        <v>61051</v>
      </c>
      <c r="I3087" s="172">
        <f>_xll.qlInterestRateIndexValueDate(Index1M,$H3087)</f>
        <v>61051</v>
      </c>
      <c r="J3087" s="177">
        <f>IFERROR(_xll.qlIndexFixing(Index1M,$H3087,TRUE,_xll.ohTrigger(RecalcTrigger,Trigger1M)),NA())</f>
        <v>1.7651298055215425E-2</v>
      </c>
      <c r="K3087" s="44">
        <f>IFERROR(_xll.qlIndexFixing(Index3M,H3087,TRUE,_xll.ohTrigger(RecalcTrigger,Trigger3M)),NA())</f>
        <v>1.7992011868469087E-2</v>
      </c>
      <c r="L3087" s="44">
        <f>IFERROR(_xll.qlIndexFixing(Index6M,$H3087,TRUE,_xll.ohTrigger(RecalcTrigger,Trigger6M)),NA())</f>
        <v>1.8171944115187629E-2</v>
      </c>
      <c r="M3087" s="178">
        <f>IFERROR(_xll.qlIndexFixing(Index1Y,$H3087,TRUE,_xll.ohTrigger(RecalcTrigger,Trigger1Y)),NA())</f>
        <v>1.8432983170547201E-2</v>
      </c>
      <c r="N3087" s="177">
        <f>IFERROR(_xll.qlIndexFixing(ONIndex1M,I3087,TRUE,_xll.ohTrigger(RecalcTrigger,Trigger1M)),NA())</f>
        <v>1.7625353268259092E-2</v>
      </c>
      <c r="O3087" s="44">
        <f>IFERROR(_xll.qlIndexFixing(ONIndex3M,I3087,TRUE,_xll.ohTrigger(RecalcTrigger,Trigger3M)),NA())</f>
        <v>1.7912358473025636E-2</v>
      </c>
      <c r="P3087" s="44">
        <f>IFERROR(_xll.qlIndexFixing(ONIndex6M,I3087,TRUE,_xll.ohTrigger(RecalcTrigger,Trigger6M)),NA())</f>
        <v>1.8005973687660326E-2</v>
      </c>
      <c r="Q3087" s="178">
        <f>IFERROR(_xll.qlIndexFixing(ONIndex1Y,I3087,TRUE,_xll.ohTrigger(RecalcTrigger,Trigger1Y)),NA())</f>
        <v>1.8095935621968984E-2</v>
      </c>
    </row>
    <row r="3088" spans="2:17" x14ac:dyDescent="0.2">
      <c r="B3088" s="39" t="s">
        <v>42</v>
      </c>
      <c r="D3088" s="42">
        <f>_xll.qlCalendarAdvance(Calendar,$D3087,B3088,"f",FALSE)</f>
        <v>61058</v>
      </c>
      <c r="E3088" s="172">
        <f>_xll.qlInterestRateIndexValueDate(IndexON,D3088)</f>
        <v>61058</v>
      </c>
      <c r="F3088" s="188">
        <f>IFERROR(_xll.qlIndexFixing(IndexON,D3088,TRUE,_xll.ohTrigger(RecalcTrigger,TriggerON)),NA())</f>
        <v>1.7265865358518928E-2</v>
      </c>
      <c r="H3088" s="42">
        <f>_xll.qlCalendarAdvance(Calendar,$H3087,B3088,"f",FALSE)</f>
        <v>61058</v>
      </c>
      <c r="I3088" s="172">
        <f>_xll.qlInterestRateIndexValueDate(Index1M,$H3088)</f>
        <v>61058</v>
      </c>
      <c r="J3088" s="177">
        <f>IFERROR(_xll.qlIndexFixing(Index1M,$H3088,TRUE,_xll.ohTrigger(RecalcTrigger,Trigger1M)),NA())</f>
        <v>1.7664527651875504E-2</v>
      </c>
      <c r="K3088" s="44">
        <f>IFERROR(_xll.qlIndexFixing(Index3M,H3088,TRUE,_xll.ohTrigger(RecalcTrigger,Trigger3M)),NA())</f>
        <v>1.8001192166665732E-2</v>
      </c>
      <c r="L3088" s="44">
        <f>IFERROR(_xll.qlIndexFixing(Index6M,$H3088,TRUE,_xll.ohTrigger(RecalcTrigger,Trigger6M)),NA())</f>
        <v>1.8181297324869301E-2</v>
      </c>
      <c r="M3088" s="178">
        <f>IFERROR(_xll.qlIndexFixing(Index1Y,$H3088,TRUE,_xll.ohTrigger(RecalcTrigger,Trigger1Y)),NA())</f>
        <v>1.8440405784664975E-2</v>
      </c>
      <c r="N3088" s="177">
        <f>IFERROR(_xll.qlIndexFixing(ONIndex1M,I3088,TRUE,_xll.ohTrigger(RecalcTrigger,Trigger1M)),NA())</f>
        <v>1.7632849667180706E-2</v>
      </c>
      <c r="O3088" s="44">
        <f>IFERROR(_xll.qlIndexFixing(ONIndex3M,I3088,TRUE,_xll.ohTrigger(RecalcTrigger,Trigger3M)),NA())</f>
        <v>1.7918894570370103E-2</v>
      </c>
      <c r="P3088" s="44">
        <f>IFERROR(_xll.qlIndexFixing(ONIndex6M,I3088,TRUE,_xll.ohTrigger(RecalcTrigger,Trigger6M)),NA())</f>
        <v>1.8012708831266488E-2</v>
      </c>
      <c r="Q3088" s="178">
        <f>IFERROR(_xll.qlIndexFixing(ONIndex1Y,I3088,TRUE,_xll.ohTrigger(RecalcTrigger,Trigger1Y)),NA())</f>
        <v>1.8102716624802673E-2</v>
      </c>
    </row>
    <row r="3089" spans="2:17" x14ac:dyDescent="0.2">
      <c r="B3089" s="39" t="s">
        <v>42</v>
      </c>
      <c r="D3089" s="42">
        <f>_xll.qlCalendarAdvance(Calendar,$D3088,B3089,"f",FALSE)</f>
        <v>61065</v>
      </c>
      <c r="E3089" s="172">
        <f>_xll.qlInterestRateIndexValueDate(IndexON,D3089)</f>
        <v>61065</v>
      </c>
      <c r="F3089" s="188">
        <f>IFERROR(_xll.qlIndexFixing(IndexON,D3089,TRUE,_xll.ohTrigger(RecalcTrigger,TriggerON)),NA())</f>
        <v>1.7272624579030005E-2</v>
      </c>
      <c r="H3089" s="42">
        <f>_xll.qlCalendarAdvance(Calendar,$H3088,B3089,"f",FALSE)</f>
        <v>61065</v>
      </c>
      <c r="I3089" s="172">
        <f>_xll.qlInterestRateIndexValueDate(Index1M,$H3089)</f>
        <v>61065</v>
      </c>
      <c r="J3089" s="177">
        <f>IFERROR(_xll.qlIndexFixing(Index1M,$H3089,TRUE,_xll.ohTrigger(RecalcTrigger,Trigger1M)),NA())</f>
        <v>1.7671021470755388E-2</v>
      </c>
      <c r="K3089" s="44">
        <f>IFERROR(_xll.qlIndexFixing(Index3M,H3089,TRUE,_xll.ohTrigger(RecalcTrigger,Trigger3M)),NA())</f>
        <v>1.8007647760817886E-2</v>
      </c>
      <c r="L3089" s="44">
        <f>IFERROR(_xll.qlIndexFixing(Index6M,$H3089,TRUE,_xll.ohTrigger(RecalcTrigger,Trigger6M)),NA())</f>
        <v>1.8187880534571842E-2</v>
      </c>
      <c r="M3089" s="178">
        <f>IFERROR(_xll.qlIndexFixing(Index1Y,$H3089,TRUE,_xll.ohTrigger(RecalcTrigger,Trigger1Y)),NA())</f>
        <v>1.8446894805071733E-2</v>
      </c>
      <c r="N3089" s="177">
        <f>IFERROR(_xll.qlIndexFixing(ONIndex1M,I3089,TRUE,_xll.ohTrigger(RecalcTrigger,Trigger1M)),NA())</f>
        <v>1.7640329344147387E-2</v>
      </c>
      <c r="O3089" s="44">
        <f>IFERROR(_xll.qlIndexFixing(ONIndex3M,I3089,TRUE,_xll.ohTrigger(RecalcTrigger,Trigger3M)),NA())</f>
        <v>1.7925416087731794E-2</v>
      </c>
      <c r="P3089" s="44">
        <f>IFERROR(_xll.qlIndexFixing(ONIndex6M,I3089,TRUE,_xll.ohTrigger(RecalcTrigger,Trigger6M)),NA())</f>
        <v>1.8019428950837302E-2</v>
      </c>
      <c r="Q3089" s="178">
        <f>IFERROR(_xll.qlIndexFixing(ONIndex1Y,I3089,TRUE,_xll.ohTrigger(RecalcTrigger,Trigger1Y)),NA())</f>
        <v>1.8109482501482699E-2</v>
      </c>
    </row>
    <row r="3090" spans="2:17" x14ac:dyDescent="0.2">
      <c r="B3090" s="39" t="s">
        <v>42</v>
      </c>
      <c r="D3090" s="42">
        <f>_xll.qlCalendarAdvance(Calendar,$D3089,B3090,"f",FALSE)</f>
        <v>61072</v>
      </c>
      <c r="E3090" s="172">
        <f>_xll.qlInterestRateIndexValueDate(IndexON,D3090)</f>
        <v>61072</v>
      </c>
      <c r="F3090" s="188">
        <f>IFERROR(_xll.qlIndexFixing(IndexON,D3090,TRUE,_xll.ohTrigger(RecalcTrigger,TriggerON)),NA())</f>
        <v>1.7279368688137842E-2</v>
      </c>
      <c r="H3090" s="42">
        <f>_xll.qlCalendarAdvance(Calendar,$H3089,B3090,"f",FALSE)</f>
        <v>61072</v>
      </c>
      <c r="I3090" s="172">
        <f>_xll.qlInterestRateIndexValueDate(Index1M,$H3090)</f>
        <v>61072</v>
      </c>
      <c r="J3090" s="177">
        <f>IFERROR(_xll.qlIndexFixing(Index1M,$H3090,TRUE,_xll.ohTrigger(RecalcTrigger,Trigger1M)),NA())</f>
        <v>1.7678457707978986E-2</v>
      </c>
      <c r="K3090" s="44">
        <f>IFERROR(_xll.qlIndexFixing(Index3M,H3090,TRUE,_xll.ohTrigger(RecalcTrigger,Trigger3M)),NA())</f>
        <v>1.8014088719739248E-2</v>
      </c>
      <c r="L3090" s="44">
        <f>IFERROR(_xll.qlIndexFixing(Index6M,$H3090,TRUE,_xll.ohTrigger(RecalcTrigger,Trigger6M)),NA())</f>
        <v>1.8194448604648094E-2</v>
      </c>
      <c r="M3090" s="178">
        <f>IFERROR(_xll.qlIndexFixing(Index1Y,$H3090,TRUE,_xll.ohTrigger(RecalcTrigger,Trigger1Y)),NA())</f>
        <v>1.8453368461278395E-2</v>
      </c>
      <c r="N3090" s="177">
        <f>IFERROR(_xll.qlIndexFixing(ONIndex1M,I3090,TRUE,_xll.ohTrigger(RecalcTrigger,Trigger1M)),NA())</f>
        <v>1.7647792298753906E-2</v>
      </c>
      <c r="O3090" s="44">
        <f>IFERROR(_xll.qlIndexFixing(ONIndex3M,I3090,TRUE,_xll.ohTrigger(RecalcTrigger,Trigger3M)),NA())</f>
        <v>1.7931923024867569E-2</v>
      </c>
      <c r="P3090" s="44">
        <f>IFERROR(_xll.qlIndexFixing(ONIndex6M,I3090,TRUE,_xll.ohTrigger(RecalcTrigger,Trigger6M)),NA())</f>
        <v>1.8026134046129627E-2</v>
      </c>
      <c r="Q3090" s="178">
        <f>IFERROR(_xll.qlIndexFixing(ONIndex1Y,I3090,TRUE,_xll.ohTrigger(RecalcTrigger,Trigger1Y)),NA())</f>
        <v>1.8116233251522784E-2</v>
      </c>
    </row>
    <row r="3091" spans="2:17" x14ac:dyDescent="0.2">
      <c r="B3091" s="39" t="s">
        <v>42</v>
      </c>
      <c r="D3091" s="42">
        <f>_xll.qlCalendarAdvance(Calendar,$D3090,B3091,"f",FALSE)</f>
        <v>61079</v>
      </c>
      <c r="E3091" s="172">
        <f>_xll.qlInterestRateIndexValueDate(IndexON,D3091)</f>
        <v>61079</v>
      </c>
      <c r="F3091" s="188">
        <f>IFERROR(_xll.qlIndexFixing(IndexON,D3091,TRUE,_xll.ohTrigger(RecalcTrigger,TriggerON)),NA())</f>
        <v>1.72860976855993E-2</v>
      </c>
      <c r="H3091" s="42">
        <f>_xll.qlCalendarAdvance(Calendar,$H3090,B3091,"f",FALSE)</f>
        <v>61079</v>
      </c>
      <c r="I3091" s="172">
        <f>_xll.qlInterestRateIndexValueDate(Index1M,$H3091)</f>
        <v>61079</v>
      </c>
      <c r="J3091" s="177">
        <f>IFERROR(_xll.qlIndexFixing(Index1M,$H3091,TRUE,_xll.ohTrigger(RecalcTrigger,Trigger1M)),NA())</f>
        <v>1.7685877201890732E-2</v>
      </c>
      <c r="K3091" s="44">
        <f>IFERROR(_xll.qlIndexFixing(Index3M,H3091,TRUE,_xll.ohTrigger(RecalcTrigger,Trigger3M)),NA())</f>
        <v>1.802051504335846E-2</v>
      </c>
      <c r="L3091" s="44">
        <f>IFERROR(_xll.qlIndexFixing(Index6M,$H3091,TRUE,_xll.ohTrigger(RecalcTrigger,Trigger6M)),NA())</f>
        <v>1.8201001534949187E-2</v>
      </c>
      <c r="M3091" s="178">
        <f>IFERROR(_xll.qlIndexFixing(Index1Y,$H3091,TRUE,_xll.ohTrigger(RecalcTrigger,Trigger1Y)),NA())</f>
        <v>1.8459826752990224E-2</v>
      </c>
      <c r="N3091" s="177">
        <f>IFERROR(_xll.qlIndexFixing(ONIndex1M,I3091,TRUE,_xll.ohTrigger(RecalcTrigger,Trigger1M)),NA())</f>
        <v>1.7655238531000261E-2</v>
      </c>
      <c r="O3091" s="44">
        <f>IFERROR(_xll.qlIndexFixing(ONIndex3M,I3091,TRUE,_xll.ohTrigger(RecalcTrigger,Trigger3M)),NA())</f>
        <v>1.7938415381858475E-2</v>
      </c>
      <c r="P3091" s="44">
        <f>IFERROR(_xll.qlIndexFixing(ONIndex6M,I3091,TRUE,_xll.ohTrigger(RecalcTrigger,Trigger6M)),NA())</f>
        <v>1.8032824117305557E-2</v>
      </c>
      <c r="Q3091" s="178">
        <f>IFERROR(_xll.qlIndexFixing(ONIndex1Y,I3091,TRUE,_xll.ohTrigger(RecalcTrigger,Trigger1Y)),NA())</f>
        <v>1.8122968875166068E-2</v>
      </c>
    </row>
    <row r="3092" spans="2:17" x14ac:dyDescent="0.2">
      <c r="B3092" s="39" t="s">
        <v>42</v>
      </c>
      <c r="D3092" s="42">
        <f>_xll.qlCalendarAdvance(Calendar,$D3091,B3092,"f",FALSE)</f>
        <v>61086</v>
      </c>
      <c r="E3092" s="172">
        <f>_xll.qlInterestRateIndexValueDate(IndexON,D3092)</f>
        <v>61086</v>
      </c>
      <c r="F3092" s="188">
        <f>IFERROR(_xll.qlIndexFixing(IndexON,D3092,TRUE,_xll.ohTrigger(RecalcTrigger,TriggerON)),NA())</f>
        <v>1.7292811571576472E-2</v>
      </c>
      <c r="H3092" s="42">
        <f>_xll.qlCalendarAdvance(Calendar,$H3091,B3092,"f",FALSE)</f>
        <v>61086</v>
      </c>
      <c r="I3092" s="172">
        <f>_xll.qlInterestRateIndexValueDate(Index1M,$H3092)</f>
        <v>61086</v>
      </c>
      <c r="J3092" s="177">
        <f>IFERROR(_xll.qlIndexFixing(Index1M,$H3092,TRUE,_xll.ohTrigger(RecalcTrigger,Trigger1M)),NA())</f>
        <v>1.7690412211888978E-2</v>
      </c>
      <c r="K3092" s="44">
        <f>IFERROR(_xll.qlIndexFixing(Index3M,H3092,TRUE,_xll.ohTrigger(RecalcTrigger,Trigger3M)),NA())</f>
        <v>1.8026926731605931E-2</v>
      </c>
      <c r="L3092" s="44">
        <f>IFERROR(_xll.qlIndexFixing(Index6M,$H3092,TRUE,_xll.ohTrigger(RecalcTrigger,Trigger6M)),NA())</f>
        <v>1.8207539325327114E-2</v>
      </c>
      <c r="M3092" s="178">
        <f>IFERROR(_xll.qlIndexFixing(Index1Y,$H3092,TRUE,_xll.ohTrigger(RecalcTrigger,Trigger1Y)),NA())</f>
        <v>1.8466269679914483E-2</v>
      </c>
      <c r="N3092" s="177">
        <f>IFERROR(_xll.qlIndexFixing(ONIndex1M,I3092,TRUE,_xll.ohTrigger(RecalcTrigger,Trigger1M)),NA())</f>
        <v>1.7662668041210638E-2</v>
      </c>
      <c r="O3092" s="44">
        <f>IFERROR(_xll.qlIndexFixing(ONIndex3M,I3092,TRUE,_xll.ohTrigger(RecalcTrigger,Trigger3M)),NA())</f>
        <v>1.794489315894765E-2</v>
      </c>
      <c r="P3092" s="44">
        <f>IFERROR(_xll.qlIndexFixing(ONIndex6M,I3092,TRUE,_xll.ohTrigger(RecalcTrigger,Trigger6M)),NA())</f>
        <v>1.803949916460823E-2</v>
      </c>
      <c r="Q3092" s="178">
        <f>IFERROR(_xll.qlIndexFixing(ONIndex1Y,I3092,TRUE,_xll.ohTrigger(RecalcTrigger,Trigger1Y)),NA())</f>
        <v>1.8129689372574642E-2</v>
      </c>
    </row>
    <row r="3093" spans="2:17" x14ac:dyDescent="0.2">
      <c r="B3093" s="39" t="s">
        <v>42</v>
      </c>
      <c r="D3093" s="42">
        <f>_xll.qlCalendarAdvance(Calendar,$D3092,B3093,"f",FALSE)</f>
        <v>61093</v>
      </c>
      <c r="E3093" s="172">
        <f>_xll.qlInterestRateIndexValueDate(IndexON,D3093)</f>
        <v>61093</v>
      </c>
      <c r="F3093" s="188">
        <f>IFERROR(_xll.qlIndexFixing(IndexON,D3093,TRUE,_xll.ohTrigger(RecalcTrigger,TriggerON)),NA())</f>
        <v>1.7299510346069358E-2</v>
      </c>
      <c r="H3093" s="42">
        <f>_xll.qlCalendarAdvance(Calendar,$H3092,B3093,"f",FALSE)</f>
        <v>61093</v>
      </c>
      <c r="I3093" s="172">
        <f>_xll.qlInterestRateIndexValueDate(Index1M,$H3093)</f>
        <v>61093</v>
      </c>
      <c r="J3093" s="177">
        <f>IFERROR(_xll.qlIndexFixing(Index1M,$H3093,TRUE,_xll.ohTrigger(RecalcTrigger,Trigger1M)),NA())</f>
        <v>1.7697800733142754E-2</v>
      </c>
      <c r="K3093" s="44">
        <f>IFERROR(_xll.qlIndexFixing(Index3M,H3093,TRUE,_xll.ohTrigger(RecalcTrigger,Trigger3M)),NA())</f>
        <v>1.8032424839113374E-2</v>
      </c>
      <c r="L3093" s="44">
        <f>IFERROR(_xll.qlIndexFixing(Index6M,$H3093,TRUE,_xll.ohTrigger(RecalcTrigger,Trigger6M)),NA())</f>
        <v>1.8213148265722401E-2</v>
      </c>
      <c r="M3093" s="178">
        <f>IFERROR(_xll.qlIndexFixing(Index1Y,$H3093,TRUE,_xll.ohTrigger(RecalcTrigger,Trigger1Y)),NA())</f>
        <v>1.8472697241757319E-2</v>
      </c>
      <c r="N3093" s="177">
        <f>IFERROR(_xll.qlIndexFixing(ONIndex1M,I3093,TRUE,_xll.ohTrigger(RecalcTrigger,Trigger1M)),NA())</f>
        <v>1.7670080829222945E-2</v>
      </c>
      <c r="O3093" s="44">
        <f>IFERROR(_xll.qlIndexFixing(ONIndex3M,I3093,TRUE,_xll.ohTrigger(RecalcTrigger,Trigger3M)),NA())</f>
        <v>1.795135635581091E-2</v>
      </c>
      <c r="P3093" s="44">
        <f>IFERROR(_xll.qlIndexFixing(ONIndex6M,I3093,TRUE,_xll.ohTrigger(RecalcTrigger,Trigger6M)),NA())</f>
        <v>1.8046159187713462E-2</v>
      </c>
      <c r="Q3093" s="178">
        <f>IFERROR(_xll.qlIndexFixing(ONIndex1Y,I3093,TRUE,_xll.ohTrigger(RecalcTrigger,Trigger1Y)),NA())</f>
        <v>1.8136394743505369E-2</v>
      </c>
    </row>
    <row r="3094" spans="2:17" x14ac:dyDescent="0.2">
      <c r="B3094" s="39" t="s">
        <v>42</v>
      </c>
      <c r="D3094" s="42">
        <f>_xll.qlCalendarAdvance(Calendar,$D3093,B3094,"f",FALSE)</f>
        <v>61100</v>
      </c>
      <c r="E3094" s="172">
        <f>_xll.qlInterestRateIndexValueDate(IndexON,D3094)</f>
        <v>61100</v>
      </c>
      <c r="F3094" s="188">
        <f>IFERROR(_xll.qlIndexFixing(IndexON,D3094,TRUE,_xll.ohTrigger(RecalcTrigger,TriggerON)),NA())</f>
        <v>1.7306194009077958E-2</v>
      </c>
      <c r="H3094" s="42">
        <f>_xll.qlCalendarAdvance(Calendar,$H3093,B3094,"f",FALSE)</f>
        <v>61100</v>
      </c>
      <c r="I3094" s="172">
        <f>_xll.qlInterestRateIndexValueDate(Index1M,$H3094)</f>
        <v>61100</v>
      </c>
      <c r="J3094" s="177">
        <f>IFERROR(_xll.qlIndexFixing(Index1M,$H3094,TRUE,_xll.ohTrigger(RecalcTrigger,Trigger1M)),NA())</f>
        <v>1.7705172512979688E-2</v>
      </c>
      <c r="K3094" s="44">
        <f>IFERROR(_xll.qlIndexFixing(Index3M,H3094,TRUE,_xll.ohTrigger(RecalcTrigger,Trigger3M)),NA())</f>
        <v>1.803880798709501E-2</v>
      </c>
      <c r="L3094" s="44">
        <f>IFERROR(_xll.qlIndexFixing(Index6M,$H3094,TRUE,_xll.ohTrigger(RecalcTrigger,Trigger6M)),NA())</f>
        <v>1.8219656533923764E-2</v>
      </c>
      <c r="M3094" s="178">
        <f>IFERROR(_xll.qlIndexFixing(Index1Y,$H3094,TRUE,_xll.ohTrigger(RecalcTrigger,Trigger1Y)),NA())</f>
        <v>1.8479109438227323E-2</v>
      </c>
      <c r="N3094" s="177">
        <f>IFERROR(_xll.qlIndexFixing(ONIndex1M,I3094,TRUE,_xll.ohTrigger(RecalcTrigger,Trigger1M)),NA())</f>
        <v>1.7677476894956135E-2</v>
      </c>
      <c r="O3094" s="44">
        <f>IFERROR(_xll.qlIndexFixing(ONIndex3M,I3094,TRUE,_xll.ohTrigger(RecalcTrigger,Trigger3M)),NA())</f>
        <v>1.7957804972610347E-2</v>
      </c>
      <c r="P3094" s="44">
        <f>IFERROR(_xll.qlIndexFixing(ONIndex6M,I3094,TRUE,_xll.ohTrigger(RecalcTrigger,Trigger6M)),NA())</f>
        <v>1.8052804186621252E-2</v>
      </c>
      <c r="Q3094" s="178">
        <f>IFERROR(_xll.qlIndexFixing(ONIndex1Y,I3094,TRUE,_xll.ohTrigger(RecalcTrigger,Trigger1Y)),NA())</f>
        <v>1.8143084988039293E-2</v>
      </c>
    </row>
    <row r="3095" spans="2:17" x14ac:dyDescent="0.2">
      <c r="B3095" s="39" t="s">
        <v>42</v>
      </c>
      <c r="D3095" s="42">
        <f>_xll.qlCalendarAdvance(Calendar,$D3094,B3095,"f",FALSE)</f>
        <v>61107</v>
      </c>
      <c r="E3095" s="172">
        <f>_xll.qlInterestRateIndexValueDate(IndexON,D3095)</f>
        <v>61107</v>
      </c>
      <c r="F3095" s="188">
        <f>IFERROR(_xll.qlIndexFixing(IndexON,D3095,TRUE,_xll.ohTrigger(RecalcTrigger,TriggerON)),NA())</f>
        <v>1.7312862560359132E-2</v>
      </c>
      <c r="H3095" s="42">
        <f>_xll.qlCalendarAdvance(Calendar,$H3094,B3095,"f",FALSE)</f>
        <v>61107</v>
      </c>
      <c r="I3095" s="172">
        <f>_xll.qlInterestRateIndexValueDate(Index1M,$H3095)</f>
        <v>61107</v>
      </c>
      <c r="J3095" s="177">
        <f>IFERROR(_xll.qlIndexFixing(Index1M,$H3095,TRUE,_xll.ohTrigger(RecalcTrigger,Trigger1M)),NA())</f>
        <v>1.7712527551372759E-2</v>
      </c>
      <c r="K3095" s="44">
        <f>IFERROR(_xll.qlIndexFixing(Index3M,H3095,TRUE,_xll.ohTrigger(RecalcTrigger,Trigger3M)),NA())</f>
        <v>1.8045176500107084E-2</v>
      </c>
      <c r="L3095" s="44">
        <f>IFERROR(_xll.qlIndexFixing(Index6M,$H3095,TRUE,_xll.ohTrigger(RecalcTrigger,Trigger6M)),NA())</f>
        <v>1.8226149662404843E-2</v>
      </c>
      <c r="M3095" s="178">
        <f>IFERROR(_xll.qlIndexFixing(Index1Y,$H3095,TRUE,_xll.ohTrigger(RecalcTrigger,Trigger1Y)),NA())</f>
        <v>1.8489153970301691E-2</v>
      </c>
      <c r="N3095" s="177">
        <f>IFERROR(_xll.qlIndexFixing(ONIndex1M,I3095,TRUE,_xll.ohTrigger(RecalcTrigger,Trigger1M)),NA())</f>
        <v>1.7684856238329161E-2</v>
      </c>
      <c r="O3095" s="44">
        <f>IFERROR(_xll.qlIndexFixing(ONIndex3M,I3095,TRUE,_xll.ohTrigger(RecalcTrigger,Trigger3M)),NA())</f>
        <v>1.7964239009264915E-2</v>
      </c>
      <c r="P3095" s="44">
        <f>IFERROR(_xll.qlIndexFixing(ONIndex6M,I3095,TRUE,_xll.ohTrigger(RecalcTrigger,Trigger6M)),NA())</f>
        <v>1.8059434161412646E-2</v>
      </c>
      <c r="Q3095" s="178">
        <f>IFERROR(_xll.qlIndexFixing(ONIndex1Y,I3095,TRUE,_xll.ohTrigger(RecalcTrigger,Trigger1Y)),NA())</f>
        <v>1.8149760106095369E-2</v>
      </c>
    </row>
    <row r="3096" spans="2:17" x14ac:dyDescent="0.2">
      <c r="B3096" s="39" t="s">
        <v>42</v>
      </c>
      <c r="D3096" s="42">
        <f>_xll.qlCalendarAdvance(Calendar,$D3095,B3096,"f",FALSE)</f>
        <v>61114</v>
      </c>
      <c r="E3096" s="172">
        <f>_xll.qlInterestRateIndexValueDate(IndexON,D3096)</f>
        <v>61114</v>
      </c>
      <c r="F3096" s="188">
        <f>IFERROR(_xll.qlIndexFixing(IndexON,D3096,TRUE,_xll.ohTrigger(RecalcTrigger,TriggerON)),NA())</f>
        <v>1.731951600039916E-2</v>
      </c>
      <c r="H3096" s="42">
        <f>_xll.qlCalendarAdvance(Calendar,$H3095,B3096,"f",FALSE)</f>
        <v>61114</v>
      </c>
      <c r="I3096" s="172">
        <f>_xll.qlInterestRateIndexValueDate(Index1M,$H3096)</f>
        <v>61114</v>
      </c>
      <c r="J3096" s="177">
        <f>IFERROR(_xll.qlIndexFixing(Index1M,$H3096,TRUE,_xll.ohTrigger(RecalcTrigger,Trigger1M)),NA())</f>
        <v>1.7719865848289551E-2</v>
      </c>
      <c r="K3096" s="44">
        <f>IFERROR(_xll.qlIndexFixing(Index3M,H3096,TRUE,_xll.ohTrigger(RecalcTrigger,Trigger3M)),NA())</f>
        <v>1.8051530378083689E-2</v>
      </c>
      <c r="L3096" s="44">
        <f>IFERROR(_xll.qlIndexFixing(Index6M,$H3096,TRUE,_xll.ohTrigger(RecalcTrigger,Trigger6M)),NA())</f>
        <v>1.8232627651019497E-2</v>
      </c>
      <c r="M3096" s="178">
        <f>IFERROR(_xll.qlIndexFixing(Index1Y,$H3096,TRUE,_xll.ohTrigger(RecalcTrigger,Trigger1Y)),NA())</f>
        <v>1.8491887733881857E-2</v>
      </c>
      <c r="N3096" s="177">
        <f>IFERROR(_xll.qlIndexFixing(ONIndex1M,I3096,TRUE,_xll.ohTrigger(RecalcTrigger,Trigger1M)),NA())</f>
        <v>1.7692218859666209E-2</v>
      </c>
      <c r="O3096" s="44">
        <f>IFERROR(_xll.qlIndexFixing(ONIndex3M,I3096,TRUE,_xll.ohTrigger(RecalcTrigger,Trigger3M)),NA())</f>
        <v>1.7970658465936706E-2</v>
      </c>
      <c r="P3096" s="44">
        <f>IFERROR(_xll.qlIndexFixing(ONIndex6M,I3096,TRUE,_xll.ohTrigger(RecalcTrigger,Trigger6M)),NA())</f>
        <v>1.8066049112249738E-2</v>
      </c>
      <c r="Q3096" s="178">
        <f>IFERROR(_xll.qlIndexFixing(ONIndex1Y,I3096,TRUE,_xll.ohTrigger(RecalcTrigger,Trigger1Y)),NA())</f>
        <v>1.815642009783569E-2</v>
      </c>
    </row>
    <row r="3097" spans="2:17" x14ac:dyDescent="0.2">
      <c r="B3097" s="39" t="s">
        <v>42</v>
      </c>
      <c r="D3097" s="42">
        <f>_xll.qlCalendarAdvance(Calendar,$D3096,B3097,"f",FALSE)</f>
        <v>61121</v>
      </c>
      <c r="E3097" s="172">
        <f>_xll.qlInterestRateIndexValueDate(IndexON,D3097)</f>
        <v>61121</v>
      </c>
      <c r="F3097" s="188">
        <f>IFERROR(_xll.qlIndexFixing(IndexON,D3097,TRUE,_xll.ohTrigger(RecalcTrigger,TriggerON)),NA())</f>
        <v>1.7326154328792809E-2</v>
      </c>
      <c r="H3097" s="42">
        <f>_xll.qlCalendarAdvance(Calendar,$H3096,B3097,"f",FALSE)</f>
        <v>61121</v>
      </c>
      <c r="I3097" s="172">
        <f>_xll.qlInterestRateIndexValueDate(Index1M,$H3097)</f>
        <v>61121</v>
      </c>
      <c r="J3097" s="177">
        <f>IFERROR(_xll.qlIndexFixing(Index1M,$H3097,TRUE,_xll.ohTrigger(RecalcTrigger,Trigger1M)),NA())</f>
        <v>1.7730042554043968E-2</v>
      </c>
      <c r="K3097" s="44">
        <f>IFERROR(_xll.qlIndexFixing(Index3M,H3097,TRUE,_xll.ohTrigger(RecalcTrigger,Trigger3M)),NA())</f>
        <v>1.8058765639788175E-2</v>
      </c>
      <c r="L3097" s="44">
        <f>IFERROR(_xll.qlIndexFixing(Index6M,$H3097,TRUE,_xll.ohTrigger(RecalcTrigger,Trigger6M)),NA())</f>
        <v>1.8240001173172236E-2</v>
      </c>
      <c r="M3097" s="178">
        <f>IFERROR(_xll.qlIndexFixing(Index1Y,$H3097,TRUE,_xll.ohTrigger(RecalcTrigger,Trigger1Y)),NA())</f>
        <v>1.8498253832485774E-2</v>
      </c>
      <c r="N3097" s="177">
        <f>IFERROR(_xll.qlIndexFixing(ONIndex1M,I3097,TRUE,_xll.ohTrigger(RecalcTrigger,Trigger1M)),NA())</f>
        <v>1.769956475872414E-2</v>
      </c>
      <c r="O3097" s="44">
        <f>IFERROR(_xll.qlIndexFixing(ONIndex3M,I3097,TRUE,_xll.ohTrigger(RecalcTrigger,Trigger3M)),NA())</f>
        <v>1.7977063342382582E-2</v>
      </c>
      <c r="P3097" s="44">
        <f>IFERROR(_xll.qlIndexFixing(ONIndex6M,I3097,TRUE,_xll.ohTrigger(RecalcTrigger,Trigger6M)),NA())</f>
        <v>1.8072649038889388E-2</v>
      </c>
      <c r="Q3097" s="178">
        <f>IFERROR(_xll.qlIndexFixing(ONIndex1Y,I3097,TRUE,_xll.ohTrigger(RecalcTrigger,Trigger1Y)),NA())</f>
        <v>1.8163064963098163E-2</v>
      </c>
    </row>
    <row r="3098" spans="2:17" x14ac:dyDescent="0.2">
      <c r="B3098" s="39" t="s">
        <v>42</v>
      </c>
      <c r="D3098" s="42">
        <f>_xll.qlCalendarAdvance(Calendar,$D3097,B3098,"f",FALSE)</f>
        <v>61128</v>
      </c>
      <c r="E3098" s="172">
        <f>_xll.qlInterestRateIndexValueDate(IndexON,D3098)</f>
        <v>61128</v>
      </c>
      <c r="F3098" s="188">
        <f>IFERROR(_xll.qlIndexFixing(IndexON,D3098,TRUE,_xll.ohTrigger(RecalcTrigger,TriggerON)),NA())</f>
        <v>1.7332777545621125E-2</v>
      </c>
      <c r="H3098" s="42">
        <f>_xll.qlCalendarAdvance(Calendar,$H3097,B3098,"f",FALSE)</f>
        <v>61128</v>
      </c>
      <c r="I3098" s="172">
        <f>_xll.qlInterestRateIndexValueDate(Index1M,$H3098)</f>
        <v>61128</v>
      </c>
      <c r="J3098" s="177">
        <f>IFERROR(_xll.qlIndexFixing(Index1M,$H3098,TRUE,_xll.ohTrigger(RecalcTrigger,Trigger1M)),NA())</f>
        <v>1.7737344843868942E-2</v>
      </c>
      <c r="K3098" s="44">
        <f>IFERROR(_xll.qlIndexFixing(Index3M,H3098,TRUE,_xll.ohTrigger(RecalcTrigger,Trigger3M)),NA())</f>
        <v>1.8065089514321685E-2</v>
      </c>
      <c r="L3098" s="44">
        <f>IFERROR(_xll.qlIndexFixing(Index6M,$H3098,TRUE,_xll.ohTrigger(RecalcTrigger,Trigger6M)),NA())</f>
        <v>1.82464481209006E-2</v>
      </c>
      <c r="M3098" s="178">
        <f>IFERROR(_xll.qlIndexFixing(Index1Y,$H3098,TRUE,_xll.ohTrigger(RecalcTrigger,Trigger1Y)),NA())</f>
        <v>1.8504604564554532E-2</v>
      </c>
      <c r="N3098" s="177">
        <f>IFERROR(_xll.qlIndexFixing(ONIndex1M,I3098,TRUE,_xll.ohTrigger(RecalcTrigger,Trigger1M)),NA())</f>
        <v>1.7706893935502954E-2</v>
      </c>
      <c r="O3098" s="44">
        <f>IFERROR(_xll.qlIndexFixing(ONIndex3M,I3098,TRUE,_xll.ohTrigger(RecalcTrigger,Trigger3M)),NA())</f>
        <v>1.7983453638764635E-2</v>
      </c>
      <c r="P3098" s="44">
        <f>IFERROR(_xll.qlIndexFixing(ONIndex6M,I3098,TRUE,_xll.ohTrigger(RecalcTrigger,Trigger6M)),NA())</f>
        <v>1.8079233941412642E-2</v>
      </c>
      <c r="Q3098" s="178">
        <f>IFERROR(_xll.qlIndexFixing(ONIndex1Y,I3098,TRUE,_xll.ohTrigger(RecalcTrigger,Trigger1Y)),NA())</f>
        <v>1.8169694701963834E-2</v>
      </c>
    </row>
    <row r="3099" spans="2:17" x14ac:dyDescent="0.2">
      <c r="B3099" s="39" t="s">
        <v>42</v>
      </c>
      <c r="D3099" s="42">
        <f>_xll.qlCalendarAdvance(Calendar,$D3098,B3099,"f",FALSE)</f>
        <v>61135</v>
      </c>
      <c r="E3099" s="172">
        <f>_xll.qlInterestRateIndexValueDate(IndexON,D3099)</f>
        <v>61135</v>
      </c>
      <c r="F3099" s="188">
        <f>IFERROR(_xll.qlIndexFixing(IndexON,D3099,TRUE,_xll.ohTrigger(RecalcTrigger,TriggerON)),NA())</f>
        <v>1.7339385650965156E-2</v>
      </c>
      <c r="H3099" s="42">
        <f>_xll.qlCalendarAdvance(Calendar,$H3098,B3099,"f",FALSE)</f>
        <v>61135</v>
      </c>
      <c r="I3099" s="172">
        <f>_xll.qlInterestRateIndexValueDate(Index1M,$H3099)</f>
        <v>61135</v>
      </c>
      <c r="J3099" s="177">
        <f>IFERROR(_xll.qlIndexFixing(Index1M,$H3099,TRUE,_xll.ohTrigger(RecalcTrigger,Trigger1M)),NA())</f>
        <v>1.7744630390121727E-2</v>
      </c>
      <c r="K3099" s="44">
        <f>IFERROR(_xll.qlIndexFixing(Index3M,H3099,TRUE,_xll.ohTrigger(RecalcTrigger,Trigger3M)),NA())</f>
        <v>1.8071398752992771E-2</v>
      </c>
      <c r="L3099" s="44">
        <f>IFERROR(_xll.qlIndexFixing(Index6M,$H3099,TRUE,_xll.ohTrigger(RecalcTrigger,Trigger6M)),NA())</f>
        <v>1.8252879927672907E-2</v>
      </c>
      <c r="M3099" s="178">
        <f>IFERROR(_xll.qlIndexFixing(Index1Y,$H3099,TRUE,_xll.ohTrigger(RecalcTrigger,Trigger1Y)),NA())</f>
        <v>1.8510939929799596E-2</v>
      </c>
      <c r="N3099" s="177">
        <f>IFERROR(_xll.qlIndexFixing(ONIndex1M,I3099,TRUE,_xll.ohTrigger(RecalcTrigger,Trigger1M)),NA())</f>
        <v>1.7714206390164744E-2</v>
      </c>
      <c r="O3099" s="44">
        <f>IFERROR(_xll.qlIndexFixing(ONIndex3M,I3099,TRUE,_xll.ohTrigger(RecalcTrigger,Trigger3M)),NA())</f>
        <v>1.7989829355163911E-2</v>
      </c>
      <c r="P3099" s="44">
        <f>IFERROR(_xll.qlIndexFixing(ONIndex6M,I3099,TRUE,_xll.ohTrigger(RecalcTrigger,Trigger6M)),NA())</f>
        <v>1.8085803819900548E-2</v>
      </c>
      <c r="Q3099" s="178">
        <f>IFERROR(_xll.qlIndexFixing(ONIndex1Y,I3099,TRUE,_xll.ohTrigger(RecalcTrigger,Trigger1Y)),NA())</f>
        <v>1.817630931451375E-2</v>
      </c>
    </row>
    <row r="3100" spans="2:17" x14ac:dyDescent="0.2">
      <c r="B3100" s="39" t="s">
        <v>42</v>
      </c>
      <c r="D3100" s="42">
        <f>_xll.qlCalendarAdvance(Calendar,$D3099,B3100,"f",FALSE)</f>
        <v>61142</v>
      </c>
      <c r="E3100" s="172">
        <f>_xll.qlInterestRateIndexValueDate(IndexON,D3100)</f>
        <v>61142</v>
      </c>
      <c r="F3100" s="188">
        <f>IFERROR(_xll.qlIndexFixing(IndexON,D3100,TRUE,_xll.ohTrigger(RecalcTrigger,TriggerON)),NA())</f>
        <v>1.73459786448249E-2</v>
      </c>
      <c r="H3100" s="42">
        <f>_xll.qlCalendarAdvance(Calendar,$H3099,B3100,"f",FALSE)</f>
        <v>61142</v>
      </c>
      <c r="I3100" s="172">
        <f>_xll.qlInterestRateIndexValueDate(Index1M,$H3100)</f>
        <v>61142</v>
      </c>
      <c r="J3100" s="177">
        <f>IFERROR(_xll.qlIndexFixing(Index1M,$H3100,TRUE,_xll.ohTrigger(RecalcTrigger,Trigger1M)),NA())</f>
        <v>1.7751899192763033E-2</v>
      </c>
      <c r="K3100" s="44">
        <f>IFERROR(_xll.qlIndexFixing(Index3M,H3100,TRUE,_xll.ohTrigger(RecalcTrigger,Trigger3M)),NA())</f>
        <v>1.8077693355729198E-2</v>
      </c>
      <c r="L3100" s="44">
        <f>IFERROR(_xll.qlIndexFixing(Index6M,$H3100,TRUE,_xll.ohTrigger(RecalcTrigger,Trigger6M)),NA())</f>
        <v>1.8259296593343795E-2</v>
      </c>
      <c r="M3100" s="178">
        <f>IFERROR(_xll.qlIndexFixing(Index1Y,$H3100,TRUE,_xll.ohTrigger(RecalcTrigger,Trigger1Y)),NA())</f>
        <v>1.8517259927933318E-2</v>
      </c>
      <c r="N3100" s="177">
        <f>IFERROR(_xll.qlIndexFixing(ONIndex1M,I3100,TRUE,_xll.ohTrigger(RecalcTrigger,Trigger1M)),NA())</f>
        <v>1.7721502122547417E-2</v>
      </c>
      <c r="O3100" s="44">
        <f>IFERROR(_xll.qlIndexFixing(ONIndex3M,I3100,TRUE,_xll.ohTrigger(RecalcTrigger,Trigger3M)),NA())</f>
        <v>1.7996190491337272E-2</v>
      </c>
      <c r="P3100" s="44">
        <f>IFERROR(_xll.qlIndexFixing(ONIndex6M,I3100,TRUE,_xll.ohTrigger(RecalcTrigger,Trigger6M)),NA())</f>
        <v>1.8092358674191011E-2</v>
      </c>
      <c r="Q3100" s="178">
        <f>IFERROR(_xll.qlIndexFixing(ONIndex1Y,I3100,TRUE,_xll.ohTrigger(RecalcTrigger,Trigger1Y)),NA())</f>
        <v>1.8182908800666864E-2</v>
      </c>
    </row>
    <row r="3101" spans="2:17" x14ac:dyDescent="0.2">
      <c r="B3101" s="39" t="s">
        <v>42</v>
      </c>
      <c r="D3101" s="42">
        <f>_xll.qlCalendarAdvance(Calendar,$D3100,B3101,"f",FALSE)</f>
        <v>61149</v>
      </c>
      <c r="E3101" s="172">
        <f>_xll.qlInterestRateIndexValueDate(IndexON,D3101)</f>
        <v>61149</v>
      </c>
      <c r="F3101" s="188">
        <f>IFERROR(_xll.qlIndexFixing(IndexON,D3101,TRUE,_xll.ohTrigger(RecalcTrigger,TriggerON)),NA())</f>
        <v>1.7352556527119312E-2</v>
      </c>
      <c r="H3101" s="42">
        <f>_xll.qlCalendarAdvance(Calendar,$H3100,B3101,"f",FALSE)</f>
        <v>61149</v>
      </c>
      <c r="I3101" s="172">
        <f>_xll.qlInterestRateIndexValueDate(Index1M,$H3101)</f>
        <v>61149</v>
      </c>
      <c r="J3101" s="177">
        <f>IFERROR(_xll.qlIndexFixing(Index1M,$H3101,TRUE,_xll.ohTrigger(RecalcTrigger,Trigger1M)),NA())</f>
        <v>1.7756306209697335E-2</v>
      </c>
      <c r="K3101" s="44">
        <f>IFERROR(_xll.qlIndexFixing(Index3M,H3101,TRUE,_xll.ohTrigger(RecalcTrigger,Trigger3M)),NA())</f>
        <v>1.8083973322464888E-2</v>
      </c>
      <c r="L3101" s="44">
        <f>IFERROR(_xll.qlIndexFixing(Index6M,$H3101,TRUE,_xll.ohTrigger(RecalcTrigger,Trigger6M)),NA())</f>
        <v>1.8264790490979361E-2</v>
      </c>
      <c r="M3101" s="178">
        <f>IFERROR(_xll.qlIndexFixing(Index1Y,$H3101,TRUE,_xll.ohTrigger(RecalcTrigger,Trigger1Y)),NA())</f>
        <v>1.8523564558667386E-2</v>
      </c>
      <c r="N3101" s="177">
        <f>IFERROR(_xll.qlIndexFixing(ONIndex1M,I3101,TRUE,_xll.ohTrigger(RecalcTrigger,Trigger1M)),NA())</f>
        <v>1.7728781132650973E-2</v>
      </c>
      <c r="O3101" s="44">
        <f>IFERROR(_xll.qlIndexFixing(ONIndex3M,I3101,TRUE,_xll.ohTrigger(RecalcTrigger,Trigger3M)),NA())</f>
        <v>1.8002537047527856E-2</v>
      </c>
      <c r="P3101" s="44">
        <f>IFERROR(_xll.qlIndexFixing(ONIndex6M,I3101,TRUE,_xll.ohTrigger(RecalcTrigger,Trigger6M)),NA())</f>
        <v>1.8098898504446126E-2</v>
      </c>
      <c r="Q3101" s="178">
        <f>IFERROR(_xll.qlIndexFixing(ONIndex1Y,I3101,TRUE,_xll.ohTrigger(RecalcTrigger,Trigger1Y)),NA())</f>
        <v>1.8189493160423176E-2</v>
      </c>
    </row>
    <row r="3102" spans="2:17" x14ac:dyDescent="0.2">
      <c r="B3102" s="39" t="s">
        <v>42</v>
      </c>
      <c r="D3102" s="42">
        <f>_xll.qlCalendarAdvance(Calendar,$D3101,B3102,"f",FALSE)</f>
        <v>61156</v>
      </c>
      <c r="E3102" s="172">
        <f>_xll.qlInterestRateIndexValueDate(IndexON,D3102)</f>
        <v>61156</v>
      </c>
      <c r="F3102" s="188">
        <f>IFERROR(_xll.qlIndexFixing(IndexON,D3102,TRUE,_xll.ohTrigger(RecalcTrigger,TriggerON)),NA())</f>
        <v>1.7359119297848391E-2</v>
      </c>
      <c r="H3102" s="42">
        <f>_xll.qlCalendarAdvance(Calendar,$H3101,B3102,"f",FALSE)</f>
        <v>61156</v>
      </c>
      <c r="I3102" s="172">
        <f>_xll.qlInterestRateIndexValueDate(Index1M,$H3102)</f>
        <v>61156</v>
      </c>
      <c r="J3102" s="177">
        <f>IFERROR(_xll.qlIndexFixing(Index1M,$H3102,TRUE,_xll.ohTrigger(RecalcTrigger,Trigger1M)),NA())</f>
        <v>1.7763544057129693E-2</v>
      </c>
      <c r="K3102" s="44">
        <f>IFERROR(_xll.qlIndexFixing(Index3M,H3102,TRUE,_xll.ohTrigger(RecalcTrigger,Trigger3M)),NA())</f>
        <v>1.809023865312585E-2</v>
      </c>
      <c r="L3102" s="44">
        <f>IFERROR(_xll.qlIndexFixing(Index6M,$H3102,TRUE,_xll.ohTrigger(RecalcTrigger,Trigger6M)),NA())</f>
        <v>1.8271177637331631E-2</v>
      </c>
      <c r="M3102" s="178">
        <f>IFERROR(_xll.qlIndexFixing(Index1Y,$H3102,TRUE,_xll.ohTrigger(RecalcTrigger,Trigger1Y)),NA())</f>
        <v>1.8529853821715923E-2</v>
      </c>
      <c r="N3102" s="177">
        <f>IFERROR(_xll.qlIndexFixing(ONIndex1M,I3102,TRUE,_xll.ohTrigger(RecalcTrigger,Trigger1M)),NA())</f>
        <v>1.7736043420556458E-2</v>
      </c>
      <c r="O3102" s="44">
        <f>IFERROR(_xll.qlIndexFixing(ONIndex3M,I3102,TRUE,_xll.ohTrigger(RecalcTrigger,Trigger3M)),NA())</f>
        <v>1.8008869023492524E-2</v>
      </c>
      <c r="P3102" s="44">
        <f>IFERROR(_xll.qlIndexFixing(ONIndex6M,I3102,TRUE,_xll.ohTrigger(RecalcTrigger,Trigger6M)),NA())</f>
        <v>1.8105423310503799E-2</v>
      </c>
      <c r="Q3102" s="178">
        <f>IFERROR(_xll.qlIndexFixing(ONIndex1Y,I3102,TRUE,_xll.ohTrigger(RecalcTrigger,Trigger1Y)),NA())</f>
        <v>1.819606239370164E-2</v>
      </c>
    </row>
    <row r="3103" spans="2:17" x14ac:dyDescent="0.2">
      <c r="B3103" s="39" t="s">
        <v>42</v>
      </c>
      <c r="D3103" s="42">
        <f>_xll.qlCalendarAdvance(Calendar,$D3102,B3103,"f",FALSE)</f>
        <v>61163</v>
      </c>
      <c r="E3103" s="172">
        <f>_xll.qlInterestRateIndexValueDate(IndexON,D3103)</f>
        <v>61163</v>
      </c>
      <c r="F3103" s="188">
        <f>IFERROR(_xll.qlIndexFixing(IndexON,D3103,TRUE,_xll.ohTrigger(RecalcTrigger,TriggerON)),NA())</f>
        <v>1.7365666957174231E-2</v>
      </c>
      <c r="H3103" s="42">
        <f>_xll.qlCalendarAdvance(Calendar,$H3102,B3103,"f",FALSE)</f>
        <v>61163</v>
      </c>
      <c r="I3103" s="172">
        <f>_xll.qlInterestRateIndexValueDate(Index1M,$H3103)</f>
        <v>61163</v>
      </c>
      <c r="J3103" s="177">
        <f>IFERROR(_xll.qlIndexFixing(Index1M,$H3103,TRUE,_xll.ohTrigger(RecalcTrigger,Trigger1M)),NA())</f>
        <v>1.7770765162880453E-2</v>
      </c>
      <c r="K3103" s="44">
        <f>IFERROR(_xll.qlIndexFixing(Index3M,H3103,TRUE,_xll.ohTrigger(RecalcTrigger,Trigger3M)),NA())</f>
        <v>1.8096489347647769E-2</v>
      </c>
      <c r="L3103" s="44">
        <f>IFERROR(_xll.qlIndexFixing(Index6M,$H3103,TRUE,_xll.ohTrigger(RecalcTrigger,Trigger6M)),NA())</f>
        <v>1.8277549642801073E-2</v>
      </c>
      <c r="M3103" s="178">
        <f>IFERROR(_xll.qlIndexFixing(Index1Y,$H3103,TRUE,_xll.ohTrigger(RecalcTrigger,Trigger1Y)),NA())</f>
        <v>1.8536127716792833E-2</v>
      </c>
      <c r="N3103" s="177">
        <f>IFERROR(_xll.qlIndexFixing(ONIndex1M,I3103,TRUE,_xll.ohTrigger(RecalcTrigger,Trigger1M)),NA())</f>
        <v>1.7743288986344918E-2</v>
      </c>
      <c r="O3103" s="44">
        <f>IFERROR(_xll.qlIndexFixing(ONIndex3M,I3103,TRUE,_xll.ohTrigger(RecalcTrigger,Trigger3M)),NA())</f>
        <v>1.8015186419474416E-2</v>
      </c>
      <c r="P3103" s="44">
        <f>IFERROR(_xll.qlIndexFixing(ONIndex6M,I3103,TRUE,_xll.ohTrigger(RecalcTrigger,Trigger6M)),NA())</f>
        <v>1.8111933092607169E-2</v>
      </c>
      <c r="Q3103" s="178">
        <f>IFERROR(_xll.qlIndexFixing(ONIndex1Y,I3103,TRUE,_xll.ohTrigger(RecalcTrigger,Trigger1Y)),NA())</f>
        <v>1.8202616500583302E-2</v>
      </c>
    </row>
    <row r="3104" spans="2:17" x14ac:dyDescent="0.2">
      <c r="B3104" s="39" t="s">
        <v>42</v>
      </c>
      <c r="D3104" s="42">
        <f>_xll.qlCalendarAdvance(Calendar,$D3103,B3104,"f",FALSE)</f>
        <v>61170</v>
      </c>
      <c r="E3104" s="172">
        <f>_xll.qlInterestRateIndexValueDate(IndexON,D3104)</f>
        <v>61170</v>
      </c>
      <c r="F3104" s="188">
        <f>IFERROR(_xll.qlIndexFixing(IndexON,D3104,TRUE,_xll.ohTrigger(RecalcTrigger,TriggerON)),NA())</f>
        <v>1.7372199504853691E-2</v>
      </c>
      <c r="H3104" s="42">
        <f>_xll.qlCalendarAdvance(Calendar,$H3103,B3104,"f",FALSE)</f>
        <v>61170</v>
      </c>
      <c r="I3104" s="172">
        <f>_xll.qlInterestRateIndexValueDate(Index1M,$H3104)</f>
        <v>61170</v>
      </c>
      <c r="J3104" s="177">
        <f>IFERROR(_xll.qlIndexFixing(Index1M,$H3104,TRUE,_xll.ohTrigger(RecalcTrigger,Trigger1M)),NA())</f>
        <v>1.7777969526914499E-2</v>
      </c>
      <c r="K3104" s="44">
        <f>IFERROR(_xll.qlIndexFixing(Index3M,H3104,TRUE,_xll.ohTrigger(RecalcTrigger,Trigger3M)),NA())</f>
        <v>1.8102725405958413E-2</v>
      </c>
      <c r="L3104" s="44">
        <f>IFERROR(_xll.qlIndexFixing(Index6M,$H3104,TRUE,_xll.ohTrigger(RecalcTrigger,Trigger6M)),NA())</f>
        <v>1.8283906507241984E-2</v>
      </c>
      <c r="M3104" s="178">
        <f>IFERROR(_xll.qlIndexFixing(Index1Y,$H3104,TRUE,_xll.ohTrigger(RecalcTrigger,Trigger1Y)),NA())</f>
        <v>1.8542386243612683E-2</v>
      </c>
      <c r="N3104" s="177">
        <f>IFERROR(_xll.qlIndexFixing(ONIndex1M,I3104,TRUE,_xll.ohTrigger(RecalcTrigger,Trigger1M)),NA())</f>
        <v>1.7750517829773216E-2</v>
      </c>
      <c r="O3104" s="44">
        <f>IFERROR(_xll.qlIndexFixing(ONIndex3M,I3104,TRUE,_xll.ohTrigger(RecalcTrigger,Trigger3M)),NA())</f>
        <v>1.8021489235311439E-2</v>
      </c>
      <c r="P3104" s="44">
        <f>IFERROR(_xll.qlIndexFixing(ONIndex6M,I3104,TRUE,_xll.ohTrigger(RecalcTrigger,Trigger6M)),NA())</f>
        <v>1.8118427850594143E-2</v>
      </c>
      <c r="Q3104" s="178">
        <f>IFERROR(_xll.qlIndexFixing(ONIndex1Y,I3104,TRUE,_xll.ohTrigger(RecalcTrigger,Trigger1Y)),NA())</f>
        <v>1.8209155481068162E-2</v>
      </c>
    </row>
    <row r="3105" spans="2:17" x14ac:dyDescent="0.2">
      <c r="B3105" s="39" t="s">
        <v>42</v>
      </c>
      <c r="D3105" s="42">
        <f>_xll.qlCalendarAdvance(Calendar,$D3104,B3105,"f",FALSE)</f>
        <v>61177</v>
      </c>
      <c r="E3105" s="172">
        <f>_xll.qlInterestRateIndexValueDate(IndexON,D3105)</f>
        <v>61177</v>
      </c>
      <c r="F3105" s="188">
        <f>IFERROR(_xll.qlIndexFixing(IndexON,D3105,TRUE,_xll.ohTrigger(RecalcTrigger,TriggerON)),NA())</f>
        <v>1.737871694096782E-2</v>
      </c>
      <c r="H3105" s="42">
        <f>_xll.qlCalendarAdvance(Calendar,$H3104,B3105,"f",FALSE)</f>
        <v>61177</v>
      </c>
      <c r="I3105" s="172">
        <f>_xll.qlInterestRateIndexValueDate(Index1M,$H3105)</f>
        <v>61177</v>
      </c>
      <c r="J3105" s="177">
        <f>IFERROR(_xll.qlIndexFixing(Index1M,$H3105,TRUE,_xll.ohTrigger(RecalcTrigger,Trigger1M)),NA())</f>
        <v>1.7785157149202112E-2</v>
      </c>
      <c r="K3105" s="44">
        <f>IFERROR(_xll.qlIndexFixing(Index3M,H3105,TRUE,_xll.ohTrigger(RecalcTrigger,Trigger3M)),NA())</f>
        <v>1.8108946827992592E-2</v>
      </c>
      <c r="L3105" s="44">
        <f>IFERROR(_xll.qlIndexFixing(Index6M,$H3105,TRUE,_xll.ohTrigger(RecalcTrigger,Trigger6M)),NA())</f>
        <v>1.829024823051131E-2</v>
      </c>
      <c r="M3105" s="178">
        <f>IFERROR(_xll.qlIndexFixing(Index1Y,$H3105,TRUE,_xll.ohTrigger(RecalcTrigger,Trigger1Y)),NA())</f>
        <v>1.8548629401891142E-2</v>
      </c>
      <c r="N3105" s="177">
        <f>IFERROR(_xll.qlIndexFixing(ONIndex1M,I3105,TRUE,_xll.ohTrigger(RecalcTrigger,Trigger1M)),NA())</f>
        <v>1.7757729950922396E-2</v>
      </c>
      <c r="O3105" s="44">
        <f>IFERROR(_xll.qlIndexFixing(ONIndex3M,I3105,TRUE,_xll.ohTrigger(RecalcTrigger,Trigger3M)),NA())</f>
        <v>1.8027777471003592E-2</v>
      </c>
      <c r="P3105" s="44">
        <f>IFERROR(_xll.qlIndexFixing(ONIndex6M,I3105,TRUE,_xll.ohTrigger(RecalcTrigger,Trigger6M)),NA())</f>
        <v>1.812490758430263E-2</v>
      </c>
      <c r="Q3105" s="178">
        <f>IFERROR(_xll.qlIndexFixing(ONIndex1Y,I3105,TRUE,_xll.ohTrigger(RecalcTrigger,Trigger1Y)),NA())</f>
        <v>1.8215679335156221E-2</v>
      </c>
    </row>
    <row r="3106" spans="2:17" x14ac:dyDescent="0.2">
      <c r="B3106" s="39" t="s">
        <v>42</v>
      </c>
      <c r="D3106" s="42">
        <f>_xll.qlCalendarAdvance(Calendar,$D3105,B3106,"f",FALSE)</f>
        <v>61184</v>
      </c>
      <c r="E3106" s="172">
        <f>_xll.qlInterestRateIndexValueDate(IndexON,D3106)</f>
        <v>61184</v>
      </c>
      <c r="F3106" s="188">
        <f>IFERROR(_xll.qlIndexFixing(IndexON,D3106,TRUE,_xll.ohTrigger(RecalcTrigger,TriggerON)),NA())</f>
        <v>1.7385219265678709E-2</v>
      </c>
      <c r="H3106" s="42">
        <f>_xll.qlCalendarAdvance(Calendar,$H3105,B3106,"f",FALSE)</f>
        <v>61184</v>
      </c>
      <c r="I3106" s="172">
        <f>_xll.qlInterestRateIndexValueDate(Index1M,$H3106)</f>
        <v>61184</v>
      </c>
      <c r="J3106" s="177">
        <f>IFERROR(_xll.qlIndexFixing(Index1M,$H3106,TRUE,_xll.ohTrigger(RecalcTrigger,Trigger1M)),NA())</f>
        <v>1.779516039102606E-2</v>
      </c>
      <c r="K3106" s="44">
        <f>IFERROR(_xll.qlIndexFixing(Index3M,H3106,TRUE,_xll.ohTrigger(RecalcTrigger,Trigger3M)),NA())</f>
        <v>1.8115153613678065E-2</v>
      </c>
      <c r="L3106" s="44">
        <f>IFERROR(_xll.qlIndexFixing(Index6M,$H3106,TRUE,_xll.ohTrigger(RecalcTrigger,Trigger6M)),NA())</f>
        <v>1.8297478616087631E-2</v>
      </c>
      <c r="M3106" s="178">
        <f>IFERROR(_xll.qlIndexFixing(Index1Y,$H3106,TRUE,_xll.ohTrigger(RecalcTrigger,Trigger1Y)),NA())</f>
        <v>1.8554857191344108E-2</v>
      </c>
      <c r="N3106" s="177">
        <f>IFERROR(_xll.qlIndexFixing(ONIndex1M,I3106,TRUE,_xll.ohTrigger(RecalcTrigger,Trigger1M)),NA())</f>
        <v>1.7764925350035599E-2</v>
      </c>
      <c r="O3106" s="44">
        <f>IFERROR(_xll.qlIndexFixing(ONIndex3M,I3106,TRUE,_xll.ohTrigger(RecalcTrigger,Trigger3M)),NA())</f>
        <v>1.8034051126631923E-2</v>
      </c>
      <c r="P3106" s="44">
        <f>IFERROR(_xll.qlIndexFixing(ONIndex6M,I3106,TRUE,_xll.ohTrigger(RecalcTrigger,Trigger6M)),NA())</f>
        <v>1.8131372293975767E-2</v>
      </c>
      <c r="Q3106" s="178">
        <f>IFERROR(_xll.qlIndexFixing(ONIndex1Y,I3106,TRUE,_xll.ohTrigger(RecalcTrigger,Trigger1Y)),NA())</f>
        <v>1.8222188062766431E-2</v>
      </c>
    </row>
    <row r="3107" spans="2:17" x14ac:dyDescent="0.2">
      <c r="B3107" s="39" t="s">
        <v>42</v>
      </c>
      <c r="D3107" s="42">
        <f>_xll.qlCalendarAdvance(Calendar,$D3106,B3107,"f",FALSE)</f>
        <v>61191</v>
      </c>
      <c r="E3107" s="172">
        <f>_xll.qlInterestRateIndexValueDate(IndexON,D3107)</f>
        <v>61191</v>
      </c>
      <c r="F3107" s="188">
        <f>IFERROR(_xll.qlIndexFixing(IndexON,D3107,TRUE,_xll.ohTrigger(RecalcTrigger,TriggerON)),NA())</f>
        <v>1.7391706478824265E-2</v>
      </c>
      <c r="H3107" s="42">
        <f>_xll.qlCalendarAdvance(Calendar,$H3106,B3107,"f",FALSE)</f>
        <v>61191</v>
      </c>
      <c r="I3107" s="172">
        <f>_xll.qlInterestRateIndexValueDate(Index1M,$H3107)</f>
        <v>61191</v>
      </c>
      <c r="J3107" s="177">
        <f>IFERROR(_xll.qlIndexFixing(Index1M,$H3107,TRUE,_xll.ohTrigger(RecalcTrigger,Trigger1M)),NA())</f>
        <v>1.7802311987497953E-2</v>
      </c>
      <c r="K3107" s="44">
        <f>IFERROR(_xll.qlIndexFixing(Index3M,H3107,TRUE,_xll.ohTrigger(RecalcTrigger,Trigger3M)),NA())</f>
        <v>1.8121345762948767E-2</v>
      </c>
      <c r="L3107" s="44">
        <f>IFERROR(_xll.qlIndexFixing(Index6M,$H3107,TRUE,_xll.ohTrigger(RecalcTrigger,Trigger6M)),NA())</f>
        <v>1.8303789289982636E-2</v>
      </c>
      <c r="M3107" s="178">
        <f>IFERROR(_xll.qlIndexFixing(Index1Y,$H3107,TRUE,_xll.ohTrigger(RecalcTrigger,Trigger1Y)),NA())</f>
        <v>1.8561069611689029E-2</v>
      </c>
      <c r="N3107" s="177">
        <f>IFERROR(_xll.qlIndexFixing(ONIndex1M,I3107,TRUE,_xll.ohTrigger(RecalcTrigger,Trigger1M)),NA())</f>
        <v>1.7772104026788638E-2</v>
      </c>
      <c r="O3107" s="44">
        <f>IFERROR(_xll.qlIndexFixing(ONIndex3M,I3107,TRUE,_xll.ohTrigger(RecalcTrigger,Trigger3M)),NA())</f>
        <v>1.8040310202277476E-2</v>
      </c>
      <c r="P3107" s="44">
        <f>IFERROR(_xll.qlIndexFixing(ONIndex6M,I3107,TRUE,_xll.ohTrigger(RecalcTrigger,Trigger6M)),NA())</f>
        <v>1.8137821979613555E-2</v>
      </c>
      <c r="Q3107" s="178">
        <f>IFERROR(_xll.qlIndexFixing(ONIndex1Y,I3107,TRUE,_xll.ohTrigger(RecalcTrigger,Trigger1Y)),NA())</f>
        <v>1.8228681664060886E-2</v>
      </c>
    </row>
    <row r="3108" spans="2:17" x14ac:dyDescent="0.2">
      <c r="B3108" s="39" t="s">
        <v>42</v>
      </c>
      <c r="D3108" s="42">
        <f>_xll.qlCalendarAdvance(Calendar,$D3107,B3108,"f",FALSE)</f>
        <v>61198</v>
      </c>
      <c r="E3108" s="172">
        <f>_xll.qlInterestRateIndexValueDate(IndexON,D3108)</f>
        <v>61198</v>
      </c>
      <c r="F3108" s="188">
        <f>IFERROR(_xll.qlIndexFixing(IndexON,D3108,TRUE,_xll.ohTrigger(RecalcTrigger,TriggerON)),NA())</f>
        <v>1.7398178580485535E-2</v>
      </c>
      <c r="H3108" s="42">
        <f>_xll.qlCalendarAdvance(Calendar,$H3107,B3108,"f",FALSE)</f>
        <v>61198</v>
      </c>
      <c r="I3108" s="172">
        <f>_xll.qlInterestRateIndexValueDate(Index1M,$H3108)</f>
        <v>61198</v>
      </c>
      <c r="J3108" s="177">
        <f>IFERROR(_xll.qlIndexFixing(Index1M,$H3108,TRUE,_xll.ohTrigger(RecalcTrigger,Trigger1M)),NA())</f>
        <v>1.7809446840102942E-2</v>
      </c>
      <c r="K3108" s="44">
        <f>IFERROR(_xll.qlIndexFixing(Index3M,H3108,TRUE,_xll.ohTrigger(RecalcTrigger,Trigger3M)),NA())</f>
        <v>1.8127523275735982E-2</v>
      </c>
      <c r="L3108" s="44">
        <f>IFERROR(_xll.qlIndexFixing(Index6M,$H3108,TRUE,_xll.ohTrigger(RecalcTrigger,Trigger6M)),NA())</f>
        <v>1.8310084821620439E-2</v>
      </c>
      <c r="M3108" s="178">
        <f>IFERROR(_xll.qlIndexFixing(Index1Y,$H3108,TRUE,_xll.ohTrigger(RecalcTrigger,Trigger1Y)),NA())</f>
        <v>1.8567266662643127E-2</v>
      </c>
      <c r="N3108" s="177">
        <f>IFERROR(_xll.qlIndexFixing(ONIndex1M,I3108,TRUE,_xll.ohTrigger(RecalcTrigger,Trigger1M)),NA())</f>
        <v>1.7779265981343606E-2</v>
      </c>
      <c r="O3108" s="44">
        <f>IFERROR(_xll.qlIndexFixing(ONIndex3M,I3108,TRUE,_xll.ohTrigger(RecalcTrigger,Trigger3M)),NA())</f>
        <v>1.8046554697616068E-2</v>
      </c>
      <c r="P3108" s="44">
        <f>IFERROR(_xll.qlIndexFixing(ONIndex6M,I3108,TRUE,_xll.ohTrigger(RecalcTrigger,Trigger6M)),NA())</f>
        <v>1.8144256641134948E-2</v>
      </c>
      <c r="Q3108" s="178">
        <f>IFERROR(_xll.qlIndexFixing(ONIndex1Y,I3108,TRUE,_xll.ohTrigger(RecalcTrigger,Trigger1Y)),NA())</f>
        <v>1.8235160138958539E-2</v>
      </c>
    </row>
    <row r="3109" spans="2:17" x14ac:dyDescent="0.2">
      <c r="B3109" s="39" t="s">
        <v>42</v>
      </c>
      <c r="D3109" s="42">
        <f>_xll.qlCalendarAdvance(Calendar,$D3108,B3109,"f",FALSE)</f>
        <v>61205</v>
      </c>
      <c r="E3109" s="172">
        <f>_xll.qlInterestRateIndexValueDate(IndexON,D3109)</f>
        <v>61205</v>
      </c>
      <c r="F3109" s="188">
        <f>IFERROR(_xll.qlIndexFixing(IndexON,D3109,TRUE,_xll.ohTrigger(RecalcTrigger,TriggerON)),NA())</f>
        <v>1.7404635570500426E-2</v>
      </c>
      <c r="H3109" s="42">
        <f>_xll.qlCalendarAdvance(Calendar,$H3108,B3109,"f",FALSE)</f>
        <v>61205</v>
      </c>
      <c r="I3109" s="172">
        <f>_xll.qlInterestRateIndexValueDate(Index1M,$H3109)</f>
        <v>61205</v>
      </c>
      <c r="J3109" s="177">
        <f>IFERROR(_xll.qlIndexFixing(Index1M,$H3109,TRUE,_xll.ohTrigger(RecalcTrigger,Trigger1M)),NA())</f>
        <v>1.781750642431262E-2</v>
      </c>
      <c r="K3109" s="44">
        <f>IFERROR(_xll.qlIndexFixing(Index3M,H3109,TRUE,_xll.ohTrigger(RecalcTrigger,Trigger3M)),NA())</f>
        <v>1.8133686151969235E-2</v>
      </c>
      <c r="L3109" s="44">
        <f>IFERROR(_xll.qlIndexFixing(Index6M,$H3109,TRUE,_xll.ohTrigger(RecalcTrigger,Trigger6M)),NA())</f>
        <v>1.8316365210856118E-2</v>
      </c>
      <c r="M3109" s="178">
        <f>IFERROR(_xll.qlIndexFixing(Index1Y,$H3109,TRUE,_xll.ohTrigger(RecalcTrigger,Trigger1Y)),NA())</f>
        <v>1.8573448343924066E-2</v>
      </c>
      <c r="N3109" s="177">
        <f>IFERROR(_xll.qlIndexFixing(ONIndex1M,I3109,TRUE,_xll.ohTrigger(RecalcTrigger,Trigger1M)),NA())</f>
        <v>1.7786411213538411E-2</v>
      </c>
      <c r="O3109" s="44">
        <f>IFERROR(_xll.qlIndexFixing(ONIndex3M,I3109,TRUE,_xll.ohTrigger(RecalcTrigger,Trigger3M)),NA())</f>
        <v>1.8052784612890838E-2</v>
      </c>
      <c r="P3109" s="44">
        <f>IFERROR(_xll.qlIndexFixing(ONIndex6M,I3109,TRUE,_xll.ohTrigger(RecalcTrigger,Trigger6M)),NA())</f>
        <v>1.8150676278377853E-2</v>
      </c>
      <c r="Q3109" s="178">
        <f>IFERROR(_xll.qlIndexFixing(ONIndex1Y,I3109,TRUE,_xll.ohTrigger(RecalcTrigger,Trigger1Y)),NA())</f>
        <v>1.8241623487378344E-2</v>
      </c>
    </row>
    <row r="3110" spans="2:17" x14ac:dyDescent="0.2">
      <c r="B3110" s="39" t="s">
        <v>42</v>
      </c>
      <c r="D3110" s="42">
        <f>_xll.qlCalendarAdvance(Calendar,$D3109,B3110,"f",FALSE)</f>
        <v>61212</v>
      </c>
      <c r="E3110" s="172">
        <f>_xll.qlInterestRateIndexValueDate(IndexON,D3110)</f>
        <v>61212</v>
      </c>
      <c r="F3110" s="188">
        <f>IFERROR(_xll.qlIndexFixing(IndexON,D3110,TRUE,_xll.ohTrigger(RecalcTrigger,TriggerON)),NA())</f>
        <v>1.7411077449031032E-2</v>
      </c>
      <c r="H3110" s="42">
        <f>_xll.qlCalendarAdvance(Calendar,$H3109,B3110,"f",FALSE)</f>
        <v>61212</v>
      </c>
      <c r="I3110" s="172">
        <f>_xll.qlInterestRateIndexValueDate(Index1M,$H3110)</f>
        <v>61212</v>
      </c>
      <c r="J3110" s="177">
        <f>IFERROR(_xll.qlIndexFixing(Index1M,$H3110,TRUE,_xll.ohTrigger(RecalcTrigger,Trigger1M)),NA())</f>
        <v>1.782366631357224E-2</v>
      </c>
      <c r="K3110" s="44">
        <f>IFERROR(_xll.qlIndexFixing(Index3M,H3110,TRUE,_xll.ohTrigger(RecalcTrigger,Trigger3M)),NA())</f>
        <v>1.8139834391585098E-2</v>
      </c>
      <c r="L3110" s="44">
        <f>IFERROR(_xll.qlIndexFixing(Index6M,$H3110,TRUE,_xll.ohTrigger(RecalcTrigger,Trigger6M)),NA())</f>
        <v>1.8322630457548287E-2</v>
      </c>
      <c r="M3110" s="178">
        <f>IFERROR(_xll.qlIndexFixing(Index1Y,$H3110,TRUE,_xll.ohTrigger(RecalcTrigger,Trigger1Y)),NA())</f>
        <v>1.8579614655251729E-2</v>
      </c>
      <c r="N3110" s="177">
        <f>IFERROR(_xll.qlIndexFixing(ONIndex1M,I3110,TRUE,_xll.ohTrigger(RecalcTrigger,Trigger1M)),NA())</f>
        <v>1.7793539723697238E-2</v>
      </c>
      <c r="O3110" s="44">
        <f>IFERROR(_xll.qlIndexFixing(ONIndex3M,I3110,TRUE,_xll.ohTrigger(RecalcTrigger,Trigger3M)),NA())</f>
        <v>1.805899994818283E-2</v>
      </c>
      <c r="P3110" s="44">
        <f>IFERROR(_xll.qlIndexFixing(ONIndex6M,I3110,TRUE,_xll.ohTrigger(RecalcTrigger,Trigger6M)),NA())</f>
        <v>1.8157080891666455E-2</v>
      </c>
      <c r="Q3110" s="178">
        <f>IFERROR(_xll.qlIndexFixing(ONIndex1Y,I3110,TRUE,_xll.ohTrigger(RecalcTrigger,Trigger1Y)),NA())</f>
        <v>1.8248071709401348E-2</v>
      </c>
    </row>
    <row r="3111" spans="2:17" x14ac:dyDescent="0.2">
      <c r="B3111" s="39" t="s">
        <v>42</v>
      </c>
      <c r="D3111" s="42">
        <f>_xll.qlCalendarAdvance(Calendar,$D3110,B3111,"f",FALSE)</f>
        <v>61219</v>
      </c>
      <c r="E3111" s="172">
        <f>_xll.qlInterestRateIndexValueDate(IndexON,D3111)</f>
        <v>61219</v>
      </c>
      <c r="F3111" s="188">
        <f>IFERROR(_xll.qlIndexFixing(IndexON,D3111,TRUE,_xll.ohTrigger(RecalcTrigger,TriggerON)),NA())</f>
        <v>1.7417504216077351E-2</v>
      </c>
      <c r="H3111" s="42">
        <f>_xll.qlCalendarAdvance(Calendar,$H3110,B3111,"f",FALSE)</f>
        <v>61219</v>
      </c>
      <c r="I3111" s="172">
        <f>_xll.qlInterestRateIndexValueDate(Index1M,$H3111)</f>
        <v>61219</v>
      </c>
      <c r="J3111" s="177">
        <f>IFERROR(_xll.qlIndexFixing(Index1M,$H3111,TRUE,_xll.ohTrigger(RecalcTrigger,Trigger1M)),NA())</f>
        <v>1.783075093437269E-2</v>
      </c>
      <c r="K3111" s="44">
        <f>IFERROR(_xll.qlIndexFixing(Index3M,H3111,TRUE,_xll.ohTrigger(RecalcTrigger,Trigger3M)),NA())</f>
        <v>1.8145967994512218E-2</v>
      </c>
      <c r="L3111" s="44">
        <f>IFERROR(_xll.qlIndexFixing(Index6M,$H3111,TRUE,_xll.ohTrigger(RecalcTrigger,Trigger6M)),NA())</f>
        <v>1.832888056155467E-2</v>
      </c>
      <c r="M3111" s="178">
        <f>IFERROR(_xll.qlIndexFixing(Index1Y,$H3111,TRUE,_xll.ohTrigger(RecalcTrigger,Trigger1Y)),NA())</f>
        <v>1.8585765596345109E-2</v>
      </c>
      <c r="N3111" s="177">
        <f>IFERROR(_xll.qlIndexFixing(ONIndex1M,I3111,TRUE,_xll.ohTrigger(RecalcTrigger,Trigger1M)),NA())</f>
        <v>1.7800651511495902E-2</v>
      </c>
      <c r="O3111" s="44">
        <f>IFERROR(_xll.qlIndexFixing(ONIndex3M,I3111,TRUE,_xll.ohTrigger(RecalcTrigger,Trigger3M)),NA())</f>
        <v>1.8065200703329953E-2</v>
      </c>
      <c r="P3111" s="44">
        <f>IFERROR(_xll.qlIndexFixing(ONIndex6M,I3111,TRUE,_xll.ohTrigger(RecalcTrigger,Trigger6M)),NA())</f>
        <v>1.8163470480757615E-2</v>
      </c>
      <c r="Q3111" s="178">
        <f>IFERROR(_xll.qlIndexFixing(ONIndex1Y,I3111,TRUE,_xll.ohTrigger(RecalcTrigger,Trigger1Y)),NA())</f>
        <v>1.8254504804946503E-2</v>
      </c>
    </row>
    <row r="3112" spans="2:17" x14ac:dyDescent="0.2">
      <c r="B3112" s="39" t="s">
        <v>42</v>
      </c>
      <c r="D3112" s="42">
        <f>_xll.qlCalendarAdvance(Calendar,$D3111,B3112,"f",FALSE)</f>
        <v>61226</v>
      </c>
      <c r="E3112" s="172">
        <f>_xll.qlInterestRateIndexValueDate(IndexON,D3112)</f>
        <v>61226</v>
      </c>
      <c r="F3112" s="188">
        <f>IFERROR(_xll.qlIndexFixing(IndexON,D3112,TRUE,_xll.ohTrigger(RecalcTrigger,TriggerON)),NA())</f>
        <v>1.7423915871558338E-2</v>
      </c>
      <c r="H3112" s="42">
        <f>_xll.qlCalendarAdvance(Calendar,$H3111,B3112,"f",FALSE)</f>
        <v>61226</v>
      </c>
      <c r="I3112" s="172">
        <f>_xll.qlInterestRateIndexValueDate(Index1M,$H3112)</f>
        <v>61226</v>
      </c>
      <c r="J3112" s="177">
        <f>IFERROR(_xll.qlIndexFixing(Index1M,$H3112,TRUE,_xll.ohTrigger(RecalcTrigger,Trigger1M)),NA())</f>
        <v>1.7837818811180989E-2</v>
      </c>
      <c r="K3112" s="44">
        <f>IFERROR(_xll.qlIndexFixing(Index3M,H3112,TRUE,_xll.ohTrigger(RecalcTrigger,Trigger3M)),NA())</f>
        <v>1.8152086960684519E-2</v>
      </c>
      <c r="L3112" s="44">
        <f>IFERROR(_xll.qlIndexFixing(Index6M,$H3112,TRUE,_xll.ohTrigger(RecalcTrigger,Trigger6M)),NA())</f>
        <v>1.8335115522732121E-2</v>
      </c>
      <c r="M3112" s="178">
        <f>IFERROR(_xll.qlIndexFixing(Index1Y,$H3112,TRUE,_xll.ohTrigger(RecalcTrigger,Trigger1Y)),NA())</f>
        <v>1.85919011669252E-2</v>
      </c>
      <c r="N3112" s="177">
        <f>IFERROR(_xll.qlIndexFixing(ONIndex1M,I3112,TRUE,_xll.ohTrigger(RecalcTrigger,Trigger1M)),NA())</f>
        <v>1.7807746577096495E-2</v>
      </c>
      <c r="O3112" s="44">
        <f>IFERROR(_xll.qlIndexFixing(ONIndex3M,I3112,TRUE,_xll.ohTrigger(RecalcTrigger,Trigger3M)),NA())</f>
        <v>1.8071386878413254E-2</v>
      </c>
      <c r="P3112" s="44">
        <f>IFERROR(_xll.qlIndexFixing(ONIndex6M,I3112,TRUE,_xll.ohTrigger(RecalcTrigger,Trigger6M)),NA())</f>
        <v>1.8169845045813426E-2</v>
      </c>
      <c r="Q3112" s="178">
        <f>IFERROR(_xll.qlIndexFixing(ONIndex1Y,I3112,TRUE,_xll.ohTrigger(RecalcTrigger,Trigger1Y)),NA())</f>
        <v>1.8260922774256949E-2</v>
      </c>
    </row>
    <row r="3113" spans="2:17" x14ac:dyDescent="0.2">
      <c r="B3113" s="39" t="s">
        <v>42</v>
      </c>
      <c r="D3113" s="42">
        <f>_xll.qlCalendarAdvance(Calendar,$D3112,B3113,"f",FALSE)</f>
        <v>61233</v>
      </c>
      <c r="E3113" s="172">
        <f>_xll.qlInterestRateIndexValueDate(IndexON,D3113)</f>
        <v>61233</v>
      </c>
      <c r="F3113" s="188">
        <f>IFERROR(_xll.qlIndexFixing(IndexON,D3113,TRUE,_xll.ohTrigger(RecalcTrigger,TriggerON)),NA())</f>
        <v>1.7430312415473992E-2</v>
      </c>
      <c r="H3113" s="42">
        <f>_xll.qlCalendarAdvance(Calendar,$H3112,B3113,"f",FALSE)</f>
        <v>61233</v>
      </c>
      <c r="I3113" s="172">
        <f>_xll.qlInterestRateIndexValueDate(Index1M,$H3113)</f>
        <v>61233</v>
      </c>
      <c r="J3113" s="177">
        <f>IFERROR(_xll.qlIndexFixing(Index1M,$H3113,TRUE,_xll.ohTrigger(RecalcTrigger,Trigger1M)),NA())</f>
        <v>1.7844869943955382E-2</v>
      </c>
      <c r="K3113" s="44">
        <f>IFERROR(_xll.qlIndexFixing(Index3M,H3113,TRUE,_xll.ohTrigger(RecalcTrigger,Trigger3M)),NA())</f>
        <v>1.8158191290033297E-2</v>
      </c>
      <c r="L3113" s="44">
        <f>IFERROR(_xll.qlIndexFixing(Index6M,$H3113,TRUE,_xll.ohTrigger(RecalcTrigger,Trigger6M)),NA())</f>
        <v>1.8341335340940568E-2</v>
      </c>
      <c r="M3113" s="178">
        <f>IFERROR(_xll.qlIndexFixing(Index1Y,$H3113,TRUE,_xll.ohTrigger(RecalcTrigger,Trigger1Y)),NA())</f>
        <v>1.8598021366712542E-2</v>
      </c>
      <c r="N3113" s="177">
        <f>IFERROR(_xll.qlIndexFixing(ONIndex1M,I3113,TRUE,_xll.ohTrigger(RecalcTrigger,Trigger1M)),NA())</f>
        <v>1.7814824920417971E-2</v>
      </c>
      <c r="O3113" s="44">
        <f>IFERROR(_xll.qlIndexFixing(ONIndex3M,I3113,TRUE,_xll.ohTrigger(RecalcTrigger,Trigger3M)),NA())</f>
        <v>1.8077558473189592E-2</v>
      </c>
      <c r="P3113" s="44">
        <f>IFERROR(_xll.qlIndexFixing(ONIndex6M,I3113,TRUE,_xll.ohTrigger(RecalcTrigger,Trigger6M)),NA())</f>
        <v>1.817620458659075E-2</v>
      </c>
      <c r="Q3113" s="178">
        <f>IFERROR(_xll.qlIndexFixing(ONIndex1Y,I3113,TRUE,_xll.ohTrigger(RecalcTrigger,Trigger1Y)),NA())</f>
        <v>1.8267325616927454E-2</v>
      </c>
    </row>
    <row r="3114" spans="2:17" x14ac:dyDescent="0.2">
      <c r="B3114" s="39" t="s">
        <v>42</v>
      </c>
      <c r="D3114" s="42">
        <f>_xll.qlCalendarAdvance(Calendar,$D3113,B3114,"f",FALSE)</f>
        <v>61240</v>
      </c>
      <c r="E3114" s="172">
        <f>_xll.qlInterestRateIndexValueDate(IndexON,D3114)</f>
        <v>61240</v>
      </c>
      <c r="F3114" s="188">
        <f>IFERROR(_xll.qlIndexFixing(IndexON,D3114,TRUE,_xll.ohTrigger(RecalcTrigger,TriggerON)),NA())</f>
        <v>1.7436693847986406E-2</v>
      </c>
      <c r="H3114" s="42">
        <f>_xll.qlCalendarAdvance(Calendar,$H3113,B3114,"f",FALSE)</f>
        <v>61240</v>
      </c>
      <c r="I3114" s="172">
        <f>_xll.qlInterestRateIndexValueDate(Index1M,$H3114)</f>
        <v>61240</v>
      </c>
      <c r="J3114" s="177">
        <f>IFERROR(_xll.qlIndexFixing(Index1M,$H3114,TRUE,_xll.ohTrigger(RecalcTrigger,Trigger1M)),NA())</f>
        <v>1.7849092366419371E-2</v>
      </c>
      <c r="K3114" s="44">
        <f>IFERROR(_xll.qlIndexFixing(Index3M,H3114,TRUE,_xll.ohTrigger(RecalcTrigger,Trigger3M)),NA())</f>
        <v>1.8163397512016736E-2</v>
      </c>
      <c r="L3114" s="44">
        <f>IFERROR(_xll.qlIndexFixing(Index6M,$H3114,TRUE,_xll.ohTrigger(RecalcTrigger,Trigger6M)),NA())</f>
        <v>1.8345744667502537E-2</v>
      </c>
      <c r="M3114" s="178">
        <f>IFERROR(_xll.qlIndexFixing(Index1Y,$H3114,TRUE,_xll.ohTrigger(RecalcTrigger,Trigger1Y)),NA())</f>
        <v>1.8604126195429234E-2</v>
      </c>
      <c r="N3114" s="177">
        <f>IFERROR(_xll.qlIndexFixing(ONIndex1M,I3114,TRUE,_xll.ohTrigger(RecalcTrigger,Trigger1M)),NA())</f>
        <v>1.7821886541541376E-2</v>
      </c>
      <c r="O3114" s="44">
        <f>IFERROR(_xll.qlIndexFixing(ONIndex3M,I3114,TRUE,_xll.ohTrigger(RecalcTrigger,Trigger3M)),NA())</f>
        <v>1.80837154880642E-2</v>
      </c>
      <c r="P3114" s="44">
        <f>IFERROR(_xll.qlIndexFixing(ONIndex6M,I3114,TRUE,_xll.ohTrigger(RecalcTrigger,Trigger6M)),NA())</f>
        <v>1.818254910341377E-2</v>
      </c>
      <c r="Q3114" s="178">
        <f>IFERROR(_xll.qlIndexFixing(ONIndex1Y,I3114,TRUE,_xll.ohTrigger(RecalcTrigger,Trigger1Y)),NA())</f>
        <v>1.8273713333363251E-2</v>
      </c>
    </row>
    <row r="3115" spans="2:17" x14ac:dyDescent="0.2">
      <c r="B3115" s="39" t="s">
        <v>42</v>
      </c>
      <c r="D3115" s="42">
        <f>_xll.qlCalendarAdvance(Calendar,$D3114,B3115,"f",FALSE)</f>
        <v>61247</v>
      </c>
      <c r="E3115" s="172">
        <f>_xll.qlInterestRateIndexValueDate(IndexON,D3115)</f>
        <v>61247</v>
      </c>
      <c r="F3115" s="188">
        <f>IFERROR(_xll.qlIndexFixing(IndexON,D3115,TRUE,_xll.ohTrigger(RecalcTrigger,TriggerON)),NA())</f>
        <v>1.7443060168852442E-2</v>
      </c>
      <c r="H3115" s="42">
        <f>_xll.qlCalendarAdvance(Calendar,$H3114,B3115,"f",FALSE)</f>
        <v>61247</v>
      </c>
      <c r="I3115" s="172">
        <f>_xll.qlInterestRateIndexValueDate(Index1M,$H3115)</f>
        <v>61247</v>
      </c>
      <c r="J3115" s="177">
        <f>IFERROR(_xll.qlIndexFixing(Index1M,$H3115,TRUE,_xll.ohTrigger(RecalcTrigger,Trigger1M)),NA())</f>
        <v>1.7856112569643333E-2</v>
      </c>
      <c r="K3115" s="44">
        <f>IFERROR(_xll.qlIndexFixing(Index3M,H3115,TRUE,_xll.ohTrigger(RecalcTrigger,Trigger3M)),NA())</f>
        <v>1.8169473311298631E-2</v>
      </c>
      <c r="L3115" s="44">
        <f>IFERROR(_xll.qlIndexFixing(Index6M,$H3115,TRUE,_xll.ohTrigger(RecalcTrigger,Trigger6M)),NA())</f>
        <v>1.835193574304653E-2</v>
      </c>
      <c r="M3115" s="178">
        <f>IFERROR(_xll.qlIndexFixing(Index1Y,$H3115,TRUE,_xll.ohTrigger(RecalcTrigger,Trigger1Y)),NA())</f>
        <v>1.8610215652797146E-2</v>
      </c>
      <c r="N3115" s="177">
        <f>IFERROR(_xll.qlIndexFixing(ONIndex1M,I3115,TRUE,_xll.ohTrigger(RecalcTrigger,Trigger1M)),NA())</f>
        <v>1.7828931440385665E-2</v>
      </c>
      <c r="O3115" s="44">
        <f>IFERROR(_xll.qlIndexFixing(ONIndex3M,I3115,TRUE,_xll.ohTrigger(RecalcTrigger,Trigger3M)),NA())</f>
        <v>1.8089857922793939E-2</v>
      </c>
      <c r="P3115" s="44">
        <f>IFERROR(_xll.qlIndexFixing(ONIndex6M,I3115,TRUE,_xll.ohTrigger(RecalcTrigger,Trigger6M)),NA())</f>
        <v>1.8188878596120395E-2</v>
      </c>
      <c r="Q3115" s="178">
        <f>IFERROR(_xll.qlIndexFixing(ONIndex1Y,I3115,TRUE,_xll.ohTrigger(RecalcTrigger,Trigger1Y)),NA())</f>
        <v>1.8280085923240152E-2</v>
      </c>
    </row>
    <row r="3116" spans="2:17" x14ac:dyDescent="0.2">
      <c r="B3116" s="39" t="s">
        <v>42</v>
      </c>
      <c r="D3116" s="42">
        <f>_xll.qlCalendarAdvance(Calendar,$D3115,B3116,"f",FALSE)</f>
        <v>61254</v>
      </c>
      <c r="E3116" s="172">
        <f>_xll.qlInterestRateIndexValueDate(IndexON,D3116)</f>
        <v>61254</v>
      </c>
      <c r="F3116" s="188">
        <f>IFERROR(_xll.qlIndexFixing(IndexON,D3116,TRUE,_xll.ohTrigger(RecalcTrigger,TriggerON)),NA())</f>
        <v>1.7449411378072099E-2</v>
      </c>
      <c r="H3116" s="42">
        <f>_xll.qlCalendarAdvance(Calendar,$H3115,B3116,"f",FALSE)</f>
        <v>61254</v>
      </c>
      <c r="I3116" s="172">
        <f>_xll.qlInterestRateIndexValueDate(Index1M,$H3116)</f>
        <v>61254</v>
      </c>
      <c r="J3116" s="177">
        <f>IFERROR(_xll.qlIndexFixing(Index1M,$H3116,TRUE,_xll.ohTrigger(RecalcTrigger,Trigger1M)),NA())</f>
        <v>1.7863116030793973E-2</v>
      </c>
      <c r="K3116" s="44">
        <f>IFERROR(_xll.qlIndexFixing(Index3M,H3116,TRUE,_xll.ohTrigger(RecalcTrigger,Trigger3M)),NA())</f>
        <v>1.8175534474185979E-2</v>
      </c>
      <c r="L3116" s="44">
        <f>IFERROR(_xll.qlIndexFixing(Index6M,$H3116,TRUE,_xll.ohTrigger(RecalcTrigger,Trigger6M)),NA())</f>
        <v>1.8358111676526411E-2</v>
      </c>
      <c r="M3116" s="178">
        <f>IFERROR(_xll.qlIndexFixing(Index1Y,$H3116,TRUE,_xll.ohTrigger(RecalcTrigger,Trigger1Y)),NA())</f>
        <v>1.8616289738539481E-2</v>
      </c>
      <c r="N3116" s="177">
        <f>IFERROR(_xll.qlIndexFixing(ONIndex1M,I3116,TRUE,_xll.ohTrigger(RecalcTrigger,Trigger1M)),NA())</f>
        <v>1.7835959616950836E-2</v>
      </c>
      <c r="O3116" s="44">
        <f>IFERROR(_xll.qlIndexFixing(ONIndex3M,I3116,TRUE,_xll.ohTrigger(RecalcTrigger,Trigger3M)),NA())</f>
        <v>1.8095985777297763E-2</v>
      </c>
      <c r="P3116" s="44">
        <f>IFERROR(_xll.qlIndexFixing(ONIndex6M,I3116,TRUE,_xll.ohTrigger(RecalcTrigger,Trigger6M)),NA())</f>
        <v>1.8195193064629578E-2</v>
      </c>
      <c r="Q3116" s="178">
        <f>IFERROR(_xll.qlIndexFixing(ONIndex1Y,I3116,TRUE,_xll.ohTrigger(RecalcTrigger,Trigger1Y)),NA())</f>
        <v>1.8286443386720252E-2</v>
      </c>
    </row>
    <row r="3117" spans="2:17" x14ac:dyDescent="0.2">
      <c r="B3117" s="39" t="s">
        <v>42</v>
      </c>
      <c r="D3117" s="42">
        <f>_xll.qlCalendarAdvance(Calendar,$D3116,B3117,"f",FALSE)</f>
        <v>61261</v>
      </c>
      <c r="E3117" s="172">
        <f>_xll.qlInterestRateIndexValueDate(IndexON,D3117)</f>
        <v>61261</v>
      </c>
      <c r="F3117" s="188">
        <f>IFERROR(_xll.qlIndexFixing(IndexON,D3117,TRUE,_xll.ohTrigger(RecalcTrigger,TriggerON)),NA())</f>
        <v>1.7455747475888517E-2</v>
      </c>
      <c r="H3117" s="42">
        <f>_xll.qlCalendarAdvance(Calendar,$H3116,B3117,"f",FALSE)</f>
        <v>61261</v>
      </c>
      <c r="I3117" s="172">
        <f>_xll.qlInterestRateIndexValueDate(Index1M,$H3117)</f>
        <v>61261</v>
      </c>
      <c r="J3117" s="177">
        <f>IFERROR(_xll.qlIndexFixing(Index1M,$H3117,TRUE,_xll.ohTrigger(RecalcTrigger,Trigger1M)),NA())</f>
        <v>1.7870102749852384E-2</v>
      </c>
      <c r="K3117" s="44">
        <f>IFERROR(_xll.qlIndexFixing(Index3M,H3117,TRUE,_xll.ohTrigger(RecalcTrigger,Trigger3M)),NA())</f>
        <v>1.8181581000615538E-2</v>
      </c>
      <c r="L3117" s="44">
        <f>IFERROR(_xll.qlIndexFixing(Index6M,$H3117,TRUE,_xll.ohTrigger(RecalcTrigger,Trigger6M)),NA())</f>
        <v>1.8364272467803238E-2</v>
      </c>
      <c r="M3117" s="178">
        <f>IFERROR(_xll.qlIndexFixing(Index1Y,$H3117,TRUE,_xll.ohTrigger(RecalcTrigger,Trigger1Y)),NA())</f>
        <v>1.862234845238122E-2</v>
      </c>
      <c r="N3117" s="177">
        <f>IFERROR(_xll.qlIndexFixing(ONIndex1M,I3117,TRUE,_xll.ohTrigger(RecalcTrigger,Trigger1M)),NA())</f>
        <v>1.7842971071317937E-2</v>
      </c>
      <c r="O3117" s="44">
        <f>IFERROR(_xll.qlIndexFixing(ONIndex3M,I3117,TRUE,_xll.ohTrigger(RecalcTrigger,Trigger3M)),NA())</f>
        <v>1.810209905181881E-2</v>
      </c>
      <c r="P3117" s="44">
        <f>IFERROR(_xll.qlIndexFixing(ONIndex6M,I3117,TRUE,_xll.ohTrigger(RecalcTrigger,Trigger6M)),NA())</f>
        <v>1.8201492509022366E-2</v>
      </c>
      <c r="Q3117" s="178">
        <f>IFERROR(_xll.qlIndexFixing(ONIndex1Y,I3117,TRUE,_xll.ohTrigger(RecalcTrigger,Trigger1Y)),NA())</f>
        <v>1.8292785723965643E-2</v>
      </c>
    </row>
    <row r="3118" spans="2:17" x14ac:dyDescent="0.2">
      <c r="B3118" s="39" t="s">
        <v>42</v>
      </c>
      <c r="D3118" s="42">
        <f>_xll.qlCalendarAdvance(Calendar,$D3117,B3118,"f",FALSE)</f>
        <v>61268</v>
      </c>
      <c r="E3118" s="172">
        <f>_xll.qlInterestRateIndexValueDate(IndexON,D3118)</f>
        <v>61268</v>
      </c>
      <c r="F3118" s="188">
        <f>IFERROR(_xll.qlIndexFixing(IndexON,D3118,TRUE,_xll.ohTrigger(RecalcTrigger,TriggerON)),NA())</f>
        <v>1.7462068462220648E-2</v>
      </c>
      <c r="H3118" s="42">
        <f>_xll.qlCalendarAdvance(Calendar,$H3117,B3118,"f",FALSE)</f>
        <v>61268</v>
      </c>
      <c r="I3118" s="172">
        <f>_xll.qlInterestRateIndexValueDate(Index1M,$H3118)</f>
        <v>61268</v>
      </c>
      <c r="J3118" s="177">
        <f>IFERROR(_xll.qlIndexFixing(Index1M,$H3118,TRUE,_xll.ohTrigger(RecalcTrigger,Trigger1M)),NA())</f>
        <v>1.7877072726788845E-2</v>
      </c>
      <c r="K3118" s="44">
        <f>IFERROR(_xll.qlIndexFixing(Index3M,H3118,TRUE,_xll.ohTrigger(RecalcTrigger,Trigger3M)),NA())</f>
        <v>1.8187612890521409E-2</v>
      </c>
      <c r="L3118" s="44">
        <f>IFERROR(_xll.qlIndexFixing(Index6M,$H3118,TRUE,_xll.ohTrigger(RecalcTrigger,Trigger6M)),NA())</f>
        <v>1.8370418116738969E-2</v>
      </c>
      <c r="M3118" s="178">
        <f>IFERROR(_xll.qlIndexFixing(Index1Y,$H3118,TRUE,_xll.ohTrigger(RecalcTrigger,Trigger1Y)),NA())</f>
        <v>1.8628391794045334E-2</v>
      </c>
      <c r="N3118" s="177">
        <f>IFERROR(_xll.qlIndexFixing(ONIndex1M,I3118,TRUE,_xll.ohTrigger(RecalcTrigger,Trigger1M)),NA())</f>
        <v>1.7849965803486967E-2</v>
      </c>
      <c r="O3118" s="44">
        <f>IFERROR(_xll.qlIndexFixing(ONIndex3M,I3118,TRUE,_xll.ohTrigger(RecalcTrigger,Trigger3M)),NA())</f>
        <v>1.8108197746194987E-2</v>
      </c>
      <c r="P3118" s="44">
        <f>IFERROR(_xll.qlIndexFixing(ONIndex6M,I3118,TRUE,_xll.ohTrigger(RecalcTrigger,Trigger6M)),NA())</f>
        <v>1.8207776929379804E-2</v>
      </c>
      <c r="Q3118" s="178">
        <f>IFERROR(_xll.qlIndexFixing(ONIndex1Y,I3118,TRUE,_xll.ohTrigger(RecalcTrigger,Trigger1Y)),NA())</f>
        <v>1.829911293465214E-2</v>
      </c>
    </row>
    <row r="3119" spans="2:17" x14ac:dyDescent="0.2">
      <c r="B3119" s="39" t="s">
        <v>42</v>
      </c>
      <c r="D3119" s="42">
        <f>_xll.qlCalendarAdvance(Calendar,$D3118,B3119,"f",FALSE)</f>
        <v>61275</v>
      </c>
      <c r="E3119" s="172">
        <f>_xll.qlInterestRateIndexValueDate(IndexON,D3119)</f>
        <v>61275</v>
      </c>
      <c r="F3119" s="188">
        <f>IFERROR(_xll.qlIndexFixing(IndexON,D3119,TRUE,_xll.ohTrigger(RecalcTrigger,TriggerON)),NA())</f>
        <v>1.7468374336987447E-2</v>
      </c>
      <c r="H3119" s="42">
        <f>_xll.qlCalendarAdvance(Calendar,$H3118,B3119,"f",FALSE)</f>
        <v>61275</v>
      </c>
      <c r="I3119" s="172">
        <f>_xll.qlInterestRateIndexValueDate(Index1M,$H3119)</f>
        <v>61275</v>
      </c>
      <c r="J3119" s="177">
        <f>IFERROR(_xll.qlIndexFixing(Index1M,$H3119,TRUE,_xll.ohTrigger(RecalcTrigger,Trigger1M)),NA())</f>
        <v>1.7886825114185347E-2</v>
      </c>
      <c r="K3119" s="44">
        <f>IFERROR(_xll.qlIndexFixing(Index3M,H3119,TRUE,_xll.ohTrigger(RecalcTrigger,Trigger3M)),NA())</f>
        <v>1.8194509889098431E-2</v>
      </c>
      <c r="L3119" s="44">
        <f>IFERROR(_xll.qlIndexFixing(Index6M,$H3119,TRUE,_xll.ohTrigger(RecalcTrigger,Trigger6M)),NA())</f>
        <v>1.8377442453701674E-2</v>
      </c>
      <c r="M3119" s="178">
        <f>IFERROR(_xll.qlIndexFixing(Index1Y,$H3119,TRUE,_xll.ohTrigger(RecalcTrigger,Trigger1Y)),NA())</f>
        <v>1.8634419763258133E-2</v>
      </c>
      <c r="N3119" s="177">
        <f>IFERROR(_xll.qlIndexFixing(ONIndex1M,I3119,TRUE,_xll.ohTrigger(RecalcTrigger,Trigger1M)),NA())</f>
        <v>1.785694381337688E-2</v>
      </c>
      <c r="O3119" s="44">
        <f>IFERROR(_xll.qlIndexFixing(ONIndex3M,I3119,TRUE,_xll.ohTrigger(RecalcTrigger,Trigger3M)),NA())</f>
        <v>1.8114281860426296E-2</v>
      </c>
      <c r="P3119" s="44">
        <f>IFERROR(_xll.qlIndexFixing(ONIndex6M,I3119,TRUE,_xll.ohTrigger(RecalcTrigger,Trigger6M)),NA())</f>
        <v>1.8214046325539801E-2</v>
      </c>
      <c r="Q3119" s="178">
        <f>IFERROR(_xll.qlIndexFixing(ONIndex1Y,I3119,TRUE,_xll.ohTrigger(RecalcTrigger,Trigger1Y)),NA())</f>
        <v>1.8305425018860788E-2</v>
      </c>
    </row>
    <row r="3120" spans="2:17" x14ac:dyDescent="0.2">
      <c r="B3120" s="39" t="s">
        <v>42</v>
      </c>
      <c r="D3120" s="42">
        <f>_xll.qlCalendarAdvance(Calendar,$D3119,B3120,"f",FALSE)</f>
        <v>61282</v>
      </c>
      <c r="E3120" s="172">
        <f>_xll.qlInterestRateIndexValueDate(IndexON,D3120)</f>
        <v>61282</v>
      </c>
      <c r="F3120" s="188">
        <f>IFERROR(_xll.qlIndexFixing(IndexON,D3120,TRUE,_xll.ohTrigger(RecalcTrigger,TriggerON)),NA())</f>
        <v>1.7474665100107867E-2</v>
      </c>
      <c r="H3120" s="42">
        <f>_xll.qlCalendarAdvance(Calendar,$H3119,B3120,"f",FALSE)</f>
        <v>61282</v>
      </c>
      <c r="I3120" s="172">
        <f>_xll.qlInterestRateIndexValueDate(Index1M,$H3120)</f>
        <v>61282</v>
      </c>
      <c r="J3120" s="177">
        <f>IFERROR(_xll.qlIndexFixing(Index1M,$H3120,TRUE,_xll.ohTrigger(RecalcTrigger,Trigger1M)),NA())</f>
        <v>1.7893759037855467E-2</v>
      </c>
      <c r="K3120" s="44">
        <f>IFERROR(_xll.qlIndexFixing(Index3M,H3120,TRUE,_xll.ohTrigger(RecalcTrigger,Trigger3M)),NA())</f>
        <v>1.8200511758814035E-2</v>
      </c>
      <c r="L3120" s="44">
        <f>IFERROR(_xll.qlIndexFixing(Index6M,$H3120,TRUE,_xll.ohTrigger(RecalcTrigger,Trigger6M)),NA())</f>
        <v>1.8383557042403222E-2</v>
      </c>
      <c r="M3120" s="178">
        <f>IFERROR(_xll.qlIndexFixing(Index1Y,$H3120,TRUE,_xll.ohTrigger(RecalcTrigger,Trigger1Y)),NA())</f>
        <v>1.8640432359745031E-2</v>
      </c>
      <c r="N3120" s="177">
        <f>IFERROR(_xll.qlIndexFixing(ONIndex1M,I3120,TRUE,_xll.ohTrigger(RecalcTrigger,Trigger1M)),NA())</f>
        <v>1.7863905100987676E-2</v>
      </c>
      <c r="O3120" s="44">
        <f>IFERROR(_xll.qlIndexFixing(ONIndex3M,I3120,TRUE,_xll.ohTrigger(RecalcTrigger,Trigger3M)),NA())</f>
        <v>1.8120351394512735E-2</v>
      </c>
      <c r="P3120" s="44">
        <f>IFERROR(_xll.qlIndexFixing(ONIndex6M,I3120,TRUE,_xll.ohTrigger(RecalcTrigger,Trigger6M)),NA())</f>
        <v>1.8220300697502356E-2</v>
      </c>
      <c r="Q3120" s="178">
        <f>IFERROR(_xll.qlIndexFixing(ONIndex1Y,I3120,TRUE,_xll.ohTrigger(RecalcTrigger,Trigger1Y)),NA())</f>
        <v>1.8311721976753681E-2</v>
      </c>
    </row>
    <row r="3121" spans="2:17" x14ac:dyDescent="0.2">
      <c r="B3121" s="39" t="s">
        <v>42</v>
      </c>
      <c r="D3121" s="42">
        <f>_xll.qlCalendarAdvance(Calendar,$D3120,B3121,"f",FALSE)</f>
        <v>61289</v>
      </c>
      <c r="E3121" s="172">
        <f>_xll.qlInterestRateIndexValueDate(IndexON,D3121)</f>
        <v>61289</v>
      </c>
      <c r="F3121" s="188">
        <f>IFERROR(_xll.qlIndexFixing(IndexON,D3121,TRUE,_xll.ohTrigger(RecalcTrigger,TriggerON)),NA())</f>
        <v>1.7480940751825047E-2</v>
      </c>
      <c r="H3121" s="42">
        <f>_xll.qlCalendarAdvance(Calendar,$H3120,B3121,"f",FALSE)</f>
        <v>61289</v>
      </c>
      <c r="I3121" s="172">
        <f>_xll.qlInterestRateIndexValueDate(Index1M,$H3121)</f>
        <v>61289</v>
      </c>
      <c r="J3121" s="177">
        <f>IFERROR(_xll.qlIndexFixing(Index1M,$H3121,TRUE,_xll.ohTrigger(RecalcTrigger,Trigger1M)),NA())</f>
        <v>1.790067621724609E-2</v>
      </c>
      <c r="K3121" s="44">
        <f>IFERROR(_xll.qlIndexFixing(Index3M,H3121,TRUE,_xll.ohTrigger(RecalcTrigger,Trigger3M)),NA())</f>
        <v>1.8206498991173145E-2</v>
      </c>
      <c r="L3121" s="44">
        <f>IFERROR(_xll.qlIndexFixing(Index6M,$H3121,TRUE,_xll.ohTrigger(RecalcTrigger,Trigger6M)),NA())</f>
        <v>1.8389656487683377E-2</v>
      </c>
      <c r="M3121" s="178">
        <f>IFERROR(_xll.qlIndexFixing(Index1Y,$H3121,TRUE,_xll.ohTrigger(RecalcTrigger,Trigger1Y)),NA())</f>
        <v>1.8646429583232552E-2</v>
      </c>
      <c r="N3121" s="177">
        <f>IFERROR(_xll.qlIndexFixing(ONIndex1M,I3121,TRUE,_xll.ohTrigger(RecalcTrigger,Trigger1M)),NA())</f>
        <v>1.7870849666481448E-2</v>
      </c>
      <c r="O3121" s="44">
        <f>IFERROR(_xll.qlIndexFixing(ONIndex3M,I3121,TRUE,_xll.ohTrigger(RecalcTrigger,Trigger3M)),NA())</f>
        <v>1.8126406348616397E-2</v>
      </c>
      <c r="P3121" s="44">
        <f>IFERROR(_xll.qlIndexFixing(ONIndex6M,I3121,TRUE,_xll.ohTrigger(RecalcTrigger,Trigger6M)),NA())</f>
        <v>1.8226540045510609E-2</v>
      </c>
      <c r="Q3121" s="178">
        <f>IFERROR(_xll.qlIndexFixing(ONIndex1Y,I3121,TRUE,_xll.ohTrigger(RecalcTrigger,Trigger1Y)),NA())</f>
        <v>1.8318003808168726E-2</v>
      </c>
    </row>
    <row r="3122" spans="2:17" x14ac:dyDescent="0.2">
      <c r="B3122" s="39" t="s">
        <v>42</v>
      </c>
      <c r="D3122" s="42">
        <f>_xll.qlCalendarAdvance(Calendar,$D3121,B3122,"f",FALSE)</f>
        <v>61296</v>
      </c>
      <c r="E3122" s="172">
        <f>_xll.qlInterestRateIndexValueDate(IndexON,D3122)</f>
        <v>61296</v>
      </c>
      <c r="F3122" s="188">
        <f>IFERROR(_xll.qlIndexFixing(IndexON,D3122,TRUE,_xll.ohTrigger(RecalcTrigger,TriggerON)),NA())</f>
        <v>1.7487201291895849E-2</v>
      </c>
      <c r="H3122" s="42">
        <f>_xll.qlCalendarAdvance(Calendar,$H3121,B3122,"f",FALSE)</f>
        <v>61296</v>
      </c>
      <c r="I3122" s="172">
        <f>_xll.qlInterestRateIndexValueDate(Index1M,$H3122)</f>
        <v>61296</v>
      </c>
      <c r="J3122" s="177">
        <f>IFERROR(_xll.qlIndexFixing(Index1M,$H3122,TRUE,_xll.ohTrigger(RecalcTrigger,Trigger1M)),NA())</f>
        <v>1.7907576652320376E-2</v>
      </c>
      <c r="K3122" s="44">
        <f>IFERROR(_xll.qlIndexFixing(Index3M,H3122,TRUE,_xll.ohTrigger(RecalcTrigger,Trigger3M)),NA())</f>
        <v>1.8212471586110571E-2</v>
      </c>
      <c r="L3122" s="44">
        <f>IFERROR(_xll.qlIndexFixing(Index6M,$H3122,TRUE,_xll.ohTrigger(RecalcTrigger,Trigger6M)),NA())</f>
        <v>1.8395740789403078E-2</v>
      </c>
      <c r="M3122" s="178">
        <f>IFERROR(_xll.qlIndexFixing(Index1Y,$H3122,TRUE,_xll.ohTrigger(RecalcTrigger,Trigger1Y)),NA())</f>
        <v>1.8652411433448552E-2</v>
      </c>
      <c r="N3122" s="177">
        <f>IFERROR(_xll.qlIndexFixing(ONIndex1M,I3122,TRUE,_xll.ohTrigger(RecalcTrigger,Trigger1M)),NA())</f>
        <v>1.7877777509615056E-2</v>
      </c>
      <c r="O3122" s="44">
        <f>IFERROR(_xll.qlIndexFixing(ONIndex3M,I3122,TRUE,_xll.ohTrigger(RecalcTrigger,Trigger3M)),NA())</f>
        <v>1.8132446722575191E-2</v>
      </c>
      <c r="P3122" s="44">
        <f>IFERROR(_xll.qlIndexFixing(ONIndex6M,I3122,TRUE,_xll.ohTrigger(RecalcTrigger,Trigger6M)),NA())</f>
        <v>1.8232764369321419E-2</v>
      </c>
      <c r="Q3122" s="178">
        <f>IFERROR(_xll.qlIndexFixing(ONIndex1Y,I3122,TRUE,_xll.ohTrigger(RecalcTrigger,Trigger1Y)),NA())</f>
        <v>1.8324270513268015E-2</v>
      </c>
    </row>
    <row r="3123" spans="2:17" x14ac:dyDescent="0.2">
      <c r="B3123" s="39" t="s">
        <v>42</v>
      </c>
      <c r="D3123" s="42">
        <f>_xll.qlCalendarAdvance(Calendar,$D3122,B3123,"f",FALSE)</f>
        <v>61303</v>
      </c>
      <c r="E3123" s="172">
        <f>_xll.qlInterestRateIndexValueDate(IndexON,D3123)</f>
        <v>61303</v>
      </c>
      <c r="F3123" s="188">
        <f>IFERROR(_xll.qlIndexFixing(IndexON,D3123,TRUE,_xll.ohTrigger(RecalcTrigger,TriggerON)),NA())</f>
        <v>1.749344672056341E-2</v>
      </c>
      <c r="H3123" s="42">
        <f>_xll.qlCalendarAdvance(Calendar,$H3122,B3123,"f",FALSE)</f>
        <v>61303</v>
      </c>
      <c r="I3123" s="172">
        <f>_xll.qlInterestRateIndexValueDate(Index1M,$H3123)</f>
        <v>61303</v>
      </c>
      <c r="J3123" s="177">
        <f>IFERROR(_xll.qlIndexFixing(Index1M,$H3123,TRUE,_xll.ohTrigger(RecalcTrigger,Trigger1M)),NA())</f>
        <v>1.7911671478588336E-2</v>
      </c>
      <c r="K3123" s="44">
        <f>IFERROR(_xll.qlIndexFixing(Index3M,H3123,TRUE,_xll.ohTrigger(RecalcTrigger,Trigger3M)),NA())</f>
        <v>1.821842954356024E-2</v>
      </c>
      <c r="L3123" s="44">
        <f>IFERROR(_xll.qlIndexFixing(Index6M,$H3123,TRUE,_xll.ohTrigger(RecalcTrigger,Trigger6M)),NA())</f>
        <v>1.8400919221476644E-2</v>
      </c>
      <c r="M3123" s="178">
        <f>IFERROR(_xll.qlIndexFixing(Index1Y,$H3123,TRUE,_xll.ohTrigger(RecalcTrigger,Trigger1Y)),NA())</f>
        <v>1.86583779101211E-2</v>
      </c>
      <c r="N3123" s="177">
        <f>IFERROR(_xll.qlIndexFixing(ONIndex1M,I3123,TRUE,_xll.ohTrigger(RecalcTrigger,Trigger1M)),NA())</f>
        <v>1.7884688630469547E-2</v>
      </c>
      <c r="O3123" s="44">
        <f>IFERROR(_xll.qlIndexFixing(ONIndex3M,I3123,TRUE,_xll.ohTrigger(RecalcTrigger,Trigger3M)),NA())</f>
        <v>1.8138472516389115E-2</v>
      </c>
      <c r="P3123" s="44">
        <f>IFERROR(_xll.qlIndexFixing(ONIndex6M,I3123,TRUE,_xll.ohTrigger(RecalcTrigger,Trigger6M)),NA())</f>
        <v>1.8238973669096881E-2</v>
      </c>
      <c r="Q3123" s="178">
        <f>IFERROR(_xll.qlIndexFixing(ONIndex1Y,I3123,TRUE,_xll.ohTrigger(RecalcTrigger,Trigger1Y)),NA())</f>
        <v>1.8330522091889456E-2</v>
      </c>
    </row>
    <row r="3124" spans="2:17" x14ac:dyDescent="0.2">
      <c r="B3124" s="39" t="s">
        <v>42</v>
      </c>
      <c r="D3124" s="42">
        <f>_xll.qlCalendarAdvance(Calendar,$D3123,B3124,"f",FALSE)</f>
        <v>61310</v>
      </c>
      <c r="E3124" s="172">
        <f>_xll.qlInterestRateIndexValueDate(IndexON,D3124)</f>
        <v>61310</v>
      </c>
      <c r="F3124" s="188">
        <f>IFERROR(_xll.qlIndexFixing(IndexON,D3124,TRUE,_xll.ohTrigger(RecalcTrigger,TriggerON)),NA())</f>
        <v>1.7499677037422501E-2</v>
      </c>
      <c r="H3124" s="42">
        <f>_xll.qlCalendarAdvance(Calendar,$H3123,B3124,"f",FALSE)</f>
        <v>61310</v>
      </c>
      <c r="I3124" s="172">
        <f>_xll.qlInterestRateIndexValueDate(Index1M,$H3124)</f>
        <v>61310</v>
      </c>
      <c r="J3124" s="177">
        <f>IFERROR(_xll.qlIndexFixing(Index1M,$H3124,TRUE,_xll.ohTrigger(RecalcTrigger,Trigger1M)),NA())</f>
        <v>1.7918541002171755E-2</v>
      </c>
      <c r="K3124" s="44">
        <f>IFERROR(_xll.qlIndexFixing(Index3M,H3124,TRUE,_xll.ohTrigger(RecalcTrigger,Trigger3M)),NA())</f>
        <v>1.8224372863454321E-2</v>
      </c>
      <c r="L3124" s="44">
        <f>IFERROR(_xll.qlIndexFixing(Index6M,$H3124,TRUE,_xll.ohTrigger(RecalcTrigger,Trigger6M)),NA())</f>
        <v>1.8406974013476168E-2</v>
      </c>
      <c r="M3124" s="178">
        <f>IFERROR(_xll.qlIndexFixing(Index1Y,$H3124,TRUE,_xll.ohTrigger(RecalcTrigger,Trigger1Y)),NA())</f>
        <v>1.8664329012977831E-2</v>
      </c>
      <c r="N3124" s="177">
        <f>IFERROR(_xll.qlIndexFixing(ONIndex1M,I3124,TRUE,_xll.ohTrigger(RecalcTrigger,Trigger1M)),NA())</f>
        <v>1.7891583029125968E-2</v>
      </c>
      <c r="O3124" s="44">
        <f>IFERROR(_xll.qlIndexFixing(ONIndex3M,I3124,TRUE,_xll.ohTrigger(RecalcTrigger,Trigger3M)),NA())</f>
        <v>1.814448373005817E-2</v>
      </c>
      <c r="P3124" s="44">
        <f>IFERROR(_xll.qlIndexFixing(ONIndex6M,I3124,TRUE,_xll.ohTrigger(RecalcTrigger,Trigger6M)),NA())</f>
        <v>1.8245167944512808E-2</v>
      </c>
      <c r="Q3124" s="178">
        <f>IFERROR(_xll.qlIndexFixing(ONIndex1Y,I3124,TRUE,_xll.ohTrigger(RecalcTrigger,Trigger1Y)),NA())</f>
        <v>1.8336758544033049E-2</v>
      </c>
    </row>
    <row r="3125" spans="2:17" x14ac:dyDescent="0.2">
      <c r="B3125" s="39" t="s">
        <v>42</v>
      </c>
      <c r="D3125" s="42">
        <f>_xll.qlCalendarAdvance(Calendar,$D3124,B3125,"f",FALSE)</f>
        <v>61317</v>
      </c>
      <c r="E3125" s="172">
        <f>_xll.qlInterestRateIndexValueDate(IndexON,D3125)</f>
        <v>61317</v>
      </c>
      <c r="F3125" s="188">
        <f>IFERROR(_xll.qlIndexFixing(IndexON,D3125,TRUE,_xll.ohTrigger(RecalcTrigger,TriggerON)),NA())</f>
        <v>1.7505892243040444E-2</v>
      </c>
      <c r="H3125" s="42">
        <f>_xll.qlCalendarAdvance(Calendar,$H3124,B3125,"f",FALSE)</f>
        <v>61317</v>
      </c>
      <c r="I3125" s="172">
        <f>_xll.qlInterestRateIndexValueDate(Index1M,$H3125)</f>
        <v>61317</v>
      </c>
      <c r="J3125" s="177">
        <f>IFERROR(_xll.qlIndexFixing(Index1M,$H3125,TRUE,_xll.ohTrigger(RecalcTrigger,Trigger1M)),NA())</f>
        <v>1.7925393783433313E-2</v>
      </c>
      <c r="K3125" s="44">
        <f>IFERROR(_xll.qlIndexFixing(Index3M,H3125,TRUE,_xll.ohTrigger(RecalcTrigger,Trigger3M)),NA())</f>
        <v>1.8230301545730267E-2</v>
      </c>
      <c r="L3125" s="44">
        <f>IFERROR(_xll.qlIndexFixing(Index6M,$H3125,TRUE,_xll.ohTrigger(RecalcTrigger,Trigger6M)),NA())</f>
        <v>1.8413013662175841E-2</v>
      </c>
      <c r="M3125" s="178">
        <f>IFERROR(_xll.qlIndexFixing(Index1Y,$H3125,TRUE,_xll.ohTrigger(RecalcTrigger,Trigger1Y)),NA())</f>
        <v>1.8670264741749699E-2</v>
      </c>
      <c r="N3125" s="177">
        <f>IFERROR(_xll.qlIndexFixing(ONIndex1M,I3125,TRUE,_xll.ohTrigger(RecalcTrigger,Trigger1M)),NA())</f>
        <v>1.7898460705584318E-2</v>
      </c>
      <c r="O3125" s="44">
        <f>IFERROR(_xll.qlIndexFixing(ONIndex3M,I3125,TRUE,_xll.ohTrigger(RecalcTrigger,Trigger3M)),NA())</f>
        <v>1.8150480363663402E-2</v>
      </c>
      <c r="P3125" s="44">
        <f>IFERROR(_xll.qlIndexFixing(ONIndex6M,I3125,TRUE,_xll.ohTrigger(RecalcTrigger,Trigger6M)),NA())</f>
        <v>1.8251347195974432E-2</v>
      </c>
      <c r="Q3125" s="178">
        <f>IFERROR(_xll.qlIndexFixing(ONIndex1Y,I3125,TRUE,_xll.ohTrigger(RecalcTrigger,Trigger1Y)),NA())</f>
        <v>1.8342979869779841E-2</v>
      </c>
    </row>
    <row r="3126" spans="2:17" x14ac:dyDescent="0.2">
      <c r="B3126" s="39" t="s">
        <v>42</v>
      </c>
      <c r="D3126" s="42">
        <f>_xll.qlCalendarAdvance(Calendar,$D3125,B3126,"f",FALSE)</f>
        <v>61324</v>
      </c>
      <c r="E3126" s="172">
        <f>_xll.qlInterestRateIndexValueDate(IndexON,D3126)</f>
        <v>61324</v>
      </c>
      <c r="F3126" s="188">
        <f>IFERROR(_xll.qlIndexFixing(IndexON,D3126,TRUE,_xll.ohTrigger(RecalcTrigger,TriggerON)),NA())</f>
        <v>1.7512092336930962E-2</v>
      </c>
      <c r="H3126" s="42">
        <f>_xll.qlCalendarAdvance(Calendar,$H3125,B3126,"f",FALSE)</f>
        <v>61324</v>
      </c>
      <c r="I3126" s="172">
        <f>_xll.qlInterestRateIndexValueDate(Index1M,$H3126)</f>
        <v>61324</v>
      </c>
      <c r="J3126" s="177">
        <f>IFERROR(_xll.qlIndexFixing(Index1M,$H3126,TRUE,_xll.ohTrigger(RecalcTrigger,Trigger1M)),NA())</f>
        <v>1.7932229822340589E-2</v>
      </c>
      <c r="K3126" s="44">
        <f>IFERROR(_xll.qlIndexFixing(Index3M,H3126,TRUE,_xll.ohTrigger(RecalcTrigger,Trigger3M)),NA())</f>
        <v>1.8236215590322007E-2</v>
      </c>
      <c r="L3126" s="44">
        <f>IFERROR(_xll.qlIndexFixing(Index6M,$H3126,TRUE,_xll.ohTrigger(RecalcTrigger,Trigger6M)),NA())</f>
        <v>1.8419038167438954E-2</v>
      </c>
      <c r="M3126" s="178">
        <f>IFERROR(_xll.qlIndexFixing(Index1Y,$H3126,TRUE,_xll.ohTrigger(RecalcTrigger,Trigger1Y)),NA())</f>
        <v>1.8676185096165438E-2</v>
      </c>
      <c r="N3126" s="177">
        <f>IFERROR(_xll.qlIndexFixing(ONIndex1M,I3126,TRUE,_xll.ohTrigger(RecalcTrigger,Trigger1M)),NA())</f>
        <v>1.7905321659601459E-2</v>
      </c>
      <c r="O3126" s="44">
        <f>IFERROR(_xll.qlIndexFixing(ONIndex3M,I3126,TRUE,_xll.ohTrigger(RecalcTrigger,Trigger3M)),NA())</f>
        <v>1.8156462417123764E-2</v>
      </c>
      <c r="P3126" s="44">
        <f>IFERROR(_xll.qlIndexFixing(ONIndex6M,I3126,TRUE,_xll.ohTrigger(RecalcTrigger,Trigger6M)),NA())</f>
        <v>1.8257511423319661E-2</v>
      </c>
      <c r="Q3126" s="178">
        <f>IFERROR(_xll.qlIndexFixing(ONIndex1Y,I3126,TRUE,_xll.ohTrigger(RecalcTrigger,Trigger1Y)),NA())</f>
        <v>1.834918606912983E-2</v>
      </c>
    </row>
    <row r="3127" spans="2:17" x14ac:dyDescent="0.2">
      <c r="B3127" s="39" t="s">
        <v>42</v>
      </c>
      <c r="D3127" s="42">
        <f>_xll.qlCalendarAdvance(Calendar,$D3126,B3127,"f",FALSE)</f>
        <v>61331</v>
      </c>
      <c r="E3127" s="172">
        <f>_xll.qlInterestRateIndexValueDate(IndexON,D3127)</f>
        <v>61331</v>
      </c>
      <c r="F3127" s="188">
        <f>IFERROR(_xll.qlIndexFixing(IndexON,D3127,TRUE,_xll.ohTrigger(RecalcTrigger,TriggerON)),NA())</f>
        <v>1.7518277319256148E-2</v>
      </c>
      <c r="H3127" s="42">
        <f>_xll.qlCalendarAdvance(Calendar,$H3126,B3127,"f",FALSE)</f>
        <v>61331</v>
      </c>
      <c r="I3127" s="172">
        <f>_xll.qlInterestRateIndexValueDate(Index1M,$H3127)</f>
        <v>61331</v>
      </c>
      <c r="J3127" s="177">
        <f>IFERROR(_xll.qlIndexFixing(Index1M,$H3127,TRUE,_xll.ohTrigger(RecalcTrigger,Trigger1M)),NA())</f>
        <v>1.7939049118866568E-2</v>
      </c>
      <c r="K3127" s="44">
        <f>IFERROR(_xll.qlIndexFixing(Index3M,H3127,TRUE,_xll.ohTrigger(RecalcTrigger,Trigger3M)),NA())</f>
        <v>1.8241241245255994E-2</v>
      </c>
      <c r="L3127" s="44">
        <f>IFERROR(_xll.qlIndexFixing(Index6M,$H3127,TRUE,_xll.ohTrigger(RecalcTrigger,Trigger6M)),NA())</f>
        <v>1.842593513980283E-2</v>
      </c>
      <c r="M3127" s="178">
        <f>IFERROR(_xll.qlIndexFixing(Index1Y,$H3127,TRUE,_xll.ohTrigger(RecalcTrigger,Trigger1Y)),NA())</f>
        <v>1.868209007595667E-2</v>
      </c>
      <c r="N3127" s="177">
        <f>IFERROR(_xll.qlIndexFixing(ONIndex1M,I3127,TRUE,_xll.ohTrigger(RecalcTrigger,Trigger1M)),NA())</f>
        <v>1.7912165891501575E-2</v>
      </c>
      <c r="O3127" s="44">
        <f>IFERROR(_xll.qlIndexFixing(ONIndex3M,I3127,TRUE,_xll.ohTrigger(RecalcTrigger,Trigger3M)),NA())</f>
        <v>1.8162429890358212E-2</v>
      </c>
      <c r="P3127" s="44">
        <f>IFERROR(_xll.qlIndexFixing(ONIndex6M,I3127,TRUE,_xll.ohTrigger(RecalcTrigger,Trigger6M)),NA())</f>
        <v>1.8263660626467448E-2</v>
      </c>
      <c r="Q3127" s="178">
        <f>IFERROR(_xll.qlIndexFixing(ONIndex1Y,I3127,TRUE,_xll.ohTrigger(RecalcTrigger,Trigger1Y)),NA())</f>
        <v>1.8355377142001972E-2</v>
      </c>
    </row>
    <row r="3128" spans="2:17" x14ac:dyDescent="0.2">
      <c r="B3128" s="39" t="s">
        <v>42</v>
      </c>
      <c r="D3128" s="42">
        <f>_xll.qlCalendarAdvance(Calendar,$D3127,B3128,"f",FALSE)</f>
        <v>61338</v>
      </c>
      <c r="E3128" s="172">
        <f>_xll.qlInterestRateIndexValueDate(IndexON,D3128)</f>
        <v>61338</v>
      </c>
      <c r="F3128" s="188">
        <f>IFERROR(_xll.qlIndexFixing(IndexON,D3128,TRUE,_xll.ohTrigger(RecalcTrigger,TriggerON)),NA())</f>
        <v>1.7524447190178094E-2</v>
      </c>
      <c r="H3128" s="42">
        <f>_xll.qlCalendarAdvance(Calendar,$H3127,B3128,"f",FALSE)</f>
        <v>61338</v>
      </c>
      <c r="I3128" s="172">
        <f>_xll.qlInterestRateIndexValueDate(Index1M,$H3128)</f>
        <v>61338</v>
      </c>
      <c r="J3128" s="177">
        <f>IFERROR(_xll.qlIndexFixing(Index1M,$H3128,TRUE,_xll.ohTrigger(RecalcTrigger,Trigger1M)),NA())</f>
        <v>1.7948627630398919E-2</v>
      </c>
      <c r="K3128" s="44">
        <f>IFERROR(_xll.qlIndexFixing(Index3M,H3128,TRUE,_xll.ohTrigger(RecalcTrigger,Trigger3M)),NA())</f>
        <v>1.8247126766322411E-2</v>
      </c>
      <c r="L3128" s="44">
        <f>IFERROR(_xll.qlIndexFixing(Index6M,$H3128,TRUE,_xll.ohTrigger(RecalcTrigger,Trigger6M)),NA())</f>
        <v>1.8431928577288634E-2</v>
      </c>
      <c r="M3128" s="178">
        <f>IFERROR(_xll.qlIndexFixing(Index1Y,$H3128,TRUE,_xll.ohTrigger(RecalcTrigger,Trigger1Y)),NA())</f>
        <v>1.8687979680854564E-2</v>
      </c>
      <c r="N3128" s="177">
        <f>IFERROR(_xll.qlIndexFixing(ONIndex1M,I3128,TRUE,_xll.ohTrigger(RecalcTrigger,Trigger1M)),NA())</f>
        <v>1.7918993401041527E-2</v>
      </c>
      <c r="O3128" s="44">
        <f>IFERROR(_xll.qlIndexFixing(ONIndex3M,I3128,TRUE,_xll.ohTrigger(RecalcTrigger,Trigger3M)),NA())</f>
        <v>1.8168382783609882E-2</v>
      </c>
      <c r="P3128" s="44">
        <f>IFERROR(_xll.qlIndexFixing(ONIndex6M,I3128,TRUE,_xll.ohTrigger(RecalcTrigger,Trigger6M)),NA())</f>
        <v>1.826979480549884E-2</v>
      </c>
      <c r="Q3128" s="178">
        <f>IFERROR(_xll.qlIndexFixing(ONIndex1Y,I3128,TRUE,_xll.ohTrigger(RecalcTrigger,Trigger1Y)),NA())</f>
        <v>1.8361553088396265E-2</v>
      </c>
    </row>
    <row r="3129" spans="2:17" x14ac:dyDescent="0.2">
      <c r="B3129" s="39" t="s">
        <v>42</v>
      </c>
      <c r="D3129" s="42">
        <f>_xll.qlCalendarAdvance(Calendar,$D3128,B3129,"f",FALSE)</f>
        <v>61345</v>
      </c>
      <c r="E3129" s="172">
        <f>_xll.qlInterestRateIndexValueDate(IndexON,D3129)</f>
        <v>61345</v>
      </c>
      <c r="F3129" s="188">
        <f>IFERROR(_xll.qlIndexFixing(IndexON,D3129,TRUE,_xll.ohTrigger(RecalcTrigger,TriggerON)),NA())</f>
        <v>1.7530601949453661E-2</v>
      </c>
      <c r="H3129" s="42">
        <f>_xll.qlCalendarAdvance(Calendar,$H3128,B3129,"f",FALSE)</f>
        <v>61345</v>
      </c>
      <c r="I3129" s="172">
        <f>_xll.qlInterestRateIndexValueDate(Index1M,$H3129)</f>
        <v>61345</v>
      </c>
      <c r="J3129" s="177">
        <f>IFERROR(_xll.qlIndexFixing(Index1M,$H3129,TRUE,_xll.ohTrigger(RecalcTrigger,Trigger1M)),NA())</f>
        <v>1.7955410854396805E-2</v>
      </c>
      <c r="K3129" s="44">
        <f>IFERROR(_xll.qlIndexFixing(Index3M,H3129,TRUE,_xll.ohTrigger(RecalcTrigger,Trigger3M)),NA())</f>
        <v>1.8252997650151752E-2</v>
      </c>
      <c r="L3129" s="44">
        <f>IFERROR(_xll.qlIndexFixing(Index6M,$H3129,TRUE,_xll.ohTrigger(RecalcTrigger,Trigger6M)),NA())</f>
        <v>1.8437906870259584E-2</v>
      </c>
      <c r="M3129" s="178">
        <f>IFERROR(_xll.qlIndexFixing(Index1Y,$H3129,TRUE,_xll.ohTrigger(RecalcTrigger,Trigger1Y)),NA())</f>
        <v>1.869385391059163E-2</v>
      </c>
      <c r="N3129" s="177">
        <f>IFERROR(_xll.qlIndexFixing(ONIndex1M,I3129,TRUE,_xll.ohTrigger(RecalcTrigger,Trigger1M)),NA())</f>
        <v>1.7925804188626548E-2</v>
      </c>
      <c r="O3129" s="44">
        <f>IFERROR(_xll.qlIndexFixing(ONIndex3M,I3129,TRUE,_xll.ohTrigger(RecalcTrigger,Trigger3M)),NA())</f>
        <v>1.817432109679773E-2</v>
      </c>
      <c r="P3129" s="44">
        <f>IFERROR(_xll.qlIndexFixing(ONIndex6M,I3129,TRUE,_xll.ohTrigger(RecalcTrigger,Trigger6M)),NA())</f>
        <v>1.8275913960494883E-2</v>
      </c>
      <c r="Q3129" s="178">
        <f>IFERROR(_xll.qlIndexFixing(ONIndex1Y,I3129,TRUE,_xll.ohTrigger(RecalcTrigger,Trigger1Y)),NA())</f>
        <v>1.8367713908555849E-2</v>
      </c>
    </row>
    <row r="3130" spans="2:17" x14ac:dyDescent="0.2">
      <c r="B3130" s="39" t="s">
        <v>42</v>
      </c>
      <c r="D3130" s="42">
        <f>_xll.qlCalendarAdvance(Calendar,$D3129,B3130,"f",FALSE)</f>
        <v>61352</v>
      </c>
      <c r="E3130" s="172">
        <f>_xll.qlInterestRateIndexValueDate(IndexON,D3130)</f>
        <v>61352</v>
      </c>
      <c r="F3130" s="188">
        <f>IFERROR(_xll.qlIndexFixing(IndexON,D3130,TRUE,_xll.ohTrigger(RecalcTrigger,TriggerON)),NA())</f>
        <v>1.7536741597244943E-2</v>
      </c>
      <c r="H3130" s="42">
        <f>_xll.qlCalendarAdvance(Calendar,$H3129,B3130,"f",FALSE)</f>
        <v>61352</v>
      </c>
      <c r="I3130" s="172">
        <f>_xll.qlInterestRateIndexValueDate(Index1M,$H3130)</f>
        <v>61352</v>
      </c>
      <c r="J3130" s="177">
        <f>IFERROR(_xll.qlIndexFixing(Index1M,$H3130,TRUE,_xll.ohTrigger(RecalcTrigger,Trigger1M)),NA())</f>
        <v>1.79621773338303E-2</v>
      </c>
      <c r="K3130" s="44">
        <f>IFERROR(_xll.qlIndexFixing(Index3M,H3130,TRUE,_xll.ohTrigger(RecalcTrigger,Trigger3M)),NA())</f>
        <v>1.8258853896676329E-2</v>
      </c>
      <c r="L3130" s="44">
        <f>IFERROR(_xll.qlIndexFixing(Index6M,$H3130,TRUE,_xll.ohTrigger(RecalcTrigger,Trigger6M)),NA())</f>
        <v>1.8443870018579719E-2</v>
      </c>
      <c r="M3130" s="178">
        <f>IFERROR(_xll.qlIndexFixing(Index1Y,$H3130,TRUE,_xll.ohTrigger(RecalcTrigger,Trigger1Y)),NA())</f>
        <v>1.869971276490081E-2</v>
      </c>
      <c r="N3130" s="177">
        <f>IFERROR(_xll.qlIndexFixing(ONIndex1M,I3130,TRUE,_xll.ohTrigger(RecalcTrigger,Trigger1M)),NA())</f>
        <v>1.7932598253689314E-2</v>
      </c>
      <c r="O3130" s="44">
        <f>IFERROR(_xll.qlIndexFixing(ONIndex3M,I3130,TRUE,_xll.ohTrigger(RecalcTrigger,Trigger3M)),NA())</f>
        <v>1.8180244829759662E-2</v>
      </c>
      <c r="P3130" s="44">
        <f>IFERROR(_xll.qlIndexFixing(ONIndex6M,I3130,TRUE,_xll.ohTrigger(RecalcTrigger,Trigger6M)),NA())</f>
        <v>1.8282018091293484E-2</v>
      </c>
      <c r="Q3130" s="178">
        <f>IFERROR(_xll.qlIndexFixing(ONIndex1Y,I3130,TRUE,_xll.ohTrigger(RecalcTrigger,Trigger1Y)),NA())</f>
        <v>1.8373859602237586E-2</v>
      </c>
    </row>
    <row r="3131" spans="2:17" x14ac:dyDescent="0.2">
      <c r="B3131" s="39" t="s">
        <v>42</v>
      </c>
      <c r="D3131" s="42">
        <f>_xll.qlCalendarAdvance(Calendar,$D3130,B3131,"f",FALSE)</f>
        <v>61359</v>
      </c>
      <c r="E3131" s="172">
        <f>_xll.qlInterestRateIndexValueDate(IndexON,D3131)</f>
        <v>61359</v>
      </c>
      <c r="F3131" s="188">
        <f>IFERROR(_xll.qlIndexFixing(IndexON,D3131,TRUE,_xll.ohTrigger(RecalcTrigger,TriggerON)),NA())</f>
        <v>1.7542866133389845E-2</v>
      </c>
      <c r="H3131" s="42">
        <f>_xll.qlCalendarAdvance(Calendar,$H3130,B3131,"f",FALSE)</f>
        <v>61359</v>
      </c>
      <c r="I3131" s="172">
        <f>_xll.qlInterestRateIndexValueDate(Index1M,$H3131)</f>
        <v>61359</v>
      </c>
      <c r="J3131" s="177">
        <f>IFERROR(_xll.qlIndexFixing(Index1M,$H3131,TRUE,_xll.ohTrigger(RecalcTrigger,Trigger1M)),NA())</f>
        <v>1.7968927068669937E-2</v>
      </c>
      <c r="K3131" s="44">
        <f>IFERROR(_xll.qlIndexFixing(Index3M,H3131,TRUE,_xll.ohTrigger(RecalcTrigger,Trigger3M)),NA())</f>
        <v>1.8264695505832911E-2</v>
      </c>
      <c r="L3131" s="44">
        <f>IFERROR(_xll.qlIndexFixing(Index6M,$H3131,TRUE,_xll.ohTrigger(RecalcTrigger,Trigger6M)),NA())</f>
        <v>1.8449818022117061E-2</v>
      </c>
      <c r="M3131" s="178">
        <f>IFERROR(_xll.qlIndexFixing(Index1Y,$H3131,TRUE,_xll.ohTrigger(RecalcTrigger,Trigger1Y)),NA())</f>
        <v>1.8705556243515047E-2</v>
      </c>
      <c r="N3131" s="177">
        <f>IFERROR(_xll.qlIndexFixing(ONIndex1M,I3131,TRUE,_xll.ohTrigger(RecalcTrigger,Trigger1M)),NA())</f>
        <v>1.7939375596554008E-2</v>
      </c>
      <c r="O3131" s="44">
        <f>IFERROR(_xll.qlIndexFixing(ONIndex3M,I3131,TRUE,_xll.ohTrigger(RecalcTrigger,Trigger3M)),NA())</f>
        <v>1.8186153982657771E-2</v>
      </c>
      <c r="P3131" s="44">
        <f>IFERROR(_xll.qlIndexFixing(ONIndex6M,I3131,TRUE,_xll.ohTrigger(RecalcTrigger,Trigger6M)),NA())</f>
        <v>1.8288107197894643E-2</v>
      </c>
      <c r="Q3131" s="178">
        <f>IFERROR(_xll.qlIndexFixing(ONIndex1Y,I3131,TRUE,_xll.ohTrigger(RecalcTrigger,Trigger1Y)),NA())</f>
        <v>1.8379990169279381E-2</v>
      </c>
    </row>
    <row r="3132" spans="2:17" x14ac:dyDescent="0.2">
      <c r="B3132" s="39" t="s">
        <v>42</v>
      </c>
      <c r="D3132" s="42">
        <f>_xll.qlCalendarAdvance(Calendar,$D3131,B3132,"f",FALSE)</f>
        <v>61366</v>
      </c>
      <c r="E3132" s="172">
        <f>_xll.qlInterestRateIndexValueDate(IndexON,D3132)</f>
        <v>61366</v>
      </c>
      <c r="F3132" s="188">
        <f>IFERROR(_xll.qlIndexFixing(IndexON,D3132,TRUE,_xll.ohTrigger(RecalcTrigger,TriggerON)),NA())</f>
        <v>1.7548975558131508E-2</v>
      </c>
      <c r="H3132" s="42">
        <f>_xll.qlCalendarAdvance(Calendar,$H3131,B3132,"f",FALSE)</f>
        <v>61366</v>
      </c>
      <c r="I3132" s="172">
        <f>_xll.qlInterestRateIndexValueDate(Index1M,$H3132)</f>
        <v>61366</v>
      </c>
      <c r="J3132" s="177">
        <f>IFERROR(_xll.qlIndexFixing(Index1M,$H3132,TRUE,_xll.ohTrigger(RecalcTrigger,Trigger1M)),NA())</f>
        <v>1.7975660058883784E-2</v>
      </c>
      <c r="K3132" s="44">
        <f>IFERROR(_xll.qlIndexFixing(Index3M,H3132,TRUE,_xll.ohTrigger(RecalcTrigger,Trigger3M)),NA())</f>
        <v>1.8270522477560044E-2</v>
      </c>
      <c r="L3132" s="44">
        <f>IFERROR(_xll.qlIndexFixing(Index6M,$H3132,TRUE,_xll.ohTrigger(RecalcTrigger,Trigger6M)),NA())</f>
        <v>1.8454867179301445E-2</v>
      </c>
      <c r="M3132" s="178">
        <f>IFERROR(_xll.qlIndexFixing(Index1Y,$H3132,TRUE,_xll.ohTrigger(RecalcTrigger,Trigger1Y)),NA())</f>
        <v>1.8711384346169726E-2</v>
      </c>
      <c r="N3132" s="177">
        <f>IFERROR(_xll.qlIndexFixing(ONIndex1M,I3132,TRUE,_xll.ohTrigger(RecalcTrigger,Trigger1M)),NA())</f>
        <v>1.7946136217220632E-2</v>
      </c>
      <c r="O3132" s="44">
        <f>IFERROR(_xll.qlIndexFixing(ONIndex3M,I3132,TRUE,_xll.ohTrigger(RecalcTrigger,Trigger3M)),NA())</f>
        <v>1.8192048555411011E-2</v>
      </c>
      <c r="P3132" s="44">
        <f>IFERROR(_xll.qlIndexFixing(ONIndex6M,I3132,TRUE,_xll.ohTrigger(RecalcTrigger,Trigger6M)),NA())</f>
        <v>1.8294181280460453E-2</v>
      </c>
      <c r="Q3132" s="178">
        <f>IFERROR(_xll.qlIndexFixing(ONIndex1Y,I3132,TRUE,_xll.ohTrigger(RecalcTrigger,Trigger1Y)),NA())</f>
        <v>1.8386105610086467E-2</v>
      </c>
    </row>
    <row r="3133" spans="2:17" x14ac:dyDescent="0.2">
      <c r="B3133" s="39" t="s">
        <v>42</v>
      </c>
      <c r="D3133" s="42">
        <f>_xll.qlCalendarAdvance(Calendar,$D3132,B3133,"f",FALSE)</f>
        <v>61373</v>
      </c>
      <c r="E3133" s="172">
        <f>_xll.qlInterestRateIndexValueDate(IndexON,D3133)</f>
        <v>61373</v>
      </c>
      <c r="F3133" s="188">
        <f>IFERROR(_xll.qlIndexFixing(IndexON,D3133,TRUE,_xll.ohTrigger(RecalcTrigger,TriggerON)),NA())</f>
        <v>1.7555069871226792E-2</v>
      </c>
      <c r="H3133" s="42">
        <f>_xll.qlCalendarAdvance(Calendar,$H3132,B3133,"f",FALSE)</f>
        <v>61373</v>
      </c>
      <c r="I3133" s="172">
        <f>_xll.qlInterestRateIndexValueDate(Index1M,$H3133)</f>
        <v>61373</v>
      </c>
      <c r="J3133" s="177">
        <f>IFERROR(_xll.qlIndexFixing(Index1M,$H3133,TRUE,_xll.ohTrigger(RecalcTrigger,Trigger1M)),NA())</f>
        <v>1.7982376304442375E-2</v>
      </c>
      <c r="K3133" s="44">
        <f>IFERROR(_xll.qlIndexFixing(Index3M,H3133,TRUE,_xll.ohTrigger(RecalcTrigger,Trigger3M)),NA())</f>
        <v>1.827633481179182E-2</v>
      </c>
      <c r="L3133" s="44">
        <f>IFERROR(_xll.qlIndexFixing(Index6M,$H3133,TRUE,_xll.ohTrigger(RecalcTrigger,Trigger6M)),NA())</f>
        <v>1.8460785676740879E-2</v>
      </c>
      <c r="M3133" s="178">
        <f>IFERROR(_xll.qlIndexFixing(Index1Y,$H3133,TRUE,_xll.ohTrigger(RecalcTrigger,Trigger1Y)),NA())</f>
        <v>1.8717197072598456E-2</v>
      </c>
      <c r="N3133" s="177">
        <f>IFERROR(_xll.qlIndexFixing(ONIndex1M,I3133,TRUE,_xll.ohTrigger(RecalcTrigger,Trigger1M)),NA())</f>
        <v>1.7952880115527092E-2</v>
      </c>
      <c r="O3133" s="44">
        <f>IFERROR(_xll.qlIndexFixing(ONIndex3M,I3133,TRUE,_xll.ohTrigger(RecalcTrigger,Trigger3M)),NA())</f>
        <v>1.8197928548100428E-2</v>
      </c>
      <c r="P3133" s="44">
        <f>IFERROR(_xll.qlIndexFixing(ONIndex6M,I3133,TRUE,_xll.ohTrigger(RecalcTrigger,Trigger6M)),NA())</f>
        <v>1.8300240338909868E-2</v>
      </c>
      <c r="Q3133" s="178">
        <f>IFERROR(_xll.qlIndexFixing(ONIndex1Y,I3133,TRUE,_xll.ohTrigger(RecalcTrigger,Trigger1Y)),NA())</f>
        <v>1.8392205924334659E-2</v>
      </c>
    </row>
    <row r="3134" spans="2:17" x14ac:dyDescent="0.2">
      <c r="B3134" s="39" t="s">
        <v>42</v>
      </c>
      <c r="D3134" s="42">
        <f>_xll.qlCalendarAdvance(Calendar,$D3133,B3134,"f",FALSE)</f>
        <v>61380</v>
      </c>
      <c r="E3134" s="172">
        <f>_xll.qlInterestRateIndexValueDate(IndexON,D3134)</f>
        <v>61380</v>
      </c>
      <c r="F3134" s="188">
        <f>IFERROR(_xll.qlIndexFixing(IndexON,D3134,TRUE,_xll.ohTrigger(RecalcTrigger,TriggerON)),NA())</f>
        <v>1.7561149072756743E-2</v>
      </c>
      <c r="H3134" s="42">
        <f>_xll.qlCalendarAdvance(Calendar,$H3133,B3134,"f",FALSE)</f>
        <v>61380</v>
      </c>
      <c r="I3134" s="172">
        <f>_xll.qlInterestRateIndexValueDate(Index1M,$H3134)</f>
        <v>61380</v>
      </c>
      <c r="J3134" s="177">
        <f>IFERROR(_xll.qlIndexFixing(Index1M,$H3134,TRUE,_xll.ohTrigger(RecalcTrigger,Trigger1M)),NA())</f>
        <v>1.7989075805316238E-2</v>
      </c>
      <c r="K3134" s="44">
        <f>IFERROR(_xll.qlIndexFixing(Index3M,H3134,TRUE,_xll.ohTrigger(RecalcTrigger,Trigger3M)),NA())</f>
        <v>1.8282132508465897E-2</v>
      </c>
      <c r="L3134" s="44">
        <f>IFERROR(_xll.qlIndexFixing(Index6M,$H3134,TRUE,_xll.ohTrigger(RecalcTrigger,Trigger6M)),NA())</f>
        <v>1.8466689029670112E-2</v>
      </c>
      <c r="M3134" s="178">
        <f>IFERROR(_xll.qlIndexFixing(Index1Y,$H3134,TRUE,_xll.ohTrigger(RecalcTrigger,Trigger1Y)),NA())</f>
        <v>1.8722994422538174E-2</v>
      </c>
      <c r="N3134" s="177">
        <f>IFERROR(_xll.qlIndexFixing(ONIndex1M,I3134,TRUE,_xll.ohTrigger(RecalcTrigger,Trigger1M)),NA())</f>
        <v>1.7959607291635482E-2</v>
      </c>
      <c r="O3134" s="44">
        <f>IFERROR(_xll.qlIndexFixing(ONIndex3M,I3134,TRUE,_xll.ohTrigger(RecalcTrigger,Trigger3M)),NA())</f>
        <v>1.8203793960482884E-2</v>
      </c>
      <c r="P3134" s="44">
        <f>IFERROR(_xll.qlIndexFixing(ONIndex6M,I3134,TRUE,_xll.ohTrigger(RecalcTrigger,Trigger6M)),NA())</f>
        <v>1.8306284373080794E-2</v>
      </c>
      <c r="Q3134" s="178">
        <f>IFERROR(_xll.qlIndexFixing(ONIndex1Y,I3134,TRUE,_xll.ohTrigger(RecalcTrigger,Trigger1Y)),NA())</f>
        <v>1.8398291112267096E-2</v>
      </c>
    </row>
    <row r="3135" spans="2:17" x14ac:dyDescent="0.2">
      <c r="B3135" s="39" t="s">
        <v>42</v>
      </c>
      <c r="D3135" s="42">
        <f>_xll.qlCalendarAdvance(Calendar,$D3134,B3135,"f",FALSE)</f>
        <v>61387</v>
      </c>
      <c r="E3135" s="172">
        <f>_xll.qlInterestRateIndexValueDate(IndexON,D3135)</f>
        <v>61387</v>
      </c>
      <c r="F3135" s="188">
        <f>IFERROR(_xll.qlIndexFixing(IndexON,D3135,TRUE,_xll.ohTrigger(RecalcTrigger,TriggerON)),NA())</f>
        <v>1.7567213162802409E-2</v>
      </c>
      <c r="H3135" s="42">
        <f>_xll.qlCalendarAdvance(Calendar,$H3134,B3135,"f",FALSE)</f>
        <v>61387</v>
      </c>
      <c r="I3135" s="172">
        <f>_xll.qlInterestRateIndexValueDate(Index1M,$H3135)</f>
        <v>61387</v>
      </c>
      <c r="J3135" s="177">
        <f>IFERROR(_xll.qlIndexFixing(Index1M,$H3135,TRUE,_xll.ohTrigger(RecalcTrigger,Trigger1M)),NA())</f>
        <v>1.7995758561473441E-2</v>
      </c>
      <c r="K3135" s="44">
        <f>IFERROR(_xll.qlIndexFixing(Index3M,H3135,TRUE,_xll.ohTrigger(RecalcTrigger,Trigger3M)),NA())</f>
        <v>1.8287915567519047E-2</v>
      </c>
      <c r="L3135" s="44">
        <f>IFERROR(_xll.qlIndexFixing(Index6M,$H3135,TRUE,_xll.ohTrigger(RecalcTrigger,Trigger6M)),NA())</f>
        <v>1.8472577237957782E-2</v>
      </c>
      <c r="M3135" s="178">
        <f>IFERROR(_xll.qlIndexFixing(Index1Y,$H3135,TRUE,_xll.ohTrigger(RecalcTrigger,Trigger1Y)),NA())</f>
        <v>1.8728776395724917E-2</v>
      </c>
      <c r="N3135" s="177">
        <f>IFERROR(_xll.qlIndexFixing(ONIndex1M,I3135,TRUE,_xll.ohTrigger(RecalcTrigger,Trigger1M)),NA())</f>
        <v>1.7966317745464755E-2</v>
      </c>
      <c r="O3135" s="44">
        <f>IFERROR(_xll.qlIndexFixing(ONIndex3M,I3135,TRUE,_xll.ohTrigger(RecalcTrigger,Trigger3M)),NA())</f>
        <v>1.8209644792882562E-2</v>
      </c>
      <c r="P3135" s="44">
        <f>IFERROR(_xll.qlIndexFixing(ONIndex6M,I3135,TRUE,_xll.ohTrigger(RecalcTrigger,Trigger6M)),NA())</f>
        <v>1.8312313383216372E-2</v>
      </c>
      <c r="Q3135" s="178">
        <f>IFERROR(_xll.qlIndexFixing(ONIndex1Y,I3135,TRUE,_xll.ohTrigger(RecalcTrigger,Trigger1Y)),NA())</f>
        <v>1.8404361173721684E-2</v>
      </c>
    </row>
    <row r="3136" spans="2:17" x14ac:dyDescent="0.2">
      <c r="B3136" s="39" t="s">
        <v>42</v>
      </c>
      <c r="D3136" s="42">
        <f>_xll.qlCalendarAdvance(Calendar,$D3135,B3136,"f",FALSE)</f>
        <v>61394</v>
      </c>
      <c r="E3136" s="172">
        <f>_xll.qlInterestRateIndexValueDate(IndexON,D3136)</f>
        <v>61394</v>
      </c>
      <c r="F3136" s="188">
        <f>IFERROR(_xll.qlIndexFixing(IndexON,D3136,TRUE,_xll.ohTrigger(RecalcTrigger,TriggerON)),NA())</f>
        <v>1.7573262141282742E-2</v>
      </c>
      <c r="H3136" s="42">
        <f>_xll.qlCalendarAdvance(Calendar,$H3135,B3136,"f",FALSE)</f>
        <v>61394</v>
      </c>
      <c r="I3136" s="172">
        <f>_xll.qlInterestRateIndexValueDate(Index1M,$H3136)</f>
        <v>61394</v>
      </c>
      <c r="J3136" s="177">
        <f>IFERROR(_xll.qlIndexFixing(Index1M,$H3136,TRUE,_xll.ohTrigger(RecalcTrigger,Trigger1M)),NA())</f>
        <v>1.7998750871783663E-2</v>
      </c>
      <c r="K3136" s="44">
        <f>IFERROR(_xll.qlIndexFixing(Index3M,H3136,TRUE,_xll.ohTrigger(RecalcTrigger,Trigger3M)),NA())</f>
        <v>1.8292816985072236E-2</v>
      </c>
      <c r="L3136" s="44">
        <f>IFERROR(_xll.qlIndexFixing(Index6M,$H3136,TRUE,_xll.ohTrigger(RecalcTrigger,Trigger6M)),NA())</f>
        <v>1.8478450301470734E-2</v>
      </c>
      <c r="M3136" s="178">
        <f>IFERROR(_xll.qlIndexFixing(Index1Y,$H3136,TRUE,_xll.ohTrigger(RecalcTrigger,Trigger1Y)),NA())</f>
        <v>1.8734542991895625E-2</v>
      </c>
      <c r="N3136" s="177">
        <f>IFERROR(_xll.qlIndexFixing(ONIndex1M,I3136,TRUE,_xll.ohTrigger(RecalcTrigger,Trigger1M)),NA())</f>
        <v>1.7973011477095957E-2</v>
      </c>
      <c r="O3136" s="44">
        <f>IFERROR(_xll.qlIndexFixing(ONIndex3M,I3136,TRUE,_xll.ohTrigger(RecalcTrigger,Trigger3M)),NA())</f>
        <v>1.8215481045218418E-2</v>
      </c>
      <c r="P3136" s="44">
        <f>IFERROR(_xll.qlIndexFixing(ONIndex6M,I3136,TRUE,_xll.ohTrigger(RecalcTrigger,Trigger6M)),NA())</f>
        <v>1.83183273693166E-2</v>
      </c>
      <c r="Q3136" s="178">
        <f>IFERROR(_xll.qlIndexFixing(ONIndex1Y,I3136,TRUE,_xll.ohTrigger(RecalcTrigger,Trigger1Y)),NA())</f>
        <v>1.8410416108860517E-2</v>
      </c>
    </row>
    <row r="3137" spans="2:17" x14ac:dyDescent="0.2">
      <c r="B3137" s="39" t="s">
        <v>42</v>
      </c>
      <c r="D3137" s="42">
        <f>_xll.qlCalendarAdvance(Calendar,$D3136,B3137,"f",FALSE)</f>
        <v>61401</v>
      </c>
      <c r="E3137" s="172">
        <f>_xll.qlInterestRateIndexValueDate(IndexON,D3137)</f>
        <v>61401</v>
      </c>
      <c r="F3137" s="188">
        <f>IFERROR(_xll.qlIndexFixing(IndexON,D3137,TRUE,_xll.ohTrigger(RecalcTrigger,TriggerON)),NA())</f>
        <v>1.7579296008197742E-2</v>
      </c>
      <c r="H3137" s="42">
        <f>_xll.qlCalendarAdvance(Calendar,$H3136,B3137,"f",FALSE)</f>
        <v>61401</v>
      </c>
      <c r="I3137" s="172">
        <f>_xll.qlInterestRateIndexValueDate(Index1M,$H3137)</f>
        <v>61401</v>
      </c>
      <c r="J3137" s="177">
        <f>IFERROR(_xll.qlIndexFixing(Index1M,$H3137,TRUE,_xll.ohTrigger(RecalcTrigger,Trigger1M)),NA())</f>
        <v>1.8005403610982965E-2</v>
      </c>
      <c r="K3137" s="44">
        <f>IFERROR(_xll.qlIndexFixing(Index3M,H3137,TRUE,_xll.ohTrigger(RecalcTrigger,Trigger3M)),NA())</f>
        <v>1.8298571526446934E-2</v>
      </c>
      <c r="L3137" s="44">
        <f>IFERROR(_xll.qlIndexFixing(Index6M,$H3137,TRUE,_xll.ohTrigger(RecalcTrigger,Trigger6M)),NA())</f>
        <v>1.8484308220077607E-2</v>
      </c>
      <c r="M3137" s="178">
        <f>IFERROR(_xll.qlIndexFixing(Index1Y,$H3137,TRUE,_xll.ohTrigger(RecalcTrigger,Trigger1Y)),NA())</f>
        <v>1.8740294210788329E-2</v>
      </c>
      <c r="N3137" s="177">
        <f>IFERROR(_xll.qlIndexFixing(ONIndex1M,I3137,TRUE,_xll.ohTrigger(RecalcTrigger,Trigger1M)),NA())</f>
        <v>1.7979688486366996E-2</v>
      </c>
      <c r="O3137" s="44">
        <f>IFERROR(_xll.qlIndexFixing(ONIndex3M,I3137,TRUE,_xll.ohTrigger(RecalcTrigger,Trigger3M)),NA())</f>
        <v>1.8221302717328358E-2</v>
      </c>
      <c r="P3137" s="44">
        <f>IFERROR(_xll.qlIndexFixing(ONIndex6M,I3137,TRUE,_xll.ohTrigger(RecalcTrigger,Trigger6M)),NA())</f>
        <v>1.8324326331138341E-2</v>
      </c>
      <c r="Q3137" s="178">
        <f>IFERROR(_xll.qlIndexFixing(ONIndex1Y,I3137,TRUE,_xll.ohTrigger(RecalcTrigger,Trigger1Y)),NA())</f>
        <v>1.8416455917521501E-2</v>
      </c>
    </row>
    <row r="3138" spans="2:17" x14ac:dyDescent="0.2">
      <c r="B3138" s="39" t="s">
        <v>42</v>
      </c>
      <c r="D3138" s="42">
        <f>_xll.qlCalendarAdvance(Calendar,$D3137,B3138,"f",FALSE)</f>
        <v>61408</v>
      </c>
      <c r="E3138" s="172">
        <f>_xll.qlInterestRateIndexValueDate(IndexON,D3138)</f>
        <v>61408</v>
      </c>
      <c r="F3138" s="188">
        <f>IFERROR(_xll.qlIndexFixing(IndexON,D3138,TRUE,_xll.ohTrigger(RecalcTrigger,TriggerON)),NA())</f>
        <v>1.7585314763466364E-2</v>
      </c>
      <c r="H3138" s="42">
        <f>_xll.qlCalendarAdvance(Calendar,$H3137,B3138,"f",FALSE)</f>
        <v>61408</v>
      </c>
      <c r="I3138" s="172">
        <f>_xll.qlInterestRateIndexValueDate(Index1M,$H3138)</f>
        <v>61408</v>
      </c>
      <c r="J3138" s="177">
        <f>IFERROR(_xll.qlIndexFixing(Index1M,$H3138,TRUE,_xll.ohTrigger(RecalcTrigger,Trigger1M)),NA())</f>
        <v>1.8012039608200518E-2</v>
      </c>
      <c r="K3138" s="44">
        <f>IFERROR(_xll.qlIndexFixing(Index3M,H3138,TRUE,_xll.ohTrigger(RecalcTrigger,Trigger3M)),NA())</f>
        <v>1.8304311430658905E-2</v>
      </c>
      <c r="L3138" s="44">
        <f>IFERROR(_xll.qlIndexFixing(Index6M,$H3138,TRUE,_xll.ohTrigger(RecalcTrigger,Trigger6M)),NA())</f>
        <v>1.8490150993646145E-2</v>
      </c>
      <c r="M3138" s="178">
        <f>IFERROR(_xll.qlIndexFixing(Index1Y,$H3138,TRUE,_xll.ohTrigger(RecalcTrigger,Trigger1Y)),NA())</f>
        <v>1.8746030052141077E-2</v>
      </c>
      <c r="N3138" s="177">
        <f>IFERROR(_xll.qlIndexFixing(ONIndex1M,I3138,TRUE,_xll.ohTrigger(RecalcTrigger,Trigger1M)),NA())</f>
        <v>1.7986348773358918E-2</v>
      </c>
      <c r="O3138" s="44">
        <f>IFERROR(_xll.qlIndexFixing(ONIndex3M,I3138,TRUE,_xll.ohTrigger(RecalcTrigger,Trigger3M)),NA())</f>
        <v>1.8227109809374475E-2</v>
      </c>
      <c r="P3138" s="44">
        <f>IFERROR(_xll.qlIndexFixing(ONIndex6M,I3138,TRUE,_xll.ohTrigger(RecalcTrigger,Trigger6M)),NA())</f>
        <v>1.8330310268843686E-2</v>
      </c>
      <c r="Q3138" s="178">
        <f>IFERROR(_xll.qlIndexFixing(ONIndex1Y,I3138,TRUE,_xll.ohTrigger(RecalcTrigger,Trigger1Y)),NA())</f>
        <v>1.8422480599623592E-2</v>
      </c>
    </row>
    <row r="3139" spans="2:17" x14ac:dyDescent="0.2">
      <c r="B3139" s="39" t="s">
        <v>42</v>
      </c>
      <c r="D3139" s="42">
        <f>_xll.qlCalendarAdvance(Calendar,$D3138,B3139,"f",FALSE)</f>
        <v>61415</v>
      </c>
      <c r="E3139" s="172">
        <f>_xll.qlInterestRateIndexValueDate(IndexON,D3139)</f>
        <v>61415</v>
      </c>
      <c r="F3139" s="188">
        <f>IFERROR(_xll.qlIndexFixing(IndexON,D3139,TRUE,_xll.ohTrigger(RecalcTrigger,TriggerON)),NA())</f>
        <v>1.7591318407331746E-2</v>
      </c>
      <c r="H3139" s="42">
        <f>_xll.qlCalendarAdvance(Calendar,$H3138,B3139,"f",FALSE)</f>
        <v>61415</v>
      </c>
      <c r="I3139" s="172">
        <f>_xll.qlInterestRateIndexValueDate(Index1M,$H3139)</f>
        <v>61415</v>
      </c>
      <c r="J3139" s="177">
        <f>IFERROR(_xll.qlIndexFixing(Index1M,$H3139,TRUE,_xll.ohTrigger(RecalcTrigger,Trigger1M)),NA())</f>
        <v>1.8018658863411172E-2</v>
      </c>
      <c r="K3139" s="44">
        <f>IFERROR(_xll.qlIndexFixing(Index3M,H3139,TRUE,_xll.ohTrigger(RecalcTrigger,Trigger3M)),NA())</f>
        <v>1.8310036697646009E-2</v>
      </c>
      <c r="L3139" s="44">
        <f>IFERROR(_xll.qlIndexFixing(Index6M,$H3139,TRUE,_xll.ohTrigger(RecalcTrigger,Trigger6M)),NA())</f>
        <v>1.8495978622045422E-2</v>
      </c>
      <c r="M3139" s="178">
        <f>IFERROR(_xll.qlIndexFixing(Index1Y,$H3139,TRUE,_xll.ohTrigger(RecalcTrigger,Trigger1Y)),NA())</f>
        <v>1.8751750515693447E-2</v>
      </c>
      <c r="N3139" s="177">
        <f>IFERROR(_xll.qlIndexFixing(ONIndex1M,I3139,TRUE,_xll.ohTrigger(RecalcTrigger,Trigger1M)),NA())</f>
        <v>1.7992992338233815E-2</v>
      </c>
      <c r="O3139" s="44">
        <f>IFERROR(_xll.qlIndexFixing(ONIndex3M,I3139,TRUE,_xll.ohTrigger(RecalcTrigger,Trigger3M)),NA())</f>
        <v>1.823290232135677E-2</v>
      </c>
      <c r="P3139" s="44">
        <f>IFERROR(_xll.qlIndexFixing(ONIndex6M,I3139,TRUE,_xll.ohTrigger(RecalcTrigger,Trigger6M)),NA())</f>
        <v>1.8336279182432635E-2</v>
      </c>
      <c r="Q3139" s="178">
        <f>IFERROR(_xll.qlIndexFixing(ONIndex1Y,I3139,TRUE,_xll.ohTrigger(RecalcTrigger,Trigger1Y)),NA())</f>
        <v>1.842849015532888E-2</v>
      </c>
    </row>
    <row r="3140" spans="2:17" x14ac:dyDescent="0.2">
      <c r="B3140" s="39" t="s">
        <v>42</v>
      </c>
      <c r="D3140" s="42">
        <f>_xll.qlCalendarAdvance(Calendar,$D3139,B3140,"f",FALSE)</f>
        <v>61422</v>
      </c>
      <c r="E3140" s="172">
        <f>_xll.qlInterestRateIndexValueDate(IndexON,D3140)</f>
        <v>61422</v>
      </c>
      <c r="F3140" s="188">
        <f>IFERROR(_xll.qlIndexFixing(IndexON,D3140,TRUE,_xll.ohTrigger(RecalcTrigger,TriggerON)),NA())</f>
        <v>1.759730693955075E-2</v>
      </c>
      <c r="H3140" s="42">
        <f>_xll.qlCalendarAdvance(Calendar,$H3139,B3140,"f",FALSE)</f>
        <v>61422</v>
      </c>
      <c r="I3140" s="172">
        <f>_xll.qlInterestRateIndexValueDate(Index1M,$H3140)</f>
        <v>61422</v>
      </c>
      <c r="J3140" s="177">
        <f>IFERROR(_xll.qlIndexFixing(Index1M,$H3140,TRUE,_xll.ohTrigger(RecalcTrigger,Trigger1M)),NA())</f>
        <v>1.8026176404365844E-2</v>
      </c>
      <c r="K3140" s="44">
        <f>IFERROR(_xll.qlIndexFixing(Index3M,H3140,TRUE,_xll.ohTrigger(RecalcTrigger,Trigger3M)),NA())</f>
        <v>1.8317475221485219E-2</v>
      </c>
      <c r="L3140" s="44">
        <f>IFERROR(_xll.qlIndexFixing(Index6M,$H3140,TRUE,_xll.ohTrigger(RecalcTrigger,Trigger6M)),NA())</f>
        <v>1.8503545882057836E-2</v>
      </c>
      <c r="M3140" s="178">
        <f>IFERROR(_xll.qlIndexFixing(Index1Y,$H3140,TRUE,_xll.ohTrigger(RecalcTrigger,Trigger1Y)),NA())</f>
        <v>1.8756579230607473E-2</v>
      </c>
      <c r="N3140" s="177">
        <f>IFERROR(_xll.qlIndexFixing(ONIndex1M,I3140,TRUE,_xll.ohTrigger(RecalcTrigger,Trigger1M)),NA())</f>
        <v>1.7999619180667503E-2</v>
      </c>
      <c r="O3140" s="44">
        <f>IFERROR(_xll.qlIndexFixing(ONIndex3M,I3140,TRUE,_xll.ohTrigger(RecalcTrigger,Trigger3M)),NA())</f>
        <v>1.8238680253113149E-2</v>
      </c>
      <c r="P3140" s="44">
        <f>IFERROR(_xll.qlIndexFixing(ONIndex6M,I3140,TRUE,_xll.ohTrigger(RecalcTrigger,Trigger6M)),NA())</f>
        <v>1.8342233071986236E-2</v>
      </c>
      <c r="Q3140" s="178">
        <f>IFERROR(_xll.qlIndexFixing(ONIndex1Y,I3140,TRUE,_xll.ohTrigger(RecalcTrigger,Trigger1Y)),NA())</f>
        <v>1.8434484584718414E-2</v>
      </c>
    </row>
    <row r="3141" spans="2:17" x14ac:dyDescent="0.2">
      <c r="B3141" s="39" t="s">
        <v>42</v>
      </c>
      <c r="D3141" s="42">
        <f>_xll.qlCalendarAdvance(Calendar,$D3140,B3141,"f",FALSE)</f>
        <v>61429</v>
      </c>
      <c r="E3141" s="172">
        <f>_xll.qlInterestRateIndexValueDate(IndexON,D3141)</f>
        <v>61429</v>
      </c>
      <c r="F3141" s="188">
        <f>IFERROR(_xll.qlIndexFixing(IndexON,D3141,TRUE,_xll.ohTrigger(RecalcTrigger,TriggerON)),NA())</f>
        <v>1.7603280360204421E-2</v>
      </c>
      <c r="H3141" s="42">
        <f>_xll.qlCalendarAdvance(Calendar,$H3140,B3141,"f",FALSE)</f>
        <v>61429</v>
      </c>
      <c r="I3141" s="172">
        <f>_xll.qlInterestRateIndexValueDate(Index1M,$H3141)</f>
        <v>61429</v>
      </c>
      <c r="J3141" s="177">
        <f>IFERROR(_xll.qlIndexFixing(Index1M,$H3141,TRUE,_xll.ohTrigger(RecalcTrigger,Trigger1M)),NA())</f>
        <v>1.8035503457691917E-2</v>
      </c>
      <c r="K3141" s="44">
        <f>IFERROR(_xll.qlIndexFixing(Index3M,H3141,TRUE,_xll.ohTrigger(RecalcTrigger,Trigger3M)),NA())</f>
        <v>1.8323169693073967E-2</v>
      </c>
      <c r="L3141" s="44">
        <f>IFERROR(_xll.qlIndexFixing(Index6M,$H3141,TRUE,_xll.ohTrigger(RecalcTrigger,Trigger6M)),NA())</f>
        <v>1.8509341641022387E-2</v>
      </c>
      <c r="M3141" s="178">
        <f>IFERROR(_xll.qlIndexFixing(Index1Y,$H3141,TRUE,_xll.ohTrigger(RecalcTrigger,Trigger1Y)),NA())</f>
        <v>1.8762269746527505E-2</v>
      </c>
      <c r="N3141" s="177">
        <f>IFERROR(_xll.qlIndexFixing(ONIndex1M,I3141,TRUE,_xll.ohTrigger(RecalcTrigger,Trigger1M)),NA())</f>
        <v>1.8006229300984167E-2</v>
      </c>
      <c r="O3141" s="44">
        <f>IFERROR(_xll.qlIndexFixing(ONIndex3M,I3141,TRUE,_xll.ohTrigger(RecalcTrigger,Trigger3M)),NA())</f>
        <v>1.8244443604724658E-2</v>
      </c>
      <c r="P3141" s="44">
        <f>IFERROR(_xll.qlIndexFixing(ONIndex6M,I3141,TRUE,_xll.ohTrigger(RecalcTrigger,Trigger6M)),NA())</f>
        <v>1.8348171937261348E-2</v>
      </c>
      <c r="Q3141" s="178">
        <f>IFERROR(_xll.qlIndexFixing(ONIndex1Y,I3141,TRUE,_xll.ohTrigger(RecalcTrigger,Trigger1Y)),NA())</f>
        <v>1.8440463887630099E-2</v>
      </c>
    </row>
    <row r="3142" spans="2:17" x14ac:dyDescent="0.2">
      <c r="B3142" s="39" t="s">
        <v>42</v>
      </c>
      <c r="D3142" s="42">
        <f>_xll.qlCalendarAdvance(Calendar,$D3141,B3142,"f",FALSE)</f>
        <v>61436</v>
      </c>
      <c r="E3142" s="172">
        <f>_xll.qlInterestRateIndexValueDate(IndexON,D3142)</f>
        <v>61436</v>
      </c>
      <c r="F3142" s="188">
        <f>IFERROR(_xll.qlIndexFixing(IndexON,D3142,TRUE,_xll.ohTrigger(RecalcTrigger,TriggerON)),NA())</f>
        <v>1.7609238669373806E-2</v>
      </c>
      <c r="H3142" s="42">
        <f>_xll.qlCalendarAdvance(Calendar,$H3141,B3142,"f",FALSE)</f>
        <v>61436</v>
      </c>
      <c r="I3142" s="172">
        <f>_xll.qlInterestRateIndexValueDate(Index1M,$H3142)</f>
        <v>61436</v>
      </c>
      <c r="J3142" s="177">
        <f>IFERROR(_xll.qlIndexFixing(Index1M,$H3142,TRUE,_xll.ohTrigger(RecalcTrigger,Trigger1M)),NA())</f>
        <v>1.8042068999992587E-2</v>
      </c>
      <c r="K3142" s="44">
        <f>IFERROR(_xll.qlIndexFixing(Index3M,H3142,TRUE,_xll.ohTrigger(RecalcTrigger,Trigger3M)),NA())</f>
        <v>1.8328849525952221E-2</v>
      </c>
      <c r="L3142" s="44">
        <f>IFERROR(_xll.qlIndexFixing(Index6M,$H3142,TRUE,_xll.ohTrigger(RecalcTrigger,Trigger6M)),NA())</f>
        <v>1.8515122253058996E-2</v>
      </c>
      <c r="M3142" s="178">
        <f>IFERROR(_xll.qlIndexFixing(Index1Y,$H3142,TRUE,_xll.ohTrigger(RecalcTrigger,Trigger1Y)),NA())</f>
        <v>1.8767944884582999E-2</v>
      </c>
      <c r="N3142" s="177">
        <f>IFERROR(_xll.qlIndexFixing(ONIndex1M,I3142,TRUE,_xll.ohTrigger(RecalcTrigger,Trigger1M)),NA())</f>
        <v>1.8012822698940667E-2</v>
      </c>
      <c r="O3142" s="44">
        <f>IFERROR(_xll.qlIndexFixing(ONIndex3M,I3142,TRUE,_xll.ohTrigger(RecalcTrigger,Trigger3M)),NA())</f>
        <v>1.8250192376191299E-2</v>
      </c>
      <c r="P3142" s="44">
        <f>IFERROR(_xll.qlIndexFixing(ONIndex6M,I3142,TRUE,_xll.ohTrigger(RecalcTrigger,Trigger6M)),NA())</f>
        <v>1.8354095778339019E-2</v>
      </c>
      <c r="Q3142" s="178">
        <f>IFERROR(_xll.qlIndexFixing(ONIndex1Y,I3142,TRUE,_xll.ohTrigger(RecalcTrigger,Trigger1Y)),NA())</f>
        <v>1.8446428063982889E-2</v>
      </c>
    </row>
    <row r="3143" spans="2:17" x14ac:dyDescent="0.2">
      <c r="B3143" s="39" t="s">
        <v>42</v>
      </c>
      <c r="D3143" s="42">
        <f>_xll.qlCalendarAdvance(Calendar,$D3142,B3143,"f",FALSE)</f>
        <v>61443</v>
      </c>
      <c r="E3143" s="172">
        <f>_xll.qlInterestRateIndexValueDate(IndexON,D3143)</f>
        <v>61443</v>
      </c>
      <c r="F3143" s="188">
        <f>IFERROR(_xll.qlIndexFixing(IndexON,D3143,TRUE,_xll.ohTrigger(RecalcTrigger,TriggerON)),NA())</f>
        <v>1.7615181866977858E-2</v>
      </c>
      <c r="H3143" s="42">
        <f>_xll.qlCalendarAdvance(Calendar,$H3142,B3143,"f",FALSE)</f>
        <v>61443</v>
      </c>
      <c r="I3143" s="172">
        <f>_xll.qlInterestRateIndexValueDate(Index1M,$H3143)</f>
        <v>61443</v>
      </c>
      <c r="J3143" s="177">
        <f>IFERROR(_xll.qlIndexFixing(Index1M,$H3143,TRUE,_xll.ohTrigger(RecalcTrigger,Trigger1M)),NA())</f>
        <v>1.8049529997897086E-2</v>
      </c>
      <c r="K3143" s="44">
        <f>IFERROR(_xll.qlIndexFixing(Index3M,H3143,TRUE,_xll.ohTrigger(RecalcTrigger,Trigger3M)),NA())</f>
        <v>1.8334514720060952E-2</v>
      </c>
      <c r="L3143" s="44">
        <f>IFERROR(_xll.qlIndexFixing(Index6M,$H3143,TRUE,_xll.ohTrigger(RecalcTrigger,Trigger6M)),NA())</f>
        <v>1.8520887718038611E-2</v>
      </c>
      <c r="M3143" s="178">
        <f>IFERROR(_xll.qlIndexFixing(Index1Y,$H3143,TRUE,_xll.ohTrigger(RecalcTrigger,Trigger1Y)),NA())</f>
        <v>1.8773604644516828E-2</v>
      </c>
      <c r="N3143" s="177">
        <f>IFERROR(_xll.qlIndexFixing(ONIndex1M,I3143,TRUE,_xll.ohTrigger(RecalcTrigger,Trigger1M)),NA())</f>
        <v>1.801939937461805E-2</v>
      </c>
      <c r="O3143" s="44">
        <f>IFERROR(_xll.qlIndexFixing(ONIndex3M,I3143,TRUE,_xll.ohTrigger(RecalcTrigger,Trigger3M)),NA())</f>
        <v>1.8255926567675163E-2</v>
      </c>
      <c r="P3143" s="44">
        <f>IFERROR(_xll.qlIndexFixing(ONIndex6M,I3143,TRUE,_xll.ohTrigger(RecalcTrigger,Trigger6M)),NA())</f>
        <v>1.8360004595462387E-2</v>
      </c>
      <c r="Q3143" s="178">
        <f>IFERROR(_xll.qlIndexFixing(ONIndex1Y,I3143,TRUE,_xll.ohTrigger(RecalcTrigger,Trigger1Y)),NA())</f>
        <v>1.8452377113938878E-2</v>
      </c>
    </row>
    <row r="3144" spans="2:17" x14ac:dyDescent="0.2">
      <c r="B3144" s="39" t="s">
        <v>42</v>
      </c>
      <c r="D3144" s="42">
        <f>_xll.qlCalendarAdvance(Calendar,$D3143,B3144,"f",FALSE)</f>
        <v>61450</v>
      </c>
      <c r="E3144" s="172">
        <f>_xll.qlInterestRateIndexValueDate(IndexON,D3144)</f>
        <v>61450</v>
      </c>
      <c r="F3144" s="188">
        <f>IFERROR(_xll.qlIndexFixing(IndexON,D3144,TRUE,_xll.ohTrigger(RecalcTrigger,TriggerON)),NA())</f>
        <v>1.7621109952935532E-2</v>
      </c>
      <c r="H3144" s="42">
        <f>_xll.qlCalendarAdvance(Calendar,$H3143,B3144,"f",FALSE)</f>
        <v>61450</v>
      </c>
      <c r="I3144" s="172">
        <f>_xll.qlInterestRateIndexValueDate(Index1M,$H3144)</f>
        <v>61450</v>
      </c>
      <c r="J3144" s="177">
        <f>IFERROR(_xll.qlIndexFixing(Index1M,$H3144,TRUE,_xll.ohTrigger(RecalcTrigger,Trigger1M)),NA())</f>
        <v>1.8055149849694894E-2</v>
      </c>
      <c r="K3144" s="44">
        <f>IFERROR(_xll.qlIndexFixing(Index3M,H3144,TRUE,_xll.ohTrigger(RecalcTrigger,Trigger3M)),NA())</f>
        <v>1.8340165275336735E-2</v>
      </c>
      <c r="L3144" s="44">
        <f>IFERROR(_xll.qlIndexFixing(Index6M,$H3144,TRUE,_xll.ohTrigger(RecalcTrigger,Trigger6M)),NA())</f>
        <v>1.8526638035829966E-2</v>
      </c>
      <c r="M3144" s="178">
        <f>IFERROR(_xll.qlIndexFixing(Index1Y,$H3144,TRUE,_xll.ohTrigger(RecalcTrigger,Trigger1Y)),NA())</f>
        <v>1.8779249026072753E-2</v>
      </c>
      <c r="N3144" s="177">
        <f>IFERROR(_xll.qlIndexFixing(ONIndex1M,I3144,TRUE,_xll.ohTrigger(RecalcTrigger,Trigger1M)),NA())</f>
        <v>1.8025959328097363E-2</v>
      </c>
      <c r="O3144" s="44">
        <f>IFERROR(_xll.qlIndexFixing(ONIndex3M,I3144,TRUE,_xll.ohTrigger(RecalcTrigger,Trigger3M)),NA())</f>
        <v>1.8261646178933111E-2</v>
      </c>
      <c r="P3144" s="44">
        <f>IFERROR(_xll.qlIndexFixing(ONIndex6M,I3144,TRUE,_xll.ohTrigger(RecalcTrigger,Trigger6M)),NA())</f>
        <v>1.8365898388307267E-2</v>
      </c>
      <c r="Q3144" s="178">
        <f>IFERROR(_xll.qlIndexFixing(ONIndex1Y,I3144,TRUE,_xll.ohTrigger(RecalcTrigger,Trigger1Y)),NA())</f>
        <v>1.8458311037579112E-2</v>
      </c>
    </row>
    <row r="3145" spans="2:17" x14ac:dyDescent="0.2">
      <c r="B3145" s="39" t="s">
        <v>42</v>
      </c>
      <c r="D3145" s="42">
        <f>_xll.qlCalendarAdvance(Calendar,$D3144,B3145,"f",FALSE)</f>
        <v>61457</v>
      </c>
      <c r="E3145" s="172">
        <f>_xll.qlInterestRateIndexValueDate(IndexON,D3145)</f>
        <v>61457</v>
      </c>
      <c r="F3145" s="188">
        <f>IFERROR(_xll.qlIndexFixing(IndexON,D3145,TRUE,_xll.ohTrigger(RecalcTrigger,TriggerON)),NA())</f>
        <v>1.762702292740892E-2</v>
      </c>
      <c r="H3145" s="42">
        <f>_xll.qlCalendarAdvance(Calendar,$H3144,B3145,"f",FALSE)</f>
        <v>61457</v>
      </c>
      <c r="I3145" s="172">
        <f>_xll.qlInterestRateIndexValueDate(Index1M,$H3145)</f>
        <v>61457</v>
      </c>
      <c r="J3145" s="177">
        <f>IFERROR(_xll.qlIndexFixing(Index1M,$H3145,TRUE,_xll.ohTrigger(RecalcTrigger,Trigger1M)),NA())</f>
        <v>1.8058933477516415E-2</v>
      </c>
      <c r="K3145" s="44">
        <f>IFERROR(_xll.qlIndexFixing(Index3M,H3145,TRUE,_xll.ohTrigger(RecalcTrigger,Trigger3M)),NA())</f>
        <v>1.8344941075104454E-2</v>
      </c>
      <c r="L3145" s="44">
        <f>IFERROR(_xll.qlIndexFixing(Index6M,$H3145,TRUE,_xll.ohTrigger(RecalcTrigger,Trigger6M)),NA())</f>
        <v>1.8531499794630705E-2</v>
      </c>
      <c r="M3145" s="178">
        <f>IFERROR(_xll.qlIndexFixing(Index1Y,$H3145,TRUE,_xll.ohTrigger(RecalcTrigger,Trigger1Y)),NA())</f>
        <v>1.8784878028994756E-2</v>
      </c>
      <c r="N3145" s="177">
        <f>IFERROR(_xll.qlIndexFixing(ONIndex1M,I3145,TRUE,_xll.ohTrigger(RecalcTrigger,Trigger1M)),NA())</f>
        <v>1.8032502559297559E-2</v>
      </c>
      <c r="O3145" s="44">
        <f>IFERROR(_xll.qlIndexFixing(ONIndex3M,I3145,TRUE,_xll.ohTrigger(RecalcTrigger,Trigger3M)),NA())</f>
        <v>1.8267351209965144E-2</v>
      </c>
      <c r="P3145" s="44">
        <f>IFERROR(_xll.qlIndexFixing(ONIndex6M,I3145,TRUE,_xll.ohTrigger(RecalcTrigger,Trigger6M)),NA())</f>
        <v>1.8371777157035751E-2</v>
      </c>
      <c r="Q3145" s="178">
        <f>IFERROR(_xll.qlIndexFixing(ONIndex1Y,I3145,TRUE,_xll.ohTrigger(RecalcTrigger,Trigger1Y)),NA())</f>
        <v>1.8464229834660451E-2</v>
      </c>
    </row>
    <row r="3146" spans="2:17" x14ac:dyDescent="0.2">
      <c r="B3146" s="39" t="s">
        <v>42</v>
      </c>
      <c r="D3146" s="42">
        <f>_xll.qlCalendarAdvance(Calendar,$D3145,B3146,"f",FALSE)</f>
        <v>61464</v>
      </c>
      <c r="E3146" s="172">
        <f>_xll.qlInterestRateIndexValueDate(IndexON,D3146)</f>
        <v>61464</v>
      </c>
      <c r="F3146" s="188">
        <f>IFERROR(_xll.qlIndexFixing(IndexON,D3146,TRUE,_xll.ohTrigger(RecalcTrigger,TriggerON)),NA())</f>
        <v>1.7632920790316975E-2</v>
      </c>
      <c r="H3146" s="42">
        <f>_xll.qlCalendarAdvance(Calendar,$H3145,B3146,"f",FALSE)</f>
        <v>61464</v>
      </c>
      <c r="I3146" s="172">
        <f>_xll.qlInterestRateIndexValueDate(Index1M,$H3146)</f>
        <v>61464</v>
      </c>
      <c r="J3146" s="177">
        <f>IFERROR(_xll.qlIndexFixing(Index1M,$H3146,TRUE,_xll.ohTrigger(RecalcTrigger,Trigger1M)),NA())</f>
        <v>1.8065434663543267E-2</v>
      </c>
      <c r="K3146" s="44">
        <f>IFERROR(_xll.qlIndexFixing(Index3M,H3146,TRUE,_xll.ohTrigger(RecalcTrigger,Trigger3M)),NA())</f>
        <v>1.8350563116202E-2</v>
      </c>
      <c r="L3146" s="44">
        <f>IFERROR(_xll.qlIndexFixing(Index6M,$H3146,TRUE,_xll.ohTrigger(RecalcTrigger,Trigger6M)),NA())</f>
        <v>1.853722061046801E-2</v>
      </c>
      <c r="M3146" s="178">
        <f>IFERROR(_xll.qlIndexFixing(Index1Y,$H3146,TRUE,_xll.ohTrigger(RecalcTrigger,Trigger1Y)),NA())</f>
        <v>1.8790491653027486E-2</v>
      </c>
      <c r="N3146" s="177">
        <f>IFERROR(_xll.qlIndexFixing(ONIndex1M,I3146,TRUE,_xll.ohTrigger(RecalcTrigger,Trigger1M)),NA())</f>
        <v>1.8039029068218637E-2</v>
      </c>
      <c r="O3146" s="44">
        <f>IFERROR(_xll.qlIndexFixing(ONIndex3M,I3146,TRUE,_xll.ohTrigger(RecalcTrigger,Trigger3M)),NA())</f>
        <v>1.82730416610144E-2</v>
      </c>
      <c r="P3146" s="44">
        <f>IFERROR(_xll.qlIndexFixing(ONIndex6M,I3146,TRUE,_xll.ohTrigger(RecalcTrigger,Trigger6M)),NA())</f>
        <v>1.8377640901728887E-2</v>
      </c>
      <c r="Q3146" s="178">
        <f>IFERROR(_xll.qlIndexFixing(ONIndex1Y,I3146,TRUE,_xll.ohTrigger(RecalcTrigger,Trigger1Y)),NA())</f>
        <v>1.8470133505344988E-2</v>
      </c>
    </row>
    <row r="3147" spans="2:17" x14ac:dyDescent="0.2">
      <c r="B3147" s="39" t="s">
        <v>42</v>
      </c>
      <c r="D3147" s="42">
        <f>_xll.qlCalendarAdvance(Calendar,$D3146,B3147,"f",FALSE)</f>
        <v>61471</v>
      </c>
      <c r="E3147" s="172">
        <f>_xll.qlInterestRateIndexValueDate(IndexON,D3147)</f>
        <v>61471</v>
      </c>
      <c r="F3147" s="188">
        <f>IFERROR(_xll.qlIndexFixing(IndexON,D3147,TRUE,_xll.ohTrigger(RecalcTrigger,TriggerON)),NA())</f>
        <v>1.7638803541659698E-2</v>
      </c>
      <c r="H3147" s="42">
        <f>_xll.qlCalendarAdvance(Calendar,$H3146,B3147,"f",FALSE)</f>
        <v>61471</v>
      </c>
      <c r="I3147" s="172">
        <f>_xll.qlInterestRateIndexValueDate(Index1M,$H3147)</f>
        <v>61471</v>
      </c>
      <c r="J3147" s="177">
        <f>IFERROR(_xll.qlIndexFixing(Index1M,$H3147,TRUE,_xll.ohTrigger(RecalcTrigger,Trigger1M)),NA())</f>
        <v>1.8071919106643113E-2</v>
      </c>
      <c r="K3147" s="44">
        <f>IFERROR(_xll.qlIndexFixing(Index3M,H3147,TRUE,_xll.ohTrigger(RecalcTrigger,Trigger3M)),NA())</f>
        <v>1.8356170518931389E-2</v>
      </c>
      <c r="L3147" s="44">
        <f>IFERROR(_xll.qlIndexFixing(Index6M,$H3147,TRUE,_xll.ohTrigger(RecalcTrigger,Trigger6M)),NA())</f>
        <v>1.8542926279412217E-2</v>
      </c>
      <c r="M3147" s="178">
        <f>IFERROR(_xll.qlIndexFixing(Index1Y,$H3147,TRUE,_xll.ohTrigger(RecalcTrigger,Trigger1Y)),NA())</f>
        <v>1.8796089897916257E-2</v>
      </c>
      <c r="N3147" s="177">
        <f>IFERROR(_xll.qlIndexFixing(ONIndex1M,I3147,TRUE,_xll.ohTrigger(RecalcTrigger,Trigger1M)),NA())</f>
        <v>1.8045538854860599E-2</v>
      </c>
      <c r="O3147" s="44">
        <f>IFERROR(_xll.qlIndexFixing(ONIndex3M,I3147,TRUE,_xll.ohTrigger(RecalcTrigger,Trigger3M)),NA())</f>
        <v>1.8278717531918787E-2</v>
      </c>
      <c r="P3147" s="44">
        <f>IFERROR(_xll.qlIndexFixing(ONIndex6M,I3147,TRUE,_xll.ohTrigger(RecalcTrigger,Trigger6M)),NA())</f>
        <v>1.838348962222458E-2</v>
      </c>
      <c r="Q3147" s="178">
        <f>IFERROR(_xll.qlIndexFixing(ONIndex1Y,I3147,TRUE,_xll.ohTrigger(RecalcTrigger,Trigger1Y)),NA())</f>
        <v>1.8476022049551677E-2</v>
      </c>
    </row>
    <row r="3148" spans="2:17" x14ac:dyDescent="0.2">
      <c r="B3148" s="39" t="s">
        <v>42</v>
      </c>
      <c r="D3148" s="42">
        <f>_xll.qlCalendarAdvance(Calendar,$D3147,B3148,"f",FALSE)</f>
        <v>61478</v>
      </c>
      <c r="E3148" s="172">
        <f>_xll.qlInterestRateIndexValueDate(IndexON,D3148)</f>
        <v>61478</v>
      </c>
      <c r="F3148" s="188">
        <f>IFERROR(_xll.qlIndexFixing(IndexON,D3148,TRUE,_xll.ohTrigger(RecalcTrigger,TriggerON)),NA())</f>
        <v>1.7644671181437088E-2</v>
      </c>
      <c r="H3148" s="42">
        <f>_xll.qlCalendarAdvance(Calendar,$H3147,B3148,"f",FALSE)</f>
        <v>61478</v>
      </c>
      <c r="I3148" s="172">
        <f>_xll.qlInterestRateIndexValueDate(Index1M,$H3148)</f>
        <v>61478</v>
      </c>
      <c r="J3148" s="177">
        <f>IFERROR(_xll.qlIndexFixing(Index1M,$H3148,TRUE,_xll.ohTrigger(RecalcTrigger,Trigger1M)),NA())</f>
        <v>1.8078386806786233E-2</v>
      </c>
      <c r="K3148" s="44">
        <f>IFERROR(_xll.qlIndexFixing(Index3M,H3148,TRUE,_xll.ohTrigger(RecalcTrigger,Trigger3M)),NA())</f>
        <v>1.836176328323116E-2</v>
      </c>
      <c r="L3148" s="44">
        <f>IFERROR(_xll.qlIndexFixing(Index6M,$H3148,TRUE,_xll.ohTrigger(RecalcTrigger,Trigger6M)),NA())</f>
        <v>1.8548616801333569E-2</v>
      </c>
      <c r="M3148" s="178">
        <f>IFERROR(_xll.qlIndexFixing(Index1Y,$H3148,TRUE,_xll.ohTrigger(RecalcTrigger,Trigger1Y)),NA())</f>
        <v>1.8801672763407495E-2</v>
      </c>
      <c r="N3148" s="177">
        <f>IFERROR(_xll.qlIndexFixing(ONIndex1M,I3148,TRUE,_xll.ohTrigger(RecalcTrigger,Trigger1M)),NA())</f>
        <v>1.8052031919223444E-2</v>
      </c>
      <c r="O3148" s="44">
        <f>IFERROR(_xll.qlIndexFixing(ONIndex3M,I3148,TRUE,_xll.ohTrigger(RecalcTrigger,Trigger3M)),NA())</f>
        <v>1.8284378822678304E-2</v>
      </c>
      <c r="P3148" s="44">
        <f>IFERROR(_xll.qlIndexFixing(ONIndex6M,I3148,TRUE,_xll.ohTrigger(RecalcTrigger,Trigger6M)),NA())</f>
        <v>1.8389323318603878E-2</v>
      </c>
      <c r="Q3148" s="178">
        <f>IFERROR(_xll.qlIndexFixing(ONIndex1Y,I3148,TRUE,_xll.ohTrigger(RecalcTrigger,Trigger1Y)),NA())</f>
        <v>1.8481895467361564E-2</v>
      </c>
    </row>
    <row r="3149" spans="2:17" x14ac:dyDescent="0.2">
      <c r="B3149" s="39" t="s">
        <v>42</v>
      </c>
      <c r="D3149" s="42">
        <f>_xll.qlCalendarAdvance(Calendar,$D3148,B3149,"f",FALSE)</f>
        <v>61485</v>
      </c>
      <c r="E3149" s="172">
        <f>_xll.qlInterestRateIndexValueDate(IndexON,D3149)</f>
        <v>61485</v>
      </c>
      <c r="F3149" s="188">
        <f>IFERROR(_xll.qlIndexFixing(IndexON,D3149,TRUE,_xll.ohTrigger(RecalcTrigger,TriggerON)),NA())</f>
        <v>1.7650523709730193E-2</v>
      </c>
      <c r="H3149" s="42">
        <f>_xll.qlCalendarAdvance(Calendar,$H3148,B3149,"f",FALSE)</f>
        <v>61485</v>
      </c>
      <c r="I3149" s="172">
        <f>_xll.qlInterestRateIndexValueDate(Index1M,$H3149)</f>
        <v>61485</v>
      </c>
      <c r="J3149" s="177">
        <f>IFERROR(_xll.qlIndexFixing(Index1M,$H3149,TRUE,_xll.ohTrigger(RecalcTrigger,Trigger1M)),NA())</f>
        <v>1.808755893566593E-2</v>
      </c>
      <c r="K3149" s="44">
        <f>IFERROR(_xll.qlIndexFixing(Index3M,H3149,TRUE,_xll.ohTrigger(RecalcTrigger,Trigger3M)),NA())</f>
        <v>1.8368198467034951E-2</v>
      </c>
      <c r="L3149" s="44">
        <f>IFERROR(_xll.qlIndexFixing(Index6M,$H3149,TRUE,_xll.ohTrigger(RecalcTrigger,Trigger6M)),NA())</f>
        <v>1.8555162412394369E-2</v>
      </c>
      <c r="M3149" s="178">
        <f>IFERROR(_xll.qlIndexFixing(Index1Y,$H3149,TRUE,_xll.ohTrigger(RecalcTrigger,Trigger1Y)),NA())</f>
        <v>1.8807240249247625E-2</v>
      </c>
      <c r="N3149" s="177">
        <f>IFERROR(_xll.qlIndexFixing(ONIndex1M,I3149,TRUE,_xll.ohTrigger(RecalcTrigger,Trigger1M)),NA())</f>
        <v>1.8058508261388218E-2</v>
      </c>
      <c r="O3149" s="44">
        <f>IFERROR(_xll.qlIndexFixing(ONIndex3M,I3149,TRUE,_xll.ohTrigger(RecalcTrigger,Trigger3M)),NA())</f>
        <v>1.8290025533292953E-2</v>
      </c>
      <c r="P3149" s="44">
        <f>IFERROR(_xll.qlIndexFixing(ONIndex6M,I3149,TRUE,_xll.ohTrigger(RecalcTrigger,Trigger6M)),NA())</f>
        <v>1.8395141990704689E-2</v>
      </c>
      <c r="Q3149" s="178">
        <f>IFERROR(_xll.qlIndexFixing(ONIndex1Y,I3149,TRUE,_xll.ohTrigger(RecalcTrigger,Trigger1Y)),NA())</f>
        <v>1.8487753758612557E-2</v>
      </c>
    </row>
    <row r="3150" spans="2:17" x14ac:dyDescent="0.2">
      <c r="B3150" s="39" t="s">
        <v>42</v>
      </c>
      <c r="D3150" s="42">
        <f>_xll.qlCalendarAdvance(Calendar,$D3149,B3150,"f",FALSE)</f>
        <v>61492</v>
      </c>
      <c r="E3150" s="172">
        <f>_xll.qlInterestRateIndexValueDate(IndexON,D3150)</f>
        <v>61492</v>
      </c>
      <c r="F3150" s="188">
        <f>IFERROR(_xll.qlIndexFixing(IndexON,D3150,TRUE,_xll.ohTrigger(RecalcTrigger,TriggerON)),NA())</f>
        <v>1.7656361126295872E-2</v>
      </c>
      <c r="H3150" s="42">
        <f>_xll.qlCalendarAdvance(Calendar,$H3149,B3150,"f",FALSE)</f>
        <v>61492</v>
      </c>
      <c r="I3150" s="172">
        <f>_xll.qlInterestRateIndexValueDate(Index1M,$H3150)</f>
        <v>61492</v>
      </c>
      <c r="J3150" s="177">
        <f>IFERROR(_xll.qlIndexFixing(Index1M,$H3150,TRUE,_xll.ohTrigger(RecalcTrigger,Trigger1M)),NA())</f>
        <v>1.8093990517487595E-2</v>
      </c>
      <c r="K3150" s="44">
        <f>IFERROR(_xll.qlIndexFixing(Index3M,H3150,TRUE,_xll.ohTrigger(RecalcTrigger,Trigger3M)),NA())</f>
        <v>1.8373761188007497E-2</v>
      </c>
      <c r="L3150" s="44">
        <f>IFERROR(_xll.qlIndexFixing(Index6M,$H3150,TRUE,_xll.ohTrigger(RecalcTrigger,Trigger6M)),NA())</f>
        <v>1.8560821844322197E-2</v>
      </c>
      <c r="M3150" s="178">
        <f>IFERROR(_xll.qlIndexFixing(Index1Y,$H3150,TRUE,_xll.ohTrigger(RecalcTrigger,Trigger1Y)),NA())</f>
        <v>1.8812792355184627E-2</v>
      </c>
      <c r="N3150" s="177">
        <f>IFERROR(_xll.qlIndexFixing(ONIndex1M,I3150,TRUE,_xll.ohTrigger(RecalcTrigger,Trigger1M)),NA())</f>
        <v>1.8064967881111782E-2</v>
      </c>
      <c r="O3150" s="44">
        <f>IFERROR(_xll.qlIndexFixing(ONIndex3M,I3150,TRUE,_xll.ohTrigger(RecalcTrigger,Trigger3M)),NA())</f>
        <v>1.8295657663762732E-2</v>
      </c>
      <c r="P3150" s="44">
        <f>IFERROR(_xll.qlIndexFixing(ONIndex6M,I3150,TRUE,_xll.ohTrigger(RecalcTrigger,Trigger6M)),NA())</f>
        <v>1.840094563877015E-2</v>
      </c>
      <c r="Q3150" s="178">
        <f>IFERROR(_xll.qlIndexFixing(ONIndex1Y,I3150,TRUE,_xll.ohTrigger(RecalcTrigger,Trigger1Y)),NA())</f>
        <v>1.8493596923628841E-2</v>
      </c>
    </row>
    <row r="3151" spans="2:17" x14ac:dyDescent="0.2">
      <c r="B3151" s="39" t="s">
        <v>42</v>
      </c>
      <c r="D3151" s="42">
        <f>_xll.qlCalendarAdvance(Calendar,$D3150,B3151,"f",FALSE)</f>
        <v>61499</v>
      </c>
      <c r="E3151" s="172">
        <f>_xll.qlInterestRateIndexValueDate(IndexON,D3151)</f>
        <v>61499</v>
      </c>
      <c r="F3151" s="188">
        <f>IFERROR(_xll.qlIndexFixing(IndexON,D3151,TRUE,_xll.ohTrigger(RecalcTrigger,TriggerON)),NA())</f>
        <v>1.7662183431377265E-2</v>
      </c>
      <c r="H3151" s="42">
        <f>_xll.qlCalendarAdvance(Calendar,$H3150,B3151,"f",FALSE)</f>
        <v>61499</v>
      </c>
      <c r="I3151" s="172">
        <f>_xll.qlInterestRateIndexValueDate(Index1M,$H3151)</f>
        <v>61499</v>
      </c>
      <c r="J3151" s="177">
        <f>IFERROR(_xll.qlIndexFixing(Index1M,$H3151,TRUE,_xll.ohTrigger(RecalcTrigger,Trigger1M)),NA())</f>
        <v>1.8100405354121062E-2</v>
      </c>
      <c r="K3151" s="44">
        <f>IFERROR(_xll.qlIndexFixing(Index3M,H3151,TRUE,_xll.ohTrigger(RecalcTrigger,Trigger3M)),NA())</f>
        <v>1.8379309269712794E-2</v>
      </c>
      <c r="L3151" s="44">
        <f>IFERROR(_xll.qlIndexFixing(Index6M,$H3151,TRUE,_xll.ohTrigger(RecalcTrigger,Trigger6M)),NA())</f>
        <v>1.8566466128153967E-2</v>
      </c>
      <c r="M3151" s="178">
        <f>IFERROR(_xll.qlIndexFixing(Index1Y,$H3151,TRUE,_xll.ohTrigger(RecalcTrigger,Trigger1Y)),NA())</f>
        <v>1.8818329080966034E-2</v>
      </c>
      <c r="N3151" s="177">
        <f>IFERROR(_xll.qlIndexFixing(ONIndex1M,I3151,TRUE,_xll.ohTrigger(RecalcTrigger,Trigger1M)),NA())</f>
        <v>1.8071410778718322E-2</v>
      </c>
      <c r="O3151" s="44">
        <f>IFERROR(_xll.qlIndexFixing(ONIndex3M,I3151,TRUE,_xll.ohTrigger(RecalcTrigger,Trigger3M)),NA())</f>
        <v>1.8301275214168689E-2</v>
      </c>
      <c r="P3151" s="44">
        <f>IFERROR(_xll.qlIndexFixing(ONIndex6M,I3151,TRUE,_xll.ohTrigger(RecalcTrigger,Trigger6M)),NA())</f>
        <v>1.8406734262719215E-2</v>
      </c>
      <c r="Q3151" s="178">
        <f>IFERROR(_xll.qlIndexFixing(ONIndex1Y,I3151,TRUE,_xll.ohTrigger(RecalcTrigger,Trigger1Y)),NA())</f>
        <v>1.8499424962005184E-2</v>
      </c>
    </row>
    <row r="3152" spans="2:17" x14ac:dyDescent="0.2">
      <c r="B3152" s="39" t="s">
        <v>42</v>
      </c>
      <c r="D3152" s="42">
        <f>_xll.qlCalendarAdvance(Calendar,$D3151,B3152,"f",FALSE)</f>
        <v>61506</v>
      </c>
      <c r="E3152" s="172">
        <f>_xll.qlInterestRateIndexValueDate(IndexON,D3152)</f>
        <v>61506</v>
      </c>
      <c r="F3152" s="188">
        <f>IFERROR(_xll.qlIndexFixing(IndexON,D3152,TRUE,_xll.ohTrigger(RecalcTrigger,TriggerON)),NA())</f>
        <v>1.7667990624974372E-2</v>
      </c>
      <c r="H3152" s="42">
        <f>_xll.qlCalendarAdvance(Calendar,$H3151,B3152,"f",FALSE)</f>
        <v>61506</v>
      </c>
      <c r="I3152" s="172">
        <f>_xll.qlInterestRateIndexValueDate(Index1M,$H3152)</f>
        <v>61506</v>
      </c>
      <c r="J3152" s="177">
        <f>IFERROR(_xll.qlIndexFixing(Index1M,$H3152,TRUE,_xll.ohTrigger(RecalcTrigger,Trigger1M)),NA())</f>
        <v>1.8106803445531946E-2</v>
      </c>
      <c r="K3152" s="44">
        <f>IFERROR(_xll.qlIndexFixing(Index3M,H3152,TRUE,_xll.ohTrigger(RecalcTrigger,Trigger3M)),NA())</f>
        <v>1.8384842712091818E-2</v>
      </c>
      <c r="L3152" s="44">
        <f>IFERROR(_xll.qlIndexFixing(Index6M,$H3152,TRUE,_xll.ohTrigger(RecalcTrigger,Trigger6M)),NA())</f>
        <v>1.8572095263762377E-2</v>
      </c>
      <c r="M3152" s="178">
        <f>IFERROR(_xll.qlIndexFixing(Index1Y,$H3152,TRUE,_xll.ohTrigger(RecalcTrigger,Trigger1Y)),NA())</f>
        <v>1.8823850426342048E-2</v>
      </c>
      <c r="N3152" s="177">
        <f>IFERROR(_xll.qlIndexFixing(ONIndex1M,I3152,TRUE,_xll.ohTrigger(RecalcTrigger,Trigger1M)),NA())</f>
        <v>1.8077836953964699E-2</v>
      </c>
      <c r="O3152" s="44">
        <f>IFERROR(_xll.qlIndexFixing(ONIndex3M,I3152,TRUE,_xll.ohTrigger(RecalcTrigger,Trigger3M)),NA())</f>
        <v>1.8306878184348729E-2</v>
      </c>
      <c r="P3152" s="44">
        <f>IFERROR(_xll.qlIndexFixing(ONIndex6M,I3152,TRUE,_xll.ohTrigger(RecalcTrigger,Trigger6M)),NA())</f>
        <v>1.8412507862470839E-2</v>
      </c>
      <c r="Q3152" s="178">
        <f>IFERROR(_xll.qlIndexFixing(ONIndex1Y,I3152,TRUE,_xll.ohTrigger(RecalcTrigger,Trigger1Y)),NA())</f>
        <v>1.8505237874146818E-2</v>
      </c>
    </row>
    <row r="3153" spans="2:17" x14ac:dyDescent="0.2">
      <c r="B3153" s="39" t="s">
        <v>42</v>
      </c>
      <c r="D3153" s="42">
        <f>_xll.qlCalendarAdvance(Calendar,$D3152,B3153,"f",FALSE)</f>
        <v>61513</v>
      </c>
      <c r="E3153" s="172">
        <f>_xll.qlInterestRateIndexValueDate(IndexON,D3153)</f>
        <v>61513</v>
      </c>
      <c r="F3153" s="188">
        <f>IFERROR(_xll.qlIndexFixing(IndexON,D3153,TRUE,_xll.ohTrigger(RecalcTrigger,TriggerON)),NA())</f>
        <v>1.7673782706925101E-2</v>
      </c>
      <c r="H3153" s="42">
        <f>_xll.qlCalendarAdvance(Calendar,$H3152,B3153,"f",FALSE)</f>
        <v>61513</v>
      </c>
      <c r="I3153" s="172">
        <f>_xll.qlInterestRateIndexValueDate(Index1M,$H3153)</f>
        <v>61513</v>
      </c>
      <c r="J3153" s="177">
        <f>IFERROR(_xll.qlIndexFixing(Index1M,$H3153,TRUE,_xll.ohTrigger(RecalcTrigger,Trigger1M)),NA())</f>
        <v>1.8110474162208123E-2</v>
      </c>
      <c r="K3153" s="44">
        <f>IFERROR(_xll.qlIndexFixing(Index3M,H3153,TRUE,_xll.ohTrigger(RecalcTrigger,Trigger3M)),NA())</f>
        <v>1.8390361515082023E-2</v>
      </c>
      <c r="L3153" s="44">
        <f>IFERROR(_xll.qlIndexFixing(Index6M,$H3153,TRUE,_xll.ohTrigger(RecalcTrigger,Trigger6M)),NA())</f>
        <v>1.8577709251017489E-2</v>
      </c>
      <c r="M3153" s="178">
        <f>IFERROR(_xll.qlIndexFixing(Index1Y,$H3153,TRUE,_xll.ohTrigger(RecalcTrigger,Trigger1Y)),NA())</f>
        <v>1.8829356391060648E-2</v>
      </c>
      <c r="N3153" s="177">
        <f>IFERROR(_xll.qlIndexFixing(ONIndex1M,I3153,TRUE,_xll.ohTrigger(RecalcTrigger,Trigger1M)),NA())</f>
        <v>1.8084246406931959E-2</v>
      </c>
      <c r="O3153" s="44">
        <f>IFERROR(_xll.qlIndexFixing(ONIndex3M,I3153,TRUE,_xll.ohTrigger(RecalcTrigger,Trigger3M)),NA())</f>
        <v>1.8312466574302855E-2</v>
      </c>
      <c r="P3153" s="44">
        <f>IFERROR(_xll.qlIndexFixing(ONIndex6M,I3153,TRUE,_xll.ohTrigger(RecalcTrigger,Trigger6M)),NA())</f>
        <v>1.8418266438025022E-2</v>
      </c>
      <c r="Q3153" s="178">
        <f>IFERROR(_xll.qlIndexFixing(ONIndex1Y,I3153,TRUE,_xll.ohTrigger(RecalcTrigger,Trigger1Y)),NA())</f>
        <v>1.8511035659648511E-2</v>
      </c>
    </row>
    <row r="3154" spans="2:17" x14ac:dyDescent="0.2">
      <c r="B3154" s="39" t="s">
        <v>42</v>
      </c>
      <c r="D3154" s="42">
        <f>_xll.qlCalendarAdvance(Calendar,$D3153,B3154,"f",FALSE)</f>
        <v>61520</v>
      </c>
      <c r="E3154" s="172">
        <f>_xll.qlInterestRateIndexValueDate(IndexON,D3154)</f>
        <v>61520</v>
      </c>
      <c r="F3154" s="188">
        <f>IFERROR(_xll.qlIndexFixing(IndexON,D3154,TRUE,_xll.ohTrigger(RecalcTrigger,TriggerON)),NA())</f>
        <v>1.7679559677310497E-2</v>
      </c>
      <c r="H3154" s="42">
        <f>_xll.qlCalendarAdvance(Calendar,$H3153,B3154,"f",FALSE)</f>
        <v>61520</v>
      </c>
      <c r="I3154" s="172">
        <f>_xll.qlInterestRateIndexValueDate(Index1M,$H3154)</f>
        <v>61520</v>
      </c>
      <c r="J3154" s="177">
        <f>IFERROR(_xll.qlIndexFixing(Index1M,$H3154,TRUE,_xll.ohTrigger(RecalcTrigger,Trigger1M)),NA())</f>
        <v>1.8116841404051676E-2</v>
      </c>
      <c r="K3154" s="44">
        <f>IFERROR(_xll.qlIndexFixing(Index3M,H3154,TRUE,_xll.ohTrigger(RecalcTrigger,Trigger3M)),NA())</f>
        <v>1.8395865678624387E-2</v>
      </c>
      <c r="L3154" s="44">
        <f>IFERROR(_xll.qlIndexFixing(Index6M,$H3154,TRUE,_xll.ohTrigger(RecalcTrigger,Trigger6M)),NA())</f>
        <v>1.8582441838224759E-2</v>
      </c>
      <c r="M3154" s="178">
        <f>IFERROR(_xll.qlIndexFixing(Index1Y,$H3154,TRUE,_xll.ohTrigger(RecalcTrigger,Trigger1Y)),NA())</f>
        <v>1.8834846974873587E-2</v>
      </c>
      <c r="N3154" s="177">
        <f>IFERROR(_xll.qlIndexFixing(ONIndex1M,I3154,TRUE,_xll.ohTrigger(RecalcTrigger,Trigger1M)),NA())</f>
        <v>1.8090639137701148E-2</v>
      </c>
      <c r="O3154" s="44">
        <f>IFERROR(_xll.qlIndexFixing(ONIndex3M,I3154,TRUE,_xll.ohTrigger(RecalcTrigger,Trigger3M)),NA())</f>
        <v>1.831804038435525E-2</v>
      </c>
      <c r="P3154" s="44">
        <f>IFERROR(_xll.qlIndexFixing(ONIndex6M,I3154,TRUE,_xll.ohTrigger(RecalcTrigger,Trigger6M)),NA())</f>
        <v>1.8424009989624901E-2</v>
      </c>
      <c r="Q3154" s="178">
        <f>IFERROR(_xll.qlIndexFixing(ONIndex1Y,I3154,TRUE,_xll.ohTrigger(RecalcTrigger,Trigger1Y)),NA())</f>
        <v>1.8516818318915496E-2</v>
      </c>
    </row>
    <row r="3155" spans="2:17" x14ac:dyDescent="0.2">
      <c r="B3155" s="39" t="s">
        <v>42</v>
      </c>
      <c r="D3155" s="42">
        <f>_xll.qlCalendarAdvance(Calendar,$D3154,B3155,"f",FALSE)</f>
        <v>61527</v>
      </c>
      <c r="E3155" s="172">
        <f>_xll.qlInterestRateIndexValueDate(IndexON,D3155)</f>
        <v>61527</v>
      </c>
      <c r="F3155" s="188">
        <f>IFERROR(_xll.qlIndexFixing(IndexON,D3155,TRUE,_xll.ohTrigger(RecalcTrigger,TriggerON)),NA())</f>
        <v>1.7685321536211607E-2</v>
      </c>
      <c r="H3155" s="42">
        <f>_xll.qlCalendarAdvance(Calendar,$H3154,B3155,"f",FALSE)</f>
        <v>61527</v>
      </c>
      <c r="I3155" s="172">
        <f>_xll.qlInterestRateIndexValueDate(Index1M,$H3155)</f>
        <v>61527</v>
      </c>
      <c r="J3155" s="177">
        <f>IFERROR(_xll.qlIndexFixing(Index1M,$H3155,TRUE,_xll.ohTrigger(RecalcTrigger,Trigger1M)),NA())</f>
        <v>1.8123191902754798E-2</v>
      </c>
      <c r="K3155" s="44">
        <f>IFERROR(_xll.qlIndexFixing(Index3M,H3155,TRUE,_xll.ohTrigger(RecalcTrigger,Trigger3M)),NA())</f>
        <v>1.8401355202657239E-2</v>
      </c>
      <c r="L3155" s="44">
        <f>IFERROR(_xll.qlIndexFixing(Index6M,$H3155,TRUE,_xll.ohTrigger(RecalcTrigger,Trigger6M)),NA())</f>
        <v>1.8588026327412091E-2</v>
      </c>
      <c r="M3155" s="178">
        <f>IFERROR(_xll.qlIndexFixing(Index1Y,$H3155,TRUE,_xll.ohTrigger(RecalcTrigger,Trigger1Y)),NA())</f>
        <v>1.8840322177530844E-2</v>
      </c>
      <c r="N3155" s="177">
        <f>IFERROR(_xll.qlIndexFixing(ONIndex1M,I3155,TRUE,_xll.ohTrigger(RecalcTrigger,Trigger1M)),NA())</f>
        <v>1.8097015146110174E-2</v>
      </c>
      <c r="O3155" s="44">
        <f>IFERROR(_xll.qlIndexFixing(ONIndex3M,I3155,TRUE,_xll.ohTrigger(RecalcTrigger,Trigger3M)),NA())</f>
        <v>1.8323599614181729E-2</v>
      </c>
      <c r="P3155" s="44">
        <f>IFERROR(_xll.qlIndexFixing(ONIndex6M,I3155,TRUE,_xll.ohTrigger(RecalcTrigger,Trigger6M)),NA())</f>
        <v>1.8429738516946292E-2</v>
      </c>
      <c r="Q3155" s="178">
        <f>IFERROR(_xll.qlIndexFixing(ONIndex1Y,I3155,TRUE,_xll.ohTrigger(RecalcTrigger,Trigger1Y)),NA())</f>
        <v>1.8522585851542539E-2</v>
      </c>
    </row>
    <row r="3156" spans="2:17" x14ac:dyDescent="0.2">
      <c r="B3156" s="39" t="s">
        <v>42</v>
      </c>
      <c r="D3156" s="42">
        <f>_xll.qlCalendarAdvance(Calendar,$D3155,B3156,"f",FALSE)</f>
        <v>61534</v>
      </c>
      <c r="E3156" s="172">
        <f>_xll.qlInterestRateIndexValueDate(IndexON,D3156)</f>
        <v>61534</v>
      </c>
      <c r="F3156" s="188">
        <f>IFERROR(_xll.qlIndexFixing(IndexON,D3156,TRUE,_xll.ohTrigger(RecalcTrigger,TriggerON)),NA())</f>
        <v>1.7691068283385292E-2</v>
      </c>
      <c r="H3156" s="42">
        <f>_xll.qlCalendarAdvance(Calendar,$H3155,B3156,"f",FALSE)</f>
        <v>61534</v>
      </c>
      <c r="I3156" s="172">
        <f>_xll.qlInterestRateIndexValueDate(Index1M,$H3156)</f>
        <v>61534</v>
      </c>
      <c r="J3156" s="177">
        <f>IFERROR(_xll.qlIndexFixing(Index1M,$H3156,TRUE,_xll.ohTrigger(RecalcTrigger,Trigger1M)),NA())</f>
        <v>1.8129525658285073E-2</v>
      </c>
      <c r="K3156" s="44">
        <f>IFERROR(_xll.qlIndexFixing(Index3M,H3156,TRUE,_xll.ohTrigger(RecalcTrigger,Trigger3M)),NA())</f>
        <v>1.8406830087118922E-2</v>
      </c>
      <c r="L3156" s="44">
        <f>IFERROR(_xll.qlIndexFixing(Index6M,$H3156,TRUE,_xll.ohTrigger(RecalcTrigger,Trigger6M)),NA())</f>
        <v>1.8593595668557505E-2</v>
      </c>
      <c r="M3156" s="178">
        <f>IFERROR(_xll.qlIndexFixing(Index1Y,$H3156,TRUE,_xll.ohTrigger(RecalcTrigger,Trigger1Y)),NA())</f>
        <v>1.8845781998784616E-2</v>
      </c>
      <c r="N3156" s="177">
        <f>IFERROR(_xll.qlIndexFixing(ONIndex1M,I3156,TRUE,_xll.ohTrigger(RecalcTrigger,Trigger1M)),NA())</f>
        <v>1.8103374432240082E-2</v>
      </c>
      <c r="O3156" s="44">
        <f>IFERROR(_xll.qlIndexFixing(ONIndex3M,I3156,TRUE,_xll.ohTrigger(RecalcTrigger,Trigger3M)),NA())</f>
        <v>1.8329144263782293E-2</v>
      </c>
      <c r="P3156" s="44">
        <f>IFERROR(_xll.qlIndexFixing(ONIndex6M,I3156,TRUE,_xll.ohTrigger(RecalcTrigger,Trigger6M)),NA())</f>
        <v>1.843545201990815E-2</v>
      </c>
      <c r="Q3156" s="178">
        <f>IFERROR(_xll.qlIndexFixing(ONIndex1Y,I3156,TRUE,_xll.ohTrigger(RecalcTrigger,Trigger1Y)),NA())</f>
        <v>1.8528338257691734E-2</v>
      </c>
    </row>
    <row r="3157" spans="2:17" x14ac:dyDescent="0.2">
      <c r="B3157" s="39" t="s">
        <v>42</v>
      </c>
      <c r="D3157" s="42">
        <f>_xll.qlCalendarAdvance(Calendar,$D3156,B3157,"f",FALSE)</f>
        <v>61541</v>
      </c>
      <c r="E3157" s="172">
        <f>_xll.qlInterestRateIndexValueDate(IndexON,D3157)</f>
        <v>61541</v>
      </c>
      <c r="F3157" s="188">
        <f>IFERROR(_xll.qlIndexFixing(IndexON,D3157,TRUE,_xll.ohTrigger(RecalcTrigger,TriggerON)),NA())</f>
        <v>1.7696799919155737E-2</v>
      </c>
      <c r="H3157" s="42">
        <f>_xll.qlCalendarAdvance(Calendar,$H3156,B3157,"f",FALSE)</f>
        <v>61541</v>
      </c>
      <c r="I3157" s="172">
        <f>_xll.qlInterestRateIndexValueDate(Index1M,$H3157)</f>
        <v>61541</v>
      </c>
      <c r="J3157" s="177">
        <f>IFERROR(_xll.qlIndexFixing(Index1M,$H3157,TRUE,_xll.ohTrigger(RecalcTrigger,Trigger1M)),NA())</f>
        <v>1.8135842670623591E-2</v>
      </c>
      <c r="K3157" s="44">
        <f>IFERROR(_xll.qlIndexFixing(Index3M,H3157,TRUE,_xll.ohTrigger(RecalcTrigger,Trigger3M)),NA())</f>
        <v>1.8412290331949525E-2</v>
      </c>
      <c r="L3157" s="44">
        <f>IFERROR(_xll.qlIndexFixing(Index6M,$H3157,TRUE,_xll.ohTrigger(RecalcTrigger,Trigger6M)),NA())</f>
        <v>1.8599149861537441E-2</v>
      </c>
      <c r="M3157" s="178">
        <f>IFERROR(_xll.qlIndexFixing(Index1Y,$H3157,TRUE,_xll.ohTrigger(RecalcTrigger,Trigger1Y)),NA())</f>
        <v>1.8851226438387325E-2</v>
      </c>
      <c r="N3157" s="177">
        <f>IFERROR(_xll.qlIndexFixing(ONIndex1M,I3157,TRUE,_xll.ohTrigger(RecalcTrigger,Trigger1M)),NA())</f>
        <v>1.8109716996171921E-2</v>
      </c>
      <c r="O3157" s="44">
        <f>IFERROR(_xll.qlIndexFixing(ONIndex3M,I3157,TRUE,_xll.ohTrigger(RecalcTrigger,Trigger3M)),NA())</f>
        <v>1.8334674333319034E-2</v>
      </c>
      <c r="P3157" s="44">
        <f>IFERROR(_xll.qlIndexFixing(ONIndex6M,I3157,TRUE,_xll.ohTrigger(RecalcTrigger,Trigger6M)),NA())</f>
        <v>1.8441150499158843E-2</v>
      </c>
      <c r="Q3157" s="178">
        <f>IFERROR(_xll.qlIndexFixing(ONIndex1Y,I3157,TRUE,_xll.ohTrigger(RecalcTrigger,Trigger1Y)),NA())</f>
        <v>1.8534075537525174E-2</v>
      </c>
    </row>
    <row r="3158" spans="2:17" x14ac:dyDescent="0.2">
      <c r="B3158" s="39" t="s">
        <v>42</v>
      </c>
      <c r="D3158" s="42">
        <f>_xll.qlCalendarAdvance(Calendar,$D3157,B3158,"f",FALSE)</f>
        <v>61548</v>
      </c>
      <c r="E3158" s="172">
        <f>_xll.qlInterestRateIndexValueDate(IndexON,D3158)</f>
        <v>61548</v>
      </c>
      <c r="F3158" s="188">
        <f>IFERROR(_xll.qlIndexFixing(IndexON,D3158,TRUE,_xll.ohTrigger(RecalcTrigger,TriggerON)),NA())</f>
        <v>1.7702516443279803E-2</v>
      </c>
      <c r="H3158" s="42">
        <f>_xll.qlCalendarAdvance(Calendar,$H3157,B3158,"f",FALSE)</f>
        <v>61548</v>
      </c>
      <c r="I3158" s="172">
        <f>_xll.qlInterestRateIndexValueDate(Index1M,$H3158)</f>
        <v>61548</v>
      </c>
      <c r="J3158" s="177">
        <f>IFERROR(_xll.qlIndexFixing(Index1M,$H3158,TRUE,_xll.ohTrigger(RecalcTrigger,Trigger1M)),NA())</f>
        <v>1.814484034273648E-2</v>
      </c>
      <c r="K3158" s="44">
        <f>IFERROR(_xll.qlIndexFixing(Index3M,H3158,TRUE,_xll.ohTrigger(RecalcTrigger,Trigger3M)),NA())</f>
        <v>1.8417735937090909E-2</v>
      </c>
      <c r="L3158" s="44">
        <f>IFERROR(_xll.qlIndexFixing(Index6M,$H3158,TRUE,_xll.ohTrigger(RecalcTrigger,Trigger6M)),NA())</f>
        <v>1.8605551957570861E-2</v>
      </c>
      <c r="M3158" s="178">
        <f>IFERROR(_xll.qlIndexFixing(Index1Y,$H3158,TRUE,_xll.ohTrigger(RecalcTrigger,Trigger1Y)),NA())</f>
        <v>1.8856655496092056E-2</v>
      </c>
      <c r="N3158" s="177">
        <f>IFERROR(_xll.qlIndexFixing(ONIndex1M,I3158,TRUE,_xll.ohTrigger(RecalcTrigger,Trigger1M)),NA())</f>
        <v>1.8116042837743596E-2</v>
      </c>
      <c r="O3158" s="44">
        <f>IFERROR(_xll.qlIndexFixing(ONIndex3M,I3158,TRUE,_xll.ohTrigger(RecalcTrigger,Trigger3M)),NA())</f>
        <v>1.8340189822791952E-2</v>
      </c>
      <c r="P3158" s="44">
        <f>IFERROR(_xll.qlIndexFixing(ONIndex6M,I3158,TRUE,_xll.ohTrigger(RecalcTrigger,Trigger6M)),NA())</f>
        <v>1.8446833953968955E-2</v>
      </c>
      <c r="Q3158" s="178">
        <f>IFERROR(_xll.qlIndexFixing(ONIndex1Y,I3158,TRUE,_xll.ohTrigger(RecalcTrigger,Trigger1Y)),NA())</f>
        <v>1.8539797690961812E-2</v>
      </c>
    </row>
    <row r="3159" spans="2:17" x14ac:dyDescent="0.2">
      <c r="B3159" s="39" t="s">
        <v>42</v>
      </c>
      <c r="D3159" s="42">
        <f>_xll.qlCalendarAdvance(Calendar,$D3158,B3159,"f",FALSE)</f>
        <v>61555</v>
      </c>
      <c r="E3159" s="172">
        <f>_xll.qlInterestRateIndexValueDate(IndexON,D3159)</f>
        <v>61555</v>
      </c>
      <c r="F3159" s="188">
        <f>IFERROR(_xll.qlIndexFixing(IndexON,D3159,TRUE,_xll.ohTrigger(RecalcTrigger,TriggerON)),NA())</f>
        <v>1.7708217855838537E-2</v>
      </c>
      <c r="H3159" s="42">
        <f>_xll.qlCalendarAdvance(Calendar,$H3158,B3159,"f",FALSE)</f>
        <v>61555</v>
      </c>
      <c r="I3159" s="172">
        <f>_xll.qlInterestRateIndexValueDate(Index1M,$H3159)</f>
        <v>61555</v>
      </c>
      <c r="J3159" s="177">
        <f>IFERROR(_xll.qlIndexFixing(Index1M,$H3159,TRUE,_xll.ohTrigger(RecalcTrigger,Trigger1M)),NA())</f>
        <v>1.8151121216791105E-2</v>
      </c>
      <c r="K3159" s="44">
        <f>IFERROR(_xll.qlIndexFixing(Index3M,H3159,TRUE,_xll.ohTrigger(RecalcTrigger,Trigger3M)),NA())</f>
        <v>1.8423166902481407E-2</v>
      </c>
      <c r="L3159" s="44">
        <f>IFERROR(_xll.qlIndexFixing(Index6M,$H3159,TRUE,_xll.ohTrigger(RecalcTrigger,Trigger6M)),NA())</f>
        <v>1.8611075052049727E-2</v>
      </c>
      <c r="M3159" s="178">
        <f>IFERROR(_xll.qlIndexFixing(Index1Y,$H3159,TRUE,_xll.ohTrigger(RecalcTrigger,Trigger1Y)),NA())</f>
        <v>1.8862069171652562E-2</v>
      </c>
      <c r="N3159" s="177">
        <f>IFERROR(_xll.qlIndexFixing(ONIndex1M,I3159,TRUE,_xll.ohTrigger(RecalcTrigger,Trigger1M)),NA())</f>
        <v>1.8122351957036154E-2</v>
      </c>
      <c r="O3159" s="44">
        <f>IFERROR(_xll.qlIndexFixing(ONIndex3M,I3159,TRUE,_xll.ohTrigger(RecalcTrigger,Trigger3M)),NA())</f>
        <v>1.8345690732038955E-2</v>
      </c>
      <c r="P3159" s="44">
        <f>IFERROR(_xll.qlIndexFixing(ONIndex6M,I3159,TRUE,_xll.ohTrigger(RecalcTrigger,Trigger6M)),NA())</f>
        <v>1.8452502384743719E-2</v>
      </c>
      <c r="Q3159" s="178">
        <f>IFERROR(_xll.qlIndexFixing(ONIndex1Y,I3159,TRUE,_xll.ohTrigger(RecalcTrigger,Trigger1Y)),NA())</f>
        <v>1.8545504717839556E-2</v>
      </c>
    </row>
    <row r="3160" spans="2:17" x14ac:dyDescent="0.2">
      <c r="B3160" s="39" t="s">
        <v>42</v>
      </c>
      <c r="D3160" s="42">
        <f>_xll.qlCalendarAdvance(Calendar,$D3159,B3160,"f",FALSE)</f>
        <v>61562</v>
      </c>
      <c r="E3160" s="172">
        <f>_xll.qlInterestRateIndexValueDate(IndexON,D3160)</f>
        <v>61562</v>
      </c>
      <c r="F3160" s="188">
        <f>IFERROR(_xll.qlIndexFixing(IndexON,D3160,TRUE,_xll.ohTrigger(RecalcTrigger,TriggerON)),NA())</f>
        <v>1.7713904156831939E-2</v>
      </c>
      <c r="H3160" s="42">
        <f>_xll.qlCalendarAdvance(Calendar,$H3159,B3160,"f",FALSE)</f>
        <v>61562</v>
      </c>
      <c r="I3160" s="172">
        <f>_xll.qlInterestRateIndexValueDate(Index1M,$H3160)</f>
        <v>61562</v>
      </c>
      <c r="J3160" s="177">
        <f>IFERROR(_xll.qlIndexFixing(Index1M,$H3160,TRUE,_xll.ohTrigger(RecalcTrigger,Trigger1M)),NA())</f>
        <v>1.8157385345397199E-2</v>
      </c>
      <c r="K3160" s="44">
        <f>IFERROR(_xll.qlIndexFixing(Index3M,H3160,TRUE,_xll.ohTrigger(RecalcTrigger,Trigger3M)),NA())</f>
        <v>1.8428583228060236E-2</v>
      </c>
      <c r="L3160" s="44">
        <f>IFERROR(_xll.qlIndexFixing(Index6M,$H3160,TRUE,_xll.ohTrigger(RecalcTrigger,Trigger6M)),NA())</f>
        <v>1.8616582997291718E-2</v>
      </c>
      <c r="M3160" s="178">
        <f>IFERROR(_xll.qlIndexFixing(Index1Y,$H3160,TRUE,_xll.ohTrigger(RecalcTrigger,Trigger1Y)),NA())</f>
        <v>1.886746746482304E-2</v>
      </c>
      <c r="N3160" s="177">
        <f>IFERROR(_xll.qlIndexFixing(ONIndex1M,I3160,TRUE,_xll.ohTrigger(RecalcTrigger,Trigger1M)),NA())</f>
        <v>1.8128644354049595E-2</v>
      </c>
      <c r="O3160" s="44">
        <f>IFERROR(_xll.qlIndexFixing(ONIndex3M,I3160,TRUE,_xll.ohTrigger(RecalcTrigger,Trigger3M)),NA())</f>
        <v>1.8351177061141088E-2</v>
      </c>
      <c r="P3160" s="44">
        <f>IFERROR(_xll.qlIndexFixing(ONIndex6M,I3160,TRUE,_xll.ohTrigger(RecalcTrigger,Trigger6M)),NA())</f>
        <v>1.8458155791158948E-2</v>
      </c>
      <c r="Q3160" s="178">
        <f>IFERROR(_xll.qlIndexFixing(ONIndex1Y,I3160,TRUE,_xll.ohTrigger(RecalcTrigger,Trigger1Y)),NA())</f>
        <v>1.8551196618158405E-2</v>
      </c>
    </row>
    <row r="3161" spans="2:17" x14ac:dyDescent="0.2">
      <c r="B3161" s="39" t="s">
        <v>42</v>
      </c>
      <c r="D3161" s="42">
        <f>_xll.qlCalendarAdvance(Calendar,$D3160,B3161,"f",FALSE)</f>
        <v>61569</v>
      </c>
      <c r="E3161" s="172">
        <f>_xll.qlInterestRateIndexValueDate(IndexON,D3161)</f>
        <v>61569</v>
      </c>
      <c r="F3161" s="188">
        <f>IFERROR(_xll.qlIndexFixing(IndexON,D3161,TRUE,_xll.ohTrigger(RecalcTrigger,TriggerON)),NA())</f>
        <v>1.7719575346341054E-2</v>
      </c>
      <c r="H3161" s="42">
        <f>_xll.qlCalendarAdvance(Calendar,$H3160,B3161,"f",FALSE)</f>
        <v>61569</v>
      </c>
      <c r="I3161" s="172">
        <f>_xll.qlInterestRateIndexValueDate(Index1M,$H3161)</f>
        <v>61569</v>
      </c>
      <c r="J3161" s="177">
        <f>IFERROR(_xll.qlIndexFixing(Index1M,$H3161,TRUE,_xll.ohTrigger(RecalcTrigger,Trigger1M)),NA())</f>
        <v>1.8164529099427822E-2</v>
      </c>
      <c r="K3161" s="44">
        <f>IFERROR(_xll.qlIndexFixing(Index3M,H3161,TRUE,_xll.ohTrigger(RecalcTrigger,Trigger3M)),NA())</f>
        <v>1.8433984913769255E-2</v>
      </c>
      <c r="L3161" s="44">
        <f>IFERROR(_xll.qlIndexFixing(Index6M,$H3161,TRUE,_xll.ohTrigger(RecalcTrigger,Trigger6M)),NA())</f>
        <v>1.8622075793171294E-2</v>
      </c>
      <c r="M3161" s="178">
        <f>IFERROR(_xll.qlIndexFixing(Index1Y,$H3161,TRUE,_xll.ohTrigger(RecalcTrigger,Trigger1Y)),NA())</f>
        <v>1.887285037535924E-2</v>
      </c>
      <c r="N3161" s="177">
        <f>IFERROR(_xll.qlIndexFixing(ONIndex1M,I3161,TRUE,_xll.ohTrigger(RecalcTrigger,Trigger1M)),NA())</f>
        <v>1.8134920028864965E-2</v>
      </c>
      <c r="O3161" s="44">
        <f>IFERROR(_xll.qlIndexFixing(ONIndex3M,I3161,TRUE,_xll.ohTrigger(RecalcTrigger,Trigger3M)),NA())</f>
        <v>1.8356648810179399E-2</v>
      </c>
      <c r="P3161" s="44">
        <f>IFERROR(_xll.qlIndexFixing(ONIndex6M,I3161,TRUE,_xll.ohTrigger(RecalcTrigger,Trigger6M)),NA())</f>
        <v>1.8463794173619874E-2</v>
      </c>
      <c r="Q3161" s="178">
        <f>IFERROR(_xll.qlIndexFixing(ONIndex1Y,I3161,TRUE,_xll.ohTrigger(RecalcTrigger,Trigger1Y)),NA())</f>
        <v>1.8556873392242546E-2</v>
      </c>
    </row>
    <row r="3162" spans="2:17" x14ac:dyDescent="0.2">
      <c r="B3162" s="39" t="s">
        <v>42</v>
      </c>
      <c r="D3162" s="42">
        <f>_xll.qlCalendarAdvance(Calendar,$D3161,B3162,"f",FALSE)</f>
        <v>61576</v>
      </c>
      <c r="E3162" s="172">
        <f>_xll.qlInterestRateIndexValueDate(IndexON,D3162)</f>
        <v>61576</v>
      </c>
      <c r="F3162" s="188">
        <f>IFERROR(_xll.qlIndexFixing(IndexON,D3162,TRUE,_xll.ohTrigger(RecalcTrigger,TriggerON)),NA())</f>
        <v>1.7725231424203791E-2</v>
      </c>
      <c r="H3162" s="42">
        <f>_xll.qlCalendarAdvance(Calendar,$H3161,B3162,"f",FALSE)</f>
        <v>61576</v>
      </c>
      <c r="I3162" s="172">
        <f>_xll.qlInterestRateIndexValueDate(Index1M,$H3162)</f>
        <v>61576</v>
      </c>
      <c r="J3162" s="177">
        <f>IFERROR(_xll.qlIndexFixing(Index1M,$H3162,TRUE,_xll.ohTrigger(RecalcTrigger,Trigger1M)),NA())</f>
        <v>1.8169863366141004E-2</v>
      </c>
      <c r="K3162" s="44">
        <f>IFERROR(_xll.qlIndexFixing(Index3M,H3162,TRUE,_xll.ohTrigger(RecalcTrigger,Trigger3M)),NA())</f>
        <v>1.8439371959548558E-2</v>
      </c>
      <c r="L3162" s="44">
        <f>IFERROR(_xll.qlIndexFixing(Index6M,$H3162,TRUE,_xll.ohTrigger(RecalcTrigger,Trigger6M)),NA())</f>
        <v>1.8627553439565132E-2</v>
      </c>
      <c r="M3162" s="178">
        <f>IFERROR(_xll.qlIndexFixing(Index1Y,$H3162,TRUE,_xll.ohTrigger(RecalcTrigger,Trigger1Y)),NA())</f>
        <v>1.8878217903016692E-2</v>
      </c>
      <c r="N3162" s="177">
        <f>IFERROR(_xll.qlIndexFixing(ONIndex1M,I3162,TRUE,_xll.ohTrigger(RecalcTrigger,Trigger1M)),NA())</f>
        <v>1.8141178981401218E-2</v>
      </c>
      <c r="O3162" s="44">
        <f>IFERROR(_xll.qlIndexFixing(ONIndex3M,I3162,TRUE,_xll.ohTrigger(RecalcTrigger,Trigger3M)),NA())</f>
        <v>1.8362105978991794E-2</v>
      </c>
      <c r="P3162" s="44">
        <f>IFERROR(_xll.qlIndexFixing(ONIndex6M,I3162,TRUE,_xll.ohTrigger(RecalcTrigger,Trigger6M)),NA())</f>
        <v>1.8469417531883359E-2</v>
      </c>
      <c r="Q3162" s="178">
        <f>IFERROR(_xll.qlIndexFixing(ONIndex1Y,I3162,TRUE,_xll.ohTrigger(RecalcTrigger,Trigger1Y)),NA())</f>
        <v>1.8562535039767791E-2</v>
      </c>
    </row>
    <row r="3163" spans="2:17" x14ac:dyDescent="0.2">
      <c r="B3163" s="39" t="s">
        <v>42</v>
      </c>
      <c r="D3163" s="42">
        <f>_xll.qlCalendarAdvance(Calendar,$D3162,B3163,"f",FALSE)</f>
        <v>61583</v>
      </c>
      <c r="E3163" s="172">
        <f>_xll.qlInterestRateIndexValueDate(IndexON,D3163)</f>
        <v>61583</v>
      </c>
      <c r="F3163" s="188">
        <f>IFERROR(_xll.qlIndexFixing(IndexON,D3163,TRUE,_xll.ohTrigger(RecalcTrigger,TriggerON)),NA())</f>
        <v>1.7730872390420149E-2</v>
      </c>
      <c r="H3163" s="42">
        <f>_xll.qlCalendarAdvance(Calendar,$H3162,B3163,"f",FALSE)</f>
        <v>61583</v>
      </c>
      <c r="I3163" s="172">
        <f>_xll.qlInterestRateIndexValueDate(Index1M,$H3163)</f>
        <v>61583</v>
      </c>
      <c r="J3163" s="177">
        <f>IFERROR(_xll.qlIndexFixing(Index1M,$H3163,TRUE,_xll.ohTrigger(RecalcTrigger,Trigger1M)),NA())</f>
        <v>1.8176077258222227E-2</v>
      </c>
      <c r="K3163" s="44">
        <f>IFERROR(_xll.qlIndexFixing(Index3M,H3163,TRUE,_xll.ohTrigger(RecalcTrigger,Trigger3M)),NA())</f>
        <v>1.8444744365338241E-2</v>
      </c>
      <c r="L3163" s="44">
        <f>IFERROR(_xll.qlIndexFixing(Index6M,$H3163,TRUE,_xll.ohTrigger(RecalcTrigger,Trigger6M)),NA())</f>
        <v>1.8633015936346812E-2</v>
      </c>
      <c r="M3163" s="178">
        <f>IFERROR(_xll.qlIndexFixing(Index1Y,$H3163,TRUE,_xll.ohTrigger(RecalcTrigger,Trigger1Y)),NA())</f>
        <v>1.8883570047552034E-2</v>
      </c>
      <c r="N3163" s="177">
        <f>IFERROR(_xll.qlIndexFixing(ONIndex1M,I3163,TRUE,_xll.ohTrigger(RecalcTrigger,Trigger1M)),NA())</f>
        <v>1.8147421211496262E-2</v>
      </c>
      <c r="O3163" s="44">
        <f>IFERROR(_xll.qlIndexFixing(ONIndex3M,I3163,TRUE,_xll.ohTrigger(RecalcTrigger,Trigger3M)),NA())</f>
        <v>1.836754856765932E-2</v>
      </c>
      <c r="P3163" s="44">
        <f>IFERROR(_xll.qlIndexFixing(ONIndex6M,I3163,TRUE,_xll.ohTrigger(RecalcTrigger,Trigger6M)),NA())</f>
        <v>1.8475025866030448E-2</v>
      </c>
      <c r="Q3163" s="178">
        <f>IFERROR(_xll.qlIndexFixing(ONIndex1Y,I3163,TRUE,_xll.ohTrigger(RecalcTrigger,Trigger1Y)),NA())</f>
        <v>1.8568181560815189E-2</v>
      </c>
    </row>
    <row r="3164" spans="2:17" x14ac:dyDescent="0.2">
      <c r="B3164" s="39" t="s">
        <v>42</v>
      </c>
      <c r="D3164" s="42">
        <f>_xll.qlCalendarAdvance(Calendar,$D3163,B3164,"f",FALSE)</f>
        <v>61590</v>
      </c>
      <c r="E3164" s="172">
        <f>_xll.qlInterestRateIndexValueDate(IndexON,D3164)</f>
        <v>61590</v>
      </c>
      <c r="F3164" s="188">
        <f>IFERROR(_xll.qlIndexFixing(IndexON,D3164,TRUE,_xll.ohTrigger(RecalcTrigger,TriggerON)),NA())</f>
        <v>1.7736498245071175E-2</v>
      </c>
      <c r="H3164" s="42">
        <f>_xll.qlCalendarAdvance(Calendar,$H3163,B3164,"f",FALSE)</f>
        <v>61590</v>
      </c>
      <c r="I3164" s="172">
        <f>_xll.qlInterestRateIndexValueDate(Index1M,$H3164)</f>
        <v>61590</v>
      </c>
      <c r="J3164" s="177">
        <f>IFERROR(_xll.qlIndexFixing(Index1M,$H3164,TRUE,_xll.ohTrigger(RecalcTrigger,Trigger1M)),NA())</f>
        <v>1.818227440473949E-2</v>
      </c>
      <c r="K3164" s="44">
        <f>IFERROR(_xll.qlIndexFixing(Index3M,H3164,TRUE,_xll.ohTrigger(RecalcTrigger,Trigger3M)),NA())</f>
        <v>1.8450102131079282E-2</v>
      </c>
      <c r="L3164" s="44">
        <f>IFERROR(_xll.qlIndexFixing(Index6M,$H3164,TRUE,_xll.ohTrigger(RecalcTrigger,Trigger6M)),NA())</f>
        <v>1.8638463283392564E-2</v>
      </c>
      <c r="M3164" s="178">
        <f>IFERROR(_xll.qlIndexFixing(Index1Y,$H3164,TRUE,_xll.ohTrigger(RecalcTrigger,Trigger1Y)),NA())</f>
        <v>1.8888906808722794E-2</v>
      </c>
      <c r="N3164" s="177">
        <f>IFERROR(_xll.qlIndexFixing(ONIndex1M,I3164,TRUE,_xll.ohTrigger(RecalcTrigger,Trigger1M)),NA())</f>
        <v>1.8153646719312189E-2</v>
      </c>
      <c r="O3164" s="44">
        <f>IFERROR(_xll.qlIndexFixing(ONIndex3M,I3164,TRUE,_xll.ohTrigger(RecalcTrigger,Trigger3M)),NA())</f>
        <v>1.8372976576181976E-2</v>
      </c>
      <c r="P3164" s="44">
        <f>IFERROR(_xll.qlIndexFixing(ONIndex6M,I3164,TRUE,_xll.ohTrigger(RecalcTrigger,Trigger6M)),NA())</f>
        <v>1.8480619175899049E-2</v>
      </c>
      <c r="Q3164" s="178">
        <f>IFERROR(_xll.qlIndexFixing(ONIndex1Y,I3164,TRUE,_xll.ohTrigger(RecalcTrigger,Trigger1Y)),NA())</f>
        <v>1.8573812955546831E-2</v>
      </c>
    </row>
    <row r="3165" spans="2:17" x14ac:dyDescent="0.2">
      <c r="B3165" s="39" t="s">
        <v>42</v>
      </c>
      <c r="D3165" s="42">
        <f>_xll.qlCalendarAdvance(Calendar,$D3164,B3165,"f",FALSE)</f>
        <v>61597</v>
      </c>
      <c r="E3165" s="172">
        <f>_xll.qlInterestRateIndexValueDate(IndexON,D3165)</f>
        <v>61597</v>
      </c>
      <c r="F3165" s="188">
        <f>IFERROR(_xll.qlIndexFixing(IndexON,D3165,TRUE,_xll.ohTrigger(RecalcTrigger,TriggerON)),NA())</f>
        <v>1.7742108988318961E-2</v>
      </c>
      <c r="H3165" s="42">
        <f>_xll.qlCalendarAdvance(Calendar,$H3164,B3165,"f",FALSE)</f>
        <v>61597</v>
      </c>
      <c r="I3165" s="172">
        <f>_xll.qlInterestRateIndexValueDate(Index1M,$H3165)</f>
        <v>61597</v>
      </c>
      <c r="J3165" s="177">
        <f>IFERROR(_xll.qlIndexFixing(Index1M,$H3165,TRUE,_xll.ohTrigger(RecalcTrigger,Trigger1M)),NA())</f>
        <v>1.818845480566578E-2</v>
      </c>
      <c r="K3165" s="44">
        <f>IFERROR(_xll.qlIndexFixing(Index3M,H3165,TRUE,_xll.ohTrigger(RecalcTrigger,Trigger3M)),NA())</f>
        <v>1.8455445256713537E-2</v>
      </c>
      <c r="L3165" s="44">
        <f>IFERROR(_xll.qlIndexFixing(Index6M,$H3165,TRUE,_xll.ohTrigger(RecalcTrigger,Trigger6M)),NA())</f>
        <v>1.8643895480579938E-2</v>
      </c>
      <c r="M3165" s="178">
        <f>IFERROR(_xll.qlIndexFixing(Index1Y,$H3165,TRUE,_xll.ohTrigger(RecalcTrigger,Trigger1Y)),NA())</f>
        <v>1.8894228186286055E-2</v>
      </c>
      <c r="N3165" s="177">
        <f>IFERROR(_xll.qlIndexFixing(ONIndex1M,I3165,TRUE,_xll.ohTrigger(RecalcTrigger,Trigger1M)),NA())</f>
        <v>1.8159855505011091E-2</v>
      </c>
      <c r="O3165" s="44">
        <f>IFERROR(_xll.qlIndexFixing(ONIndex3M,I3165,TRUE,_xll.ohTrigger(RecalcTrigger,Trigger3M)),NA())</f>
        <v>1.837839000464081E-2</v>
      </c>
      <c r="P3165" s="44">
        <f>IFERROR(_xll.qlIndexFixing(ONIndex6M,I3165,TRUE,_xll.ohTrigger(RecalcTrigger,Trigger6M)),NA())</f>
        <v>1.8486197461813347E-2</v>
      </c>
      <c r="Q3165" s="178">
        <f>IFERROR(_xll.qlIndexFixing(ONIndex1Y,I3165,TRUE,_xll.ohTrigger(RecalcTrigger,Trigger1Y)),NA())</f>
        <v>1.8579429223719579E-2</v>
      </c>
    </row>
    <row r="3166" spans="2:17" x14ac:dyDescent="0.2">
      <c r="B3166" s="39" t="s">
        <v>42</v>
      </c>
      <c r="D3166" s="42">
        <f>_xll.qlCalendarAdvance(Calendar,$D3165,B3166,"f",FALSE)</f>
        <v>61604</v>
      </c>
      <c r="E3166" s="172">
        <f>_xll.qlInterestRateIndexValueDate(IndexON,D3166)</f>
        <v>61604</v>
      </c>
      <c r="F3166" s="188">
        <f>IFERROR(_xll.qlIndexFixing(IndexON,D3166,TRUE,_xll.ohTrigger(RecalcTrigger,TriggerON)),NA())</f>
        <v>1.7747704619920368E-2</v>
      </c>
      <c r="H3166" s="42">
        <f>_xll.qlCalendarAdvance(Calendar,$H3165,B3166,"f",FALSE)</f>
        <v>61604</v>
      </c>
      <c r="I3166" s="172">
        <f>_xll.qlInterestRateIndexValueDate(Index1M,$H3166)</f>
        <v>61604</v>
      </c>
      <c r="J3166" s="177">
        <f>IFERROR(_xll.qlIndexFixing(Index1M,$H3166,TRUE,_xll.ohTrigger(RecalcTrigger,Trigger1M)),NA())</f>
        <v>1.8191942333659172E-2</v>
      </c>
      <c r="K3166" s="44">
        <f>IFERROR(_xll.qlIndexFixing(Index3M,H3166,TRUE,_xll.ohTrigger(RecalcTrigger,Trigger3M)),NA())</f>
        <v>1.8460773742181989E-2</v>
      </c>
      <c r="L3166" s="44">
        <f>IFERROR(_xll.qlIndexFixing(Index6M,$H3166,TRUE,_xll.ohTrigger(RecalcTrigger,Trigger6M)),NA())</f>
        <v>1.8648455910262568E-2</v>
      </c>
      <c r="M3166" s="178">
        <f>IFERROR(_xll.qlIndexFixing(Index1Y,$H3166,TRUE,_xll.ohTrigger(RecalcTrigger,Trigger1Y)),NA())</f>
        <v>1.8899534180002009E-2</v>
      </c>
      <c r="N3166" s="177">
        <f>IFERROR(_xll.qlIndexFixing(ONIndex1M,I3166,TRUE,_xll.ohTrigger(RecalcTrigger,Trigger1M)),NA())</f>
        <v>1.816604756834983E-2</v>
      </c>
      <c r="O3166" s="44">
        <f>IFERROR(_xll.qlIndexFixing(ONIndex3M,I3166,TRUE,_xll.ohTrigger(RecalcTrigger,Trigger3M)),NA())</f>
        <v>1.8383788852954774E-2</v>
      </c>
      <c r="P3166" s="44">
        <f>IFERROR(_xll.qlIndexFixing(ONIndex6M,I3166,TRUE,_xll.ohTrigger(RecalcTrigger,Trigger6M)),NA())</f>
        <v>1.8491760723449158E-2</v>
      </c>
      <c r="Q3166" s="178">
        <f>IFERROR(_xll.qlIndexFixing(ONIndex1Y,I3166,TRUE,_xll.ohTrigger(RecalcTrigger,Trigger1Y)),NA())</f>
        <v>1.8585030365576571E-2</v>
      </c>
    </row>
    <row r="3167" spans="2:17" x14ac:dyDescent="0.2">
      <c r="B3167" s="39" t="s">
        <v>42</v>
      </c>
      <c r="D3167" s="42">
        <f>_xll.qlCalendarAdvance(Calendar,$D3166,B3167,"f",FALSE)</f>
        <v>61611</v>
      </c>
      <c r="E3167" s="172">
        <f>_xll.qlInterestRateIndexValueDate(IndexON,D3167)</f>
        <v>61611</v>
      </c>
      <c r="F3167" s="188">
        <f>IFERROR(_xll.qlIndexFixing(IndexON,D3167,TRUE,_xll.ohTrigger(RecalcTrigger,TriggerON)),NA())</f>
        <v>1.775328513979435E-2</v>
      </c>
      <c r="H3167" s="42">
        <f>_xll.qlCalendarAdvance(Calendar,$H3166,B3167,"f",FALSE)</f>
        <v>61611</v>
      </c>
      <c r="I3167" s="172">
        <f>_xll.qlInterestRateIndexValueDate(Index1M,$H3167)</f>
        <v>61611</v>
      </c>
      <c r="J3167" s="177">
        <f>IFERROR(_xll.qlIndexFixing(Index1M,$H3167,TRUE,_xll.ohTrigger(RecalcTrigger,Trigger1M)),NA())</f>
        <v>1.8198091912634773E-2</v>
      </c>
      <c r="K3167" s="44">
        <f>IFERROR(_xll.qlIndexFixing(Index3M,H3167,TRUE,_xll.ohTrigger(RecalcTrigger,Trigger3M)),NA())</f>
        <v>1.8465244423446488E-2</v>
      </c>
      <c r="L3167" s="44">
        <f>IFERROR(_xll.qlIndexFixing(Index6M,$H3167,TRUE,_xll.ohTrigger(RecalcTrigger,Trigger6M)),NA())</f>
        <v>1.8652146849746754E-2</v>
      </c>
      <c r="M3167" s="178">
        <f>IFERROR(_xll.qlIndexFixing(Index1Y,$H3167,TRUE,_xll.ohTrigger(RecalcTrigger,Trigger1Y)),NA())</f>
        <v>1.8904824789628627E-2</v>
      </c>
      <c r="N3167" s="177">
        <f>IFERROR(_xll.qlIndexFixing(ONIndex1M,I3167,TRUE,_xll.ohTrigger(RecalcTrigger,Trigger1M)),NA())</f>
        <v>1.8172222909409452E-2</v>
      </c>
      <c r="O3167" s="44">
        <f>IFERROR(_xll.qlIndexFixing(ONIndex3M,I3167,TRUE,_xll.ohTrigger(RecalcTrigger,Trigger3M)),NA())</f>
        <v>1.8389173121042823E-2</v>
      </c>
      <c r="P3167" s="44">
        <f>IFERROR(_xll.qlIndexFixing(ONIndex6M,I3167,TRUE,_xll.ohTrigger(RecalcTrigger,Trigger6M)),NA())</f>
        <v>1.8497308960887526E-2</v>
      </c>
      <c r="Q3167" s="178">
        <f>IFERROR(_xll.qlIndexFixing(ONIndex1Y,I3167,TRUE,_xll.ohTrigger(RecalcTrigger,Trigger1Y)),NA())</f>
        <v>1.8590616380631531E-2</v>
      </c>
    </row>
    <row r="3168" spans="2:17" x14ac:dyDescent="0.2">
      <c r="B3168" s="39" t="s">
        <v>42</v>
      </c>
      <c r="D3168" s="42">
        <f>_xll.qlCalendarAdvance(Calendar,$D3167,B3168,"f",FALSE)</f>
        <v>61618</v>
      </c>
      <c r="E3168" s="172">
        <f>_xll.qlInterestRateIndexValueDate(IndexON,D3168)</f>
        <v>61618</v>
      </c>
      <c r="F3168" s="188">
        <f>IFERROR(_xll.qlIndexFixing(IndexON,D3168,TRUE,_xll.ohTrigger(RecalcTrigger,TriggerON)),NA())</f>
        <v>1.7758850548346139E-2</v>
      </c>
      <c r="H3168" s="42">
        <f>_xll.qlCalendarAdvance(Calendar,$H3167,B3168,"f",FALSE)</f>
        <v>61618</v>
      </c>
      <c r="I3168" s="172">
        <f>_xll.qlInterestRateIndexValueDate(Index1M,$H3168)</f>
        <v>61618</v>
      </c>
      <c r="J3168" s="177">
        <f>IFERROR(_xll.qlIndexFixing(Index1M,$H3168,TRUE,_xll.ohTrigger(RecalcTrigger,Trigger1M)),NA())</f>
        <v>1.8204224748132252E-2</v>
      </c>
      <c r="K3168" s="44">
        <f>IFERROR(_xll.qlIndexFixing(Index3M,H3168,TRUE,_xll.ohTrigger(RecalcTrigger,Trigger3M)),NA())</f>
        <v>1.8470544406590923E-2</v>
      </c>
      <c r="L3168" s="44">
        <f>IFERROR(_xll.qlIndexFixing(Index6M,$H3168,TRUE,_xll.ohTrigger(RecalcTrigger,Trigger6M)),NA())</f>
        <v>1.8657536020571051E-2</v>
      </c>
      <c r="M3168" s="178">
        <f>IFERROR(_xll.qlIndexFixing(Index1Y,$H3168,TRUE,_xll.ohTrigger(RecalcTrigger,Trigger1Y)),NA())</f>
        <v>1.8910100014926989E-2</v>
      </c>
      <c r="N3168" s="177">
        <f>IFERROR(_xll.qlIndexFixing(ONIndex1M,I3168,TRUE,_xll.ohTrigger(RecalcTrigger,Trigger1M)),NA())</f>
        <v>1.8178381528189957E-2</v>
      </c>
      <c r="O3168" s="44">
        <f>IFERROR(_xll.qlIndexFixing(ONIndex3M,I3168,TRUE,_xll.ohTrigger(RecalcTrigger,Trigger3M)),NA())</f>
        <v>1.8394542809148096E-2</v>
      </c>
      <c r="P3168" s="44">
        <f>IFERROR(_xll.qlIndexFixing(ONIndex6M,I3168,TRUE,_xll.ohTrigger(RecalcTrigger,Trigger6M)),NA())</f>
        <v>1.8502842174290546E-2</v>
      </c>
      <c r="Q3168" s="178">
        <f>IFERROR(_xll.qlIndexFixing(ONIndex1Y,I3168,TRUE,_xll.ohTrigger(RecalcTrigger,Trigger1Y)),NA())</f>
        <v>1.8596187269613873E-2</v>
      </c>
    </row>
    <row r="3169" spans="2:17" x14ac:dyDescent="0.2">
      <c r="B3169" s="39" t="s">
        <v>42</v>
      </c>
      <c r="D3169" s="42">
        <f>_xll.qlCalendarAdvance(Calendar,$D3168,B3169,"f",FALSE)</f>
        <v>61625</v>
      </c>
      <c r="E3169" s="172">
        <f>_xll.qlInterestRateIndexValueDate(IndexON,D3169)</f>
        <v>61625</v>
      </c>
      <c r="F3169" s="188">
        <f>IFERROR(_xll.qlIndexFixing(IndexON,D3169,TRUE,_xll.ohTrigger(RecalcTrigger,TriggerON)),NA())</f>
        <v>1.7764400845170503E-2</v>
      </c>
      <c r="H3169" s="42">
        <f>_xll.qlCalendarAdvance(Calendar,$H3168,B3169,"f",FALSE)</f>
        <v>61625</v>
      </c>
      <c r="I3169" s="172">
        <f>_xll.qlInterestRateIndexValueDate(Index1M,$H3169)</f>
        <v>61625</v>
      </c>
      <c r="J3169" s="177">
        <f>IFERROR(_xll.qlIndexFixing(Index1M,$H3169,TRUE,_xll.ohTrigger(RecalcTrigger,Trigger1M)),NA())</f>
        <v>1.8210340840129995E-2</v>
      </c>
      <c r="K3169" s="44">
        <f>IFERROR(_xll.qlIndexFixing(Index3M,H3169,TRUE,_xll.ohTrigger(RecalcTrigger,Trigger3M)),NA())</f>
        <v>1.8475829750059767E-2</v>
      </c>
      <c r="L3169" s="44">
        <f>IFERROR(_xll.qlIndexFixing(Index6M,$H3169,TRUE,_xll.ohTrigger(RecalcTrigger,Trigger6M)),NA())</f>
        <v>1.8662910043146942E-2</v>
      </c>
      <c r="M3169" s="178">
        <f>IFERROR(_xll.qlIndexFixing(Index1Y,$H3169,TRUE,_xll.ohTrigger(RecalcTrigger,Trigger1Y)),NA())</f>
        <v>1.8915359855656844E-2</v>
      </c>
      <c r="N3169" s="177">
        <f>IFERROR(_xll.qlIndexFixing(ONIndex1M,I3169,TRUE,_xll.ohTrigger(RecalcTrigger,Trigger1M)),NA())</f>
        <v>1.8184523424610299E-2</v>
      </c>
      <c r="O3169" s="44">
        <f>IFERROR(_xll.qlIndexFixing(ONIndex3M,I3169,TRUE,_xll.ohTrigger(RecalcTrigger,Trigger3M)),NA())</f>
        <v>1.8399897916946406E-2</v>
      </c>
      <c r="P3169" s="44">
        <f>IFERROR(_xll.qlIndexFixing(ONIndex6M,I3169,TRUE,_xll.ohTrigger(RecalcTrigger,Trigger6M)),NA())</f>
        <v>1.8508360363496124E-2</v>
      </c>
      <c r="Q3169" s="178">
        <f>IFERROR(_xll.qlIndexFixing(ONIndex1Y,I3169,TRUE,_xll.ohTrigger(RecalcTrigger,Trigger1Y)),NA())</f>
        <v>1.8601743032037321E-2</v>
      </c>
    </row>
    <row r="3170" spans="2:17" x14ac:dyDescent="0.2">
      <c r="B3170" s="39" t="s">
        <v>42</v>
      </c>
      <c r="D3170" s="42">
        <f>_xll.qlCalendarAdvance(Calendar,$D3169,B3170,"f",FALSE)</f>
        <v>61632</v>
      </c>
      <c r="E3170" s="172">
        <f>_xll.qlInterestRateIndexValueDate(IndexON,D3170)</f>
        <v>61632</v>
      </c>
      <c r="F3170" s="188">
        <f>IFERROR(_xll.qlIndexFixing(IndexON,D3170,TRUE,_xll.ohTrigger(RecalcTrigger,TriggerON)),NA())</f>
        <v>1.7769936030429534E-2</v>
      </c>
      <c r="H3170" s="42">
        <f>_xll.qlCalendarAdvance(Calendar,$H3169,B3170,"f",FALSE)</f>
        <v>61632</v>
      </c>
      <c r="I3170" s="172">
        <f>_xll.qlInterestRateIndexValueDate(Index1M,$H3170)</f>
        <v>61632</v>
      </c>
      <c r="J3170" s="177">
        <f>IFERROR(_xll.qlIndexFixing(Index1M,$H3170,TRUE,_xll.ohTrigger(RecalcTrigger,Trigger1M)),NA())</f>
        <v>1.8216440188598287E-2</v>
      </c>
      <c r="K3170" s="44">
        <f>IFERROR(_xll.qlIndexFixing(Index3M,H3170,TRUE,_xll.ohTrigger(RecalcTrigger,Trigger3M)),NA())</f>
        <v>1.8481941281217266E-2</v>
      </c>
      <c r="L3170" s="44">
        <f>IFERROR(_xll.qlIndexFixing(Index6M,$H3170,TRUE,_xll.ohTrigger(RecalcTrigger,Trigger6M)),NA())</f>
        <v>1.8668268917354881E-2</v>
      </c>
      <c r="M3170" s="178">
        <f>IFERROR(_xll.qlIndexFixing(Index1Y,$H3170,TRUE,_xll.ohTrigger(RecalcTrigger,Trigger1Y)),NA())</f>
        <v>1.8920604311580602E-2</v>
      </c>
      <c r="N3170" s="177">
        <f>IFERROR(_xll.qlIndexFixing(ONIndex1M,I3170,TRUE,_xll.ohTrigger(RecalcTrigger,Trigger1M)),NA())</f>
        <v>1.8190648598751524E-2</v>
      </c>
      <c r="O3170" s="44">
        <f>IFERROR(_xll.qlIndexFixing(ONIndex3M,I3170,TRUE,_xll.ohTrigger(RecalcTrigger,Trigger3M)),NA())</f>
        <v>1.8405238444599847E-2</v>
      </c>
      <c r="P3170" s="44">
        <f>IFERROR(_xll.qlIndexFixing(ONIndex6M,I3170,TRUE,_xll.ohTrigger(RecalcTrigger,Trigger6M)),NA())</f>
        <v>1.851386352850426E-2</v>
      </c>
      <c r="Q3170" s="178">
        <f>IFERROR(_xll.qlIndexFixing(ONIndex1Y,I3170,TRUE,_xll.ohTrigger(RecalcTrigger,Trigger1Y)),NA())</f>
        <v>1.8607283667901875E-2</v>
      </c>
    </row>
    <row r="3171" spans="2:17" x14ac:dyDescent="0.2">
      <c r="B3171" s="39" t="s">
        <v>42</v>
      </c>
      <c r="D3171" s="42">
        <f>_xll.qlCalendarAdvance(Calendar,$D3170,B3171,"f",FALSE)</f>
        <v>61639</v>
      </c>
      <c r="E3171" s="172">
        <f>_xll.qlInterestRateIndexValueDate(IndexON,D3171)</f>
        <v>61639</v>
      </c>
      <c r="F3171" s="188">
        <f>IFERROR(_xll.qlIndexFixing(IndexON,D3171,TRUE,_xll.ohTrigger(RecalcTrigger,TriggerON)),NA())</f>
        <v>1.7775456104042187E-2</v>
      </c>
      <c r="H3171" s="42">
        <f>_xll.qlCalendarAdvance(Calendar,$H3170,B3171,"f",FALSE)</f>
        <v>61639</v>
      </c>
      <c r="I3171" s="172">
        <f>_xll.qlInterestRateIndexValueDate(Index1M,$H3171)</f>
        <v>61639</v>
      </c>
      <c r="J3171" s="177">
        <f>IFERROR(_xll.qlIndexFixing(Index1M,$H3171,TRUE,_xll.ohTrigger(RecalcTrigger,Trigger1M)),NA())</f>
        <v>1.8225185552221596E-2</v>
      </c>
      <c r="K3171" s="44">
        <f>IFERROR(_xll.qlIndexFixing(Index3M,H3171,TRUE,_xll.ohTrigger(RecalcTrigger,Trigger3M)),NA())</f>
        <v>1.8487196564974866E-2</v>
      </c>
      <c r="L3171" s="44">
        <f>IFERROR(_xll.qlIndexFixing(Index6M,$H3171,TRUE,_xll.ohTrigger(RecalcTrigger,Trigger6M)),NA())</f>
        <v>1.8674465313873744E-2</v>
      </c>
      <c r="M3171" s="178">
        <f>IFERROR(_xll.qlIndexFixing(Index1Y,$H3171,TRUE,_xll.ohTrigger(RecalcTrigger,Trigger1Y)),NA())</f>
        <v>1.8925833382459789E-2</v>
      </c>
      <c r="N3171" s="177">
        <f>IFERROR(_xll.qlIndexFixing(ONIndex1M,I3171,TRUE,_xll.ohTrigger(RecalcTrigger,Trigger1M)),NA())</f>
        <v>1.8196757050532586E-2</v>
      </c>
      <c r="O3171" s="44">
        <f>IFERROR(_xll.qlIndexFixing(ONIndex3M,I3171,TRUE,_xll.ohTrigger(RecalcTrigger,Trigger3M)),NA())</f>
        <v>1.8410564392108419E-2</v>
      </c>
      <c r="P3171" s="44">
        <f>IFERROR(_xll.qlIndexFixing(ONIndex6M,I3171,TRUE,_xll.ohTrigger(RecalcTrigger,Trigger6M)),NA())</f>
        <v>1.8519351669233908E-2</v>
      </c>
      <c r="Q3171" s="178">
        <f>IFERROR(_xll.qlIndexFixing(ONIndex1Y,I3171,TRUE,_xll.ohTrigger(RecalcTrigger,Trigger1Y)),NA())</f>
        <v>1.8612809177207534E-2</v>
      </c>
    </row>
    <row r="3172" spans="2:17" x14ac:dyDescent="0.2">
      <c r="B3172" s="39" t="s">
        <v>42</v>
      </c>
      <c r="D3172" s="42">
        <f>_xll.qlCalendarAdvance(Calendar,$D3171,B3172,"f",FALSE)</f>
        <v>61646</v>
      </c>
      <c r="E3172" s="172">
        <f>_xll.qlInterestRateIndexValueDate(IndexON,D3172)</f>
        <v>61646</v>
      </c>
      <c r="F3172" s="188">
        <f>IFERROR(_xll.qlIndexFixing(IndexON,D3172,TRUE,_xll.ohTrigger(RecalcTrigger,TriggerON)),NA())</f>
        <v>1.7780961066251599E-2</v>
      </c>
      <c r="H3172" s="42">
        <f>_xll.qlCalendarAdvance(Calendar,$H3171,B3172,"f",FALSE)</f>
        <v>61646</v>
      </c>
      <c r="I3172" s="172">
        <f>_xll.qlInterestRateIndexValueDate(Index1M,$H3172)</f>
        <v>61646</v>
      </c>
      <c r="J3172" s="177">
        <f>IFERROR(_xll.qlIndexFixing(Index1M,$H3172,TRUE,_xll.ohTrigger(RecalcTrigger,Trigger1M)),NA())</f>
        <v>1.8231248733222707E-2</v>
      </c>
      <c r="K3172" s="44">
        <f>IFERROR(_xll.qlIndexFixing(Index3M,H3172,TRUE,_xll.ohTrigger(RecalcTrigger,Trigger3M)),NA())</f>
        <v>1.8492437208216042E-2</v>
      </c>
      <c r="L3172" s="44">
        <f>IFERROR(_xll.qlIndexFixing(Index6M,$H3172,TRUE,_xll.ohTrigger(RecalcTrigger,Trigger6M)),NA())</f>
        <v>1.8679793080280397E-2</v>
      </c>
      <c r="M3172" s="178">
        <f>IFERROR(_xll.qlIndexFixing(Index1Y,$H3172,TRUE,_xll.ohTrigger(RecalcTrigger,Trigger1Y)),NA())</f>
        <v>1.8931047068057705E-2</v>
      </c>
      <c r="N3172" s="177">
        <f>IFERROR(_xll.qlIndexFixing(ONIndex1M,I3172,TRUE,_xll.ohTrigger(RecalcTrigger,Trigger1M)),NA())</f>
        <v>1.8202848780196623E-2</v>
      </c>
      <c r="O3172" s="44">
        <f>IFERROR(_xll.qlIndexFixing(ONIndex3M,I3172,TRUE,_xll.ohTrigger(RecalcTrigger,Trigger3M)),NA())</f>
        <v>1.8415875759553169E-2</v>
      </c>
      <c r="P3172" s="44">
        <f>IFERROR(_xll.qlIndexFixing(ONIndex6M,I3172,TRUE,_xll.ohTrigger(RecalcTrigger,Trigger6M)),NA())</f>
        <v>1.8524824786009253E-2</v>
      </c>
      <c r="Q3172" s="178">
        <f>IFERROR(_xll.qlIndexFixing(ONIndex1Y,I3172,TRUE,_xll.ohTrigger(RecalcTrigger,Trigger1Y)),NA())</f>
        <v>1.8618319560278485E-2</v>
      </c>
    </row>
    <row r="3173" spans="2:17" x14ac:dyDescent="0.2">
      <c r="B3173" s="39" t="s">
        <v>42</v>
      </c>
      <c r="D3173" s="42">
        <f>_xll.qlCalendarAdvance(Calendar,$D3172,B3173,"f",FALSE)</f>
        <v>61653</v>
      </c>
      <c r="E3173" s="172">
        <f>_xll.qlInterestRateIndexValueDate(IndexON,D3173)</f>
        <v>61653</v>
      </c>
      <c r="F3173" s="188">
        <f>IFERROR(_xll.qlIndexFixing(IndexON,D3173,TRUE,_xll.ohTrigger(RecalcTrigger,TriggerON)),NA())</f>
        <v>1.7786450916814633E-2</v>
      </c>
      <c r="H3173" s="42">
        <f>_xll.qlCalendarAdvance(Calendar,$H3172,B3173,"f",FALSE)</f>
        <v>61653</v>
      </c>
      <c r="I3173" s="172">
        <f>_xll.qlInterestRateIndexValueDate(Index1M,$H3173)</f>
        <v>61653</v>
      </c>
      <c r="J3173" s="177">
        <f>IFERROR(_xll.qlIndexFixing(Index1M,$H3173,TRUE,_xll.ohTrigger(RecalcTrigger,Trigger1M)),NA())</f>
        <v>1.823729516840935E-2</v>
      </c>
      <c r="K3173" s="44">
        <f>IFERROR(_xll.qlIndexFixing(Index3M,H3173,TRUE,_xll.ohTrigger(RecalcTrigger,Trigger3M)),NA())</f>
        <v>1.8497663210884422E-2</v>
      </c>
      <c r="L3173" s="44">
        <f>IFERROR(_xll.qlIndexFixing(Index6M,$H3173,TRUE,_xll.ohTrigger(RecalcTrigger,Trigger6M)),NA())</f>
        <v>1.8685105697258852E-2</v>
      </c>
      <c r="M3173" s="178">
        <f>IFERROR(_xll.qlIndexFixing(Index1Y,$H3173,TRUE,_xll.ohTrigger(RecalcTrigger,Trigger1Y)),NA())</f>
        <v>1.893624536813765E-2</v>
      </c>
      <c r="N3173" s="177">
        <f>IFERROR(_xll.qlIndexFixing(ONIndex1M,I3173,TRUE,_xll.ohTrigger(RecalcTrigger,Trigger1M)),NA())</f>
        <v>1.8208923787500497E-2</v>
      </c>
      <c r="O3173" s="44">
        <f>IFERROR(_xll.qlIndexFixing(ONIndex3M,I3173,TRUE,_xll.ohTrigger(RecalcTrigger,Trigger3M)),NA())</f>
        <v>1.8421172546853049E-2</v>
      </c>
      <c r="P3173" s="44">
        <f>IFERROR(_xll.qlIndexFixing(ONIndex6M,I3173,TRUE,_xll.ohTrigger(RecalcTrigger,Trigger6M)),NA())</f>
        <v>1.8530282878668203E-2</v>
      </c>
      <c r="Q3173" s="178">
        <f>IFERROR(_xll.qlIndexFixing(ONIndex1Y,I3173,TRUE,_xll.ohTrigger(RecalcTrigger,Trigger1Y)),NA())</f>
        <v>1.8623814816871587E-2</v>
      </c>
    </row>
    <row r="3174" spans="2:17" x14ac:dyDescent="0.2">
      <c r="B3174" s="39" t="s">
        <v>42</v>
      </c>
      <c r="D3174" s="42">
        <f>_xll.qlCalendarAdvance(Calendar,$D3173,B3174,"f",FALSE)</f>
        <v>61660</v>
      </c>
      <c r="E3174" s="172">
        <f>_xll.qlInterestRateIndexValueDate(IndexON,D3174)</f>
        <v>61660</v>
      </c>
      <c r="F3174" s="188">
        <f>IFERROR(_xll.qlIndexFixing(IndexON,D3174,TRUE,_xll.ohTrigger(RecalcTrigger,TriggerON)),NA())</f>
        <v>1.7791925655650243E-2</v>
      </c>
      <c r="H3174" s="42">
        <f>_xll.qlCalendarAdvance(Calendar,$H3173,B3174,"f",FALSE)</f>
        <v>61660</v>
      </c>
      <c r="I3174" s="172">
        <f>_xll.qlInterestRateIndexValueDate(Index1M,$H3174)</f>
        <v>61660</v>
      </c>
      <c r="J3174" s="177">
        <f>IFERROR(_xll.qlIndexFixing(Index1M,$H3174,TRUE,_xll.ohTrigger(RecalcTrigger,Trigger1M)),NA())</f>
        <v>1.8243324857752055E-2</v>
      </c>
      <c r="K3174" s="44">
        <f>IFERROR(_xll.qlIndexFixing(Index3M,H3174,TRUE,_xll.ohTrigger(RecalcTrigger,Trigger3M)),NA())</f>
        <v>1.8502874572919215E-2</v>
      </c>
      <c r="L3174" s="44">
        <f>IFERROR(_xll.qlIndexFixing(Index6M,$H3174,TRUE,_xll.ohTrigger(RecalcTrigger,Trigger6M)),NA())</f>
        <v>1.8690403164686651E-2</v>
      </c>
      <c r="M3174" s="178">
        <f>IFERROR(_xll.qlIndexFixing(Index1Y,$H3174,TRUE,_xll.ohTrigger(RecalcTrigger,Trigger1Y)),NA())</f>
        <v>1.8941428282463812E-2</v>
      </c>
      <c r="N3174" s="177">
        <f>IFERROR(_xll.qlIndexFixing(ONIndex1M,I3174,TRUE,_xll.ohTrigger(RecalcTrigger,Trigger1M)),NA())</f>
        <v>1.8214982072525254E-2</v>
      </c>
      <c r="O3174" s="44">
        <f>IFERROR(_xll.qlIndexFixing(ONIndex3M,I3174,TRUE,_xll.ohTrigger(RecalcTrigger,Trigger3M)),NA())</f>
        <v>1.8426454753845967E-2</v>
      </c>
      <c r="P3174" s="44">
        <f>IFERROR(_xll.qlIndexFixing(ONIndex6M,I3174,TRUE,_xll.ohTrigger(RecalcTrigger,Trigger6M)),NA())</f>
        <v>1.8535725946886572E-2</v>
      </c>
      <c r="Q3174" s="178">
        <f>IFERROR(_xll.qlIndexFixing(ONIndex1Y,I3174,TRUE,_xll.ohTrigger(RecalcTrigger,Trigger1Y)),NA())</f>
        <v>1.8629294946824748E-2</v>
      </c>
    </row>
    <row r="3175" spans="2:17" x14ac:dyDescent="0.2">
      <c r="B3175" s="39" t="s">
        <v>42</v>
      </c>
      <c r="D3175" s="42">
        <f>_xll.qlCalendarAdvance(Calendar,$D3174,B3175,"f",FALSE)</f>
        <v>61667</v>
      </c>
      <c r="E3175" s="172">
        <f>_xll.qlInterestRateIndexValueDate(IndexON,D3175)</f>
        <v>61667</v>
      </c>
      <c r="F3175" s="188">
        <f>IFERROR(_xll.qlIndexFixing(IndexON,D3175,TRUE,_xll.ohTrigger(RecalcTrigger,TriggerON)),NA())</f>
        <v>1.7797385283082612E-2</v>
      </c>
      <c r="H3175" s="42">
        <f>_xll.qlCalendarAdvance(Calendar,$H3174,B3175,"f",FALSE)</f>
        <v>61667</v>
      </c>
      <c r="I3175" s="172">
        <f>_xll.qlInterestRateIndexValueDate(Index1M,$H3175)</f>
        <v>61667</v>
      </c>
      <c r="J3175" s="177">
        <f>IFERROR(_xll.qlIndexFixing(Index1M,$H3175,TRUE,_xll.ohTrigger(RecalcTrigger,Trigger1M)),NA())</f>
        <v>1.8246685777149683E-2</v>
      </c>
      <c r="K3175" s="44">
        <f>IFERROR(_xll.qlIndexFixing(Index3M,H3175,TRUE,_xll.ohTrigger(RecalcTrigger,Trigger3M)),NA())</f>
        <v>1.8508071294265807E-2</v>
      </c>
      <c r="L3175" s="44">
        <f>IFERROR(_xll.qlIndexFixing(Index6M,$H3175,TRUE,_xll.ohTrigger(RecalcTrigger,Trigger6M)),NA())</f>
        <v>1.8694836058693064E-2</v>
      </c>
      <c r="M3175" s="178">
        <f>IFERROR(_xll.qlIndexFixing(Index1Y,$H3175,TRUE,_xll.ohTrigger(RecalcTrigger,Trigger1Y)),NA())</f>
        <v>1.8946595810801492E-2</v>
      </c>
      <c r="N3175" s="177">
        <f>IFERROR(_xll.qlIndexFixing(ONIndex1M,I3175,TRUE,_xll.ohTrigger(RecalcTrigger,Trigger1M)),NA())</f>
        <v>1.8221023635108802E-2</v>
      </c>
      <c r="O3175" s="44">
        <f>IFERROR(_xll.qlIndexFixing(ONIndex3M,I3175,TRUE,_xll.ohTrigger(RecalcTrigger,Trigger3M)),NA())</f>
        <v>1.8431722380856108E-2</v>
      </c>
      <c r="P3175" s="44">
        <f>IFERROR(_xll.qlIndexFixing(ONIndex6M,I3175,TRUE,_xll.ohTrigger(RecalcTrigger,Trigger6M)),NA())</f>
        <v>1.8541153991150638E-2</v>
      </c>
      <c r="Q3175" s="178">
        <f>IFERROR(_xll.qlIndexFixing(ONIndex1Y,I3175,TRUE,_xll.ohTrigger(RecalcTrigger,Trigger1Y)),NA())</f>
        <v>1.86347599505432E-2</v>
      </c>
    </row>
    <row r="3176" spans="2:17" x14ac:dyDescent="0.2">
      <c r="B3176" s="39" t="s">
        <v>42</v>
      </c>
      <c r="D3176" s="42">
        <f>_xll.qlCalendarAdvance(Calendar,$D3175,B3176,"f",FALSE)</f>
        <v>61674</v>
      </c>
      <c r="E3176" s="172">
        <f>_xll.qlInterestRateIndexValueDate(IndexON,D3176)</f>
        <v>61674</v>
      </c>
      <c r="F3176" s="188">
        <f>IFERROR(_xll.qlIndexFixing(IndexON,D3176,TRUE,_xll.ohTrigger(RecalcTrigger,TriggerON)),NA())</f>
        <v>1.7802829798949649E-2</v>
      </c>
      <c r="H3176" s="42">
        <f>_xll.qlCalendarAdvance(Calendar,$H3175,B3176,"f",FALSE)</f>
        <v>61674</v>
      </c>
      <c r="I3176" s="172">
        <f>_xll.qlInterestRateIndexValueDate(Index1M,$H3176)</f>
        <v>61674</v>
      </c>
      <c r="J3176" s="177">
        <f>IFERROR(_xll.qlIndexFixing(Index1M,$H3176,TRUE,_xll.ohTrigger(RecalcTrigger,Trigger1M)),NA())</f>
        <v>1.825268466392797E-2</v>
      </c>
      <c r="K3176" s="44">
        <f>IFERROR(_xll.qlIndexFixing(Index3M,H3176,TRUE,_xll.ohTrigger(RecalcTrigger,Trigger3M)),NA())</f>
        <v>1.8513253374866052E-2</v>
      </c>
      <c r="L3176" s="44">
        <f>IFERROR(_xll.qlIndexFixing(Index6M,$H3176,TRUE,_xll.ohTrigger(RecalcTrigger,Trigger6M)),NA())</f>
        <v>1.870010404018934E-2</v>
      </c>
      <c r="M3176" s="178">
        <f>IFERROR(_xll.qlIndexFixing(Index1Y,$H3176,TRUE,_xll.ohTrigger(RecalcTrigger,Trigger1Y)),NA())</f>
        <v>1.8951747952915987E-2</v>
      </c>
      <c r="N3176" s="177">
        <f>IFERROR(_xll.qlIndexFixing(ONIndex1M,I3176,TRUE,_xll.ohTrigger(RecalcTrigger,Trigger1M)),NA())</f>
        <v>1.8227048475575325E-2</v>
      </c>
      <c r="O3176" s="44">
        <f>IFERROR(_xll.qlIndexFixing(ONIndex3M,I3176,TRUE,_xll.ohTrigger(RecalcTrigger,Trigger3M)),NA())</f>
        <v>1.843697542772138E-2</v>
      </c>
      <c r="P3176" s="44">
        <f>IFERROR(_xll.qlIndexFixing(ONIndex6M,I3176,TRUE,_xll.ohTrigger(RecalcTrigger,Trigger6M)),NA())</f>
        <v>1.8546567011217263E-2</v>
      </c>
      <c r="Q3176" s="178">
        <f>IFERROR(_xll.qlIndexFixing(ONIndex1Y,I3176,TRUE,_xll.ohTrigger(RecalcTrigger,Trigger1Y)),NA())</f>
        <v>1.8640209827702758E-2</v>
      </c>
    </row>
    <row r="3177" spans="2:17" x14ac:dyDescent="0.2">
      <c r="B3177" s="39" t="s">
        <v>42</v>
      </c>
      <c r="D3177" s="42">
        <f>_xll.qlCalendarAdvance(Calendar,$D3176,B3177,"f",FALSE)</f>
        <v>61681</v>
      </c>
      <c r="E3177" s="172">
        <f>_xll.qlInterestRateIndexValueDate(IndexON,D3177)</f>
        <v>61681</v>
      </c>
      <c r="F3177" s="188">
        <f>IFERROR(_xll.qlIndexFixing(IndexON,D3177,TRUE,_xll.ohTrigger(RecalcTrigger,TriggerON)),NA())</f>
        <v>1.7808259203170307E-2</v>
      </c>
      <c r="H3177" s="42">
        <f>_xll.qlCalendarAdvance(Calendar,$H3176,B3177,"f",FALSE)</f>
        <v>61681</v>
      </c>
      <c r="I3177" s="172">
        <f>_xll.qlInterestRateIndexValueDate(Index1M,$H3177)</f>
        <v>61681</v>
      </c>
      <c r="J3177" s="177">
        <f>IFERROR(_xll.qlIndexFixing(Index1M,$H3177,TRUE,_xll.ohTrigger(RecalcTrigger,Trigger1M)),NA())</f>
        <v>1.8258666807006607E-2</v>
      </c>
      <c r="K3177" s="44">
        <f>IFERROR(_xll.qlIndexFixing(Index3M,H3177,TRUE,_xll.ohTrigger(RecalcTrigger,Trigger3M)),NA())</f>
        <v>1.8518420814662692E-2</v>
      </c>
      <c r="L3177" s="44">
        <f>IFERROR(_xll.qlIndexFixing(Index6M,$H3177,TRUE,_xll.ohTrigger(RecalcTrigger,Trigger6M)),NA())</f>
        <v>1.8705356872487495E-2</v>
      </c>
      <c r="M3177" s="178">
        <f>IFERROR(_xll.qlIndexFixing(Index1Y,$H3177,TRUE,_xll.ohTrigger(RecalcTrigger,Trigger1Y)),NA())</f>
        <v>1.8956884708573707E-2</v>
      </c>
      <c r="N3177" s="177">
        <f>IFERROR(_xll.qlIndexFixing(ONIndex1M,I3177,TRUE,_xll.ohTrigger(RecalcTrigger,Trigger1M)),NA())</f>
        <v>1.8233056593681685E-2</v>
      </c>
      <c r="O3177" s="44">
        <f>IFERROR(_xll.qlIndexFixing(ONIndex3M,I3177,TRUE,_xll.ohTrigger(RecalcTrigger,Trigger3M)),NA())</f>
        <v>1.8442213894360737E-2</v>
      </c>
      <c r="P3177" s="44">
        <f>IFERROR(_xll.qlIndexFixing(ONIndex6M,I3177,TRUE,_xll.ohTrigger(RecalcTrigger,Trigger6M)),NA())</f>
        <v>1.8551965007086446E-2</v>
      </c>
      <c r="Q3177" s="178">
        <f>IFERROR(_xll.qlIndexFixing(ONIndex1Y,I3177,TRUE,_xll.ohTrigger(RecalcTrigger,Trigger1Y)),NA())</f>
        <v>1.8645644578384468E-2</v>
      </c>
    </row>
    <row r="3178" spans="2:17" x14ac:dyDescent="0.2">
      <c r="B3178" s="39" t="s">
        <v>42</v>
      </c>
      <c r="D3178" s="42">
        <f>_xll.qlCalendarAdvance(Calendar,$D3177,B3178,"f",FALSE)</f>
        <v>61688</v>
      </c>
      <c r="E3178" s="172">
        <f>_xll.qlInterestRateIndexValueDate(IndexON,D3178)</f>
        <v>61688</v>
      </c>
      <c r="F3178" s="188">
        <f>IFERROR(_xll.qlIndexFixing(IndexON,D3178,TRUE,_xll.ohTrigger(RecalcTrigger,TriggerON)),NA())</f>
        <v>1.7813673495744586E-2</v>
      </c>
      <c r="H3178" s="42">
        <f>_xll.qlCalendarAdvance(Calendar,$H3177,B3178,"f",FALSE)</f>
        <v>61688</v>
      </c>
      <c r="I3178" s="172">
        <f>_xll.qlInterestRateIndexValueDate(Index1M,$H3178)</f>
        <v>61688</v>
      </c>
      <c r="J3178" s="177">
        <f>IFERROR(_xll.qlIndexFixing(Index1M,$H3178,TRUE,_xll.ohTrigger(RecalcTrigger,Trigger1M)),NA())</f>
        <v>1.826463220635318E-2</v>
      </c>
      <c r="K3178" s="44">
        <f>IFERROR(_xll.qlIndexFixing(Index3M,H3178,TRUE,_xll.ohTrigger(RecalcTrigger,Trigger3M)),NA())</f>
        <v>1.8523573613597584E-2</v>
      </c>
      <c r="L3178" s="44">
        <f>IFERROR(_xll.qlIndexFixing(Index6M,$H3178,TRUE,_xll.ohTrigger(RecalcTrigger,Trigger6M)),NA())</f>
        <v>1.8710594555467971E-2</v>
      </c>
      <c r="M3178" s="178">
        <f>IFERROR(_xll.qlIndexFixing(Index1Y,$H3178,TRUE,_xll.ohTrigger(RecalcTrigger,Trigger1Y)),NA())</f>
        <v>1.8962006077541727E-2</v>
      </c>
      <c r="N3178" s="177">
        <f>IFERROR(_xll.qlIndexFixing(ONIndex1M,I3178,TRUE,_xll.ohTrigger(RecalcTrigger,Trigger1M)),NA())</f>
        <v>1.8239047989427881E-2</v>
      </c>
      <c r="O3178" s="44">
        <f>IFERROR(_xll.qlIndexFixing(ONIndex3M,I3178,TRUE,_xll.ohTrigger(RecalcTrigger,Trigger3M)),NA())</f>
        <v>1.8447437780774179E-2</v>
      </c>
      <c r="P3178" s="44">
        <f>IFERROR(_xll.qlIndexFixing(ONIndex6M,I3178,TRUE,_xll.ohTrigger(RecalcTrigger,Trigger6M)),NA())</f>
        <v>1.8557347978758187E-2</v>
      </c>
      <c r="Q3178" s="178">
        <f>IFERROR(_xll.qlIndexFixing(ONIndex1Y,I3178,TRUE,_xll.ohTrigger(RecalcTrigger,Trigger1Y)),NA())</f>
        <v>1.8651064202507284E-2</v>
      </c>
    </row>
    <row r="3179" spans="2:17" x14ac:dyDescent="0.2">
      <c r="B3179" s="39" t="s">
        <v>42</v>
      </c>
      <c r="D3179" s="42">
        <f>_xll.qlCalendarAdvance(Calendar,$D3178,B3179,"f",FALSE)</f>
        <v>61695</v>
      </c>
      <c r="E3179" s="172">
        <f>_xll.qlInterestRateIndexValueDate(IndexON,D3179)</f>
        <v>61695</v>
      </c>
      <c r="F3179" s="188">
        <f>IFERROR(_xll.qlIndexFixing(IndexON,D3179,TRUE,_xll.ohTrigger(RecalcTrigger,TriggerON)),NA())</f>
        <v>1.781907267683458E-2</v>
      </c>
      <c r="H3179" s="42">
        <f>_xll.qlCalendarAdvance(Calendar,$H3178,B3179,"f",FALSE)</f>
        <v>61695</v>
      </c>
      <c r="I3179" s="172">
        <f>_xll.qlInterestRateIndexValueDate(Index1M,$H3179)</f>
        <v>61695</v>
      </c>
      <c r="J3179" s="177">
        <f>IFERROR(_xll.qlIndexFixing(Index1M,$H3179,TRUE,_xll.ohTrigger(RecalcTrigger,Trigger1M)),NA())</f>
        <v>1.8270580861951474E-2</v>
      </c>
      <c r="K3179" s="44">
        <f>IFERROR(_xll.qlIndexFixing(Index3M,H3179,TRUE,_xll.ohTrigger(RecalcTrigger,Trigger3M)),NA())</f>
        <v>1.8528711771616992E-2</v>
      </c>
      <c r="L3179" s="44">
        <f>IFERROR(_xll.qlIndexFixing(Index6M,$H3179,TRUE,_xll.ohTrigger(RecalcTrigger,Trigger6M)),NA())</f>
        <v>1.8715817089015253E-2</v>
      </c>
      <c r="M3179" s="178">
        <f>IFERROR(_xll.qlIndexFixing(Index1Y,$H3179,TRUE,_xll.ohTrigger(RecalcTrigger,Trigger1Y)),NA())</f>
        <v>1.8967112059588009E-2</v>
      </c>
      <c r="N3179" s="177">
        <f>IFERROR(_xll.qlIndexFixing(ONIndex1M,I3179,TRUE,_xll.ohTrigger(RecalcTrigger,Trigger1M)),NA())</f>
        <v>1.8245022662976007E-2</v>
      </c>
      <c r="O3179" s="44">
        <f>IFERROR(_xll.qlIndexFixing(ONIndex3M,I3179,TRUE,_xll.ohTrigger(RecalcTrigger,Trigger3M)),NA())</f>
        <v>1.8452647087285889E-2</v>
      </c>
      <c r="P3179" s="44">
        <f>IFERROR(_xll.qlIndexFixing(ONIndex6M,I3179,TRUE,_xll.ohTrigger(RecalcTrigger,Trigger6M)),NA())</f>
        <v>1.856271592639458E-2</v>
      </c>
      <c r="Q3179" s="178">
        <f>IFERROR(_xll.qlIndexFixing(ONIndex1Y,I3179,TRUE,_xll.ohTrigger(RecalcTrigger,Trigger1Y)),NA())</f>
        <v>1.865646870039539E-2</v>
      </c>
    </row>
    <row r="3180" spans="2:17" x14ac:dyDescent="0.2">
      <c r="B3180" s="39" t="s">
        <v>42</v>
      </c>
      <c r="D3180" s="42">
        <f>_xll.qlCalendarAdvance(Calendar,$D3179,B3180,"f",FALSE)</f>
        <v>61702</v>
      </c>
      <c r="E3180" s="172">
        <f>_xll.qlInterestRateIndexValueDate(IndexON,D3180)</f>
        <v>61702</v>
      </c>
      <c r="F3180" s="188">
        <f>IFERROR(_xll.qlIndexFixing(IndexON,D3180,TRUE,_xll.ohTrigger(RecalcTrigger,TriggerON)),NA())</f>
        <v>1.7824456746359241E-2</v>
      </c>
      <c r="H3180" s="42">
        <f>_xll.qlCalendarAdvance(Calendar,$H3179,B3180,"f",FALSE)</f>
        <v>61702</v>
      </c>
      <c r="I3180" s="172">
        <f>_xll.qlInterestRateIndexValueDate(Index1M,$H3180)</f>
        <v>61702</v>
      </c>
      <c r="J3180" s="177">
        <f>IFERROR(_xll.qlIndexFixing(Index1M,$H3180,TRUE,_xll.ohTrigger(RecalcTrigger,Trigger1M)),NA())</f>
        <v>1.8279151329616952E-2</v>
      </c>
      <c r="K3180" s="44">
        <f>IFERROR(_xll.qlIndexFixing(Index3M,H3180,TRUE,_xll.ohTrigger(RecalcTrigger,Trigger3M)),NA())</f>
        <v>1.8532169250980262E-2</v>
      </c>
      <c r="L3180" s="44">
        <f>IFERROR(_xll.qlIndexFixing(Index6M,$H3180,TRUE,_xll.ohTrigger(RecalcTrigger,Trigger6M)),NA())</f>
        <v>1.8721869822086193E-2</v>
      </c>
      <c r="M3180" s="178">
        <f>IFERROR(_xll.qlIndexFixing(Index1Y,$H3180,TRUE,_xll.ohTrigger(RecalcTrigger,Trigger1Y)),NA())</f>
        <v>1.8972202654480741E-2</v>
      </c>
      <c r="N3180" s="177">
        <f>IFERROR(_xll.qlIndexFixing(ONIndex1M,I3180,TRUE,_xll.ohTrigger(RecalcTrigger,Trigger1M)),NA())</f>
        <v>1.825098061416397E-2</v>
      </c>
      <c r="O3180" s="44">
        <f>IFERROR(_xll.qlIndexFixing(ONIndex3M,I3180,TRUE,_xll.ohTrigger(RecalcTrigger,Trigger3M)),NA())</f>
        <v>1.8457841813490639E-2</v>
      </c>
      <c r="P3180" s="44">
        <f>IFERROR(_xll.qlIndexFixing(ONIndex6M,I3180,TRUE,_xll.ohTrigger(RecalcTrigger,Trigger6M)),NA())</f>
        <v>1.8568068849752484E-2</v>
      </c>
      <c r="Q3180" s="178">
        <f>IFERROR(_xll.qlIndexFixing(ONIndex1Y,I3180,TRUE,_xll.ohTrigger(RecalcTrigger,Trigger1Y)),NA())</f>
        <v>1.8661858071724602E-2</v>
      </c>
    </row>
    <row r="3181" spans="2:17" x14ac:dyDescent="0.2">
      <c r="B3181" s="39" t="s">
        <v>42</v>
      </c>
      <c r="D3181" s="42">
        <f>_xll.qlCalendarAdvance(Calendar,$D3180,B3181,"f",FALSE)</f>
        <v>61709</v>
      </c>
      <c r="E3181" s="172">
        <f>_xll.qlInterestRateIndexValueDate(IndexON,D3181)</f>
        <v>61709</v>
      </c>
      <c r="F3181" s="188">
        <f>IFERROR(_xll.qlIndexFixing(IndexON,D3181,TRUE,_xll.ohTrigger(RecalcTrigger,TriggerON)),NA())</f>
        <v>1.7829825704237523E-2</v>
      </c>
      <c r="H3181" s="42">
        <f>_xll.qlCalendarAdvance(Calendar,$H3180,B3181,"f",FALSE)</f>
        <v>61709</v>
      </c>
      <c r="I3181" s="172">
        <f>_xll.qlInterestRateIndexValueDate(Index1M,$H3181)</f>
        <v>61709</v>
      </c>
      <c r="J3181" s="177">
        <f>IFERROR(_xll.qlIndexFixing(Index1M,$H3181,TRUE,_xll.ohTrigger(RecalcTrigger,Trigger1M)),NA())</f>
        <v>1.828506379730549E-2</v>
      </c>
      <c r="K3181" s="44">
        <f>IFERROR(_xll.qlIndexFixing(Index3M,H3181,TRUE,_xll.ohTrigger(RecalcTrigger,Trigger3M)),NA())</f>
        <v>1.8537279700717342E-2</v>
      </c>
      <c r="L3181" s="44">
        <f>IFERROR(_xll.qlIndexFixing(Index6M,$H3181,TRUE,_xll.ohTrigger(RecalcTrigger,Trigger6M)),NA())</f>
        <v>1.8727061239358328E-2</v>
      </c>
      <c r="M3181" s="178">
        <f>IFERROR(_xll.qlIndexFixing(Index1Y,$H3181,TRUE,_xll.ohTrigger(RecalcTrigger,Trigger1Y)),NA())</f>
        <v>1.8977277861988773E-2</v>
      </c>
      <c r="N3181" s="177">
        <f>IFERROR(_xll.qlIndexFixing(ONIndex1M,I3181,TRUE,_xll.ohTrigger(RecalcTrigger,Trigger1M)),NA())</f>
        <v>1.8256921843072815E-2</v>
      </c>
      <c r="O3181" s="44">
        <f>IFERROR(_xll.qlIndexFixing(ONIndex3M,I3181,TRUE,_xll.ohTrigger(RecalcTrigger,Trigger3M)),NA())</f>
        <v>1.8463021959469472E-2</v>
      </c>
      <c r="P3181" s="44">
        <f>IFERROR(_xll.qlIndexFixing(ONIndex6M,I3181,TRUE,_xll.ohTrigger(RecalcTrigger,Trigger6M)),NA())</f>
        <v>1.8573406749075039E-2</v>
      </c>
      <c r="Q3181" s="178">
        <f>IFERROR(_xll.qlIndexFixing(ONIndex1Y,I3181,TRUE,_xll.ohTrigger(RecalcTrigger,Trigger1Y)),NA())</f>
        <v>1.8667232316494919E-2</v>
      </c>
    </row>
    <row r="3182" spans="2:17" x14ac:dyDescent="0.2">
      <c r="B3182" s="39" t="s">
        <v>42</v>
      </c>
      <c r="D3182" s="42">
        <f>_xll.qlCalendarAdvance(Calendar,$D3181,B3182,"f",FALSE)</f>
        <v>61716</v>
      </c>
      <c r="E3182" s="172">
        <f>_xll.qlInterestRateIndexValueDate(IndexON,D3182)</f>
        <v>61716</v>
      </c>
      <c r="F3182" s="188">
        <f>IFERROR(_xll.qlIndexFixing(IndexON,D3182,TRUE,_xll.ohTrigger(RecalcTrigger,TriggerON)),NA())</f>
        <v>1.7835179550550473E-2</v>
      </c>
      <c r="H3182" s="42">
        <f>_xll.qlCalendarAdvance(Calendar,$H3181,B3182,"f",FALSE)</f>
        <v>61716</v>
      </c>
      <c r="I3182" s="172">
        <f>_xll.qlInterestRateIndexValueDate(Index1M,$H3182)</f>
        <v>61716</v>
      </c>
      <c r="J3182" s="177">
        <f>IFERROR(_xll.qlIndexFixing(Index1M,$H3182,TRUE,_xll.ohTrigger(RecalcTrigger,Trigger1M)),NA())</f>
        <v>1.829095951893888E-2</v>
      </c>
      <c r="K3182" s="44">
        <f>IFERROR(_xll.qlIndexFixing(Index3M,H3182,TRUE,_xll.ohTrigger(RecalcTrigger,Trigger3M)),NA())</f>
        <v>1.8542375510716223E-2</v>
      </c>
      <c r="L3182" s="44">
        <f>IFERROR(_xll.qlIndexFixing(Index6M,$H3182,TRUE,_xll.ohTrigger(RecalcTrigger,Trigger6M)),NA())</f>
        <v>1.8732237506138422E-2</v>
      </c>
      <c r="M3182" s="178">
        <f>IFERROR(_xll.qlIndexFixing(Index1Y,$H3182,TRUE,_xll.ohTrigger(RecalcTrigger,Trigger1Y)),NA())</f>
        <v>1.8982337681882511E-2</v>
      </c>
      <c r="N3182" s="177">
        <f>IFERROR(_xll.qlIndexFixing(ONIndex1M,I3182,TRUE,_xll.ohTrigger(RecalcTrigger,Trigger1M)),NA())</f>
        <v>1.8262846349621498E-2</v>
      </c>
      <c r="O3182" s="44">
        <f>IFERROR(_xll.qlIndexFixing(ONIndex3M,I3182,TRUE,_xll.ohTrigger(RecalcTrigger,Trigger3M)),NA())</f>
        <v>1.8468187525384483E-2</v>
      </c>
      <c r="P3182" s="44">
        <f>IFERROR(_xll.qlIndexFixing(ONIndex6M,I3182,TRUE,_xll.ohTrigger(RecalcTrigger,Trigger6M)),NA())</f>
        <v>1.8578729623957013E-2</v>
      </c>
      <c r="Q3182" s="178">
        <f>IFERROR(_xll.qlIndexFixing(ONIndex1Y,I3182,TRUE,_xll.ohTrigger(RecalcTrigger,Trigger1Y)),NA())</f>
        <v>1.8672591434949481E-2</v>
      </c>
    </row>
    <row r="3183" spans="2:17" x14ac:dyDescent="0.2">
      <c r="B3183" s="39" t="s">
        <v>42</v>
      </c>
      <c r="D3183" s="42">
        <f>_xll.qlCalendarAdvance(Calendar,$D3182,B3183,"f",FALSE)</f>
        <v>61724</v>
      </c>
      <c r="E3183" s="172">
        <f>_xll.qlInterestRateIndexValueDate(IndexON,D3183)</f>
        <v>61724</v>
      </c>
      <c r="F3183" s="188">
        <f>IFERROR(_xll.qlIndexFixing(IndexON,D3183,TRUE,_xll.ohTrigger(RecalcTrigger,TriggerON)),NA())</f>
        <v>1.7841279728073589E-2</v>
      </c>
      <c r="H3183" s="42">
        <f>_xll.qlCalendarAdvance(Calendar,$H3182,B3183,"f",FALSE)</f>
        <v>61724</v>
      </c>
      <c r="I3183" s="172">
        <f>_xll.qlInterestRateIndexValueDate(Index1M,$H3183)</f>
        <v>61724</v>
      </c>
      <c r="J3183" s="177">
        <f>IFERROR(_xll.qlIndexFixing(Index1M,$H3183,TRUE,_xll.ohTrigger(RecalcTrigger,Trigger1M)),NA())</f>
        <v>1.8296800350623837E-2</v>
      </c>
      <c r="K3183" s="44">
        <f>IFERROR(_xll.qlIndexFixing(Index3M,H3183,TRUE,_xll.ohTrigger(RecalcTrigger,Trigger3M)),NA())</f>
        <v>1.8548181367294636E-2</v>
      </c>
      <c r="L3183" s="44">
        <f>IFERROR(_xll.qlIndexFixing(Index6M,$H3183,TRUE,_xll.ohTrigger(RecalcTrigger,Trigger6M)),NA())</f>
        <v>1.8738134687830223E-2</v>
      </c>
      <c r="M3183" s="178">
        <f>IFERROR(_xll.qlIndexFixing(Index1Y,$H3183,TRUE,_xll.ohTrigger(RecalcTrigger,Trigger1Y)),NA())</f>
        <v>1.8988101490917897E-2</v>
      </c>
      <c r="N3183" s="177">
        <f>IFERROR(_xll.qlIndexFixing(ONIndex1M,I3183,TRUE,_xll.ohTrigger(RecalcTrigger,Trigger1M)),NA())</f>
        <v>1.8269596738033078E-2</v>
      </c>
      <c r="O3183" s="44">
        <f>IFERROR(_xll.qlIndexFixing(ONIndex3M,I3183,TRUE,_xll.ohTrigger(RecalcTrigger,Trigger3M)),NA())</f>
        <v>1.8474073175995809E-2</v>
      </c>
      <c r="P3183" s="44">
        <f>IFERROR(_xll.qlIndexFixing(ONIndex6M,I3183,TRUE,_xll.ohTrigger(RecalcTrigger,Trigger6M)),NA())</f>
        <v>1.8584794512875868E-2</v>
      </c>
      <c r="Q3183" s="178">
        <f>IFERROR(_xll.qlIndexFixing(ONIndex1Y,I3183,TRUE,_xll.ohTrigger(RecalcTrigger,Trigger1Y)),NA())</f>
        <v>1.8678697619379792E-2</v>
      </c>
    </row>
    <row r="3184" spans="2:17" x14ac:dyDescent="0.2">
      <c r="B3184" s="39" t="s">
        <v>42</v>
      </c>
      <c r="D3184" s="42">
        <f>_xll.qlCalendarAdvance(Calendar,$D3183,B3184,"f",FALSE)</f>
        <v>61731</v>
      </c>
      <c r="E3184" s="172">
        <f>_xll.qlInterestRateIndexValueDate(IndexON,D3184)</f>
        <v>61731</v>
      </c>
      <c r="F3184" s="188">
        <f>IFERROR(_xll.qlIndexFixing(IndexON,D3184,TRUE,_xll.ohTrigger(RecalcTrigger,TriggerON)),NA())</f>
        <v>1.7846601192426093E-2</v>
      </c>
      <c r="H3184" s="42">
        <f>_xll.qlCalendarAdvance(Calendar,$H3183,B3184,"f",FALSE)</f>
        <v>61731</v>
      </c>
      <c r="I3184" s="172">
        <f>_xll.qlInterestRateIndexValueDate(Index1M,$H3184)</f>
        <v>61731</v>
      </c>
      <c r="J3184" s="177">
        <f>IFERROR(_xll.qlIndexFixing(Index1M,$H3184,TRUE,_xll.ohTrigger(RecalcTrigger,Trigger1M)),NA())</f>
        <v>1.8302661090303235E-2</v>
      </c>
      <c r="K3184" s="44">
        <f>IFERROR(_xll.qlIndexFixing(Index3M,H3184,TRUE,_xll.ohTrigger(RecalcTrigger,Trigger3M)),NA())</f>
        <v>1.8553245806245844E-2</v>
      </c>
      <c r="L3184" s="44">
        <f>IFERROR(_xll.qlIndexFixing(Index6M,$H3184,TRUE,_xll.ohTrigger(RecalcTrigger,Trigger6M)),NA())</f>
        <v>1.8742436529381862E-2</v>
      </c>
      <c r="M3184" s="178">
        <f>IFERROR(_xll.qlIndexFixing(Index1Y,$H3184,TRUE,_xll.ohTrigger(RecalcTrigger,Trigger1Y)),NA())</f>
        <v>1.8993128336580067E-2</v>
      </c>
      <c r="N3184" s="177">
        <f>IFERROR(_xll.qlIndexFixing(ONIndex1M,I3184,TRUE,_xll.ohTrigger(RecalcTrigger,Trigger1M)),NA())</f>
        <v>1.82754854111844E-2</v>
      </c>
      <c r="O3184" s="44">
        <f>IFERROR(_xll.qlIndexFixing(ONIndex3M,I3184,TRUE,_xll.ohTrigger(RecalcTrigger,Trigger3M)),NA())</f>
        <v>1.8479207498812711E-2</v>
      </c>
      <c r="P3184" s="44">
        <f>IFERROR(_xll.qlIndexFixing(ONIndex6M,I3184,TRUE,_xll.ohTrigger(RecalcTrigger,Trigger6M)),NA())</f>
        <v>1.8590085193419537E-2</v>
      </c>
      <c r="Q3184" s="178">
        <f>IFERROR(_xll.qlIndexFixing(ONIndex1Y,I3184,TRUE,_xll.ohTrigger(RecalcTrigger,Trigger1Y)),NA())</f>
        <v>1.8684024323941673E-2</v>
      </c>
    </row>
    <row r="3185" spans="2:17" x14ac:dyDescent="0.2">
      <c r="B3185" s="39" t="s">
        <v>42</v>
      </c>
      <c r="D3185" s="42">
        <f>_xll.qlCalendarAdvance(Calendar,$D3184,B3185,"f",FALSE)</f>
        <v>61738</v>
      </c>
      <c r="E3185" s="172">
        <f>_xll.qlInterestRateIndexValueDate(IndexON,D3185)</f>
        <v>61738</v>
      </c>
      <c r="F3185" s="188">
        <f>IFERROR(_xll.qlIndexFixing(IndexON,D3185,TRUE,_xll.ohTrigger(RecalcTrigger,TriggerON)),NA())</f>
        <v>1.7851907545132217E-2</v>
      </c>
      <c r="H3185" s="42">
        <f>_xll.qlCalendarAdvance(Calendar,$H3184,B3185,"f",FALSE)</f>
        <v>61738</v>
      </c>
      <c r="I3185" s="172">
        <f>_xll.qlInterestRateIndexValueDate(Index1M,$H3185)</f>
        <v>61738</v>
      </c>
      <c r="J3185" s="177">
        <f>IFERROR(_xll.qlIndexFixing(Index1M,$H3185,TRUE,_xll.ohTrigger(RecalcTrigger,Trigger1M)),NA())</f>
        <v>1.8308505084585064E-2</v>
      </c>
      <c r="K3185" s="44">
        <f>IFERROR(_xll.qlIndexFixing(Index3M,H3185,TRUE,_xll.ohTrigger(RecalcTrigger,Trigger3M)),NA())</f>
        <v>1.8558295605285956E-2</v>
      </c>
      <c r="L3185" s="44">
        <f>IFERROR(_xll.qlIndexFixing(Index6M,$H3185,TRUE,_xll.ohTrigger(RecalcTrigger,Trigger6M)),NA())</f>
        <v>1.8747565999576436E-2</v>
      </c>
      <c r="M3185" s="178">
        <f>IFERROR(_xll.qlIndexFixing(Index1Y,$H3185,TRUE,_xll.ohTrigger(RecalcTrigger,Trigger1Y)),NA())</f>
        <v>1.8998139793908742E-2</v>
      </c>
      <c r="N3185" s="177">
        <f>IFERROR(_xll.qlIndexFixing(ONIndex1M,I3185,TRUE,_xll.ohTrigger(RecalcTrigger,Trigger1M)),NA())</f>
        <v>1.8281357361975559E-2</v>
      </c>
      <c r="O3185" s="44">
        <f>IFERROR(_xll.qlIndexFixing(ONIndex3M,I3185,TRUE,_xll.ohTrigger(RecalcTrigger,Trigger3M)),NA())</f>
        <v>1.8484327241322651E-2</v>
      </c>
      <c r="P3185" s="44">
        <f>IFERROR(_xll.qlIndexFixing(ONIndex6M,I3185,TRUE,_xll.ohTrigger(RecalcTrigger,Trigger6M)),NA())</f>
        <v>1.859536084960367E-2</v>
      </c>
      <c r="Q3185" s="178">
        <f>IFERROR(_xll.qlIndexFixing(ONIndex1Y,I3185,TRUE,_xll.ohTrigger(RecalcTrigger,Trigger1Y)),NA())</f>
        <v>1.8689335901944659E-2</v>
      </c>
    </row>
    <row r="3186" spans="2:17" x14ac:dyDescent="0.2">
      <c r="B3186" s="39" t="s">
        <v>42</v>
      </c>
      <c r="D3186" s="42">
        <f>_xll.qlCalendarAdvance(Calendar,$D3185,B3186,"f",FALSE)</f>
        <v>61745</v>
      </c>
      <c r="E3186" s="172">
        <f>_xll.qlInterestRateIndexValueDate(IndexON,D3186)</f>
        <v>61745</v>
      </c>
      <c r="F3186" s="188">
        <f>IFERROR(_xll.qlIndexFixing(IndexON,D3186,TRUE,_xll.ohTrigger(RecalcTrigger,TriggerON)),NA())</f>
        <v>1.785719878627301E-2</v>
      </c>
      <c r="H3186" s="42">
        <f>_xll.qlCalendarAdvance(Calendar,$H3185,B3186,"f",FALSE)</f>
        <v>61745</v>
      </c>
      <c r="I3186" s="172">
        <f>_xll.qlInterestRateIndexValueDate(Index1M,$H3186)</f>
        <v>61745</v>
      </c>
      <c r="J3186" s="177">
        <f>IFERROR(_xll.qlIndexFixing(Index1M,$H3186,TRUE,_xll.ohTrigger(RecalcTrigger,Trigger1M)),NA())</f>
        <v>1.8314332333443997E-2</v>
      </c>
      <c r="K3186" s="44">
        <f>IFERROR(_xll.qlIndexFixing(Index3M,H3186,TRUE,_xll.ohTrigger(RecalcTrigger,Trigger3M)),NA())</f>
        <v>1.8563330764362736E-2</v>
      </c>
      <c r="L3186" s="44">
        <f>IFERROR(_xll.qlIndexFixing(Index6M,$H3186,TRUE,_xll.ohTrigger(RecalcTrigger,Trigger6M)),NA())</f>
        <v>1.8752680319510329E-2</v>
      </c>
      <c r="M3186" s="178">
        <f>IFERROR(_xll.qlIndexFixing(Index1Y,$H3186,TRUE,_xll.ohTrigger(RecalcTrigger,Trigger1Y)),NA())</f>
        <v>1.9003135862676546E-2</v>
      </c>
      <c r="N3186" s="177">
        <f>IFERROR(_xll.qlIndexFixing(ONIndex1M,I3186,TRUE,_xll.ohTrigger(RecalcTrigger,Trigger1M)),NA())</f>
        <v>1.8287212590406554E-2</v>
      </c>
      <c r="O3186" s="44">
        <f>IFERROR(_xll.qlIndexFixing(ONIndex3M,I3186,TRUE,_xll.ohTrigger(RecalcTrigger,Trigger3M)),NA())</f>
        <v>1.8489432403687722E-2</v>
      </c>
      <c r="P3186" s="44">
        <f>IFERROR(_xll.qlIndexFixing(ONIndex6M,I3186,TRUE,_xll.ohTrigger(RecalcTrigger,Trigger6M)),NA())</f>
        <v>1.8600621481671409E-2</v>
      </c>
      <c r="Q3186" s="178">
        <f>IFERROR(_xll.qlIndexFixing(ONIndex1Y,I3186,TRUE,_xll.ohTrigger(RecalcTrigger,Trigger1Y)),NA())</f>
        <v>1.8694632353550844E-2</v>
      </c>
    </row>
    <row r="3187" spans="2:17" x14ac:dyDescent="0.2">
      <c r="B3187" s="39" t="s">
        <v>42</v>
      </c>
      <c r="D3187" s="42">
        <f>_xll.qlCalendarAdvance(Calendar,$D3186,B3187,"f",FALSE)</f>
        <v>61752</v>
      </c>
      <c r="E3187" s="172">
        <f>_xll.qlInterestRateIndexValueDate(IndexON,D3187)</f>
        <v>61752</v>
      </c>
      <c r="F3187" s="188">
        <f>IFERROR(_xll.qlIndexFixing(IndexON,D3187,TRUE,_xll.ohTrigger(RecalcTrigger,TriggerON)),NA())</f>
        <v>1.786247491584847E-2</v>
      </c>
      <c r="H3187" s="42">
        <f>_xll.qlCalendarAdvance(Calendar,$H3186,B3187,"f",FALSE)</f>
        <v>61752</v>
      </c>
      <c r="I3187" s="172">
        <f>_xll.qlInterestRateIndexValueDate(Index1M,$H3187)</f>
        <v>61752</v>
      </c>
      <c r="J3187" s="177">
        <f>IFERROR(_xll.qlIndexFixing(Index1M,$H3187,TRUE,_xll.ohTrigger(RecalcTrigger,Trigger1M)),NA())</f>
        <v>1.8320142836859774E-2</v>
      </c>
      <c r="K3187" s="44">
        <f>IFERROR(_xll.qlIndexFixing(Index3M,H3187,TRUE,_xll.ohTrigger(RecalcTrigger,Trigger3M)),NA())</f>
        <v>1.8568351283422158E-2</v>
      </c>
      <c r="L3187" s="44">
        <f>IFERROR(_xll.qlIndexFixing(Index6M,$H3187,TRUE,_xll.ohTrigger(RecalcTrigger,Trigger6M)),NA())</f>
        <v>1.8757779489070259E-2</v>
      </c>
      <c r="M3187" s="178">
        <f>IFERROR(_xll.qlIndexFixing(Index1Y,$H3187,TRUE,_xll.ohTrigger(RecalcTrigger,Trigger1Y)),NA())</f>
        <v>1.9008116542657216E-2</v>
      </c>
      <c r="N3187" s="177">
        <f>IFERROR(_xll.qlIndexFixing(ONIndex1M,I3187,TRUE,_xll.ohTrigger(RecalcTrigger,Trigger1M)),NA())</f>
        <v>1.8293051096639479E-2</v>
      </c>
      <c r="O3187" s="44">
        <f>IFERROR(_xll.qlIndexFixing(ONIndex3M,I3187,TRUE,_xll.ohTrigger(RecalcTrigger,Trigger3M)),NA())</f>
        <v>1.849452298598897E-2</v>
      </c>
      <c r="P3187" s="44">
        <f>IFERROR(_xll.qlIndexFixing(ONIndex6M,I3187,TRUE,_xll.ohTrigger(RecalcTrigger,Trigger6M)),NA())</f>
        <v>1.8605867089460659E-2</v>
      </c>
      <c r="Q3187" s="178">
        <f>IFERROR(_xll.qlIndexFixing(ONIndex1Y,I3187,TRUE,_xll.ohTrigger(RecalcTrigger,Trigger1Y)),NA())</f>
        <v>1.8699913678679181E-2</v>
      </c>
    </row>
    <row r="3188" spans="2:17" x14ac:dyDescent="0.2">
      <c r="B3188" s="39" t="s">
        <v>42</v>
      </c>
      <c r="D3188" s="42">
        <f>_xll.qlCalendarAdvance(Calendar,$D3187,B3188,"f",FALSE)</f>
        <v>61759</v>
      </c>
      <c r="E3188" s="172">
        <f>_xll.qlInterestRateIndexValueDate(IndexON,D3188)</f>
        <v>61759</v>
      </c>
      <c r="F3188" s="188">
        <f>IFERROR(_xll.qlIndexFixing(IndexON,D3188,TRUE,_xll.ohTrigger(RecalcTrigger,TriggerON)),NA())</f>
        <v>1.7867735933858597E-2</v>
      </c>
      <c r="H3188" s="42">
        <f>_xll.qlCalendarAdvance(Calendar,$H3187,B3188,"f",FALSE)</f>
        <v>61759</v>
      </c>
      <c r="I3188" s="172">
        <f>_xll.qlInterestRateIndexValueDate(Index1M,$H3188)</f>
        <v>61759</v>
      </c>
      <c r="J3188" s="177">
        <f>IFERROR(_xll.qlIndexFixing(Index1M,$H3188,TRUE,_xll.ohTrigger(RecalcTrigger,Trigger1M)),NA())</f>
        <v>1.8322447582130148E-2</v>
      </c>
      <c r="K3188" s="44">
        <f>IFERROR(_xll.qlIndexFixing(Index3M,H3188,TRUE,_xll.ohTrigger(RecalcTrigger,Trigger3M)),NA())</f>
        <v>1.8572530499124124E-2</v>
      </c>
      <c r="L3188" s="44">
        <f>IFERROR(_xll.qlIndexFixing(Index6M,$H3188,TRUE,_xll.ohTrigger(RecalcTrigger,Trigger6M)),NA())</f>
        <v>1.8762863508143834E-2</v>
      </c>
      <c r="M3188" s="178">
        <f>IFERROR(_xll.qlIndexFixing(Index1Y,$H3188,TRUE,_xll.ohTrigger(RecalcTrigger,Trigger1Y)),NA())</f>
        <v>1.901308183362449E-2</v>
      </c>
      <c r="N3188" s="177">
        <f>IFERROR(_xll.qlIndexFixing(ONIndex1M,I3188,TRUE,_xll.ohTrigger(RecalcTrigger,Trigger1M)),NA())</f>
        <v>1.829887288051224E-2</v>
      </c>
      <c r="O3188" s="44">
        <f>IFERROR(_xll.qlIndexFixing(ONIndex3M,I3188,TRUE,_xll.ohTrigger(RecalcTrigger,Trigger3M)),NA())</f>
        <v>1.8499598988064303E-2</v>
      </c>
      <c r="P3188" s="44">
        <f>IFERROR(_xll.qlIndexFixing(ONIndex6M,I3188,TRUE,_xll.ohTrigger(RecalcTrigger,Trigger6M)),NA())</f>
        <v>1.8611097673376653E-2</v>
      </c>
      <c r="Q3188" s="178">
        <f>IFERROR(_xll.qlIndexFixing(ONIndex1Y,I3188,TRUE,_xll.ohTrigger(RecalcTrigger,Trigger1Y)),NA())</f>
        <v>1.870517987732967E-2</v>
      </c>
    </row>
    <row r="3189" spans="2:17" x14ac:dyDescent="0.2">
      <c r="B3189" s="39" t="s">
        <v>42</v>
      </c>
      <c r="D3189" s="42">
        <f>_xll.qlCalendarAdvance(Calendar,$D3188,B3189,"f",FALSE)</f>
        <v>61766</v>
      </c>
      <c r="E3189" s="172">
        <f>_xll.qlInterestRateIndexValueDate(IndexON,D3189)</f>
        <v>61766</v>
      </c>
      <c r="F3189" s="188">
        <f>IFERROR(_xll.qlIndexFixing(IndexON,D3189,TRUE,_xll.ohTrigger(RecalcTrigger,TriggerON)),NA())</f>
        <v>1.7872981840303392E-2</v>
      </c>
      <c r="H3189" s="42">
        <f>_xll.qlCalendarAdvance(Calendar,$H3188,B3189,"f",FALSE)</f>
        <v>61766</v>
      </c>
      <c r="I3189" s="172">
        <f>_xll.qlInterestRateIndexValueDate(Index1M,$H3189)</f>
        <v>61766</v>
      </c>
      <c r="J3189" s="177">
        <f>IFERROR(_xll.qlIndexFixing(Index1M,$H3189,TRUE,_xll.ohTrigger(RecalcTrigger,Trigger1M)),NA())</f>
        <v>1.8328228218806149E-2</v>
      </c>
      <c r="K3189" s="44">
        <f>IFERROR(_xll.qlIndexFixing(Index3M,H3189,TRUE,_xll.ohTrigger(RecalcTrigger,Trigger3M)),NA())</f>
        <v>1.8577522530233398E-2</v>
      </c>
      <c r="L3189" s="44">
        <f>IFERROR(_xll.qlIndexFixing(Index6M,$H3189,TRUE,_xll.ohTrigger(RecalcTrigger,Trigger6M)),NA())</f>
        <v>1.8767932376615087E-2</v>
      </c>
      <c r="M3189" s="178">
        <f>IFERROR(_xll.qlIndexFixing(Index1Y,$H3189,TRUE,_xll.ohTrigger(RecalcTrigger,Trigger1Y)),NA())</f>
        <v>1.9018031735353658E-2</v>
      </c>
      <c r="N3189" s="177">
        <f>IFERROR(_xll.qlIndexFixing(ONIndex1M,I3189,TRUE,_xll.ohTrigger(RecalcTrigger,Trigger1M)),NA())</f>
        <v>1.8304677942105885E-2</v>
      </c>
      <c r="O3189" s="44">
        <f>IFERROR(_xll.qlIndexFixing(ONIndex3M,I3189,TRUE,_xll.ohTrigger(RecalcTrigger,Trigger3M)),NA())</f>
        <v>1.8504660410075813E-2</v>
      </c>
      <c r="P3189" s="44">
        <f>IFERROR(_xll.qlIndexFixing(ONIndex6M,I3189,TRUE,_xll.ohTrigger(RecalcTrigger,Trigger6M)),NA())</f>
        <v>1.8616313232933113E-2</v>
      </c>
      <c r="Q3189" s="178">
        <f>IFERROR(_xll.qlIndexFixing(ONIndex1Y,I3189,TRUE,_xll.ohTrigger(RecalcTrigger,Trigger1Y)),NA())</f>
        <v>1.8710430949583357E-2</v>
      </c>
    </row>
    <row r="3190" spans="2:17" x14ac:dyDescent="0.2">
      <c r="B3190" s="39" t="s">
        <v>42</v>
      </c>
      <c r="D3190" s="42">
        <f>_xll.qlCalendarAdvance(Calendar,$D3189,B3190,"f",FALSE)</f>
        <v>61773</v>
      </c>
      <c r="E3190" s="172">
        <f>_xll.qlInterestRateIndexValueDate(IndexON,D3190)</f>
        <v>61773</v>
      </c>
      <c r="F3190" s="188">
        <f>IFERROR(_xll.qlIndexFixing(IndexON,D3190,TRUE,_xll.ohTrigger(RecalcTrigger,TriggerON)),NA())</f>
        <v>1.7878212635020763E-2</v>
      </c>
      <c r="H3190" s="42">
        <f>_xll.qlCalendarAdvance(Calendar,$H3189,B3190,"f",FALSE)</f>
        <v>61773</v>
      </c>
      <c r="I3190" s="172">
        <f>_xll.qlInterestRateIndexValueDate(Index1M,$H3190)</f>
        <v>61773</v>
      </c>
      <c r="J3190" s="177">
        <f>IFERROR(_xll.qlIndexFixing(Index1M,$H3190,TRUE,_xll.ohTrigger(RecalcTrigger,Trigger1M)),NA())</f>
        <v>1.8333992112964617E-2</v>
      </c>
      <c r="K3190" s="44">
        <f>IFERROR(_xll.qlIndexFixing(Index3M,H3190,TRUE,_xll.ohTrigger(RecalcTrigger,Trigger3M)),NA())</f>
        <v>1.858249992184096E-2</v>
      </c>
      <c r="L3190" s="44">
        <f>IFERROR(_xll.qlIndexFixing(Index6M,$H3190,TRUE,_xll.ohTrigger(RecalcTrigger,Trigger6M)),NA())</f>
        <v>1.877298609437162E-2</v>
      </c>
      <c r="M3190" s="178">
        <f>IFERROR(_xll.qlIndexFixing(Index1Y,$H3190,TRUE,_xll.ohTrigger(RecalcTrigger,Trigger1Y)),NA())</f>
        <v>1.9022966247619788E-2</v>
      </c>
      <c r="N3190" s="177">
        <f>IFERROR(_xll.qlIndexFixing(ONIndex1M,I3190,TRUE,_xll.ohTrigger(RecalcTrigger,Trigger1M)),NA())</f>
        <v>1.8310466281339366E-2</v>
      </c>
      <c r="O3190" s="44">
        <f>IFERROR(_xll.qlIndexFixing(ONIndex3M,I3190,TRUE,_xll.ohTrigger(RecalcTrigger,Trigger3M)),NA())</f>
        <v>1.8509707251780361E-2</v>
      </c>
      <c r="P3190" s="44">
        <f>IFERROR(_xll.qlIndexFixing(ONIndex6M,I3190,TRUE,_xll.ohTrigger(RecalcTrigger,Trigger6M)),NA())</f>
        <v>1.8621513768373177E-2</v>
      </c>
      <c r="Q3190" s="178">
        <f>IFERROR(_xll.qlIndexFixing(ONIndex1Y,I3190,TRUE,_xll.ohTrigger(RecalcTrigger,Trigger1Y)),NA())</f>
        <v>1.8715666895278149E-2</v>
      </c>
    </row>
    <row r="3191" spans="2:17" x14ac:dyDescent="0.2">
      <c r="B3191" s="39" t="s">
        <v>42</v>
      </c>
      <c r="D3191" s="42">
        <f>_xll.qlCalendarAdvance(Calendar,$D3190,B3191,"f",FALSE)</f>
        <v>61780</v>
      </c>
      <c r="E3191" s="172">
        <f>_xll.qlInterestRateIndexValueDate(IndexON,D3191)</f>
        <v>61780</v>
      </c>
      <c r="F3191" s="188">
        <f>IFERROR(_xll.qlIndexFixing(IndexON,D3191,TRUE,_xll.ohTrigger(RecalcTrigger,TriggerON)),NA())</f>
        <v>1.7883428318334893E-2</v>
      </c>
      <c r="H3191" s="42">
        <f>_xll.qlCalendarAdvance(Calendar,$H3190,B3191,"f",FALSE)</f>
        <v>61780</v>
      </c>
      <c r="I3191" s="172">
        <f>_xll.qlInterestRateIndexValueDate(Index1M,$H3191)</f>
        <v>61780</v>
      </c>
      <c r="J3191" s="177">
        <f>IFERROR(_xll.qlIndexFixing(Index1M,$H3191,TRUE,_xll.ohTrigger(RecalcTrigger,Trigger1M)),NA())</f>
        <v>1.8339739264582402E-2</v>
      </c>
      <c r="K3191" s="44">
        <f>IFERROR(_xll.qlIndexFixing(Index3M,H3191,TRUE,_xll.ohTrigger(RecalcTrigger,Trigger3M)),NA())</f>
        <v>1.8587462673896733E-2</v>
      </c>
      <c r="L3191" s="44">
        <f>IFERROR(_xll.qlIndexFixing(Index6M,$H3191,TRUE,_xll.ohTrigger(RecalcTrigger,Trigger6M)),NA())</f>
        <v>1.8778024661301049E-2</v>
      </c>
      <c r="M3191" s="178">
        <f>IFERROR(_xll.qlIndexFixing(Index1Y,$H3191,TRUE,_xll.ohTrigger(RecalcTrigger,Trigger1Y)),NA())</f>
        <v>1.9027885370199282E-2</v>
      </c>
      <c r="N3191" s="177">
        <f>IFERROR(_xll.qlIndexFixing(ONIndex1M,I3191,TRUE,_xll.ohTrigger(RecalcTrigger,Trigger1M)),NA())</f>
        <v>1.8316237898374776E-2</v>
      </c>
      <c r="O3191" s="44">
        <f>IFERROR(_xll.qlIndexFixing(ONIndex3M,I3191,TRUE,_xll.ohTrigger(RecalcTrigger,Trigger3M)),NA())</f>
        <v>1.8514739513502132E-2</v>
      </c>
      <c r="P3191" s="44">
        <f>IFERROR(_xll.qlIndexFixing(ONIndex6M,I3191,TRUE,_xll.ohTrigger(RecalcTrigger,Trigger6M)),NA())</f>
        <v>1.8626699279615799E-2</v>
      </c>
      <c r="Q3191" s="178">
        <f>IFERROR(_xll.qlIndexFixing(ONIndex1Y,I3191,TRUE,_xll.ohTrigger(RecalcTrigger,Trigger1Y)),NA())</f>
        <v>1.872088771457614E-2</v>
      </c>
    </row>
    <row r="3192" spans="2:17" x14ac:dyDescent="0.2">
      <c r="B3192" s="39" t="s">
        <v>42</v>
      </c>
      <c r="D3192" s="42">
        <f>_xll.qlCalendarAdvance(Calendar,$D3191,B3192,"f",FALSE)</f>
        <v>61787</v>
      </c>
      <c r="E3192" s="172">
        <f>_xll.qlInterestRateIndexValueDate(IndexON,D3192)</f>
        <v>61787</v>
      </c>
      <c r="F3192" s="188">
        <f>IFERROR(_xll.qlIndexFixing(IndexON,D3192,TRUE,_xll.ohTrigger(RecalcTrigger,TriggerON)),NA())</f>
        <v>1.7888628889921598E-2</v>
      </c>
      <c r="H3192" s="42">
        <f>_xll.qlCalendarAdvance(Calendar,$H3191,B3192,"f",FALSE)</f>
        <v>61787</v>
      </c>
      <c r="I3192" s="172">
        <f>_xll.qlInterestRateIndexValueDate(Index1M,$H3192)</f>
        <v>61787</v>
      </c>
      <c r="J3192" s="177">
        <f>IFERROR(_xll.qlIndexFixing(Index1M,$H3192,TRUE,_xll.ohTrigger(RecalcTrigger,Trigger1M)),NA())</f>
        <v>1.834633838432987E-2</v>
      </c>
      <c r="K3192" s="44">
        <f>IFERROR(_xll.qlIndexFixing(Index3M,H3192,TRUE,_xll.ohTrigger(RecalcTrigger,Trigger3M)),NA())</f>
        <v>1.8594881113160683E-2</v>
      </c>
      <c r="L3192" s="44">
        <f>IFERROR(_xll.qlIndexFixing(Index6M,$H3192,TRUE,_xll.ohTrigger(RecalcTrigger,Trigger6M)),NA())</f>
        <v>1.8784718785961128E-2</v>
      </c>
      <c r="M3192" s="178">
        <f>IFERROR(_xll.qlIndexFixing(Index1Y,$H3192,TRUE,_xll.ohTrigger(RecalcTrigger,Trigger1Y)),NA())</f>
        <v>1.9032789102868986E-2</v>
      </c>
      <c r="N3192" s="177">
        <f>IFERROR(_xll.qlIndexFixing(ONIndex1M,I3192,TRUE,_xll.ohTrigger(RecalcTrigger,Trigger1M)),NA())</f>
        <v>1.8321992792968977E-2</v>
      </c>
      <c r="O3192" s="44">
        <f>IFERROR(_xll.qlIndexFixing(ONIndex3M,I3192,TRUE,_xll.ohTrigger(RecalcTrigger,Trigger3M)),NA())</f>
        <v>1.8519757194916942E-2</v>
      </c>
      <c r="P3192" s="44">
        <f>IFERROR(_xll.qlIndexFixing(ONIndex6M,I3192,TRUE,_xll.ohTrigger(RecalcTrigger,Trigger6M)),NA())</f>
        <v>1.863186976666098E-2</v>
      </c>
      <c r="Q3192" s="178">
        <f>IFERROR(_xll.qlIndexFixing(ONIndex1Y,I3192,TRUE,_xll.ohTrigger(RecalcTrigger,Trigger1Y)),NA())</f>
        <v>1.8726093407315236E-2</v>
      </c>
    </row>
    <row r="3193" spans="2:17" x14ac:dyDescent="0.2">
      <c r="B3193" s="39" t="s">
        <v>42</v>
      </c>
      <c r="D3193" s="42">
        <f>_xll.qlCalendarAdvance(Calendar,$D3192,B3193,"f",FALSE)</f>
        <v>61794</v>
      </c>
      <c r="E3193" s="172">
        <f>_xll.qlInterestRateIndexValueDate(IndexON,D3193)</f>
        <v>61794</v>
      </c>
      <c r="F3193" s="188">
        <f>IFERROR(_xll.qlIndexFixing(IndexON,D3193,TRUE,_xll.ohTrigger(RecalcTrigger,TriggerON)),NA())</f>
        <v>1.7893814349942971E-2</v>
      </c>
      <c r="H3193" s="42">
        <f>_xll.qlCalendarAdvance(Calendar,$H3192,B3193,"f",FALSE)</f>
        <v>61794</v>
      </c>
      <c r="I3193" s="172">
        <f>_xll.qlInterestRateIndexValueDate(Index1M,$H3193)</f>
        <v>61794</v>
      </c>
      <c r="J3193" s="177">
        <f>IFERROR(_xll.qlIndexFixing(Index1M,$H3193,TRUE,_xll.ohTrigger(RecalcTrigger,Trigger1M)),NA())</f>
        <v>1.8354654201556374E-2</v>
      </c>
      <c r="K3193" s="44">
        <f>IFERROR(_xll.qlIndexFixing(Index3M,H3193,TRUE,_xll.ohTrigger(RecalcTrigger,Trigger3M)),NA())</f>
        <v>1.8599812200787772E-2</v>
      </c>
      <c r="L3193" s="44">
        <f>IFERROR(_xll.qlIndexFixing(Index6M,$H3193,TRUE,_xll.ohTrigger(RecalcTrigger,Trigger6M)),NA())</f>
        <v>1.8792228606262441E-2</v>
      </c>
      <c r="M3193" s="178">
        <f>IFERROR(_xll.qlIndexFixing(Index1Y,$H3193,TRUE,_xll.ohTrigger(RecalcTrigger,Trigger1Y)),NA())</f>
        <v>1.9037677445406187E-2</v>
      </c>
      <c r="N3193" s="177">
        <f>IFERROR(_xll.qlIndexFixing(ONIndex1M,I3193,TRUE,_xll.ohTrigger(RecalcTrigger,Trigger1M)),NA())</f>
        <v>1.8327730965365108E-2</v>
      </c>
      <c r="O3193" s="44">
        <f>IFERROR(_xll.qlIndexFixing(ONIndex3M,I3193,TRUE,_xll.ohTrigger(RecalcTrigger,Trigger3M)),NA())</f>
        <v>1.8524760296267928E-2</v>
      </c>
      <c r="P3193" s="44">
        <f>IFERROR(_xll.qlIndexFixing(ONIndex6M,I3193,TRUE,_xll.ohTrigger(RecalcTrigger,Trigger6M)),NA())</f>
        <v>1.8637025229508719E-2</v>
      </c>
      <c r="Q3193" s="178">
        <f>IFERROR(_xll.qlIndexFixing(ONIndex1Y,I3193,TRUE,_xll.ohTrigger(RecalcTrigger,Trigger1Y)),NA())</f>
        <v>1.8731283973576485E-2</v>
      </c>
    </row>
    <row r="3194" spans="2:17" x14ac:dyDescent="0.2">
      <c r="B3194" s="39" t="s">
        <v>42</v>
      </c>
      <c r="D3194" s="42">
        <f>_xll.qlCalendarAdvance(Calendar,$D3193,B3194,"f",FALSE)</f>
        <v>61801</v>
      </c>
      <c r="E3194" s="172">
        <f>_xll.qlInterestRateIndexValueDate(IndexON,D3194)</f>
        <v>61801</v>
      </c>
      <c r="F3194" s="188">
        <f>IFERROR(_xll.qlIndexFixing(IndexON,D3194,TRUE,_xll.ohTrigger(RecalcTrigger,TriggerON)),NA())</f>
        <v>1.7898984698399012E-2</v>
      </c>
      <c r="H3194" s="42">
        <f>_xll.qlCalendarAdvance(Calendar,$H3193,B3194,"f",FALSE)</f>
        <v>61801</v>
      </c>
      <c r="I3194" s="172">
        <f>_xll.qlInterestRateIndexValueDate(Index1M,$H3194)</f>
        <v>61801</v>
      </c>
      <c r="J3194" s="177">
        <f>IFERROR(_xll.qlIndexFixing(Index1M,$H3194,TRUE,_xll.ohTrigger(RecalcTrigger,Trigger1M)),NA())</f>
        <v>1.8361214147392852E-2</v>
      </c>
      <c r="K3194" s="44">
        <f>IFERROR(_xll.qlIndexFixing(Index3M,H3194,TRUE,_xll.ohTrigger(RecalcTrigger,Trigger3M)),NA())</f>
        <v>1.8604728646657201E-2</v>
      </c>
      <c r="L3194" s="44">
        <f>IFERROR(_xll.qlIndexFixing(Index6M,$H3194,TRUE,_xll.ohTrigger(RecalcTrigger,Trigger6M)),NA())</f>
        <v>1.8797217587016222E-2</v>
      </c>
      <c r="M3194" s="178">
        <f>IFERROR(_xll.qlIndexFixing(Index1Y,$H3194,TRUE,_xll.ohTrigger(RecalcTrigger,Trigger1Y)),NA())</f>
        <v>1.904255039758973E-2</v>
      </c>
      <c r="N3194" s="177">
        <f>IFERROR(_xll.qlIndexFixing(ONIndex1M,I3194,TRUE,_xll.ohTrigger(RecalcTrigger,Trigger1M)),NA())</f>
        <v>1.8333452415320028E-2</v>
      </c>
      <c r="O3194" s="44">
        <f>IFERROR(_xll.qlIndexFixing(ONIndex3M,I3194,TRUE,_xll.ohTrigger(RecalcTrigger,Trigger3M)),NA())</f>
        <v>1.8529748817311953E-2</v>
      </c>
      <c r="P3194" s="44">
        <f>IFERROR(_xll.qlIndexFixing(ONIndex6M,I3194,TRUE,_xll.ohTrigger(RecalcTrigger,Trigger6M)),NA())</f>
        <v>1.8642165668159016E-2</v>
      </c>
      <c r="Q3194" s="178">
        <f>IFERROR(_xll.qlIndexFixing(ONIndex1Y,I3194,TRUE,_xll.ohTrigger(RecalcTrigger,Trigger1Y)),NA())</f>
        <v>1.8736459413359885E-2</v>
      </c>
    </row>
    <row r="3195" spans="2:17" x14ac:dyDescent="0.2">
      <c r="B3195" s="39" t="s">
        <v>42</v>
      </c>
      <c r="D3195" s="42">
        <f>_xll.qlCalendarAdvance(Calendar,$D3194,B3195,"f",FALSE)</f>
        <v>61808</v>
      </c>
      <c r="E3195" s="172">
        <f>_xll.qlInterestRateIndexValueDate(IndexON,D3195)</f>
        <v>61808</v>
      </c>
      <c r="F3195" s="188">
        <f>IFERROR(_xll.qlIndexFixing(IndexON,D3195,TRUE,_xll.ohTrigger(RecalcTrigger,TriggerON)),NA())</f>
        <v>1.790413993528972E-2</v>
      </c>
      <c r="H3195" s="42">
        <f>_xll.qlCalendarAdvance(Calendar,$H3194,B3195,"f",FALSE)</f>
        <v>61808</v>
      </c>
      <c r="I3195" s="172">
        <f>_xll.qlInterestRateIndexValueDate(Index1M,$H3195)</f>
        <v>61808</v>
      </c>
      <c r="J3195" s="177">
        <f>IFERROR(_xll.qlIndexFixing(Index1M,$H3195,TRUE,_xll.ohTrigger(RecalcTrigger,Trigger1M)),NA())</f>
        <v>1.8366024025066457E-2</v>
      </c>
      <c r="K3195" s="44">
        <f>IFERROR(_xll.qlIndexFixing(Index3M,H3195,TRUE,_xll.ohTrigger(RecalcTrigger,Trigger3M)),NA())</f>
        <v>1.860963045071435E-2</v>
      </c>
      <c r="L3195" s="44">
        <f>IFERROR(_xll.qlIndexFixing(Index6M,$H3195,TRUE,_xll.ohTrigger(RecalcTrigger,Trigger6M)),NA())</f>
        <v>1.8802191412908526E-2</v>
      </c>
      <c r="M3195" s="178">
        <f>IFERROR(_xll.qlIndexFixing(Index1Y,$H3195,TRUE,_xll.ohTrigger(RecalcTrigger,Trigger1Y)),NA())</f>
        <v>1.9047407959198459E-2</v>
      </c>
      <c r="N3195" s="177">
        <f>IFERROR(_xll.qlIndexFixing(ONIndex1M,I3195,TRUE,_xll.ohTrigger(RecalcTrigger,Trigger1M)),NA())</f>
        <v>1.8339157143076878E-2</v>
      </c>
      <c r="O3195" s="44">
        <f>IFERROR(_xll.qlIndexFixing(ONIndex3M,I3195,TRUE,_xll.ohTrigger(RecalcTrigger,Trigger3M)),NA())</f>
        <v>1.8534722758373201E-2</v>
      </c>
      <c r="P3195" s="44">
        <f>IFERROR(_xll.qlIndexFixing(ONIndex6M,I3195,TRUE,_xll.ohTrigger(RecalcTrigger,Trigger6M)),NA())</f>
        <v>1.8647291082855011E-2</v>
      </c>
      <c r="Q3195" s="178">
        <f>IFERROR(_xll.qlIndexFixing(ONIndex1Y,I3195,TRUE,_xll.ohTrigger(RecalcTrigger,Trigger1Y)),NA())</f>
        <v>1.8741619726746483E-2</v>
      </c>
    </row>
    <row r="3196" spans="2:17" x14ac:dyDescent="0.2">
      <c r="B3196" s="39" t="s">
        <v>42</v>
      </c>
      <c r="D3196" s="42">
        <f>_xll.qlCalendarAdvance(Calendar,$D3195,B3196,"f",FALSE)</f>
        <v>61815</v>
      </c>
      <c r="E3196" s="172">
        <f>_xll.qlInterestRateIndexValueDate(IndexON,D3196)</f>
        <v>61815</v>
      </c>
      <c r="F3196" s="188">
        <f>IFERROR(_xll.qlIndexFixing(IndexON,D3196,TRUE,_xll.ohTrigger(RecalcTrigger,TriggerON)),NA())</f>
        <v>1.790928006053405E-2</v>
      </c>
      <c r="H3196" s="42">
        <f>_xll.qlCalendarAdvance(Calendar,$H3195,B3196,"f",FALSE)</f>
        <v>61815</v>
      </c>
      <c r="I3196" s="172">
        <f>_xll.qlInterestRateIndexValueDate(Index1M,$H3196)</f>
        <v>61815</v>
      </c>
      <c r="J3196" s="177">
        <f>IFERROR(_xll.qlIndexFixing(Index1M,$H3196,TRUE,_xll.ohTrigger(RecalcTrigger,Trigger1M)),NA())</f>
        <v>1.8371683818326247E-2</v>
      </c>
      <c r="K3196" s="44">
        <f>IFERROR(_xll.qlIndexFixing(Index3M,H3196,TRUE,_xll.ohTrigger(RecalcTrigger,Trigger3M)),NA())</f>
        <v>1.8614517612906362E-2</v>
      </c>
      <c r="L3196" s="44">
        <f>IFERROR(_xll.qlIndexFixing(Index6M,$H3196,TRUE,_xll.ohTrigger(RecalcTrigger,Trigger6M)),NA())</f>
        <v>1.8807150083823884E-2</v>
      </c>
      <c r="M3196" s="178">
        <f>IFERROR(_xll.qlIndexFixing(Index1Y,$H3196,TRUE,_xll.ohTrigger(RecalcTrigger,Trigger1Y)),NA())</f>
        <v>1.9051420236020557E-2</v>
      </c>
      <c r="N3196" s="177">
        <f>IFERROR(_xll.qlIndexFixing(ONIndex1M,I3196,TRUE,_xll.ohTrigger(RecalcTrigger,Trigger1M)),NA())</f>
        <v>1.8344845148473565E-2</v>
      </c>
      <c r="O3196" s="44">
        <f>IFERROR(_xll.qlIndexFixing(ONIndex3M,I3196,TRUE,_xll.ohTrigger(RecalcTrigger,Trigger3M)),NA())</f>
        <v>1.8539682119208534E-2</v>
      </c>
      <c r="P3196" s="44">
        <f>IFERROR(_xll.qlIndexFixing(ONIndex6M,I3196,TRUE,_xll.ohTrigger(RecalcTrigger,Trigger6M)),NA())</f>
        <v>1.8652401473110425E-2</v>
      </c>
      <c r="Q3196" s="178">
        <f>IFERROR(_xll.qlIndexFixing(ONIndex1Y,I3196,TRUE,_xll.ohTrigger(RecalcTrigger,Trigger1Y)),NA())</f>
        <v>1.8746764913655234E-2</v>
      </c>
    </row>
    <row r="3197" spans="2:17" x14ac:dyDescent="0.2">
      <c r="B3197" s="39" t="s">
        <v>42</v>
      </c>
      <c r="D3197" s="42">
        <f>_xll.qlCalendarAdvance(Calendar,$D3196,B3197,"f",FALSE)</f>
        <v>61822</v>
      </c>
      <c r="E3197" s="172">
        <f>_xll.qlInterestRateIndexValueDate(IndexON,D3197)</f>
        <v>61822</v>
      </c>
      <c r="F3197" s="188">
        <f>IFERROR(_xll.qlIndexFixing(IndexON,D3197,TRUE,_xll.ohTrigger(RecalcTrigger,TriggerON)),NA())</f>
        <v>1.7914405074213047E-2</v>
      </c>
      <c r="H3197" s="42">
        <f>_xll.qlCalendarAdvance(Calendar,$H3196,B3197,"f",FALSE)</f>
        <v>61822</v>
      </c>
      <c r="I3197" s="172">
        <f>_xll.qlInterestRateIndexValueDate(Index1M,$H3197)</f>
        <v>61822</v>
      </c>
      <c r="J3197" s="177">
        <f>IFERROR(_xll.qlIndexFixing(Index1M,$H3197,TRUE,_xll.ohTrigger(RecalcTrigger,Trigger1M)),NA())</f>
        <v>1.8378190792450361E-2</v>
      </c>
      <c r="K3197" s="44">
        <f>IFERROR(_xll.qlIndexFixing(Index3M,H3197,TRUE,_xll.ohTrigger(RecalcTrigger,Trigger3M)),NA())</f>
        <v>1.861857072136942E-2</v>
      </c>
      <c r="L3197" s="44">
        <f>IFERROR(_xll.qlIndexFixing(Index6M,$H3197,TRUE,_xll.ohTrigger(RecalcTrigger,Trigger6M)),NA())</f>
        <v>1.8809600326006235E-2</v>
      </c>
      <c r="M3197" s="178">
        <f>IFERROR(_xll.qlIndexFixing(Index1Y,$H3197,TRUE,_xll.ohTrigger(RecalcTrigger,Trigger1Y)),NA())</f>
        <v>1.90570769098104E-2</v>
      </c>
      <c r="N3197" s="177">
        <f>IFERROR(_xll.qlIndexFixing(ONIndex1M,I3197,TRUE,_xll.ohTrigger(RecalcTrigger,Trigger1M)),NA())</f>
        <v>1.8350516431510089E-2</v>
      </c>
      <c r="O3197" s="44">
        <f>IFERROR(_xll.qlIndexFixing(ONIndex3M,I3197,TRUE,_xll.ohTrigger(RecalcTrigger,Trigger3M)),NA())</f>
        <v>1.8544626899817951E-2</v>
      </c>
      <c r="P3197" s="44">
        <f>IFERROR(_xll.qlIndexFixing(ONIndex6M,I3197,TRUE,_xll.ohTrigger(RecalcTrigger,Trigger6M)),NA())</f>
        <v>1.8657496839249443E-2</v>
      </c>
      <c r="Q3197" s="178">
        <f>IFERROR(_xll.qlIndexFixing(ONIndex1Y,I3197,TRUE,_xll.ohTrigger(RecalcTrigger,Trigger1Y)),NA())</f>
        <v>1.8751894974086136E-2</v>
      </c>
    </row>
    <row r="3198" spans="2:17" x14ac:dyDescent="0.2">
      <c r="B3198" s="39" t="s">
        <v>42</v>
      </c>
      <c r="D3198" s="42">
        <f>_xll.qlCalendarAdvance(Calendar,$D3197,B3198,"f",FALSE)</f>
        <v>61829</v>
      </c>
      <c r="E3198" s="172">
        <f>_xll.qlInterestRateIndexValueDate(IndexON,D3198)</f>
        <v>61829</v>
      </c>
      <c r="F3198" s="188">
        <f>IFERROR(_xll.qlIndexFixing(IndexON,D3198,TRUE,_xll.ohTrigger(RecalcTrigger,TriggerON)),NA())</f>
        <v>1.79227317382884E-2</v>
      </c>
      <c r="H3198" s="42">
        <f>_xll.qlCalendarAdvance(Calendar,$H3197,B3198,"f",FALSE)</f>
        <v>61829</v>
      </c>
      <c r="I3198" s="172">
        <f>_xll.qlInterestRateIndexValueDate(Index1M,$H3198)</f>
        <v>61829</v>
      </c>
      <c r="J3198" s="177">
        <f>IFERROR(_xll.qlIndexFixing(Index1M,$H3198,TRUE,_xll.ohTrigger(RecalcTrigger,Trigger1M)),NA())</f>
        <v>1.8382953167718555E-2</v>
      </c>
      <c r="K3198" s="44">
        <f>IFERROR(_xll.qlIndexFixing(Index3M,H3198,TRUE,_xll.ohTrigger(RecalcTrigger,Trigger3M)),NA())</f>
        <v>1.8623429398222199E-2</v>
      </c>
      <c r="L3198" s="44">
        <f>IFERROR(_xll.qlIndexFixing(Index6M,$H3198,TRUE,_xll.ohTrigger(RecalcTrigger,Trigger6M)),NA())</f>
        <v>1.8814531175325534E-2</v>
      </c>
      <c r="M3198" s="178">
        <f>IFERROR(_xll.qlIndexFixing(Index1Y,$H3198,TRUE,_xll.ohTrigger(RecalcTrigger,Trigger1Y)),NA())</f>
        <v>1.9061888298375296E-2</v>
      </c>
      <c r="N3198" s="177">
        <f>IFERROR(_xll.qlIndexFixing(ONIndex1M,I3198,TRUE,_xll.ohTrigger(RecalcTrigger,Trigger1M)),NA())</f>
        <v>1.8359629881549155E-2</v>
      </c>
      <c r="O3198" s="44">
        <f>IFERROR(_xll.qlIndexFixing(ONIndex3M,I3198,TRUE,_xll.ohTrigger(RecalcTrigger,Trigger3M)),NA())</f>
        <v>1.8552848538173849E-2</v>
      </c>
      <c r="P3198" s="44">
        <f>IFERROR(_xll.qlIndexFixing(ONIndex6M,I3198,TRUE,_xll.ohTrigger(RecalcTrigger,Trigger6M)),NA())</f>
        <v>1.8665934483465874E-2</v>
      </c>
      <c r="Q3198" s="178">
        <f>IFERROR(_xll.qlIndexFixing(ONIndex1Y,I3198,TRUE,_xll.ohTrigger(RecalcTrigger,Trigger1Y)),NA())</f>
        <v>1.8760396440011817E-2</v>
      </c>
    </row>
    <row r="3199" spans="2:17" x14ac:dyDescent="0.2">
      <c r="B3199" s="39" t="s">
        <v>42</v>
      </c>
      <c r="D3199" s="42">
        <f>_xll.qlCalendarAdvance(Calendar,$D3198,B3199,"f",FALSE)</f>
        <v>61836</v>
      </c>
      <c r="E3199" s="172">
        <f>_xll.qlInterestRateIndexValueDate(IndexON,D3199)</f>
        <v>61836</v>
      </c>
      <c r="F3199" s="188">
        <f>IFERROR(_xll.qlIndexFixing(IndexON,D3199,TRUE,_xll.ohTrigger(RecalcTrigger,TriggerON)),NA())</f>
        <v>1.7924609766793997E-2</v>
      </c>
      <c r="H3199" s="42">
        <f>_xll.qlCalendarAdvance(Calendar,$H3198,B3199,"f",FALSE)</f>
        <v>61836</v>
      </c>
      <c r="I3199" s="172">
        <f>_xll.qlInterestRateIndexValueDate(Index1M,$H3199)</f>
        <v>61836</v>
      </c>
      <c r="J3199" s="177">
        <f>IFERROR(_xll.qlIndexFixing(Index1M,$H3199,TRUE,_xll.ohTrigger(RecalcTrigger,Trigger1M)),NA())</f>
        <v>1.838856272381055E-2</v>
      </c>
      <c r="K3199" s="44">
        <f>IFERROR(_xll.qlIndexFixing(Index3M,H3199,TRUE,_xll.ohTrigger(RecalcTrigger,Trigger3M)),NA())</f>
        <v>1.8628273433732148E-2</v>
      </c>
      <c r="L3199" s="44">
        <f>IFERROR(_xll.qlIndexFixing(Index6M,$H3199,TRUE,_xll.ohTrigger(RecalcTrigger,Trigger6M)),NA())</f>
        <v>1.8819446871485932E-2</v>
      </c>
      <c r="M3199" s="178">
        <f>IFERROR(_xll.qlIndexFixing(Index1Y,$H3199,TRUE,_xll.ohTrigger(RecalcTrigger,Trigger1Y)),NA())</f>
        <v>1.9066684295488301E-2</v>
      </c>
      <c r="N3199" s="177">
        <f>IFERROR(_xll.qlIndexFixing(ONIndex1M,I3199,TRUE,_xll.ohTrigger(RecalcTrigger,Trigger1M)),NA())</f>
        <v>1.8361808830826831E-2</v>
      </c>
      <c r="O3199" s="44">
        <f>IFERROR(_xll.qlIndexFixing(ONIndex3M,I3199,TRUE,_xll.ohTrigger(RecalcTrigger,Trigger3M)),NA())</f>
        <v>1.8554472720602178E-2</v>
      </c>
      <c r="P3199" s="44">
        <f>IFERROR(_xll.qlIndexFixing(ONIndex6M,I3199,TRUE,_xll.ohTrigger(RecalcTrigger,Trigger6M)),NA())</f>
        <v>1.866764249925934E-2</v>
      </c>
      <c r="Q3199" s="178">
        <f>IFERROR(_xll.qlIndexFixing(ONIndex1Y,I3199,TRUE,_xll.ohTrigger(RecalcTrigger,Trigger1Y)),NA())</f>
        <v>1.876210971543335E-2</v>
      </c>
    </row>
    <row r="3200" spans="2:17" x14ac:dyDescent="0.2">
      <c r="B3200" s="39" t="s">
        <v>42</v>
      </c>
      <c r="D3200" s="42">
        <f>_xll.qlCalendarAdvance(Calendar,$D3199,B3200,"f",FALSE)</f>
        <v>61843</v>
      </c>
      <c r="E3200" s="172">
        <f>_xll.qlInterestRateIndexValueDate(IndexON,D3200)</f>
        <v>61843</v>
      </c>
      <c r="F3200" s="188">
        <f>IFERROR(_xll.qlIndexFixing(IndexON,D3200,TRUE,_xll.ohTrigger(RecalcTrigger,TriggerON)),NA())</f>
        <v>1.7929689445695951E-2</v>
      </c>
      <c r="H3200" s="42">
        <f>_xll.qlCalendarAdvance(Calendar,$H3199,B3200,"f",FALSE)</f>
        <v>61843</v>
      </c>
      <c r="I3200" s="172">
        <f>_xll.qlInterestRateIndexValueDate(Index1M,$H3200)</f>
        <v>61843</v>
      </c>
      <c r="J3200" s="177">
        <f>IFERROR(_xll.qlIndexFixing(Index1M,$H3200,TRUE,_xll.ohTrigger(RecalcTrigger,Trigger1M)),NA())</f>
        <v>1.8395016719180254E-2</v>
      </c>
      <c r="K3200" s="44">
        <f>IFERROR(_xll.qlIndexFixing(Index3M,H3200,TRUE,_xll.ohTrigger(RecalcTrigger,Trigger3M)),NA())</f>
        <v>1.8633102827848507E-2</v>
      </c>
      <c r="L3200" s="44">
        <f>IFERROR(_xll.qlIndexFixing(Index6M,$H3200,TRUE,_xll.ohTrigger(RecalcTrigger,Trigger6M)),NA())</f>
        <v>1.8824347414378034E-2</v>
      </c>
      <c r="M3200" s="178">
        <f>IFERROR(_xll.qlIndexFixing(Index1Y,$H3200,TRUE,_xll.ohTrigger(RecalcTrigger,Trigger1Y)),NA())</f>
        <v>1.9071464900931145E-2</v>
      </c>
      <c r="N3200" s="177">
        <f>IFERROR(_xll.qlIndexFixing(ONIndex1M,I3200,TRUE,_xll.ohTrigger(RecalcTrigger,Trigger1M)),NA())</f>
        <v>1.8367429946944958E-2</v>
      </c>
      <c r="O3200" s="44">
        <f>IFERROR(_xll.qlIndexFixing(ONIndex3M,I3200,TRUE,_xll.ohTrigger(RecalcTrigger,Trigger3M)),NA())</f>
        <v>1.8559373760776987E-2</v>
      </c>
      <c r="P3200" s="44">
        <f>IFERROR(_xll.qlIndexFixing(ONIndex6M,I3200,TRUE,_xll.ohTrigger(RecalcTrigger,Trigger6M)),NA())</f>
        <v>1.8672692792806034E-2</v>
      </c>
      <c r="Q3200" s="178">
        <f>IFERROR(_xll.qlIndexFixing(ONIndex1Y,I3200,TRUE,_xll.ohTrigger(RecalcTrigger,Trigger1Y)),NA())</f>
        <v>1.8767194396349662E-2</v>
      </c>
    </row>
    <row r="3201" spans="2:17" x14ac:dyDescent="0.2">
      <c r="B3201" s="39" t="s">
        <v>42</v>
      </c>
      <c r="D3201" s="42">
        <f>_xll.qlCalendarAdvance(Calendar,$D3200,B3201,"f",FALSE)</f>
        <v>61850</v>
      </c>
      <c r="E3201" s="172">
        <f>_xll.qlInterestRateIndexValueDate(IndexON,D3201)</f>
        <v>61850</v>
      </c>
      <c r="F3201" s="188">
        <f>IFERROR(_xll.qlIndexFixing(IndexON,D3201,TRUE,_xll.ohTrigger(RecalcTrigger,TriggerON)),NA())</f>
        <v>1.793475401287048E-2</v>
      </c>
      <c r="H3201" s="42">
        <f>_xll.qlCalendarAdvance(Calendar,$H3200,B3201,"f",FALSE)</f>
        <v>61850</v>
      </c>
      <c r="I3201" s="172">
        <f>_xll.qlInterestRateIndexValueDate(Index1M,$H3201)</f>
        <v>61850</v>
      </c>
      <c r="J3201" s="177">
        <f>IFERROR(_xll.qlIndexFixing(Index1M,$H3201,TRUE,_xll.ohTrigger(RecalcTrigger,Trigger1M)),NA())</f>
        <v>1.8399731598641861E-2</v>
      </c>
      <c r="K3201" s="44">
        <f>IFERROR(_xll.qlIndexFixing(Index3M,H3201,TRUE,_xll.ohTrigger(RecalcTrigger,Trigger3M)),NA())</f>
        <v>1.8638733793993612E-2</v>
      </c>
      <c r="L3201" s="44">
        <f>IFERROR(_xll.qlIndexFixing(Index6M,$H3201,TRUE,_xll.ohTrigger(RecalcTrigger,Trigger6M)),NA())</f>
        <v>1.8831716109783958E-2</v>
      </c>
      <c r="M3201" s="178">
        <f>IFERROR(_xll.qlIndexFixing(Index1Y,$H3201,TRUE,_xll.ohTrigger(RecalcTrigger,Trigger1Y)),NA())</f>
        <v>1.9076230114488446E-2</v>
      </c>
      <c r="N3201" s="177">
        <f>IFERROR(_xll.qlIndexFixing(ONIndex1M,I3201,TRUE,_xll.ohTrigger(RecalcTrigger,Trigger1M)),NA())</f>
        <v>1.8373034340702921E-2</v>
      </c>
      <c r="O3201" s="44">
        <f>IFERROR(_xll.qlIndexFixing(ONIndex3M,I3201,TRUE,_xll.ohTrigger(RecalcTrigger,Trigger3M)),NA())</f>
        <v>1.8564260220806927E-2</v>
      </c>
      <c r="P3201" s="44">
        <f>IFERROR(_xll.qlIndexFixing(ONIndex6M,I3201,TRUE,_xll.ohTrigger(RecalcTrigger,Trigger6M)),NA())</f>
        <v>1.8677728062236332E-2</v>
      </c>
      <c r="Q3201" s="178">
        <f>IFERROR(_xll.qlIndexFixing(ONIndex1Y,I3201,TRUE,_xll.ohTrigger(RecalcTrigger,Trigger1Y)),NA())</f>
        <v>1.8772263950788126E-2</v>
      </c>
    </row>
    <row r="3202" spans="2:17" x14ac:dyDescent="0.2">
      <c r="B3202" s="39" t="s">
        <v>42</v>
      </c>
      <c r="D3202" s="42">
        <f>_xll.qlCalendarAdvance(Calendar,$D3201,B3202,"f",FALSE)</f>
        <v>61857</v>
      </c>
      <c r="E3202" s="172">
        <f>_xll.qlInterestRateIndexValueDate(IndexON,D3202)</f>
        <v>61857</v>
      </c>
      <c r="F3202" s="188">
        <f>IFERROR(_xll.qlIndexFixing(IndexON,D3202,TRUE,_xll.ohTrigger(RecalcTrigger,TriggerON)),NA())</f>
        <v>1.7939803468641768E-2</v>
      </c>
      <c r="H3202" s="42">
        <f>_xll.qlCalendarAdvance(Calendar,$H3201,B3202,"f",FALSE)</f>
        <v>61857</v>
      </c>
      <c r="I3202" s="172">
        <f>_xll.qlInterestRateIndexValueDate(Index1M,$H3202)</f>
        <v>61857</v>
      </c>
      <c r="J3202" s="177">
        <f>IFERROR(_xll.qlIndexFixing(Index1M,$H3202,TRUE,_xll.ohTrigger(RecalcTrigger,Trigger1M)),NA())</f>
        <v>1.8405290917340653E-2</v>
      </c>
      <c r="K3202" s="44">
        <f>IFERROR(_xll.qlIndexFixing(Index3M,H3202,TRUE,_xll.ohTrigger(RecalcTrigger,Trigger3M)),NA())</f>
        <v>1.8643533103862804E-2</v>
      </c>
      <c r="L3202" s="44">
        <f>IFERROR(_xll.qlIndexFixing(Index6M,$H3202,TRUE,_xll.ohTrigger(RecalcTrigger,Trigger6M)),NA())</f>
        <v>1.8836583848462905E-2</v>
      </c>
      <c r="M3202" s="178">
        <f>IFERROR(_xll.qlIndexFixing(Index1Y,$H3202,TRUE,_xll.ohTrigger(RecalcTrigger,Trigger1Y)),NA())</f>
        <v>1.9080979935943043E-2</v>
      </c>
      <c r="N3202" s="177">
        <f>IFERROR(_xll.qlIndexFixing(ONIndex1M,I3202,TRUE,_xll.ohTrigger(RecalcTrigger,Trigger1M)),NA())</f>
        <v>1.8378622012262813E-2</v>
      </c>
      <c r="O3202" s="44">
        <f>IFERROR(_xll.qlIndexFixing(ONIndex3M,I3202,TRUE,_xll.ohTrigger(RecalcTrigger,Trigger3M)),NA())</f>
        <v>1.8569132100691998E-2</v>
      </c>
      <c r="P3202" s="44">
        <f>IFERROR(_xll.qlIndexFixing(ONIndex6M,I3202,TRUE,_xll.ohTrigger(RecalcTrigger,Trigger6M)),NA())</f>
        <v>1.8682748307712327E-2</v>
      </c>
      <c r="Q3202" s="178">
        <f>IFERROR(_xll.qlIndexFixing(ONIndex1Y,I3202,TRUE,_xll.ohTrigger(RecalcTrigger,Trigger1Y)),NA())</f>
        <v>1.8777318378910834E-2</v>
      </c>
    </row>
    <row r="3203" spans="2:17" x14ac:dyDescent="0.2">
      <c r="B3203" s="39" t="s">
        <v>42</v>
      </c>
      <c r="D3203" s="42">
        <f>_xll.qlCalendarAdvance(Calendar,$D3202,B3203,"f",FALSE)</f>
        <v>61864</v>
      </c>
      <c r="E3203" s="172">
        <f>_xll.qlInterestRateIndexValueDate(IndexON,D3203)</f>
        <v>61864</v>
      </c>
      <c r="F3203" s="188">
        <f>IFERROR(_xll.qlIndexFixing(IndexON,D3203,TRUE,_xll.ohTrigger(RecalcTrigger,TriggerON)),NA())</f>
        <v>1.7944837812766679E-2</v>
      </c>
      <c r="H3203" s="42">
        <f>_xll.qlCalendarAdvance(Calendar,$H3202,B3203,"f",FALSE)</f>
        <v>61864</v>
      </c>
      <c r="I3203" s="172">
        <f>_xll.qlInterestRateIndexValueDate(Index1M,$H3203)</f>
        <v>61864</v>
      </c>
      <c r="J3203" s="177">
        <f>IFERROR(_xll.qlIndexFixing(Index1M,$H3203,TRUE,_xll.ohTrigger(RecalcTrigger,Trigger1M)),NA())</f>
        <v>1.8410833490191056E-2</v>
      </c>
      <c r="K3203" s="44">
        <f>IFERROR(_xll.qlIndexFixing(Index3M,H3203,TRUE,_xll.ohTrigger(RecalcTrigger,Trigger3M)),NA())</f>
        <v>1.8648317771494224E-2</v>
      </c>
      <c r="L3203" s="44">
        <f>IFERROR(_xll.qlIndexFixing(Index6M,$H3203,TRUE,_xll.ohTrigger(RecalcTrigger,Trigger6M)),NA())</f>
        <v>1.8841436431375796E-2</v>
      </c>
      <c r="M3203" s="178">
        <f>IFERROR(_xll.qlIndexFixing(Index1Y,$H3203,TRUE,_xll.ohTrigger(RecalcTrigger,Trigger1Y)),NA())</f>
        <v>1.9085714365079998E-2</v>
      </c>
      <c r="N3203" s="177">
        <f>IFERROR(_xll.qlIndexFixing(ONIndex1M,I3203,TRUE,_xll.ohTrigger(RecalcTrigger,Trigger1M)),NA())</f>
        <v>1.8384192961462542E-2</v>
      </c>
      <c r="O3203" s="44">
        <f>IFERROR(_xll.qlIndexFixing(ONIndex3M,I3203,TRUE,_xll.ohTrigger(RecalcTrigger,Trigger3M)),NA())</f>
        <v>1.8573989400351154E-2</v>
      </c>
      <c r="P3203" s="44">
        <f>IFERROR(_xll.qlIndexFixing(ONIndex6M,I3203,TRUE,_xll.ohTrigger(RecalcTrigger,Trigger6M)),NA())</f>
        <v>1.8687753528747741E-2</v>
      </c>
      <c r="Q3203" s="178">
        <f>IFERROR(_xll.qlIndexFixing(ONIndex1Y,I3203,TRUE,_xll.ohTrigger(RecalcTrigger,Trigger1Y)),NA())</f>
        <v>1.8782357680474648E-2</v>
      </c>
    </row>
    <row r="3204" spans="2:17" x14ac:dyDescent="0.2">
      <c r="B3204" s="39" t="s">
        <v>42</v>
      </c>
      <c r="D3204" s="42">
        <f>_xll.qlCalendarAdvance(Calendar,$D3203,B3204,"f",FALSE)</f>
        <v>61871</v>
      </c>
      <c r="E3204" s="172">
        <f>_xll.qlInterestRateIndexValueDate(IndexON,D3204)</f>
        <v>61871</v>
      </c>
      <c r="F3204" s="188">
        <f>IFERROR(_xll.qlIndexFixing(IndexON,D3204,TRUE,_xll.ohTrigger(RecalcTrigger,TriggerON)),NA())</f>
        <v>1.7949857045164164E-2</v>
      </c>
      <c r="H3204" s="42">
        <f>_xll.qlCalendarAdvance(Calendar,$H3203,B3204,"f",FALSE)</f>
        <v>61871</v>
      </c>
      <c r="I3204" s="172">
        <f>_xll.qlInterestRateIndexValueDate(Index1M,$H3204)</f>
        <v>61871</v>
      </c>
      <c r="J3204" s="177">
        <f>IFERROR(_xll.qlIndexFixing(Index1M,$H3204,TRUE,_xll.ohTrigger(RecalcTrigger,Trigger1M)),NA())</f>
        <v>1.8416359317170276E-2</v>
      </c>
      <c r="K3204" s="44">
        <f>IFERROR(_xll.qlIndexFixing(Index3M,H3204,TRUE,_xll.ohTrigger(RecalcTrigger,Trigger3M)),NA())</f>
        <v>1.8653087796831492E-2</v>
      </c>
      <c r="L3204" s="44">
        <f>IFERROR(_xll.qlIndexFixing(Index6M,$H3204,TRUE,_xll.ohTrigger(RecalcTrigger,Trigger6M)),NA())</f>
        <v>1.8846273858410648E-2</v>
      </c>
      <c r="M3204" s="178">
        <f>IFERROR(_xll.qlIndexFixing(Index1Y,$H3204,TRUE,_xll.ohTrigger(RecalcTrigger,Trigger1Y)),NA())</f>
        <v>1.9090433401683926E-2</v>
      </c>
      <c r="N3204" s="177">
        <f>IFERROR(_xll.qlIndexFixing(ONIndex1M,I3204,TRUE,_xll.ohTrigger(RecalcTrigger,Trigger1M)),NA())</f>
        <v>1.8389747188221062E-2</v>
      </c>
      <c r="O3204" s="44">
        <f>IFERROR(_xll.qlIndexFixing(ONIndex3M,I3204,TRUE,_xll.ohTrigger(RecalcTrigger,Trigger3M)),NA())</f>
        <v>1.8578832119784394E-2</v>
      </c>
      <c r="P3204" s="44">
        <f>IFERROR(_xll.qlIndexFixing(ONIndex6M,I3204,TRUE,_xll.ohTrigger(RecalcTrigger,Trigger6M)),NA())</f>
        <v>1.8692743725666761E-2</v>
      </c>
      <c r="Q3204" s="178">
        <f>IFERROR(_xll.qlIndexFixing(ONIndex1Y,I3204,TRUE,_xll.ohTrigger(RecalcTrigger,Trigger1Y)),NA())</f>
        <v>1.8787381855398522E-2</v>
      </c>
    </row>
    <row r="3205" spans="2:17" x14ac:dyDescent="0.2">
      <c r="B3205" s="39" t="s">
        <v>42</v>
      </c>
      <c r="D3205" s="42">
        <f>_xll.qlCalendarAdvance(Calendar,$D3204,B3205,"f",FALSE)</f>
        <v>61878</v>
      </c>
      <c r="E3205" s="172">
        <f>_xll.qlInterestRateIndexValueDate(IndexON,D3205)</f>
        <v>61878</v>
      </c>
      <c r="F3205" s="188">
        <f>IFERROR(_xll.qlIndexFixing(IndexON,D3205,TRUE,_xll.ohTrigger(RecalcTrigger,TriggerON)),NA())</f>
        <v>1.7954861166077363E-2</v>
      </c>
      <c r="H3205" s="42">
        <f>_xll.qlCalendarAdvance(Calendar,$H3204,B3205,"f",FALSE)</f>
        <v>61878</v>
      </c>
      <c r="I3205" s="172">
        <f>_xll.qlInterestRateIndexValueDate(Index1M,$H3205)</f>
        <v>61878</v>
      </c>
      <c r="J3205" s="177">
        <f>IFERROR(_xll.qlIndexFixing(Index1M,$H3205,TRUE,_xll.ohTrigger(RecalcTrigger,Trigger1M)),NA())</f>
        <v>1.8419298243734207E-2</v>
      </c>
      <c r="K3205" s="44">
        <f>IFERROR(_xll.qlIndexFixing(Index3M,H3205,TRUE,_xll.ohTrigger(RecalcTrigger,Trigger3M)),NA())</f>
        <v>1.8657843179823511E-2</v>
      </c>
      <c r="L3205" s="44">
        <f>IFERROR(_xll.qlIndexFixing(Index6M,$H3205,TRUE,_xll.ohTrigger(RecalcTrigger,Trigger6M)),NA())</f>
        <v>1.8848622825945616E-2</v>
      </c>
      <c r="M3205" s="178">
        <f>IFERROR(_xll.qlIndexFixing(Index1Y,$H3205,TRUE,_xll.ohTrigger(RecalcTrigger,Trigger1Y)),NA())</f>
        <v>1.9095137045541666E-2</v>
      </c>
      <c r="N3205" s="177">
        <f>IFERROR(_xll.qlIndexFixing(ONIndex1M,I3205,TRUE,_xll.ohTrigger(RecalcTrigger,Trigger1M)),NA())</f>
        <v>1.8395284692862557E-2</v>
      </c>
      <c r="O3205" s="44">
        <f>IFERROR(_xll.qlIndexFixing(ONIndex3M,I3205,TRUE,_xll.ohTrigger(RecalcTrigger,Trigger3M)),NA())</f>
        <v>1.8583660259153811E-2</v>
      </c>
      <c r="P3205" s="44">
        <f>IFERROR(_xll.qlIndexFixing(ONIndex6M,I3205,TRUE,_xll.ohTrigger(RecalcTrigger,Trigger6M)),NA())</f>
        <v>1.8697718898388338E-2</v>
      </c>
      <c r="Q3205" s="178">
        <f>IFERROR(_xll.qlIndexFixing(ONIndex1Y,I3205,TRUE,_xll.ohTrigger(RecalcTrigger,Trigger1Y)),NA())</f>
        <v>1.8792390904087686E-2</v>
      </c>
    </row>
    <row r="3206" spans="2:17" x14ac:dyDescent="0.2">
      <c r="B3206" s="39" t="s">
        <v>42</v>
      </c>
      <c r="D3206" s="42">
        <f>_xll.qlCalendarAdvance(Calendar,$D3205,B3206,"f",FALSE)</f>
        <v>61885</v>
      </c>
      <c r="E3206" s="172">
        <f>_xll.qlInterestRateIndexValueDate(IndexON,D3206)</f>
        <v>61885</v>
      </c>
      <c r="F3206" s="188">
        <f>IFERROR(_xll.qlIndexFixing(IndexON,D3206,TRUE,_xll.ohTrigger(RecalcTrigger,TriggerON)),NA())</f>
        <v>1.7959850175425229E-2</v>
      </c>
      <c r="H3206" s="42">
        <f>_xll.qlCalendarAdvance(Calendar,$H3205,B3206,"f",FALSE)</f>
        <v>61885</v>
      </c>
      <c r="I3206" s="172">
        <f>_xll.qlInterestRateIndexValueDate(Index1M,$H3206)</f>
        <v>61885</v>
      </c>
      <c r="J3206" s="177">
        <f>IFERROR(_xll.qlIndexFixing(Index1M,$H3206,TRUE,_xll.ohTrigger(RecalcTrigger,Trigger1M)),NA())</f>
        <v>1.8427360733423992E-2</v>
      </c>
      <c r="K3206" s="44">
        <f>IFERROR(_xll.qlIndexFixing(Index3M,H3206,TRUE,_xll.ohTrigger(RecalcTrigger,Trigger3M)),NA())</f>
        <v>1.8662583920419192E-2</v>
      </c>
      <c r="L3206" s="44">
        <f>IFERROR(_xll.qlIndexFixing(Index6M,$H3206,TRUE,_xll.ohTrigger(RecalcTrigger,Trigger6M)),NA())</f>
        <v>1.8853432446912601E-2</v>
      </c>
      <c r="M3206" s="178">
        <f>IFERROR(_xll.qlIndexFixing(Index1Y,$H3206,TRUE,_xll.ohTrigger(RecalcTrigger,Trigger1Y)),NA())</f>
        <v>1.9099825296438722E-2</v>
      </c>
      <c r="N3206" s="177">
        <f>IFERROR(_xll.qlIndexFixing(ONIndex1M,I3206,TRUE,_xll.ohTrigger(RecalcTrigger,Trigger1M)),NA())</f>
        <v>1.8400805475143889E-2</v>
      </c>
      <c r="O3206" s="44">
        <f>IFERROR(_xll.qlIndexFixing(ONIndex3M,I3206,TRUE,_xll.ohTrigger(RecalcTrigger,Trigger3M)),NA())</f>
        <v>1.8588473818216267E-2</v>
      </c>
      <c r="P3206" s="44">
        <f>IFERROR(_xll.qlIndexFixing(ONIndex6M,I3206,TRUE,_xll.ohTrigger(RecalcTrigger,Trigger6M)),NA())</f>
        <v>1.8702679046912474E-2</v>
      </c>
      <c r="Q3206" s="178">
        <f>IFERROR(_xll.qlIndexFixing(ONIndex1Y,I3206,TRUE,_xll.ohTrigger(RecalcTrigger,Trigger1Y)),NA())</f>
        <v>1.8797384826136909E-2</v>
      </c>
    </row>
    <row r="3207" spans="2:17" x14ac:dyDescent="0.2">
      <c r="B3207" s="39" t="s">
        <v>42</v>
      </c>
      <c r="D3207" s="42">
        <f>_xll.qlCalendarAdvance(Calendar,$D3206,B3207,"f",FALSE)</f>
        <v>61892</v>
      </c>
      <c r="E3207" s="172">
        <f>_xll.qlInterestRateIndexValueDate(IndexON,D3207)</f>
        <v>61892</v>
      </c>
      <c r="F3207" s="188">
        <f>IFERROR(_xll.qlIndexFixing(IndexON,D3207,TRUE,_xll.ohTrigger(RecalcTrigger,TriggerON)),NA())</f>
        <v>1.7964824073126717E-2</v>
      </c>
      <c r="H3207" s="42">
        <f>_xll.qlCalendarAdvance(Calendar,$H3206,B3207,"f",FALSE)</f>
        <v>61892</v>
      </c>
      <c r="I3207" s="172">
        <f>_xll.qlInterestRateIndexValueDate(Index1M,$H3207)</f>
        <v>61892</v>
      </c>
      <c r="J3207" s="177">
        <f>IFERROR(_xll.qlIndexFixing(Index1M,$H3207,TRUE,_xll.ohTrigger(RecalcTrigger,Trigger1M)),NA())</f>
        <v>1.8432836322647833E-2</v>
      </c>
      <c r="K3207" s="44">
        <f>IFERROR(_xll.qlIndexFixing(Index3M,H3207,TRUE,_xll.ohTrigger(RecalcTrigger,Trigger3M)),NA())</f>
        <v>1.8667310018566554E-2</v>
      </c>
      <c r="L3207" s="44">
        <f>IFERROR(_xll.qlIndexFixing(Index6M,$H3207,TRUE,_xll.ohTrigger(RecalcTrigger,Trigger6M)),NA())</f>
        <v>1.8858226913842899E-2</v>
      </c>
      <c r="M3207" s="178">
        <f>IFERROR(_xll.qlIndexFixing(Index1Y,$H3207,TRUE,_xll.ohTrigger(RecalcTrigger,Trigger1Y)),NA())</f>
        <v>1.9104498154163485E-2</v>
      </c>
      <c r="N3207" s="177">
        <f>IFERROR(_xll.qlIndexFixing(ONIndex1M,I3207,TRUE,_xll.ohTrigger(RecalcTrigger,Trigger1M)),NA())</f>
        <v>1.8406309535065057E-2</v>
      </c>
      <c r="O3207" s="44">
        <f>IFERROR(_xll.qlIndexFixing(ONIndex3M,I3207,TRUE,_xll.ohTrigger(RecalcTrigger,Trigger3M)),NA())</f>
        <v>1.8593272797295946E-2</v>
      </c>
      <c r="P3207" s="44">
        <f>IFERROR(_xll.qlIndexFixing(ONIndex6M,I3207,TRUE,_xll.ohTrigger(RecalcTrigger,Trigger6M)),NA())</f>
        <v>1.870762417140126E-2</v>
      </c>
      <c r="Q3207" s="178">
        <f>IFERROR(_xll.qlIndexFixing(ONIndex1Y,I3207,TRUE,_xll.ohTrigger(RecalcTrigger,Trigger1Y)),NA())</f>
        <v>1.8802363621870377E-2</v>
      </c>
    </row>
    <row r="3208" spans="2:17" x14ac:dyDescent="0.2">
      <c r="B3208" s="39" t="s">
        <v>42</v>
      </c>
      <c r="D3208" s="42">
        <f>_xll.qlCalendarAdvance(Calendar,$D3207,B3208,"f",FALSE)</f>
        <v>61899</v>
      </c>
      <c r="E3208" s="172">
        <f>_xll.qlInterestRateIndexValueDate(IndexON,D3208)</f>
        <v>61899</v>
      </c>
      <c r="F3208" s="188">
        <f>IFERROR(_xll.qlIndexFixing(IndexON,D3208,TRUE,_xll.ohTrigger(RecalcTrigger,TriggerON)),NA())</f>
        <v>1.796978285910078E-2</v>
      </c>
      <c r="H3208" s="42">
        <f>_xll.qlCalendarAdvance(Calendar,$H3207,B3208,"f",FALSE)</f>
        <v>61899</v>
      </c>
      <c r="I3208" s="172">
        <f>_xll.qlInterestRateIndexValueDate(Index1M,$H3208)</f>
        <v>61899</v>
      </c>
      <c r="J3208" s="177">
        <f>IFERROR(_xll.qlIndexFixing(Index1M,$H3208,TRUE,_xll.ohTrigger(RecalcTrigger,Trigger1M)),NA())</f>
        <v>1.8438295165899184E-2</v>
      </c>
      <c r="K3208" s="44">
        <f>IFERROR(_xll.qlIndexFixing(Index3M,H3208,TRUE,_xll.ohTrigger(RecalcTrigger,Trigger3M)),NA())</f>
        <v>1.8672021474209221E-2</v>
      </c>
      <c r="L3208" s="44">
        <f>IFERROR(_xll.qlIndexFixing(Index6M,$H3208,TRUE,_xll.ohTrigger(RecalcTrigger,Trigger6M)),NA())</f>
        <v>1.8863006226628454E-2</v>
      </c>
      <c r="M3208" s="178">
        <f>IFERROR(_xll.qlIndexFixing(Index1Y,$H3208,TRUE,_xll.ohTrigger(RecalcTrigger,Trigger1Y)),NA())</f>
        <v>1.9109155618503904E-2</v>
      </c>
      <c r="N3208" s="177">
        <f>IFERROR(_xll.qlIndexFixing(ONIndex1M,I3208,TRUE,_xll.ohTrigger(RecalcTrigger,Trigger1M)),NA())</f>
        <v>1.8411796872545017E-2</v>
      </c>
      <c r="O3208" s="44">
        <f>IFERROR(_xll.qlIndexFixing(ONIndex3M,I3208,TRUE,_xll.ohTrigger(RecalcTrigger,Trigger3M)),NA())</f>
        <v>1.8598057196149709E-2</v>
      </c>
      <c r="P3208" s="44">
        <f>IFERROR(_xll.qlIndexFixing(ONIndex6M,I3208,TRUE,_xll.ohTrigger(RecalcTrigger,Trigger6M)),NA())</f>
        <v>1.8712554271449466E-2</v>
      </c>
      <c r="Q3208" s="178">
        <f>IFERROR(_xll.qlIndexFixing(ONIndex1Y,I3208,TRUE,_xll.ohTrigger(RecalcTrigger,Trigger1Y)),NA())</f>
        <v>1.8807327290963904E-2</v>
      </c>
    </row>
    <row r="3209" spans="2:17" x14ac:dyDescent="0.2">
      <c r="B3209" s="39" t="s">
        <v>42</v>
      </c>
      <c r="D3209" s="42">
        <f>_xll.qlCalendarAdvance(Calendar,$D3208,B3209,"f",FALSE)</f>
        <v>61906</v>
      </c>
      <c r="E3209" s="172">
        <f>_xll.qlInterestRateIndexValueDate(IndexON,D3209)</f>
        <v>61906</v>
      </c>
      <c r="F3209" s="188">
        <f>IFERROR(_xll.qlIndexFixing(IndexON,D3209,TRUE,_xll.ohTrigger(RecalcTrigger,TriggerON)),NA())</f>
        <v>1.7974726533671603E-2</v>
      </c>
      <c r="H3209" s="42">
        <f>_xll.qlCalendarAdvance(Calendar,$H3208,B3209,"f",FALSE)</f>
        <v>61906</v>
      </c>
      <c r="I3209" s="172">
        <f>_xll.qlInterestRateIndexValueDate(Index1M,$H3209)</f>
        <v>61906</v>
      </c>
      <c r="J3209" s="177">
        <f>IFERROR(_xll.qlIndexFixing(Index1M,$H3209,TRUE,_xll.ohTrigger(RecalcTrigger,Trigger1M)),NA())</f>
        <v>1.8443737263162847E-2</v>
      </c>
      <c r="K3209" s="44">
        <f>IFERROR(_xll.qlIndexFixing(Index3M,H3209,TRUE,_xll.ohTrigger(RecalcTrigger,Trigger3M)),NA())</f>
        <v>1.8676718287300501E-2</v>
      </c>
      <c r="L3209" s="44">
        <f>IFERROR(_xll.qlIndexFixing(Index6M,$H3209,TRUE,_xll.ohTrigger(RecalcTrigger,Trigger6M)),NA())</f>
        <v>1.8867770385162085E-2</v>
      </c>
      <c r="M3209" s="178">
        <f>IFERROR(_xll.qlIndexFixing(Index1Y,$H3209,TRUE,_xll.ohTrigger(RecalcTrigger,Trigger1Y)),NA())</f>
        <v>1.9113797689248369E-2</v>
      </c>
      <c r="N3209" s="177">
        <f>IFERROR(_xll.qlIndexFixing(ONIndex1M,I3209,TRUE,_xll.ohTrigger(RecalcTrigger,Trigger1M)),NA())</f>
        <v>1.8417267487907951E-2</v>
      </c>
      <c r="O3209" s="44">
        <f>IFERROR(_xll.qlIndexFixing(ONIndex3M,I3209,TRUE,_xll.ohTrigger(RecalcTrigger,Trigger3M)),NA())</f>
        <v>1.8602827014858603E-2</v>
      </c>
      <c r="P3209" s="44">
        <f>IFERROR(_xll.qlIndexFixing(ONIndex6M,I3209,TRUE,_xll.ohTrigger(RecalcTrigger,Trigger6M)),NA())</f>
        <v>1.8717469347705462E-2</v>
      </c>
      <c r="Q3209" s="178">
        <f>IFERROR(_xll.qlIndexFixing(ONIndex1Y,I3209,TRUE,_xll.ohTrigger(RecalcTrigger,Trigger1Y)),NA())</f>
        <v>1.8812275833741676E-2</v>
      </c>
    </row>
    <row r="3210" spans="2:17" x14ac:dyDescent="0.2">
      <c r="B3210" s="39" t="s">
        <v>42</v>
      </c>
      <c r="D3210" s="42">
        <f>_xll.qlCalendarAdvance(Calendar,$D3209,B3210,"f",FALSE)</f>
        <v>61913</v>
      </c>
      <c r="E3210" s="172">
        <f>_xll.qlInterestRateIndexValueDate(IndexON,D3210)</f>
        <v>61913</v>
      </c>
      <c r="F3210" s="188">
        <f>IFERROR(_xll.qlIndexFixing(IndexON,D3210,TRUE,_xll.ohTrigger(RecalcTrigger,TriggerON)),NA())</f>
        <v>1.7979655096677094E-2</v>
      </c>
      <c r="H3210" s="42">
        <f>_xll.qlCalendarAdvance(Calendar,$H3209,B3210,"f",FALSE)</f>
        <v>61913</v>
      </c>
      <c r="I3210" s="172">
        <f>_xll.qlInterestRateIndexValueDate(Index1M,$H3210)</f>
        <v>61913</v>
      </c>
      <c r="J3210" s="177">
        <f>IFERROR(_xll.qlIndexFixing(Index1M,$H3210,TRUE,_xll.ohTrigger(RecalcTrigger,Trigger1M)),NA())</f>
        <v>1.8449162614413497E-2</v>
      </c>
      <c r="K3210" s="44">
        <f>IFERROR(_xll.qlIndexFixing(Index3M,H3210,TRUE,_xll.ohTrigger(RecalcTrigger,Trigger3M)),NA())</f>
        <v>1.8681400457784894E-2</v>
      </c>
      <c r="L3210" s="44">
        <f>IFERROR(_xll.qlIndexFixing(Index6M,$H3210,TRUE,_xll.ohTrigger(RecalcTrigger,Trigger6M)),NA())</f>
        <v>1.8874980141001349E-2</v>
      </c>
      <c r="M3210" s="178">
        <f>IFERROR(_xll.qlIndexFixing(Index1Y,$H3210,TRUE,_xll.ohTrigger(RecalcTrigger,Trigger1Y)),NA())</f>
        <v>1.911842436618616E-2</v>
      </c>
      <c r="N3210" s="177">
        <f>IFERROR(_xll.qlIndexFixing(ONIndex1M,I3210,TRUE,_xll.ohTrigger(RecalcTrigger,Trigger1M)),NA())</f>
        <v>1.8422721380829676E-2</v>
      </c>
      <c r="O3210" s="44">
        <f>IFERROR(_xll.qlIndexFixing(ONIndex3M,I3210,TRUE,_xll.ohTrigger(RecalcTrigger,Trigger3M)),NA())</f>
        <v>1.8607582253341581E-2</v>
      </c>
      <c r="P3210" s="44">
        <f>IFERROR(_xll.qlIndexFixing(ONIndex6M,I3210,TRUE,_xll.ohTrigger(RecalcTrigger,Trigger6M)),NA())</f>
        <v>1.8722369399439831E-2</v>
      </c>
      <c r="Q3210" s="178">
        <f>IFERROR(_xll.qlIndexFixing(ONIndex1Y,I3210,TRUE,_xll.ohTrigger(RecalcTrigger,Trigger1Y)),NA())</f>
        <v>1.8817209249798461E-2</v>
      </c>
    </row>
    <row r="3211" spans="2:17" x14ac:dyDescent="0.2">
      <c r="B3211" s="39" t="s">
        <v>42</v>
      </c>
      <c r="D3211" s="42">
        <f>_xll.qlCalendarAdvance(Calendar,$D3210,B3211,"f",FALSE)</f>
        <v>61920</v>
      </c>
      <c r="E3211" s="172">
        <f>_xll.qlInterestRateIndexValueDate(IndexON,D3211)</f>
        <v>61920</v>
      </c>
      <c r="F3211" s="188">
        <f>IFERROR(_xll.qlIndexFixing(IndexON,D3211,TRUE,_xll.ohTrigger(RecalcTrigger,TriggerON)),NA())</f>
        <v>1.7984568547874114E-2</v>
      </c>
      <c r="H3211" s="42">
        <f>_xll.qlCalendarAdvance(Calendar,$H3210,B3211,"f",FALSE)</f>
        <v>61920</v>
      </c>
      <c r="I3211" s="172">
        <f>_xll.qlInterestRateIndexValueDate(Index1M,$H3211)</f>
        <v>61920</v>
      </c>
      <c r="J3211" s="177">
        <f>IFERROR(_xll.qlIndexFixing(Index1M,$H3211,TRUE,_xll.ohTrigger(RecalcTrigger,Trigger1M)),NA())</f>
        <v>1.8454571219623274E-2</v>
      </c>
      <c r="K3211" s="44">
        <f>IFERROR(_xll.qlIndexFixing(Index3M,H3211,TRUE,_xll.ohTrigger(RecalcTrigger,Trigger3M)),NA())</f>
        <v>1.8686067985613071E-2</v>
      </c>
      <c r="L3211" s="44">
        <f>IFERROR(_xll.qlIndexFixing(Index6M,$H3211,TRUE,_xll.ohTrigger(RecalcTrigger,Trigger6M)),NA())</f>
        <v>1.8879711473804062E-2</v>
      </c>
      <c r="M3211" s="178">
        <f>IFERROR(_xll.qlIndexFixing(Index1Y,$H3211,TRUE,_xll.ohTrigger(RecalcTrigger,Trigger1Y)),NA())</f>
        <v>1.9123035649108333E-2</v>
      </c>
      <c r="N3211" s="177">
        <f>IFERROR(_xll.qlIndexFixing(ONIndex1M,I3211,TRUE,_xll.ohTrigger(RecalcTrigger,Trigger1M)),NA())</f>
        <v>1.8428158551472285E-2</v>
      </c>
      <c r="O3211" s="44">
        <f>IFERROR(_xll.qlIndexFixing(ONIndex3M,I3211,TRUE,_xll.ohTrigger(RecalcTrigger,Trigger3M)),NA())</f>
        <v>1.8612322911679691E-2</v>
      </c>
      <c r="P3211" s="44">
        <f>IFERROR(_xll.qlIndexFixing(ONIndex6M,I3211,TRUE,_xll.ohTrigger(RecalcTrigger,Trigger6M)),NA())</f>
        <v>1.8727254427138851E-2</v>
      </c>
      <c r="Q3211" s="178">
        <f>IFERROR(_xll.qlIndexFixing(ONIndex1Y,I3211,TRUE,_xll.ohTrigger(RecalcTrigger,Trigger1Y)),NA())</f>
        <v>1.882212753953949E-2</v>
      </c>
    </row>
    <row r="3212" spans="2:17" x14ac:dyDescent="0.2">
      <c r="B3212" s="39" t="s">
        <v>42</v>
      </c>
      <c r="D3212" s="42">
        <f>_xll.qlCalendarAdvance(Calendar,$D3211,B3212,"f",FALSE)</f>
        <v>61927</v>
      </c>
      <c r="E3212" s="172">
        <f>_xll.qlInterestRateIndexValueDate(IndexON,D3212)</f>
        <v>61927</v>
      </c>
      <c r="F3212" s="188">
        <f>IFERROR(_xll.qlIndexFixing(IndexON,D3212,TRUE,_xll.ohTrigger(RecalcTrigger,TriggerON)),NA())</f>
        <v>1.7989466887505801E-2</v>
      </c>
      <c r="H3212" s="42">
        <f>_xll.qlCalendarAdvance(Calendar,$H3211,B3212,"f",FALSE)</f>
        <v>61927</v>
      </c>
      <c r="I3212" s="172">
        <f>_xll.qlInterestRateIndexValueDate(Index1M,$H3212)</f>
        <v>61927</v>
      </c>
      <c r="J3212" s="177">
        <f>IFERROR(_xll.qlIndexFixing(Index1M,$H3212,TRUE,_xll.ohTrigger(RecalcTrigger,Trigger1M)),NA())</f>
        <v>1.845996307876685E-2</v>
      </c>
      <c r="K3212" s="44">
        <f>IFERROR(_xll.qlIndexFixing(Index3M,H3212,TRUE,_xll.ohTrigger(RecalcTrigger,Trigger3M)),NA())</f>
        <v>1.8690720870733056E-2</v>
      </c>
      <c r="L3212" s="44">
        <f>IFERROR(_xll.qlIndexFixing(Index6M,$H3212,TRUE,_xll.ohTrigger(RecalcTrigger,Trigger6M)),NA())</f>
        <v>1.8884427649850297E-2</v>
      </c>
      <c r="M3212" s="178">
        <f>IFERROR(_xll.qlIndexFixing(Index1Y,$H3212,TRUE,_xll.ohTrigger(RecalcTrigger,Trigger1Y)),NA())</f>
        <v>1.9127631537804612E-2</v>
      </c>
      <c r="N3212" s="177">
        <f>IFERROR(_xll.qlIndexFixing(ONIndex1M,I3212,TRUE,_xll.ohTrigger(RecalcTrigger,Trigger1M)),NA())</f>
        <v>1.8433578999754729E-2</v>
      </c>
      <c r="O3212" s="44">
        <f>IFERROR(_xll.qlIndexFixing(ONIndex3M,I3212,TRUE,_xll.ohTrigger(RecalcTrigger,Trigger3M)),NA())</f>
        <v>1.8617048989791884E-2</v>
      </c>
      <c r="P3212" s="44">
        <f>IFERROR(_xll.qlIndexFixing(ONIndex6M,I3212,TRUE,_xll.ohTrigger(RecalcTrigger,Trigger6M)),NA())</f>
        <v>1.8732124430478336E-2</v>
      </c>
      <c r="Q3212" s="178">
        <f>IFERROR(_xll.qlIndexFixing(ONIndex1Y,I3212,TRUE,_xll.ohTrigger(RecalcTrigger,Trigger1Y)),NA())</f>
        <v>1.8827030702721625E-2</v>
      </c>
    </row>
    <row r="3213" spans="2:17" x14ac:dyDescent="0.2">
      <c r="B3213" s="39" t="s">
        <v>42</v>
      </c>
      <c r="D3213" s="42">
        <f>_xll.qlCalendarAdvance(Calendar,$D3212,B3213,"f",FALSE)</f>
        <v>61934</v>
      </c>
      <c r="E3213" s="172">
        <f>_xll.qlInterestRateIndexValueDate(IndexON,D3213)</f>
        <v>61934</v>
      </c>
      <c r="F3213" s="188">
        <f>IFERROR(_xll.qlIndexFixing(IndexON,D3213,TRUE,_xll.ohTrigger(RecalcTrigger,TriggerON)),NA())</f>
        <v>1.7994350115572155E-2</v>
      </c>
      <c r="H3213" s="42">
        <f>_xll.qlCalendarAdvance(Calendar,$H3212,B3213,"f",FALSE)</f>
        <v>61934</v>
      </c>
      <c r="I3213" s="172">
        <f>_xll.qlInterestRateIndexValueDate(Index1M,$H3213)</f>
        <v>61934</v>
      </c>
      <c r="J3213" s="177">
        <f>IFERROR(_xll.qlIndexFixing(Index1M,$H3213,TRUE,_xll.ohTrigger(RecalcTrigger,Trigger1M)),NA())</f>
        <v>1.8466187417729631E-2</v>
      </c>
      <c r="K3213" s="44">
        <f>IFERROR(_xll.qlIndexFixing(Index3M,H3213,TRUE,_xll.ohTrigger(RecalcTrigger,Trigger3M)),NA())</f>
        <v>1.8695359113091989E-2</v>
      </c>
      <c r="L3213" s="44">
        <f>IFERROR(_xll.qlIndexFixing(Index6M,$H3213,TRUE,_xll.ohTrigger(RecalcTrigger,Trigger6M)),NA())</f>
        <v>1.8889128669032428E-2</v>
      </c>
      <c r="M3213" s="178">
        <f>IFERROR(_xll.qlIndexFixing(Index1Y,$H3213,TRUE,_xll.ohTrigger(RecalcTrigger,Trigger1Y)),NA())</f>
        <v>1.9132212032067164E-2</v>
      </c>
      <c r="N3213" s="177">
        <f>IFERROR(_xll.qlIndexFixing(ONIndex1M,I3213,TRUE,_xll.ohTrigger(RecalcTrigger,Trigger1M)),NA())</f>
        <v>1.8438982725758057E-2</v>
      </c>
      <c r="O3213" s="44">
        <f>IFERROR(_xll.qlIndexFixing(ONIndex3M,I3213,TRUE,_xll.ohTrigger(RecalcTrigger,Trigger3M)),NA())</f>
        <v>1.8621760487759209E-2</v>
      </c>
      <c r="P3213" s="44">
        <f>IFERROR(_xll.qlIndexFixing(ONIndex6M,I3213,TRUE,_xll.ohTrigger(RecalcTrigger,Trigger6M)),NA())</f>
        <v>1.8736979409863519E-2</v>
      </c>
      <c r="Q3213" s="178">
        <f>IFERROR(_xll.qlIndexFixing(ONIndex1Y,I3213,TRUE,_xll.ohTrigger(RecalcTrigger,Trigger1Y)),NA())</f>
        <v>1.8831918739425912E-2</v>
      </c>
    </row>
    <row r="3214" spans="2:17" x14ac:dyDescent="0.2">
      <c r="B3214" s="39" t="s">
        <v>42</v>
      </c>
      <c r="D3214" s="42">
        <f>_xll.qlCalendarAdvance(Calendar,$D3213,B3214,"f",FALSE)</f>
        <v>61941</v>
      </c>
      <c r="E3214" s="172">
        <f>_xll.qlInterestRateIndexValueDate(IndexON,D3214)</f>
        <v>61941</v>
      </c>
      <c r="F3214" s="188">
        <f>IFERROR(_xll.qlIndexFixing(IndexON,D3214,TRUE,_xll.ohTrigger(RecalcTrigger,TriggerON)),NA())</f>
        <v>1.7999218232073178E-2</v>
      </c>
      <c r="H3214" s="42">
        <f>_xll.qlCalendarAdvance(Calendar,$H3213,B3214,"f",FALSE)</f>
        <v>61941</v>
      </c>
      <c r="I3214" s="172">
        <f>_xll.qlInterestRateIndexValueDate(Index1M,$H3214)</f>
        <v>61941</v>
      </c>
      <c r="J3214" s="177">
        <f>IFERROR(_xll.qlIndexFixing(Index1M,$H3214,TRUE,_xll.ohTrigger(RecalcTrigger,Trigger1M)),NA())</f>
        <v>1.847069655877942E-2</v>
      </c>
      <c r="K3214" s="44">
        <f>IFERROR(_xll.qlIndexFixing(Index3M,H3214,TRUE,_xll.ohTrigger(RecalcTrigger,Trigger3M)),NA())</f>
        <v>1.8699982712641422E-2</v>
      </c>
      <c r="L3214" s="44">
        <f>IFERROR(_xll.qlIndexFixing(Index6M,$H3214,TRUE,_xll.ohTrigger(RecalcTrigger,Trigger6M)),NA())</f>
        <v>1.8893814531241959E-2</v>
      </c>
      <c r="M3214" s="178">
        <f>IFERROR(_xll.qlIndexFixing(Index1Y,$H3214,TRUE,_xll.ohTrigger(RecalcTrigger,Trigger1Y)),NA())</f>
        <v>1.9136777131688376E-2</v>
      </c>
      <c r="N3214" s="177">
        <f>IFERROR(_xll.qlIndexFixing(ONIndex1M,I3214,TRUE,_xll.ohTrigger(RecalcTrigger,Trigger1M)),NA())</f>
        <v>1.8444369729401222E-2</v>
      </c>
      <c r="O3214" s="44">
        <f>IFERROR(_xll.qlIndexFixing(ONIndex3M,I3214,TRUE,_xll.ohTrigger(RecalcTrigger,Trigger3M)),NA())</f>
        <v>1.8626457405662711E-2</v>
      </c>
      <c r="P3214" s="44">
        <f>IFERROR(_xll.qlIndexFixing(ONIndex6M,I3214,TRUE,_xll.ohTrigger(RecalcTrigger,Trigger6M)),NA())</f>
        <v>1.874181936505126E-2</v>
      </c>
      <c r="Q3214" s="178">
        <f>IFERROR(_xll.qlIndexFixing(ONIndex1Y,I3214,TRUE,_xll.ohTrigger(RecalcTrigger,Trigger1Y)),NA())</f>
        <v>1.8836791649652351E-2</v>
      </c>
    </row>
    <row r="3215" spans="2:17" x14ac:dyDescent="0.2">
      <c r="B3215" s="39" t="s">
        <v>42</v>
      </c>
      <c r="D3215" s="42">
        <f>_xll.qlCalendarAdvance(Calendar,$D3214,B3215,"f",FALSE)</f>
        <v>61948</v>
      </c>
      <c r="E3215" s="172">
        <f>_xll.qlInterestRateIndexValueDate(IndexON,D3215)</f>
        <v>61948</v>
      </c>
      <c r="F3215" s="188">
        <f>IFERROR(_xll.qlIndexFixing(IndexON,D3215,TRUE,_xll.ohTrigger(RecalcTrigger,TriggerON)),NA())</f>
        <v>1.8004071236927821E-2</v>
      </c>
      <c r="H3215" s="42">
        <f>_xll.qlCalendarAdvance(Calendar,$H3214,B3215,"f",FALSE)</f>
        <v>61948</v>
      </c>
      <c r="I3215" s="172">
        <f>_xll.qlInterestRateIndexValueDate(Index1M,$H3215)</f>
        <v>61948</v>
      </c>
      <c r="J3215" s="177">
        <f>IFERROR(_xll.qlIndexFixing(Index1M,$H3215,TRUE,_xll.ohTrigger(RecalcTrigger,Trigger1M)),NA())</f>
        <v>1.8476038179592695E-2</v>
      </c>
      <c r="K3215" s="44">
        <f>IFERROR(_xll.qlIndexFixing(Index3M,H3215,TRUE,_xll.ohTrigger(RecalcTrigger,Trigger3M)),NA())</f>
        <v>1.8704591669327617E-2</v>
      </c>
      <c r="L3215" s="44">
        <f>IFERROR(_xll.qlIndexFixing(Index6M,$H3215,TRUE,_xll.ohTrigger(RecalcTrigger,Trigger6M)),NA())</f>
        <v>1.8898485236371262E-2</v>
      </c>
      <c r="M3215" s="178">
        <f>IFERROR(_xll.qlIndexFixing(Index1Y,$H3215,TRUE,_xll.ohTrigger(RecalcTrigger,Trigger1Y)),NA())</f>
        <v>1.9141326836460637E-2</v>
      </c>
      <c r="N3215" s="177">
        <f>IFERROR(_xll.qlIndexFixing(ONIndex1M,I3215,TRUE,_xll.ohTrigger(RecalcTrigger,Trigger1M)),NA())</f>
        <v>1.8449740010684224E-2</v>
      </c>
      <c r="O3215" s="44">
        <f>IFERROR(_xll.qlIndexFixing(ONIndex3M,I3215,TRUE,_xll.ohTrigger(RecalcTrigger,Trigger3M)),NA())</f>
        <v>1.8631139743178204E-2</v>
      </c>
      <c r="P3215" s="44">
        <f>IFERROR(_xll.qlIndexFixing(ONIndex6M,I3215,TRUE,_xll.ohTrigger(RecalcTrigger,Trigger6M)),NA())</f>
        <v>1.8746644295879467E-2</v>
      </c>
      <c r="Q3215" s="178">
        <f>IFERROR(_xll.qlIndexFixing(ONIndex1Y,I3215,TRUE,_xll.ohTrigger(RecalcTrigger,Trigger1Y)),NA())</f>
        <v>1.8841649433400942E-2</v>
      </c>
    </row>
    <row r="3216" spans="2:17" x14ac:dyDescent="0.2">
      <c r="B3216" s="39" t="s">
        <v>42</v>
      </c>
      <c r="D3216" s="42">
        <f>_xll.qlCalendarAdvance(Calendar,$D3215,B3216,"f",FALSE)</f>
        <v>61955</v>
      </c>
      <c r="E3216" s="172">
        <f>_xll.qlInterestRateIndexValueDate(IndexON,D3216)</f>
        <v>61955</v>
      </c>
      <c r="F3216" s="188">
        <f>IFERROR(_xll.qlIndexFixing(IndexON,D3216,TRUE,_xll.ohTrigger(RecalcTrigger,TriggerON)),NA())</f>
        <v>1.8008909130217132E-2</v>
      </c>
      <c r="H3216" s="42">
        <f>_xll.qlCalendarAdvance(Calendar,$H3215,B3216,"f",FALSE)</f>
        <v>61955</v>
      </c>
      <c r="I3216" s="172">
        <f>_xll.qlInterestRateIndexValueDate(Index1M,$H3216)</f>
        <v>61955</v>
      </c>
      <c r="J3216" s="177">
        <f>IFERROR(_xll.qlIndexFixing(Index1M,$H3216,TRUE,_xll.ohTrigger(RecalcTrigger,Trigger1M)),NA())</f>
        <v>1.8481363054251125E-2</v>
      </c>
      <c r="K3216" s="44">
        <f>IFERROR(_xll.qlIndexFixing(Index3M,H3216,TRUE,_xll.ohTrigger(RecalcTrigger,Trigger3M)),NA())</f>
        <v>1.8709185983101239E-2</v>
      </c>
      <c r="L3216" s="44">
        <f>IFERROR(_xll.qlIndexFixing(Index6M,$H3216,TRUE,_xll.ohTrigger(RecalcTrigger,Trigger6M)),NA())</f>
        <v>1.8903140784312714E-2</v>
      </c>
      <c r="M3216" s="178">
        <f>IFERROR(_xll.qlIndexFixing(Index1Y,$H3216,TRUE,_xll.ohTrigger(RecalcTrigger,Trigger1Y)),NA())</f>
        <v>1.9145861146178111E-2</v>
      </c>
      <c r="N3216" s="177">
        <f>IFERROR(_xll.qlIndexFixing(ONIndex1M,I3216,TRUE,_xll.ohTrigger(RecalcTrigger,Trigger1M)),NA())</f>
        <v>1.8455093569688108E-2</v>
      </c>
      <c r="O3216" s="44">
        <f>IFERROR(_xll.qlIndexFixing(ONIndex3M,I3216,TRUE,_xll.ohTrigger(RecalcTrigger,Trigger3M)),NA())</f>
        <v>1.8635807500710921E-2</v>
      </c>
      <c r="P3216" s="44">
        <f>IFERROR(_xll.qlIndexFixing(ONIndex6M,I3216,TRUE,_xll.ohTrigger(RecalcTrigger,Trigger6M)),NA())</f>
        <v>1.8751454202510232E-2</v>
      </c>
      <c r="Q3216" s="178">
        <f>IFERROR(_xll.qlIndexFixing(ONIndex1Y,I3216,TRUE,_xll.ohTrigger(RecalcTrigger,Trigger1Y)),NA())</f>
        <v>1.8846492090671685E-2</v>
      </c>
    </row>
    <row r="3217" spans="2:17" x14ac:dyDescent="0.2">
      <c r="B3217" s="39" t="s">
        <v>42</v>
      </c>
      <c r="D3217" s="42">
        <f>_xll.qlCalendarAdvance(Calendar,$D3216,B3217,"f",FALSE)</f>
        <v>61962</v>
      </c>
      <c r="E3217" s="172">
        <f>_xll.qlInterestRateIndexValueDate(IndexON,D3217)</f>
        <v>61962</v>
      </c>
      <c r="F3217" s="188">
        <f>IFERROR(_xll.qlIndexFixing(IndexON,D3217,TRUE,_xll.ohTrigger(RecalcTrigger,TriggerON)),NA())</f>
        <v>1.8013731911941111E-2</v>
      </c>
      <c r="H3217" s="42">
        <f>_xll.qlCalendarAdvance(Calendar,$H3216,B3217,"f",FALSE)</f>
        <v>61962</v>
      </c>
      <c r="I3217" s="172">
        <f>_xll.qlInterestRateIndexValueDate(Index1M,$H3217)</f>
        <v>61962</v>
      </c>
      <c r="J3217" s="177">
        <f>IFERROR(_xll.qlIndexFixing(Index1M,$H3217,TRUE,_xll.ohTrigger(RecalcTrigger,Trigger1M)),NA())</f>
        <v>1.8486671182729383E-2</v>
      </c>
      <c r="K3217" s="44">
        <f>IFERROR(_xll.qlIndexFixing(Index3M,H3217,TRUE,_xll.ohTrigger(RecalcTrigger,Trigger3M)),NA())</f>
        <v>1.8713765653912078E-2</v>
      </c>
      <c r="L3217" s="44">
        <f>IFERROR(_xll.qlIndexFixing(Index6M,$H3217,TRUE,_xll.ohTrigger(RecalcTrigger,Trigger6M)),NA())</f>
        <v>1.8907781174960867E-2</v>
      </c>
      <c r="M3217" s="178">
        <f>IFERROR(_xll.qlIndexFixing(Index1Y,$H3217,TRUE,_xll.ohTrigger(RecalcTrigger,Trigger1Y)),NA())</f>
        <v>1.9150380060634742E-2</v>
      </c>
      <c r="N3217" s="177">
        <f>IFERROR(_xll.qlIndexFixing(ONIndex1M,I3217,TRUE,_xll.ohTrigger(RecalcTrigger,Trigger1M)),NA())</f>
        <v>1.8460430406331829E-2</v>
      </c>
      <c r="O3217" s="44">
        <f>IFERROR(_xll.qlIndexFixing(ONIndex3M,I3217,TRUE,_xll.ohTrigger(RecalcTrigger,Trigger3M)),NA())</f>
        <v>1.8640460678017723E-2</v>
      </c>
      <c r="P3217" s="44">
        <f>IFERROR(_xll.qlIndexFixing(ONIndex6M,I3217,TRUE,_xll.ohTrigger(RecalcTrigger,Trigger6M)),NA())</f>
        <v>1.8756249085186694E-2</v>
      </c>
      <c r="Q3217" s="178">
        <f>IFERROR(_xll.qlIndexFixing(ONIndex1Y,I3217,TRUE,_xll.ohTrigger(RecalcTrigger,Trigger1Y)),NA())</f>
        <v>1.885131962146458E-2</v>
      </c>
    </row>
    <row r="3218" spans="2:17" x14ac:dyDescent="0.2">
      <c r="B3218" s="39" t="s">
        <v>42</v>
      </c>
      <c r="D3218" s="42">
        <f>_xll.qlCalendarAdvance(Calendar,$D3217,B3218,"f",FALSE)</f>
        <v>61969</v>
      </c>
      <c r="E3218" s="172">
        <f>_xll.qlInterestRateIndexValueDate(IndexON,D3218)</f>
        <v>61969</v>
      </c>
      <c r="F3218" s="188">
        <f>IFERROR(_xll.qlIndexFixing(IndexON,D3218,TRUE,_xll.ohTrigger(RecalcTrigger,TriggerON)),NA())</f>
        <v>1.8018539581937665E-2</v>
      </c>
      <c r="H3218" s="42">
        <f>_xll.qlCalendarAdvance(Calendar,$H3217,B3218,"f",FALSE)</f>
        <v>61969</v>
      </c>
      <c r="I3218" s="172">
        <f>_xll.qlInterestRateIndexValueDate(Index1M,$H3218)</f>
        <v>61969</v>
      </c>
      <c r="J3218" s="177">
        <f>IFERROR(_xll.qlIndexFixing(Index1M,$H3218,TRUE,_xll.ohTrigger(RecalcTrigger,Trigger1M)),NA())</f>
        <v>1.8491962565004676E-2</v>
      </c>
      <c r="K3218" s="44">
        <f>IFERROR(_xll.qlIndexFixing(Index3M,H3218,TRUE,_xll.ohTrigger(RecalcTrigger,Trigger3M)),NA())</f>
        <v>1.8718330681709038E-2</v>
      </c>
      <c r="L3218" s="44">
        <f>IFERROR(_xll.qlIndexFixing(Index6M,$H3218,TRUE,_xll.ohTrigger(RecalcTrigger,Trigger6M)),NA())</f>
        <v>1.8909965852940303E-2</v>
      </c>
      <c r="M3218" s="178">
        <f>IFERROR(_xll.qlIndexFixing(Index1Y,$H3218,TRUE,_xll.ohTrigger(RecalcTrigger,Trigger1Y)),NA())</f>
        <v>1.9154883579625803E-2</v>
      </c>
      <c r="N3218" s="177">
        <f>IFERROR(_xll.qlIndexFixing(ONIndex1M,I3218,TRUE,_xll.ohTrigger(RecalcTrigger,Trigger1M)),NA())</f>
        <v>1.846575052077748E-2</v>
      </c>
      <c r="O3218" s="44">
        <f>IFERROR(_xll.qlIndexFixing(ONIndex3M,I3218,TRUE,_xll.ohTrigger(RecalcTrigger,Trigger3M)),NA())</f>
        <v>1.8645099275098609E-2</v>
      </c>
      <c r="P3218" s="44">
        <f>IFERROR(_xll.qlIndexFixing(ONIndex6M,I3218,TRUE,_xll.ohTrigger(RecalcTrigger,Trigger6M)),NA())</f>
        <v>1.8761028943584668E-2</v>
      </c>
      <c r="Q3218" s="178">
        <f>IFERROR(_xll.qlIndexFixing(ONIndex1Y,I3218,TRUE,_xll.ohTrigger(RecalcTrigger,Trigger1Y)),NA())</f>
        <v>1.8856132025779626E-2</v>
      </c>
    </row>
    <row r="3219" spans="2:17" x14ac:dyDescent="0.2">
      <c r="B3219" s="39" t="s">
        <v>42</v>
      </c>
      <c r="D3219" s="42">
        <f>_xll.qlCalendarAdvance(Calendar,$D3218,B3219,"f",FALSE)</f>
        <v>61976</v>
      </c>
      <c r="E3219" s="172">
        <f>_xll.qlInterestRateIndexValueDate(IndexON,D3219)</f>
        <v>61976</v>
      </c>
      <c r="F3219" s="188">
        <f>IFERROR(_xll.qlIndexFixing(IndexON,D3219,TRUE,_xll.ohTrigger(RecalcTrigger,TriggerON)),NA())</f>
        <v>1.8023332140368886E-2</v>
      </c>
      <c r="H3219" s="42">
        <f>_xll.qlCalendarAdvance(Calendar,$H3218,B3219,"f",FALSE)</f>
        <v>61976</v>
      </c>
      <c r="I3219" s="172">
        <f>_xll.qlInterestRateIndexValueDate(Index1M,$H3219)</f>
        <v>61976</v>
      </c>
      <c r="J3219" s="177">
        <f>IFERROR(_xll.qlIndexFixing(Index1M,$H3219,TRUE,_xll.ohTrigger(RecalcTrigger,Trigger1M)),NA())</f>
        <v>1.8497237201049142E-2</v>
      </c>
      <c r="K3219" s="44">
        <f>IFERROR(_xll.qlIndexFixing(Index3M,H3219,TRUE,_xll.ohTrigger(RecalcTrigger,Trigger3M)),NA())</f>
        <v>1.8722079381931496E-2</v>
      </c>
      <c r="L3219" s="44">
        <f>IFERROR(_xll.qlIndexFixing(Index6M,$H3219,TRUE,_xll.ohTrigger(RecalcTrigger,Trigger6M)),NA())</f>
        <v>1.8912952851506435E-2</v>
      </c>
      <c r="M3219" s="178">
        <f>IFERROR(_xll.qlIndexFixing(Index1Y,$H3219,TRUE,_xll.ohTrigger(RecalcTrigger,Trigger1Y)),NA())</f>
        <v>1.9159371702947015E-2</v>
      </c>
      <c r="N3219" s="177">
        <f>IFERROR(_xll.qlIndexFixing(ONIndex1M,I3219,TRUE,_xll.ohTrigger(RecalcTrigger,Trigger1M)),NA())</f>
        <v>1.8471053912700874E-2</v>
      </c>
      <c r="O3219" s="44">
        <f>IFERROR(_xll.qlIndexFixing(ONIndex3M,I3219,TRUE,_xll.ohTrigger(RecalcTrigger,Trigger3M)),NA())</f>
        <v>1.8649723292034626E-2</v>
      </c>
      <c r="P3219" s="44">
        <f>IFERROR(_xll.qlIndexFixing(ONIndex6M,I3219,TRUE,_xll.ohTrigger(RecalcTrigger,Trigger6M)),NA())</f>
        <v>1.8765793777623108E-2</v>
      </c>
      <c r="Q3219" s="178">
        <f>IFERROR(_xll.qlIndexFixing(ONIndex1Y,I3219,TRUE,_xll.ohTrigger(RecalcTrigger,Trigger1Y)),NA())</f>
        <v>1.8860929303535778E-2</v>
      </c>
    </row>
    <row r="3220" spans="2:17" x14ac:dyDescent="0.2">
      <c r="B3220" s="39" t="s">
        <v>42</v>
      </c>
      <c r="D3220" s="42">
        <f>_xll.qlCalendarAdvance(Calendar,$D3219,B3220,"f",FALSE)</f>
        <v>61983</v>
      </c>
      <c r="E3220" s="172">
        <f>_xll.qlInterestRateIndexValueDate(IndexON,D3220)</f>
        <v>61983</v>
      </c>
      <c r="F3220" s="188">
        <f>IFERROR(_xll.qlIndexFixing(IndexON,D3220,TRUE,_xll.ohTrigger(RecalcTrigger,TriggerON)),NA())</f>
        <v>1.8028109587234775E-2</v>
      </c>
      <c r="H3220" s="42">
        <f>_xll.qlCalendarAdvance(Calendar,$H3219,B3220,"f",FALSE)</f>
        <v>61983</v>
      </c>
      <c r="I3220" s="172">
        <f>_xll.qlInterestRateIndexValueDate(Index1M,$H3220)</f>
        <v>61983</v>
      </c>
      <c r="J3220" s="177">
        <f>IFERROR(_xll.qlIndexFixing(Index1M,$H3220,TRUE,_xll.ohTrigger(RecalcTrigger,Trigger1M)),NA())</f>
        <v>1.8502495090845054E-2</v>
      </c>
      <c r="K3220" s="44">
        <f>IFERROR(_xll.qlIndexFixing(Index3M,H3220,TRUE,_xll.ohTrigger(RecalcTrigger,Trigger3M)),NA())</f>
        <v>1.8726615937301561E-2</v>
      </c>
      <c r="L3220" s="44">
        <f>IFERROR(_xll.qlIndexFixing(Index6M,$H3220,TRUE,_xll.ohTrigger(RecalcTrigger,Trigger6M)),NA())</f>
        <v>1.8917551996836663E-2</v>
      </c>
      <c r="M3220" s="178">
        <f>IFERROR(_xll.qlIndexFixing(Index1Y,$H3220,TRUE,_xll.ohTrigger(RecalcTrigger,Trigger1Y)),NA())</f>
        <v>1.9163844430394539E-2</v>
      </c>
      <c r="N3220" s="177">
        <f>IFERROR(_xll.qlIndexFixing(ONIndex1M,I3220,TRUE,_xll.ohTrigger(RecalcTrigger,Trigger1M)),NA())</f>
        <v>1.8476340582426198E-2</v>
      </c>
      <c r="O3220" s="44">
        <f>IFERROR(_xll.qlIndexFixing(ONIndex3M,I3220,TRUE,_xll.ohTrigger(RecalcTrigger,Trigger3M)),NA())</f>
        <v>1.8654332728825773E-2</v>
      </c>
      <c r="P3220" s="44">
        <f>IFERROR(_xll.qlIndexFixing(ONIndex6M,I3220,TRUE,_xll.ohTrigger(RecalcTrigger,Trigger6M)),NA())</f>
        <v>1.8770543587626198E-2</v>
      </c>
      <c r="Q3220" s="178">
        <f>IFERROR(_xll.qlIndexFixing(ONIndex1Y,I3220,TRUE,_xll.ohTrigger(RecalcTrigger,Trigger1Y)),NA())</f>
        <v>1.8865711454814083E-2</v>
      </c>
    </row>
    <row r="3221" spans="2:17" x14ac:dyDescent="0.2">
      <c r="B3221" s="39" t="s">
        <v>42</v>
      </c>
      <c r="D3221" s="42">
        <f>_xll.qlCalendarAdvance(Calendar,$D3220,B3221,"f",FALSE)</f>
        <v>61990</v>
      </c>
      <c r="E3221" s="172">
        <f>_xll.qlInterestRateIndexValueDate(IndexON,D3221)</f>
        <v>61990</v>
      </c>
      <c r="F3221" s="188">
        <f>IFERROR(_xll.qlIndexFixing(IndexON,D3221,TRUE,_xll.ohTrigger(RecalcTrigger,TriggerON)),NA())</f>
        <v>1.8032871922373239E-2</v>
      </c>
      <c r="H3221" s="42">
        <f>_xll.qlCalendarAdvance(Calendar,$H3220,B3221,"f",FALSE)</f>
        <v>61990</v>
      </c>
      <c r="I3221" s="172">
        <f>_xll.qlInterestRateIndexValueDate(Index1M,$H3221)</f>
        <v>61990</v>
      </c>
      <c r="J3221" s="177">
        <f>IFERROR(_xll.qlIndexFixing(Index1M,$H3221,TRUE,_xll.ohTrigger(RecalcTrigger,Trigger1M)),NA())</f>
        <v>1.8507736234367085E-2</v>
      </c>
      <c r="K3221" s="44">
        <f>IFERROR(_xll.qlIndexFixing(Index3M,H3221,TRUE,_xll.ohTrigger(RecalcTrigger,Trigger3M)),NA())</f>
        <v>1.8731137850206622E-2</v>
      </c>
      <c r="L3221" s="44">
        <f>IFERROR(_xll.qlIndexFixing(Index6M,$H3221,TRUE,_xll.ohTrigger(RecalcTrigger,Trigger6M)),NA())</f>
        <v>1.8922135988108681E-2</v>
      </c>
      <c r="M3221" s="178">
        <f>IFERROR(_xll.qlIndexFixing(Index1Y,$H3221,TRUE,_xll.ohTrigger(RecalcTrigger,Trigger1Y)),NA())</f>
        <v>1.9168301761766093E-2</v>
      </c>
      <c r="N3221" s="177">
        <f>IFERROR(_xll.qlIndexFixing(ONIndex1M,I3221,TRUE,_xll.ohTrigger(RecalcTrigger,Trigger1M)),NA())</f>
        <v>1.8481610529710313E-2</v>
      </c>
      <c r="O3221" s="44">
        <f>IFERROR(_xll.qlIndexFixing(ONIndex3M,I3221,TRUE,_xll.ohTrigger(RecalcTrigger,Trigger3M)),NA())</f>
        <v>1.8658927585391005E-2</v>
      </c>
      <c r="P3221" s="44">
        <f>IFERROR(_xll.qlIndexFixing(ONIndex6M,I3221,TRUE,_xll.ohTrigger(RecalcTrigger,Trigger6M)),NA())</f>
        <v>1.8775278373350801E-2</v>
      </c>
      <c r="Q3221" s="178">
        <f>IFERROR(_xll.qlIndexFixing(ONIndex1Y,I3221,TRUE,_xll.ohTrigger(RecalcTrigger,Trigger1Y)),NA())</f>
        <v>1.8870478479857677E-2</v>
      </c>
    </row>
    <row r="3222" spans="2:17" x14ac:dyDescent="0.2">
      <c r="B3222" s="39" t="s">
        <v>42</v>
      </c>
      <c r="D3222" s="42">
        <f>_xll.qlCalendarAdvance(Calendar,$D3221,B3222,"f",FALSE)</f>
        <v>61997</v>
      </c>
      <c r="E3222" s="172">
        <f>_xll.qlInterestRateIndexValueDate(IndexON,D3222)</f>
        <v>61997</v>
      </c>
      <c r="F3222" s="188">
        <f>IFERROR(_xll.qlIndexFixing(IndexON,D3222,TRUE,_xll.ohTrigger(RecalcTrigger,TriggerON)),NA())</f>
        <v>1.8037619146027417E-2</v>
      </c>
      <c r="H3222" s="42">
        <f>_xll.qlCalendarAdvance(Calendar,$H3221,B3222,"f",FALSE)</f>
        <v>61997</v>
      </c>
      <c r="I3222" s="172">
        <f>_xll.qlInterestRateIndexValueDate(Index1M,$H3222)</f>
        <v>61997</v>
      </c>
      <c r="J3222" s="177">
        <f>IFERROR(_xll.qlIndexFixing(Index1M,$H3222,TRUE,_xll.ohTrigger(RecalcTrigger,Trigger1M)),NA())</f>
        <v>1.851296063159244E-2</v>
      </c>
      <c r="K3222" s="44">
        <f>IFERROR(_xll.qlIndexFixing(Index3M,H3222,TRUE,_xll.ohTrigger(RecalcTrigger,Trigger3M)),NA())</f>
        <v>1.8736444361753823E-2</v>
      </c>
      <c r="L3222" s="44">
        <f>IFERROR(_xll.qlIndexFixing(Index6M,$H3222,TRUE,_xll.ohTrigger(RecalcTrigger,Trigger6M)),NA())</f>
        <v>1.8926704825220846E-2</v>
      </c>
      <c r="M3222" s="178">
        <f>IFERROR(_xll.qlIndexFixing(Index1Y,$H3222,TRUE,_xll.ohTrigger(RecalcTrigger,Trigger1Y)),NA())</f>
        <v>1.9172743696858952E-2</v>
      </c>
      <c r="N3222" s="177">
        <f>IFERROR(_xll.qlIndexFixing(ONIndex1M,I3222,TRUE,_xll.ohTrigger(RecalcTrigger,Trigger1M)),NA())</f>
        <v>1.848686375471531E-2</v>
      </c>
      <c r="O3222" s="44">
        <f>IFERROR(_xll.qlIndexFixing(ONIndex3M,I3222,TRUE,_xll.ohTrigger(RecalcTrigger,Trigger3M)),NA())</f>
        <v>1.8663507861892414E-2</v>
      </c>
      <c r="P3222" s="44">
        <f>IFERROR(_xll.qlIndexFixing(ONIndex6M,I3222,TRUE,_xll.ohTrigger(RecalcTrigger,Trigger6M)),NA())</f>
        <v>1.8779998135121101E-2</v>
      </c>
      <c r="Q3222" s="178">
        <f>IFERROR(_xll.qlIndexFixing(ONIndex1Y,I3222,TRUE,_xll.ohTrigger(RecalcTrigger,Trigger1Y)),NA())</f>
        <v>1.8875230378099239E-2</v>
      </c>
    </row>
    <row r="3223" spans="2:17" x14ac:dyDescent="0.2">
      <c r="B3223" s="39" t="s">
        <v>42</v>
      </c>
      <c r="D3223" s="42">
        <f>_xll.qlCalendarAdvance(Calendar,$D3222,B3223,"f",FALSE)</f>
        <v>62004</v>
      </c>
      <c r="E3223" s="172">
        <f>_xll.qlInterestRateIndexValueDate(IndexON,D3223)</f>
        <v>62004</v>
      </c>
      <c r="F3223" s="188">
        <f>IFERROR(_xll.qlIndexFixing(IndexON,D3223,TRUE,_xll.ohTrigger(RecalcTrigger,TriggerON)),NA())</f>
        <v>1.8042351258035216E-2</v>
      </c>
      <c r="H3223" s="42">
        <f>_xll.qlCalendarAdvance(Calendar,$H3222,B3223,"f",FALSE)</f>
        <v>62004</v>
      </c>
      <c r="I3223" s="172">
        <f>_xll.qlInterestRateIndexValueDate(Index1M,$H3223)</f>
        <v>62004</v>
      </c>
      <c r="J3223" s="177">
        <f>IFERROR(_xll.qlIndexFixing(Index1M,$H3223,TRUE,_xll.ohTrigger(RecalcTrigger,Trigger1M)),NA())</f>
        <v>1.8518168282495792E-2</v>
      </c>
      <c r="K3223" s="44">
        <f>IFERROR(_xll.qlIndexFixing(Index3M,H3223,TRUE,_xll.ohTrigger(RecalcTrigger,Trigger3M)),NA())</f>
        <v>1.8740936173729069E-2</v>
      </c>
      <c r="L3223" s="44">
        <f>IFERROR(_xll.qlIndexFixing(Index6M,$H3223,TRUE,_xll.ohTrigger(RecalcTrigger,Trigger6M)),NA())</f>
        <v>1.8932067954863362E-2</v>
      </c>
      <c r="M3223" s="178">
        <f>IFERROR(_xll.qlIndexFixing(Index1Y,$H3223,TRUE,_xll.ohTrigger(RecalcTrigger,Trigger1Y)),NA())</f>
        <v>1.9177170235471497E-2</v>
      </c>
      <c r="N3223" s="177">
        <f>IFERROR(_xll.qlIndexFixing(ONIndex1M,I3223,TRUE,_xll.ohTrigger(RecalcTrigger,Trigger1M)),NA())</f>
        <v>1.8492100257360145E-2</v>
      </c>
      <c r="O3223" s="44">
        <f>IFERROR(_xll.qlIndexFixing(ONIndex3M,I3223,TRUE,_xll.ohTrigger(RecalcTrigger,Trigger3M)),NA())</f>
        <v>1.8668073558005815E-2</v>
      </c>
      <c r="P3223" s="44">
        <f>IFERROR(_xll.qlIndexFixing(ONIndex6M,I3223,TRUE,_xll.ohTrigger(RecalcTrigger,Trigger6M)),NA())</f>
        <v>1.8784702872288728E-2</v>
      </c>
      <c r="Q3223" s="178">
        <f>IFERROR(_xll.qlIndexFixing(ONIndex1Y,I3223,TRUE,_xll.ohTrigger(RecalcTrigger,Trigger1Y)),NA())</f>
        <v>1.8879967149862953E-2</v>
      </c>
    </row>
    <row r="3224" spans="2:17" x14ac:dyDescent="0.2">
      <c r="B3224" s="39" t="s">
        <v>42</v>
      </c>
      <c r="D3224" s="42">
        <f>_xll.qlCalendarAdvance(Calendar,$D3223,B3224,"f",FALSE)</f>
        <v>62011</v>
      </c>
      <c r="E3224" s="172">
        <f>_xll.qlInterestRateIndexValueDate(IndexON,D3224)</f>
        <v>62011</v>
      </c>
      <c r="F3224" s="188">
        <f>IFERROR(_xll.qlIndexFixing(IndexON,D3224,TRUE,_xll.ohTrigger(RecalcTrigger,TriggerON)),NA())</f>
        <v>1.8047068258477683E-2</v>
      </c>
      <c r="H3224" s="42">
        <f>_xll.qlCalendarAdvance(Calendar,$H3223,B3224,"f",FALSE)</f>
        <v>62011</v>
      </c>
      <c r="I3224" s="172">
        <f>_xll.qlInterestRateIndexValueDate(Index1M,$H3224)</f>
        <v>62011</v>
      </c>
      <c r="J3224" s="177">
        <f>IFERROR(_xll.qlIndexFixing(Index1M,$H3224,TRUE,_xll.ohTrigger(RecalcTrigger,Trigger1M)),NA())</f>
        <v>1.8523359187061945E-2</v>
      </c>
      <c r="K3224" s="44">
        <f>IFERROR(_xll.qlIndexFixing(Index3M,H3224,TRUE,_xll.ohTrigger(RecalcTrigger,Trigger3M)),NA())</f>
        <v>1.8745413342392679E-2</v>
      </c>
      <c r="L3224" s="44">
        <f>IFERROR(_xll.qlIndexFixing(Index6M,$H3224,TRUE,_xll.ohTrigger(RecalcTrigger,Trigger6M)),NA())</f>
        <v>1.8936605635161596E-2</v>
      </c>
      <c r="M3224" s="178">
        <f>IFERROR(_xll.qlIndexFixing(Index1Y,$H3224,TRUE,_xll.ohTrigger(RecalcTrigger,Trigger1Y)),NA())</f>
        <v>1.9181581377403445E-2</v>
      </c>
      <c r="N3224" s="177">
        <f>IFERROR(_xll.qlIndexFixing(ONIndex1M,I3224,TRUE,_xll.ohTrigger(RecalcTrigger,Trigger1M)),NA())</f>
        <v>1.8497320037806908E-2</v>
      </c>
      <c r="O3224" s="44">
        <f>IFERROR(_xll.qlIndexFixing(ONIndex3M,I3224,TRUE,_xll.ohTrigger(RecalcTrigger,Trigger3M)),NA())</f>
        <v>1.8672624674055394E-2</v>
      </c>
      <c r="P3224" s="44">
        <f>IFERROR(_xll.qlIndexFixing(ONIndex6M,I3224,TRUE,_xll.ohTrigger(RecalcTrigger,Trigger6M)),NA())</f>
        <v>1.8789392585664144E-2</v>
      </c>
      <c r="Q3224" s="178">
        <f>IFERROR(_xll.qlIndexFixing(ONIndex1Y,I3224,TRUE,_xll.ohTrigger(RecalcTrigger,Trigger1Y)),NA())</f>
        <v>1.8884688795310911E-2</v>
      </c>
    </row>
    <row r="3225" spans="2:17" x14ac:dyDescent="0.2">
      <c r="B3225" s="39" t="s">
        <v>42</v>
      </c>
      <c r="D3225" s="42">
        <f>_xll.qlCalendarAdvance(Calendar,$D3224,B3225,"f",FALSE)</f>
        <v>62018</v>
      </c>
      <c r="E3225" s="172">
        <f>_xll.qlInterestRateIndexValueDate(IndexON,D3225)</f>
        <v>62018</v>
      </c>
      <c r="F3225" s="188">
        <f>IFERROR(_xll.qlIndexFixing(IndexON,D3225,TRUE,_xll.ohTrigger(RecalcTrigger,TriggerON)),NA())</f>
        <v>1.8051770147273771E-2</v>
      </c>
      <c r="H3225" s="42">
        <f>_xll.qlCalendarAdvance(Calendar,$H3224,B3225,"f",FALSE)</f>
        <v>62018</v>
      </c>
      <c r="I3225" s="172">
        <f>_xll.qlInterestRateIndexValueDate(Index1M,$H3225)</f>
        <v>62018</v>
      </c>
      <c r="J3225" s="177">
        <f>IFERROR(_xll.qlIndexFixing(Index1M,$H3225,TRUE,_xll.ohTrigger(RecalcTrigger,Trigger1M)),NA())</f>
        <v>1.8528533345257975E-2</v>
      </c>
      <c r="K3225" s="44">
        <f>IFERROR(_xll.qlIndexFixing(Index3M,H3225,TRUE,_xll.ohTrigger(RecalcTrigger,Trigger3M)),NA())</f>
        <v>1.8749875867692677E-2</v>
      </c>
      <c r="L3225" s="44">
        <f>IFERROR(_xll.qlIndexFixing(Index6M,$H3225,TRUE,_xll.ohTrigger(RecalcTrigger,Trigger6M)),NA())</f>
        <v>1.894112816025998E-2</v>
      </c>
      <c r="M3225" s="178">
        <f>IFERROR(_xll.qlIndexFixing(Index1Y,$H3225,TRUE,_xll.ohTrigger(RecalcTrigger,Trigger1Y)),NA())</f>
        <v>1.9185977122454734E-2</v>
      </c>
      <c r="N3225" s="177">
        <f>IFERROR(_xll.qlIndexFixing(ONIndex1M,I3225,TRUE,_xll.ohTrigger(RecalcTrigger,Trigger1M)),NA())</f>
        <v>1.8502523095812462E-2</v>
      </c>
      <c r="O3225" s="44">
        <f>IFERROR(_xll.qlIndexFixing(ONIndex3M,I3225,TRUE,_xll.ohTrigger(RecalcTrigger,Trigger3M)),NA())</f>
        <v>1.8677161210041149E-2</v>
      </c>
      <c r="P3225" s="44">
        <f>IFERROR(_xll.qlIndexFixing(ONIndex6M,I3225,TRUE,_xll.ohTrigger(RecalcTrigger,Trigger6M)),NA())</f>
        <v>1.879406727459898E-2</v>
      </c>
      <c r="Q3225" s="178">
        <f>IFERROR(_xll.qlIndexFixing(ONIndex1Y,I3225,TRUE,_xll.ohTrigger(RecalcTrigger,Trigger1Y)),NA())</f>
        <v>1.8889395314199975E-2</v>
      </c>
    </row>
    <row r="3226" spans="2:17" x14ac:dyDescent="0.2">
      <c r="B3226" s="39" t="s">
        <v>42</v>
      </c>
      <c r="D3226" s="42">
        <f>_xll.qlCalendarAdvance(Calendar,$D3225,B3226,"f",FALSE)</f>
        <v>62025</v>
      </c>
      <c r="E3226" s="172">
        <f>_xll.qlInterestRateIndexValueDate(IndexON,D3226)</f>
        <v>62025</v>
      </c>
      <c r="F3226" s="188">
        <f>IFERROR(_xll.qlIndexFixing(IndexON,D3226,TRUE,_xll.ohTrigger(RecalcTrigger,TriggerON)),NA())</f>
        <v>1.8056456924423481E-2</v>
      </c>
      <c r="H3226" s="42">
        <f>_xll.qlCalendarAdvance(Calendar,$H3225,B3226,"f",FALSE)</f>
        <v>62025</v>
      </c>
      <c r="I3226" s="172">
        <f>_xll.qlInterestRateIndexValueDate(Index1M,$H3226)</f>
        <v>62025</v>
      </c>
      <c r="J3226" s="177">
        <f>IFERROR(_xll.qlIndexFixing(Index1M,$H3226,TRUE,_xll.ohTrigger(RecalcTrigger,Trigger1M)),NA())</f>
        <v>1.8533690757063619E-2</v>
      </c>
      <c r="K3226" s="44">
        <f>IFERROR(_xll.qlIndexFixing(Index3M,H3226,TRUE,_xll.ohTrigger(RecalcTrigger,Trigger3M)),NA())</f>
        <v>1.8754323749579731E-2</v>
      </c>
      <c r="L3226" s="44">
        <f>IFERROR(_xll.qlIndexFixing(Index6M,$H3226,TRUE,_xll.ohTrigger(RecalcTrigger,Trigger6M)),NA())</f>
        <v>1.8945635530056983E-2</v>
      </c>
      <c r="M3226" s="178">
        <f>IFERROR(_xll.qlIndexFixing(Index1Y,$H3226,TRUE,_xll.ohTrigger(RecalcTrigger,Trigger1Y)),NA())</f>
        <v>1.9190357470425523E-2</v>
      </c>
      <c r="N3226" s="177">
        <f>IFERROR(_xll.qlIndexFixing(ONIndex1M,I3226,TRUE,_xll.ohTrigger(RecalcTrigger,Trigger1M)),NA())</f>
        <v>1.8507709431376806E-2</v>
      </c>
      <c r="O3226" s="44">
        <f>IFERROR(_xll.qlIndexFixing(ONIndex3M,I3226,TRUE,_xll.ohTrigger(RecalcTrigger,Trigger3M)),NA())</f>
        <v>1.8681683165719942E-2</v>
      </c>
      <c r="P3226" s="44">
        <f>IFERROR(_xll.qlIndexFixing(ONIndex6M,I3226,TRUE,_xll.ohTrigger(RecalcTrigger,Trigger6M)),NA())</f>
        <v>1.8798726939417421E-2</v>
      </c>
      <c r="Q3226" s="178">
        <f>IFERROR(_xll.qlIndexFixing(ONIndex1Y,I3226,TRUE,_xll.ohTrigger(RecalcTrigger,Trigger1Y)),NA())</f>
        <v>1.8894086706530144E-2</v>
      </c>
    </row>
    <row r="3227" spans="2:17" x14ac:dyDescent="0.2">
      <c r="B3227" s="39" t="s">
        <v>42</v>
      </c>
      <c r="D3227" s="42">
        <f>_xll.qlCalendarAdvance(Calendar,$D3226,B3227,"f",FALSE)</f>
        <v>62032</v>
      </c>
      <c r="E3227" s="172">
        <f>_xll.qlInterestRateIndexValueDate(IndexON,D3227)</f>
        <v>62032</v>
      </c>
      <c r="F3227" s="188">
        <f>IFERROR(_xll.qlIndexFixing(IndexON,D3227,TRUE,_xll.ohTrigger(RecalcTrigger,TriggerON)),NA())</f>
        <v>1.8061128589926811E-2</v>
      </c>
      <c r="H3227" s="42">
        <f>_xll.qlCalendarAdvance(Calendar,$H3226,B3227,"f",FALSE)</f>
        <v>62032</v>
      </c>
      <c r="I3227" s="172">
        <f>_xll.qlInterestRateIndexValueDate(Index1M,$H3227)</f>
        <v>62032</v>
      </c>
      <c r="J3227" s="177">
        <f>IFERROR(_xll.qlIndexFixing(Index1M,$H3227,TRUE,_xll.ohTrigger(RecalcTrigger,Trigger1M)),NA())</f>
        <v>1.8536322453166918E-2</v>
      </c>
      <c r="K3227" s="44">
        <f>IFERROR(_xll.qlIndexFixing(Index3M,H3227,TRUE,_xll.ohTrigger(RecalcTrigger,Trigger3M)),NA())</f>
        <v>1.8758756988008034E-2</v>
      </c>
      <c r="L3227" s="44">
        <f>IFERROR(_xll.qlIndexFixing(Index6M,$H3227,TRUE,_xll.ohTrigger(RecalcTrigger,Trigger6M)),NA())</f>
        <v>1.8949321694814673E-2</v>
      </c>
      <c r="M3227" s="178">
        <f>IFERROR(_xll.qlIndexFixing(Index1Y,$H3227,TRUE,_xll.ohTrigger(RecalcTrigger,Trigger1Y)),NA())</f>
        <v>1.9194722421117305E-2</v>
      </c>
      <c r="N3227" s="177">
        <f>IFERROR(_xll.qlIndexFixing(ONIndex1M,I3227,TRUE,_xll.ohTrigger(RecalcTrigger,Trigger1M)),NA())</f>
        <v>1.851287904474308E-2</v>
      </c>
      <c r="O3227" s="44">
        <f>IFERROR(_xll.qlIndexFixing(ONIndex3M,I3227,TRUE,_xll.ohTrigger(RecalcTrigger,Trigger3M)),NA())</f>
        <v>1.8686190541253866E-2</v>
      </c>
      <c r="P3227" s="44">
        <f>IFERROR(_xll.qlIndexFixing(ONIndex6M,I3227,TRUE,_xll.ohTrigger(RecalcTrigger,Trigger6M)),NA())</f>
        <v>1.8803371579957373E-2</v>
      </c>
      <c r="Q3227" s="178">
        <f>IFERROR(_xll.qlIndexFixing(ONIndex1Y,I3227,TRUE,_xll.ohTrigger(RecalcTrigger,Trigger1Y)),NA())</f>
        <v>1.8898762972220373E-2</v>
      </c>
    </row>
    <row r="3228" spans="2:17" x14ac:dyDescent="0.2">
      <c r="B3228" s="39" t="s">
        <v>42</v>
      </c>
      <c r="D3228" s="42">
        <f>_xll.qlCalendarAdvance(Calendar,$D3227,B3228,"f",FALSE)</f>
        <v>62039</v>
      </c>
      <c r="E3228" s="172">
        <f>_xll.qlInterestRateIndexValueDate(IndexON,D3228)</f>
        <v>62039</v>
      </c>
      <c r="F3228" s="188">
        <f>IFERROR(_xll.qlIndexFixing(IndexON,D3228,TRUE,_xll.ohTrigger(RecalcTrigger,TriggerON)),NA())</f>
        <v>1.8065785143945856E-2</v>
      </c>
      <c r="H3228" s="42">
        <f>_xll.qlCalendarAdvance(Calendar,$H3227,B3228,"f",FALSE)</f>
        <v>62039</v>
      </c>
      <c r="I3228" s="172">
        <f>_xll.qlInterestRateIndexValueDate(Index1M,$H3228)</f>
        <v>62039</v>
      </c>
      <c r="J3228" s="177">
        <f>IFERROR(_xll.qlIndexFixing(Index1M,$H3228,TRUE,_xll.ohTrigger(RecalcTrigger,Trigger1M)),NA())</f>
        <v>1.8543955341430302E-2</v>
      </c>
      <c r="K3228" s="44">
        <f>IFERROR(_xll.qlIndexFixing(Index3M,H3228,TRUE,_xll.ohTrigger(RecalcTrigger,Trigger3M)),NA())</f>
        <v>1.8763175582925611E-2</v>
      </c>
      <c r="L3228" s="44">
        <f>IFERROR(_xll.qlIndexFixing(Index6M,$H3228,TRUE,_xll.ohTrigger(RecalcTrigger,Trigger6M)),NA())</f>
        <v>1.8953799604833191E-2</v>
      </c>
      <c r="M3228" s="178">
        <f>IFERROR(_xll.qlIndexFixing(Index1Y,$H3228,TRUE,_xll.ohTrigger(RecalcTrigger,Trigger1Y)),NA())</f>
        <v>1.9199071974332238E-2</v>
      </c>
      <c r="N3228" s="177">
        <f>IFERROR(_xll.qlIndexFixing(ONIndex1M,I3228,TRUE,_xll.ohTrigger(RecalcTrigger,Trigger1M)),NA())</f>
        <v>1.8518031935830237E-2</v>
      </c>
      <c r="O3228" s="44">
        <f>IFERROR(_xll.qlIndexFixing(ONIndex3M,I3228,TRUE,_xll.ohTrigger(RecalcTrigger,Trigger3M)),NA())</f>
        <v>1.8690683336642921E-2</v>
      </c>
      <c r="P3228" s="44">
        <f>IFERROR(_xll.qlIndexFixing(ONIndex6M,I3228,TRUE,_xll.ohTrigger(RecalcTrigger,Trigger6M)),NA())</f>
        <v>1.8808001196543023E-2</v>
      </c>
      <c r="Q3228" s="178">
        <f>IFERROR(_xll.qlIndexFixing(ONIndex1Y,I3228,TRUE,_xll.ohTrigger(RecalcTrigger,Trigger1Y)),NA())</f>
        <v>1.8903424111675893E-2</v>
      </c>
    </row>
    <row r="3229" spans="2:17" x14ac:dyDescent="0.2">
      <c r="B3229" s="39" t="s">
        <v>42</v>
      </c>
      <c r="D3229" s="42">
        <f>_xll.qlCalendarAdvance(Calendar,$D3228,B3229,"f",FALSE)</f>
        <v>62046</v>
      </c>
      <c r="E3229" s="172">
        <f>_xll.qlInterestRateIndexValueDate(IndexON,D3229)</f>
        <v>62046</v>
      </c>
      <c r="F3229" s="188">
        <f>IFERROR(_xll.qlIndexFixing(IndexON,D3229,TRUE,_xll.ohTrigger(RecalcTrigger,TriggerON)),NA())</f>
        <v>1.8070426586318522E-2</v>
      </c>
      <c r="H3229" s="42">
        <f>_xll.qlCalendarAdvance(Calendar,$H3228,B3229,"f",FALSE)</f>
        <v>62046</v>
      </c>
      <c r="I3229" s="172">
        <f>_xll.qlInterestRateIndexValueDate(Index1M,$H3229)</f>
        <v>62046</v>
      </c>
      <c r="J3229" s="177">
        <f>IFERROR(_xll.qlIndexFixing(Index1M,$H3229,TRUE,_xll.ohTrigger(RecalcTrigger,Trigger1M)),NA())</f>
        <v>1.8549062513938154E-2</v>
      </c>
      <c r="K3229" s="44">
        <f>IFERROR(_xll.qlIndexFixing(Index3M,H3229,TRUE,_xll.ohTrigger(RecalcTrigger,Trigger3M)),NA())</f>
        <v>1.8767579534284887E-2</v>
      </c>
      <c r="L3229" s="44">
        <f>IFERROR(_xll.qlIndexFixing(Index6M,$H3229,TRUE,_xll.ohTrigger(RecalcTrigger,Trigger6M)),NA())</f>
        <v>1.8958262359983935E-2</v>
      </c>
      <c r="M3229" s="178">
        <f>IFERROR(_xll.qlIndexFixing(Index1Y,$H3229,TRUE,_xll.ohTrigger(RecalcTrigger,Trigger1Y)),NA())</f>
        <v>1.9203406129873146E-2</v>
      </c>
      <c r="N3229" s="177">
        <f>IFERROR(_xll.qlIndexFixing(ONIndex1M,I3229,TRUE,_xll.ohTrigger(RecalcTrigger,Trigger1M)),NA())</f>
        <v>1.8523168104476184E-2</v>
      </c>
      <c r="O3229" s="44">
        <f>IFERROR(_xll.qlIndexFixing(ONIndex3M,I3229,TRUE,_xll.ohTrigger(RecalcTrigger,Trigger3M)),NA())</f>
        <v>1.8695161551725015E-2</v>
      </c>
      <c r="P3229" s="44">
        <f>IFERROR(_xll.qlIndexFixing(ONIndex6M,I3229,TRUE,_xll.ohTrigger(RecalcTrigger,Trigger6M)),NA())</f>
        <v>1.8812615788688092E-2</v>
      </c>
      <c r="Q3229" s="178">
        <f>IFERROR(_xll.qlIndexFixing(ONIndex1Y,I3229,TRUE,_xll.ohTrigger(RecalcTrigger,Trigger1Y)),NA())</f>
        <v>1.8908070124653564E-2</v>
      </c>
    </row>
    <row r="3230" spans="2:17" x14ac:dyDescent="0.2">
      <c r="B3230" s="39" t="s">
        <v>42</v>
      </c>
      <c r="D3230" s="42">
        <f>_xll.qlCalendarAdvance(Calendar,$D3229,B3230,"f",FALSE)</f>
        <v>62053</v>
      </c>
      <c r="E3230" s="172">
        <f>_xll.qlInterestRateIndexValueDate(IndexON,D3230)</f>
        <v>62053</v>
      </c>
      <c r="F3230" s="188">
        <f>IFERROR(_xll.qlIndexFixing(IndexON,D3230,TRUE,_xll.ohTrigger(RecalcTrigger,TriggerON)),NA())</f>
        <v>1.8075052916882717E-2</v>
      </c>
      <c r="H3230" s="42">
        <f>_xll.qlCalendarAdvance(Calendar,$H3229,B3230,"f",FALSE)</f>
        <v>62053</v>
      </c>
      <c r="I3230" s="172">
        <f>_xll.qlInterestRateIndexValueDate(Index1M,$H3230)</f>
        <v>62053</v>
      </c>
      <c r="J3230" s="177">
        <f>IFERROR(_xll.qlIndexFixing(Index1M,$H3230,TRUE,_xll.ohTrigger(RecalcTrigger,Trigger1M)),NA())</f>
        <v>1.8554152939964444E-2</v>
      </c>
      <c r="K3230" s="44">
        <f>IFERROR(_xll.qlIndexFixing(Index3M,H3230,TRUE,_xll.ohTrigger(RecalcTrigger,Trigger3M)),NA())</f>
        <v>1.8771968842034772E-2</v>
      </c>
      <c r="L3230" s="44">
        <f>IFERROR(_xll.qlIndexFixing(Index6M,$H3230,TRUE,_xll.ohTrigger(RecalcTrigger,Trigger6M)),NA())</f>
        <v>1.8962709960166597E-2</v>
      </c>
      <c r="M3230" s="178">
        <f>IFERROR(_xll.qlIndexFixing(Index1Y,$H3230,TRUE,_xll.ohTrigger(RecalcTrigger,Trigger1Y)),NA())</f>
        <v>1.9207724887542632E-2</v>
      </c>
      <c r="N3230" s="177">
        <f>IFERROR(_xll.qlIndexFixing(ONIndex1M,I3230,TRUE,_xll.ohTrigger(RecalcTrigger,Trigger1M)),NA())</f>
        <v>1.8528287550761968E-2</v>
      </c>
      <c r="O3230" s="44">
        <f>IFERROR(_xll.qlIndexFixing(ONIndex3M,I3230,TRUE,_xll.ohTrigger(RecalcTrigger,Trigger3M)),NA())</f>
        <v>1.8699625186743285E-2</v>
      </c>
      <c r="P3230" s="44">
        <f>IFERROR(_xll.qlIndexFixing(ONIndex6M,I3230,TRUE,_xll.ohTrigger(RecalcTrigger,Trigger6M)),NA())</f>
        <v>1.8817215356635719E-2</v>
      </c>
      <c r="Q3230" s="178">
        <f>IFERROR(_xll.qlIndexFixing(ONIndex1Y,I3230,TRUE,_xll.ohTrigger(RecalcTrigger,Trigger1Y)),NA())</f>
        <v>1.8912701010991295E-2</v>
      </c>
    </row>
    <row r="3231" spans="2:17" x14ac:dyDescent="0.2">
      <c r="B3231" s="39" t="s">
        <v>42</v>
      </c>
      <c r="D3231" s="42">
        <f>_xll.qlCalendarAdvance(Calendar,$D3230,B3231,"f",FALSE)</f>
        <v>62060</v>
      </c>
      <c r="E3231" s="172">
        <f>_xll.qlInterestRateIndexValueDate(IndexON,D3231)</f>
        <v>62060</v>
      </c>
      <c r="F3231" s="188">
        <f>IFERROR(_xll.qlIndexFixing(IndexON,D3231,TRUE,_xll.ohTrigger(RecalcTrigger,TriggerON)),NA())</f>
        <v>1.8079664136124718E-2</v>
      </c>
      <c r="H3231" s="42">
        <f>_xll.qlCalendarAdvance(Calendar,$H3230,B3231,"f",FALSE)</f>
        <v>62060</v>
      </c>
      <c r="I3231" s="172">
        <f>_xll.qlInterestRateIndexValueDate(Index1M,$H3231)</f>
        <v>62060</v>
      </c>
      <c r="J3231" s="177">
        <f>IFERROR(_xll.qlIndexFixing(Index1M,$H3231,TRUE,_xll.ohTrigger(RecalcTrigger,Trigger1M)),NA())</f>
        <v>1.8559226619496508E-2</v>
      </c>
      <c r="K3231" s="44">
        <f>IFERROR(_xll.qlIndexFixing(Index3M,H3231,TRUE,_xll.ohTrigger(RecalcTrigger,Trigger3M)),NA())</f>
        <v>1.8776343506131218E-2</v>
      </c>
      <c r="L3231" s="44">
        <f>IFERROR(_xll.qlIndexFixing(Index6M,$H3231,TRUE,_xll.ohTrigger(RecalcTrigger,Trigger6M)),NA())</f>
        <v>1.8967142405283119E-2</v>
      </c>
      <c r="M3231" s="178">
        <f>IFERROR(_xll.qlIndexFixing(Index1Y,$H3231,TRUE,_xll.ohTrigger(RecalcTrigger,Trigger1Y)),NA())</f>
        <v>1.9212028247146185E-2</v>
      </c>
      <c r="N3231" s="177">
        <f>IFERROR(_xll.qlIndexFixing(ONIndex1M,I3231,TRUE,_xll.ohTrigger(RecalcTrigger,Trigger1M)),NA())</f>
        <v>1.8533390274768635E-2</v>
      </c>
      <c r="O3231" s="44">
        <f>IFERROR(_xll.qlIndexFixing(ONIndex3M,I3231,TRUE,_xll.ohTrigger(RecalcTrigger,Trigger3M)),NA())</f>
        <v>1.870407424153564E-2</v>
      </c>
      <c r="P3231" s="44">
        <f>IFERROR(_xll.qlIndexFixing(ONIndex6M,I3231,TRUE,_xll.ohTrigger(RecalcTrigger,Trigger6M)),NA())</f>
        <v>1.8821799900547997E-2</v>
      </c>
      <c r="Q3231" s="178">
        <f>IFERROR(_xll.qlIndexFixing(ONIndex1Y,I3231,TRUE,_xll.ohTrigger(RecalcTrigger,Trigger1Y)),NA())</f>
        <v>1.8917316770851178E-2</v>
      </c>
    </row>
    <row r="3232" spans="2:17" x14ac:dyDescent="0.2">
      <c r="B3232" s="39" t="s">
        <v>42</v>
      </c>
      <c r="D3232" s="42">
        <f>_xll.qlCalendarAdvance(Calendar,$D3231,B3232,"f",FALSE)</f>
        <v>62067</v>
      </c>
      <c r="E3232" s="172">
        <f>_xll.qlInterestRateIndexValueDate(IndexON,D3232)</f>
        <v>62067</v>
      </c>
      <c r="F3232" s="188">
        <f>IFERROR(_xll.qlIndexFixing(IndexON,D3232,TRUE,_xll.ohTrigger(RecalcTrigger,TriggerON)),NA())</f>
        <v>1.8084260243558248E-2</v>
      </c>
      <c r="H3232" s="42">
        <f>_xll.qlCalendarAdvance(Calendar,$H3231,B3232,"f",FALSE)</f>
        <v>62067</v>
      </c>
      <c r="I3232" s="172">
        <f>_xll.qlInterestRateIndexValueDate(Index1M,$H3232)</f>
        <v>62067</v>
      </c>
      <c r="J3232" s="177">
        <f>IFERROR(_xll.qlIndexFixing(Index1M,$H3232,TRUE,_xll.ohTrigger(RecalcTrigger,Trigger1M)),NA())</f>
        <v>1.856428355250142E-2</v>
      </c>
      <c r="K3232" s="44">
        <f>IFERROR(_xll.qlIndexFixing(Index3M,H3232,TRUE,_xll.ohTrigger(RecalcTrigger,Trigger3M)),NA())</f>
        <v>1.8779121372725503E-2</v>
      </c>
      <c r="L3232" s="44">
        <f>IFERROR(_xll.qlIndexFixing(Index6M,$H3232,TRUE,_xll.ohTrigger(RecalcTrigger,Trigger6M)),NA())</f>
        <v>1.8972361481867546E-2</v>
      </c>
      <c r="M3232" s="178">
        <f>IFERROR(_xll.qlIndexFixing(Index1Y,$H3232,TRUE,_xll.ohTrigger(RecalcTrigger,Trigger1Y)),NA())</f>
        <v>1.9216316208487072E-2</v>
      </c>
      <c r="N3232" s="177">
        <f>IFERROR(_xll.qlIndexFixing(ONIndex1M,I3232,TRUE,_xll.ohTrigger(RecalcTrigger,Trigger1M)),NA())</f>
        <v>1.8538476276415139E-2</v>
      </c>
      <c r="O3232" s="44">
        <f>IFERROR(_xll.qlIndexFixing(ONIndex3M,I3232,TRUE,_xll.ohTrigger(RecalcTrigger,Trigger3M)),NA())</f>
        <v>1.8708508716183125E-2</v>
      </c>
      <c r="P3232" s="44">
        <f>IFERROR(_xll.qlIndexFixing(ONIndex6M,I3232,TRUE,_xll.ohTrigger(RecalcTrigger,Trigger6M)),NA())</f>
        <v>1.8826369420262834E-2</v>
      </c>
      <c r="Q3232" s="178">
        <f>IFERROR(_xll.qlIndexFixing(ONIndex1Y,I3232,TRUE,_xll.ohTrigger(RecalcTrigger,Trigger1Y)),NA())</f>
        <v>1.8921917404233213E-2</v>
      </c>
    </row>
    <row r="3233" spans="2:17" x14ac:dyDescent="0.2">
      <c r="B3233" s="39" t="s">
        <v>42</v>
      </c>
      <c r="D3233" s="42">
        <f>_xll.qlCalendarAdvance(Calendar,$D3232,B3233,"f",FALSE)</f>
        <v>62074</v>
      </c>
      <c r="E3233" s="172">
        <f>_xll.qlInterestRateIndexValueDate(IndexON,D3233)</f>
        <v>62074</v>
      </c>
      <c r="F3233" s="188">
        <f>IFERROR(_xll.qlIndexFixing(IndexON,D3233,TRUE,_xll.ohTrigger(RecalcTrigger,TriggerON)),NA())</f>
        <v>1.8088841239426445E-2</v>
      </c>
      <c r="H3233" s="42">
        <f>_xll.qlCalendarAdvance(Calendar,$H3232,B3233,"f",FALSE)</f>
        <v>62074</v>
      </c>
      <c r="I3233" s="172">
        <f>_xll.qlInterestRateIndexValueDate(Index1M,$H3233)</f>
        <v>62074</v>
      </c>
      <c r="J3233" s="177">
        <f>IFERROR(_xll.qlIndexFixing(Index1M,$H3233,TRUE,_xll.ohTrigger(RecalcTrigger,Trigger1M)),NA())</f>
        <v>1.8569323738961453E-2</v>
      </c>
      <c r="K3233" s="44">
        <f>IFERROR(_xll.qlIndexFixing(Index3M,H3233,TRUE,_xll.ohTrigger(RecalcTrigger,Trigger3M)),NA())</f>
        <v>1.8783468394992443E-2</v>
      </c>
      <c r="L3233" s="44">
        <f>IFERROR(_xll.qlIndexFixing(Index6M,$H3233,TRUE,_xll.ohTrigger(RecalcTrigger,Trigger6M)),NA())</f>
        <v>1.8976762761740099E-2</v>
      </c>
      <c r="M3233" s="178">
        <f>IFERROR(_xll.qlIndexFixing(Index1Y,$H3233,TRUE,_xll.ohTrigger(RecalcTrigger,Trigger1Y)),NA())</f>
        <v>1.9220588771372116E-2</v>
      </c>
      <c r="N3233" s="177">
        <f>IFERROR(_xll.qlIndexFixing(ONIndex1M,I3233,TRUE,_xll.ohTrigger(RecalcTrigger,Trigger1M)),NA())</f>
        <v>1.8543545555701479E-2</v>
      </c>
      <c r="O3233" s="44">
        <f>IFERROR(_xll.qlIndexFixing(ONIndex3M,I3233,TRUE,_xll.ohTrigger(RecalcTrigger,Trigger3M)),NA())</f>
        <v>1.8712928610685742E-2</v>
      </c>
      <c r="P3233" s="44">
        <f>IFERROR(_xll.qlIndexFixing(ONIndex6M,I3233,TRUE,_xll.ohTrigger(RecalcTrigger,Trigger6M)),NA())</f>
        <v>1.8830923915618136E-2</v>
      </c>
      <c r="Q3233" s="178">
        <f>IFERROR(_xll.qlIndexFixing(ONIndex1Y,I3233,TRUE,_xll.ohTrigger(RecalcTrigger,Trigger1Y)),NA())</f>
        <v>1.8926502911218446E-2</v>
      </c>
    </row>
    <row r="3234" spans="2:17" x14ac:dyDescent="0.2">
      <c r="B3234" s="39" t="s">
        <v>42</v>
      </c>
      <c r="D3234" s="42">
        <f>_xll.qlCalendarAdvance(Calendar,$D3233,B3234,"f",FALSE)</f>
        <v>62081</v>
      </c>
      <c r="E3234" s="172">
        <f>_xll.qlInterestRateIndexValueDate(IndexON,D3234)</f>
        <v>62081</v>
      </c>
      <c r="F3234" s="188">
        <f>IFERROR(_xll.qlIndexFixing(IndexON,D3234,TRUE,_xll.ohTrigger(RecalcTrigger,TriggerON)),NA())</f>
        <v>1.8093407123648264E-2</v>
      </c>
      <c r="H3234" s="42">
        <f>_xll.qlCalendarAdvance(Calendar,$H3233,B3234,"f",FALSE)</f>
        <v>62081</v>
      </c>
      <c r="I3234" s="172">
        <f>_xll.qlInterestRateIndexValueDate(Index1M,$H3234)</f>
        <v>62081</v>
      </c>
      <c r="J3234" s="177">
        <f>IFERROR(_xll.qlIndexFixing(Index1M,$H3234,TRUE,_xll.ohTrigger(RecalcTrigger,Trigger1M)),NA())</f>
        <v>1.8574347178853812E-2</v>
      </c>
      <c r="K3234" s="44">
        <f>IFERROR(_xll.qlIndexFixing(Index3M,H3234,TRUE,_xll.ohTrigger(RecalcTrigger,Trigger3M)),NA())</f>
        <v>1.8787800774865564E-2</v>
      </c>
      <c r="L3234" s="44">
        <f>IFERROR(_xll.qlIndexFixing(Index6M,$H3234,TRUE,_xll.ohTrigger(RecalcTrigger,Trigger6M)),NA())</f>
        <v>1.8981148885510161E-2</v>
      </c>
      <c r="M3234" s="178">
        <f>IFERROR(_xll.qlIndexFixing(Index1Y,$H3234,TRUE,_xll.ohTrigger(RecalcTrigger,Trigger1Y)),NA())</f>
        <v>1.9224845935606583E-2</v>
      </c>
      <c r="N3234" s="177">
        <f>IFERROR(_xll.qlIndexFixing(ONIndex1M,I3234,TRUE,_xll.ohTrigger(RecalcTrigger,Trigger1M)),NA())</f>
        <v>1.8548598112627657E-2</v>
      </c>
      <c r="O3234" s="44">
        <f>IFERROR(_xll.qlIndexFixing(ONIndex3M,I3234,TRUE,_xll.ohTrigger(RecalcTrigger,Trigger3M)),NA())</f>
        <v>1.871733392480035E-2</v>
      </c>
      <c r="P3234" s="44">
        <f>IFERROR(_xll.qlIndexFixing(ONIndex6M,I3234,TRUE,_xll.ohTrigger(RecalcTrigger,Trigger6M)),NA())</f>
        <v>1.8835463386857043E-2</v>
      </c>
      <c r="Q3234" s="178">
        <f>IFERROR(_xll.qlIndexFixing(ONIndex1Y,I3234,TRUE,_xll.ohTrigger(RecalcTrigger,Trigger1Y)),NA())</f>
        <v>1.8931073291563738E-2</v>
      </c>
    </row>
    <row r="3235" spans="2:17" x14ac:dyDescent="0.2">
      <c r="B3235" s="39" t="s">
        <v>42</v>
      </c>
      <c r="D3235" s="42">
        <f>_xll.qlCalendarAdvance(Calendar,$D3234,B3235,"f",FALSE)</f>
        <v>62089</v>
      </c>
      <c r="E3235" s="172">
        <f>_xll.qlInterestRateIndexValueDate(IndexON,D3235)</f>
        <v>62089</v>
      </c>
      <c r="F3235" s="188">
        <f>IFERROR(_xll.qlIndexFixing(IndexON,D3235,TRUE,_xll.ohTrigger(RecalcTrigger,TriggerON)),NA())</f>
        <v>1.8100152741324559E-2</v>
      </c>
      <c r="H3235" s="42">
        <f>_xll.qlCalendarAdvance(Calendar,$H3234,B3235,"f",FALSE)</f>
        <v>62089</v>
      </c>
      <c r="I3235" s="172">
        <f>_xll.qlInterestRateIndexValueDate(Index1M,$H3235)</f>
        <v>62089</v>
      </c>
      <c r="J3235" s="177">
        <f>IFERROR(_xll.qlIndexFixing(Index1M,$H3235,TRUE,_xll.ohTrigger(RecalcTrigger,Trigger1M)),NA())</f>
        <v>1.8579239129613068E-2</v>
      </c>
      <c r="K3235" s="44">
        <f>IFERROR(_xll.qlIndexFixing(Index3M,H3235,TRUE,_xll.ohTrigger(RecalcTrigger,Trigger3M)),NA())</f>
        <v>1.8792734136632148E-2</v>
      </c>
      <c r="L3235" s="44">
        <f>IFERROR(_xll.qlIndexFixing(Index6M,$H3235,TRUE,_xll.ohTrigger(RecalcTrigger,Trigger6M)),NA())</f>
        <v>1.8986143039772564E-2</v>
      </c>
      <c r="M3235" s="178">
        <f>IFERROR(_xll.qlIndexFixing(Index1Y,$H3235,TRUE,_xll.ohTrigger(RecalcTrigger,Trigger1Y)),NA())</f>
        <v>1.9231284376280584E-2</v>
      </c>
      <c r="N3235" s="177">
        <f>IFERROR(_xll.qlIndexFixing(ONIndex1M,I3235,TRUE,_xll.ohTrigger(RecalcTrigger,Trigger1M)),NA())</f>
        <v>1.8556012849965112E-2</v>
      </c>
      <c r="O3235" s="44">
        <f>IFERROR(_xll.qlIndexFixing(ONIndex3M,I3235,TRUE,_xll.ohTrigger(RecalcTrigger,Trigger3M)),NA())</f>
        <v>1.8723936804172135E-2</v>
      </c>
      <c r="P3235" s="44">
        <f>IFERROR(_xll.qlIndexFixing(ONIndex6M,I3235,TRUE,_xll.ohTrigger(RecalcTrigger,Trigger6M)),NA())</f>
        <v>1.8842250273704751E-2</v>
      </c>
      <c r="Q3235" s="178">
        <f>IFERROR(_xll.qlIndexFixing(ONIndex1Y,I3235,TRUE,_xll.ohTrigger(RecalcTrigger,Trigger1Y)),NA())</f>
        <v>1.8937909667890999E-2</v>
      </c>
    </row>
    <row r="3236" spans="2:17" x14ac:dyDescent="0.2">
      <c r="B3236" s="39" t="s">
        <v>42</v>
      </c>
      <c r="D3236" s="42">
        <f>_xll.qlCalendarAdvance(Calendar,$D3235,B3236,"f",FALSE)</f>
        <v>62096</v>
      </c>
      <c r="E3236" s="172">
        <f>_xll.qlInterestRateIndexValueDate(IndexON,D3236)</f>
        <v>62096</v>
      </c>
      <c r="F3236" s="188">
        <f>IFERROR(_xll.qlIndexFixing(IndexON,D3236,TRUE,_xll.ohTrigger(RecalcTrigger,TriggerON)),NA())</f>
        <v>1.8104684534211806E-2</v>
      </c>
      <c r="H3236" s="42">
        <f>_xll.qlCalendarAdvance(Calendar,$H3235,B3236,"f",FALSE)</f>
        <v>62096</v>
      </c>
      <c r="I3236" s="172">
        <f>_xll.qlInterestRateIndexValueDate(Index1M,$H3236)</f>
        <v>62096</v>
      </c>
      <c r="J3236" s="177">
        <f>IFERROR(_xll.qlIndexFixing(Index1M,$H3236,TRUE,_xll.ohTrigger(RecalcTrigger,Trigger1M)),NA())</f>
        <v>1.8584227626353665E-2</v>
      </c>
      <c r="K3236" s="44">
        <f>IFERROR(_xll.qlIndexFixing(Index3M,H3236,TRUE,_xll.ohTrigger(RecalcTrigger,Trigger3M)),NA())</f>
        <v>1.8797035139795162E-2</v>
      </c>
      <c r="L3236" s="44">
        <f>IFERROR(_xll.qlIndexFixing(Index6M,$H3236,TRUE,_xll.ohTrigger(RecalcTrigger,Trigger6M)),NA())</f>
        <v>1.8989698445397905E-2</v>
      </c>
      <c r="M3236" s="178">
        <f>IFERROR(_xll.qlIndexFixing(Index1Y,$H3236,TRUE,_xll.ohTrigger(RecalcTrigger,Trigger1Y)),NA())</f>
        <v>1.923550678351893E-2</v>
      </c>
      <c r="N3236" s="177">
        <f>IFERROR(_xll.qlIndexFixing(ONIndex1M,I3236,TRUE,_xll.ohTrigger(RecalcTrigger,Trigger1M)),NA())</f>
        <v>1.8561027694327846E-2</v>
      </c>
      <c r="O3236" s="44">
        <f>IFERROR(_xll.qlIndexFixing(ONIndex3M,I3236,TRUE,_xll.ohTrigger(RecalcTrigger,Trigger3M)),NA())</f>
        <v>1.8728309240890383E-2</v>
      </c>
      <c r="P3236" s="44">
        <f>IFERROR(_xll.qlIndexFixing(ONIndex6M,I3236,TRUE,_xll.ohTrigger(RecalcTrigger,Trigger6M)),NA())</f>
        <v>1.8846755869111147E-2</v>
      </c>
      <c r="Q3236" s="178">
        <f>IFERROR(_xll.qlIndexFixing(ONIndex1Y,I3236,TRUE,_xll.ohTrigger(RecalcTrigger,Trigger1Y)),NA())</f>
        <v>1.8942445944177454E-2</v>
      </c>
    </row>
    <row r="3237" spans="2:17" x14ac:dyDescent="0.2">
      <c r="B3237" s="39" t="s">
        <v>42</v>
      </c>
      <c r="D3237" s="42">
        <f>_xll.qlCalendarAdvance(Calendar,$D3236,B3237,"f",FALSE)</f>
        <v>62103</v>
      </c>
      <c r="E3237" s="172">
        <f>_xll.qlInterestRateIndexValueDate(IndexON,D3237)</f>
        <v>62103</v>
      </c>
      <c r="F3237" s="188">
        <f>IFERROR(_xll.qlIndexFixing(IndexON,D3237,TRUE,_xll.ohTrigger(RecalcTrigger,TriggerON)),NA())</f>
        <v>1.8109201214101905E-2</v>
      </c>
      <c r="H3237" s="42">
        <f>_xll.qlCalendarAdvance(Calendar,$H3236,B3237,"f",FALSE)</f>
        <v>62103</v>
      </c>
      <c r="I3237" s="172">
        <f>_xll.qlInterestRateIndexValueDate(Index1M,$H3237)</f>
        <v>62103</v>
      </c>
      <c r="J3237" s="177">
        <f>IFERROR(_xll.qlIndexFixing(Index1M,$H3237,TRUE,_xll.ohTrigger(RecalcTrigger,Trigger1M)),NA())</f>
        <v>1.8589199377241135E-2</v>
      </c>
      <c r="K3237" s="44">
        <f>IFERROR(_xll.qlIndexFixing(Index3M,H3237,TRUE,_xll.ohTrigger(RecalcTrigger,Trigger3M)),NA())</f>
        <v>1.880132150041848E-2</v>
      </c>
      <c r="L3237" s="44">
        <f>IFERROR(_xll.qlIndexFixing(Index6M,$H3237,TRUE,_xll.ohTrigger(RecalcTrigger,Trigger6M)),NA())</f>
        <v>1.8994037792943175E-2</v>
      </c>
      <c r="M3237" s="178">
        <f>IFERROR(_xll.qlIndexFixing(Index1Y,$H3237,TRUE,_xll.ohTrigger(RecalcTrigger,Trigger1Y)),NA())</f>
        <v>1.9239713789962941E-2</v>
      </c>
      <c r="N3237" s="177">
        <f>IFERROR(_xll.qlIndexFixing(ONIndex1M,I3237,TRUE,_xll.ohTrigger(RecalcTrigger,Trigger1M)),NA())</f>
        <v>1.8566025814790537E-2</v>
      </c>
      <c r="O3237" s="44">
        <f>IFERROR(_xll.qlIndexFixing(ONIndex3M,I3237,TRUE,_xll.ohTrigger(RecalcTrigger,Trigger3M)),NA())</f>
        <v>1.8732667096031944E-2</v>
      </c>
      <c r="P3237" s="44">
        <f>IFERROR(_xll.qlIndexFixing(ONIndex6M,I3237,TRUE,_xll.ohTrigger(RecalcTrigger,Trigger6M)),NA())</f>
        <v>1.8851246438861272E-2</v>
      </c>
      <c r="Q3237" s="178">
        <f>IFERROR(_xll.qlIndexFixing(ONIndex1Y,I3237,TRUE,_xll.ohTrigger(RecalcTrigger,Trigger1Y)),NA())</f>
        <v>1.8946967092500214E-2</v>
      </c>
    </row>
    <row r="3238" spans="2:17" x14ac:dyDescent="0.2">
      <c r="B3238" s="39" t="s">
        <v>42</v>
      </c>
      <c r="D3238" s="42">
        <f>_xll.qlCalendarAdvance(Calendar,$D3237,B3238,"f",FALSE)</f>
        <v>62110</v>
      </c>
      <c r="E3238" s="172">
        <f>_xll.qlInterestRateIndexValueDate(IndexON,D3238)</f>
        <v>62110</v>
      </c>
      <c r="F3238" s="188">
        <f>IFERROR(_xll.qlIndexFixing(IndexON,D3238,TRUE,_xll.ohTrigger(RecalcTrigger,TriggerON)),NA())</f>
        <v>1.8113702780913808E-2</v>
      </c>
      <c r="H3238" s="42">
        <f>_xll.qlCalendarAdvance(Calendar,$H3237,B3238,"f",FALSE)</f>
        <v>62110</v>
      </c>
      <c r="I3238" s="172">
        <f>_xll.qlInterestRateIndexValueDate(Index1M,$H3238)</f>
        <v>62110</v>
      </c>
      <c r="J3238" s="177">
        <f>IFERROR(_xll.qlIndexFixing(Index1M,$H3238,TRUE,_xll.ohTrigger(RecalcTrigger,Trigger1M)),NA())</f>
        <v>1.8594154382257179E-2</v>
      </c>
      <c r="K3238" s="44">
        <f>IFERROR(_xll.qlIndexFixing(Index3M,H3238,TRUE,_xll.ohTrigger(RecalcTrigger,Trigger3M)),NA())</f>
        <v>1.8805593218458871E-2</v>
      </c>
      <c r="L3238" s="44">
        <f>IFERROR(_xll.qlIndexFixing(Index6M,$H3238,TRUE,_xll.ohTrigger(RecalcTrigger,Trigger6M)),NA())</f>
        <v>1.8998361984720647E-2</v>
      </c>
      <c r="M3238" s="178">
        <f>IFERROR(_xll.qlIndexFixing(Index1Y,$H3238,TRUE,_xll.ohTrigger(RecalcTrigger,Trigger1Y)),NA())</f>
        <v>1.9243905395421378E-2</v>
      </c>
      <c r="N3238" s="177">
        <f>IFERROR(_xll.qlIndexFixing(ONIndex1M,I3238,TRUE,_xll.ohTrigger(RecalcTrigger,Trigger1M)),NA())</f>
        <v>1.8571007211353189E-2</v>
      </c>
      <c r="O3238" s="44">
        <f>IFERROR(_xll.qlIndexFixing(ONIndex3M,I3238,TRUE,_xll.ohTrigger(RecalcTrigger,Trigger3M)),NA())</f>
        <v>1.87370103695698E-2</v>
      </c>
      <c r="P3238" s="44">
        <f>IFERROR(_xll.qlIndexFixing(ONIndex6M,I3238,TRUE,_xll.ohTrigger(RecalcTrigger,Trigger6M)),NA())</f>
        <v>1.8855721982955119E-2</v>
      </c>
      <c r="Q3238" s="178">
        <f>IFERROR(_xll.qlIndexFixing(ONIndex1Y,I3238,TRUE,_xll.ohTrigger(RecalcTrigger,Trigger1Y)),NA())</f>
        <v>1.8951473112832261E-2</v>
      </c>
    </row>
    <row r="3239" spans="2:17" x14ac:dyDescent="0.2">
      <c r="B3239" s="39" t="s">
        <v>42</v>
      </c>
      <c r="D3239" s="42">
        <f>_xll.qlCalendarAdvance(Calendar,$D3238,B3239,"f",FALSE)</f>
        <v>62117</v>
      </c>
      <c r="E3239" s="172">
        <f>_xll.qlInterestRateIndexValueDate(IndexON,D3239)</f>
        <v>62117</v>
      </c>
      <c r="F3239" s="188">
        <f>IFERROR(_xll.qlIndexFixing(IndexON,D3239,TRUE,_xll.ohTrigger(RecalcTrigger,TriggerON)),NA())</f>
        <v>1.8118189234809606E-2</v>
      </c>
      <c r="H3239" s="42">
        <f>_xll.qlCalendarAdvance(Calendar,$H3238,B3239,"f",FALSE)</f>
        <v>62117</v>
      </c>
      <c r="I3239" s="172">
        <f>_xll.qlInterestRateIndexValueDate(Index1M,$H3239)</f>
        <v>62117</v>
      </c>
      <c r="J3239" s="177">
        <f>IFERROR(_xll.qlIndexFixing(Index1M,$H3239,TRUE,_xll.ohTrigger(RecalcTrigger,Trigger1M)),NA())</f>
        <v>1.8599092641378264E-2</v>
      </c>
      <c r="K3239" s="44">
        <f>IFERROR(_xll.qlIndexFixing(Index3M,H3239,TRUE,_xll.ohTrigger(RecalcTrigger,Trigger3M)),NA())</f>
        <v>1.8809850293869515E-2</v>
      </c>
      <c r="L3239" s="44">
        <f>IFERROR(_xll.qlIndexFixing(Index6M,$H3239,TRUE,_xll.ohTrigger(RecalcTrigger,Trigger6M)),NA())</f>
        <v>1.9002671020634951E-2</v>
      </c>
      <c r="M3239" s="178">
        <f>IFERROR(_xll.qlIndexFixing(Index1Y,$H3239,TRUE,_xll.ohTrigger(RecalcTrigger,Trigger1Y)),NA())</f>
        <v>1.9248081599702774E-2</v>
      </c>
      <c r="N3239" s="177">
        <f>IFERROR(_xll.qlIndexFixing(ONIndex1M,I3239,TRUE,_xll.ohTrigger(RecalcTrigger,Trigger1M)),NA())</f>
        <v>1.8575971883988778E-2</v>
      </c>
      <c r="O3239" s="44">
        <f>IFERROR(_xll.qlIndexFixing(ONIndex3M,I3239,TRUE,_xll.ohTrigger(RecalcTrigger,Trigger3M)),NA())</f>
        <v>1.8741339061585004E-2</v>
      </c>
      <c r="P3239" s="44">
        <f>IFERROR(_xll.qlIndexFixing(ONIndex6M,I3239,TRUE,_xll.ohTrigger(RecalcTrigger,Trigger6M)),NA())</f>
        <v>1.8860182501419707E-2</v>
      </c>
      <c r="Q3239" s="178">
        <f>IFERROR(_xll.qlIndexFixing(ONIndex1Y,I3239,TRUE,_xll.ohTrigger(RecalcTrigger,Trigger1Y)),NA())</f>
        <v>1.8955964005254643E-2</v>
      </c>
    </row>
    <row r="3240" spans="2:17" x14ac:dyDescent="0.2">
      <c r="B3240" s="39" t="s">
        <v>42</v>
      </c>
      <c r="D3240" s="42">
        <f>_xll.qlCalendarAdvance(Calendar,$D3239,B3240,"f",FALSE)</f>
        <v>62124</v>
      </c>
      <c r="E3240" s="172">
        <f>_xll.qlInterestRateIndexValueDate(IndexON,D3240)</f>
        <v>62124</v>
      </c>
      <c r="F3240" s="188">
        <f>IFERROR(_xll.qlIndexFixing(IndexON,D3240,TRUE,_xll.ohTrigger(RecalcTrigger,TriggerON)),NA())</f>
        <v>1.8122660575654224E-2</v>
      </c>
      <c r="H3240" s="42">
        <f>_xll.qlCalendarAdvance(Calendar,$H3239,B3240,"f",FALSE)</f>
        <v>62124</v>
      </c>
      <c r="I3240" s="172">
        <f>_xll.qlInterestRateIndexValueDate(Index1M,$H3240)</f>
        <v>62124</v>
      </c>
      <c r="J3240" s="177">
        <f>IFERROR(_xll.qlIndexFixing(Index1M,$H3240,TRUE,_xll.ohTrigger(RecalcTrigger,Trigger1M)),NA())</f>
        <v>1.8601542089405541E-2</v>
      </c>
      <c r="K3240" s="44">
        <f>IFERROR(_xll.qlIndexFixing(Index3M,H3240,TRUE,_xll.ohTrigger(RecalcTrigger,Trigger3M)),NA())</f>
        <v>1.8813308292044684E-2</v>
      </c>
      <c r="L3240" s="44">
        <f>IFERROR(_xll.qlIndexFixing(Index6M,$H3240,TRUE,_xll.ohTrigger(RecalcTrigger,Trigger6M)),NA())</f>
        <v>1.9006964900590711E-2</v>
      </c>
      <c r="M3240" s="178">
        <f>IFERROR(_xll.qlIndexFixing(Index1Y,$H3240,TRUE,_xll.ohTrigger(RecalcTrigger,Trigger1Y)),NA())</f>
        <v>1.9249867585431648E-2</v>
      </c>
      <c r="N3240" s="177">
        <f>IFERROR(_xll.qlIndexFixing(ONIndex1M,I3240,TRUE,_xll.ohTrigger(RecalcTrigger,Trigger1M)),NA())</f>
        <v>1.8580919832751345E-2</v>
      </c>
      <c r="O3240" s="44">
        <f>IFERROR(_xll.qlIndexFixing(ONIndex3M,I3240,TRUE,_xll.ohTrigger(RecalcTrigger,Trigger3M)),NA())</f>
        <v>1.8745653171942472E-2</v>
      </c>
      <c r="P3240" s="44">
        <f>IFERROR(_xll.qlIndexFixing(ONIndex6M,I3240,TRUE,_xll.ohTrigger(RecalcTrigger,Trigger6M)),NA())</f>
        <v>1.8864627994282051E-2</v>
      </c>
      <c r="Q3240" s="178">
        <f>IFERROR(_xll.qlIndexFixing(ONIndex1Y,I3240,TRUE,_xll.ohTrigger(RecalcTrigger,Trigger1Y)),NA())</f>
        <v>1.8960439769686314E-2</v>
      </c>
    </row>
    <row r="3241" spans="2:17" x14ac:dyDescent="0.2">
      <c r="B3241" s="39" t="s">
        <v>42</v>
      </c>
      <c r="D3241" s="42">
        <f>_xll.qlCalendarAdvance(Calendar,$D3240,B3241,"f",FALSE)</f>
        <v>62131</v>
      </c>
      <c r="E3241" s="172">
        <f>_xll.qlInterestRateIndexValueDate(IndexON,D3241)</f>
        <v>62131</v>
      </c>
      <c r="F3241" s="188">
        <f>IFERROR(_xll.qlIndexFixing(IndexON,D3241,TRUE,_xll.ohTrigger(RecalcTrigger,TriggerON)),NA())</f>
        <v>1.8127116803501691E-2</v>
      </c>
      <c r="H3241" s="42">
        <f>_xll.qlCalendarAdvance(Calendar,$H3240,B3241,"f",FALSE)</f>
        <v>62131</v>
      </c>
      <c r="I3241" s="172">
        <f>_xll.qlInterestRateIndexValueDate(Index1M,$H3241)</f>
        <v>62131</v>
      </c>
      <c r="J3241" s="177">
        <f>IFERROR(_xll.qlIndexFixing(Index1M,$H3241,TRUE,_xll.ohTrigger(RecalcTrigger,Trigger1M)),NA())</f>
        <v>1.8606449695156926E-2</v>
      </c>
      <c r="K3241" s="44">
        <f>IFERROR(_xll.qlIndexFixing(Index3M,H3241,TRUE,_xll.ohTrigger(RecalcTrigger,Trigger3M)),NA())</f>
        <v>1.8817536910481217E-2</v>
      </c>
      <c r="L3241" s="44">
        <f>IFERROR(_xll.qlIndexFixing(Index6M,$H3241,TRUE,_xll.ohTrigger(RecalcTrigger,Trigger6M)),NA())</f>
        <v>1.9011243624489863E-2</v>
      </c>
      <c r="M3241" s="178">
        <f>IFERROR(_xll.qlIndexFixing(Index1Y,$H3241,TRUE,_xll.ohTrigger(RecalcTrigger,Trigger1Y)),NA())</f>
        <v>1.9256387803973228E-2</v>
      </c>
      <c r="N3241" s="177">
        <f>IFERROR(_xll.qlIndexFixing(ONIndex1M,I3241,TRUE,_xll.ohTrigger(RecalcTrigger,Trigger1M)),NA())</f>
        <v>1.8585851057559836E-2</v>
      </c>
      <c r="O3241" s="44">
        <f>IFERROR(_xll.qlIndexFixing(ONIndex3M,I3241,TRUE,_xll.ohTrigger(RecalcTrigger,Trigger3M)),NA())</f>
        <v>1.8749952700777287E-2</v>
      </c>
      <c r="P3241" s="44">
        <f>IFERROR(_xll.qlIndexFixing(ONIndex6M,I3241,TRUE,_xll.ohTrigger(RecalcTrigger,Trigger6M)),NA())</f>
        <v>1.8869058461461106E-2</v>
      </c>
      <c r="Q3241" s="178">
        <f>IFERROR(_xll.qlIndexFixing(ONIndex1Y,I3241,TRUE,_xll.ohTrigger(RecalcTrigger,Trigger1Y)),NA())</f>
        <v>1.89649004061813E-2</v>
      </c>
    </row>
    <row r="3242" spans="2:17" x14ac:dyDescent="0.2">
      <c r="B3242" s="39" t="s">
        <v>42</v>
      </c>
      <c r="D3242" s="42">
        <f>_xll.qlCalendarAdvance(Calendar,$D3241,B3242,"f",FALSE)</f>
        <v>62138</v>
      </c>
      <c r="E3242" s="172">
        <f>_xll.qlInterestRateIndexValueDate(IndexON,D3242)</f>
        <v>62138</v>
      </c>
      <c r="F3242" s="188">
        <f>IFERROR(_xll.qlIndexFixing(IndexON,D3242,TRUE,_xll.ohTrigger(RecalcTrigger,TriggerON)),NA())</f>
        <v>1.8131557918297979E-2</v>
      </c>
      <c r="H3242" s="42">
        <f>_xll.qlCalendarAdvance(Calendar,$H3241,B3242,"f",FALSE)</f>
        <v>62138</v>
      </c>
      <c r="I3242" s="172">
        <f>_xll.qlInterestRateIndexValueDate(Index1M,$H3242)</f>
        <v>62138</v>
      </c>
      <c r="J3242" s="177">
        <f>IFERROR(_xll.qlIndexFixing(Index1M,$H3242,TRUE,_xll.ohTrigger(RecalcTrigger,Trigger1M)),NA())</f>
        <v>1.8611340557314018E-2</v>
      </c>
      <c r="K3242" s="44">
        <f>IFERROR(_xll.qlIndexFixing(Index3M,H3242,TRUE,_xll.ohTrigger(RecalcTrigger,Trigger3M)),NA())</f>
        <v>1.8821750886855341E-2</v>
      </c>
      <c r="L3242" s="44">
        <f>IFERROR(_xll.qlIndexFixing(Index6M,$H3242,TRUE,_xll.ohTrigger(RecalcTrigger,Trigger6M)),NA())</f>
        <v>1.9015507192237033E-2</v>
      </c>
      <c r="M3242" s="178">
        <f>IFERROR(_xll.qlIndexFixing(Index1Y,$H3242,TRUE,_xll.ohTrigger(RecalcTrigger,Trigger1Y)),NA())</f>
        <v>1.9260517803583559E-2</v>
      </c>
      <c r="N3242" s="177">
        <f>IFERROR(_xll.qlIndexFixing(ONIndex1M,I3242,TRUE,_xll.ohTrigger(RecalcTrigger,Trigger1M)),NA())</f>
        <v>1.8590765558441268E-2</v>
      </c>
      <c r="O3242" s="44">
        <f>IFERROR(_xll.qlIndexFixing(ONIndex3M,I3242,TRUE,_xll.ohTrigger(RecalcTrigger,Trigger3M)),NA())</f>
        <v>1.875423764798138E-2</v>
      </c>
      <c r="P3242" s="44">
        <f>IFERROR(_xll.qlIndexFixing(ONIndex6M,I3242,TRUE,_xll.ohTrigger(RecalcTrigger,Trigger6M)),NA())</f>
        <v>1.8873473902983887E-2</v>
      </c>
      <c r="Q3242" s="178">
        <f>IFERROR(_xll.qlIndexFixing(ONIndex1Y,I3242,TRUE,_xll.ohTrigger(RecalcTrigger,Trigger1Y)),NA())</f>
        <v>1.8969345914658563E-2</v>
      </c>
    </row>
    <row r="3243" spans="2:17" x14ac:dyDescent="0.2">
      <c r="B3243" s="39" t="s">
        <v>42</v>
      </c>
      <c r="D3243" s="42">
        <f>_xll.qlCalendarAdvance(Calendar,$D3242,B3243,"f",FALSE)</f>
        <v>62145</v>
      </c>
      <c r="E3243" s="172">
        <f>_xll.qlInterestRateIndexValueDate(IndexON,D3243)</f>
        <v>62145</v>
      </c>
      <c r="F3243" s="188">
        <f>IFERROR(_xll.qlIndexFixing(IndexON,D3243,TRUE,_xll.ohTrigger(RecalcTrigger,TriggerON)),NA())</f>
        <v>1.8135983920124131E-2</v>
      </c>
      <c r="H3243" s="42">
        <f>_xll.qlCalendarAdvance(Calendar,$H3242,B3243,"f",FALSE)</f>
        <v>62145</v>
      </c>
      <c r="I3243" s="172">
        <f>_xll.qlInterestRateIndexValueDate(Index1M,$H3243)</f>
        <v>62145</v>
      </c>
      <c r="J3243" s="177">
        <f>IFERROR(_xll.qlIndexFixing(Index1M,$H3243,TRUE,_xll.ohTrigger(RecalcTrigger,Trigger1M)),NA())</f>
        <v>1.8616214675865248E-2</v>
      </c>
      <c r="K3243" s="44">
        <f>IFERROR(_xll.qlIndexFixing(Index3M,H3243,TRUE,_xll.ohTrigger(RecalcTrigger,Trigger3M)),NA())</f>
        <v>1.8825950221126993E-2</v>
      </c>
      <c r="L3243" s="44">
        <f>IFERROR(_xll.qlIndexFixing(Index6M,$H3243,TRUE,_xll.ohTrigger(RecalcTrigger,Trigger6M)),NA())</f>
        <v>1.9019755603738194E-2</v>
      </c>
      <c r="M3243" s="178">
        <f>IFERROR(_xll.qlIndexFixing(Index1Y,$H3243,TRUE,_xll.ohTrigger(RecalcTrigger,Trigger1Y)),NA())</f>
        <v>1.9264632401258943E-2</v>
      </c>
      <c r="N3243" s="177">
        <f>IFERROR(_xll.qlIndexFixing(ONIndex1M,I3243,TRUE,_xll.ohTrigger(RecalcTrigger,Trigger1M)),NA())</f>
        <v>1.8595663335449673E-2</v>
      </c>
      <c r="O3243" s="44">
        <f>IFERROR(_xll.qlIndexFixing(ONIndex3M,I3243,TRUE,_xll.ohTrigger(RecalcTrigger,Trigger3M)),NA())</f>
        <v>1.8758508013689838E-2</v>
      </c>
      <c r="P3243" s="44">
        <f>IFERROR(_xll.qlIndexFixing(ONIndex6M,I3243,TRUE,_xll.ohTrigger(RecalcTrigger,Trigger6M)),NA())</f>
        <v>1.8877874318877406E-2</v>
      </c>
      <c r="Q3243" s="178">
        <f>IFERROR(_xll.qlIndexFixing(ONIndex1Y,I3243,TRUE,_xll.ohTrigger(RecalcTrigger,Trigger1Y)),NA())</f>
        <v>1.8973776295226157E-2</v>
      </c>
    </row>
    <row r="3244" spans="2:17" x14ac:dyDescent="0.2">
      <c r="B3244" s="39" t="s">
        <v>42</v>
      </c>
      <c r="D3244" s="42">
        <f>_xll.qlCalendarAdvance(Calendar,$D3243,B3244,"f",FALSE)</f>
        <v>62152</v>
      </c>
      <c r="E3244" s="172">
        <f>_xll.qlInterestRateIndexValueDate(IndexON,D3244)</f>
        <v>62152</v>
      </c>
      <c r="F3244" s="188">
        <f>IFERROR(_xll.qlIndexFixing(IndexON,D3244,TRUE,_xll.ohTrigger(RecalcTrigger,TriggerON)),NA())</f>
        <v>1.8140394808926118E-2</v>
      </c>
      <c r="H3244" s="42">
        <f>_xll.qlCalendarAdvance(Calendar,$H3243,B3244,"f",FALSE)</f>
        <v>62152</v>
      </c>
      <c r="I3244" s="172">
        <f>_xll.qlInterestRateIndexValueDate(Index1M,$H3244)</f>
        <v>62152</v>
      </c>
      <c r="J3244" s="177">
        <f>IFERROR(_xll.qlIndexFixing(Index1M,$H3244,TRUE,_xll.ohTrigger(RecalcTrigger,Trigger1M)),NA())</f>
        <v>1.8620251693343835E-2</v>
      </c>
      <c r="K3244" s="44">
        <f>IFERROR(_xll.qlIndexFixing(Index3M,H3244,TRUE,_xll.ohTrigger(RecalcTrigger,Trigger3M)),NA())</f>
        <v>1.8831697093983267E-2</v>
      </c>
      <c r="L3244" s="44">
        <f>IFERROR(_xll.qlIndexFixing(Index6M,$H3244,TRUE,_xll.ohTrigger(RecalcTrigger,Trigger6M)),NA())</f>
        <v>1.9024780215552695E-2</v>
      </c>
      <c r="M3244" s="178">
        <f>IFERROR(_xll.qlIndexFixing(Index1Y,$H3244,TRUE,_xll.ohTrigger(RecalcTrigger,Trigger1Y)),NA())</f>
        <v>1.9266367394608803E-2</v>
      </c>
      <c r="N3244" s="177">
        <f>IFERROR(_xll.qlIndexFixing(ONIndex1M,I3244,TRUE,_xll.ohTrigger(RecalcTrigger,Trigger1M)),NA())</f>
        <v>1.860054438853102E-2</v>
      </c>
      <c r="O3244" s="44">
        <f>IFERROR(_xll.qlIndexFixing(ONIndex3M,I3244,TRUE,_xll.ohTrigger(RecalcTrigger,Trigger3M)),NA())</f>
        <v>1.8762763797740559E-2</v>
      </c>
      <c r="P3244" s="44">
        <f>IFERROR(_xll.qlIndexFixing(ONIndex6M,I3244,TRUE,_xll.ohTrigger(RecalcTrigger,Trigger6M)),NA())</f>
        <v>1.8882259709087638E-2</v>
      </c>
      <c r="Q3244" s="178">
        <f>IFERROR(_xll.qlIndexFixing(ONIndex1Y,I3244,TRUE,_xll.ohTrigger(RecalcTrigger,Trigger1Y)),NA())</f>
        <v>1.8978191547803041E-2</v>
      </c>
    </row>
    <row r="3245" spans="2:17" x14ac:dyDescent="0.2">
      <c r="B3245" s="39" t="s">
        <v>42</v>
      </c>
      <c r="D3245" s="42">
        <f>_xll.qlCalendarAdvance(Calendar,$D3244,B3245,"f",FALSE)</f>
        <v>62159</v>
      </c>
      <c r="E3245" s="172">
        <f>_xll.qlInterestRateIndexValueDate(IndexON,D3245)</f>
        <v>62159</v>
      </c>
      <c r="F3245" s="188">
        <f>IFERROR(_xll.qlIndexFixing(IndexON,D3245,TRUE,_xll.ohTrigger(RecalcTrigger,TriggerON)),NA())</f>
        <v>1.8144790584703939E-2</v>
      </c>
      <c r="H3245" s="42">
        <f>_xll.qlCalendarAdvance(Calendar,$H3244,B3245,"f",FALSE)</f>
        <v>62159</v>
      </c>
      <c r="I3245" s="172">
        <f>_xll.qlInterestRateIndexValueDate(Index1M,$H3245)</f>
        <v>62159</v>
      </c>
      <c r="J3245" s="177">
        <f>IFERROR(_xll.qlIndexFixing(Index1M,$H3245,TRUE,_xll.ohTrigger(RecalcTrigger,Trigger1M)),NA())</f>
        <v>1.8628370531178638E-2</v>
      </c>
      <c r="K3245" s="44">
        <f>IFERROR(_xll.qlIndexFixing(Index3M,H3245,TRUE,_xll.ohTrigger(RecalcTrigger,Trigger3M)),NA())</f>
        <v>1.8838205864027013E-2</v>
      </c>
      <c r="L3245" s="44">
        <f>IFERROR(_xll.qlIndexFixing(Index6M,$H3245,TRUE,_xll.ohTrigger(RecalcTrigger,Trigger6M)),NA())</f>
        <v>1.9031368597166236E-2</v>
      </c>
      <c r="M3245" s="178">
        <f>IFERROR(_xll.qlIndexFixing(Index1Y,$H3245,TRUE,_xll.ohTrigger(RecalcTrigger,Trigger1Y)),NA())</f>
        <v>1.9272815390056031E-2</v>
      </c>
      <c r="N3245" s="177">
        <f>IFERROR(_xll.qlIndexFixing(ONIndex1M,I3245,TRUE,_xll.ohTrigger(RecalcTrigger,Trigger1M)),NA())</f>
        <v>1.8605408717685311E-2</v>
      </c>
      <c r="O3245" s="44">
        <f>IFERROR(_xll.qlIndexFixing(ONIndex3M,I3245,TRUE,_xll.ohTrigger(RecalcTrigger,Trigger3M)),NA())</f>
        <v>1.8767005000214592E-2</v>
      </c>
      <c r="P3245" s="44">
        <f>IFERROR(_xll.qlIndexFixing(ONIndex6M,I3245,TRUE,_xll.ohTrigger(RecalcTrigger,Trigger6M)),NA())</f>
        <v>1.8886630073695624E-2</v>
      </c>
      <c r="Q3245" s="178">
        <f>IFERROR(_xll.qlIndexFixing(ONIndex1Y,I3245,TRUE,_xll.ohTrigger(RecalcTrigger,Trigger1Y)),NA())</f>
        <v>1.898259167241623E-2</v>
      </c>
    </row>
    <row r="3246" spans="2:17" x14ac:dyDescent="0.2">
      <c r="B3246" s="39" t="s">
        <v>42</v>
      </c>
      <c r="D3246" s="42">
        <f>_xll.qlCalendarAdvance(Calendar,$D3245,B3246,"f",FALSE)</f>
        <v>62166</v>
      </c>
      <c r="E3246" s="172">
        <f>_xll.qlInterestRateIndexValueDate(IndexON,D3246)</f>
        <v>62166</v>
      </c>
      <c r="F3246" s="188">
        <f>IFERROR(_xll.qlIndexFixing(IndexON,D3246,TRUE,_xll.ohTrigger(RecalcTrigger,TriggerON)),NA())</f>
        <v>1.8149171247430578E-2</v>
      </c>
      <c r="H3246" s="42">
        <f>_xll.qlCalendarAdvance(Calendar,$H3245,B3246,"f",FALSE)</f>
        <v>62166</v>
      </c>
      <c r="I3246" s="172">
        <f>_xll.qlInterestRateIndexValueDate(Index1M,$H3246)</f>
        <v>62166</v>
      </c>
      <c r="J3246" s="177">
        <f>IFERROR(_xll.qlIndexFixing(Index1M,$H3246,TRUE,_xll.ohTrigger(RecalcTrigger,Trigger1M)),NA())</f>
        <v>1.8633191568462468E-2</v>
      </c>
      <c r="K3246" s="44">
        <f>IFERROR(_xll.qlIndexFixing(Index3M,H3246,TRUE,_xll.ohTrigger(RecalcTrigger,Trigger3M)),NA())</f>
        <v>1.8842357110972166E-2</v>
      </c>
      <c r="L3246" s="44">
        <f>IFERROR(_xll.qlIndexFixing(Index6M,$H3246,TRUE,_xll.ohTrigger(RecalcTrigger,Trigger6M)),NA())</f>
        <v>1.9035568080529405E-2</v>
      </c>
      <c r="M3246" s="178">
        <f>IFERROR(_xll.qlIndexFixing(Index1Y,$H3246,TRUE,_xll.ohTrigger(RecalcTrigger,Trigger1Y)),NA())</f>
        <v>1.9276883780804083E-2</v>
      </c>
      <c r="N3246" s="177">
        <f>IFERROR(_xll.qlIndexFixing(ONIndex1M,I3246,TRUE,_xll.ohTrigger(RecalcTrigger,Trigger1M)),NA())</f>
        <v>1.8610256322912543E-2</v>
      </c>
      <c r="O3246" s="44">
        <f>IFERROR(_xll.qlIndexFixing(ONIndex3M,I3246,TRUE,_xll.ohTrigger(RecalcTrigger,Trigger3M)),NA())</f>
        <v>1.8771231621084926E-2</v>
      </c>
      <c r="P3246" s="44">
        <f>IFERROR(_xll.qlIndexFixing(ONIndex6M,I3246,TRUE,_xll.ohTrigger(RecalcTrigger,Trigger6M)),NA())</f>
        <v>1.8890985412620319E-2</v>
      </c>
      <c r="Q3246" s="178">
        <f>IFERROR(_xll.qlIndexFixing(ONIndex1Y,I3246,TRUE,_xll.ohTrigger(RecalcTrigger,Trigger1Y)),NA())</f>
        <v>1.8986976669038706E-2</v>
      </c>
    </row>
    <row r="3247" spans="2:17" x14ac:dyDescent="0.2">
      <c r="B3247" s="39" t="s">
        <v>42</v>
      </c>
      <c r="D3247" s="42">
        <f>_xll.qlCalendarAdvance(Calendar,$D3246,B3247,"f",FALSE)</f>
        <v>62173</v>
      </c>
      <c r="E3247" s="172">
        <f>_xll.qlInterestRateIndexValueDate(IndexON,D3247)</f>
        <v>62173</v>
      </c>
      <c r="F3247" s="188">
        <f>IFERROR(_xll.qlIndexFixing(IndexON,D3247,TRUE,_xll.ohTrigger(RecalcTrigger,TriggerON)),NA())</f>
        <v>1.8153536797187085E-2</v>
      </c>
      <c r="H3247" s="42">
        <f>_xll.qlCalendarAdvance(Calendar,$H3246,B3247,"f",FALSE)</f>
        <v>62173</v>
      </c>
      <c r="I3247" s="172">
        <f>_xll.qlInterestRateIndexValueDate(Index1M,$H3247)</f>
        <v>62173</v>
      </c>
      <c r="J3247" s="177">
        <f>IFERROR(_xll.qlIndexFixing(Index1M,$H3247,TRUE,_xll.ohTrigger(RecalcTrigger,Trigger1M)),NA())</f>
        <v>1.8637995859689251E-2</v>
      </c>
      <c r="K3247" s="44">
        <f>IFERROR(_xll.qlIndexFixing(Index3M,H3247,TRUE,_xll.ohTrigger(RecalcTrigger,Trigger3M)),NA())</f>
        <v>1.8846493712082718E-2</v>
      </c>
      <c r="L3247" s="44">
        <f>IFERROR(_xll.qlIndexFixing(Index6M,$H3247,TRUE,_xll.ohTrigger(RecalcTrigger,Trigger6M)),NA())</f>
        <v>1.9039752404286073E-2</v>
      </c>
      <c r="M3247" s="178">
        <f>IFERROR(_xll.qlIndexFixing(Index1Y,$H3247,TRUE,_xll.ohTrigger(RecalcTrigger,Trigger1Y)),NA())</f>
        <v>1.928093676887099E-2</v>
      </c>
      <c r="N3247" s="177">
        <f>IFERROR(_xll.qlIndexFixing(ONIndex1M,I3247,TRUE,_xll.ohTrigger(RecalcTrigger,Trigger1M)),NA())</f>
        <v>1.8615087204185702E-2</v>
      </c>
      <c r="O3247" s="44">
        <f>IFERROR(_xll.qlIndexFixing(ONIndex3M,I3247,TRUE,_xll.ohTrigger(RecalcTrigger,Trigger3M)),NA())</f>
        <v>1.8775443660405587E-2</v>
      </c>
      <c r="P3247" s="44">
        <f>IFERROR(_xll.qlIndexFixing(ONIndex6M,I3247,TRUE,_xll.ohTrigger(RecalcTrigger,Trigger6M)),NA())</f>
        <v>1.8895325725888739E-2</v>
      </c>
      <c r="Q3247" s="178">
        <f>IFERROR(_xll.qlIndexFixing(ONIndex1Y,I3247,TRUE,_xll.ohTrigger(RecalcTrigger,Trigger1Y)),NA())</f>
        <v>1.8991346537697483E-2</v>
      </c>
    </row>
    <row r="3248" spans="2:17" x14ac:dyDescent="0.2">
      <c r="B3248" s="39" t="s">
        <v>42</v>
      </c>
      <c r="D3248" s="42">
        <f>_xll.qlCalendarAdvance(Calendar,$D3247,B3248,"f",FALSE)</f>
        <v>62184</v>
      </c>
      <c r="E3248" s="172">
        <f>_xll.qlInterestRateIndexValueDate(IndexON,D3248)</f>
        <v>62184</v>
      </c>
      <c r="F3248" s="188">
        <f>IFERROR(_xll.qlIndexFixing(IndexON,D3248,TRUE,_xll.ohTrigger(RecalcTrigger,TriggerON)),NA())</f>
        <v>1.815884376100918E-2</v>
      </c>
      <c r="H3248" s="42">
        <f>_xll.qlCalendarAdvance(Calendar,$H3247,B3248,"f",FALSE)</f>
        <v>62184</v>
      </c>
      <c r="I3248" s="172">
        <f>_xll.qlInterestRateIndexValueDate(Index1M,$H3248)</f>
        <v>62184</v>
      </c>
      <c r="J3248" s="177">
        <f>IFERROR(_xll.qlIndexFixing(Index1M,$H3248,TRUE,_xll.ohTrigger(RecalcTrigger,Trigger1M)),NA())</f>
        <v>1.8644695803122929E-2</v>
      </c>
      <c r="K3248" s="44">
        <f>IFERROR(_xll.qlIndexFixing(Index3M,H3248,TRUE,_xll.ohTrigger(RecalcTrigger,Trigger3M)),NA())</f>
        <v>1.8850633038488173E-2</v>
      </c>
      <c r="L3248" s="44">
        <f>IFERROR(_xll.qlIndexFixing(Index6M,$H3248,TRUE,_xll.ohTrigger(RecalcTrigger,Trigger6M)),NA())</f>
        <v>1.9044722616209132E-2</v>
      </c>
      <c r="M3248" s="178">
        <f>IFERROR(_xll.qlIndexFixing(Index1Y,$H3248,TRUE,_xll.ohTrigger(RecalcTrigger,Trigger1Y)),NA())</f>
        <v>1.9285706671124503E-2</v>
      </c>
      <c r="N3248" s="177">
        <f>IFERROR(_xll.qlIndexFixing(ONIndex1M,I3248,TRUE,_xll.ohTrigger(RecalcTrigger,Trigger1M)),NA())</f>
        <v>1.8621009571760938E-2</v>
      </c>
      <c r="O3248" s="44">
        <f>IFERROR(_xll.qlIndexFixing(ONIndex3M,I3248,TRUE,_xll.ohTrigger(RecalcTrigger,Trigger3M)),NA())</f>
        <v>1.8780469329363614E-2</v>
      </c>
      <c r="P3248" s="44">
        <f>IFERROR(_xll.qlIndexFixing(ONIndex6M,I3248,TRUE,_xll.ohTrigger(RecalcTrigger,Trigger6M)),NA())</f>
        <v>1.8900521482245747E-2</v>
      </c>
      <c r="Q3248" s="178">
        <f>IFERROR(_xll.qlIndexFixing(ONIndex1Y,I3248,TRUE,_xll.ohTrigger(RecalcTrigger,Trigger1Y)),NA())</f>
        <v>1.8996574366066943E-2</v>
      </c>
    </row>
    <row r="3249" spans="2:17" x14ac:dyDescent="0.2">
      <c r="B3249" s="39" t="s">
        <v>42</v>
      </c>
      <c r="D3249" s="42">
        <f>_xll.qlCalendarAdvance(Calendar,$D3248,B3249,"f",FALSE)</f>
        <v>62191</v>
      </c>
      <c r="E3249" s="172">
        <f>_xll.qlInterestRateIndexValueDate(IndexON,D3249)</f>
        <v>62191</v>
      </c>
      <c r="F3249" s="188">
        <f>IFERROR(_xll.qlIndexFixing(IndexON,D3249,TRUE,_xll.ohTrigger(RecalcTrigger,TriggerON)),NA())</f>
        <v>1.8163172176953735E-2</v>
      </c>
      <c r="H3249" s="42">
        <f>_xll.qlCalendarAdvance(Calendar,$H3248,B3249,"f",FALSE)</f>
        <v>62191</v>
      </c>
      <c r="I3249" s="172">
        <f>_xll.qlInterestRateIndexValueDate(Index1M,$H3249)</f>
        <v>62191</v>
      </c>
      <c r="J3249" s="177">
        <f>IFERROR(_xll.qlIndexFixing(Index1M,$H3249,TRUE,_xll.ohTrigger(RecalcTrigger,Trigger1M)),NA())</f>
        <v>1.8649457985997042E-2</v>
      </c>
      <c r="K3249" s="44">
        <f>IFERROR(_xll.qlIndexFixing(Index3M,H3249,TRUE,_xll.ohTrigger(RecalcTrigger,Trigger3M)),NA())</f>
        <v>1.8854734483002566E-2</v>
      </c>
      <c r="L3249" s="44">
        <f>IFERROR(_xll.qlIndexFixing(Index6M,$H3249,TRUE,_xll.ohTrigger(RecalcTrigger,Trigger6M)),NA())</f>
        <v>1.9048869692617251E-2</v>
      </c>
      <c r="M3249" s="178">
        <f>IFERROR(_xll.qlIndexFixing(Index1Y,$H3249,TRUE,_xll.ohTrigger(RecalcTrigger,Trigger1Y)),NA())</f>
        <v>1.9289721831660112E-2</v>
      </c>
      <c r="N3249" s="177">
        <f>IFERROR(_xll.qlIndexFixing(ONIndex1M,I3249,TRUE,_xll.ohTrigger(RecalcTrigger,Trigger1M)),NA())</f>
        <v>1.8625799349089034E-2</v>
      </c>
      <c r="O3249" s="44">
        <f>IFERROR(_xll.qlIndexFixing(ONIndex3M,I3249,TRUE,_xll.ohTrigger(RecalcTrigger,Trigger3M)),NA())</f>
        <v>1.8784645526533916E-2</v>
      </c>
      <c r="P3249" s="44">
        <f>IFERROR(_xll.qlIndexFixing(ONIndex6M,I3249,TRUE,_xll.ohTrigger(RecalcTrigger,Trigger6M)),NA())</f>
        <v>1.8904824858941849E-2</v>
      </c>
      <c r="Q3249" s="178">
        <f>IFERROR(_xll.qlIndexFixing(ONIndex1Y,I3249,TRUE,_xll.ohTrigger(RecalcTrigger,Trigger1Y)),NA())</f>
        <v>1.9000907044397497E-2</v>
      </c>
    </row>
    <row r="3250" spans="2:17" x14ac:dyDescent="0.2">
      <c r="B3250" s="39" t="s">
        <v>42</v>
      </c>
      <c r="D3250" s="42">
        <f>_xll.qlCalendarAdvance(Calendar,$D3249,B3250,"f",FALSE)</f>
        <v>62198</v>
      </c>
      <c r="E3250" s="172">
        <f>_xll.qlInterestRateIndexValueDate(IndexON,D3250)</f>
        <v>62198</v>
      </c>
      <c r="F3250" s="188">
        <f>IFERROR(_xll.qlIndexFixing(IndexON,D3250,TRUE,_xll.ohTrigger(RecalcTrigger,TriggerON)),NA())</f>
        <v>1.816748548125191E-2</v>
      </c>
      <c r="H3250" s="42">
        <f>_xll.qlCalendarAdvance(Calendar,$H3249,B3250,"f",FALSE)</f>
        <v>62198</v>
      </c>
      <c r="I3250" s="172">
        <f>_xll.qlInterestRateIndexValueDate(Index1M,$H3250)</f>
        <v>62198</v>
      </c>
      <c r="J3250" s="177">
        <f>IFERROR(_xll.qlIndexFixing(Index1M,$H3250,TRUE,_xll.ohTrigger(RecalcTrigger,Trigger1M)),NA())</f>
        <v>1.8654203423539777E-2</v>
      </c>
      <c r="K3250" s="44">
        <f>IFERROR(_xll.qlIndexFixing(Index3M,H3250,TRUE,_xll.ohTrigger(RecalcTrigger,Trigger3M)),NA())</f>
        <v>1.8858821283651902E-2</v>
      </c>
      <c r="L3250" s="44">
        <f>IFERROR(_xll.qlIndexFixing(Index6M,$H3250,TRUE,_xll.ohTrigger(RecalcTrigger,Trigger6M)),NA())</f>
        <v>1.9053001610572769E-2</v>
      </c>
      <c r="M3250" s="178">
        <f>IFERROR(_xll.qlIndexFixing(Index1Y,$H3250,TRUE,_xll.ohTrigger(RecalcTrigger,Trigger1Y)),NA())</f>
        <v>1.9293721590408985E-2</v>
      </c>
      <c r="N3250" s="177">
        <f>IFERROR(_xll.qlIndexFixing(ONIndex1M,I3250,TRUE,_xll.ohTrigger(RecalcTrigger,Trigger1M)),NA())</f>
        <v>1.863057240397592E-2</v>
      </c>
      <c r="O3250" s="44">
        <f>IFERROR(_xll.qlIndexFixing(ONIndex3M,I3250,TRUE,_xll.ohTrigger(RecalcTrigger,Trigger3M)),NA())</f>
        <v>1.8788807143397257E-2</v>
      </c>
      <c r="P3250" s="44">
        <f>IFERROR(_xll.qlIndexFixing(ONIndex6M,I3250,TRUE,_xll.ohTrigger(RecalcTrigger,Trigger6M)),NA())</f>
        <v>1.8909113211359463E-2</v>
      </c>
      <c r="Q3250" s="178">
        <f>IFERROR(_xll.qlIndexFixing(ONIndex1Y,I3250,TRUE,_xll.ohTrigger(RecalcTrigger,Trigger1Y)),NA())</f>
        <v>1.9005224596088111E-2</v>
      </c>
    </row>
    <row r="3251" spans="2:17" x14ac:dyDescent="0.2">
      <c r="B3251" s="39" t="s">
        <v>42</v>
      </c>
      <c r="D3251" s="42">
        <f>_xll.qlCalendarAdvance(Calendar,$D3250,B3251,"f",FALSE)</f>
        <v>62205</v>
      </c>
      <c r="E3251" s="172">
        <f>_xll.qlInterestRateIndexValueDate(IndexON,D3251)</f>
        <v>62205</v>
      </c>
      <c r="F3251" s="188">
        <f>IFERROR(_xll.qlIndexFixing(IndexON,D3251,TRUE,_xll.ohTrigger(RecalcTrigger,TriggerON)),NA())</f>
        <v>1.8171783673903708E-2</v>
      </c>
      <c r="H3251" s="42">
        <f>_xll.qlCalendarAdvance(Calendar,$H3250,B3251,"f",FALSE)</f>
        <v>62205</v>
      </c>
      <c r="I3251" s="172">
        <f>_xll.qlInterestRateIndexValueDate(Index1M,$H3251)</f>
        <v>62205</v>
      </c>
      <c r="J3251" s="177">
        <f>IFERROR(_xll.qlIndexFixing(Index1M,$H3251,TRUE,_xll.ohTrigger(RecalcTrigger,Trigger1M)),NA())</f>
        <v>1.8658932115716009E-2</v>
      </c>
      <c r="K3251" s="44">
        <f>IFERROR(_xll.qlIndexFixing(Index3M,H3251,TRUE,_xll.ohTrigger(RecalcTrigger,Trigger3M)),NA())</f>
        <v>1.8862893440391649E-2</v>
      </c>
      <c r="L3251" s="44">
        <f>IFERROR(_xll.qlIndexFixing(Index6M,$H3251,TRUE,_xll.ohTrigger(RecalcTrigger,Trigger6M)),NA())</f>
        <v>1.9057118369983132E-2</v>
      </c>
      <c r="M3251" s="178">
        <f>IFERROR(_xll.qlIndexFixing(Index1Y,$H3251,TRUE,_xll.ohTrigger(RecalcTrigger,Trigger1Y)),NA())</f>
        <v>1.929770594719038E-2</v>
      </c>
      <c r="N3251" s="177">
        <f>IFERROR(_xll.qlIndexFixing(ONIndex1M,I3251,TRUE,_xll.ohTrigger(RecalcTrigger,Trigger1M)),NA())</f>
        <v>1.8635328736502643E-2</v>
      </c>
      <c r="O3251" s="44">
        <f>IFERROR(_xll.qlIndexFixing(ONIndex3M,I3251,TRUE,_xll.ohTrigger(RecalcTrigger,Trigger3M)),NA())</f>
        <v>1.8792954179953636E-2</v>
      </c>
      <c r="P3251" s="44">
        <f>IFERROR(_xll.qlIndexFixing(ONIndex6M,I3251,TRUE,_xll.ohTrigger(RecalcTrigger,Trigger6M)),NA())</f>
        <v>1.8913386539417543E-2</v>
      </c>
      <c r="Q3251" s="178">
        <f>IFERROR(_xll.qlIndexFixing(ONIndex1Y,I3251,TRUE,_xll.ohTrigger(RecalcTrigger,Trigger1Y)),NA())</f>
        <v>1.900952702121983E-2</v>
      </c>
    </row>
    <row r="3252" spans="2:17" x14ac:dyDescent="0.2">
      <c r="B3252" s="39" t="s">
        <v>42</v>
      </c>
      <c r="D3252" s="42">
        <f>_xll.qlCalendarAdvance(Calendar,$D3251,B3252,"f",FALSE)</f>
        <v>62212</v>
      </c>
      <c r="E3252" s="172">
        <f>_xll.qlInterestRateIndexValueDate(IndexON,D3252)</f>
        <v>62212</v>
      </c>
      <c r="F3252" s="188">
        <f>IFERROR(_xll.qlIndexFixing(IndexON,D3252,TRUE,_xll.ohTrigger(RecalcTrigger,TriggerON)),NA())</f>
        <v>1.8176066754909126E-2</v>
      </c>
      <c r="H3252" s="42">
        <f>_xll.qlCalendarAdvance(Calendar,$H3251,B3252,"f",FALSE)</f>
        <v>62212</v>
      </c>
      <c r="I3252" s="172">
        <f>_xll.qlInterestRateIndexValueDate(Index1M,$H3252)</f>
        <v>62212</v>
      </c>
      <c r="J3252" s="177">
        <f>IFERROR(_xll.qlIndexFixing(Index1M,$H3252,TRUE,_xll.ohTrigger(RecalcTrigger,Trigger1M)),NA())</f>
        <v>1.866364406252034E-2</v>
      </c>
      <c r="K3252" s="44">
        <f>IFERROR(_xll.qlIndexFixing(Index3M,H3252,TRUE,_xll.ohTrigger(RecalcTrigger,Trigger3M)),NA())</f>
        <v>1.8866950953178165E-2</v>
      </c>
      <c r="L3252" s="44">
        <f>IFERROR(_xll.qlIndexFixing(Index6M,$H3252,TRUE,_xll.ohTrigger(RecalcTrigger,Trigger6M)),NA())</f>
        <v>1.9061219970755772E-2</v>
      </c>
      <c r="M3252" s="178">
        <f>IFERROR(_xll.qlIndexFixing(Index1Y,$H3252,TRUE,_xll.ohTrigger(RecalcTrigger,Trigger1Y)),NA())</f>
        <v>1.9301674901823551E-2</v>
      </c>
      <c r="N3252" s="177">
        <f>IFERROR(_xll.qlIndexFixing(ONIndex1M,I3252,TRUE,_xll.ohTrigger(RecalcTrigger,Trigger1M)),NA())</f>
        <v>1.8640068346669203E-2</v>
      </c>
      <c r="O3252" s="44">
        <f>IFERROR(_xll.qlIndexFixing(ONIndex3M,I3252,TRUE,_xll.ohTrigger(RecalcTrigger,Trigger3M)),NA())</f>
        <v>1.8797086636446192E-2</v>
      </c>
      <c r="P3252" s="44">
        <f>IFERROR(_xll.qlIndexFixing(ONIndex6M,I3252,TRUE,_xll.ohTrigger(RecalcTrigger,Trigger6M)),NA())</f>
        <v>1.8917644843440273E-2</v>
      </c>
      <c r="Q3252" s="178">
        <f>IFERROR(_xll.qlIndexFixing(ONIndex1Y,I3252,TRUE,_xll.ohTrigger(RecalcTrigger,Trigger1Y)),NA())</f>
        <v>1.9013814319954747E-2</v>
      </c>
    </row>
    <row r="3253" spans="2:17" x14ac:dyDescent="0.2">
      <c r="B3253" s="39" t="s">
        <v>42</v>
      </c>
      <c r="D3253" s="42">
        <f>_xll.qlCalendarAdvance(Calendar,$D3252,B3253,"f",FALSE)</f>
        <v>62219</v>
      </c>
      <c r="E3253" s="172">
        <f>_xll.qlInterestRateIndexValueDate(IndexON,D3253)</f>
        <v>62219</v>
      </c>
      <c r="F3253" s="188">
        <f>IFERROR(_xll.qlIndexFixing(IndexON,D3253,TRUE,_xll.ohTrigger(RecalcTrigger,TriggerON)),NA())</f>
        <v>1.8180334724430258E-2</v>
      </c>
      <c r="H3253" s="42">
        <f>_xll.qlCalendarAdvance(Calendar,$H3252,B3253,"f",FALSE)</f>
        <v>62219</v>
      </c>
      <c r="I3253" s="172">
        <f>_xll.qlInterestRateIndexValueDate(Index1M,$H3253)</f>
        <v>62219</v>
      </c>
      <c r="J3253" s="177">
        <f>IFERROR(_xll.qlIndexFixing(Index1M,$H3253,TRUE,_xll.ohTrigger(RecalcTrigger,Trigger1M)),NA())</f>
        <v>1.866915031390148E-2</v>
      </c>
      <c r="K3253" s="44">
        <f>IFERROR(_xll.qlIndexFixing(Index3M,H3253,TRUE,_xll.ohTrigger(RecalcTrigger,Trigger3M)),NA())</f>
        <v>1.8871766846359758E-2</v>
      </c>
      <c r="L3253" s="44">
        <f>IFERROR(_xll.qlIndexFixing(Index6M,$H3253,TRUE,_xll.ohTrigger(RecalcTrigger,Trigger6M)),NA())</f>
        <v>1.9066089358620447E-2</v>
      </c>
      <c r="M3253" s="178">
        <f>IFERROR(_xll.qlIndexFixing(Index1Y,$H3253,TRUE,_xll.ohTrigger(RecalcTrigger,Trigger1Y)),NA())</f>
        <v>1.9305628454128421E-2</v>
      </c>
      <c r="N3253" s="177">
        <f>IFERROR(_xll.qlIndexFixing(ONIndex1M,I3253,TRUE,_xll.ohTrigger(RecalcTrigger,Trigger1M)),NA())</f>
        <v>1.8644791234556646E-2</v>
      </c>
      <c r="O3253" s="44">
        <f>IFERROR(_xll.qlIndexFixing(ONIndex3M,I3253,TRUE,_xll.ohTrigger(RecalcTrigger,Trigger3M)),NA())</f>
        <v>1.8801204512712832E-2</v>
      </c>
      <c r="P3253" s="44">
        <f>IFERROR(_xll.qlIndexFixing(ONIndex6M,I3253,TRUE,_xll.ohTrigger(RecalcTrigger,Trigger6M)),NA())</f>
        <v>1.8921888123346609E-2</v>
      </c>
      <c r="Q3253" s="178">
        <f>IFERROR(_xll.qlIndexFixing(ONIndex1Y,I3253,TRUE,_xll.ohTrigger(RecalcTrigger,Trigger1Y)),NA())</f>
        <v>1.9018086492211816E-2</v>
      </c>
    </row>
    <row r="3254" spans="2:17" x14ac:dyDescent="0.2">
      <c r="B3254" s="39" t="s">
        <v>42</v>
      </c>
      <c r="D3254" s="42">
        <f>_xll.qlCalendarAdvance(Calendar,$D3253,B3254,"f",FALSE)</f>
        <v>62226</v>
      </c>
      <c r="E3254" s="172">
        <f>_xll.qlInterestRateIndexValueDate(IndexON,D3254)</f>
        <v>62226</v>
      </c>
      <c r="F3254" s="188">
        <f>IFERROR(_xll.qlIndexFixing(IndexON,D3254,TRUE,_xll.ohTrigger(RecalcTrigger,TriggerON)),NA())</f>
        <v>1.8184587582223966E-2</v>
      </c>
      <c r="H3254" s="42">
        <f>_xll.qlCalendarAdvance(Calendar,$H3253,B3254,"f",FALSE)</f>
        <v>62226</v>
      </c>
      <c r="I3254" s="172">
        <f>_xll.qlInterestRateIndexValueDate(Index1M,$H3254)</f>
        <v>62226</v>
      </c>
      <c r="J3254" s="177">
        <f>IFERROR(_xll.qlIndexFixing(Index1M,$H3254,TRUE,_xll.ohTrigger(RecalcTrigger,Trigger1M)),NA())</f>
        <v>1.8673827812872964E-2</v>
      </c>
      <c r="K3254" s="44">
        <f>IFERROR(_xll.qlIndexFixing(Index3M,H3254,TRUE,_xll.ohTrigger(RecalcTrigger,Trigger3M)),NA())</f>
        <v>1.8875794232854987E-2</v>
      </c>
      <c r="L3254" s="44">
        <f>IFERROR(_xll.qlIndexFixing(Index6M,$H3254,TRUE,_xll.ohTrigger(RecalcTrigger,Trigger6M)),NA())</f>
        <v>1.9070159770676276E-2</v>
      </c>
      <c r="M3254" s="178">
        <f>IFERROR(_xll.qlIndexFixing(Index1Y,$H3254,TRUE,_xll.ohTrigger(RecalcTrigger,Trigger1Y)),NA())</f>
        <v>1.9309566603925576E-2</v>
      </c>
      <c r="N3254" s="177">
        <f>IFERROR(_xll.qlIndexFixing(ONIndex1M,I3254,TRUE,_xll.ohTrigger(RecalcTrigger,Trigger1M)),NA())</f>
        <v>1.8649497400083925E-2</v>
      </c>
      <c r="O3254" s="44">
        <f>IFERROR(_xll.qlIndexFixing(ONIndex3M,I3254,TRUE,_xll.ohTrigger(RecalcTrigger,Trigger3M)),NA())</f>
        <v>1.8805307808753557E-2</v>
      </c>
      <c r="P3254" s="44">
        <f>IFERROR(_xll.qlIndexFixing(ONIndex6M,I3254,TRUE,_xll.ohTrigger(RecalcTrigger,Trigger6M)),NA())</f>
        <v>1.8926116378974456E-2</v>
      </c>
      <c r="Q3254" s="178">
        <f>IFERROR(_xll.qlIndexFixing(ONIndex1Y,I3254,TRUE,_xll.ohTrigger(RecalcTrigger,Trigger1Y)),NA())</f>
        <v>1.9022343537909991E-2</v>
      </c>
    </row>
    <row r="3255" spans="2:17" x14ac:dyDescent="0.2">
      <c r="B3255" s="39" t="s">
        <v>42</v>
      </c>
      <c r="D3255" s="42">
        <f>_xll.qlCalendarAdvance(Calendar,$D3254,B3255,"f",FALSE)</f>
        <v>62233</v>
      </c>
      <c r="E3255" s="172">
        <f>_xll.qlInterestRateIndexValueDate(IndexON,D3255)</f>
        <v>62233</v>
      </c>
      <c r="F3255" s="188">
        <f>IFERROR(_xll.qlIndexFixing(IndexON,D3255,TRUE,_xll.ohTrigger(RecalcTrigger,TriggerON)),NA())</f>
        <v>1.8188825328371294E-2</v>
      </c>
      <c r="H3255" s="42">
        <f>_xll.qlCalendarAdvance(Calendar,$H3254,B3255,"f",FALSE)</f>
        <v>62233</v>
      </c>
      <c r="I3255" s="172">
        <f>_xll.qlInterestRateIndexValueDate(Index1M,$H3255)</f>
        <v>62233</v>
      </c>
      <c r="J3255" s="177">
        <f>IFERROR(_xll.qlIndexFixing(Index1M,$H3255,TRUE,_xll.ohTrigger(RecalcTrigger,Trigger1M)),NA())</f>
        <v>1.8678488565609618E-2</v>
      </c>
      <c r="K3255" s="44">
        <f>IFERROR(_xll.qlIndexFixing(Index3M,H3255,TRUE,_xll.ohTrigger(RecalcTrigger,Trigger3M)),NA())</f>
        <v>1.8879806974550675E-2</v>
      </c>
      <c r="L3255" s="44">
        <f>IFERROR(_xll.qlIndexFixing(Index6M,$H3255,TRUE,_xll.ohTrigger(RecalcTrigger,Trigger6M)),NA())</f>
        <v>1.9074215023066245E-2</v>
      </c>
      <c r="M3255" s="178">
        <f>IFERROR(_xll.qlIndexFixing(Index1Y,$H3255,TRUE,_xll.ohTrigger(RecalcTrigger,Trigger1Y)),NA())</f>
        <v>1.9313489351036273E-2</v>
      </c>
      <c r="N3255" s="177">
        <f>IFERROR(_xll.qlIndexFixing(ONIndex1M,I3255,TRUE,_xll.ohTrigger(RecalcTrigger,Trigger1M)),NA())</f>
        <v>1.8654186843088949E-2</v>
      </c>
      <c r="O3255" s="44">
        <f>IFERROR(_xll.qlIndexFixing(ONIndex3M,I3255,TRUE,_xll.ohTrigger(RecalcTrigger,Trigger3M)),NA())</f>
        <v>1.8809396524649413E-2</v>
      </c>
      <c r="P3255" s="44">
        <f>IFERROR(_xll.qlIndexFixing(ONIndex6M,I3255,TRUE,_xll.ohTrigger(RecalcTrigger,Trigger6M)),NA())</f>
        <v>1.8930329610323815E-2</v>
      </c>
      <c r="Q3255" s="178">
        <f>IFERROR(_xll.qlIndexFixing(ONIndex1Y,I3255,TRUE,_xll.ohTrigger(RecalcTrigger,Trigger1Y)),NA())</f>
        <v>1.9026585457130318E-2</v>
      </c>
    </row>
    <row r="3256" spans="2:17" x14ac:dyDescent="0.2">
      <c r="B3256" s="39" t="s">
        <v>42</v>
      </c>
      <c r="D3256" s="42">
        <f>_xll.qlCalendarAdvance(Calendar,$D3255,B3256,"f",FALSE)</f>
        <v>62240</v>
      </c>
      <c r="E3256" s="172">
        <f>_xll.qlInterestRateIndexValueDate(IndexON,D3256)</f>
        <v>62240</v>
      </c>
      <c r="F3256" s="188">
        <f>IFERROR(_xll.qlIndexFixing(IndexON,D3256,TRUE,_xll.ohTrigger(RecalcTrigger,TriggerON)),NA())</f>
        <v>1.819304796295329E-2</v>
      </c>
      <c r="H3256" s="42">
        <f>_xll.qlCalendarAdvance(Calendar,$H3255,B3256,"f",FALSE)</f>
        <v>62240</v>
      </c>
      <c r="I3256" s="172">
        <f>_xll.qlInterestRateIndexValueDate(Index1M,$H3256)</f>
        <v>62240</v>
      </c>
      <c r="J3256" s="177">
        <f>IFERROR(_xll.qlIndexFixing(Index1M,$H3256,TRUE,_xll.ohTrigger(RecalcTrigger,Trigger1M)),NA())</f>
        <v>1.8683132572095758E-2</v>
      </c>
      <c r="K3256" s="44">
        <f>IFERROR(_xll.qlIndexFixing(Index3M,H3256,TRUE,_xll.ohTrigger(RecalcTrigger,Trigger3M)),NA())</f>
        <v>1.8883805071400132E-2</v>
      </c>
      <c r="L3256" s="44">
        <f>IFERROR(_xll.qlIndexFixing(Index6M,$H3256,TRUE,_xll.ohTrigger(RecalcTrigger,Trigger6M)),NA())</f>
        <v>1.9078255115699178E-2</v>
      </c>
      <c r="M3256" s="178">
        <f>IFERROR(_xll.qlIndexFixing(Index1Y,$H3256,TRUE,_xll.ohTrigger(RecalcTrigger,Trigger1Y)),NA())</f>
        <v>1.9317396695283096E-2</v>
      </c>
      <c r="N3256" s="177">
        <f>IFERROR(_xll.qlIndexFixing(ONIndex1M,I3256,TRUE,_xll.ohTrigger(RecalcTrigger,Trigger1M)),NA())</f>
        <v>1.8658859563895902E-2</v>
      </c>
      <c r="O3256" s="44">
        <f>IFERROR(_xll.qlIndexFixing(ONIndex3M,I3256,TRUE,_xll.ohTrigger(RecalcTrigger,Trigger3M)),NA())</f>
        <v>1.8813470660319354E-2</v>
      </c>
      <c r="P3256" s="44">
        <f>IFERROR(_xll.qlIndexFixing(ONIndex6M,I3256,TRUE,_xll.ohTrigger(RecalcTrigger,Trigger6M)),NA())</f>
        <v>1.8934527817556779E-2</v>
      </c>
      <c r="Q3256" s="178">
        <f>IFERROR(_xll.qlIndexFixing(ONIndex1Y,I3256,TRUE,_xll.ohTrigger(RecalcTrigger,Trigger1Y)),NA())</f>
        <v>1.9030812249791751E-2</v>
      </c>
    </row>
    <row r="3257" spans="2:17" x14ac:dyDescent="0.2">
      <c r="B3257" s="39" t="s">
        <v>42</v>
      </c>
      <c r="D3257" s="42">
        <f>_xll.qlCalendarAdvance(Calendar,$D3256,B3257,"f",FALSE)</f>
        <v>62247</v>
      </c>
      <c r="E3257" s="172">
        <f>_xll.qlInterestRateIndexValueDate(IndexON,D3257)</f>
        <v>62247</v>
      </c>
      <c r="F3257" s="188">
        <f>IFERROR(_xll.qlIndexFixing(IndexON,D3257,TRUE,_xll.ohTrigger(RecalcTrigger,TriggerON)),NA())</f>
        <v>1.8197255485807862E-2</v>
      </c>
      <c r="H3257" s="42">
        <f>_xll.qlCalendarAdvance(Calendar,$H3256,B3257,"f",FALSE)</f>
        <v>62247</v>
      </c>
      <c r="I3257" s="172">
        <f>_xll.qlInterestRateIndexValueDate(Index1M,$H3257)</f>
        <v>62247</v>
      </c>
      <c r="J3257" s="177">
        <f>IFERROR(_xll.qlIndexFixing(Index1M,$H3257,TRUE,_xll.ohTrigger(RecalcTrigger,Trigger1M)),NA())</f>
        <v>1.8686952615206996E-2</v>
      </c>
      <c r="K3257" s="44">
        <f>IFERROR(_xll.qlIndexFixing(Index3M,H3257,TRUE,_xll.ohTrigger(RecalcTrigger,Trigger3M)),NA())</f>
        <v>1.8887788523361957E-2</v>
      </c>
      <c r="L3257" s="44">
        <f>IFERROR(_xll.qlIndexFixing(Index6M,$H3257,TRUE,_xll.ohTrigger(RecalcTrigger,Trigger6M)),NA())</f>
        <v>1.9081500591814408E-2</v>
      </c>
      <c r="M3257" s="178">
        <f>IFERROR(_xll.qlIndexFixing(Index1Y,$H3257,TRUE,_xll.ohTrigger(RecalcTrigger,Trigger1Y)),NA())</f>
        <v>1.9321288636487743E-2</v>
      </c>
      <c r="N3257" s="177">
        <f>IFERROR(_xll.qlIndexFixing(ONIndex1M,I3257,TRUE,_xll.ohTrigger(RecalcTrigger,Trigger1M)),NA())</f>
        <v>1.8663515562342692E-2</v>
      </c>
      <c r="O3257" s="44">
        <f>IFERROR(_xll.qlIndexFixing(ONIndex3M,I3257,TRUE,_xll.ohTrigger(RecalcTrigger,Trigger3M)),NA())</f>
        <v>1.8817530215844425E-2</v>
      </c>
      <c r="P3257" s="44">
        <f>IFERROR(_xll.qlIndexFixing(ONIndex6M,I3257,TRUE,_xll.ohTrigger(RecalcTrigger,Trigger6M)),NA())</f>
        <v>1.8938711000592301E-2</v>
      </c>
      <c r="Q3257" s="178">
        <f>IFERROR(_xll.qlIndexFixing(ONIndex1Y,I3257,TRUE,_xll.ohTrigger(RecalcTrigger,Trigger1Y)),NA())</f>
        <v>1.9035023915975335E-2</v>
      </c>
    </row>
    <row r="3258" spans="2:17" x14ac:dyDescent="0.2">
      <c r="B3258" s="39" t="s">
        <v>42</v>
      </c>
      <c r="D3258" s="42">
        <f>_xll.qlCalendarAdvance(Calendar,$D3257,B3258,"f",FALSE)</f>
        <v>62254</v>
      </c>
      <c r="E3258" s="172">
        <f>_xll.qlInterestRateIndexValueDate(IndexON,D3258)</f>
        <v>62254</v>
      </c>
      <c r="F3258" s="188">
        <f>IFERROR(_xll.qlIndexFixing(IndexON,D3258,TRUE,_xll.ohTrigger(RecalcTrigger,TriggerON)),NA())</f>
        <v>1.8201447897016054E-2</v>
      </c>
      <c r="H3258" s="42">
        <f>_xll.qlCalendarAdvance(Calendar,$H3257,B3258,"f",FALSE)</f>
        <v>62254</v>
      </c>
      <c r="I3258" s="172">
        <f>_xll.qlInterestRateIndexValueDate(Index1M,$H3258)</f>
        <v>62254</v>
      </c>
      <c r="J3258" s="177">
        <f>IFERROR(_xll.qlIndexFixing(Index1M,$H3258,TRUE,_xll.ohTrigger(RecalcTrigger,Trigger1M)),NA())</f>
        <v>1.869156408934225E-2</v>
      </c>
      <c r="K3258" s="44">
        <f>IFERROR(_xll.qlIndexFixing(Index3M,H3258,TRUE,_xll.ohTrigger(RecalcTrigger,Trigger3M)),NA())</f>
        <v>1.8891757330392101E-2</v>
      </c>
      <c r="L3258" s="44">
        <f>IFERROR(_xll.qlIndexFixing(Index6M,$H3258,TRUE,_xll.ohTrigger(RecalcTrigger,Trigger6M)),NA())</f>
        <v>1.9085511238823582E-2</v>
      </c>
      <c r="M3258" s="178">
        <f>IFERROR(_xll.qlIndexFixing(Index1Y,$H3258,TRUE,_xll.ohTrigger(RecalcTrigger,Trigger1Y)),NA())</f>
        <v>1.9325165174474357E-2</v>
      </c>
      <c r="N3258" s="177">
        <f>IFERROR(_xll.qlIndexFixing(ONIndex1M,I3258,TRUE,_xll.ohTrigger(RecalcTrigger,Trigger1M)),NA())</f>
        <v>1.8668154838348272E-2</v>
      </c>
      <c r="O3258" s="44">
        <f>IFERROR(_xll.qlIndexFixing(ONIndex3M,I3258,TRUE,_xll.ohTrigger(RecalcTrigger,Trigger3M)),NA())</f>
        <v>1.8821575191062534E-2</v>
      </c>
      <c r="P3258" s="44">
        <f>IFERROR(_xll.qlIndexFixing(ONIndex6M,I3258,TRUE,_xll.ohTrigger(RecalcTrigger,Trigger6M)),NA())</f>
        <v>1.8942879159187243E-2</v>
      </c>
      <c r="Q3258" s="178">
        <f>IFERROR(_xll.qlIndexFixing(ONIndex1Y,I3258,TRUE,_xll.ohTrigger(RecalcTrigger,Trigger1Y)),NA())</f>
        <v>1.9039220455518979E-2</v>
      </c>
    </row>
    <row r="3259" spans="2:17" x14ac:dyDescent="0.2">
      <c r="B3259" s="39" t="s">
        <v>42</v>
      </c>
      <c r="D3259" s="42">
        <f>_xll.qlCalendarAdvance(Calendar,$D3258,B3259,"f",FALSE)</f>
        <v>62261</v>
      </c>
      <c r="E3259" s="172">
        <f>_xll.qlInterestRateIndexValueDate(IndexON,D3259)</f>
        <v>62261</v>
      </c>
      <c r="F3259" s="188">
        <f>IFERROR(_xll.qlIndexFixing(IndexON,D3259,TRUE,_xll.ohTrigger(RecalcTrigger,TriggerON)),NA())</f>
        <v>1.8205625196739961E-2</v>
      </c>
      <c r="H3259" s="42">
        <f>_xll.qlCalendarAdvance(Calendar,$H3258,B3259,"f",FALSE)</f>
        <v>62261</v>
      </c>
      <c r="I3259" s="172">
        <f>_xll.qlInterestRateIndexValueDate(Index1M,$H3259)</f>
        <v>62261</v>
      </c>
      <c r="J3259" s="177">
        <f>IFERROR(_xll.qlIndexFixing(Index1M,$H3259,TRUE,_xll.ohTrigger(RecalcTrigger,Trigger1M)),NA())</f>
        <v>1.8696158817967823E-2</v>
      </c>
      <c r="K3259" s="44">
        <f>IFERROR(_xll.qlIndexFixing(Index3M,H3259,TRUE,_xll.ohTrigger(RecalcTrigger,Trigger3M)),NA())</f>
        <v>1.8895711492445639E-2</v>
      </c>
      <c r="L3259" s="44">
        <f>IFERROR(_xll.qlIndexFixing(Index6M,$H3259,TRUE,_xll.ohTrigger(RecalcTrigger,Trigger6M)),NA())</f>
        <v>1.908950672655331E-2</v>
      </c>
      <c r="M3259" s="178">
        <f>IFERROR(_xll.qlIndexFixing(Index1Y,$H3259,TRUE,_xll.ohTrigger(RecalcTrigger,Trigger1Y)),NA())</f>
        <v>1.9329026309067299E-2</v>
      </c>
      <c r="N3259" s="177">
        <f>IFERROR(_xll.qlIndexFixing(ONIndex1M,I3259,TRUE,_xll.ohTrigger(RecalcTrigger,Trigger1M)),NA())</f>
        <v>1.8672777392074735E-2</v>
      </c>
      <c r="O3259" s="44">
        <f>IFERROR(_xll.qlIndexFixing(ONIndex3M,I3259,TRUE,_xll.ohTrigger(RecalcTrigger,Trigger3M)),NA())</f>
        <v>1.8825605586135774E-2</v>
      </c>
      <c r="P3259" s="44">
        <f>IFERROR(_xll.qlIndexFixing(ONIndex6M,I3259,TRUE,_xll.ohTrigger(RecalcTrigger,Trigger6M)),NA())</f>
        <v>1.8947032293746835E-2</v>
      </c>
      <c r="Q3259" s="178">
        <f>IFERROR(_xll.qlIndexFixing(ONIndex1Y,I3259,TRUE,_xll.ohTrigger(RecalcTrigger,Trigger1Y)),NA())</f>
        <v>1.9043401868665821E-2</v>
      </c>
    </row>
    <row r="3260" spans="2:17" x14ac:dyDescent="0.2">
      <c r="B3260" s="39" t="s">
        <v>42</v>
      </c>
      <c r="D3260" s="42">
        <f>_xll.qlCalendarAdvance(Calendar,$D3259,B3260,"f",FALSE)</f>
        <v>62268</v>
      </c>
      <c r="E3260" s="172">
        <f>_xll.qlInterestRateIndexValueDate(IndexON,D3260)</f>
        <v>62268</v>
      </c>
      <c r="F3260" s="188">
        <f>IFERROR(_xll.qlIndexFixing(IndexON,D3260,TRUE,_xll.ohTrigger(RecalcTrigger,TriggerON)),NA())</f>
        <v>1.8209787384817488E-2</v>
      </c>
      <c r="H3260" s="42">
        <f>_xll.qlCalendarAdvance(Calendar,$H3259,B3260,"f",FALSE)</f>
        <v>62268</v>
      </c>
      <c r="I3260" s="172">
        <f>_xll.qlInterestRateIndexValueDate(Index1M,$H3260)</f>
        <v>62268</v>
      </c>
      <c r="J3260" s="177">
        <f>IFERROR(_xll.qlIndexFixing(Index1M,$H3260,TRUE,_xll.ohTrigger(RecalcTrigger,Trigger1M)),NA())</f>
        <v>1.8700736801062101E-2</v>
      </c>
      <c r="K3260" s="44">
        <f>IFERROR(_xll.qlIndexFixing(Index3M,H3260,TRUE,_xll.ohTrigger(RecalcTrigger,Trigger3M)),NA())</f>
        <v>1.8899651009481162E-2</v>
      </c>
      <c r="L3260" s="44">
        <f>IFERROR(_xll.qlIndexFixing(Index6M,$H3260,TRUE,_xll.ohTrigger(RecalcTrigger,Trigger6M)),NA())</f>
        <v>1.9093487054914128E-2</v>
      </c>
      <c r="M3260" s="178">
        <f>IFERROR(_xll.qlIndexFixing(Index1Y,$H3260,TRUE,_xll.ohTrigger(RecalcTrigger,Trigger1Y)),NA())</f>
        <v>1.9332872040090932E-2</v>
      </c>
      <c r="N3260" s="177">
        <f>IFERROR(_xll.qlIndexFixing(ONIndex1M,I3260,TRUE,_xll.ohTrigger(RecalcTrigger,Trigger1M)),NA())</f>
        <v>1.8677383223441035E-2</v>
      </c>
      <c r="O3260" s="44">
        <f>IFERROR(_xll.qlIndexFixing(ONIndex3M,I3260,TRUE,_xll.ohTrigger(RecalcTrigger,Trigger3M)),NA())</f>
        <v>1.8829621401064145E-2</v>
      </c>
      <c r="P3260" s="44">
        <f>IFERROR(_xll.qlIndexFixing(ONIndex6M,I3260,TRUE,_xll.ohTrigger(RecalcTrigger,Trigger6M)),NA())</f>
        <v>1.8951170404108986E-2</v>
      </c>
      <c r="Q3260" s="178">
        <f>IFERROR(_xll.qlIndexFixing(ONIndex1Y,I3260,TRUE,_xll.ohTrigger(RecalcTrigger,Trigger1Y)),NA())</f>
        <v>1.9047568155334815E-2</v>
      </c>
    </row>
    <row r="3261" spans="2:17" x14ac:dyDescent="0.2">
      <c r="B3261" s="39" t="s">
        <v>42</v>
      </c>
      <c r="D3261" s="42">
        <f>_xll.qlCalendarAdvance(Calendar,$D3260,B3261,"f",FALSE)</f>
        <v>62275</v>
      </c>
      <c r="E3261" s="172">
        <f>_xll.qlInterestRateIndexValueDate(IndexON,D3261)</f>
        <v>62275</v>
      </c>
      <c r="F3261" s="188">
        <f>IFERROR(_xll.qlIndexFixing(IndexON,D3261,TRUE,_xll.ohTrigger(RecalcTrigger,TriggerON)),NA())</f>
        <v>1.8213934461167591E-2</v>
      </c>
      <c r="H3261" s="42">
        <f>_xll.qlCalendarAdvance(Calendar,$H3260,B3261,"f",FALSE)</f>
        <v>62275</v>
      </c>
      <c r="I3261" s="172">
        <f>_xll.qlInterestRateIndexValueDate(Index1M,$H3261)</f>
        <v>62275</v>
      </c>
      <c r="J3261" s="177">
        <f>IFERROR(_xll.qlIndexFixing(Index1M,$H3261,TRUE,_xll.ohTrigger(RecalcTrigger,Trigger1M)),NA())</f>
        <v>1.8706101410036695E-2</v>
      </c>
      <c r="K3261" s="44">
        <f>IFERROR(_xll.qlIndexFixing(Index3M,H3261,TRUE,_xll.ohTrigger(RecalcTrigger,Trigger3M)),NA())</f>
        <v>1.8903575881452868E-2</v>
      </c>
      <c r="L3261" s="44">
        <f>IFERROR(_xll.qlIndexFixing(Index6M,$H3261,TRUE,_xll.ohTrigger(RecalcTrigger,Trigger6M)),NA())</f>
        <v>1.9099004077897611E-2</v>
      </c>
      <c r="M3261" s="178">
        <f>IFERROR(_xll.qlIndexFixing(Index1Y,$H3261,TRUE,_xll.ohTrigger(RecalcTrigger,Trigger1Y)),NA())</f>
        <v>1.9336702367371172E-2</v>
      </c>
      <c r="N3261" s="177">
        <f>IFERROR(_xll.qlIndexFixing(ONIndex1M,I3261,TRUE,_xll.ohTrigger(RecalcTrigger,Trigger1M)),NA())</f>
        <v>1.8681972332366126E-2</v>
      </c>
      <c r="O3261" s="44">
        <f>IFERROR(_xll.qlIndexFixing(ONIndex3M,I3261,TRUE,_xll.ohTrigger(RecalcTrigger,Trigger3M)),NA())</f>
        <v>1.8833622635847647E-2</v>
      </c>
      <c r="P3261" s="44">
        <f>IFERROR(_xll.qlIndexFixing(ONIndex6M,I3261,TRUE,_xll.ohTrigger(RecalcTrigger,Trigger6M)),NA())</f>
        <v>1.8955293490192648E-2</v>
      </c>
      <c r="Q3261" s="178">
        <f>IFERROR(_xll.qlIndexFixing(ONIndex1Y,I3261,TRUE,_xll.ohTrigger(RecalcTrigger,Trigger1Y)),NA())</f>
        <v>1.9051719315525961E-2</v>
      </c>
    </row>
    <row r="3262" spans="2:17" x14ac:dyDescent="0.2">
      <c r="B3262" s="39" t="s">
        <v>42</v>
      </c>
      <c r="D3262" s="42">
        <f>_xll.qlCalendarAdvance(Calendar,$D3261,B3262,"f",FALSE)</f>
        <v>62282</v>
      </c>
      <c r="E3262" s="172">
        <f>_xll.qlInterestRateIndexValueDate(IndexON,D3262)</f>
        <v>62282</v>
      </c>
      <c r="F3262" s="188">
        <f>IFERROR(_xll.qlIndexFixing(IndexON,D3262,TRUE,_xll.ohTrigger(RecalcTrigger,TriggerON)),NA())</f>
        <v>1.8218066425871315E-2</v>
      </c>
      <c r="H3262" s="42">
        <f>_xll.qlCalendarAdvance(Calendar,$H3261,B3262,"f",FALSE)</f>
        <v>62282</v>
      </c>
      <c r="I3262" s="172">
        <f>_xll.qlInterestRateIndexValueDate(Index1M,$H3262)</f>
        <v>62282</v>
      </c>
      <c r="J3262" s="177">
        <f>IFERROR(_xll.qlIndexFixing(Index1M,$H3262,TRUE,_xll.ohTrigger(RecalcTrigger,Trigger1M)),NA())</f>
        <v>1.8710644938593597E-2</v>
      </c>
      <c r="K3262" s="44">
        <f>IFERROR(_xll.qlIndexFixing(Index3M,H3262,TRUE,_xll.ohTrigger(RecalcTrigger,Trigger3M)),NA())</f>
        <v>1.8907486108317582E-2</v>
      </c>
      <c r="L3262" s="44">
        <f>IFERROR(_xll.qlIndexFixing(Index6M,$H3262,TRUE,_xll.ohTrigger(RecalcTrigger,Trigger6M)),NA())</f>
        <v>1.9102177311481203E-2</v>
      </c>
      <c r="M3262" s="178">
        <f>IFERROR(_xll.qlIndexFixing(Index1Y,$H3262,TRUE,_xll.ohTrigger(RecalcTrigger,Trigger1Y)),NA())</f>
        <v>1.9340517290734383E-2</v>
      </c>
      <c r="N3262" s="177">
        <f>IFERROR(_xll.qlIndexFixing(ONIndex1M,I3262,TRUE,_xll.ohTrigger(RecalcTrigger,Trigger1M)),NA())</f>
        <v>1.8686544719012099E-2</v>
      </c>
      <c r="O3262" s="44">
        <f>IFERROR(_xll.qlIndexFixing(ONIndex3M,I3262,TRUE,_xll.ohTrigger(RecalcTrigger,Trigger3M)),NA())</f>
        <v>1.883760929024314E-2</v>
      </c>
      <c r="P3262" s="44">
        <f>IFERROR(_xll.qlIndexFixing(ONIndex6M,I3262,TRUE,_xll.ohTrigger(RecalcTrigger,Trigger6M)),NA())</f>
        <v>1.8959401552078869E-2</v>
      </c>
      <c r="Q3262" s="178">
        <f>IFERROR(_xll.qlIndexFixing(ONIndex1Y,I3262,TRUE,_xll.ohTrigger(RecalcTrigger,Trigger1Y)),NA())</f>
        <v>1.9055855349158213E-2</v>
      </c>
    </row>
    <row r="3263" spans="2:17" x14ac:dyDescent="0.2">
      <c r="B3263" s="39" t="s">
        <v>42</v>
      </c>
      <c r="D3263" s="42">
        <f>_xll.qlCalendarAdvance(Calendar,$D3262,B3263,"f",FALSE)</f>
        <v>62289</v>
      </c>
      <c r="E3263" s="172">
        <f>_xll.qlInterestRateIndexValueDate(IndexON,D3263)</f>
        <v>62289</v>
      </c>
      <c r="F3263" s="188">
        <f>IFERROR(_xll.qlIndexFixing(IndexON,D3263,TRUE,_xll.ohTrigger(RecalcTrigger,TriggerON)),NA())</f>
        <v>1.8222183279090753E-2</v>
      </c>
      <c r="H3263" s="42">
        <f>_xll.qlCalendarAdvance(Calendar,$H3262,B3263,"f",FALSE)</f>
        <v>62289</v>
      </c>
      <c r="I3263" s="172">
        <f>_xll.qlInterestRateIndexValueDate(Index1M,$H3263)</f>
        <v>62289</v>
      </c>
      <c r="J3263" s="177">
        <f>IFERROR(_xll.qlIndexFixing(Index1M,$H3263,TRUE,_xll.ohTrigger(RecalcTrigger,Trigger1M)),NA())</f>
        <v>1.8715171720758806E-2</v>
      </c>
      <c r="K3263" s="44">
        <f>IFERROR(_xll.qlIndexFixing(Index3M,H3263,TRUE,_xll.ohTrigger(RecalcTrigger,Trigger3M)),NA())</f>
        <v>1.8911381690033906E-2</v>
      </c>
      <c r="L3263" s="44">
        <f>IFERROR(_xll.qlIndexFixing(Index6M,$H3263,TRUE,_xll.ohTrigger(RecalcTrigger,Trigger6M)),NA())</f>
        <v>1.9106111283264126E-2</v>
      </c>
      <c r="M3263" s="178">
        <f>IFERROR(_xll.qlIndexFixing(Index1Y,$H3263,TRUE,_xll.ohTrigger(RecalcTrigger,Trigger1Y)),NA())</f>
        <v>1.9344316810006479E-2</v>
      </c>
      <c r="N3263" s="177">
        <f>IFERROR(_xll.qlIndexFixing(ONIndex1M,I3263,TRUE,_xll.ohTrigger(RecalcTrigger,Trigger1M)),NA())</f>
        <v>1.8691100383297909E-2</v>
      </c>
      <c r="O3263" s="44">
        <f>IFERROR(_xll.qlIndexFixing(ONIndex3M,I3263,TRUE,_xll.ohTrigger(RecalcTrigger,Trigger3M)),NA())</f>
        <v>1.8841581364574811E-2</v>
      </c>
      <c r="P3263" s="44">
        <f>IFERROR(_xll.qlIndexFixing(ONIndex6M,I3263,TRUE,_xll.ohTrigger(RecalcTrigger,Trigger6M)),NA())</f>
        <v>1.8963494589929741E-2</v>
      </c>
      <c r="Q3263" s="178">
        <f>IFERROR(_xll.qlIndexFixing(ONIndex1Y,I3263,TRUE,_xll.ohTrigger(RecalcTrigger,Trigger1Y)),NA())</f>
        <v>1.905997625623157E-2</v>
      </c>
    </row>
    <row r="3264" spans="2:17" x14ac:dyDescent="0.2">
      <c r="B3264" s="39" t="s">
        <v>42</v>
      </c>
      <c r="D3264" s="42">
        <f>_xll.qlCalendarAdvance(Calendar,$D3263,B3264,"f",FALSE)</f>
        <v>62296</v>
      </c>
      <c r="E3264" s="172">
        <f>_xll.qlInterestRateIndexValueDate(IndexON,D3264)</f>
        <v>62296</v>
      </c>
      <c r="F3264" s="188">
        <f>IFERROR(_xll.qlIndexFixing(IndexON,D3264,TRUE,_xll.ohTrigger(RecalcTrigger,TriggerON)),NA())</f>
        <v>1.8226285020582766E-2</v>
      </c>
      <c r="H3264" s="42">
        <f>_xll.qlCalendarAdvance(Calendar,$H3263,B3264,"f",FALSE)</f>
        <v>62296</v>
      </c>
      <c r="I3264" s="172">
        <f>_xll.qlInterestRateIndexValueDate(Index1M,$H3264)</f>
        <v>62296</v>
      </c>
      <c r="J3264" s="177">
        <f>IFERROR(_xll.qlIndexFixing(Index1M,$H3264,TRUE,_xll.ohTrigger(RecalcTrigger,Trigger1M)),NA())</f>
        <v>1.8719681756516632E-2</v>
      </c>
      <c r="K3264" s="44">
        <f>IFERROR(_xll.qlIndexFixing(Index3M,H3264,TRUE,_xll.ohTrigger(RecalcTrigger,Trigger3M)),NA())</f>
        <v>1.8915262626558675E-2</v>
      </c>
      <c r="L3264" s="44">
        <f>IFERROR(_xll.qlIndexFixing(Index6M,$H3264,TRUE,_xll.ohTrigger(RecalcTrigger,Trigger6M)),NA())</f>
        <v>1.9110030094564558E-2</v>
      </c>
      <c r="M3264" s="178">
        <f>IFERROR(_xll.qlIndexFixing(Index1Y,$H3264,TRUE,_xll.ohTrigger(RecalcTrigger,Trigger1Y)),NA())</f>
        <v>1.9348100925016265E-2</v>
      </c>
      <c r="N3264" s="177">
        <f>IFERROR(_xll.qlIndexFixing(ONIndex1M,I3264,TRUE,_xll.ohTrigger(RecalcTrigger,Trigger1M)),NA())</f>
        <v>1.8695639325223556E-2</v>
      </c>
      <c r="O3264" s="44">
        <f>IFERROR(_xll.qlIndexFixing(ONIndex3M,I3264,TRUE,_xll.ohTrigger(RecalcTrigger,Trigger3M)),NA())</f>
        <v>1.8845538858680566E-2</v>
      </c>
      <c r="P3264" s="44">
        <f>IFERROR(_xll.qlIndexFixing(ONIndex6M,I3264,TRUE,_xll.ohTrigger(RecalcTrigger,Trigger6M)),NA())</f>
        <v>1.8967572603258986E-2</v>
      </c>
      <c r="Q3264" s="178">
        <f>IFERROR(_xll.qlIndexFixing(ONIndex1Y,I3264,TRUE,_xll.ohTrigger(RecalcTrigger,Trigger1Y)),NA())</f>
        <v>1.9064082036827079E-2</v>
      </c>
    </row>
    <row r="3265" spans="2:17" x14ac:dyDescent="0.2">
      <c r="B3265" s="39" t="s">
        <v>42</v>
      </c>
      <c r="D3265" s="42">
        <f>_xll.qlCalendarAdvance(Calendar,$D3264,B3265,"f",FALSE)</f>
        <v>62303</v>
      </c>
      <c r="E3265" s="172">
        <f>_xll.qlInterestRateIndexValueDate(IndexON,D3265)</f>
        <v>62303</v>
      </c>
      <c r="F3265" s="188">
        <f>IFERROR(_xll.qlIndexFixing(IndexON,D3265,TRUE,_xll.ohTrigger(RecalcTrigger,TriggerON)),NA())</f>
        <v>1.8230371650347355E-2</v>
      </c>
      <c r="H3265" s="42">
        <f>_xll.qlCalendarAdvance(Calendar,$H3264,B3265,"f",FALSE)</f>
        <v>62303</v>
      </c>
      <c r="I3265" s="172">
        <f>_xll.qlInterestRateIndexValueDate(Index1M,$H3265)</f>
        <v>62303</v>
      </c>
      <c r="J3265" s="177">
        <f>IFERROR(_xll.qlIndexFixing(Index1M,$H3265,TRUE,_xll.ohTrigger(RecalcTrigger,Trigger1M)),NA())</f>
        <v>1.8724175045843554E-2</v>
      </c>
      <c r="K3265" s="44">
        <f>IFERROR(_xll.qlIndexFixing(Index3M,H3265,TRUE,_xll.ohTrigger(RecalcTrigger,Trigger3M)),NA())</f>
        <v>1.891912891784784E-2</v>
      </c>
      <c r="L3265" s="44">
        <f>IFERROR(_xll.qlIndexFixing(Index6M,$H3265,TRUE,_xll.ohTrigger(RecalcTrigger,Trigger6M)),NA())</f>
        <v>1.9113933745293969E-2</v>
      </c>
      <c r="M3265" s="178">
        <f>IFERROR(_xll.qlIndexFixing(Index1Y,$H3265,TRUE,_xll.ohTrigger(RecalcTrigger,Trigger1Y)),NA())</f>
        <v>1.93518696355921E-2</v>
      </c>
      <c r="N3265" s="177">
        <f>IFERROR(_xll.qlIndexFixing(ONIndex1M,I3265,TRUE,_xll.ohTrigger(RecalcTrigger,Trigger1M)),NA())</f>
        <v>1.870016154478904E-2</v>
      </c>
      <c r="O3265" s="44">
        <f>IFERROR(_xll.qlIndexFixing(ONIndex3M,I3265,TRUE,_xll.ohTrigger(RecalcTrigger,Trigger3M)),NA())</f>
        <v>1.8849481772641452E-2</v>
      </c>
      <c r="P3265" s="44">
        <f>IFERROR(_xll.qlIndexFixing(ONIndex6M,I3265,TRUE,_xll.ohTrigger(RecalcTrigger,Trigger6M)),NA())</f>
        <v>1.8971635592633929E-2</v>
      </c>
      <c r="Q3265" s="178">
        <f>IFERROR(_xll.qlIndexFixing(ONIndex1Y,I3265,TRUE,_xll.ohTrigger(RecalcTrigger,Trigger1Y)),NA())</f>
        <v>1.9068172691025786E-2</v>
      </c>
    </row>
    <row r="3266" spans="2:17" x14ac:dyDescent="0.2">
      <c r="B3266" s="39" t="s">
        <v>42</v>
      </c>
      <c r="D3266" s="42">
        <f>_xll.qlCalendarAdvance(Calendar,$D3265,B3266,"f",FALSE)</f>
        <v>62310</v>
      </c>
      <c r="E3266" s="172">
        <f>_xll.qlInterestRateIndexValueDate(IndexON,D3266)</f>
        <v>62310</v>
      </c>
      <c r="F3266" s="188">
        <f>IFERROR(_xll.qlIndexFixing(IndexON,D3266,TRUE,_xll.ohTrigger(RecalcTrigger,TriggerON)),NA())</f>
        <v>1.8234443168627656E-2</v>
      </c>
      <c r="H3266" s="42">
        <f>_xll.qlCalendarAdvance(Calendar,$H3265,B3266,"f",FALSE)</f>
        <v>62310</v>
      </c>
      <c r="I3266" s="172">
        <f>_xll.qlInterestRateIndexValueDate(Index1M,$H3266)</f>
        <v>62310</v>
      </c>
      <c r="J3266" s="177">
        <f>IFERROR(_xll.qlIndexFixing(Index1M,$H3266,TRUE,_xll.ohTrigger(RecalcTrigger,Trigger1M)),NA())</f>
        <v>1.8728651588726494E-2</v>
      </c>
      <c r="K3266" s="44">
        <f>IFERROR(_xll.qlIndexFixing(Index3M,H3266,TRUE,_xll.ohTrigger(RecalcTrigger,Trigger3M)),NA())</f>
        <v>1.8922980563858233E-2</v>
      </c>
      <c r="L3266" s="44">
        <f>IFERROR(_xll.qlIndexFixing(Index6M,$H3266,TRUE,_xll.ohTrigger(RecalcTrigger,Trigger6M)),NA())</f>
        <v>1.9117822235364262E-2</v>
      </c>
      <c r="M3266" s="178">
        <f>IFERROR(_xll.qlIndexFixing(Index1Y,$H3266,TRUE,_xll.ohTrigger(RecalcTrigger,Trigger1Y)),NA())</f>
        <v>1.9355622941562123E-2</v>
      </c>
      <c r="N3266" s="177">
        <f>IFERROR(_xll.qlIndexFixing(ONIndex1M,I3266,TRUE,_xll.ohTrigger(RecalcTrigger,Trigger1M)),NA())</f>
        <v>1.8704667041832268E-2</v>
      </c>
      <c r="O3266" s="44">
        <f>IFERROR(_xll.qlIndexFixing(ONIndex3M,I3266,TRUE,_xll.ohTrigger(RecalcTrigger,Trigger3M)),NA())</f>
        <v>1.885341010621433E-2</v>
      </c>
      <c r="P3266" s="44">
        <f>IFERROR(_xll.qlIndexFixing(ONIndex6M,I3266,TRUE,_xll.ohTrigger(RecalcTrigger,Trigger6M)),NA())</f>
        <v>1.8975683557487244E-2</v>
      </c>
      <c r="Q3266" s="178">
        <f>IFERROR(_xll.qlIndexFixing(ONIndex1Y,I3266,TRUE,_xll.ohTrigger(RecalcTrigger,Trigger1Y)),NA())</f>
        <v>1.9072248218422461E-2</v>
      </c>
    </row>
    <row r="3267" spans="2:17" x14ac:dyDescent="0.2">
      <c r="B3267" s="39" t="s">
        <v>42</v>
      </c>
      <c r="D3267" s="42">
        <f>_xll.qlCalendarAdvance(Calendar,$D3266,B3267,"f",FALSE)</f>
        <v>62317</v>
      </c>
      <c r="E3267" s="172">
        <f>_xll.qlInterestRateIndexValueDate(IndexON,D3267)</f>
        <v>62317</v>
      </c>
      <c r="F3267" s="188">
        <f>IFERROR(_xll.qlIndexFixing(IndexON,D3267,TRUE,_xll.ohTrigger(RecalcTrigger,TriggerON)),NA())</f>
        <v>1.823849957526158E-2</v>
      </c>
      <c r="H3267" s="42">
        <f>_xll.qlCalendarAdvance(Calendar,$H3266,B3267,"f",FALSE)</f>
        <v>62317</v>
      </c>
      <c r="I3267" s="172">
        <f>_xll.qlInterestRateIndexValueDate(Index1M,$H3267)</f>
        <v>62317</v>
      </c>
      <c r="J3267" s="177">
        <f>IFERROR(_xll.qlIndexFixing(Index1M,$H3267,TRUE,_xll.ohTrigger(RecalcTrigger,Trigger1M)),NA())</f>
        <v>1.873311138513931E-2</v>
      </c>
      <c r="K3267" s="44">
        <f>IFERROR(_xll.qlIndexFixing(Index3M,H3267,TRUE,_xll.ohTrigger(RecalcTrigger,Trigger3M)),NA())</f>
        <v>1.8926817564550214E-2</v>
      </c>
      <c r="L3267" s="44">
        <f>IFERROR(_xll.qlIndexFixing(Index6M,$H3267,TRUE,_xll.ohTrigger(RecalcTrigger,Trigger6M)),NA())</f>
        <v>1.9121695564686462E-2</v>
      </c>
      <c r="M3267" s="178">
        <f>IFERROR(_xll.qlIndexFixing(Index1Y,$H3267,TRUE,_xll.ohTrigger(RecalcTrigger,Trigger1Y)),NA())</f>
        <v>1.9359360842756246E-2</v>
      </c>
      <c r="N3267" s="177">
        <f>IFERROR(_xll.qlIndexFixing(ONIndex1M,I3267,TRUE,_xll.ohTrigger(RecalcTrigger,Trigger1M)),NA())</f>
        <v>1.8709155816677425E-2</v>
      </c>
      <c r="O3267" s="44">
        <f>IFERROR(_xll.qlIndexFixing(ONIndex3M,I3267,TRUE,_xll.ohTrigger(RecalcTrigger,Trigger3M)),NA())</f>
        <v>1.8857323859885478E-2</v>
      </c>
      <c r="P3267" s="44">
        <f>IFERROR(_xll.qlIndexFixing(ONIndex6M,I3267,TRUE,_xll.ohTrigger(RecalcTrigger,Trigger6M)),NA())</f>
        <v>1.8979716498467303E-2</v>
      </c>
      <c r="Q3267" s="178">
        <f>IFERROR(_xll.qlIndexFixing(ONIndex1Y,I3267,TRUE,_xll.ohTrigger(RecalcTrigger,Trigger1Y)),NA())</f>
        <v>1.9076308619584426E-2</v>
      </c>
    </row>
    <row r="3268" spans="2:17" x14ac:dyDescent="0.2">
      <c r="B3268" s="39" t="s">
        <v>42</v>
      </c>
      <c r="D3268" s="42">
        <f>_xll.qlCalendarAdvance(Calendar,$D3267,B3268,"f",FALSE)</f>
        <v>62324</v>
      </c>
      <c r="E3268" s="172">
        <f>_xll.qlInterestRateIndexValueDate(IndexON,D3268)</f>
        <v>62324</v>
      </c>
      <c r="F3268" s="188">
        <f>IFERROR(_xll.qlIndexFixing(IndexON,D3268,TRUE,_xll.ohTrigger(RecalcTrigger,TriggerON)),NA())</f>
        <v>1.8242540870168078E-2</v>
      </c>
      <c r="H3268" s="42">
        <f>_xll.qlCalendarAdvance(Calendar,$H3267,B3268,"f",FALSE)</f>
        <v>62324</v>
      </c>
      <c r="I3268" s="172">
        <f>_xll.qlInterestRateIndexValueDate(Index1M,$H3268)</f>
        <v>62324</v>
      </c>
      <c r="J3268" s="177">
        <f>IFERROR(_xll.qlIndexFixing(Index1M,$H3268,TRUE,_xll.ohTrigger(RecalcTrigger,Trigger1M)),NA())</f>
        <v>1.8737554435071541E-2</v>
      </c>
      <c r="K3268" s="44">
        <f>IFERROR(_xll.qlIndexFixing(Index3M,H3268,TRUE,_xll.ohTrigger(RecalcTrigger,Trigger3M)),NA())</f>
        <v>1.8930639919878856E-2</v>
      </c>
      <c r="L3268" s="44">
        <f>IFERROR(_xll.qlIndexFixing(Index6M,$H3268,TRUE,_xll.ohTrigger(RecalcTrigger,Trigger6M)),NA())</f>
        <v>1.9125553733173359E-2</v>
      </c>
      <c r="M3268" s="178">
        <f>IFERROR(_xll.qlIndexFixing(Index1Y,$H3268,TRUE,_xll.ohTrigger(RecalcTrigger,Trigger1Y)),NA())</f>
        <v>1.9363083339005716E-2</v>
      </c>
      <c r="N3268" s="177">
        <f>IFERROR(_xll.qlIndexFixing(ONIndex1M,I3268,TRUE,_xll.ohTrigger(RecalcTrigger,Trigger1M)),NA())</f>
        <v>1.8713627869243465E-2</v>
      </c>
      <c r="O3268" s="44">
        <f>IFERROR(_xll.qlIndexFixing(ONIndex3M,I3268,TRUE,_xll.ohTrigger(RecalcTrigger,Trigger3M)),NA())</f>
        <v>1.8861223033249663E-2</v>
      </c>
      <c r="P3268" s="44">
        <f>IFERROR(_xll.qlIndexFixing(ONIndex6M,I3268,TRUE,_xll.ohTrigger(RecalcTrigger,Trigger6M)),NA())</f>
        <v>1.8983734415087827E-2</v>
      </c>
      <c r="Q3268" s="178">
        <f>IFERROR(_xll.qlIndexFixing(ONIndex1Y,I3268,TRUE,_xll.ohTrigger(RecalcTrigger,Trigger1Y)),NA())</f>
        <v>1.9080353894187496E-2</v>
      </c>
    </row>
    <row r="3269" spans="2:17" x14ac:dyDescent="0.2">
      <c r="B3269" s="39" t="s">
        <v>42</v>
      </c>
      <c r="D3269" s="42">
        <f>_xll.qlCalendarAdvance(Calendar,$D3268,B3269,"f",FALSE)</f>
        <v>62331</v>
      </c>
      <c r="E3269" s="172">
        <f>_xll.qlInterestRateIndexValueDate(IndexON,D3269)</f>
        <v>62331</v>
      </c>
      <c r="F3269" s="188">
        <f>IFERROR(_xll.qlIndexFixing(IndexON,D3269,TRUE,_xll.ohTrigger(RecalcTrigger,TriggerON)),NA())</f>
        <v>1.8246567053428198E-2</v>
      </c>
      <c r="H3269" s="42">
        <f>_xll.qlCalendarAdvance(Calendar,$H3268,B3269,"f",FALSE)</f>
        <v>62331</v>
      </c>
      <c r="I3269" s="172">
        <f>_xll.qlInterestRateIndexValueDate(Index1M,$H3269)</f>
        <v>62331</v>
      </c>
      <c r="J3269" s="177">
        <f>IFERROR(_xll.qlIndexFixing(Index1M,$H3269,TRUE,_xll.ohTrigger(RecalcTrigger,Trigger1M)),NA())</f>
        <v>1.8741980738494434E-2</v>
      </c>
      <c r="K3269" s="44">
        <f>IFERROR(_xll.qlIndexFixing(Index3M,H3269,TRUE,_xll.ohTrigger(RecalcTrigger,Trigger3M)),NA())</f>
        <v>1.8934447629803636E-2</v>
      </c>
      <c r="L3269" s="44">
        <f>IFERROR(_xll.qlIndexFixing(Index6M,$H3269,TRUE,_xll.ohTrigger(RecalcTrigger,Trigger6M)),NA())</f>
        <v>1.9129396740735976E-2</v>
      </c>
      <c r="M3269" s="178">
        <f>IFERROR(_xll.qlIndexFixing(Index1Y,$H3269,TRUE,_xll.ohTrigger(RecalcTrigger,Trigger1Y)),NA())</f>
        <v>1.9366790430140668E-2</v>
      </c>
      <c r="N3269" s="177">
        <f>IFERROR(_xll.qlIndexFixing(ONIndex1M,I3269,TRUE,_xll.ohTrigger(RecalcTrigger,Trigger1M)),NA())</f>
        <v>1.871808319928725E-2</v>
      </c>
      <c r="O3269" s="44">
        <f>IFERROR(_xll.qlIndexFixing(ONIndex3M,I3269,TRUE,_xll.ohTrigger(RecalcTrigger,Trigger3M)),NA())</f>
        <v>1.8865107626225841E-2</v>
      </c>
      <c r="P3269" s="44">
        <f>IFERROR(_xll.qlIndexFixing(ONIndex6M,I3269,TRUE,_xll.ohTrigger(RecalcTrigger,Trigger6M)),NA())</f>
        <v>1.8987737307348818E-2</v>
      </c>
      <c r="Q3269" s="178">
        <f>IFERROR(_xll.qlIndexFixing(ONIndex1Y,I3269,TRUE,_xll.ohTrigger(RecalcTrigger,Trigger1Y)),NA())</f>
        <v>1.9084384041988534E-2</v>
      </c>
    </row>
    <row r="3270" spans="2:17" x14ac:dyDescent="0.2">
      <c r="B3270" s="39" t="s">
        <v>42</v>
      </c>
      <c r="D3270" s="42">
        <f>_xll.qlCalendarAdvance(Calendar,$D3269,B3270,"f",FALSE)</f>
        <v>62338</v>
      </c>
      <c r="E3270" s="172">
        <f>_xll.qlInterestRateIndexValueDate(IndexON,D3270)</f>
        <v>62338</v>
      </c>
      <c r="F3270" s="188">
        <f>IFERROR(_xll.qlIndexFixing(IndexON,D3270,TRUE,_xll.ohTrigger(RecalcTrigger,TriggerON)),NA())</f>
        <v>1.8250578125122985E-2</v>
      </c>
      <c r="H3270" s="42">
        <f>_xll.qlCalendarAdvance(Calendar,$H3269,B3270,"f",FALSE)</f>
        <v>62338</v>
      </c>
      <c r="I3270" s="172">
        <f>_xll.qlInterestRateIndexValueDate(Index1M,$H3270)</f>
        <v>62338</v>
      </c>
      <c r="J3270" s="177">
        <f>IFERROR(_xll.qlIndexFixing(Index1M,$H3270,TRUE,_xll.ohTrigger(RecalcTrigger,Trigger1M)),NA())</f>
        <v>1.8745595623715139E-2</v>
      </c>
      <c r="K3270" s="44">
        <f>IFERROR(_xll.qlIndexFixing(Index3M,H3270,TRUE,_xll.ohTrigger(RecalcTrigger,Trigger3M)),NA())</f>
        <v>1.8937482017707952E-2</v>
      </c>
      <c r="L3270" s="44">
        <f>IFERROR(_xll.qlIndexFixing(Index6M,$H3270,TRUE,_xll.ohTrigger(RecalcTrigger,Trigger6M)),NA())</f>
        <v>1.9130920312814829E-2</v>
      </c>
      <c r="M3270" s="178">
        <f>IFERROR(_xll.qlIndexFixing(Index1Y,$H3270,TRUE,_xll.ohTrigger(RecalcTrigger,Trigger1Y)),NA())</f>
        <v>1.9370482115993681E-2</v>
      </c>
      <c r="N3270" s="177">
        <f>IFERROR(_xll.qlIndexFixing(ONIndex1M,I3270,TRUE,_xll.ohTrigger(RecalcTrigger,Trigger1M)),NA())</f>
        <v>1.8722521806970871E-2</v>
      </c>
      <c r="O3270" s="44">
        <f>IFERROR(_xll.qlIndexFixing(ONIndex3M,I3270,TRUE,_xll.ohTrigger(RecalcTrigger,Trigger3M)),NA())</f>
        <v>1.886897763905715E-2</v>
      </c>
      <c r="P3270" s="44">
        <f>IFERROR(_xll.qlIndexFixing(ONIndex6M,I3270,TRUE,_xll.ohTrigger(RecalcTrigger,Trigger6M)),NA())</f>
        <v>1.8991725175574459E-2</v>
      </c>
      <c r="Q3270" s="178">
        <f>IFERROR(_xll.qlIndexFixing(ONIndex1Y,I3270,TRUE,_xll.ohTrigger(RecalcTrigger,Trigger1Y)),NA())</f>
        <v>1.9088399063554862E-2</v>
      </c>
    </row>
    <row r="3271" spans="2:17" x14ac:dyDescent="0.2">
      <c r="B3271" s="39" t="s">
        <v>42</v>
      </c>
      <c r="D3271" s="42">
        <f>_xll.qlCalendarAdvance(Calendar,$D3270,B3271,"f",FALSE)</f>
        <v>62345</v>
      </c>
      <c r="E3271" s="172">
        <f>_xll.qlInterestRateIndexValueDate(IndexON,D3271)</f>
        <v>62345</v>
      </c>
      <c r="F3271" s="188">
        <f>IFERROR(_xll.qlIndexFixing(IndexON,D3271,TRUE,_xll.ohTrigger(RecalcTrigger,TriggerON)),NA())</f>
        <v>1.825457408525244E-2</v>
      </c>
      <c r="H3271" s="42">
        <f>_xll.qlCalendarAdvance(Calendar,$H3270,B3271,"f",FALSE)</f>
        <v>62345</v>
      </c>
      <c r="I3271" s="172">
        <f>_xll.qlInterestRateIndexValueDate(Index1M,$H3271)</f>
        <v>62345</v>
      </c>
      <c r="J3271" s="177">
        <f>IFERROR(_xll.qlIndexFixing(Index1M,$H3271,TRUE,_xll.ohTrigger(RecalcTrigger,Trigger1M)),NA())</f>
        <v>1.8749989404741374E-2</v>
      </c>
      <c r="K3271" s="44">
        <f>IFERROR(_xll.qlIndexFixing(Index3M,H3271,TRUE,_xll.ohTrigger(RecalcTrigger,Trigger3M)),NA())</f>
        <v>1.8941261287162697E-2</v>
      </c>
      <c r="L3271" s="44">
        <f>IFERROR(_xll.qlIndexFixing(Index6M,$H3271,TRUE,_xll.ohTrigger(RecalcTrigger,Trigger6M)),NA())</f>
        <v>1.9134735649906864E-2</v>
      </c>
      <c r="M3271" s="178">
        <f>IFERROR(_xll.qlIndexFixing(Index1Y,$H3271,TRUE,_xll.ohTrigger(RecalcTrigger,Trigger1Y)),NA())</f>
        <v>1.937415839639689E-2</v>
      </c>
      <c r="N3271" s="177">
        <f>IFERROR(_xll.qlIndexFixing(ONIndex1M,I3271,TRUE,_xll.ohTrigger(RecalcTrigger,Trigger1M)),NA())</f>
        <v>1.8726943692294329E-2</v>
      </c>
      <c r="O3271" s="44">
        <f>IFERROR(_xll.qlIndexFixing(ONIndex3M,I3271,TRUE,_xll.ohTrigger(RecalcTrigger,Trigger3M)),NA())</f>
        <v>1.8872833071905681E-2</v>
      </c>
      <c r="P3271" s="44">
        <f>IFERROR(_xll.qlIndexFixing(ONIndex6M,I3271,TRUE,_xll.ohTrigger(RecalcTrigger,Trigger6M)),NA())</f>
        <v>1.8995698019602658E-2</v>
      </c>
      <c r="Q3271" s="178">
        <f>IFERROR(_xll.qlIndexFixing(ONIndex1Y,I3271,TRUE,_xll.ohTrigger(RecalcTrigger,Trigger1Y)),NA())</f>
        <v>1.9092398958481249E-2</v>
      </c>
    </row>
    <row r="3272" spans="2:17" x14ac:dyDescent="0.2">
      <c r="B3272" s="39" t="s">
        <v>42</v>
      </c>
      <c r="D3272" s="42">
        <f>_xll.qlCalendarAdvance(Calendar,$D3271,B3272,"f",FALSE)</f>
        <v>62352</v>
      </c>
      <c r="E3272" s="172">
        <f>_xll.qlInterestRateIndexValueDate(IndexON,D3272)</f>
        <v>62352</v>
      </c>
      <c r="F3272" s="188">
        <f>IFERROR(_xll.qlIndexFixing(IndexON,D3272,TRUE,_xll.ohTrigger(RecalcTrigger,TriggerON)),NA())</f>
        <v>1.8258554933654469E-2</v>
      </c>
      <c r="H3272" s="42">
        <f>_xll.qlCalendarAdvance(Calendar,$H3271,B3272,"f",FALSE)</f>
        <v>62352</v>
      </c>
      <c r="I3272" s="172">
        <f>_xll.qlInterestRateIndexValueDate(Index1M,$H3272)</f>
        <v>62352</v>
      </c>
      <c r="J3272" s="177">
        <f>IFERROR(_xll.qlIndexFixing(Index1M,$H3272,TRUE,_xll.ohTrigger(RecalcTrigger,Trigger1M)),NA())</f>
        <v>1.8754366440020192E-2</v>
      </c>
      <c r="K3272" s="44">
        <f>IFERROR(_xll.qlIndexFixing(Index3M,H3272,TRUE,_xll.ohTrigger(RecalcTrigger,Trigger3M)),NA())</f>
        <v>1.8945025911809223E-2</v>
      </c>
      <c r="L3272" s="44">
        <f>IFERROR(_xll.qlIndexFixing(Index6M,$H3272,TRUE,_xll.ohTrigger(RecalcTrigger,Trigger6M)),NA())</f>
        <v>1.9138535828088214E-2</v>
      </c>
      <c r="M3272" s="178">
        <f>IFERROR(_xll.qlIndexFixing(Index1Y,$H3272,TRUE,_xll.ohTrigger(RecalcTrigger,Trigger1Y)),NA())</f>
        <v>1.937781927118376E-2</v>
      </c>
      <c r="N3272" s="177">
        <f>IFERROR(_xll.qlIndexFixing(ONIndex1M,I3272,TRUE,_xll.ohTrigger(RecalcTrigger,Trigger1M)),NA())</f>
        <v>1.873134885533867E-2</v>
      </c>
      <c r="O3272" s="44">
        <f>IFERROR(_xll.qlIndexFixing(ONIndex3M,I3272,TRUE,_xll.ohTrigger(RecalcTrigger,Trigger3M)),NA())</f>
        <v>1.8876673924285159E-2</v>
      </c>
      <c r="P3272" s="44">
        <f>IFERROR(_xll.qlIndexFixing(ONIndex6M,I3272,TRUE,_xll.ohTrigger(RecalcTrigger,Trigger6M)),NA())</f>
        <v>1.899965583935237E-2</v>
      </c>
      <c r="Q3272" s="178">
        <f>IFERROR(_xll.qlIndexFixing(ONIndex1Y,I3272,TRUE,_xll.ohTrigger(RecalcTrigger,Trigger1Y)),NA())</f>
        <v>1.9096383727010835E-2</v>
      </c>
    </row>
    <row r="3273" spans="2:17" x14ac:dyDescent="0.2">
      <c r="B3273" s="39" t="s">
        <v>42</v>
      </c>
      <c r="D3273" s="42">
        <f>_xll.qlCalendarAdvance(Calendar,$D3272,B3273,"f",FALSE)</f>
        <v>62359</v>
      </c>
      <c r="E3273" s="172">
        <f>_xll.qlInterestRateIndexValueDate(IndexON,D3273)</f>
        <v>62359</v>
      </c>
      <c r="F3273" s="188">
        <f>IFERROR(_xll.qlIndexFixing(IndexON,D3273,TRUE,_xll.ohTrigger(RecalcTrigger,TriggerON)),NA())</f>
        <v>1.8262520670329074E-2</v>
      </c>
      <c r="H3273" s="42">
        <f>_xll.qlCalendarAdvance(Calendar,$H3272,B3273,"f",FALSE)</f>
        <v>62359</v>
      </c>
      <c r="I3273" s="172">
        <f>_xll.qlInterestRateIndexValueDate(Index1M,$H3273)</f>
        <v>62359</v>
      </c>
      <c r="J3273" s="177">
        <f>IFERROR(_xll.qlIndexFixing(Index1M,$H3273,TRUE,_xll.ohTrigger(RecalcTrigger,Trigger1M)),NA())</f>
        <v>1.8758726729527275E-2</v>
      </c>
      <c r="K3273" s="44">
        <f>IFERROR(_xll.qlIndexFixing(Index3M,H3273,TRUE,_xll.ohTrigger(RecalcTrigger,Trigger3M)),NA())</f>
        <v>1.8948775891607445E-2</v>
      </c>
      <c r="L3273" s="44">
        <f>IFERROR(_xll.qlIndexFixing(Index6M,$H3273,TRUE,_xll.ohTrigger(RecalcTrigger,Trigger6M)),NA())</f>
        <v>1.9142320847272902E-2</v>
      </c>
      <c r="M3273" s="178">
        <f>IFERROR(_xll.qlIndexFixing(Index1Y,$H3273,TRUE,_xll.ohTrigger(RecalcTrigger,Trigger1Y)),NA())</f>
        <v>1.9381464740188203E-2</v>
      </c>
      <c r="N3273" s="177">
        <f>IFERROR(_xll.qlIndexFixing(ONIndex1M,I3273,TRUE,_xll.ohTrigger(RecalcTrigger,Trigger1M)),NA())</f>
        <v>1.8735737295941801E-2</v>
      </c>
      <c r="O3273" s="44">
        <f>IFERROR(_xll.qlIndexFixing(ONIndex3M,I3273,TRUE,_xll.ohTrigger(RecalcTrigger,Trigger3M)),NA())</f>
        <v>1.888050019668186E-2</v>
      </c>
      <c r="P3273" s="44">
        <f>IFERROR(_xll.qlIndexFixing(ONIndex6M,I3273,TRUE,_xll.ohTrigger(RecalcTrigger,Trigger6M)),NA())</f>
        <v>1.9003598634823593E-2</v>
      </c>
      <c r="Q3273" s="178">
        <f>IFERROR(_xll.qlIndexFixing(ONIndex1Y,I3273,TRUE,_xll.ohTrigger(RecalcTrigger,Trigger1Y)),NA())</f>
        <v>1.910035336890048E-2</v>
      </c>
    </row>
    <row r="3274" spans="2:17" x14ac:dyDescent="0.2">
      <c r="B3274" s="39" t="s">
        <v>42</v>
      </c>
      <c r="D3274" s="42">
        <f>_xll.qlCalendarAdvance(Calendar,$D3273,B3274,"f",FALSE)</f>
        <v>62366</v>
      </c>
      <c r="E3274" s="172">
        <f>_xll.qlInterestRateIndexValueDate(IndexON,D3274)</f>
        <v>62366</v>
      </c>
      <c r="F3274" s="188">
        <f>IFERROR(_xll.qlIndexFixing(IndexON,D3274,TRUE,_xll.ohTrigger(RecalcTrigger,TriggerON)),NA())</f>
        <v>1.8266471295519393E-2</v>
      </c>
      <c r="H3274" s="42">
        <f>_xll.qlCalendarAdvance(Calendar,$H3273,B3274,"f",FALSE)</f>
        <v>62366</v>
      </c>
      <c r="I3274" s="172">
        <f>_xll.qlInterestRateIndexValueDate(Index1M,$H3274)</f>
        <v>62366</v>
      </c>
      <c r="J3274" s="177">
        <f>IFERROR(_xll.qlIndexFixing(Index1M,$H3274,TRUE,_xll.ohTrigger(RecalcTrigger,Trigger1M)),NA())</f>
        <v>1.8763861057398853E-2</v>
      </c>
      <c r="K3274" s="44">
        <f>IFERROR(_xll.qlIndexFixing(Index3M,H3274,TRUE,_xll.ohTrigger(RecalcTrigger,Trigger3M)),NA())</f>
        <v>1.8953266496893134E-2</v>
      </c>
      <c r="L3274" s="44">
        <f>IFERROR(_xll.qlIndexFixing(Index6M,$H3274,TRUE,_xll.ohTrigger(RecalcTrigger,Trigger6M)),NA())</f>
        <v>1.9146855316949183E-2</v>
      </c>
      <c r="M3274" s="178">
        <f>IFERROR(_xll.qlIndexFixing(Index1Y,$H3274,TRUE,_xll.ohTrigger(RecalcTrigger,Trigger1Y)),NA())</f>
        <v>1.9385094803244574E-2</v>
      </c>
      <c r="N3274" s="177">
        <f>IFERROR(_xll.qlIndexFixing(ONIndex1M,I3274,TRUE,_xll.ohTrigger(RecalcTrigger,Trigger1M)),NA())</f>
        <v>1.8740109014184769E-2</v>
      </c>
      <c r="O3274" s="44">
        <f>IFERROR(_xll.qlIndexFixing(ONIndex3M,I3274,TRUE,_xll.ohTrigger(RecalcTrigger,Trigger3M)),NA())</f>
        <v>1.8884311888690553E-2</v>
      </c>
      <c r="P3274" s="44">
        <f>IFERROR(_xll.qlIndexFixing(ONIndex6M,I3274,TRUE,_xll.ohTrigger(RecalcTrigger,Trigger6M)),NA())</f>
        <v>1.9007526406097375E-2</v>
      </c>
      <c r="Q3274" s="178">
        <f>IFERROR(_xll.qlIndexFixing(ONIndex1Y,I3274,TRUE,_xll.ohTrigger(RecalcTrigger,Trigger1Y)),NA())</f>
        <v>1.9104307884393323E-2</v>
      </c>
    </row>
    <row r="3275" spans="2:17" x14ac:dyDescent="0.2">
      <c r="B3275" s="39" t="s">
        <v>42</v>
      </c>
      <c r="D3275" s="42">
        <f>_xll.qlCalendarAdvance(Calendar,$D3274,B3275,"f",FALSE)</f>
        <v>62373</v>
      </c>
      <c r="E3275" s="172">
        <f>_xll.qlInterestRateIndexValueDate(IndexON,D3275)</f>
        <v>62373</v>
      </c>
      <c r="F3275" s="188">
        <f>IFERROR(_xll.qlIndexFixing(IndexON,D3275,TRUE,_xll.ohTrigger(RecalcTrigger,TriggerON)),NA())</f>
        <v>1.8270406809063333E-2</v>
      </c>
      <c r="H3275" s="42">
        <f>_xll.qlCalendarAdvance(Calendar,$H3274,B3275,"f",FALSE)</f>
        <v>62373</v>
      </c>
      <c r="I3275" s="172">
        <f>_xll.qlInterestRateIndexValueDate(Index1M,$H3275)</f>
        <v>62373</v>
      </c>
      <c r="J3275" s="177">
        <f>IFERROR(_xll.qlIndexFixing(Index1M,$H3275,TRUE,_xll.ohTrigger(RecalcTrigger,Trigger1M)),NA())</f>
        <v>1.8768186881404914E-2</v>
      </c>
      <c r="K3275" s="44">
        <f>IFERROR(_xll.qlIndexFixing(Index3M,H3275,TRUE,_xll.ohTrigger(RecalcTrigger,Trigger3M)),NA())</f>
        <v>1.8956986333514676E-2</v>
      </c>
      <c r="L3275" s="44">
        <f>IFERROR(_xll.qlIndexFixing(Index6M,$H3275,TRUE,_xll.ohTrigger(RecalcTrigger,Trigger6M)),NA())</f>
        <v>1.9150609131074116E-2</v>
      </c>
      <c r="M3275" s="178">
        <f>IFERROR(_xll.qlIndexFixing(Index1Y,$H3275,TRUE,_xll.ohTrigger(RecalcTrigger,Trigger1Y)),NA())</f>
        <v>1.9388709460188336E-2</v>
      </c>
      <c r="N3275" s="177">
        <f>IFERROR(_xll.qlIndexFixing(ONIndex1M,I3275,TRUE,_xll.ohTrigger(RecalcTrigger,Trigger1M)),NA())</f>
        <v>1.874446401014862E-2</v>
      </c>
      <c r="O3275" s="44">
        <f>IFERROR(_xll.qlIndexFixing(ONIndex3M,I3275,TRUE,_xll.ohTrigger(RecalcTrigger,Trigger3M)),NA())</f>
        <v>1.8888109000635422E-2</v>
      </c>
      <c r="P3275" s="44">
        <f>IFERROR(_xll.qlIndexFixing(ONIndex6M,I3275,TRUE,_xll.ohTrigger(RecalcTrigger,Trigger6M)),NA())</f>
        <v>1.9011439153254761E-2</v>
      </c>
      <c r="Q3275" s="178">
        <f>IFERROR(_xll.qlIndexFixing(ONIndex1Y,I3275,TRUE,_xll.ohTrigger(RecalcTrigger,Trigger1Y)),NA())</f>
        <v>1.9108247273327272E-2</v>
      </c>
    </row>
    <row r="3276" spans="2:17" x14ac:dyDescent="0.2">
      <c r="B3276" s="39" t="s">
        <v>42</v>
      </c>
      <c r="D3276" s="42">
        <f>_xll.qlCalendarAdvance(Calendar,$D3275,B3276,"f",FALSE)</f>
        <v>62380</v>
      </c>
      <c r="E3276" s="172">
        <f>_xll.qlInterestRateIndexValueDate(IndexON,D3276)</f>
        <v>62380</v>
      </c>
      <c r="F3276" s="188">
        <f>IFERROR(_xll.qlIndexFixing(IndexON,D3276,TRUE,_xll.ohTrigger(RecalcTrigger,TriggerON)),NA())</f>
        <v>1.8274327210879848E-2</v>
      </c>
      <c r="H3276" s="42">
        <f>_xll.qlCalendarAdvance(Calendar,$H3275,B3276,"f",FALSE)</f>
        <v>62380</v>
      </c>
      <c r="I3276" s="172">
        <f>_xll.qlInterestRateIndexValueDate(Index1M,$H3276)</f>
        <v>62380</v>
      </c>
      <c r="J3276" s="177">
        <f>IFERROR(_xll.qlIndexFixing(Index1M,$H3276,TRUE,_xll.ohTrigger(RecalcTrigger,Trigger1M)),NA())</f>
        <v>1.8772495958773529E-2</v>
      </c>
      <c r="K3276" s="44">
        <f>IFERROR(_xll.qlIndexFixing(Index3M,H3276,TRUE,_xll.ohTrigger(RecalcTrigger,Trigger3M)),NA())</f>
        <v>1.8960691524441648E-2</v>
      </c>
      <c r="L3276" s="44">
        <f>IFERROR(_xll.qlIndexFixing(Index6M,$H3276,TRUE,_xll.ohTrigger(RecalcTrigger,Trigger6M)),NA())</f>
        <v>1.915434778519164E-2</v>
      </c>
      <c r="M3276" s="178">
        <f>IFERROR(_xll.qlIndexFixing(Index1Y,$H3276,TRUE,_xll.ohTrigger(RecalcTrigger,Trigger1Y)),NA())</f>
        <v>1.9392308710855621E-2</v>
      </c>
      <c r="N3276" s="177">
        <f>IFERROR(_xll.qlIndexFixing(ONIndex1M,I3276,TRUE,_xll.ohTrigger(RecalcTrigger,Trigger1M)),NA())</f>
        <v>1.8748802283590216E-2</v>
      </c>
      <c r="O3276" s="44">
        <f>IFERROR(_xll.qlIndexFixing(ONIndex3M,I3276,TRUE,_xll.ohTrigger(RecalcTrigger,Trigger3M)),NA())</f>
        <v>1.8891891532435423E-2</v>
      </c>
      <c r="P3276" s="44">
        <f>IFERROR(_xll.qlIndexFixing(ONIndex6M,I3276,TRUE,_xll.ohTrigger(RecalcTrigger,Trigger6M)),NA())</f>
        <v>1.9015336876133659E-2</v>
      </c>
      <c r="Q3276" s="178">
        <f>IFERROR(_xll.qlIndexFixing(ONIndex1Y,I3276,TRUE,_xll.ohTrigger(RecalcTrigger,Trigger1Y)),NA())</f>
        <v>1.9112171535702327E-2</v>
      </c>
    </row>
    <row r="3277" spans="2:17" x14ac:dyDescent="0.2">
      <c r="B3277" s="39" t="s">
        <v>42</v>
      </c>
      <c r="D3277" s="42">
        <f>_xll.qlCalendarAdvance(Calendar,$D3276,B3277,"f",FALSE)</f>
        <v>62387</v>
      </c>
      <c r="E3277" s="172">
        <f>_xll.qlInterestRateIndexValueDate(IndexON,D3277)</f>
        <v>62387</v>
      </c>
      <c r="F3277" s="188">
        <f>IFERROR(_xll.qlIndexFixing(IndexON,D3277,TRUE,_xll.ohTrigger(RecalcTrigger,TriggerON)),NA())</f>
        <v>1.8278232501131031E-2</v>
      </c>
      <c r="H3277" s="42">
        <f>_xll.qlCalendarAdvance(Calendar,$H3276,B3277,"f",FALSE)</f>
        <v>62387</v>
      </c>
      <c r="I3277" s="172">
        <f>_xll.qlInterestRateIndexValueDate(Index1M,$H3277)</f>
        <v>62387</v>
      </c>
      <c r="J3277" s="177">
        <f>IFERROR(_xll.qlIndexFixing(Index1M,$H3277,TRUE,_xll.ohTrigger(RecalcTrigger,Trigger1M)),NA())</f>
        <v>1.8776788289494244E-2</v>
      </c>
      <c r="K3277" s="44">
        <f>IFERROR(_xll.qlIndexFixing(Index3M,H3277,TRUE,_xll.ohTrigger(RecalcTrigger,Trigger3M)),NA())</f>
        <v>1.8964382069631761E-2</v>
      </c>
      <c r="L3277" s="44">
        <f>IFERROR(_xll.qlIndexFixing(Index6M,$H3277,TRUE,_xll.ohTrigger(RecalcTrigger,Trigger6M)),NA())</f>
        <v>1.9158071279216704E-2</v>
      </c>
      <c r="M3277" s="178">
        <f>IFERROR(_xll.qlIndexFixing(Index1Y,$H3277,TRUE,_xll.ohTrigger(RecalcTrigger,Trigger1Y)),NA())</f>
        <v>1.9395892555083005E-2</v>
      </c>
      <c r="N3277" s="177">
        <f>IFERROR(_xll.qlIndexFixing(ONIndex1M,I3277,TRUE,_xll.ohTrigger(RecalcTrigger,Trigger1M)),NA())</f>
        <v>1.875312383483374E-2</v>
      </c>
      <c r="O3277" s="44">
        <f>IFERROR(_xll.qlIndexFixing(ONIndex3M,I3277,TRUE,_xll.ohTrigger(RecalcTrigger,Trigger3M)),NA())</f>
        <v>1.8895659483847416E-2</v>
      </c>
      <c r="P3277" s="44">
        <f>IFERROR(_xll.qlIndexFixing(ONIndex6M,I3277,TRUE,_xll.ohTrigger(RecalcTrigger,Trigger6M)),NA())</f>
        <v>1.901921957473407E-2</v>
      </c>
      <c r="Q3277" s="178">
        <f>IFERROR(_xll.qlIndexFixing(ONIndex1Y,I3277,TRUE,_xll.ohTrigger(RecalcTrigger,Trigger1Y)),NA())</f>
        <v>1.9116080671437441E-2</v>
      </c>
    </row>
    <row r="3278" spans="2:17" x14ac:dyDescent="0.2">
      <c r="B3278" s="39" t="s">
        <v>42</v>
      </c>
      <c r="D3278" s="42">
        <f>_xll.qlCalendarAdvance(Calendar,$D3277,B3278,"f",FALSE)</f>
        <v>62394</v>
      </c>
      <c r="E3278" s="172">
        <f>_xll.qlInterestRateIndexValueDate(IndexON,D3278)</f>
        <v>62394</v>
      </c>
      <c r="F3278" s="188">
        <f>IFERROR(_xll.qlIndexFixing(IndexON,D3278,TRUE,_xll.ohTrigger(RecalcTrigger,TriggerON)),NA())</f>
        <v>1.8282122679735835E-2</v>
      </c>
      <c r="H3278" s="42">
        <f>_xll.qlCalendarAdvance(Calendar,$H3277,B3278,"f",FALSE)</f>
        <v>62394</v>
      </c>
      <c r="I3278" s="172">
        <f>_xll.qlInterestRateIndexValueDate(Index1M,$H3278)</f>
        <v>62394</v>
      </c>
      <c r="J3278" s="177">
        <f>IFERROR(_xll.qlIndexFixing(Index1M,$H3278,TRUE,_xll.ohTrigger(RecalcTrigger,Trigger1M)),NA())</f>
        <v>1.8781063873538294E-2</v>
      </c>
      <c r="K3278" s="44">
        <f>IFERROR(_xll.qlIndexFixing(Index3M,H3278,TRUE,_xll.ohTrigger(RecalcTrigger,Trigger3M)),NA())</f>
        <v>1.8968057969047138E-2</v>
      </c>
      <c r="L3278" s="44">
        <f>IFERROR(_xll.qlIndexFixing(Index6M,$H3278,TRUE,_xll.ohTrigger(RecalcTrigger,Trigger6M)),NA())</f>
        <v>1.9161779613065588E-2</v>
      </c>
      <c r="M3278" s="178">
        <f>IFERROR(_xll.qlIndexFixing(Index1Y,$H3278,TRUE,_xll.ohTrigger(RecalcTrigger,Trigger1Y)),NA())</f>
        <v>1.9399460992707951E-2</v>
      </c>
      <c r="N3278" s="177">
        <f>IFERROR(_xll.qlIndexFixing(ONIndex1M,I3278,TRUE,_xll.ohTrigger(RecalcTrigger,Trigger1M)),NA())</f>
        <v>1.8757428663555009E-2</v>
      </c>
      <c r="O3278" s="44">
        <f>IFERROR(_xll.qlIndexFixing(ONIndex3M,I3278,TRUE,_xll.ohTrigger(RecalcTrigger,Trigger3M)),NA())</f>
        <v>1.8899412855195585E-2</v>
      </c>
      <c r="P3278" s="44">
        <f>IFERROR(_xll.qlIndexFixing(ONIndex6M,I3278,TRUE,_xll.ohTrigger(RecalcTrigger,Trigger6M)),NA())</f>
        <v>1.9023087249218085E-2</v>
      </c>
      <c r="Q3278" s="178">
        <f>IFERROR(_xll.qlIndexFixing(ONIndex1Y,I3278,TRUE,_xll.ohTrigger(RecalcTrigger,Trigger1Y)),NA())</f>
        <v>1.9119974680937846E-2</v>
      </c>
    </row>
    <row r="3279" spans="2:17" x14ac:dyDescent="0.2">
      <c r="B3279" s="39" t="s">
        <v>42</v>
      </c>
      <c r="D3279" s="42">
        <f>_xll.qlCalendarAdvance(Calendar,$D3278,B3279,"f",FALSE)</f>
        <v>62401</v>
      </c>
      <c r="E3279" s="172">
        <f>_xll.qlInterestRateIndexValueDate(IndexON,D3279)</f>
        <v>62401</v>
      </c>
      <c r="F3279" s="188">
        <f>IFERROR(_xll.qlIndexFixing(IndexON,D3279,TRUE,_xll.ohTrigger(RecalcTrigger,TriggerON)),NA())</f>
        <v>1.828599774669426E-2</v>
      </c>
      <c r="H3279" s="42">
        <f>_xll.qlCalendarAdvance(Calendar,$H3278,B3279,"f",FALSE)</f>
        <v>62401</v>
      </c>
      <c r="I3279" s="172">
        <f>_xll.qlInterestRateIndexValueDate(Index1M,$H3279)</f>
        <v>62401</v>
      </c>
      <c r="J3279" s="177">
        <f>IFERROR(_xll.qlIndexFixing(Index1M,$H3279,TRUE,_xll.ohTrigger(RecalcTrigger,Trigger1M)),NA())</f>
        <v>1.8784536804382745E-2</v>
      </c>
      <c r="K3279" s="44">
        <f>IFERROR(_xll.qlIndexFixing(Index3M,H3279,TRUE,_xll.ohTrigger(RecalcTrigger,Trigger3M)),NA())</f>
        <v>1.8971719222642847E-2</v>
      </c>
      <c r="L3279" s="44">
        <f>IFERROR(_xll.qlIndexFixing(Index6M,$H3279,TRUE,_xll.ohTrigger(RecalcTrigger,Trigger6M)),NA())</f>
        <v>1.916547278665591E-2</v>
      </c>
      <c r="M3279" s="178">
        <f>IFERROR(_xll.qlIndexFixing(Index1Y,$H3279,TRUE,_xll.ohTrigger(RecalcTrigger,Trigger1Y)),NA())</f>
        <v>1.9403014023568588E-2</v>
      </c>
      <c r="N3279" s="177">
        <f>IFERROR(_xll.qlIndexFixing(ONIndex1M,I3279,TRUE,_xll.ohTrigger(RecalcTrigger,Trigger1M)),NA())</f>
        <v>1.8761716769997161E-2</v>
      </c>
      <c r="O3279" s="44">
        <f>IFERROR(_xll.qlIndexFixing(ONIndex3M,I3279,TRUE,_xll.ohTrigger(RecalcTrigger,Trigger3M)),NA())</f>
        <v>1.8903151646155747E-2</v>
      </c>
      <c r="P3279" s="44">
        <f>IFERROR(_xll.qlIndexFixing(ONIndex6M,I3279,TRUE,_xll.ohTrigger(RecalcTrigger,Trigger6M)),NA())</f>
        <v>1.9026939899342565E-2</v>
      </c>
      <c r="Q3279" s="178">
        <f>IFERROR(_xll.qlIndexFixing(ONIndex1Y,I3279,TRUE,_xll.ohTrigger(RecalcTrigger,Trigger1Y)),NA())</f>
        <v>1.9123853563717264E-2</v>
      </c>
    </row>
    <row r="3280" spans="2:17" x14ac:dyDescent="0.2">
      <c r="B3280" s="39" t="s">
        <v>42</v>
      </c>
      <c r="D3280" s="42">
        <f>_xll.qlCalendarAdvance(Calendar,$D3279,B3280,"f",FALSE)</f>
        <v>62408</v>
      </c>
      <c r="E3280" s="172">
        <f>_xll.qlInterestRateIndexValueDate(IndexON,D3280)</f>
        <v>62408</v>
      </c>
      <c r="F3280" s="188">
        <f>IFERROR(_xll.qlIndexFixing(IndexON,D3280,TRUE,_xll.ohTrigger(RecalcTrigger,TriggerON)),NA())</f>
        <v>1.8289857701925261E-2</v>
      </c>
      <c r="H3280" s="42">
        <f>_xll.qlCalendarAdvance(Calendar,$H3279,B3280,"f",FALSE)</f>
        <v>62408</v>
      </c>
      <c r="I3280" s="172">
        <f>_xll.qlInterestRateIndexValueDate(Index1M,$H3280)</f>
        <v>62408</v>
      </c>
      <c r="J3280" s="177">
        <f>IFERROR(_xll.qlIndexFixing(Index1M,$H3280,TRUE,_xll.ohTrigger(RecalcTrigger,Trigger1M)),NA())</f>
        <v>1.8788779872996025E-2</v>
      </c>
      <c r="K3280" s="44">
        <f>IFERROR(_xll.qlIndexFixing(Index3M,H3280,TRUE,_xll.ohTrigger(RecalcTrigger,Trigger3M)),NA())</f>
        <v>1.8975365830383655E-2</v>
      </c>
      <c r="L3280" s="44">
        <f>IFERROR(_xll.qlIndexFixing(Index6M,$H3280,TRUE,_xll.ohTrigger(RecalcTrigger,Trigger6M)),NA())</f>
        <v>1.9168391522623864E-2</v>
      </c>
      <c r="M3280" s="178">
        <f>IFERROR(_xll.qlIndexFixing(Index1Y,$H3280,TRUE,_xll.ohTrigger(RecalcTrigger,Trigger1Y)),NA())</f>
        <v>1.9406551647503489E-2</v>
      </c>
      <c r="N3280" s="177">
        <f>IFERROR(_xll.qlIndexFixing(ONIndex1M,I3280,TRUE,_xll.ohTrigger(RecalcTrigger,Trigger1M)),NA())</f>
        <v>1.8765988153998103E-2</v>
      </c>
      <c r="O3280" s="44">
        <f>IFERROR(_xll.qlIndexFixing(ONIndex3M,I3280,TRUE,_xll.ohTrigger(RecalcTrigger,Trigger3M)),NA())</f>
        <v>1.8906875857133132E-2</v>
      </c>
      <c r="P3280" s="44">
        <f>IFERROR(_xll.qlIndexFixing(ONIndex6M,I3280,TRUE,_xll.ohTrigger(RecalcTrigger,Trigger6M)),NA())</f>
        <v>1.9030777525269604E-2</v>
      </c>
      <c r="Q3280" s="178">
        <f>IFERROR(_xll.qlIndexFixing(ONIndex1Y,I3280,TRUE,_xll.ohTrigger(RecalcTrigger,Trigger1Y)),NA())</f>
        <v>1.9127717319937787E-2</v>
      </c>
    </row>
    <row r="3281" spans="2:17" x14ac:dyDescent="0.2">
      <c r="B3281" s="39" t="s">
        <v>42</v>
      </c>
      <c r="D3281" s="42">
        <f>_xll.qlCalendarAdvance(Calendar,$D3280,B3281,"f",FALSE)</f>
        <v>62415</v>
      </c>
      <c r="E3281" s="172">
        <f>_xll.qlInterestRateIndexValueDate(IndexON,D3281)</f>
        <v>62415</v>
      </c>
      <c r="F3281" s="188">
        <f>IFERROR(_xll.qlIndexFixing(IndexON,D3281,TRUE,_xll.ohTrigger(RecalcTrigger,TriggerON)),NA())</f>
        <v>1.8293702545590929E-2</v>
      </c>
      <c r="H3281" s="42">
        <f>_xll.qlCalendarAdvance(Calendar,$H3280,B3281,"f",FALSE)</f>
        <v>62415</v>
      </c>
      <c r="I3281" s="172">
        <f>_xll.qlInterestRateIndexValueDate(Index1M,$H3281)</f>
        <v>62415</v>
      </c>
      <c r="J3281" s="177">
        <f>IFERROR(_xll.qlIndexFixing(Index1M,$H3281,TRUE,_xll.ohTrigger(RecalcTrigger,Trigger1M)),NA())</f>
        <v>1.8793006195699791E-2</v>
      </c>
      <c r="K3281" s="44">
        <f>IFERROR(_xll.qlIndexFixing(Index3M,H3281,TRUE,_xll.ohTrigger(RecalcTrigger,Trigger3M)),NA())</f>
        <v>1.8978997792224631E-2</v>
      </c>
      <c r="L3281" s="44">
        <f>IFERROR(_xll.qlIndexFixing(Index6M,$H3281,TRUE,_xll.ohTrigger(RecalcTrigger,Trigger6M)),NA())</f>
        <v>1.9172055266825357E-2</v>
      </c>
      <c r="M3281" s="178">
        <f>IFERROR(_xll.qlIndexFixing(Index1Y,$H3281,TRUE,_xll.ohTrigger(RecalcTrigger,Trigger1Y)),NA())</f>
        <v>1.9410073864353006E-2</v>
      </c>
      <c r="N3281" s="177">
        <f>IFERROR(_xll.qlIndexFixing(ONIndex1M,I3281,TRUE,_xll.ohTrigger(RecalcTrigger,Trigger1M)),NA())</f>
        <v>1.8770242815638882E-2</v>
      </c>
      <c r="O3281" s="44">
        <f>IFERROR(_xll.qlIndexFixing(ONIndex3M,I3281,TRUE,_xll.ohTrigger(RecalcTrigger,Trigger3M)),NA())</f>
        <v>1.8910585487641463E-2</v>
      </c>
      <c r="P3281" s="44">
        <f>IFERROR(_xll.qlIndexFixing(ONIndex6M,I3281,TRUE,_xll.ohTrigger(RecalcTrigger,Trigger6M)),NA())</f>
        <v>1.9034600127080248E-2</v>
      </c>
      <c r="Q3281" s="178">
        <f>IFERROR(_xll.qlIndexFixing(ONIndex1Y,I3281,TRUE,_xll.ohTrigger(RecalcTrigger,Trigger1Y)),NA())</f>
        <v>1.9131565949761509E-2</v>
      </c>
    </row>
    <row r="3282" spans="2:17" x14ac:dyDescent="0.2">
      <c r="B3282" s="39" t="s">
        <v>42</v>
      </c>
      <c r="D3282" s="42">
        <f>_xll.qlCalendarAdvance(Calendar,$D3281,B3282,"f",FALSE)</f>
        <v>62422</v>
      </c>
      <c r="E3282" s="172">
        <f>_xll.qlInterestRateIndexValueDate(IndexON,D3282)</f>
        <v>62422</v>
      </c>
      <c r="F3282" s="188">
        <f>IFERROR(_xll.qlIndexFixing(IndexON,D3282,TRUE,_xll.ohTrigger(RecalcTrigger,TriggerON)),NA())</f>
        <v>1.8297532277691264E-2</v>
      </c>
      <c r="H3282" s="42">
        <f>_xll.qlCalendarAdvance(Calendar,$H3281,B3282,"f",FALSE)</f>
        <v>62422</v>
      </c>
      <c r="I3282" s="172">
        <f>_xll.qlInterestRateIndexValueDate(Index1M,$H3282)</f>
        <v>62422</v>
      </c>
      <c r="J3282" s="177">
        <f>IFERROR(_xll.qlIndexFixing(Index1M,$H3282,TRUE,_xll.ohTrigger(RecalcTrigger,Trigger1M)),NA())</f>
        <v>1.8800347253877671E-2</v>
      </c>
      <c r="K3282" s="44">
        <f>IFERROR(_xll.qlIndexFixing(Index3M,H3282,TRUE,_xll.ohTrigger(RecalcTrigger,Trigger3M)),NA())</f>
        <v>1.8982615108128775E-2</v>
      </c>
      <c r="L3282" s="44">
        <f>IFERROR(_xll.qlIndexFixing(Index6M,$H3282,TRUE,_xll.ohTrigger(RecalcTrigger,Trigger6M)),NA())</f>
        <v>1.9176461345043229E-2</v>
      </c>
      <c r="M3282" s="178">
        <f>IFERROR(_xll.qlIndexFixing(Index1Y,$H3282,TRUE,_xll.ohTrigger(RecalcTrigger,Trigger1Y)),NA())</f>
        <v>1.9413580673956377E-2</v>
      </c>
      <c r="N3282" s="177">
        <f>IFERROR(_xll.qlIndexFixing(ONIndex1M,I3282,TRUE,_xll.ohTrigger(RecalcTrigger,Trigger1M)),NA())</f>
        <v>1.8774480755081591E-2</v>
      </c>
      <c r="O3282" s="44">
        <f>IFERROR(_xll.qlIndexFixing(ONIndex3M,I3282,TRUE,_xll.ohTrigger(RecalcTrigger,Trigger3M)),NA())</f>
        <v>1.8914280538248063E-2</v>
      </c>
      <c r="P3282" s="44">
        <f>IFERROR(_xll.qlIndexFixing(ONIndex6M,I3282,TRUE,_xll.ohTrigger(RecalcTrigger,Trigger6M)),NA())</f>
        <v>1.9038407704612403E-2</v>
      </c>
      <c r="Q3282" s="178">
        <f>IFERROR(_xll.qlIndexFixing(ONIndex1Y,I3282,TRUE,_xll.ohTrigger(RecalcTrigger,Trigger1Y)),NA())</f>
        <v>1.9135399453026336E-2</v>
      </c>
    </row>
    <row r="3283" spans="2:17" x14ac:dyDescent="0.2">
      <c r="B3283" s="39" t="s">
        <v>42</v>
      </c>
      <c r="D3283" s="42">
        <f>_xll.qlCalendarAdvance(Calendar,$D3282,B3283,"f",FALSE)</f>
        <v>62429</v>
      </c>
      <c r="E3283" s="172">
        <f>_xll.qlInterestRateIndexValueDate(IndexON,D3283)</f>
        <v>62429</v>
      </c>
      <c r="F3283" s="188">
        <f>IFERROR(_xll.qlIndexFixing(IndexON,D3283,TRUE,_xll.ohTrigger(RecalcTrigger,TriggerON)),NA())</f>
        <v>1.8301346897983128E-2</v>
      </c>
      <c r="H3283" s="42">
        <f>_xll.qlCalendarAdvance(Calendar,$H3282,B3283,"f",FALSE)</f>
        <v>62429</v>
      </c>
      <c r="I3283" s="172">
        <f>_xll.qlInterestRateIndexValueDate(Index1M,$H3283)</f>
        <v>62429</v>
      </c>
      <c r="J3283" s="177">
        <f>IFERROR(_xll.qlIndexFixing(Index1M,$H3283,TRUE,_xll.ohTrigger(RecalcTrigger,Trigger1M)),NA())</f>
        <v>1.8802190593062214E-2</v>
      </c>
      <c r="K3283" s="44">
        <f>IFERROR(_xll.qlIndexFixing(Index3M,H3283,TRUE,_xll.ohTrigger(RecalcTrigger,Trigger3M)),NA())</f>
        <v>1.8984722593790374E-2</v>
      </c>
      <c r="L3283" s="44">
        <f>IFERROR(_xll.qlIndexFixing(Index6M,$H3283,TRUE,_xll.ohTrigger(RecalcTrigger,Trigger6M)),NA())</f>
        <v>1.918009387677103E-2</v>
      </c>
      <c r="M3283" s="178">
        <f>IFERROR(_xll.qlIndexFixing(Index1Y,$H3283,TRUE,_xll.ohTrigger(RecalcTrigger,Trigger1Y)),NA())</f>
        <v>1.9417072076155284E-2</v>
      </c>
      <c r="N3283" s="177">
        <f>IFERROR(_xll.qlIndexFixing(ONIndex1M,I3283,TRUE,_xll.ohTrigger(RecalcTrigger,Trigger1M)),NA())</f>
        <v>1.8778701971920997E-2</v>
      </c>
      <c r="O3283" s="44">
        <f>IFERROR(_xll.qlIndexFixing(ONIndex3M,I3283,TRUE,_xll.ohTrigger(RecalcTrigger,Trigger3M)),NA())</f>
        <v>1.8917961008385609E-2</v>
      </c>
      <c r="P3283" s="44">
        <f>IFERROR(_xll.qlIndexFixing(ONIndex6M,I3283,TRUE,_xll.ohTrigger(RecalcTrigger,Trigger6M)),NA())</f>
        <v>1.9042200257947117E-2</v>
      </c>
      <c r="Q3283" s="178">
        <f>IFERROR(_xll.qlIndexFixing(ONIndex1Y,I3283,TRUE,_xll.ohTrigger(RecalcTrigger,Trigger1Y)),NA())</f>
        <v>1.9139217829813315E-2</v>
      </c>
    </row>
    <row r="3284" spans="2:17" x14ac:dyDescent="0.2">
      <c r="B3284" s="39" t="s">
        <v>42</v>
      </c>
      <c r="D3284" s="42">
        <f>_xll.qlCalendarAdvance(Calendar,$D3283,B3284,"f",FALSE)</f>
        <v>62436</v>
      </c>
      <c r="E3284" s="172">
        <f>_xll.qlInterestRateIndexValueDate(IndexON,D3284)</f>
        <v>62436</v>
      </c>
      <c r="F3284" s="188">
        <f>IFERROR(_xll.qlIndexFixing(IndexON,D3284,TRUE,_xll.ohTrigger(RecalcTrigger,TriggerON)),NA())</f>
        <v>1.8305146406628614E-2</v>
      </c>
      <c r="H3284" s="42">
        <f>_xll.qlCalendarAdvance(Calendar,$H3283,B3284,"f",FALSE)</f>
        <v>62436</v>
      </c>
      <c r="I3284" s="172">
        <f>_xll.qlInterestRateIndexValueDate(Index1M,$H3284)</f>
        <v>62436</v>
      </c>
      <c r="J3284" s="177">
        <f>IFERROR(_xll.qlIndexFixing(Index1M,$H3284,TRUE,_xll.ohTrigger(RecalcTrigger,Trigger1M)),NA())</f>
        <v>1.8806365696698579E-2</v>
      </c>
      <c r="K3284" s="44">
        <f>IFERROR(_xll.qlIndexFixing(Index3M,H3284,TRUE,_xll.ohTrigger(RecalcTrigger,Trigger3M)),NA())</f>
        <v>1.898831233738749E-2</v>
      </c>
      <c r="L3284" s="44">
        <f>IFERROR(_xll.qlIndexFixing(Index6M,$H3284,TRUE,_xll.ohTrigger(RecalcTrigger,Trigger6M)),NA())</f>
        <v>1.9183711247827469E-2</v>
      </c>
      <c r="M3284" s="178">
        <f>IFERROR(_xll.qlIndexFixing(Index1Y,$H3284,TRUE,_xll.ohTrigger(RecalcTrigger,Trigger1Y)),NA())</f>
        <v>1.9420548070790522E-2</v>
      </c>
      <c r="N3284" s="177">
        <f>IFERROR(_xll.qlIndexFixing(ONIndex1M,I3284,TRUE,_xll.ohTrigger(RecalcTrigger,Trigger1M)),NA())</f>
        <v>1.878290646640024E-2</v>
      </c>
      <c r="O3284" s="44">
        <f>IFERROR(_xll.qlIndexFixing(ONIndex3M,I3284,TRUE,_xll.ohTrigger(RecalcTrigger,Trigger3M)),NA())</f>
        <v>1.8921626898459332E-2</v>
      </c>
      <c r="P3284" s="44">
        <f>IFERROR(_xll.qlIndexFixing(ONIndex6M,I3284,TRUE,_xll.ohTrigger(RecalcTrigger,Trigger6M)),NA())</f>
        <v>1.9045977786922297E-2</v>
      </c>
      <c r="Q3284" s="178">
        <f>IFERROR(_xll.qlIndexFixing(ONIndex1Y,I3284,TRUE,_xll.ohTrigger(RecalcTrigger,Trigger1Y)),NA())</f>
        <v>1.9143021079960354E-2</v>
      </c>
    </row>
    <row r="3285" spans="2:17" x14ac:dyDescent="0.2">
      <c r="B3285" s="39" t="s">
        <v>42</v>
      </c>
      <c r="D3285" s="42">
        <f>_xll.qlCalendarAdvance(Calendar,$D3284,B3285,"f",FALSE)</f>
        <v>62443</v>
      </c>
      <c r="E3285" s="172">
        <f>_xll.qlInterestRateIndexValueDate(IndexON,D3285)</f>
        <v>62443</v>
      </c>
      <c r="F3285" s="188">
        <f>IFERROR(_xll.qlIndexFixing(IndexON,D3285,TRUE,_xll.ohTrigger(RecalcTrigger,TriggerON)),NA())</f>
        <v>1.830893080387086E-2</v>
      </c>
      <c r="H3285" s="42">
        <f>_xll.qlCalendarAdvance(Calendar,$H3284,B3285,"f",FALSE)</f>
        <v>62443</v>
      </c>
      <c r="I3285" s="172">
        <f>_xll.qlInterestRateIndexValueDate(Index1M,$H3285)</f>
        <v>62443</v>
      </c>
      <c r="J3285" s="177">
        <f>IFERROR(_xll.qlIndexFixing(Index1M,$H3285,TRUE,_xll.ohTrigger(RecalcTrigger,Trigger1M)),NA())</f>
        <v>1.881052405353802E-2</v>
      </c>
      <c r="K3285" s="44">
        <f>IFERROR(_xll.qlIndexFixing(Index3M,H3285,TRUE,_xll.ohTrigger(RecalcTrigger,Trigger3M)),NA())</f>
        <v>1.899188743638093E-2</v>
      </c>
      <c r="L3285" s="44">
        <f>IFERROR(_xll.qlIndexFixing(Index6M,$H3285,TRUE,_xll.ohTrigger(RecalcTrigger,Trigger6M)),NA())</f>
        <v>1.9187313458132835E-2</v>
      </c>
      <c r="M3285" s="178">
        <f>IFERROR(_xll.qlIndexFixing(Index1Y,$H3285,TRUE,_xll.ohTrigger(RecalcTrigger,Trigger1Y)),NA())</f>
        <v>1.9424008657705105E-2</v>
      </c>
      <c r="N3285" s="177">
        <f>IFERROR(_xll.qlIndexFixing(ONIndex1M,I3285,TRUE,_xll.ohTrigger(RecalcTrigger,Trigger1M)),NA())</f>
        <v>1.8787094238600366E-2</v>
      </c>
      <c r="O3285" s="44">
        <f>IFERROR(_xll.qlIndexFixing(ONIndex3M,I3285,TRUE,_xll.ohTrigger(RecalcTrigger,Trigger3M)),NA())</f>
        <v>1.8925278208307139E-2</v>
      </c>
      <c r="P3285" s="44">
        <f>IFERROR(_xll.qlIndexFixing(ONIndex6M,I3285,TRUE,_xll.ohTrigger(RecalcTrigger,Trigger6M)),NA())</f>
        <v>1.9049740291862127E-2</v>
      </c>
      <c r="Q3285" s="178">
        <f>IFERROR(_xll.qlIndexFixing(ONIndex1Y,I3285,TRUE,_xll.ohTrigger(RecalcTrigger,Trigger1Y)),NA())</f>
        <v>1.9146809203791637E-2</v>
      </c>
    </row>
    <row r="3286" spans="2:17" x14ac:dyDescent="0.2">
      <c r="B3286" s="39" t="s">
        <v>42</v>
      </c>
      <c r="D3286" s="42">
        <f>_xll.qlCalendarAdvance(Calendar,$D3285,B3286,"f",FALSE)</f>
        <v>62450</v>
      </c>
      <c r="E3286" s="172">
        <f>_xll.qlInterestRateIndexValueDate(IndexON,D3286)</f>
        <v>62450</v>
      </c>
      <c r="F3286" s="188">
        <f>IFERROR(_xll.qlIndexFixing(IndexON,D3286,TRUE,_xll.ohTrigger(RecalcTrigger,TriggerON)),NA())</f>
        <v>1.8312700089304634E-2</v>
      </c>
      <c r="H3286" s="42">
        <f>_xll.qlCalendarAdvance(Calendar,$H3285,B3286,"f",FALSE)</f>
        <v>62450</v>
      </c>
      <c r="I3286" s="172">
        <f>_xll.qlInterestRateIndexValueDate(Index1M,$H3286)</f>
        <v>62450</v>
      </c>
      <c r="J3286" s="177">
        <f>IFERROR(_xll.qlIndexFixing(Index1M,$H3286,TRUE,_xll.ohTrigger(RecalcTrigger,Trigger1M)),NA())</f>
        <v>1.881466566356485E-2</v>
      </c>
      <c r="K3286" s="44">
        <f>IFERROR(_xll.qlIndexFixing(Index3M,H3286,TRUE,_xll.ohTrigger(RecalcTrigger,Trigger3M)),NA())</f>
        <v>1.8995447890736473E-2</v>
      </c>
      <c r="L3286" s="44">
        <f>IFERROR(_xll.qlIndexFixing(Index6M,$H3286,TRUE,_xll.ohTrigger(RecalcTrigger,Trigger6M)),NA())</f>
        <v>1.9190900507604747E-2</v>
      </c>
      <c r="M3286" s="178">
        <f>IFERROR(_xll.qlIndexFixing(Index1Y,$H3286,TRUE,_xll.ohTrigger(RecalcTrigger,Trigger1Y)),NA())</f>
        <v>1.9427453836741382E-2</v>
      </c>
      <c r="N3286" s="177">
        <f>IFERROR(_xll.qlIndexFixing(ONIndex1M,I3286,TRUE,_xll.ohTrigger(RecalcTrigger,Trigger1M)),NA())</f>
        <v>1.8791265288521375E-2</v>
      </c>
      <c r="O3286" s="44">
        <f>IFERROR(_xll.qlIndexFixing(ONIndex3M,I3286,TRUE,_xll.ohTrigger(RecalcTrigger,Trigger3M)),NA())</f>
        <v>1.8928914937929031E-2</v>
      </c>
      <c r="P3286" s="44">
        <f>IFERROR(_xll.qlIndexFixing(ONIndex6M,I3286,TRUE,_xll.ohTrigger(RecalcTrigger,Trigger6M)),NA())</f>
        <v>1.905348777252347E-2</v>
      </c>
      <c r="Q3286" s="178">
        <f>IFERROR(_xll.qlIndexFixing(ONIndex1Y,I3286,TRUE,_xll.ohTrigger(RecalcTrigger,Trigger1Y)),NA())</f>
        <v>1.9150582200901933E-2</v>
      </c>
    </row>
    <row r="3287" spans="2:17" x14ac:dyDescent="0.2">
      <c r="B3287" s="39" t="s">
        <v>42</v>
      </c>
      <c r="D3287" s="42">
        <f>_xll.qlCalendarAdvance(Calendar,$D3286,B3287,"f",FALSE)</f>
        <v>62457</v>
      </c>
      <c r="E3287" s="172">
        <f>_xll.qlInterestRateIndexValueDate(IndexON,D3287)</f>
        <v>62457</v>
      </c>
      <c r="F3287" s="188">
        <f>IFERROR(_xll.qlIndexFixing(IndexON,D3287,TRUE,_xll.ohTrigger(RecalcTrigger,TriggerON)),NA())</f>
        <v>1.8316454263010984E-2</v>
      </c>
      <c r="H3287" s="42">
        <f>_xll.qlCalendarAdvance(Calendar,$H3286,B3287,"f",FALSE)</f>
        <v>62457</v>
      </c>
      <c r="I3287" s="172">
        <f>_xll.qlInterestRateIndexValueDate(Index1M,$H3287)</f>
        <v>62457</v>
      </c>
      <c r="J3287" s="177">
        <f>IFERROR(_xll.qlIndexFixing(Index1M,$H3287,TRUE,_xll.ohTrigger(RecalcTrigger,Trigger1M)),NA())</f>
        <v>1.881879052675554E-2</v>
      </c>
      <c r="K3287" s="44">
        <f>IFERROR(_xll.qlIndexFixing(Index3M,H3287,TRUE,_xll.ohTrigger(RecalcTrigger,Trigger3M)),NA())</f>
        <v>1.8998993700412692E-2</v>
      </c>
      <c r="L3287" s="44">
        <f>IFERROR(_xll.qlIndexFixing(Index6M,$H3287,TRUE,_xll.ohTrigger(RecalcTrigger,Trigger6M)),NA())</f>
        <v>1.9194472396163044E-2</v>
      </c>
      <c r="M3287" s="178">
        <f>IFERROR(_xll.qlIndexFixing(Index1Y,$H3287,TRUE,_xll.ohTrigger(RecalcTrigger,Trigger1Y)),NA())</f>
        <v>1.9430883607743477E-2</v>
      </c>
      <c r="N3287" s="177">
        <f>IFERROR(_xll.qlIndexFixing(ONIndex1M,I3287,TRUE,_xll.ohTrigger(RecalcTrigger,Trigger1M)),NA())</f>
        <v>1.8795419616001174E-2</v>
      </c>
      <c r="O3287" s="44">
        <f>IFERROR(_xll.qlIndexFixing(ONIndex3M,I3287,TRUE,_xll.ohTrigger(RecalcTrigger,Trigger3M)),NA())</f>
        <v>1.8932537087325008E-2</v>
      </c>
      <c r="P3287" s="44">
        <f>IFERROR(_xll.qlIndexFixing(ONIndex6M,I3287,TRUE,_xll.ohTrigger(RecalcTrigger,Trigger6M)),NA())</f>
        <v>1.9057220228906324E-2</v>
      </c>
      <c r="Q3287" s="178">
        <f>IFERROR(_xll.qlIndexFixing(ONIndex1Y,I3287,TRUE,_xll.ohTrigger(RecalcTrigger,Trigger1Y)),NA())</f>
        <v>1.9154340071453335E-2</v>
      </c>
    </row>
    <row r="3288" spans="2:17" x14ac:dyDescent="0.2">
      <c r="B3288" s="39" t="s">
        <v>42</v>
      </c>
      <c r="D3288" s="42">
        <f>_xll.qlCalendarAdvance(Calendar,$D3287,B3288,"f",FALSE)</f>
        <v>62464</v>
      </c>
      <c r="E3288" s="172">
        <f>_xll.qlInterestRateIndexValueDate(IndexON,D3288)</f>
        <v>62464</v>
      </c>
      <c r="F3288" s="188">
        <f>IFERROR(_xll.qlIndexFixing(IndexON,D3288,TRUE,_xll.ohTrigger(RecalcTrigger,TriggerON)),NA())</f>
        <v>1.8320193325233047E-2</v>
      </c>
      <c r="H3288" s="42">
        <f>_xll.qlCalendarAdvance(Calendar,$H3287,B3288,"f",FALSE)</f>
        <v>62464</v>
      </c>
      <c r="I3288" s="172">
        <f>_xll.qlInterestRateIndexValueDate(Index1M,$H3288)</f>
        <v>62464</v>
      </c>
      <c r="J3288" s="177">
        <f>IFERROR(_xll.qlIndexFixing(Index1M,$H3288,TRUE,_xll.ohTrigger(RecalcTrigger,Trigger1M)),NA())</f>
        <v>1.8822898643097021E-2</v>
      </c>
      <c r="K3288" s="44">
        <f>IFERROR(_xll.qlIndexFixing(Index3M,H3288,TRUE,_xll.ohTrigger(RecalcTrigger,Trigger3M)),NA())</f>
        <v>1.9002524865373571E-2</v>
      </c>
      <c r="L3288" s="44">
        <f>IFERROR(_xll.qlIndexFixing(Index6M,$H3288,TRUE,_xll.ohTrigger(RecalcTrigger,Trigger6M)),NA())</f>
        <v>1.9197276998838254E-2</v>
      </c>
      <c r="M3288" s="178">
        <f>IFERROR(_xll.qlIndexFixing(Index1Y,$H3288,TRUE,_xll.ohTrigger(RecalcTrigger,Trigger1Y)),NA())</f>
        <v>1.943429797055618E-2</v>
      </c>
      <c r="N3288" s="177">
        <f>IFERROR(_xll.qlIndexFixing(ONIndex1M,I3288,TRUE,_xll.ohTrigger(RecalcTrigger,Trigger1M)),NA())</f>
        <v>1.8799557220877672E-2</v>
      </c>
      <c r="O3288" s="44">
        <f>IFERROR(_xll.qlIndexFixing(ONIndex3M,I3288,TRUE,_xll.ohTrigger(RecalcTrigger,Trigger3M)),NA())</f>
        <v>1.8936144656495069E-2</v>
      </c>
      <c r="P3288" s="44">
        <f>IFERROR(_xll.qlIndexFixing(ONIndex6M,I3288,TRUE,_xll.ohTrigger(RecalcTrigger,Trigger6M)),NA())</f>
        <v>1.9060937661091737E-2</v>
      </c>
      <c r="Q3288" s="178">
        <f>IFERROR(_xll.qlIndexFixing(ONIndex1Y,I3288,TRUE,_xll.ohTrigger(RecalcTrigger,Trigger1Y)),NA())</f>
        <v>1.9158082815607935E-2</v>
      </c>
    </row>
    <row r="3289" spans="2:17" x14ac:dyDescent="0.2">
      <c r="B3289" s="39" t="s">
        <v>42</v>
      </c>
      <c r="D3289" s="42">
        <f>_xll.qlCalendarAdvance(Calendar,$D3288,B3289,"f",FALSE)</f>
        <v>62471</v>
      </c>
      <c r="E3289" s="172">
        <f>_xll.qlInterestRateIndexValueDate(IndexON,D3289)</f>
        <v>62471</v>
      </c>
      <c r="F3289" s="188">
        <f>IFERROR(_xll.qlIndexFixing(IndexON,D3289,TRUE,_xll.ohTrigger(RecalcTrigger,TriggerON)),NA())</f>
        <v>1.8323917275727686E-2</v>
      </c>
      <c r="H3289" s="42">
        <f>_xll.qlCalendarAdvance(Calendar,$H3288,B3289,"f",FALSE)</f>
        <v>62471</v>
      </c>
      <c r="I3289" s="172">
        <f>_xll.qlInterestRateIndexValueDate(Index1M,$H3289)</f>
        <v>62471</v>
      </c>
      <c r="J3289" s="177">
        <f>IFERROR(_xll.qlIndexFixing(Index1M,$H3289,TRUE,_xll.ohTrigger(RecalcTrigger,Trigger1M)),NA())</f>
        <v>1.8826990012568372E-2</v>
      </c>
      <c r="K3289" s="44">
        <f>IFERROR(_xll.qlIndexFixing(Index3M,H3289,TRUE,_xll.ohTrigger(RecalcTrigger,Trigger3M)),NA())</f>
        <v>1.9006041385580388E-2</v>
      </c>
      <c r="L3289" s="44">
        <f>IFERROR(_xll.qlIndexFixing(Index6M,$H3289,TRUE,_xll.ohTrigger(RecalcTrigger,Trigger6M)),NA())</f>
        <v>1.920081946281631E-2</v>
      </c>
      <c r="M3289" s="178">
        <f>IFERROR(_xll.qlIndexFixing(Index1Y,$H3289,TRUE,_xll.ohTrigger(RecalcTrigger,Trigger1Y)),NA())</f>
        <v>1.9437696925024062E-2</v>
      </c>
      <c r="N3289" s="177">
        <f>IFERROR(_xll.qlIndexFixing(ONIndex1M,I3289,TRUE,_xll.ohTrigger(RecalcTrigger,Trigger1M)),NA())</f>
        <v>1.8803678103637145E-2</v>
      </c>
      <c r="O3289" s="44">
        <f>IFERROR(_xll.qlIndexFixing(ONIndex3M,I3289,TRUE,_xll.ohTrigger(RecalcTrigger,Trigger3M)),NA())</f>
        <v>1.893973764552026E-2</v>
      </c>
      <c r="P3289" s="44">
        <f>IFERROR(_xll.qlIndexFixing(ONIndex6M,I3289,TRUE,_xll.ohTrigger(RecalcTrigger,Trigger6M)),NA())</f>
        <v>1.9064640068998662E-2</v>
      </c>
      <c r="Q3289" s="178">
        <f>IFERROR(_xll.qlIndexFixing(ONIndex1Y,I3289,TRUE,_xll.ohTrigger(RecalcTrigger,Trigger1Y)),NA())</f>
        <v>1.9161810433122595E-2</v>
      </c>
    </row>
    <row r="3290" spans="2:17" x14ac:dyDescent="0.2">
      <c r="B3290" s="39" t="s">
        <v>42</v>
      </c>
      <c r="D3290" s="42">
        <f>_xll.qlCalendarAdvance(Calendar,$D3289,B3290,"f",FALSE)</f>
        <v>62478</v>
      </c>
      <c r="E3290" s="172">
        <f>_xll.qlInterestRateIndexValueDate(IndexON,D3290)</f>
        <v>62478</v>
      </c>
      <c r="F3290" s="188">
        <f>IFERROR(_xll.qlIndexFixing(IndexON,D3290,TRUE,_xll.ohTrigger(RecalcTrigger,TriggerON)),NA())</f>
        <v>1.8327626114575946E-2</v>
      </c>
      <c r="H3290" s="42">
        <f>_xll.qlCalendarAdvance(Calendar,$H3289,B3290,"f",FALSE)</f>
        <v>62478</v>
      </c>
      <c r="I3290" s="172">
        <f>_xll.qlInterestRateIndexValueDate(Index1M,$H3290)</f>
        <v>62478</v>
      </c>
      <c r="J3290" s="177">
        <f>IFERROR(_xll.qlIndexFixing(Index1M,$H3290,TRUE,_xll.ohTrigger(RecalcTrigger,Trigger1M)),NA())</f>
        <v>1.8831064635156523E-2</v>
      </c>
      <c r="K3290" s="44">
        <f>IFERROR(_xll.qlIndexFixing(Index3M,H3290,TRUE,_xll.ohTrigger(RecalcTrigger,Trigger3M)),NA())</f>
        <v>1.9010284847332658E-2</v>
      </c>
      <c r="L3290" s="44">
        <f>IFERROR(_xll.qlIndexFixing(Index6M,$H3290,TRUE,_xll.ohTrigger(RecalcTrigger,Trigger6M)),NA())</f>
        <v>1.920434676640783E-2</v>
      </c>
      <c r="M3290" s="178">
        <f>IFERROR(_xll.qlIndexFixing(Index1Y,$H3290,TRUE,_xll.ohTrigger(RecalcTrigger,Trigger1Y)),NA())</f>
        <v>1.9441080470993022E-2</v>
      </c>
      <c r="N3290" s="177">
        <f>IFERROR(_xll.qlIndexFixing(ONIndex1M,I3290,TRUE,_xll.ohTrigger(RecalcTrigger,Trigger1M)),NA())</f>
        <v>1.8807782263955408E-2</v>
      </c>
      <c r="O3290" s="44">
        <f>IFERROR(_xll.qlIndexFixing(ONIndex3M,I3290,TRUE,_xll.ohTrigger(RecalcTrigger,Trigger3M)),NA())</f>
        <v>1.8943316054319537E-2</v>
      </c>
      <c r="P3290" s="44">
        <f>IFERROR(_xll.qlIndexFixing(ONIndex6M,I3290,TRUE,_xll.ohTrigger(RecalcTrigger,Trigger6M)),NA())</f>
        <v>1.9068327452870237E-2</v>
      </c>
      <c r="Q3290" s="178">
        <f>IFERROR(_xll.qlIndexFixing(ONIndex1Y,I3290,TRUE,_xll.ohTrigger(RecalcTrigger,Trigger1Y)),NA())</f>
        <v>1.9165522924240452E-2</v>
      </c>
    </row>
    <row r="3291" spans="2:17" x14ac:dyDescent="0.2">
      <c r="B3291" s="39" t="s">
        <v>42</v>
      </c>
      <c r="D3291" s="42">
        <f>_xll.qlCalendarAdvance(Calendar,$D3290,B3291,"f",FALSE)</f>
        <v>62485</v>
      </c>
      <c r="E3291" s="172">
        <f>_xll.qlInterestRateIndexValueDate(IndexON,D3291)</f>
        <v>62485</v>
      </c>
      <c r="F3291" s="188">
        <f>IFERROR(_xll.qlIndexFixing(IndexON,D3291,TRUE,_xll.ohTrigger(RecalcTrigger,TriggerON)),NA())</f>
        <v>1.8331319841777827E-2</v>
      </c>
      <c r="H3291" s="42">
        <f>_xll.qlCalendarAdvance(Calendar,$H3290,B3291,"f",FALSE)</f>
        <v>62485</v>
      </c>
      <c r="I3291" s="172">
        <f>_xll.qlInterestRateIndexValueDate(Index1M,$H3291)</f>
        <v>62485</v>
      </c>
      <c r="J3291" s="177">
        <f>IFERROR(_xll.qlIndexFixing(Index1M,$H3291,TRUE,_xll.ohTrigger(RecalcTrigger,Trigger1M)),NA())</f>
        <v>1.8835122510843176E-2</v>
      </c>
      <c r="K3291" s="44">
        <f>IFERROR(_xll.qlIndexFixing(Index3M,H3291,TRUE,_xll.ohTrigger(RecalcTrigger,Trigger3M)),NA())</f>
        <v>1.901303049157874E-2</v>
      </c>
      <c r="L3291" s="44">
        <f>IFERROR(_xll.qlIndexFixing(Index6M,$H3291,TRUE,_xll.ohTrigger(RecalcTrigger,Trigger6M)),NA())</f>
        <v>1.9207858909531316E-2</v>
      </c>
      <c r="M3291" s="178">
        <f>IFERROR(_xll.qlIndexFixing(Index1Y,$H3291,TRUE,_xll.ohTrigger(RecalcTrigger,Trigger1Y)),NA())</f>
        <v>1.9444448608309184E-2</v>
      </c>
      <c r="N3291" s="177">
        <f>IFERROR(_xll.qlIndexFixing(ONIndex1M,I3291,TRUE,_xll.ohTrigger(RecalcTrigger,Trigger1M)),NA())</f>
        <v>1.8811869701832462E-2</v>
      </c>
      <c r="O3291" s="44">
        <f>IFERROR(_xll.qlIndexFixing(ONIndex3M,I3291,TRUE,_xll.ohTrigger(RecalcTrigger,Trigger3M)),NA())</f>
        <v>1.8946879882892897E-2</v>
      </c>
      <c r="P3291" s="44">
        <f>IFERROR(_xll.qlIndexFixing(ONIndex6M,I3291,TRUE,_xll.ohTrigger(RecalcTrigger,Trigger6M)),NA())</f>
        <v>1.9071999812220186E-2</v>
      </c>
      <c r="Q3291" s="178">
        <f>IFERROR(_xll.qlIndexFixing(ONIndex1Y,I3291,TRUE,_xll.ohTrigger(RecalcTrigger,Trigger1Y)),NA())</f>
        <v>1.9169220288718369E-2</v>
      </c>
    </row>
    <row r="3292" spans="2:17" x14ac:dyDescent="0.2">
      <c r="B3292" s="39" t="s">
        <v>42</v>
      </c>
      <c r="D3292" s="42">
        <f>_xll.qlCalendarAdvance(Calendar,$D3291,B3292,"f",FALSE)</f>
        <v>62492</v>
      </c>
      <c r="E3292" s="172">
        <f>_xll.qlInterestRateIndexValueDate(IndexON,D3292)</f>
        <v>62492</v>
      </c>
      <c r="F3292" s="188">
        <f>IFERROR(_xll.qlIndexFixing(IndexON,D3292,TRUE,_xll.ohTrigger(RecalcTrigger,TriggerON)),NA())</f>
        <v>1.8334998457414375E-2</v>
      </c>
      <c r="H3292" s="42">
        <f>_xll.qlCalendarAdvance(Calendar,$H3291,B3292,"f",FALSE)</f>
        <v>62492</v>
      </c>
      <c r="I3292" s="172">
        <f>_xll.qlInterestRateIndexValueDate(Index1M,$H3292)</f>
        <v>62492</v>
      </c>
      <c r="J3292" s="177">
        <f>IFERROR(_xll.qlIndexFixing(Index1M,$H3292,TRUE,_xll.ohTrigger(RecalcTrigger,Trigger1M)),NA())</f>
        <v>1.8836844048851616E-2</v>
      </c>
      <c r="K3292" s="44">
        <f>IFERROR(_xll.qlIndexFixing(Index3M,H3292,TRUE,_xll.ohTrigger(RecalcTrigger,Trigger3M)),NA())</f>
        <v>1.9017242933105926E-2</v>
      </c>
      <c r="L3292" s="44">
        <f>IFERROR(_xll.qlIndexFixing(Index6M,$H3292,TRUE,_xll.ohTrigger(RecalcTrigger,Trigger6M)),NA())</f>
        <v>1.9211355892111547E-2</v>
      </c>
      <c r="M3292" s="178">
        <f>IFERROR(_xll.qlIndexFixing(Index1Y,$H3292,TRUE,_xll.ohTrigger(RecalcTrigger,Trigger1Y)),NA())</f>
        <v>1.9447801336820669E-2</v>
      </c>
      <c r="N3292" s="177">
        <f>IFERROR(_xll.qlIndexFixing(ONIndex1M,I3292,TRUE,_xll.ohTrigger(RecalcTrigger,Trigger1M)),NA())</f>
        <v>1.8815940417511445E-2</v>
      </c>
      <c r="O3292" s="44">
        <f>IFERROR(_xll.qlIndexFixing(ONIndex3M,I3292,TRUE,_xll.ohTrigger(RecalcTrigger,Trigger3M)),NA())</f>
        <v>1.8950429131240343E-2</v>
      </c>
      <c r="P3292" s="44">
        <f>IFERROR(_xll.qlIndexFixing(ONIndex6M,I3292,TRUE,_xll.ohTrigger(RecalcTrigger,Trigger6M)),NA())</f>
        <v>1.9075657147696878E-2</v>
      </c>
      <c r="Q3292" s="178">
        <f>IFERROR(_xll.qlIndexFixing(ONIndex1Y,I3292,TRUE,_xll.ohTrigger(RecalcTrigger,Trigger1Y)),NA())</f>
        <v>1.9172902526799485E-2</v>
      </c>
    </row>
    <row r="3293" spans="2:17" x14ac:dyDescent="0.2">
      <c r="B3293" s="39" t="s">
        <v>42</v>
      </c>
      <c r="D3293" s="42">
        <f>_xll.qlCalendarAdvance(Calendar,$D3292,B3293,"f",FALSE)</f>
        <v>62499</v>
      </c>
      <c r="E3293" s="172">
        <f>_xll.qlInterestRateIndexValueDate(IndexON,D3293)</f>
        <v>62499</v>
      </c>
      <c r="F3293" s="188">
        <f>IFERROR(_xll.qlIndexFixing(IndexON,D3293,TRUE,_xll.ohTrigger(RecalcTrigger,TriggerON)),NA())</f>
        <v>1.8338661961323499E-2</v>
      </c>
      <c r="H3293" s="42">
        <f>_xll.qlCalendarAdvance(Calendar,$H3292,B3293,"f",FALSE)</f>
        <v>62499</v>
      </c>
      <c r="I3293" s="172">
        <f>_xll.qlInterestRateIndexValueDate(Index1M,$H3293)</f>
        <v>62499</v>
      </c>
      <c r="J3293" s="177">
        <f>IFERROR(_xll.qlIndexFixing(Index1M,$H3293,TRUE,_xll.ohTrigger(RecalcTrigger,Trigger1M)),NA())</f>
        <v>1.8840871396115788E-2</v>
      </c>
      <c r="K3293" s="44">
        <f>IFERROR(_xll.qlIndexFixing(Index3M,H3293,TRUE,_xll.ohTrigger(RecalcTrigger,Trigger3M)),NA())</f>
        <v>1.901996101810878E-2</v>
      </c>
      <c r="L3293" s="44">
        <f>IFERROR(_xll.qlIndexFixing(Index6M,$H3293,TRUE,_xll.ohTrigger(RecalcTrigger,Trigger6M)),NA())</f>
        <v>1.9214837714067026E-2</v>
      </c>
      <c r="M3293" s="178">
        <f>IFERROR(_xll.qlIndexFixing(Index1Y,$H3293,TRUE,_xll.ohTrigger(RecalcTrigger,Trigger1Y)),NA())</f>
        <v>1.9451138656374267E-2</v>
      </c>
      <c r="N3293" s="177">
        <f>IFERROR(_xll.qlIndexFixing(ONIndex1M,I3293,TRUE,_xll.ohTrigger(RecalcTrigger,Trigger1M)),NA())</f>
        <v>1.8819994410587126E-2</v>
      </c>
      <c r="O3293" s="44">
        <f>IFERROR(_xll.qlIndexFixing(ONIndex3M,I3293,TRUE,_xll.ohTrigger(RecalcTrigger,Trigger3M)),NA())</f>
        <v>1.8953963799442919E-2</v>
      </c>
      <c r="P3293" s="44">
        <f>IFERROR(_xll.qlIndexFixing(ONIndex6M,I3293,TRUE,_xll.ohTrigger(RecalcTrigger,Trigger6M)),NA())</f>
        <v>1.9079299458651944E-2</v>
      </c>
      <c r="Q3293" s="178">
        <f>IFERROR(_xll.qlIndexFixing(ONIndex1Y,I3293,TRUE,_xll.ohTrigger(RecalcTrigger,Trigger1Y)),NA())</f>
        <v>1.9176569638240659E-2</v>
      </c>
    </row>
    <row r="3294" spans="2:17" x14ac:dyDescent="0.2">
      <c r="B3294" s="39" t="s">
        <v>42</v>
      </c>
      <c r="D3294" s="42">
        <f>_xll.qlCalendarAdvance(Calendar,$D3293,B3294,"f",FALSE)</f>
        <v>62506</v>
      </c>
      <c r="E3294" s="172">
        <f>_xll.qlInterestRateIndexValueDate(IndexON,D3294)</f>
        <v>62506</v>
      </c>
      <c r="F3294" s="188">
        <f>IFERROR(_xll.qlIndexFixing(IndexON,D3294,TRUE,_xll.ohTrigger(RecalcTrigger,TriggerON)),NA())</f>
        <v>1.8342310353586244E-2</v>
      </c>
      <c r="H3294" s="42">
        <f>_xll.qlCalendarAdvance(Calendar,$H3293,B3294,"f",FALSE)</f>
        <v>62506</v>
      </c>
      <c r="I3294" s="172">
        <f>_xll.qlInterestRateIndexValueDate(Index1M,$H3294)</f>
        <v>62506</v>
      </c>
      <c r="J3294" s="177">
        <f>IFERROR(_xll.qlIndexFixing(Index1M,$H3294,TRUE,_xll.ohTrigger(RecalcTrigger,Trigger1M)),NA())</f>
        <v>1.8844881998894159E-2</v>
      </c>
      <c r="K3294" s="44">
        <f>IFERROR(_xll.qlIndexFixing(Index3M,H3294,TRUE,_xll.ohTrigger(RecalcTrigger,Trigger3M)),NA())</f>
        <v>1.9023404313979753E-2</v>
      </c>
      <c r="L3294" s="44">
        <f>IFERROR(_xll.qlIndexFixing(Index6M,$H3294,TRUE,_xll.ohTrigger(RecalcTrigger,Trigger6M)),NA())</f>
        <v>1.9218304375322532E-2</v>
      </c>
      <c r="M3294" s="178">
        <f>IFERROR(_xll.qlIndexFixing(Index1Y,$H3294,TRUE,_xll.ohTrigger(RecalcTrigger,Trigger1Y)),NA())</f>
        <v>1.9454460566819654E-2</v>
      </c>
      <c r="N3294" s="177">
        <f>IFERROR(_xll.qlIndexFixing(ONIndex1M,I3294,TRUE,_xll.ohTrigger(RecalcTrigger,Trigger1M)),NA())</f>
        <v>1.8824031681464737E-2</v>
      </c>
      <c r="O3294" s="44">
        <f>IFERROR(_xll.qlIndexFixing(ONIndex3M,I3294,TRUE,_xll.ohTrigger(RecalcTrigger,Trigger3M)),NA())</f>
        <v>1.8957483887338533E-2</v>
      </c>
      <c r="P3294" s="44">
        <f>IFERROR(_xll.qlIndexFixing(ONIndex6M,I3294,TRUE,_xll.ohTrigger(RecalcTrigger,Trigger6M)),NA())</f>
        <v>1.9082926745490614E-2</v>
      </c>
      <c r="Q3294" s="178">
        <f>IFERROR(_xll.qlIndexFixing(ONIndex1Y,I3294,TRUE,_xll.ohTrigger(RecalcTrigger,Trigger1Y)),NA())</f>
        <v>1.9180221623285032E-2</v>
      </c>
    </row>
    <row r="3295" spans="2:17" x14ac:dyDescent="0.2">
      <c r="B3295" s="39" t="s">
        <v>42</v>
      </c>
      <c r="D3295" s="42">
        <f>_xll.qlCalendarAdvance(Calendar,$D3294,B3295,"f",FALSE)</f>
        <v>62513</v>
      </c>
      <c r="E3295" s="172">
        <f>_xll.qlInterestRateIndexValueDate(IndexON,D3295)</f>
        <v>62513</v>
      </c>
      <c r="F3295" s="188">
        <f>IFERROR(_xll.qlIndexFixing(IndexON,D3295,TRUE,_xll.ohTrigger(RecalcTrigger,TriggerON)),NA())</f>
        <v>1.8345943634202611E-2</v>
      </c>
      <c r="H3295" s="42">
        <f>_xll.qlCalendarAdvance(Calendar,$H3294,B3295,"f",FALSE)</f>
        <v>62513</v>
      </c>
      <c r="I3295" s="172">
        <f>_xll.qlInterestRateIndexValueDate(Index1M,$H3295)</f>
        <v>62513</v>
      </c>
      <c r="J3295" s="177">
        <f>IFERROR(_xll.qlIndexFixing(Index1M,$H3295,TRUE,_xll.ohTrigger(RecalcTrigger,Trigger1M)),NA())</f>
        <v>1.8848875857163581E-2</v>
      </c>
      <c r="K3295" s="44">
        <f>IFERROR(_xll.qlIndexFixing(Index3M,H3295,TRUE,_xll.ohTrigger(RecalcTrigger,Trigger3M)),NA())</f>
        <v>1.9027570219400363E-2</v>
      </c>
      <c r="L3295" s="44">
        <f>IFERROR(_xll.qlIndexFixing(Index6M,$H3295,TRUE,_xll.ohTrigger(RecalcTrigger,Trigger6M)),NA())</f>
        <v>1.9221755875798805E-2</v>
      </c>
      <c r="M3295" s="178">
        <f>IFERROR(_xll.qlIndexFixing(Index1Y,$H3295,TRUE,_xll.ohTrigger(RecalcTrigger,Trigger1Y)),NA())</f>
        <v>1.9457767068005616E-2</v>
      </c>
      <c r="N3295" s="177">
        <f>IFERROR(_xll.qlIndexFixing(ONIndex1M,I3295,TRUE,_xll.ohTrigger(RecalcTrigger,Trigger1M)),NA())</f>
        <v>1.8828052229901138E-2</v>
      </c>
      <c r="O3295" s="44">
        <f>IFERROR(_xll.qlIndexFixing(ONIndex3M,I3295,TRUE,_xll.ohTrigger(RecalcTrigger,Trigger3M)),NA())</f>
        <v>1.8960989395089278E-2</v>
      </c>
      <c r="P3295" s="44">
        <f>IFERROR(_xll.qlIndexFixing(ONIndex6M,I3295,TRUE,_xll.ohTrigger(RecalcTrigger,Trigger6M)),NA())</f>
        <v>1.9086539008050796E-2</v>
      </c>
      <c r="Q3295" s="178">
        <f>IFERROR(_xll.qlIndexFixing(ONIndex1Y,I3295,TRUE,_xll.ohTrigger(RecalcTrigger,Trigger1Y)),NA())</f>
        <v>1.9183858481608418E-2</v>
      </c>
    </row>
    <row r="3296" spans="2:17" x14ac:dyDescent="0.2">
      <c r="B3296" s="39" t="s">
        <v>42</v>
      </c>
      <c r="D3296" s="42">
        <f>_xll.qlCalendarAdvance(Calendar,$D3295,B3296,"f",FALSE)</f>
        <v>62520</v>
      </c>
      <c r="E3296" s="172">
        <f>_xll.qlInterestRateIndexValueDate(IndexON,D3296)</f>
        <v>62520</v>
      </c>
      <c r="F3296" s="188">
        <f>IFERROR(_xll.qlIndexFixing(IndexON,D3296,TRUE,_xll.ohTrigger(RecalcTrigger,TriggerON)),NA())</f>
        <v>1.8349561803172598E-2</v>
      </c>
      <c r="H3296" s="42">
        <f>_xll.qlCalendarAdvance(Calendar,$H3295,B3296,"f",FALSE)</f>
        <v>62520</v>
      </c>
      <c r="I3296" s="172">
        <f>_xll.qlInterestRateIndexValueDate(Index1M,$H3296)</f>
        <v>62520</v>
      </c>
      <c r="J3296" s="177">
        <f>IFERROR(_xll.qlIndexFixing(Index1M,$H3296,TRUE,_xll.ohTrigger(RecalcTrigger,Trigger1M)),NA())</f>
        <v>1.8855160685123867E-2</v>
      </c>
      <c r="K3296" s="44">
        <f>IFERROR(_xll.qlIndexFixing(Index3M,H3296,TRUE,_xll.ohTrigger(RecalcTrigger,Trigger3M)),NA())</f>
        <v>1.9031719685308066E-2</v>
      </c>
      <c r="L3296" s="44">
        <f>IFERROR(_xll.qlIndexFixing(Index6M,$H3296,TRUE,_xll.ohTrigger(RecalcTrigger,Trigger6M)),NA())</f>
        <v>1.9227426805058557E-2</v>
      </c>
      <c r="M3296" s="178">
        <f>IFERROR(_xll.qlIndexFixing(Index1Y,$H3296,TRUE,_xll.ohTrigger(RecalcTrigger,Trigger1Y)),NA())</f>
        <v>1.9461798562805964E-2</v>
      </c>
      <c r="N3296" s="177">
        <f>IFERROR(_xll.qlIndexFixing(ONIndex1M,I3296,TRUE,_xll.ohTrigger(RecalcTrigger,Trigger1M)),NA())</f>
        <v>1.8832056055896329E-2</v>
      </c>
      <c r="O3296" s="44">
        <f>IFERROR(_xll.qlIndexFixing(ONIndex3M,I3296,TRUE,_xll.ohTrigger(RecalcTrigger,Trigger3M)),NA())</f>
        <v>1.8964480322695154E-2</v>
      </c>
      <c r="P3296" s="44">
        <f>IFERROR(_xll.qlIndexFixing(ONIndex6M,I3296,TRUE,_xll.ohTrigger(RecalcTrigger,Trigger6M)),NA())</f>
        <v>1.9090136246413536E-2</v>
      </c>
      <c r="Q3296" s="178">
        <f>IFERROR(_xll.qlIndexFixing(ONIndex1Y,I3296,TRUE,_xll.ohTrigger(RecalcTrigger,Trigger1Y)),NA())</f>
        <v>1.9187480213453956E-2</v>
      </c>
    </row>
    <row r="3297" spans="2:17" x14ac:dyDescent="0.2">
      <c r="B3297" s="39" t="s">
        <v>42</v>
      </c>
      <c r="D3297" s="42">
        <f>_xll.qlCalendarAdvance(Calendar,$D3296,B3297,"f",FALSE)</f>
        <v>62527</v>
      </c>
      <c r="E3297" s="172">
        <f>_xll.qlInterestRateIndexValueDate(IndexON,D3297)</f>
        <v>62527</v>
      </c>
      <c r="F3297" s="188">
        <f>IFERROR(_xll.qlIndexFixing(IndexON,D3297,TRUE,_xll.ohTrigger(RecalcTrigger,TriggerON)),NA())</f>
        <v>1.8353164860577253E-2</v>
      </c>
      <c r="H3297" s="42">
        <f>_xll.qlCalendarAdvance(Calendar,$H3296,B3297,"f",FALSE)</f>
        <v>62527</v>
      </c>
      <c r="I3297" s="172">
        <f>_xll.qlInterestRateIndexValueDate(Index1M,$H3297)</f>
        <v>62527</v>
      </c>
      <c r="J3297" s="177">
        <f>IFERROR(_xll.qlIndexFixing(Index1M,$H3297,TRUE,_xll.ohTrigger(RecalcTrigger,Trigger1M)),NA())</f>
        <v>1.8859118079030276E-2</v>
      </c>
      <c r="K3297" s="44">
        <f>IFERROR(_xll.qlIndexFixing(Index3M,H3297,TRUE,_xll.ohTrigger(RecalcTrigger,Trigger3M)),NA())</f>
        <v>1.9035117307454667E-2</v>
      </c>
      <c r="L3297" s="44">
        <f>IFERROR(_xll.qlIndexFixing(Index6M,$H3297,TRUE,_xll.ohTrigger(RecalcTrigger,Trigger6M)),NA())</f>
        <v>1.9230845272579025E-2</v>
      </c>
      <c r="M3297" s="178">
        <f>IFERROR(_xll.qlIndexFixing(Index1Y,$H3297,TRUE,_xll.ohTrigger(RecalcTrigger,Trigger1Y)),NA())</f>
        <v>1.9465073317242159E-2</v>
      </c>
      <c r="N3297" s="177">
        <f>IFERROR(_xll.qlIndexFixing(ONIndex1M,I3297,TRUE,_xll.ohTrigger(RecalcTrigger,Trigger1M)),NA())</f>
        <v>1.8836043159612403E-2</v>
      </c>
      <c r="O3297" s="44">
        <f>IFERROR(_xll.qlIndexFixing(ONIndex3M,I3297,TRUE,_xll.ohTrigger(RecalcTrigger,Trigger3M)),NA())</f>
        <v>1.8967956669994068E-2</v>
      </c>
      <c r="P3297" s="44">
        <f>IFERROR(_xll.qlIndexFixing(ONIndex6M,I3297,TRUE,_xll.ohTrigger(RecalcTrigger,Trigger6M)),NA())</f>
        <v>1.9093718460578835E-2</v>
      </c>
      <c r="Q3297" s="178">
        <f>IFERROR(_xll.qlIndexFixing(ONIndex1Y,I3297,TRUE,_xll.ohTrigger(RecalcTrigger,Trigger1Y)),NA())</f>
        <v>1.9191086818902692E-2</v>
      </c>
    </row>
    <row r="3298" spans="2:17" x14ac:dyDescent="0.2">
      <c r="B3298" s="39" t="s">
        <v>42</v>
      </c>
      <c r="D3298" s="42">
        <f>_xll.qlCalendarAdvance(Calendar,$D3297,B3298,"f",FALSE)</f>
        <v>62534</v>
      </c>
      <c r="E3298" s="172">
        <f>_xll.qlInterestRateIndexValueDate(IndexON,D3298)</f>
        <v>62534</v>
      </c>
      <c r="F3298" s="188">
        <f>IFERROR(_xll.qlIndexFixing(IndexON,D3298,TRUE,_xll.ohTrigger(RecalcTrigger,TriggerON)),NA())</f>
        <v>1.8356752806173438E-2</v>
      </c>
      <c r="H3298" s="42">
        <f>_xll.qlCalendarAdvance(Calendar,$H3297,B3298,"f",FALSE)</f>
        <v>62534</v>
      </c>
      <c r="I3298" s="172">
        <f>_xll.qlInterestRateIndexValueDate(Index1M,$H3298)</f>
        <v>62534</v>
      </c>
      <c r="J3298" s="177">
        <f>IFERROR(_xll.qlIndexFixing(Index1M,$H3298,TRUE,_xll.ohTrigger(RecalcTrigger,Trigger1M)),NA())</f>
        <v>1.8866126785388175E-2</v>
      </c>
      <c r="K3298" s="44">
        <f>IFERROR(_xll.qlIndexFixing(Index3M,H3298,TRUE,_xll.ohTrigger(RecalcTrigger,Trigger3M)),NA())</f>
        <v>1.9038500283044255E-2</v>
      </c>
      <c r="L3298" s="44">
        <f>IFERROR(_xll.qlIndexFixing(Index6M,$H3298,TRUE,_xll.ohTrigger(RecalcTrigger,Trigger6M)),NA())</f>
        <v>1.9234248576784792E-2</v>
      </c>
      <c r="M3298" s="178">
        <f>IFERROR(_xll.qlIndexFixing(Index1Y,$H3298,TRUE,_xll.ohTrigger(RecalcTrigger,Trigger1Y)),NA())</f>
        <v>1.9468332661175581E-2</v>
      </c>
      <c r="N3298" s="177">
        <f>IFERROR(_xll.qlIndexFixing(ONIndex1M,I3298,TRUE,_xll.ohTrigger(RecalcTrigger,Trigger1M)),NA())</f>
        <v>1.8840013540806222E-2</v>
      </c>
      <c r="O3298" s="44">
        <f>IFERROR(_xll.qlIndexFixing(ONIndex3M,I3298,TRUE,_xll.ohTrigger(RecalcTrigger,Trigger3M)),NA())</f>
        <v>1.8971418436986021E-2</v>
      </c>
      <c r="P3298" s="44">
        <f>IFERROR(_xll.qlIndexFixing(ONIndex6M,I3298,TRUE,_xll.ohTrigger(RecalcTrigger,Trigger6M)),NA())</f>
        <v>1.9097285650465645E-2</v>
      </c>
      <c r="Q3298" s="178">
        <f>IFERROR(_xll.qlIndexFixing(ONIndex1Y,I3298,TRUE,_xll.ohTrigger(RecalcTrigger,Trigger1Y)),NA())</f>
        <v>1.9194678297711487E-2</v>
      </c>
    </row>
    <row r="3299" spans="2:17" x14ac:dyDescent="0.2">
      <c r="B3299" s="39" t="s">
        <v>42</v>
      </c>
      <c r="D3299" s="42">
        <f>_xll.qlCalendarAdvance(Calendar,$D3298,B3299,"f",FALSE)</f>
        <v>62541</v>
      </c>
      <c r="E3299" s="172">
        <f>_xll.qlInterestRateIndexValueDate(IndexON,D3299)</f>
        <v>62541</v>
      </c>
      <c r="F3299" s="188">
        <f>IFERROR(_xll.qlIndexFixing(IndexON,D3299,TRUE,_xll.ohTrigger(RecalcTrigger,TriggerON)),NA())</f>
        <v>1.8360325640204289E-2</v>
      </c>
      <c r="H3299" s="42">
        <f>_xll.qlCalendarAdvance(Calendar,$H3298,B3299,"f",FALSE)</f>
        <v>62541</v>
      </c>
      <c r="I3299" s="172">
        <f>_xll.qlInterestRateIndexValueDate(Index1M,$H3299)</f>
        <v>62541</v>
      </c>
      <c r="J3299" s="177">
        <f>IFERROR(_xll.qlIndexFixing(Index1M,$H3299,TRUE,_xll.ohTrigger(RecalcTrigger,Trigger1M)),NA())</f>
        <v>1.8866982625764733E-2</v>
      </c>
      <c r="K3299" s="44">
        <f>IFERROR(_xll.qlIndexFixing(Index3M,H3299,TRUE,_xll.ohTrigger(RecalcTrigger,Trigger3M)),NA())</f>
        <v>1.9041868612039832E-2</v>
      </c>
      <c r="L3299" s="44">
        <f>IFERROR(_xll.qlIndexFixing(Index6M,$H3299,TRUE,_xll.ohTrigger(RecalcTrigger,Trigger6M)),NA())</f>
        <v>1.9237636717597009E-2</v>
      </c>
      <c r="M3299" s="178">
        <f>IFERROR(_xll.qlIndexFixing(Index1Y,$H3299,TRUE,_xll.ohTrigger(RecalcTrigger,Trigger1Y)),NA())</f>
        <v>1.9471576594457432E-2</v>
      </c>
      <c r="N3299" s="177">
        <f>IFERROR(_xll.qlIndexFixing(ONIndex1M,I3299,TRUE,_xll.ohTrigger(RecalcTrigger,Trigger1M)),NA())</f>
        <v>1.8843967199639877E-2</v>
      </c>
      <c r="O3299" s="44">
        <f>IFERROR(_xll.qlIndexFixing(ONIndex3M,I3299,TRUE,_xll.ohTrigger(RecalcTrigger,Trigger3M)),NA())</f>
        <v>1.897486562391415E-2</v>
      </c>
      <c r="P3299" s="44">
        <f>IFERROR(_xll.qlIndexFixing(ONIndex6M,I3299,TRUE,_xll.ohTrigger(RecalcTrigger,Trigger6M)),NA())</f>
        <v>1.9100837816073968E-2</v>
      </c>
      <c r="Q3299" s="178">
        <f>IFERROR(_xll.qlIndexFixing(ONIndex1Y,I3299,TRUE,_xll.ohTrigger(RecalcTrigger,Trigger1Y)),NA())</f>
        <v>1.9198254650042434E-2</v>
      </c>
    </row>
    <row r="3300" spans="2:17" x14ac:dyDescent="0.2">
      <c r="B3300" s="39" t="s">
        <v>42</v>
      </c>
      <c r="D3300" s="42">
        <f>_xll.qlCalendarAdvance(Calendar,$D3299,B3300,"f",FALSE)</f>
        <v>62548</v>
      </c>
      <c r="E3300" s="172">
        <f>_xll.qlInterestRateIndexValueDate(IndexON,D3300)</f>
        <v>62548</v>
      </c>
      <c r="F3300" s="188">
        <f>IFERROR(_xll.qlIndexFixing(IndexON,D3300,TRUE,_xll.ohTrigger(RecalcTrigger,TriggerON)),NA())</f>
        <v>1.8363883362669808E-2</v>
      </c>
      <c r="H3300" s="42">
        <f>_xll.qlCalendarAdvance(Calendar,$H3299,B3300,"f",FALSE)</f>
        <v>62548</v>
      </c>
      <c r="I3300" s="172">
        <f>_xll.qlInterestRateIndexValueDate(Index1M,$H3300)</f>
        <v>62548</v>
      </c>
      <c r="J3300" s="177">
        <f>IFERROR(_xll.qlIndexFixing(Index1M,$H3300,TRUE,_xll.ohTrigger(RecalcTrigger,Trigger1M)),NA())</f>
        <v>1.8870124580920265E-2</v>
      </c>
      <c r="K3300" s="44">
        <f>IFERROR(_xll.qlIndexFixing(Index3M,H3300,TRUE,_xll.ohTrigger(RecalcTrigger,Trigger3M)),NA())</f>
        <v>1.9044489447756392E-2</v>
      </c>
      <c r="L3300" s="44">
        <f>IFERROR(_xll.qlIndexFixing(Index6M,$H3300,TRUE,_xll.ohTrigger(RecalcTrigger,Trigger6M)),NA())</f>
        <v>1.9240268511961707E-2</v>
      </c>
      <c r="M3300" s="178">
        <f>IFERROR(_xll.qlIndexFixing(Index1Y,$H3300,TRUE,_xll.ohTrigger(RecalcTrigger,Trigger1Y)),NA())</f>
        <v>1.9474805116940896E-2</v>
      </c>
      <c r="N3300" s="177">
        <f>IFERROR(_xll.qlIndexFixing(ONIndex1M,I3300,TRUE,_xll.ohTrigger(RecalcTrigger,Trigger1M)),NA())</f>
        <v>1.8847904136275462E-2</v>
      </c>
      <c r="O3300" s="44">
        <f>IFERROR(_xll.qlIndexFixing(ONIndex3M,I3300,TRUE,_xll.ohTrigger(RecalcTrigger,Trigger3M)),NA())</f>
        <v>1.8978298230535318E-2</v>
      </c>
      <c r="P3300" s="44">
        <f>IFERROR(_xll.qlIndexFixing(ONIndex6M,I3300,TRUE,_xll.ohTrigger(RecalcTrigger,Trigger6M)),NA())</f>
        <v>1.9104374957565895E-2</v>
      </c>
      <c r="Q3300" s="178">
        <f>IFERROR(_xll.qlIndexFixing(ONIndex1Y,I3300,TRUE,_xll.ohTrigger(RecalcTrigger,Trigger1Y)),NA())</f>
        <v>1.9201815875814487E-2</v>
      </c>
    </row>
    <row r="3301" spans="2:17" x14ac:dyDescent="0.2">
      <c r="B3301" s="39" t="s">
        <v>42</v>
      </c>
      <c r="D3301" s="42">
        <f>_xll.qlCalendarAdvance(Calendar,$D3300,B3301,"f",FALSE)</f>
        <v>62555</v>
      </c>
      <c r="E3301" s="172">
        <f>_xll.qlInterestRateIndexValueDate(IndexON,D3301)</f>
        <v>62555</v>
      </c>
      <c r="F3301" s="188">
        <f>IFERROR(_xll.qlIndexFixing(IndexON,D3301,TRUE,_xll.ohTrigger(RecalcTrigger,TriggerON)),NA())</f>
        <v>1.8367425973407903E-2</v>
      </c>
      <c r="H3301" s="42">
        <f>_xll.qlCalendarAdvance(Calendar,$H3300,B3301,"f",FALSE)</f>
        <v>62555</v>
      </c>
      <c r="I3301" s="172">
        <f>_xll.qlInterestRateIndexValueDate(Index1M,$H3301)</f>
        <v>62555</v>
      </c>
      <c r="J3301" s="177">
        <f>IFERROR(_xll.qlIndexFixing(Index1M,$H3301,TRUE,_xll.ohTrigger(RecalcTrigger,Trigger1M)),NA())</f>
        <v>1.8874015981811043E-2</v>
      </c>
      <c r="K3301" s="44">
        <f>IFERROR(_xll.qlIndexFixing(Index3M,H3301,TRUE,_xll.ohTrigger(RecalcTrigger,Trigger3M)),NA())</f>
        <v>1.9047829355775505E-2</v>
      </c>
      <c r="L3301" s="44">
        <f>IFERROR(_xll.qlIndexFixing(Index6M,$H3301,TRUE,_xll.ohTrigger(RecalcTrigger,Trigger6M)),NA())</f>
        <v>1.9243627232659499E-2</v>
      </c>
      <c r="M3301" s="178">
        <f>IFERROR(_xll.qlIndexFixing(Index1Y,$H3301,TRUE,_xll.ohTrigger(RecalcTrigger,Trigger1Y)),NA())</f>
        <v>1.9478018228478052E-2</v>
      </c>
      <c r="N3301" s="177">
        <f>IFERROR(_xll.qlIndexFixing(ONIndex1M,I3301,TRUE,_xll.ohTrigger(RecalcTrigger,Trigger1M)),NA())</f>
        <v>1.8851824350388791E-2</v>
      </c>
      <c r="O3301" s="44">
        <f>IFERROR(_xll.qlIndexFixing(ONIndex3M,I3301,TRUE,_xll.ohTrigger(RecalcTrigger,Trigger3M)),NA())</f>
        <v>1.8981716257011616E-2</v>
      </c>
      <c r="P3301" s="44">
        <f>IFERROR(_xll.qlIndexFixing(ONIndex6M,I3301,TRUE,_xll.ohTrigger(RecalcTrigger,Trigger6M)),NA())</f>
        <v>1.9107897074779334E-2</v>
      </c>
      <c r="Q3301" s="178">
        <f>IFERROR(_xll.qlIndexFixing(ONIndex1Y,I3301,TRUE,_xll.ohTrigger(RecalcTrigger,Trigger1Y)),NA())</f>
        <v>1.9205361975027646E-2</v>
      </c>
    </row>
    <row r="3302" spans="2:17" x14ac:dyDescent="0.2">
      <c r="B3302" s="39" t="s">
        <v>42</v>
      </c>
      <c r="D3302" s="42">
        <f>_xll.qlCalendarAdvance(Calendar,$D3301,B3302,"f",FALSE)</f>
        <v>62562</v>
      </c>
      <c r="E3302" s="172">
        <f>_xll.qlInterestRateIndexValueDate(IndexON,D3302)</f>
        <v>62562</v>
      </c>
      <c r="F3302" s="188">
        <f>IFERROR(_xll.qlIndexFixing(IndexON,D3302,TRUE,_xll.ohTrigger(RecalcTrigger,TriggerON)),NA())</f>
        <v>1.8370953472499618E-2</v>
      </c>
      <c r="H3302" s="42">
        <f>_xll.qlCalendarAdvance(Calendar,$H3301,B3302,"f",FALSE)</f>
        <v>62562</v>
      </c>
      <c r="I3302" s="172">
        <f>_xll.qlInterestRateIndexValueDate(Index1M,$H3302)</f>
        <v>62562</v>
      </c>
      <c r="J3302" s="177">
        <f>IFERROR(_xll.qlIndexFixing(Index1M,$H3302,TRUE,_xll.ohTrigger(RecalcTrigger,Trigger1M)),NA())</f>
        <v>1.8877890636433008E-2</v>
      </c>
      <c r="K3302" s="44">
        <f>IFERROR(_xll.qlIndexFixing(Index3M,H3302,TRUE,_xll.ohTrigger(RecalcTrigger,Trigger3M)),NA())</f>
        <v>1.905115461782414E-2</v>
      </c>
      <c r="L3302" s="44">
        <f>IFERROR(_xll.qlIndexFixing(Index6M,$H3302,TRUE,_xll.ohTrigger(RecalcTrigger,Trigger6M)),NA())</f>
        <v>1.9246970790504716E-2</v>
      </c>
      <c r="M3302" s="178">
        <f>IFERROR(_xll.qlIndexFixing(Index1Y,$H3302,TRUE,_xll.ohTrigger(RecalcTrigger,Trigger1Y)),NA())</f>
        <v>1.9481215928923858E-2</v>
      </c>
      <c r="N3302" s="177">
        <f>IFERROR(_xll.qlIndexFixing(ONIndex1M,I3302,TRUE,_xll.ohTrigger(RecalcTrigger,Trigger1M)),NA())</f>
        <v>1.885572784206091E-2</v>
      </c>
      <c r="O3302" s="44">
        <f>IFERROR(_xll.qlIndexFixing(ONIndex3M,I3302,TRUE,_xll.ohTrigger(RecalcTrigger,Trigger3M)),NA())</f>
        <v>1.8985119703261999E-2</v>
      </c>
      <c r="P3302" s="44">
        <f>IFERROR(_xll.qlIndexFixing(ONIndex6M,I3302,TRUE,_xll.ohTrigger(RecalcTrigger,Trigger6M)),NA())</f>
        <v>1.9111404167633239E-2</v>
      </c>
      <c r="Q3302" s="178">
        <f>IFERROR(_xll.qlIndexFixing(ONIndex1Y,I3302,TRUE,_xll.ohTrigger(RecalcTrigger,Trigger1Y)),NA())</f>
        <v>1.920889294768191E-2</v>
      </c>
    </row>
    <row r="3303" spans="2:17" x14ac:dyDescent="0.2">
      <c r="B3303" s="39" t="s">
        <v>42</v>
      </c>
      <c r="D3303" s="42">
        <f>_xll.qlCalendarAdvance(Calendar,$D3302,B3303,"f",FALSE)</f>
        <v>62569</v>
      </c>
      <c r="E3303" s="172">
        <f>_xll.qlInterestRateIndexValueDate(IndexON,D3303)</f>
        <v>62569</v>
      </c>
      <c r="F3303" s="188">
        <f>IFERROR(_xll.qlIndexFixing(IndexON,D3303,TRUE,_xll.ohTrigger(RecalcTrigger,TriggerON)),NA())</f>
        <v>1.8374465859863909E-2</v>
      </c>
      <c r="H3303" s="42">
        <f>_xll.qlCalendarAdvance(Calendar,$H3302,B3303,"f",FALSE)</f>
        <v>62569</v>
      </c>
      <c r="I3303" s="172">
        <f>_xll.qlInterestRateIndexValueDate(Index1M,$H3303)</f>
        <v>62569</v>
      </c>
      <c r="J3303" s="177">
        <f>IFERROR(_xll.qlIndexFixing(Index1M,$H3303,TRUE,_xll.ohTrigger(RecalcTrigger,Trigger1M)),NA())</f>
        <v>1.8881748544778053E-2</v>
      </c>
      <c r="K3303" s="44">
        <f>IFERROR(_xll.qlIndexFixing(Index3M,H3303,TRUE,_xll.ohTrigger(RecalcTrigger,Trigger3M)),NA())</f>
        <v>1.9054465233867557E-2</v>
      </c>
      <c r="L3303" s="44">
        <f>IFERROR(_xll.qlIndexFixing(Index6M,$H3303,TRUE,_xll.ohTrigger(RecalcTrigger,Trigger6M)),NA())</f>
        <v>1.925029918542252E-2</v>
      </c>
      <c r="M3303" s="178">
        <f>IFERROR(_xll.qlIndexFixing(Index1Y,$H3303,TRUE,_xll.ohTrigger(RecalcTrigger,Trigger1Y)),NA())</f>
        <v>1.9484398218132387E-2</v>
      </c>
      <c r="N3303" s="177">
        <f>IFERROR(_xll.qlIndexFixing(ONIndex1M,I3303,TRUE,_xll.ohTrigger(RecalcTrigger,Trigger1M)),NA())</f>
        <v>1.8859614611534958E-2</v>
      </c>
      <c r="O3303" s="44">
        <f>IFERROR(_xll.qlIndexFixing(ONIndex3M,I3303,TRUE,_xll.ohTrigger(RecalcTrigger,Trigger3M)),NA())</f>
        <v>1.8988508569286466E-2</v>
      </c>
      <c r="P3303" s="44">
        <f>IFERROR(_xll.qlIndexFixing(ONIndex6M,I3303,TRUE,_xll.ohTrigger(RecalcTrigger,Trigger6M)),NA())</f>
        <v>1.9114896236451795E-2</v>
      </c>
      <c r="Q3303" s="178">
        <f>IFERROR(_xll.qlIndexFixing(ONIndex1Y,I3303,TRUE,_xll.ohTrigger(RecalcTrigger,Trigger1Y)),NA())</f>
        <v>1.9212408793939373E-2</v>
      </c>
    </row>
    <row r="3304" spans="2:17" x14ac:dyDescent="0.2">
      <c r="B3304" s="39" t="s">
        <v>42</v>
      </c>
      <c r="D3304" s="42">
        <f>_xll.qlCalendarAdvance(Calendar,$D3303,B3304,"f",FALSE)</f>
        <v>62576</v>
      </c>
      <c r="E3304" s="172">
        <f>_xll.qlInterestRateIndexValueDate(IndexON,D3304)</f>
        <v>62576</v>
      </c>
      <c r="F3304" s="188">
        <f>IFERROR(_xll.qlIndexFixing(IndexON,D3304,TRUE,_xll.ohTrigger(RecalcTrigger,TriggerON)),NA())</f>
        <v>1.8377963135743913E-2</v>
      </c>
      <c r="H3304" s="42">
        <f>_xll.qlCalendarAdvance(Calendar,$H3303,B3304,"f",FALSE)</f>
        <v>62576</v>
      </c>
      <c r="I3304" s="172">
        <f>_xll.qlInterestRateIndexValueDate(Index1M,$H3304)</f>
        <v>62576</v>
      </c>
      <c r="J3304" s="177">
        <f>IFERROR(_xll.qlIndexFixing(Index1M,$H3304,TRUE,_xll.ohTrigger(RecalcTrigger,Trigger1M)),NA())</f>
        <v>1.8885589706827265E-2</v>
      </c>
      <c r="K3304" s="44">
        <f>IFERROR(_xll.qlIndexFixing(Index3M,H3304,TRUE,_xll.ohTrigger(RecalcTrigger,Trigger3M)),NA())</f>
        <v>1.9057761203869244E-2</v>
      </c>
      <c r="L3304" s="44">
        <f>IFERROR(_xll.qlIndexFixing(Index6M,$H3304,TRUE,_xll.ohTrigger(RecalcTrigger,Trigger6M)),NA())</f>
        <v>1.925361241733806E-2</v>
      </c>
      <c r="M3304" s="178">
        <f>IFERROR(_xll.qlIndexFixing(Index1Y,$H3304,TRUE,_xll.ohTrigger(RecalcTrigger,Trigger1Y)),NA())</f>
        <v>1.9487565095958375E-2</v>
      </c>
      <c r="N3304" s="177">
        <f>IFERROR(_xll.qlIndexFixing(ONIndex1M,I3304,TRUE,_xll.ohTrigger(RecalcTrigger,Trigger1M)),NA())</f>
        <v>1.8863484658486751E-2</v>
      </c>
      <c r="O3304" s="44">
        <f>IFERROR(_xll.qlIndexFixing(ONIndex3M,I3304,TRUE,_xll.ohTrigger(RecalcTrigger,Trigger3M)),NA())</f>
        <v>1.8991882855166065E-2</v>
      </c>
      <c r="P3304" s="44">
        <f>IFERROR(_xll.qlIndexFixing(ONIndex6M,I3304,TRUE,_xll.ohTrigger(RecalcTrigger,Trigger6M)),NA())</f>
        <v>1.9118373280910816E-2</v>
      </c>
      <c r="Q3304" s="178">
        <f>IFERROR(_xll.qlIndexFixing(ONIndex1Y,I3304,TRUE,_xll.ohTrigger(RecalcTrigger,Trigger1Y)),NA())</f>
        <v>1.9215909513556895E-2</v>
      </c>
    </row>
    <row r="3305" spans="2:17" x14ac:dyDescent="0.2">
      <c r="B3305" s="39" t="s">
        <v>42</v>
      </c>
      <c r="D3305" s="42">
        <f>_xll.qlCalendarAdvance(Calendar,$D3304,B3305,"f",FALSE)</f>
        <v>62583</v>
      </c>
      <c r="E3305" s="172">
        <f>_xll.qlInterestRateIndexValueDate(IndexON,D3305)</f>
        <v>62583</v>
      </c>
      <c r="F3305" s="188">
        <f>IFERROR(_xll.qlIndexFixing(IndexON,D3305,TRUE,_xll.ohTrigger(RecalcTrigger,TriggerON)),NA())</f>
        <v>1.8381445299815447E-2</v>
      </c>
      <c r="H3305" s="42">
        <f>_xll.qlCalendarAdvance(Calendar,$H3304,B3305,"f",FALSE)</f>
        <v>62583</v>
      </c>
      <c r="I3305" s="172">
        <f>_xll.qlInterestRateIndexValueDate(Index1M,$H3305)</f>
        <v>62583</v>
      </c>
      <c r="J3305" s="177">
        <f>IFERROR(_xll.qlIndexFixing(Index1M,$H3305,TRUE,_xll.ohTrigger(RecalcTrigger,Trigger1M)),NA())</f>
        <v>1.8890174336096788E-2</v>
      </c>
      <c r="K3305" s="44">
        <f>IFERROR(_xll.qlIndexFixing(Index3M,H3305,TRUE,_xll.ohTrigger(RecalcTrigger,Trigger3M)),NA())</f>
        <v>1.9061771005482984E-2</v>
      </c>
      <c r="L3305" s="44">
        <f>IFERROR(_xll.qlIndexFixing(Index6M,$H3305,TRUE,_xll.ohTrigger(RecalcTrigger,Trigger6M)),NA())</f>
        <v>1.9257647126939854E-2</v>
      </c>
      <c r="M3305" s="178">
        <f>IFERROR(_xll.qlIndexFixing(Index1Y,$H3305,TRUE,_xll.ohTrigger(RecalcTrigger,Trigger1Y)),NA())</f>
        <v>1.9490716562258332E-2</v>
      </c>
      <c r="N3305" s="177">
        <f>IFERROR(_xll.qlIndexFixing(ONIndex1M,I3305,TRUE,_xll.ohTrigger(RecalcTrigger,Trigger1M)),NA())</f>
        <v>1.8867337983078381E-2</v>
      </c>
      <c r="O3305" s="44">
        <f>IFERROR(_xll.qlIndexFixing(ONIndex3M,I3305,TRUE,_xll.ohTrigger(RecalcTrigger,Trigger3M)),NA())</f>
        <v>1.8995242560657655E-2</v>
      </c>
      <c r="P3305" s="44">
        <f>IFERROR(_xll.qlIndexFixing(ONIndex6M,I3305,TRUE,_xll.ohTrigger(RecalcTrigger,Trigger6M)),NA())</f>
        <v>1.9121835301253443E-2</v>
      </c>
      <c r="Q3305" s="178">
        <f>IFERROR(_xll.qlIndexFixing(ONIndex1Y,I3305,TRUE,_xll.ohTrigger(RecalcTrigger,Trigger1Y)),NA())</f>
        <v>1.9219395106615522E-2</v>
      </c>
    </row>
    <row r="3306" spans="2:17" x14ac:dyDescent="0.2">
      <c r="B3306" s="39" t="s">
        <v>42</v>
      </c>
      <c r="D3306" s="42">
        <f>_xll.qlCalendarAdvance(Calendar,$D3305,B3306,"f",FALSE)</f>
        <v>62590</v>
      </c>
      <c r="E3306" s="172">
        <f>_xll.qlInterestRateIndexValueDate(IndexON,D3306)</f>
        <v>62590</v>
      </c>
      <c r="F3306" s="188">
        <f>IFERROR(_xll.qlIndexFixing(IndexON,D3306,TRUE,_xll.ohTrigger(RecalcTrigger,TriggerON)),NA())</f>
        <v>1.8384912352240601E-2</v>
      </c>
      <c r="H3306" s="42">
        <f>_xll.qlCalendarAdvance(Calendar,$H3305,B3306,"f",FALSE)</f>
        <v>62590</v>
      </c>
      <c r="I3306" s="172">
        <f>_xll.qlInterestRateIndexValueDate(Index1M,$H3306)</f>
        <v>62590</v>
      </c>
      <c r="J3306" s="177">
        <f>IFERROR(_xll.qlIndexFixing(Index1M,$H3306,TRUE,_xll.ohTrigger(RecalcTrigger,Trigger1M)),NA())</f>
        <v>1.8893981006206022E-2</v>
      </c>
      <c r="K3306" s="44">
        <f>IFERROR(_xll.qlIndexFixing(Index3M,H3306,TRUE,_xll.ohTrigger(RecalcTrigger,Trigger3M)),NA())</f>
        <v>1.9065036807293316E-2</v>
      </c>
      <c r="L3306" s="44">
        <f>IFERROR(_xll.qlIndexFixing(Index6M,$H3306,TRUE,_xll.ohTrigger(RecalcTrigger,Trigger6M)),NA())</f>
        <v>1.9260929121867564E-2</v>
      </c>
      <c r="M3306" s="178">
        <f>IFERROR(_xll.qlIndexFixing(Index1Y,$H3306,TRUE,_xll.ohTrigger(RecalcTrigger,Trigger1Y)),NA())</f>
        <v>1.9493852616888765E-2</v>
      </c>
      <c r="N3306" s="177">
        <f>IFERROR(_xll.qlIndexFixing(ONIndex1M,I3306,TRUE,_xll.ohTrigger(RecalcTrigger,Trigger1M)),NA())</f>
        <v>1.88711745852288E-2</v>
      </c>
      <c r="O3306" s="44">
        <f>IFERROR(_xll.qlIndexFixing(ONIndex3M,I3306,TRUE,_xll.ohTrigger(RecalcTrigger,Trigger3M)),NA())</f>
        <v>1.8998587686004376E-2</v>
      </c>
      <c r="P3306" s="44">
        <f>IFERROR(_xll.qlIndexFixing(ONIndex6M,I3306,TRUE,_xll.ohTrigger(RecalcTrigger,Trigger6M)),NA())</f>
        <v>1.9125282297236534E-2</v>
      </c>
      <c r="Q3306" s="178">
        <f>IFERROR(_xll.qlIndexFixing(ONIndex1Y,I3306,TRUE,_xll.ohTrigger(RecalcTrigger,Trigger1Y)),NA())</f>
        <v>1.9222865573196302E-2</v>
      </c>
    </row>
    <row r="3307" spans="2:17" x14ac:dyDescent="0.2">
      <c r="B3307" s="39" t="s">
        <v>42</v>
      </c>
      <c r="D3307" s="42">
        <f>_xll.qlCalendarAdvance(Calendar,$D3306,B3307,"f",FALSE)</f>
        <v>62597</v>
      </c>
      <c r="E3307" s="172">
        <f>_xll.qlInterestRateIndexValueDate(IndexON,D3307)</f>
        <v>62597</v>
      </c>
      <c r="F3307" s="188">
        <f>IFERROR(_xll.qlIndexFixing(IndexON,D3307,TRUE,_xll.ohTrigger(RecalcTrigger,TriggerON)),NA())</f>
        <v>1.8388364293100423E-2</v>
      </c>
      <c r="H3307" s="42">
        <f>_xll.qlCalendarAdvance(Calendar,$H3306,B3307,"f",FALSE)</f>
        <v>62597</v>
      </c>
      <c r="I3307" s="172">
        <f>_xll.qlInterestRateIndexValueDate(Index1M,$H3307)</f>
        <v>62597</v>
      </c>
      <c r="J3307" s="177">
        <f>IFERROR(_xll.qlIndexFixing(Index1M,$H3307,TRUE,_xll.ohTrigger(RecalcTrigger,Trigger1M)),NA())</f>
        <v>1.8897770929147094E-2</v>
      </c>
      <c r="K3307" s="44">
        <f>IFERROR(_xll.qlIndexFixing(Index3M,H3307,TRUE,_xll.ohTrigger(RecalcTrigger,Trigger3M)),NA())</f>
        <v>1.9068287962218052E-2</v>
      </c>
      <c r="L3307" s="44">
        <f>IFERROR(_xll.qlIndexFixing(Index6M,$H3307,TRUE,_xll.ohTrigger(RecalcTrigger,Trigger6M)),NA())</f>
        <v>1.9264195952796968E-2</v>
      </c>
      <c r="M3307" s="178">
        <f>IFERROR(_xll.qlIndexFixing(Index1Y,$H3307,TRUE,_xll.ohTrigger(RecalcTrigger,Trigger1Y)),NA())</f>
        <v>1.9496973259707288E-2</v>
      </c>
      <c r="N3307" s="177">
        <f>IFERROR(_xll.qlIndexFixing(ONIndex1M,I3307,TRUE,_xll.ohTrigger(RecalcTrigger,Trigger1M)),NA())</f>
        <v>1.887499446518115E-2</v>
      </c>
      <c r="O3307" s="44">
        <f>IFERROR(_xll.qlIndexFixing(ONIndex3M,I3307,TRUE,_xll.ohTrigger(RecalcTrigger,Trigger3M)),NA())</f>
        <v>1.9001918231206227E-2</v>
      </c>
      <c r="P3307" s="44">
        <f>IFERROR(_xll.qlIndexFixing(ONIndex6M,I3307,TRUE,_xll.ohTrigger(RecalcTrigger,Trigger6M)),NA())</f>
        <v>1.9128714269103231E-2</v>
      </c>
      <c r="Q3307" s="178">
        <f>IFERROR(_xll.qlIndexFixing(ONIndex1Y,I3307,TRUE,_xll.ohTrigger(RecalcTrigger,Trigger1Y)),NA())</f>
        <v>1.9226320913299233E-2</v>
      </c>
    </row>
    <row r="3308" spans="2:17" x14ac:dyDescent="0.2">
      <c r="B3308" s="39" t="s">
        <v>42</v>
      </c>
      <c r="D3308" s="42">
        <f>_xll.qlCalendarAdvance(Calendar,$D3307,B3308,"f",FALSE)</f>
        <v>62604</v>
      </c>
      <c r="E3308" s="172">
        <f>_xll.qlInterestRateIndexValueDate(IndexON,D3308)</f>
        <v>62604</v>
      </c>
      <c r="F3308" s="188">
        <f>IFERROR(_xll.qlIndexFixing(IndexON,D3308,TRUE,_xll.ohTrigger(RecalcTrigger,TriggerON)),NA())</f>
        <v>1.8391801122313867E-2</v>
      </c>
      <c r="H3308" s="42">
        <f>_xll.qlCalendarAdvance(Calendar,$H3307,B3308,"f",FALSE)</f>
        <v>62604</v>
      </c>
      <c r="I3308" s="172">
        <f>_xll.qlInterestRateIndexValueDate(Index1M,$H3308)</f>
        <v>62604</v>
      </c>
      <c r="J3308" s="177">
        <f>IFERROR(_xll.qlIndexFixing(Index1M,$H3308,TRUE,_xll.ohTrigger(RecalcTrigger,Trigger1M)),NA())</f>
        <v>1.890154410489385E-2</v>
      </c>
      <c r="K3308" s="44">
        <f>IFERROR(_xll.qlIndexFixing(Index3M,H3308,TRUE,_xll.ohTrigger(RecalcTrigger,Trigger3M)),NA())</f>
        <v>1.9071524470221066E-2</v>
      </c>
      <c r="L3308" s="44">
        <f>IFERROR(_xll.qlIndexFixing(Index6M,$H3308,TRUE,_xll.ohTrigger(RecalcTrigger,Trigger6M)),NA())</f>
        <v>1.9267447619653176E-2</v>
      </c>
      <c r="M3308" s="178">
        <f>IFERROR(_xll.qlIndexFixing(Index1Y,$H3308,TRUE,_xll.ohTrigger(RecalcTrigger,Trigger1Y)),NA())</f>
        <v>1.9500078490571296E-2</v>
      </c>
      <c r="N3308" s="177">
        <f>IFERROR(_xll.qlIndexFixing(ONIndex1M,I3308,TRUE,_xll.ohTrigger(RecalcTrigger,Trigger1M)),NA())</f>
        <v>1.8878797622530197E-2</v>
      </c>
      <c r="O3308" s="44">
        <f>IFERROR(_xll.qlIndexFixing(ONIndex3M,I3308,TRUE,_xll.ohTrigger(RecalcTrigger,Trigger3M)),NA())</f>
        <v>1.9005234196101117E-2</v>
      </c>
      <c r="P3308" s="44">
        <f>IFERROR(_xll.qlIndexFixing(ONIndex6M,I3308,TRUE,_xll.ohTrigger(RecalcTrigger,Trigger6M)),NA())</f>
        <v>1.9132131216610393E-2</v>
      </c>
      <c r="Q3308" s="178">
        <f>IFERROR(_xll.qlIndexFixing(ONIndex1Y,I3308,TRUE,_xll.ohTrigger(RecalcTrigger,Trigger1Y)),NA())</f>
        <v>1.9229761126924316E-2</v>
      </c>
    </row>
    <row r="3309" spans="2:17" x14ac:dyDescent="0.2">
      <c r="B3309" s="39" t="s">
        <v>42</v>
      </c>
      <c r="D3309" s="42">
        <f>_xll.qlCalendarAdvance(Calendar,$D3308,B3309,"f",FALSE)</f>
        <v>62611</v>
      </c>
      <c r="E3309" s="172">
        <f>_xll.qlInterestRateIndexValueDate(IndexON,D3309)</f>
        <v>62611</v>
      </c>
      <c r="F3309" s="188">
        <f>IFERROR(_xll.qlIndexFixing(IndexON,D3309,TRUE,_xll.ohTrigger(RecalcTrigger,TriggerON)),NA())</f>
        <v>1.8395222839799885E-2</v>
      </c>
      <c r="H3309" s="42">
        <f>_xll.qlCalendarAdvance(Calendar,$H3308,B3309,"f",FALSE)</f>
        <v>62611</v>
      </c>
      <c r="I3309" s="172">
        <f>_xll.qlInterestRateIndexValueDate(Index1M,$H3309)</f>
        <v>62611</v>
      </c>
      <c r="J3309" s="177">
        <f>IFERROR(_xll.qlIndexFixing(Index1M,$H3309,TRUE,_xll.ohTrigger(RecalcTrigger,Trigger1M)),NA())</f>
        <v>1.8904544322082033E-2</v>
      </c>
      <c r="K3309" s="44">
        <f>IFERROR(_xll.qlIndexFixing(Index3M,H3309,TRUE,_xll.ohTrigger(RecalcTrigger,Trigger3M)),NA())</f>
        <v>1.9074746331266244E-2</v>
      </c>
      <c r="L3309" s="44">
        <f>IFERROR(_xll.qlIndexFixing(Index6M,$H3309,TRUE,_xll.ohTrigger(RecalcTrigger,Trigger6M)),NA())</f>
        <v>1.926995112926487E-2</v>
      </c>
      <c r="M3309" s="178">
        <f>IFERROR(_xll.qlIndexFixing(Index1Y,$H3309,TRUE,_xll.ohTrigger(RecalcTrigger,Trigger1Y)),NA())</f>
        <v>1.9503168309339736E-2</v>
      </c>
      <c r="N3309" s="177">
        <f>IFERROR(_xll.qlIndexFixing(ONIndex1M,I3309,TRUE,_xll.ohTrigger(RecalcTrigger,Trigger1M)),NA())</f>
        <v>1.8882584057519081E-2</v>
      </c>
      <c r="O3309" s="44">
        <f>IFERROR(_xll.qlIndexFixing(ONIndex3M,I3309,TRUE,_xll.ohTrigger(RecalcTrigger,Trigger3M)),NA())</f>
        <v>1.9008535580770092E-2</v>
      </c>
      <c r="P3309" s="44">
        <f>IFERROR(_xll.qlIndexFixing(ONIndex6M,I3309,TRUE,_xll.ohTrigger(RecalcTrigger,Trigger6M)),NA())</f>
        <v>1.913553314000116E-2</v>
      </c>
      <c r="Q3309" s="178">
        <f>IFERROR(_xll.qlIndexFixing(ONIndex1Y,I3309,TRUE,_xll.ohTrigger(RecalcTrigger,Trigger1Y)),NA())</f>
        <v>1.9233186213747366E-2</v>
      </c>
    </row>
    <row r="3310" spans="2:17" x14ac:dyDescent="0.2">
      <c r="B3310" s="39" t="s">
        <v>42</v>
      </c>
      <c r="D3310" s="42">
        <f>_xll.qlCalendarAdvance(Calendar,$D3309,B3310,"f",FALSE)</f>
        <v>62618</v>
      </c>
      <c r="E3310" s="172">
        <f>_xll.qlInterestRateIndexValueDate(IndexON,D3310)</f>
        <v>62618</v>
      </c>
      <c r="F3310" s="188">
        <f>IFERROR(_xll.qlIndexFixing(IndexON,D3310,TRUE,_xll.ohTrigger(RecalcTrigger,TriggerON)),NA())</f>
        <v>1.8398629445639525E-2</v>
      </c>
      <c r="H3310" s="42">
        <f>_xll.qlCalendarAdvance(Calendar,$H3309,B3310,"f",FALSE)</f>
        <v>62618</v>
      </c>
      <c r="I3310" s="172">
        <f>_xll.qlInterestRateIndexValueDate(Index1M,$H3310)</f>
        <v>62618</v>
      </c>
      <c r="J3310" s="177">
        <f>IFERROR(_xll.qlIndexFixing(Index1M,$H3310,TRUE,_xll.ohTrigger(RecalcTrigger,Trigger1M)),NA())</f>
        <v>1.8908285006026669E-2</v>
      </c>
      <c r="K3310" s="44">
        <f>IFERROR(_xll.qlIndexFixing(Index3M,H3310,TRUE,_xll.ohTrigger(RecalcTrigger,Trigger3M)),NA())</f>
        <v>1.9077953545317463E-2</v>
      </c>
      <c r="L3310" s="44">
        <f>IFERROR(_xll.qlIndexFixing(Index6M,$H3310,TRUE,_xll.ohTrigger(RecalcTrigger,Trigger6M)),NA())</f>
        <v>1.9273173381603483E-2</v>
      </c>
      <c r="M3310" s="178">
        <f>IFERROR(_xll.qlIndexFixing(Index1Y,$H3310,TRUE,_xll.ohTrigger(RecalcTrigger,Trigger1Y)),NA())</f>
        <v>1.9506242715873097E-2</v>
      </c>
      <c r="N3310" s="177">
        <f>IFERROR(_xll.qlIndexFixing(ONIndex1M,I3310,TRUE,_xll.ohTrigger(RecalcTrigger,Trigger1M)),NA())</f>
        <v>1.8886353770309894E-2</v>
      </c>
      <c r="O3310" s="44">
        <f>IFERROR(_xll.qlIndexFixing(ONIndex3M,I3310,TRUE,_xll.ohTrigger(RecalcTrigger,Trigger3M)),NA())</f>
        <v>1.9011822385294197E-2</v>
      </c>
      <c r="P3310" s="44">
        <f>IFERROR(_xll.qlIndexFixing(ONIndex6M,I3310,TRUE,_xll.ohTrigger(RecalcTrigger,Trigger6M)),NA())</f>
        <v>1.9138920039113438E-2</v>
      </c>
      <c r="Q3310" s="178">
        <f>IFERROR(_xll.qlIndexFixing(ONIndex1Y,I3310,TRUE,_xll.ohTrigger(RecalcTrigger,Trigger1Y)),NA())</f>
        <v>1.9236596174254661E-2</v>
      </c>
    </row>
    <row r="3311" spans="2:17" x14ac:dyDescent="0.2">
      <c r="B3311" s="39" t="s">
        <v>42</v>
      </c>
      <c r="D3311" s="42">
        <f>_xll.qlCalendarAdvance(Calendar,$D3310,B3311,"f",FALSE)</f>
        <v>62625</v>
      </c>
      <c r="E3311" s="172">
        <f>_xll.qlInterestRateIndexValueDate(IndexON,D3311)</f>
        <v>62625</v>
      </c>
      <c r="F3311" s="188">
        <f>IFERROR(_xll.qlIndexFixing(IndexON,D3311,TRUE,_xll.ohTrigger(RecalcTrigger,TriggerON)),NA())</f>
        <v>1.8402020939913832E-2</v>
      </c>
      <c r="H3311" s="42">
        <f>_xll.qlCalendarAdvance(Calendar,$H3310,B3311,"f",FALSE)</f>
        <v>62625</v>
      </c>
      <c r="I3311" s="172">
        <f>_xll.qlInterestRateIndexValueDate(Index1M,$H3311)</f>
        <v>62625</v>
      </c>
      <c r="J3311" s="177">
        <f>IFERROR(_xll.qlIndexFixing(Index1M,$H3311,TRUE,_xll.ohTrigger(RecalcTrigger,Trigger1M)),NA())</f>
        <v>1.8912008943567409E-2</v>
      </c>
      <c r="K3311" s="44">
        <f>IFERROR(_xll.qlIndexFixing(Index3M,H3311,TRUE,_xll.ohTrigger(RecalcTrigger,Trigger3M)),NA())</f>
        <v>1.9081146112341255E-2</v>
      </c>
      <c r="L3311" s="44">
        <f>IFERROR(_xll.qlIndexFixing(Index6M,$H3311,TRUE,_xll.ohTrigger(RecalcTrigger,Trigger6M)),NA())</f>
        <v>1.9276380470422998E-2</v>
      </c>
      <c r="M3311" s="178">
        <f>IFERROR(_xll.qlIndexFixing(Index1Y,$H3311,TRUE,_xll.ohTrigger(RecalcTrigger,Trigger1Y)),NA())</f>
        <v>1.950930171002966E-2</v>
      </c>
      <c r="N3311" s="177">
        <f>IFERROR(_xll.qlIndexFixing(ONIndex1M,I3311,TRUE,_xll.ohTrigger(RecalcTrigger,Trigger1M)),NA())</f>
        <v>1.8890106760578451E-2</v>
      </c>
      <c r="O3311" s="44">
        <f>IFERROR(_xll.qlIndexFixing(ONIndex3M,I3311,TRUE,_xll.ohTrigger(RecalcTrigger,Trigger3M)),NA())</f>
        <v>1.9015094609673433E-2</v>
      </c>
      <c r="P3311" s="44">
        <f>IFERROR(_xll.qlIndexFixing(ONIndex6M,I3311,TRUE,_xll.ohTrigger(RecalcTrigger,Trigger6M)),NA())</f>
        <v>1.9142291913947229E-2</v>
      </c>
      <c r="Q3311" s="178">
        <f>IFERROR(_xll.qlIndexFixing(ONIndex1Y,I3311,TRUE,_xll.ohTrigger(RecalcTrigger,Trigger1Y)),NA())</f>
        <v>1.9239991008122015E-2</v>
      </c>
    </row>
    <row r="3312" spans="2:17" x14ac:dyDescent="0.2">
      <c r="B3312" s="39" t="s">
        <v>42</v>
      </c>
      <c r="D3312" s="42">
        <f>_xll.qlCalendarAdvance(Calendar,$D3311,B3312,"f",FALSE)</f>
        <v>62632</v>
      </c>
      <c r="E3312" s="172">
        <f>_xll.qlInterestRateIndexValueDate(IndexON,D3312)</f>
        <v>62632</v>
      </c>
      <c r="F3312" s="188">
        <f>IFERROR(_xll.qlIndexFixing(IndexON,D3312,TRUE,_xll.ohTrigger(RecalcTrigger,TriggerON)),NA())</f>
        <v>1.8405397322379669E-2</v>
      </c>
      <c r="H3312" s="42">
        <f>_xll.qlCalendarAdvance(Calendar,$H3311,B3312,"f",FALSE)</f>
        <v>62632</v>
      </c>
      <c r="I3312" s="172">
        <f>_xll.qlInterestRateIndexValueDate(Index1M,$H3312)</f>
        <v>62632</v>
      </c>
      <c r="J3312" s="177">
        <f>IFERROR(_xll.qlIndexFixing(Index1M,$H3312,TRUE,_xll.ohTrigger(RecalcTrigger,Trigger1M)),NA())</f>
        <v>1.8915716134688048E-2</v>
      </c>
      <c r="K3312" s="44">
        <f>IFERROR(_xll.qlIndexFixing(Index3M,H3312,TRUE,_xll.ohTrigger(RecalcTrigger,Trigger3M)),NA())</f>
        <v>1.9084324032301495E-2</v>
      </c>
      <c r="L3312" s="44">
        <f>IFERROR(_xll.qlIndexFixing(Index6M,$H3312,TRUE,_xll.ohTrigger(RecalcTrigger,Trigger6M)),NA())</f>
        <v>1.9279572395649456E-2</v>
      </c>
      <c r="M3312" s="178">
        <f>IFERROR(_xll.qlIndexFixing(Index1Y,$H3312,TRUE,_xll.ohTrigger(RecalcTrigger,Trigger1Y)),NA())</f>
        <v>1.9512345291671472E-2</v>
      </c>
      <c r="N3312" s="177">
        <f>IFERROR(_xll.qlIndexFixing(ONIndex1M,I3312,TRUE,_xll.ohTrigger(RecalcTrigger,Trigger1M)),NA())</f>
        <v>1.8893843028486845E-2</v>
      </c>
      <c r="O3312" s="44">
        <f>IFERROR(_xll.qlIndexFixing(ONIndex3M,I3312,TRUE,_xll.ohTrigger(RecalcTrigger,Trigger3M)),NA())</f>
        <v>1.9018352253664661E-2</v>
      </c>
      <c r="P3312" s="44">
        <f>IFERROR(_xll.qlIndexFixing(ONIndex6M,I3312,TRUE,_xll.ohTrigger(RecalcTrigger,Trigger6M)),NA())</f>
        <v>1.9145648764583578E-2</v>
      </c>
      <c r="Q3312" s="178">
        <f>IFERROR(_xll.qlIndexFixing(ONIndex1Y,I3312,TRUE,_xll.ohTrigger(RecalcTrigger,Trigger1Y)),NA())</f>
        <v>1.9243370715511521E-2</v>
      </c>
    </row>
    <row r="3313" spans="2:17" x14ac:dyDescent="0.2">
      <c r="B3313" s="39" t="s">
        <v>42</v>
      </c>
      <c r="D3313" s="42">
        <f>_xll.qlCalendarAdvance(Calendar,$D3312,B3313,"f",FALSE)</f>
        <v>62639</v>
      </c>
      <c r="E3313" s="172">
        <f>_xll.qlInterestRateIndexValueDate(IndexON,D3313)</f>
        <v>62639</v>
      </c>
      <c r="F3313" s="188">
        <f>IFERROR(_xll.qlIndexFixing(IndexON,D3313,TRUE,_xll.ohTrigger(RecalcTrigger,TriggerON)),NA())</f>
        <v>1.8408758593280172E-2</v>
      </c>
      <c r="H3313" s="42">
        <f>_xll.qlCalendarAdvance(Calendar,$H3312,B3313,"f",FALSE)</f>
        <v>62639</v>
      </c>
      <c r="I3313" s="172">
        <f>_xll.qlInterestRateIndexValueDate(Index1M,$H3313)</f>
        <v>62639</v>
      </c>
      <c r="J3313" s="177">
        <f>IFERROR(_xll.qlIndexFixing(Index1M,$H3313,TRUE,_xll.ohTrigger(RecalcTrigger,Trigger1M)),NA())</f>
        <v>1.8920158775294644E-2</v>
      </c>
      <c r="K3313" s="44">
        <f>IFERROR(_xll.qlIndexFixing(Index3M,H3313,TRUE,_xll.ohTrigger(RecalcTrigger,Trigger3M)),NA())</f>
        <v>1.9087487305162947E-2</v>
      </c>
      <c r="L3313" s="44">
        <f>IFERROR(_xll.qlIndexFixing(Index6M,$H3313,TRUE,_xll.ohTrigger(RecalcTrigger,Trigger6M)),NA())</f>
        <v>1.9283478490264891E-2</v>
      </c>
      <c r="M3313" s="178">
        <f>IFERROR(_xll.qlIndexFixing(Index1Y,$H3313,TRUE,_xll.ohTrigger(RecalcTrigger,Trigger1Y)),NA())</f>
        <v>1.9515373460659468E-2</v>
      </c>
      <c r="N3313" s="177">
        <f>IFERROR(_xll.qlIndexFixing(ONIndex1M,I3313,TRUE,_xll.ohTrigger(RecalcTrigger,Trigger1M)),NA())</f>
        <v>1.889756257395403E-2</v>
      </c>
      <c r="O3313" s="44">
        <f>IFERROR(_xll.qlIndexFixing(ONIndex3M,I3313,TRUE,_xll.ohTrigger(RecalcTrigger,Trigger3M)),NA())</f>
        <v>1.9021595317592066E-2</v>
      </c>
      <c r="P3313" s="44">
        <f>IFERROR(_xll.qlIndexFixing(ONIndex6M,I3313,TRUE,_xll.ohTrigger(RecalcTrigger,Trigger6M)),NA())</f>
        <v>1.9148990591022486E-2</v>
      </c>
      <c r="Q3313" s="178">
        <f>IFERROR(_xll.qlIndexFixing(ONIndex1Y,I3313,TRUE,_xll.ohTrigger(RecalcTrigger,Trigger1Y)),NA())</f>
        <v>1.9246735296261086E-2</v>
      </c>
    </row>
    <row r="3314" spans="2:17" x14ac:dyDescent="0.2">
      <c r="B3314" s="39" t="s">
        <v>42</v>
      </c>
      <c r="D3314" s="42">
        <f>_xll.qlCalendarAdvance(Calendar,$D3313,B3314,"f",FALSE)</f>
        <v>62646</v>
      </c>
      <c r="E3314" s="172">
        <f>_xll.qlInterestRateIndexValueDate(IndexON,D3314)</f>
        <v>62646</v>
      </c>
      <c r="F3314" s="188">
        <f>IFERROR(_xll.qlIndexFixing(IndexON,D3314,TRUE,_xll.ohTrigger(RecalcTrigger,TriggerON)),NA())</f>
        <v>1.8412104752615344E-2</v>
      </c>
      <c r="H3314" s="42">
        <f>_xll.qlCalendarAdvance(Calendar,$H3313,B3314,"f",FALSE)</f>
        <v>62646</v>
      </c>
      <c r="I3314" s="172">
        <f>_xll.qlInterestRateIndexValueDate(Index1M,$H3314)</f>
        <v>62646</v>
      </c>
      <c r="J3314" s="177">
        <f>IFERROR(_xll.qlIndexFixing(Index1M,$H3314,TRUE,_xll.ohTrigger(RecalcTrigger,Trigger1M)),NA())</f>
        <v>1.892383146758533E-2</v>
      </c>
      <c r="K3314" s="44">
        <f>IFERROR(_xll.qlIndexFixing(Index3M,H3314,TRUE,_xll.ohTrigger(RecalcTrigger,Trigger3M)),NA())</f>
        <v>1.9090635930888611E-2</v>
      </c>
      <c r="L3314" s="44">
        <f>IFERROR(_xll.qlIndexFixing(Index6M,$H3314,TRUE,_xll.ohTrigger(RecalcTrigger,Trigger6M)),NA())</f>
        <v>1.9286639171143392E-2</v>
      </c>
      <c r="M3314" s="178">
        <f>IFERROR(_xll.qlIndexFixing(Index1Y,$H3314,TRUE,_xll.ohTrigger(RecalcTrigger,Trigger1Y)),NA())</f>
        <v>1.9518386216857024E-2</v>
      </c>
      <c r="N3314" s="177">
        <f>IFERROR(_xll.qlIndexFixing(ONIndex1M,I3314,TRUE,_xll.ohTrigger(RecalcTrigger,Trigger1M)),NA())</f>
        <v>1.8901265397061051E-2</v>
      </c>
      <c r="O3314" s="44">
        <f>IFERROR(_xll.qlIndexFixing(ONIndex3M,I3314,TRUE,_xll.ohTrigger(RecalcTrigger,Trigger3M)),NA())</f>
        <v>1.9024823801131463E-2</v>
      </c>
      <c r="P3314" s="44">
        <f>IFERROR(_xll.qlIndexFixing(ONIndex6M,I3314,TRUE,_xll.ohTrigger(RecalcTrigger,Trigger6M)),NA())</f>
        <v>1.9152317393182905E-2</v>
      </c>
      <c r="Q3314" s="178">
        <f>IFERROR(_xll.qlIndexFixing(ONIndex1Y,I3314,TRUE,_xll.ohTrigger(RecalcTrigger,Trigger1Y)),NA())</f>
        <v>1.9250084750613849E-2</v>
      </c>
    </row>
    <row r="3315" spans="2:17" x14ac:dyDescent="0.2">
      <c r="B3315" s="39" t="s">
        <v>42</v>
      </c>
      <c r="D3315" s="42">
        <f>_xll.qlCalendarAdvance(Calendar,$D3314,B3315,"f",FALSE)</f>
        <v>62653</v>
      </c>
      <c r="E3315" s="172">
        <f>_xll.qlInterestRateIndexValueDate(IndexON,D3315)</f>
        <v>62653</v>
      </c>
      <c r="F3315" s="188">
        <f>IFERROR(_xll.qlIndexFixing(IndexON,D3315,TRUE,_xll.ohTrigger(RecalcTrigger,TriggerON)),NA())</f>
        <v>1.8415435800142044E-2</v>
      </c>
      <c r="H3315" s="42">
        <f>_xll.qlCalendarAdvance(Calendar,$H3314,B3315,"f",FALSE)</f>
        <v>62653</v>
      </c>
      <c r="I3315" s="172">
        <f>_xll.qlInterestRateIndexValueDate(Index1M,$H3315)</f>
        <v>62653</v>
      </c>
      <c r="J3315" s="177">
        <f>IFERROR(_xll.qlIndexFixing(Index1M,$H3315,TRUE,_xll.ohTrigger(RecalcTrigger,Trigger1M)),NA())</f>
        <v>1.8927487412582353E-2</v>
      </c>
      <c r="K3315" s="44">
        <f>IFERROR(_xll.qlIndexFixing(Index3M,H3315,TRUE,_xll.ohTrigger(RecalcTrigger,Trigger3M)),NA())</f>
        <v>1.9093769909448537E-2</v>
      </c>
      <c r="L3315" s="44">
        <f>IFERROR(_xll.qlIndexFixing(Index6M,$H3315,TRUE,_xll.ohTrigger(RecalcTrigger,Trigger6M)),NA())</f>
        <v>1.9289784687439519E-2</v>
      </c>
      <c r="M3315" s="178">
        <f>IFERROR(_xll.qlIndexFixing(Index1Y,$H3315,TRUE,_xll.ohTrigger(RecalcTrigger,Trigger1Y)),NA())</f>
        <v>1.9521383560125956E-2</v>
      </c>
      <c r="N3315" s="177">
        <f>IFERROR(_xll.qlIndexFixing(ONIndex1M,I3315,TRUE,_xll.ohTrigger(RecalcTrigger,Trigger1M)),NA())</f>
        <v>1.8904951497888955E-2</v>
      </c>
      <c r="O3315" s="44">
        <f>IFERROR(_xll.qlIndexFixing(ONIndex3M,I3315,TRUE,_xll.ohTrigger(RecalcTrigger,Trigger3M)),NA())</f>
        <v>1.9028037704525991E-2</v>
      </c>
      <c r="P3315" s="44">
        <f>IFERROR(_xll.qlIndexFixing(ONIndex6M,I3315,TRUE,_xll.ohTrigger(RecalcTrigger,Trigger6M)),NA())</f>
        <v>1.9155629171064836E-2</v>
      </c>
      <c r="Q3315" s="178">
        <f>IFERROR(_xll.qlIndexFixing(ONIndex1Y,I3315,TRUE,_xll.ohTrigger(RecalcTrigger,Trigger1Y)),NA())</f>
        <v>1.9253419078326672E-2</v>
      </c>
    </row>
    <row r="3316" spans="2:17" x14ac:dyDescent="0.2">
      <c r="B3316" s="39" t="s">
        <v>42</v>
      </c>
      <c r="D3316" s="42">
        <f>_xll.qlCalendarAdvance(Calendar,$D3315,B3316,"f",FALSE)</f>
        <v>62660</v>
      </c>
      <c r="E3316" s="172">
        <f>_xll.qlInterestRateIndexValueDate(IndexON,D3316)</f>
        <v>62660</v>
      </c>
      <c r="F3316" s="188">
        <f>IFERROR(_xll.qlIndexFixing(IndexON,D3316,TRUE,_xll.ohTrigger(RecalcTrigger,TriggerON)),NA())</f>
        <v>1.8418751736103411E-2</v>
      </c>
      <c r="H3316" s="42">
        <f>_xll.qlCalendarAdvance(Calendar,$H3315,B3316,"f",FALSE)</f>
        <v>62660</v>
      </c>
      <c r="I3316" s="172">
        <f>_xll.qlInterestRateIndexValueDate(Index1M,$H3316)</f>
        <v>62660</v>
      </c>
      <c r="J3316" s="177">
        <f>IFERROR(_xll.qlIndexFixing(Index1M,$H3316,TRUE,_xll.ohTrigger(RecalcTrigger,Trigger1M)),NA())</f>
        <v>1.8931126610267419E-2</v>
      </c>
      <c r="K3316" s="44">
        <f>IFERROR(_xll.qlIndexFixing(Index3M,H3316,TRUE,_xll.ohTrigger(RecalcTrigger,Trigger3M)),NA())</f>
        <v>1.9096889240804847E-2</v>
      </c>
      <c r="L3316" s="44">
        <f>IFERROR(_xll.qlIndexFixing(Index6M,$H3316,TRUE,_xll.ohTrigger(RecalcTrigger,Trigger6M)),NA())</f>
        <v>1.9292915039080597E-2</v>
      </c>
      <c r="M3316" s="178">
        <f>IFERROR(_xll.qlIndexFixing(Index1Y,$H3316,TRUE,_xll.ohTrigger(RecalcTrigger,Trigger1Y)),NA())</f>
        <v>1.9524365490329643E-2</v>
      </c>
      <c r="N3316" s="177">
        <f>IFERROR(_xll.qlIndexFixing(ONIndex1M,I3316,TRUE,_xll.ohTrigger(RecalcTrigger,Trigger1M)),NA())</f>
        <v>1.8908620876113558E-2</v>
      </c>
      <c r="O3316" s="44">
        <f>IFERROR(_xll.qlIndexFixing(ONIndex3M,I3316,TRUE,_xll.ohTrigger(RecalcTrigger,Trigger3M)),NA())</f>
        <v>1.9031237027694603E-2</v>
      </c>
      <c r="P3316" s="44">
        <f>IFERROR(_xll.qlIndexFixing(ONIndex6M,I3316,TRUE,_xll.ohTrigger(RecalcTrigger,Trigger6M)),NA())</f>
        <v>1.915892592466828E-2</v>
      </c>
      <c r="Q3316" s="178">
        <f>IFERROR(_xll.qlIndexFixing(ONIndex1Y,I3316,TRUE,_xll.ohTrigger(RecalcTrigger,Trigger1Y)),NA())</f>
        <v>1.9256738279480601E-2</v>
      </c>
    </row>
    <row r="3317" spans="2:17" x14ac:dyDescent="0.2">
      <c r="B3317" s="39" t="s">
        <v>42</v>
      </c>
      <c r="D3317" s="42">
        <f>_xll.qlCalendarAdvance(Calendar,$D3316,B3317,"f",FALSE)</f>
        <v>62667</v>
      </c>
      <c r="E3317" s="172">
        <f>_xll.qlInterestRateIndexValueDate(IndexON,D3317)</f>
        <v>62667</v>
      </c>
      <c r="F3317" s="188">
        <f>IFERROR(_xll.qlIndexFixing(IndexON,D3317,TRUE,_xll.ohTrigger(RecalcTrigger,TriggerON)),NA())</f>
        <v>1.8422052560256308E-2</v>
      </c>
      <c r="H3317" s="42">
        <f>_xll.qlCalendarAdvance(Calendar,$H3316,B3317,"f",FALSE)</f>
        <v>62667</v>
      </c>
      <c r="I3317" s="172">
        <f>_xll.qlInterestRateIndexValueDate(Index1M,$H3317)</f>
        <v>62667</v>
      </c>
      <c r="J3317" s="177">
        <f>IFERROR(_xll.qlIndexFixing(Index1M,$H3317,TRUE,_xll.ohTrigger(RecalcTrigger,Trigger1M)),NA())</f>
        <v>1.8934749060624839E-2</v>
      </c>
      <c r="K3317" s="44">
        <f>IFERROR(_xll.qlIndexFixing(Index3M,H3317,TRUE,_xll.ohTrigger(RecalcTrigger,Trigger3M)),NA())</f>
        <v>1.9099993924924941E-2</v>
      </c>
      <c r="L3317" s="44">
        <f>IFERROR(_xll.qlIndexFixing(Index6M,$H3317,TRUE,_xll.ohTrigger(RecalcTrigger,Trigger6M)),NA())</f>
        <v>1.9296030225997029E-2</v>
      </c>
      <c r="M3317" s="178">
        <f>IFERROR(_xll.qlIndexFixing(Index1Y,$H3317,TRUE,_xll.ohTrigger(RecalcTrigger,Trigger1Y)),NA())</f>
        <v>1.952733200733367E-2</v>
      </c>
      <c r="N3317" s="177">
        <f>IFERROR(_xll.qlIndexFixing(ONIndex1M,I3317,TRUE,_xll.ohTrigger(RecalcTrigger,Trigger1M)),NA())</f>
        <v>1.8912273532140089E-2</v>
      </c>
      <c r="O3317" s="44">
        <f>IFERROR(_xll.qlIndexFixing(ONIndex3M,I3317,TRUE,_xll.ohTrigger(RecalcTrigger,Trigger3M)),NA())</f>
        <v>1.9034421770718346E-2</v>
      </c>
      <c r="P3317" s="44">
        <f>IFERROR(_xll.qlIndexFixing(ONIndex6M,I3317,TRUE,_xll.ohTrigger(RecalcTrigger,Trigger6M)),NA())</f>
        <v>1.9162207654155328E-2</v>
      </c>
      <c r="Q3317" s="178">
        <f>IFERROR(_xll.qlIndexFixing(ONIndex1Y,I3317,TRUE,_xll.ohTrigger(RecalcTrigger,Trigger1Y)),NA())</f>
        <v>1.9260042354237727E-2</v>
      </c>
    </row>
    <row r="3318" spans="2:17" x14ac:dyDescent="0.2">
      <c r="B3318" s="39" t="s">
        <v>42</v>
      </c>
      <c r="D3318" s="42">
        <f>_xll.qlCalendarAdvance(Calendar,$D3317,B3318,"f",FALSE)</f>
        <v>62674</v>
      </c>
      <c r="E3318" s="172">
        <f>_xll.qlInterestRateIndexValueDate(IndexON,D3318)</f>
        <v>62674</v>
      </c>
      <c r="F3318" s="188">
        <f>IFERROR(_xll.qlIndexFixing(IndexON,D3318,TRUE,_xll.ohTrigger(RecalcTrigger,TriggerON)),NA())</f>
        <v>1.8425338273005964E-2</v>
      </c>
      <c r="H3318" s="42">
        <f>_xll.qlCalendarAdvance(Calendar,$H3317,B3318,"f",FALSE)</f>
        <v>62674</v>
      </c>
      <c r="I3318" s="172">
        <f>_xll.qlInterestRateIndexValueDate(Index1M,$H3318)</f>
        <v>62674</v>
      </c>
      <c r="J3318" s="177">
        <f>IFERROR(_xll.qlIndexFixing(Index1M,$H3318,TRUE,_xll.ohTrigger(RecalcTrigger,Trigger1M)),NA())</f>
        <v>1.8938354763633695E-2</v>
      </c>
      <c r="K3318" s="44">
        <f>IFERROR(_xll.qlIndexFixing(Index3M,H3318,TRUE,_xll.ohTrigger(RecalcTrigger,Trigger3M)),NA())</f>
        <v>1.9103083961772703E-2</v>
      </c>
      <c r="L3318" s="44">
        <f>IFERROR(_xll.qlIndexFixing(Index6M,$H3318,TRUE,_xll.ohTrigger(RecalcTrigger,Trigger6M)),NA())</f>
        <v>1.9299130248117021E-2</v>
      </c>
      <c r="M3318" s="178">
        <f>IFERROR(_xll.qlIndexFixing(Index1Y,$H3318,TRUE,_xll.ohTrigger(RecalcTrigger,Trigger1Y)),NA())</f>
        <v>1.9530283111002515E-2</v>
      </c>
      <c r="N3318" s="177">
        <f>IFERROR(_xll.qlIndexFixing(ONIndex1M,I3318,TRUE,_xll.ohTrigger(RecalcTrigger,Trigger1M)),NA())</f>
        <v>1.8915909465644365E-2</v>
      </c>
      <c r="O3318" s="44">
        <f>IFERROR(_xll.qlIndexFixing(ONIndex3M,I3318,TRUE,_xll.ohTrigger(RecalcTrigger,Trigger3M)),NA())</f>
        <v>1.9037591933516174E-2</v>
      </c>
      <c r="P3318" s="44">
        <f>IFERROR(_xll.qlIndexFixing(ONIndex6M,I3318,TRUE,_xll.ohTrigger(RecalcTrigger,Trigger6M)),NA())</f>
        <v>1.9165474359444934E-2</v>
      </c>
      <c r="Q3318" s="178">
        <f>IFERROR(_xll.qlIndexFixing(ONIndex1Y,I3318,TRUE,_xll.ohTrigger(RecalcTrigger,Trigger1Y)),NA())</f>
        <v>1.9263331302517006E-2</v>
      </c>
    </row>
    <row r="3319" spans="2:17" x14ac:dyDescent="0.2">
      <c r="B3319" s="39" t="s">
        <v>42</v>
      </c>
      <c r="D3319" s="42">
        <f>_xll.qlCalendarAdvance(Calendar,$D3318,B3319,"f",FALSE)</f>
        <v>62681</v>
      </c>
      <c r="E3319" s="172">
        <f>_xll.qlInterestRateIndexValueDate(IndexON,D3319)</f>
        <v>62681</v>
      </c>
      <c r="F3319" s="188">
        <f>IFERROR(_xll.qlIndexFixing(IndexON,D3319,TRUE,_xll.ohTrigger(RecalcTrigger,TriggerON)),NA())</f>
        <v>1.842860887394715E-2</v>
      </c>
      <c r="H3319" s="42">
        <f>_xll.qlCalendarAdvance(Calendar,$H3318,B3319,"f",FALSE)</f>
        <v>62681</v>
      </c>
      <c r="I3319" s="172">
        <f>_xll.qlInterestRateIndexValueDate(Index1M,$H3319)</f>
        <v>62681</v>
      </c>
      <c r="J3319" s="177">
        <f>IFERROR(_xll.qlIndexFixing(Index1M,$H3319,TRUE,_xll.ohTrigger(RecalcTrigger,Trigger1M)),NA())</f>
        <v>1.8941943719280919E-2</v>
      </c>
      <c r="K3319" s="44">
        <f>IFERROR(_xll.qlIndexFixing(Index3M,H3319,TRUE,_xll.ohTrigger(RecalcTrigger,Trigger3M)),NA())</f>
        <v>1.9106159351315537E-2</v>
      </c>
      <c r="L3319" s="44">
        <f>IFERROR(_xll.qlIndexFixing(Index6M,$H3319,TRUE,_xll.ohTrigger(RecalcTrigger,Trigger6M)),NA())</f>
        <v>1.9302215105370092E-2</v>
      </c>
      <c r="M3319" s="178">
        <f>IFERROR(_xll.qlIndexFixing(Index1Y,$H3319,TRUE,_xll.ohTrigger(RecalcTrigger,Trigger1Y)),NA())</f>
        <v>1.9533218801201548E-2</v>
      </c>
      <c r="N3319" s="177">
        <f>IFERROR(_xll.qlIndexFixing(ONIndex1M,I3319,TRUE,_xll.ohTrigger(RecalcTrigger,Trigger1M)),NA())</f>
        <v>1.8919528676788477E-2</v>
      </c>
      <c r="O3319" s="44">
        <f>IFERROR(_xll.qlIndexFixing(ONIndex3M,I3319,TRUE,_xll.ohTrigger(RecalcTrigger,Trigger3M)),NA())</f>
        <v>1.9040747516007039E-2</v>
      </c>
      <c r="P3319" s="44">
        <f>IFERROR(_xll.qlIndexFixing(ONIndex6M,I3319,TRUE,_xll.ohTrigger(RecalcTrigger,Trigger6M)),NA())</f>
        <v>1.9168726040375006E-2</v>
      </c>
      <c r="Q3319" s="178">
        <f>IFERROR(_xll.qlIndexFixing(ONIndex1Y,I3319,TRUE,_xll.ohTrigger(RecalcTrigger,Trigger1Y)),NA())</f>
        <v>1.9266605124075298E-2</v>
      </c>
    </row>
    <row r="3320" spans="2:17" x14ac:dyDescent="0.2">
      <c r="B3320" s="39" t="s">
        <v>42</v>
      </c>
      <c r="D3320" s="42">
        <f>_xll.qlCalendarAdvance(Calendar,$D3319,B3320,"f",FALSE)</f>
        <v>62688</v>
      </c>
      <c r="E3320" s="172">
        <f>_xll.qlInterestRateIndexValueDate(IndexON,D3320)</f>
        <v>62688</v>
      </c>
      <c r="F3320" s="188">
        <f>IFERROR(_xll.qlIndexFixing(IndexON,D3320,TRUE,_xll.ohTrigger(RecalcTrigger,TriggerON)),NA())</f>
        <v>1.843186436316091E-2</v>
      </c>
      <c r="H3320" s="42">
        <f>_xll.qlCalendarAdvance(Calendar,$H3319,B3320,"f",FALSE)</f>
        <v>62688</v>
      </c>
      <c r="I3320" s="172">
        <f>_xll.qlInterestRateIndexValueDate(Index1M,$H3320)</f>
        <v>62688</v>
      </c>
      <c r="J3320" s="177">
        <f>IFERROR(_xll.qlIndexFixing(Index1M,$H3320,TRUE,_xll.ohTrigger(RecalcTrigger,Trigger1M)),NA())</f>
        <v>1.8945515927558665E-2</v>
      </c>
      <c r="K3320" s="44">
        <f>IFERROR(_xll.qlIndexFixing(Index3M,H3320,TRUE,_xll.ohTrigger(RecalcTrigger,Trigger3M)),NA())</f>
        <v>1.9109220093517326E-2</v>
      </c>
      <c r="L3320" s="44">
        <f>IFERROR(_xll.qlIndexFixing(Index6M,$H3320,TRUE,_xll.ohTrigger(RecalcTrigger,Trigger6M)),NA())</f>
        <v>1.9305284797686215E-2</v>
      </c>
      <c r="M3320" s="178">
        <f>IFERROR(_xll.qlIndexFixing(Index1Y,$H3320,TRUE,_xll.ohTrigger(RecalcTrigger,Trigger1Y)),NA())</f>
        <v>1.953613907779746E-2</v>
      </c>
      <c r="N3320" s="177">
        <f>IFERROR(_xll.qlIndexFixing(ONIndex1M,I3320,TRUE,_xll.ohTrigger(RecalcTrigger,Trigger1M)),NA())</f>
        <v>1.8923131165572427E-2</v>
      </c>
      <c r="O3320" s="44">
        <f>IFERROR(_xll.qlIndexFixing(ONIndex3M,I3320,TRUE,_xll.ohTrigger(RecalcTrigger,Trigger3M)),NA())</f>
        <v>1.9043888518190943E-2</v>
      </c>
      <c r="P3320" s="44">
        <f>IFERROR(_xll.qlIndexFixing(ONIndex6M,I3320,TRUE,_xll.ohTrigger(RecalcTrigger,Trigger6M)),NA())</f>
        <v>1.917196269702659E-2</v>
      </c>
      <c r="Q3320" s="178">
        <f>IFERROR(_xll.qlIndexFixing(ONIndex1Y,I3320,TRUE,_xll.ohTrigger(RecalcTrigger,Trigger1Y)),NA())</f>
        <v>1.9269863819074695E-2</v>
      </c>
    </row>
    <row r="3321" spans="2:17" x14ac:dyDescent="0.2">
      <c r="B3321" s="39" t="s">
        <v>42</v>
      </c>
      <c r="D3321" s="42">
        <f>_xll.qlCalendarAdvance(Calendar,$D3320,B3321,"f",FALSE)</f>
        <v>62695</v>
      </c>
      <c r="E3321" s="172">
        <f>_xll.qlInterestRateIndexValueDate(IndexON,D3321)</f>
        <v>62695</v>
      </c>
      <c r="F3321" s="188">
        <f>IFERROR(_xll.qlIndexFixing(IndexON,D3321,TRUE,_xll.ohTrigger(RecalcTrigger,TriggerON)),NA())</f>
        <v>1.8435104740809338E-2</v>
      </c>
      <c r="H3321" s="42">
        <f>_xll.qlCalendarAdvance(Calendar,$H3320,B3321,"f",FALSE)</f>
        <v>62695</v>
      </c>
      <c r="I3321" s="172">
        <f>_xll.qlInterestRateIndexValueDate(Index1M,$H3321)</f>
        <v>62695</v>
      </c>
      <c r="J3321" s="177">
        <f>IFERROR(_xll.qlIndexFixing(Index1M,$H3321,TRUE,_xll.ohTrigger(RecalcTrigger,Trigger1M)),NA())</f>
        <v>1.8949071388443404E-2</v>
      </c>
      <c r="K3321" s="44">
        <f>IFERROR(_xll.qlIndexFixing(Index3M,H3321,TRUE,_xll.ohTrigger(RecalcTrigger,Trigger3M)),NA())</f>
        <v>1.9112266188346359E-2</v>
      </c>
      <c r="L3321" s="44">
        <f>IFERROR(_xll.qlIndexFixing(Index6M,$H3321,TRUE,_xll.ohTrigger(RecalcTrigger,Trigger6M)),NA())</f>
        <v>1.9308339324995795E-2</v>
      </c>
      <c r="M3321" s="178">
        <f>IFERROR(_xll.qlIndexFixing(Index1Y,$H3321,TRUE,_xll.ohTrigger(RecalcTrigger,Trigger1Y)),NA())</f>
        <v>1.953904394065761E-2</v>
      </c>
      <c r="N3321" s="177">
        <f>IFERROR(_xll.qlIndexFixing(ONIndex1M,I3321,TRUE,_xll.ohTrigger(RecalcTrigger,Trigger1M)),NA())</f>
        <v>1.8926716931996213E-2</v>
      </c>
      <c r="O3321" s="44">
        <f>IFERROR(_xll.qlIndexFixing(ONIndex3M,I3321,TRUE,_xll.ohTrigger(RecalcTrigger,Trigger3M)),NA())</f>
        <v>1.9047014940311024E-2</v>
      </c>
      <c r="P3321" s="44">
        <f>IFERROR(_xll.qlIndexFixing(ONIndex6M,I3321,TRUE,_xll.ohTrigger(RecalcTrigger,Trigger6M)),NA())</f>
        <v>1.9175184329480732E-2</v>
      </c>
      <c r="Q3321" s="178">
        <f>IFERROR(_xll.qlIndexFixing(ONIndex1Y,I3321,TRUE,_xll.ohTrigger(RecalcTrigger,Trigger1Y)),NA())</f>
        <v>1.9273107387596244E-2</v>
      </c>
    </row>
    <row r="3322" spans="2:17" x14ac:dyDescent="0.2">
      <c r="B3322" s="39" t="s">
        <v>42</v>
      </c>
      <c r="D3322" s="42">
        <f>_xll.qlCalendarAdvance(Calendar,$D3321,B3322,"f",FALSE)</f>
        <v>62702</v>
      </c>
      <c r="E3322" s="172">
        <f>_xll.qlInterestRateIndexValueDate(IndexON,D3322)</f>
        <v>62702</v>
      </c>
      <c r="F3322" s="188">
        <f>IFERROR(_xll.qlIndexFixing(IndexON,D3322,TRUE,_xll.ohTrigger(RecalcTrigger,TriggerON)),NA())</f>
        <v>1.8438330006892434E-2</v>
      </c>
      <c r="H3322" s="42">
        <f>_xll.qlCalendarAdvance(Calendar,$H3321,B3322,"f",FALSE)</f>
        <v>62702</v>
      </c>
      <c r="I3322" s="172">
        <f>_xll.qlInterestRateIndexValueDate(Index1M,$H3322)</f>
        <v>62702</v>
      </c>
      <c r="J3322" s="177">
        <f>IFERROR(_xll.qlIndexFixing(Index1M,$H3322,TRUE,_xll.ohTrigger(RecalcTrigger,Trigger1M)),NA())</f>
        <v>1.895186698942538E-2</v>
      </c>
      <c r="K3322" s="44">
        <f>IFERROR(_xll.qlIndexFixing(Index3M,H3322,TRUE,_xll.ohTrigger(RecalcTrigger,Trigger3M)),NA())</f>
        <v>1.911458415052035E-2</v>
      </c>
      <c r="L3322" s="44">
        <f>IFERROR(_xll.qlIndexFixing(Index6M,$H3322,TRUE,_xll.ohTrigger(RecalcTrigger,Trigger6M)),NA())</f>
        <v>1.9309936519118612E-2</v>
      </c>
      <c r="M3322" s="178">
        <f>IFERROR(_xll.qlIndexFixing(Index1Y,$H3322,TRUE,_xll.ohTrigger(RecalcTrigger,Trigger1Y)),NA())</f>
        <v>1.9541933389649577E-2</v>
      </c>
      <c r="N3322" s="177">
        <f>IFERROR(_xll.qlIndexFixing(ONIndex1M,I3322,TRUE,_xll.ohTrigger(RecalcTrigger,Trigger1M)),NA())</f>
        <v>1.8930285975897743E-2</v>
      </c>
      <c r="O3322" s="44">
        <f>IFERROR(_xll.qlIndexFixing(ONIndex3M,I3322,TRUE,_xll.ohTrigger(RecalcTrigger,Trigger3M)),NA())</f>
        <v>1.905012678220519E-2</v>
      </c>
      <c r="P3322" s="44">
        <f>IFERROR(_xll.qlIndexFixing(ONIndex6M,I3322,TRUE,_xll.ohTrigger(RecalcTrigger,Trigger6M)),NA())</f>
        <v>1.9178390937737433E-2</v>
      </c>
      <c r="Q3322" s="178">
        <f>IFERROR(_xll.qlIndexFixing(ONIndex1Y,I3322,TRUE,_xll.ohTrigger(RecalcTrigger,Trigger1Y)),NA())</f>
        <v>1.9276335829639946E-2</v>
      </c>
    </row>
    <row r="3323" spans="2:17" x14ac:dyDescent="0.2">
      <c r="B3323" s="39" t="s">
        <v>42</v>
      </c>
      <c r="D3323" s="42">
        <f>_xll.qlCalendarAdvance(Calendar,$D3322,B3323,"f",FALSE)</f>
        <v>62709</v>
      </c>
      <c r="E3323" s="172">
        <f>_xll.qlInterestRateIndexValueDate(IndexON,D3323)</f>
        <v>62709</v>
      </c>
      <c r="F3323" s="188">
        <f>IFERROR(_xll.qlIndexFixing(IndexON,D3323,TRUE,_xll.ohTrigger(RecalcTrigger,TriggerON)),NA())</f>
        <v>1.8441540161086012E-2</v>
      </c>
      <c r="H3323" s="42">
        <f>_xll.qlCalendarAdvance(Calendar,$H3322,B3323,"f",FALSE)</f>
        <v>62709</v>
      </c>
      <c r="I3323" s="172">
        <f>_xll.qlInterestRateIndexValueDate(Index1M,$H3323)</f>
        <v>62709</v>
      </c>
      <c r="J3323" s="177">
        <f>IFERROR(_xll.qlIndexFixing(Index1M,$H3323,TRUE,_xll.ohTrigger(RecalcTrigger,Trigger1M)),NA())</f>
        <v>1.8955389968928021E-2</v>
      </c>
      <c r="K3323" s="44">
        <f>IFERROR(_xll.qlIndexFixing(Index3M,H3323,TRUE,_xll.ohTrigger(RecalcTrigger,Trigger3M)),NA())</f>
        <v>1.9117601839078034E-2</v>
      </c>
      <c r="L3323" s="44">
        <f>IFERROR(_xll.qlIndexFixing(Index6M,$H3323,TRUE,_xll.ohTrigger(RecalcTrigger,Trigger6M)),NA())</f>
        <v>1.9312962563986475E-2</v>
      </c>
      <c r="M3323" s="178">
        <f>IFERROR(_xll.qlIndexFixing(Index1Y,$H3323,TRUE,_xll.ohTrigger(RecalcTrigger,Trigger1Y)),NA())</f>
        <v>1.9544807424642055E-2</v>
      </c>
      <c r="N3323" s="177">
        <f>IFERROR(_xll.qlIndexFixing(ONIndex1M,I3323,TRUE,_xll.ohTrigger(RecalcTrigger,Trigger1M)),NA())</f>
        <v>1.893383829743911E-2</v>
      </c>
      <c r="O3323" s="44">
        <f>IFERROR(_xll.qlIndexFixing(ONIndex3M,I3323,TRUE,_xll.ohTrigger(RecalcTrigger,Trigger3M)),NA())</f>
        <v>1.9053224043711348E-2</v>
      </c>
      <c r="P3323" s="44">
        <f>IFERROR(_xll.qlIndexFixing(ONIndex6M,I3323,TRUE,_xll.ohTrigger(RecalcTrigger,Trigger6M)),NA())</f>
        <v>1.9181582521796692E-2</v>
      </c>
      <c r="Q3323" s="178">
        <f>IFERROR(_xll.qlIndexFixing(ONIndex1Y,I3323,TRUE,_xll.ohTrigger(RecalcTrigger,Trigger1Y)),NA())</f>
        <v>1.927954914496266E-2</v>
      </c>
    </row>
    <row r="3324" spans="2:17" x14ac:dyDescent="0.2">
      <c r="B3324" s="39" t="s">
        <v>42</v>
      </c>
      <c r="D3324" s="42">
        <f>_xll.qlCalendarAdvance(Calendar,$D3323,B3324,"f",FALSE)</f>
        <v>62716</v>
      </c>
      <c r="E3324" s="172">
        <f>_xll.qlInterestRateIndexValueDate(IndexON,D3324)</f>
        <v>62716</v>
      </c>
      <c r="F3324" s="188">
        <f>IFERROR(_xll.qlIndexFixing(IndexON,D3324,TRUE,_xll.ohTrigger(RecalcTrigger,TriggerON)),NA())</f>
        <v>1.8444735203795304E-2</v>
      </c>
      <c r="H3324" s="42">
        <f>_xll.qlCalendarAdvance(Calendar,$H3323,B3324,"f",FALSE)</f>
        <v>62716</v>
      </c>
      <c r="I3324" s="172">
        <f>_xll.qlInterestRateIndexValueDate(Index1M,$H3324)</f>
        <v>62716</v>
      </c>
      <c r="J3324" s="177">
        <f>IFERROR(_xll.qlIndexFixing(Index1M,$H3324,TRUE,_xll.ohTrigger(RecalcTrigger,Trigger1M)),NA())</f>
        <v>1.8958896201829556E-2</v>
      </c>
      <c r="K3324" s="44">
        <f>IFERROR(_xll.qlIndexFixing(Index3M,H3324,TRUE,_xll.ohTrigger(RecalcTrigger,Trigger3M)),NA())</f>
        <v>1.9120604880905539E-2</v>
      </c>
      <c r="L3324" s="44">
        <f>IFERROR(_xll.qlIndexFixing(Index6M,$H3324,TRUE,_xll.ohTrigger(RecalcTrigger,Trigger6M)),NA())</f>
        <v>1.9315973445197622E-2</v>
      </c>
      <c r="M3324" s="178">
        <f>IFERROR(_xll.qlIndexFixing(Index1Y,$H3324,TRUE,_xll.ohTrigger(RecalcTrigger,Trigger1Y)),NA())</f>
        <v>1.9547666045503943E-2</v>
      </c>
      <c r="N3324" s="177">
        <f>IFERROR(_xll.qlIndexFixing(ONIndex1M,I3324,TRUE,_xll.ohTrigger(RecalcTrigger,Trigger1M)),NA())</f>
        <v>1.8937373896701359E-2</v>
      </c>
      <c r="O3324" s="44">
        <f>IFERROR(_xll.qlIndexFixing(ONIndex3M,I3324,TRUE,_xll.ohTrigger(RecalcTrigger,Trigger3M)),NA())</f>
        <v>1.9056306725234728E-2</v>
      </c>
      <c r="P3324" s="44">
        <f>IFERROR(_xll.qlIndexFixing(ONIndex6M,I3324,TRUE,_xll.ohTrigger(RecalcTrigger,Trigger6M)),NA())</f>
        <v>1.9184759081496416E-2</v>
      </c>
      <c r="Q3324" s="178">
        <f>IFERROR(_xll.qlIndexFixing(ONIndex1Y,I3324,TRUE,_xll.ohTrigger(RecalcTrigger,Trigger1Y)),NA())</f>
        <v>1.9282747333888572E-2</v>
      </c>
    </row>
    <row r="3325" spans="2:17" x14ac:dyDescent="0.2">
      <c r="B3325" s="39" t="s">
        <v>42</v>
      </c>
      <c r="D3325" s="42">
        <f>_xll.qlCalendarAdvance(Calendar,$D3324,B3325,"f",FALSE)</f>
        <v>62723</v>
      </c>
      <c r="E3325" s="172">
        <f>_xll.qlInterestRateIndexValueDate(IndexON,D3325)</f>
        <v>62723</v>
      </c>
      <c r="F3325" s="188">
        <f>IFERROR(_xll.qlIndexFixing(IndexON,D3325,TRUE,_xll.ohTrigger(RecalcTrigger,TriggerON)),NA())</f>
        <v>1.8447915134858217E-2</v>
      </c>
      <c r="H3325" s="42">
        <f>_xll.qlCalendarAdvance(Calendar,$H3324,B3325,"f",FALSE)</f>
        <v>62723</v>
      </c>
      <c r="I3325" s="172">
        <f>_xll.qlInterestRateIndexValueDate(Index1M,$H3325)</f>
        <v>62723</v>
      </c>
      <c r="J3325" s="177">
        <f>IFERROR(_xll.qlIndexFixing(Index1M,$H3325,TRUE,_xll.ohTrigger(RecalcTrigger,Trigger1M)),NA())</f>
        <v>1.8962385688116479E-2</v>
      </c>
      <c r="K3325" s="44">
        <f>IFERROR(_xll.qlIndexFixing(Index3M,H3325,TRUE,_xll.ohTrigger(RecalcTrigger,Trigger3M)),NA())</f>
        <v>1.9123593275969023E-2</v>
      </c>
      <c r="L3325" s="44">
        <f>IFERROR(_xll.qlIndexFixing(Index6M,$H3325,TRUE,_xll.ohTrigger(RecalcTrigger,Trigger6M)),NA())</f>
        <v>1.9318969162685256E-2</v>
      </c>
      <c r="M3325" s="178">
        <f>IFERROR(_xll.qlIndexFixing(Index1Y,$H3325,TRUE,_xll.ohTrigger(RecalcTrigger,Trigger1Y)),NA())</f>
        <v>1.9550509252106371E-2</v>
      </c>
      <c r="N3325" s="177">
        <f>IFERROR(_xll.qlIndexFixing(ONIndex1M,I3325,TRUE,_xll.ohTrigger(RecalcTrigger,Trigger1M)),NA())</f>
        <v>1.89408927735224E-2</v>
      </c>
      <c r="O3325" s="44">
        <f>IFERROR(_xll.qlIndexFixing(ONIndex3M,I3325,TRUE,_xll.ohTrigger(RecalcTrigger,Trigger3M)),NA())</f>
        <v>1.9059374826370101E-2</v>
      </c>
      <c r="P3325" s="44">
        <f>IFERROR(_xll.qlIndexFixing(ONIndex6M,I3325,TRUE,_xll.ohTrigger(RecalcTrigger,Trigger6M)),NA())</f>
        <v>1.9187920617079746E-2</v>
      </c>
      <c r="Q3325" s="178">
        <f>IFERROR(_xll.qlIndexFixing(ONIndex1Y,I3325,TRUE,_xll.ohTrigger(RecalcTrigger,Trigger1Y)),NA())</f>
        <v>1.9285930396336637E-2</v>
      </c>
    </row>
    <row r="3326" spans="2:17" x14ac:dyDescent="0.2">
      <c r="B3326" s="39" t="s">
        <v>42</v>
      </c>
      <c r="D3326" s="42">
        <f>_xll.qlCalendarAdvance(Calendar,$D3325,B3326,"f",FALSE)</f>
        <v>62730</v>
      </c>
      <c r="E3326" s="172">
        <f>_xll.qlInterestRateIndexValueDate(IndexON,D3326)</f>
        <v>62730</v>
      </c>
      <c r="F3326" s="188">
        <f>IFERROR(_xll.qlIndexFixing(IndexON,D3326,TRUE,_xll.ohTrigger(RecalcTrigger,TriggerON)),NA())</f>
        <v>1.8451079954193705E-2</v>
      </c>
      <c r="H3326" s="42">
        <f>_xll.qlCalendarAdvance(Calendar,$H3325,B3326,"f",FALSE)</f>
        <v>62730</v>
      </c>
      <c r="I3326" s="172">
        <f>_xll.qlInterestRateIndexValueDate(Index1M,$H3326)</f>
        <v>62730</v>
      </c>
      <c r="J3326" s="177">
        <f>IFERROR(_xll.qlIndexFixing(Index1M,$H3326,TRUE,_xll.ohTrigger(RecalcTrigger,Trigger1M)),NA())</f>
        <v>1.8965858427777982E-2</v>
      </c>
      <c r="K3326" s="44">
        <f>IFERROR(_xll.qlIndexFixing(Index3M,H3326,TRUE,_xll.ohTrigger(RecalcTrigger,Trigger3M)),NA())</f>
        <v>1.9126567024238202E-2</v>
      </c>
      <c r="L3326" s="44">
        <f>IFERROR(_xll.qlIndexFixing(Index6M,$H3326,TRUE,_xll.ohTrigger(RecalcTrigger,Trigger6M)),NA())</f>
        <v>1.9321949716381247E-2</v>
      </c>
      <c r="M3326" s="178">
        <f>IFERROR(_xll.qlIndexFixing(Index1Y,$H3326,TRUE,_xll.ohTrigger(RecalcTrigger,Trigger1Y)),NA())</f>
        <v>1.9553337044318247E-2</v>
      </c>
      <c r="N3326" s="177">
        <f>IFERROR(_xll.qlIndexFixing(ONIndex1M,I3326,TRUE,_xll.ohTrigger(RecalcTrigger,Trigger1M)),NA())</f>
        <v>1.8944394927902231E-2</v>
      </c>
      <c r="O3326" s="44">
        <f>IFERROR(_xll.qlIndexFixing(ONIndex3M,I3326,TRUE,_xll.ohTrigger(RecalcTrigger,Trigger3M)),NA())</f>
        <v>1.9062428347441651E-2</v>
      </c>
      <c r="P3326" s="44">
        <f>IFERROR(_xll.qlIndexFixing(ONIndex6M,I3326,TRUE,_xll.ohTrigger(RecalcTrigger,Trigger6M)),NA())</f>
        <v>1.9191067128384587E-2</v>
      </c>
      <c r="Q3326" s="178">
        <f>IFERROR(_xll.qlIndexFixing(ONIndex1Y,I3326,TRUE,_xll.ohTrigger(RecalcTrigger,Trigger1Y)),NA())</f>
        <v>1.9289098332144761E-2</v>
      </c>
    </row>
    <row r="3327" spans="2:17" x14ac:dyDescent="0.2">
      <c r="B3327" s="39" t="s">
        <v>42</v>
      </c>
      <c r="D3327" s="42">
        <f>_xll.qlCalendarAdvance(Calendar,$D3326,B3327,"f",FALSE)</f>
        <v>62737</v>
      </c>
      <c r="E3327" s="172">
        <f>_xll.qlInterestRateIndexValueDate(IndexON,D3327)</f>
        <v>62737</v>
      </c>
      <c r="F3327" s="188">
        <f>IFERROR(_xll.qlIndexFixing(IndexON,D3327,TRUE,_xll.ohTrigger(RecalcTrigger,TriggerON)),NA())</f>
        <v>1.8454229661801769E-2</v>
      </c>
      <c r="H3327" s="42">
        <f>_xll.qlCalendarAdvance(Calendar,$H3326,B3327,"f",FALSE)</f>
        <v>62737</v>
      </c>
      <c r="I3327" s="172">
        <f>_xll.qlInterestRateIndexValueDate(Index1M,$H3327)</f>
        <v>62737</v>
      </c>
      <c r="J3327" s="177">
        <f>IFERROR(_xll.qlIndexFixing(Index1M,$H3327,TRUE,_xll.ohTrigger(RecalcTrigger,Trigger1M)),NA())</f>
        <v>1.8970052457709163E-2</v>
      </c>
      <c r="K3327" s="44">
        <f>IFERROR(_xll.qlIndexFixing(Index3M,H3327,TRUE,_xll.ohTrigger(RecalcTrigger,Trigger3M)),NA())</f>
        <v>1.9130235160619725E-2</v>
      </c>
      <c r="L3327" s="44">
        <f>IFERROR(_xll.qlIndexFixing(Index6M,$H3327,TRUE,_xll.ohTrigger(RecalcTrigger,Trigger6M)),NA())</f>
        <v>1.9325631594778504E-2</v>
      </c>
      <c r="M3327" s="178">
        <f>IFERROR(_xll.qlIndexFixing(Index1Y,$H3327,TRUE,_xll.ohTrigger(RecalcTrigger,Trigger1Y)),NA())</f>
        <v>1.9556149422012243E-2</v>
      </c>
      <c r="N3327" s="177">
        <f>IFERROR(_xll.qlIndexFixing(ONIndex1M,I3327,TRUE,_xll.ohTrigger(RecalcTrigger,Trigger1M)),NA())</f>
        <v>1.8947880359840852E-2</v>
      </c>
      <c r="O3327" s="44">
        <f>IFERROR(_xll.qlIndexFixing(ONIndex3M,I3327,TRUE,_xll.ohTrigger(RecalcTrigger,Trigger3M)),NA())</f>
        <v>1.9065467288044147E-2</v>
      </c>
      <c r="P3327" s="44">
        <f>IFERROR(_xll.qlIndexFixing(ONIndex6M,I3327,TRUE,_xll.ohTrigger(RecalcTrigger,Trigger6M)),NA())</f>
        <v>1.9194198615329894E-2</v>
      </c>
      <c r="Q3327" s="178">
        <f>IFERROR(_xll.qlIndexFixing(ONIndex1Y,I3327,TRUE,_xll.ohTrigger(RecalcTrigger,Trigger1Y)),NA())</f>
        <v>1.929225114139399E-2</v>
      </c>
    </row>
    <row r="3328" spans="2:17" x14ac:dyDescent="0.2">
      <c r="B3328" s="39" t="s">
        <v>42</v>
      </c>
      <c r="D3328" s="42">
        <f>_xll.qlCalendarAdvance(Calendar,$D3327,B3328,"f",FALSE)</f>
        <v>62744</v>
      </c>
      <c r="E3328" s="172">
        <f>_xll.qlInterestRateIndexValueDate(IndexON,D3328)</f>
        <v>62744</v>
      </c>
      <c r="F3328" s="188">
        <f>IFERROR(_xll.qlIndexFixing(IndexON,D3328,TRUE,_xll.ohTrigger(RecalcTrigger,TriggerON)),NA())</f>
        <v>1.8457364257763453E-2</v>
      </c>
      <c r="H3328" s="42">
        <f>_xll.qlCalendarAdvance(Calendar,$H3327,B3328,"f",FALSE)</f>
        <v>62744</v>
      </c>
      <c r="I3328" s="172">
        <f>_xll.qlInterestRateIndexValueDate(Index1M,$H3328)</f>
        <v>62744</v>
      </c>
      <c r="J3328" s="177">
        <f>IFERROR(_xll.qlIndexFixing(Index1M,$H3328,TRUE,_xll.ohTrigger(RecalcTrigger,Trigger1M)),NA())</f>
        <v>1.8973490686442853E-2</v>
      </c>
      <c r="K3328" s="44">
        <f>IFERROR(_xll.qlIndexFixing(Index3M,H3328,TRUE,_xll.ohTrigger(RecalcTrigger,Trigger3M)),NA())</f>
        <v>1.9133178722905646E-2</v>
      </c>
      <c r="L3328" s="44">
        <f>IFERROR(_xll.qlIndexFixing(Index6M,$H3328,TRUE,_xll.ohTrigger(RecalcTrigger,Trigger6M)),NA())</f>
        <v>1.9328580892957872E-2</v>
      </c>
      <c r="M3328" s="178">
        <f>IFERROR(_xll.qlIndexFixing(Index1Y,$H3328,TRUE,_xll.ohTrigger(RecalcTrigger,Trigger1Y)),NA())</f>
        <v>1.9558946385059478E-2</v>
      </c>
      <c r="N3328" s="177">
        <f>IFERROR(_xll.qlIndexFixing(ONIndex1M,I3328,TRUE,_xll.ohTrigger(RecalcTrigger,Trigger1M)),NA())</f>
        <v>1.895134906941931E-2</v>
      </c>
      <c r="O3328" s="44">
        <f>IFERROR(_xll.qlIndexFixing(ONIndex3M,I3328,TRUE,_xll.ohTrigger(RecalcTrigger,Trigger3M)),NA())</f>
        <v>1.9068491648501773E-2</v>
      </c>
      <c r="P3328" s="44">
        <f>IFERROR(_xll.qlIndexFixing(ONIndex6M,I3328,TRUE,_xll.ohTrigger(RecalcTrigger,Trigger6M)),NA())</f>
        <v>1.9197315078158805E-2</v>
      </c>
      <c r="Q3328" s="178">
        <f>IFERROR(_xll.qlIndexFixing(ONIndex1Y,I3328,TRUE,_xll.ohTrigger(RecalcTrigger,Trigger1Y)),NA())</f>
        <v>1.9295388824084325E-2</v>
      </c>
    </row>
    <row r="3329" spans="2:17" x14ac:dyDescent="0.2">
      <c r="B3329" s="39" t="s">
        <v>42</v>
      </c>
      <c r="D3329" s="42">
        <f>_xll.qlCalendarAdvance(Calendar,$D3328,B3329,"f",FALSE)</f>
        <v>62751</v>
      </c>
      <c r="E3329" s="172">
        <f>_xll.qlInterestRateIndexValueDate(IndexON,D3329)</f>
        <v>62751</v>
      </c>
      <c r="F3329" s="188">
        <f>IFERROR(_xll.qlIndexFixing(IndexON,D3329,TRUE,_xll.ohTrigger(RecalcTrigger,TriggerON)),NA())</f>
        <v>1.8460483742159806E-2</v>
      </c>
      <c r="H3329" s="42">
        <f>_xll.qlCalendarAdvance(Calendar,$H3328,B3329,"f",FALSE)</f>
        <v>62751</v>
      </c>
      <c r="I3329" s="172">
        <f>_xll.qlInterestRateIndexValueDate(Index1M,$H3329)</f>
        <v>62751</v>
      </c>
      <c r="J3329" s="177">
        <f>IFERROR(_xll.qlIndexFixing(Index1M,$H3329,TRUE,_xll.ohTrigger(RecalcTrigger,Trigger1M)),NA())</f>
        <v>1.8976912167668506E-2</v>
      </c>
      <c r="K3329" s="44">
        <f>IFERROR(_xll.qlIndexFixing(Index3M,H3329,TRUE,_xll.ohTrigger(RecalcTrigger,Trigger3M)),NA())</f>
        <v>1.9136107637553648E-2</v>
      </c>
      <c r="L3329" s="44">
        <f>IFERROR(_xll.qlIndexFixing(Index6M,$H3329,TRUE,_xll.ohTrigger(RecalcTrigger,Trigger6M)),NA())</f>
        <v>1.9331515026363918E-2</v>
      </c>
      <c r="M3329" s="178">
        <f>IFERROR(_xll.qlIndexFixing(Index1Y,$H3329,TRUE,_xll.ohTrigger(RecalcTrigger,Trigger1Y)),NA())</f>
        <v>1.9561727933333741E-2</v>
      </c>
      <c r="N3329" s="177">
        <f>IFERROR(_xll.qlIndexFixing(ONIndex1M,I3329,TRUE,_xll.ohTrigger(RecalcTrigger,Trigger1M)),NA())</f>
        <v>1.8954801056880743E-2</v>
      </c>
      <c r="O3329" s="44">
        <f>IFERROR(_xll.qlIndexFixing(ONIndex3M,I3329,TRUE,_xll.ohTrigger(RecalcTrigger,Trigger3M)),NA())</f>
        <v>1.907150142881453E-2</v>
      </c>
      <c r="P3329" s="44">
        <f>IFERROR(_xll.qlIndexFixing(ONIndex6M,I3329,TRUE,_xll.ohTrigger(RecalcTrigger,Trigger6M)),NA())</f>
        <v>1.9200416516628183E-2</v>
      </c>
      <c r="Q3329" s="178">
        <f>IFERROR(_xll.qlIndexFixing(ONIndex1Y,I3329,TRUE,_xll.ohTrigger(RecalcTrigger,Trigger1Y)),NA())</f>
        <v>1.9298511380377859E-2</v>
      </c>
    </row>
    <row r="3330" spans="2:17" x14ac:dyDescent="0.2">
      <c r="B3330" s="39" t="s">
        <v>42</v>
      </c>
      <c r="D3330" s="42">
        <f>_xll.qlCalendarAdvance(Calendar,$D3329,B3330,"f",FALSE)</f>
        <v>62758</v>
      </c>
      <c r="E3330" s="172">
        <f>_xll.qlInterestRateIndexValueDate(IndexON,D3330)</f>
        <v>62758</v>
      </c>
      <c r="F3330" s="188">
        <f>IFERROR(_xll.qlIndexFixing(IndexON,D3330,TRUE,_xll.ohTrigger(RecalcTrigger,TriggerON)),NA())</f>
        <v>1.8463588114909779E-2</v>
      </c>
      <c r="H3330" s="42">
        <f>_xll.qlCalendarAdvance(Calendar,$H3329,B3330,"f",FALSE)</f>
        <v>62758</v>
      </c>
      <c r="I3330" s="172">
        <f>_xll.qlInterestRateIndexValueDate(Index1M,$H3330)</f>
        <v>62758</v>
      </c>
      <c r="J3330" s="177">
        <f>IFERROR(_xll.qlIndexFixing(Index1M,$H3330,TRUE,_xll.ohTrigger(RecalcTrigger,Trigger1M)),NA())</f>
        <v>1.8980316901365205E-2</v>
      </c>
      <c r="K3330" s="44">
        <f>IFERROR(_xll.qlIndexFixing(Index3M,H3330,TRUE,_xll.ohTrigger(RecalcTrigger,Trigger3M)),NA())</f>
        <v>1.9139021904534655E-2</v>
      </c>
      <c r="L3330" s="44">
        <f>IFERROR(_xll.qlIndexFixing(Index6M,$H3330,TRUE,_xll.ohTrigger(RecalcTrigger,Trigger6M)),NA())</f>
        <v>1.9334433994933755E-2</v>
      </c>
      <c r="M3330" s="178">
        <f>IFERROR(_xll.qlIndexFixing(Index1Y,$H3330,TRUE,_xll.ohTrigger(RecalcTrigger,Trigger1Y)),NA())</f>
        <v>1.9564494066707697E-2</v>
      </c>
      <c r="N3330" s="177">
        <f>IFERROR(_xll.qlIndexFixing(ONIndex1M,I3330,TRUE,_xll.ohTrigger(RecalcTrigger,Trigger1M)),NA())</f>
        <v>1.8958236321576782E-2</v>
      </c>
      <c r="O3330" s="44">
        <f>IFERROR(_xll.qlIndexFixing(ONIndex3M,I3330,TRUE,_xll.ohTrigger(RecalcTrigger,Trigger3M)),NA())</f>
        <v>1.9074496628901372E-2</v>
      </c>
      <c r="P3330" s="44">
        <f>IFERROR(_xll.qlIndexFixing(ONIndex6M,I3330,TRUE,_xll.ohTrigger(RecalcTrigger,Trigger6M)),NA())</f>
        <v>1.9203502931062211E-2</v>
      </c>
      <c r="Q3330" s="178">
        <f>IFERROR(_xll.qlIndexFixing(ONIndex1Y,I3330,TRUE,_xll.ohTrigger(RecalcTrigger,Trigger1Y)),NA())</f>
        <v>1.9301618810031451E-2</v>
      </c>
    </row>
    <row r="3331" spans="2:17" x14ac:dyDescent="0.2">
      <c r="B3331" s="39" t="s">
        <v>42</v>
      </c>
      <c r="D3331" s="42">
        <f>_xll.qlCalendarAdvance(Calendar,$D3330,B3331,"f",FALSE)</f>
        <v>62765</v>
      </c>
      <c r="E3331" s="172">
        <f>_xll.qlInterestRateIndexValueDate(IndexON,D3331)</f>
        <v>62765</v>
      </c>
      <c r="F3331" s="188">
        <f>IFERROR(_xll.qlIndexFixing(IndexON,D3331,TRUE,_xll.ohTrigger(RecalcTrigger,TriggerON)),NA())</f>
        <v>1.8466677375851281E-2</v>
      </c>
      <c r="H3331" s="42">
        <f>_xll.qlCalendarAdvance(Calendar,$H3330,B3331,"f",FALSE)</f>
        <v>62765</v>
      </c>
      <c r="I3331" s="172">
        <f>_xll.qlInterestRateIndexValueDate(Index1M,$H3331)</f>
        <v>62765</v>
      </c>
      <c r="J3331" s="177">
        <f>IFERROR(_xll.qlIndexFixing(Index1M,$H3331,TRUE,_xll.ohTrigger(RecalcTrigger,Trigger1M)),NA())</f>
        <v>1.8982970926158492E-2</v>
      </c>
      <c r="K3331" s="44">
        <f>IFERROR(_xll.qlIndexFixing(Index3M,H3331,TRUE,_xll.ohTrigger(RecalcTrigger,Trigger3M)),NA())</f>
        <v>1.9141921523811674E-2</v>
      </c>
      <c r="L3331" s="44">
        <f>IFERROR(_xll.qlIndexFixing(Index6M,$H3331,TRUE,_xll.ohTrigger(RecalcTrigger,Trigger6M)),NA())</f>
        <v>1.9336625025661563E-2</v>
      </c>
      <c r="M3331" s="178">
        <f>IFERROR(_xll.qlIndexFixing(Index1Y,$H3331,TRUE,_xll.ohTrigger(RecalcTrigger,Trigger1Y)),NA())</f>
        <v>1.9567244785055355E-2</v>
      </c>
      <c r="N3331" s="177">
        <f>IFERROR(_xll.qlIndexFixing(ONIndex1M,I3331,TRUE,_xll.ohTrigger(RecalcTrigger,Trigger1M)),NA())</f>
        <v>1.8961654863993704E-2</v>
      </c>
      <c r="O3331" s="44">
        <f>IFERROR(_xll.qlIndexFixing(ONIndex3M,I3331,TRUE,_xll.ohTrigger(RecalcTrigger,Trigger3M)),NA())</f>
        <v>1.9077477248681252E-2</v>
      </c>
      <c r="P3331" s="44">
        <f>IFERROR(_xll.qlIndexFixing(ONIndex6M,I3331,TRUE,_xll.ohTrigger(RecalcTrigger,Trigger6M)),NA())</f>
        <v>1.9206574321055658E-2</v>
      </c>
      <c r="Q3331" s="178">
        <f>IFERROR(_xll.qlIndexFixing(ONIndex1Y,I3331,TRUE,_xll.ohTrigger(RecalcTrigger,Trigger1Y)),NA())</f>
        <v>1.9304711113045103E-2</v>
      </c>
    </row>
    <row r="3332" spans="2:17" x14ac:dyDescent="0.2">
      <c r="B3332" s="39" t="s">
        <v>42</v>
      </c>
      <c r="D3332" s="42">
        <f>_xll.qlCalendarAdvance(Calendar,$D3331,B3332,"f",FALSE)</f>
        <v>62772</v>
      </c>
      <c r="E3332" s="172">
        <f>_xll.qlInterestRateIndexValueDate(IndexON,D3332)</f>
        <v>62772</v>
      </c>
      <c r="F3332" s="188">
        <f>IFERROR(_xll.qlIndexFixing(IndexON,D3332,TRUE,_xll.ohTrigger(RecalcTrigger,TriggerON)),NA())</f>
        <v>1.8469751525308498E-2</v>
      </c>
      <c r="H3332" s="42">
        <f>_xll.qlCalendarAdvance(Calendar,$H3331,B3332,"f",FALSE)</f>
        <v>62772</v>
      </c>
      <c r="I3332" s="172">
        <f>_xll.qlInterestRateIndexValueDate(Index1M,$H3332)</f>
        <v>62772</v>
      </c>
      <c r="J3332" s="177">
        <f>IFERROR(_xll.qlIndexFixing(Index1M,$H3332,TRUE,_xll.ohTrigger(RecalcTrigger,Trigger1M)),NA())</f>
        <v>1.8986343185751396E-2</v>
      </c>
      <c r="K3332" s="44">
        <f>IFERROR(_xll.qlIndexFixing(Index3M,H3332,TRUE,_xll.ohTrigger(RecalcTrigger,Trigger3M)),NA())</f>
        <v>1.9144806495357387E-2</v>
      </c>
      <c r="L3332" s="44">
        <f>IFERROR(_xll.qlIndexFixing(Index6M,$H3332,TRUE,_xll.ohTrigger(RecalcTrigger,Trigger6M)),NA())</f>
        <v>1.9339514595215199E-2</v>
      </c>
      <c r="M3332" s="178">
        <f>IFERROR(_xll.qlIndexFixing(Index1Y,$H3332,TRUE,_xll.ohTrigger(RecalcTrigger,Trigger1Y)),NA())</f>
        <v>1.9569980088252704E-2</v>
      </c>
      <c r="N3332" s="177">
        <f>IFERROR(_xll.qlIndexFixing(ONIndex1M,I3332,TRUE,_xll.ohTrigger(RecalcTrigger,Trigger1M)),NA())</f>
        <v>1.8965056684050463E-2</v>
      </c>
      <c r="O3332" s="44">
        <f>IFERROR(_xll.qlIndexFixing(ONIndex3M,I3332,TRUE,_xll.ohTrigger(RecalcTrigger,Trigger3M)),NA())</f>
        <v>1.9080443288397309E-2</v>
      </c>
      <c r="P3332" s="44">
        <f>IFERROR(_xll.qlIndexFixing(ONIndex6M,I3332,TRUE,_xll.ohTrigger(RecalcTrigger,Trigger6M)),NA())</f>
        <v>1.9209630686851664E-2</v>
      </c>
      <c r="Q3332" s="178">
        <f>IFERROR(_xll.qlIndexFixing(ONIndex1Y,I3332,TRUE,_xll.ohTrigger(RecalcTrigger,Trigger1Y)),NA())</f>
        <v>1.9307788289661953E-2</v>
      </c>
    </row>
    <row r="3333" spans="2:17" x14ac:dyDescent="0.2">
      <c r="B3333" s="39" t="s">
        <v>42</v>
      </c>
      <c r="D3333" s="42">
        <f>_xll.qlCalendarAdvance(Calendar,$D3332,B3333,"f",FALSE)</f>
        <v>62779</v>
      </c>
      <c r="E3333" s="172">
        <f>_xll.qlInterestRateIndexValueDate(IndexON,D3333)</f>
        <v>62779</v>
      </c>
      <c r="F3333" s="188">
        <f>IFERROR(_xll.qlIndexFixing(IndexON,D3333,TRUE,_xll.ohTrigger(RecalcTrigger,TriggerON)),NA())</f>
        <v>1.8472810562957243E-2</v>
      </c>
      <c r="H3333" s="42">
        <f>_xll.qlCalendarAdvance(Calendar,$H3332,B3333,"f",FALSE)</f>
        <v>62779</v>
      </c>
      <c r="I3333" s="172">
        <f>_xll.qlInterestRateIndexValueDate(Index1M,$H3333)</f>
        <v>62779</v>
      </c>
      <c r="J3333" s="177">
        <f>IFERROR(_xll.qlIndexFixing(Index1M,$H3333,TRUE,_xll.ohTrigger(RecalcTrigger,Trigger1M)),NA())</f>
        <v>1.8989698698618922E-2</v>
      </c>
      <c r="K3333" s="44">
        <f>IFERROR(_xll.qlIndexFixing(Index3M,H3333,TRUE,_xll.ohTrigger(RecalcTrigger,Trigger3M)),NA())</f>
        <v>1.9147676819135685E-2</v>
      </c>
      <c r="L3333" s="44">
        <f>IFERROR(_xll.qlIndexFixing(Index6M,$H3333,TRUE,_xll.ohTrigger(RecalcTrigger,Trigger6M)),NA())</f>
        <v>1.93423890005163E-2</v>
      </c>
      <c r="M3333" s="178">
        <f>IFERROR(_xll.qlIndexFixing(Index1Y,$H3333,TRUE,_xll.ohTrigger(RecalcTrigger,Trigger1Y)),NA())</f>
        <v>1.9572699976174189E-2</v>
      </c>
      <c r="N3333" s="177">
        <f>IFERROR(_xll.qlIndexFixing(ONIndex1M,I3333,TRUE,_xll.ohTrigger(RecalcTrigger,Trigger1M)),NA())</f>
        <v>1.8968441781666012E-2</v>
      </c>
      <c r="O3333" s="44">
        <f>IFERROR(_xll.qlIndexFixing(ONIndex3M,I3333,TRUE,_xll.ohTrigger(RecalcTrigger,Trigger3M)),NA())</f>
        <v>1.9083394747725357E-2</v>
      </c>
      <c r="P3333" s="44">
        <f>IFERROR(_xll.qlIndexFixing(ONIndex6M,I3333,TRUE,_xll.ohTrigger(RecalcTrigger,Trigger6M)),NA())</f>
        <v>1.9212672028531275E-2</v>
      </c>
      <c r="Q3333" s="178">
        <f>IFERROR(_xll.qlIndexFixing(ONIndex1Y,I3333,TRUE,_xll.ohTrigger(RecalcTrigger,Trigger1Y)),NA())</f>
        <v>1.9310850339719909E-2</v>
      </c>
    </row>
    <row r="3334" spans="2:17" x14ac:dyDescent="0.2">
      <c r="B3334" s="39" t="s">
        <v>42</v>
      </c>
      <c r="D3334" s="42">
        <f>_xll.qlCalendarAdvance(Calendar,$D3333,B3334,"f",FALSE)</f>
        <v>62786</v>
      </c>
      <c r="E3334" s="172">
        <f>_xll.qlInterestRateIndexValueDate(IndexON,D3334)</f>
        <v>62786</v>
      </c>
      <c r="F3334" s="188">
        <f>IFERROR(_xll.qlIndexFixing(IndexON,D3334,TRUE,_xll.ohTrigger(RecalcTrigger,TriggerON)),NA())</f>
        <v>1.8475854488959609E-2</v>
      </c>
      <c r="H3334" s="42">
        <f>_xll.qlCalendarAdvance(Calendar,$H3333,B3334,"f",FALSE)</f>
        <v>62786</v>
      </c>
      <c r="I3334" s="172">
        <f>_xll.qlInterestRateIndexValueDate(Index1M,$H3334)</f>
        <v>62786</v>
      </c>
      <c r="J3334" s="177">
        <f>IFERROR(_xll.qlIndexFixing(Index1M,$H3334,TRUE,_xll.ohTrigger(RecalcTrigger,Trigger1M)),NA())</f>
        <v>1.8993037464744865E-2</v>
      </c>
      <c r="K3334" s="44">
        <f>IFERROR(_xll.qlIndexFixing(Index3M,H3334,TRUE,_xll.ohTrigger(RecalcTrigger,Trigger3M)),NA())</f>
        <v>1.915053249511749E-2</v>
      </c>
      <c r="L3334" s="44">
        <f>IFERROR(_xll.qlIndexFixing(Index6M,$H3334,TRUE,_xll.ohTrigger(RecalcTrigger,Trigger6M)),NA())</f>
        <v>1.9345248241499843E-2</v>
      </c>
      <c r="M3334" s="178">
        <f>IFERROR(_xll.qlIndexFixing(Index1Y,$H3334,TRUE,_xll.ohTrigger(RecalcTrigger,Trigger1Y)),NA())</f>
        <v>1.9575404448696473E-2</v>
      </c>
      <c r="N3334" s="177">
        <f>IFERROR(_xll.qlIndexFixing(ONIndex1M,I3334,TRUE,_xll.ohTrigger(RecalcTrigger,Trigger1M)),NA())</f>
        <v>1.8971810156840352E-2</v>
      </c>
      <c r="O3334" s="44">
        <f>IFERROR(_xll.qlIndexFixing(ONIndex3M,I3334,TRUE,_xll.ohTrigger(RecalcTrigger,Trigger3M)),NA())</f>
        <v>1.9086331626746444E-2</v>
      </c>
      <c r="P3334" s="44">
        <f>IFERROR(_xll.qlIndexFixing(ONIndex6M,I3334,TRUE,_xll.ohTrigger(RecalcTrigger,Trigger6M)),NA())</f>
        <v>1.9215698345689258E-2</v>
      </c>
      <c r="Q3334" s="178">
        <f>IFERROR(_xll.qlIndexFixing(ONIndex1Y,I3334,TRUE,_xll.ohTrigger(RecalcTrigger,Trigger1Y)),NA())</f>
        <v>1.9313897263137925E-2</v>
      </c>
    </row>
    <row r="3335" spans="2:17" x14ac:dyDescent="0.2">
      <c r="B3335" s="39" t="s">
        <v>42</v>
      </c>
      <c r="D3335" s="42">
        <f>_xll.qlCalendarAdvance(Calendar,$D3334,B3335,"f",FALSE)</f>
        <v>62793</v>
      </c>
      <c r="E3335" s="172">
        <f>_xll.qlInterestRateIndexValueDate(IndexON,D3335)</f>
        <v>62793</v>
      </c>
      <c r="F3335" s="188">
        <f>IFERROR(_xll.qlIndexFixing(IndexON,D3335,TRUE,_xll.ohTrigger(RecalcTrigger,TriggerON)),NA())</f>
        <v>1.8478883303315596E-2</v>
      </c>
      <c r="H3335" s="42">
        <f>_xll.qlCalendarAdvance(Calendar,$H3334,B3335,"f",FALSE)</f>
        <v>62793</v>
      </c>
      <c r="I3335" s="172">
        <f>_xll.qlInterestRateIndexValueDate(Index1M,$H3335)</f>
        <v>62793</v>
      </c>
      <c r="J3335" s="177">
        <f>IFERROR(_xll.qlIndexFixing(Index1M,$H3335,TRUE,_xll.ohTrigger(RecalcTrigger,Trigger1M)),NA())</f>
        <v>1.8999278539893534E-2</v>
      </c>
      <c r="K3335" s="44">
        <f>IFERROR(_xll.qlIndexFixing(Index3M,H3335,TRUE,_xll.ohTrigger(RecalcTrigger,Trigger3M)),NA())</f>
        <v>1.9152671647547685E-2</v>
      </c>
      <c r="L3335" s="44">
        <f>IFERROR(_xll.qlIndexFixing(Index6M,$H3335,TRUE,_xll.ohTrigger(RecalcTrigger,Trigger6M)),NA())</f>
        <v>1.9348801362915991E-2</v>
      </c>
      <c r="M3335" s="178">
        <f>IFERROR(_xll.qlIndexFixing(Index1Y,$H3335,TRUE,_xll.ohTrigger(RecalcTrigger,Trigger1Y)),NA())</f>
        <v>1.9578093505696437E-2</v>
      </c>
      <c r="N3335" s="177">
        <f>IFERROR(_xll.qlIndexFixing(ONIndex1M,I3335,TRUE,_xll.ohTrigger(RecalcTrigger,Trigger1M)),NA())</f>
        <v>1.8975161809735575E-2</v>
      </c>
      <c r="O3335" s="44">
        <f>IFERROR(_xll.qlIndexFixing(ONIndex3M,I3335,TRUE,_xll.ohTrigger(RecalcTrigger,Trigger3M)),NA())</f>
        <v>1.9089253925784755E-2</v>
      </c>
      <c r="P3335" s="44">
        <f>IFERROR(_xll.qlIndexFixing(ONIndex6M,I3335,TRUE,_xll.ohTrigger(RecalcTrigger,Trigger6M)),NA())</f>
        <v>1.9218709638811893E-2</v>
      </c>
      <c r="Q3335" s="178">
        <f>IFERROR(_xll.qlIndexFixing(ONIndex1Y,I3335,TRUE,_xll.ohTrigger(RecalcTrigger,Trigger1Y)),NA())</f>
        <v>1.9316929060078092E-2</v>
      </c>
    </row>
    <row r="3336" spans="2:17" x14ac:dyDescent="0.2">
      <c r="B3336" s="39" t="s">
        <v>42</v>
      </c>
      <c r="D3336" s="42">
        <f>_xll.qlCalendarAdvance(Calendar,$D3335,B3336,"f",FALSE)</f>
        <v>62800</v>
      </c>
      <c r="E3336" s="172">
        <f>_xll.qlInterestRateIndexValueDate(IndexON,D3336)</f>
        <v>62800</v>
      </c>
      <c r="F3336" s="188">
        <f>IFERROR(_xll.qlIndexFixing(IndexON,D3336,TRUE,_xll.ohTrigger(RecalcTrigger,TriggerON)),NA())</f>
        <v>1.8481897006025205E-2</v>
      </c>
      <c r="H3336" s="42">
        <f>_xll.qlCalendarAdvance(Calendar,$H3335,B3336,"f",FALSE)</f>
        <v>62800</v>
      </c>
      <c r="I3336" s="172">
        <f>_xll.qlInterestRateIndexValueDate(Index1M,$H3336)</f>
        <v>62800</v>
      </c>
      <c r="J3336" s="177">
        <f>IFERROR(_xll.qlIndexFixing(Index1M,$H3336,TRUE,_xll.ohTrigger(RecalcTrigger,Trigger1M)),NA())</f>
        <v>1.9000393604744516E-2</v>
      </c>
      <c r="K3336" s="44">
        <f>IFERROR(_xll.qlIndexFixing(Index3M,H3336,TRUE,_xll.ohTrigger(RecalcTrigger,Trigger3M)),NA())</f>
        <v>1.9155498926102403E-2</v>
      </c>
      <c r="L3336" s="44">
        <f>IFERROR(_xll.qlIndexFixing(Index6M,$H3336,TRUE,_xll.ohTrigger(RecalcTrigger,Trigger6M)),NA())</f>
        <v>1.9351629341085457E-2</v>
      </c>
      <c r="M3336" s="178">
        <f>IFERROR(_xll.qlIndexFixing(Index1Y,$H3336,TRUE,_xll.ohTrigger(RecalcTrigger,Trigger1Y)),NA())</f>
        <v>1.9580767147051842E-2</v>
      </c>
      <c r="N3336" s="177">
        <f>IFERROR(_xll.qlIndexFixing(ONIndex1M,I3336,TRUE,_xll.ohTrigger(RecalcTrigger,Trigger1M)),NA())</f>
        <v>1.8978496740108541E-2</v>
      </c>
      <c r="O3336" s="44">
        <f>IFERROR(_xll.qlIndexFixing(ONIndex3M,I3336,TRUE,_xll.ohTrigger(RecalcTrigger,Trigger3M)),NA())</f>
        <v>1.9092161644516104E-2</v>
      </c>
      <c r="P3336" s="44">
        <f>IFERROR(_xll.qlIndexFixing(ONIndex6M,I3336,TRUE,_xll.ohTrigger(RecalcTrigger,Trigger6M)),NA())</f>
        <v>1.9221705907737086E-2</v>
      </c>
      <c r="Q3336" s="178">
        <f>IFERROR(_xll.qlIndexFixing(ONIndex1Y,I3336,TRUE,_xll.ohTrigger(RecalcTrigger,Trigger1Y)),NA())</f>
        <v>1.9319945730540411E-2</v>
      </c>
    </row>
    <row r="3337" spans="2:17" x14ac:dyDescent="0.2">
      <c r="B3337" s="39" t="s">
        <v>42</v>
      </c>
      <c r="D3337" s="42">
        <f>_xll.qlCalendarAdvance(Calendar,$D3336,B3337,"f",FALSE)</f>
        <v>62807</v>
      </c>
      <c r="E3337" s="172">
        <f>_xll.qlInterestRateIndexValueDate(IndexON,D3337)</f>
        <v>62807</v>
      </c>
      <c r="F3337" s="188">
        <f>IFERROR(_xll.qlIndexFixing(IndexON,D3337,TRUE,_xll.ohTrigger(RecalcTrigger,TriggerON)),NA())</f>
        <v>1.8484895597169482E-2</v>
      </c>
      <c r="H3337" s="42">
        <f>_xll.qlCalendarAdvance(Calendar,$H3336,B3337,"f",FALSE)</f>
        <v>62807</v>
      </c>
      <c r="I3337" s="172">
        <f>_xll.qlInterestRateIndexValueDate(Index1M,$H3337)</f>
        <v>62807</v>
      </c>
      <c r="J3337" s="177">
        <f>IFERROR(_xll.qlIndexFixing(Index1M,$H3337,TRUE,_xll.ohTrigger(RecalcTrigger,Trigger1M)),NA())</f>
        <v>1.9003681105372514E-2</v>
      </c>
      <c r="K3337" s="44">
        <f>IFERROR(_xll.qlIndexFixing(Index3M,H3337,TRUE,_xll.ohTrigger(RecalcTrigger,Trigger3M)),NA())</f>
        <v>1.9158311557512804E-2</v>
      </c>
      <c r="L3337" s="44">
        <f>IFERROR(_xll.qlIndexFixing(Index6M,$H3337,TRUE,_xll.ohTrigger(RecalcTrigger,Trigger6M)),NA())</f>
        <v>1.9354442153962547E-2</v>
      </c>
      <c r="M3337" s="178">
        <f>IFERROR(_xll.qlIndexFixing(Index1Y,$H3337,TRUE,_xll.ohTrigger(RecalcTrigger,Trigger1Y)),NA())</f>
        <v>1.9583425372640899E-2</v>
      </c>
      <c r="N3337" s="177">
        <f>IFERROR(_xll.qlIndexFixing(ONIndex1M,I3337,TRUE,_xll.ohTrigger(RecalcTrigger,Trigger1M)),NA())</f>
        <v>1.8981814948202391E-2</v>
      </c>
      <c r="O3337" s="44">
        <f>IFERROR(_xll.qlIndexFixing(ONIndex3M,I3337,TRUE,_xll.ohTrigger(RecalcTrigger,Trigger3M)),NA())</f>
        <v>1.909505478294049E-2</v>
      </c>
      <c r="P3337" s="44">
        <f>IFERROR(_xll.qlIndexFixing(ONIndex6M,I3337,TRUE,_xll.ohTrigger(RecalcTrigger,Trigger6M)),NA())</f>
        <v>1.922468715238379E-2</v>
      </c>
      <c r="Q3337" s="178">
        <f>IFERROR(_xll.qlIndexFixing(ONIndex1Y,I3337,TRUE,_xll.ohTrigger(RecalcTrigger,Trigger1Y)),NA())</f>
        <v>1.9322947274281743E-2</v>
      </c>
    </row>
    <row r="3338" spans="2:17" x14ac:dyDescent="0.2">
      <c r="B3338" s="39" t="s">
        <v>42</v>
      </c>
      <c r="D3338" s="42">
        <f>_xll.qlCalendarAdvance(Calendar,$D3337,B3338,"f",FALSE)</f>
        <v>62814</v>
      </c>
      <c r="E3338" s="172">
        <f>_xll.qlInterestRateIndexValueDate(IndexON,D3338)</f>
        <v>62814</v>
      </c>
      <c r="F3338" s="188">
        <f>IFERROR(_xll.qlIndexFixing(IndexON,D3338,TRUE,_xll.ohTrigger(RecalcTrigger,TriggerON)),NA())</f>
        <v>1.8487879076424241E-2</v>
      </c>
      <c r="H3338" s="42">
        <f>_xll.qlCalendarAdvance(Calendar,$H3337,B3338,"f",FALSE)</f>
        <v>62814</v>
      </c>
      <c r="I3338" s="172">
        <f>_xll.qlInterestRateIndexValueDate(Index1M,$H3338)</f>
        <v>62814</v>
      </c>
      <c r="J3338" s="177">
        <f>IFERROR(_xll.qlIndexFixing(Index1M,$H3338,TRUE,_xll.ohTrigger(RecalcTrigger,Trigger1M)),NA())</f>
        <v>1.9006951858361751E-2</v>
      </c>
      <c r="K3338" s="44">
        <f>IFERROR(_xll.qlIndexFixing(Index3M,H3338,TRUE,_xll.ohTrigger(RecalcTrigger,Trigger3M)),NA())</f>
        <v>1.9161109541748607E-2</v>
      </c>
      <c r="L3338" s="44">
        <f>IFERROR(_xll.qlIndexFixing(Index6M,$H3338,TRUE,_xll.ohTrigger(RecalcTrigger,Trigger6M)),NA())</f>
        <v>1.9357239801483052E-2</v>
      </c>
      <c r="M3338" s="178">
        <f>IFERROR(_xll.qlIndexFixing(Index1Y,$H3338,TRUE,_xll.ohTrigger(RecalcTrigger,Trigger1Y)),NA())</f>
        <v>1.9586068182342705E-2</v>
      </c>
      <c r="N3338" s="177">
        <f>IFERROR(_xll.qlIndexFixing(ONIndex1M,I3338,TRUE,_xll.ohTrigger(RecalcTrigger,Trigger1M)),NA())</f>
        <v>1.8985116433773985E-2</v>
      </c>
      <c r="O3338" s="44">
        <f>IFERROR(_xll.qlIndexFixing(ONIndex3M,I3338,TRUE,_xll.ohTrigger(RecalcTrigger,Trigger3M)),NA())</f>
        <v>1.9097933341138962E-2</v>
      </c>
      <c r="P3338" s="44">
        <f>IFERROR(_xll.qlIndexFixing(ONIndex6M,I3338,TRUE,_xll.ohTrigger(RecalcTrigger,Trigger6M)),NA())</f>
        <v>1.9227653372508868E-2</v>
      </c>
      <c r="Q3338" s="178">
        <f>IFERROR(_xll.qlIndexFixing(ONIndex1Y,I3338,TRUE,_xll.ohTrigger(RecalcTrigger,Trigger1Y)),NA())</f>
        <v>1.9325933691626274E-2</v>
      </c>
    </row>
    <row r="3339" spans="2:17" x14ac:dyDescent="0.2">
      <c r="B3339" s="39" t="s">
        <v>42</v>
      </c>
      <c r="D3339" s="42">
        <f>_xll.qlCalendarAdvance(Calendar,$D3338,B3339,"f",FALSE)</f>
        <v>62821</v>
      </c>
      <c r="E3339" s="172">
        <f>_xll.qlInterestRateIndexValueDate(IndexON,D3339)</f>
        <v>62821</v>
      </c>
      <c r="F3339" s="188">
        <f>IFERROR(_xll.qlIndexFixing(IndexON,D3339,TRUE,_xll.ohTrigger(RecalcTrigger,TriggerON)),NA())</f>
        <v>1.8490847444194713E-2</v>
      </c>
      <c r="H3339" s="42">
        <f>_xll.qlCalendarAdvance(Calendar,$H3338,B3339,"f",FALSE)</f>
        <v>62821</v>
      </c>
      <c r="I3339" s="172">
        <f>_xll.qlInterestRateIndexValueDate(Index1M,$H3339)</f>
        <v>62821</v>
      </c>
      <c r="J3339" s="177">
        <f>IFERROR(_xll.qlIndexFixing(Index1M,$H3339,TRUE,_xll.ohTrigger(RecalcTrigger,Trigger1M)),NA())</f>
        <v>1.9010205863699156E-2</v>
      </c>
      <c r="K3339" s="44">
        <f>IFERROR(_xll.qlIndexFixing(Index3M,H3339,TRUE,_xll.ohTrigger(RecalcTrigger,Trigger3M)),NA())</f>
        <v>1.9163892878780425E-2</v>
      </c>
      <c r="L3339" s="44">
        <f>IFERROR(_xll.qlIndexFixing(Index6M,$H3339,TRUE,_xll.ohTrigger(RecalcTrigger,Trigger6M)),NA())</f>
        <v>1.9360022283585403E-2</v>
      </c>
      <c r="M3339" s="178">
        <f>IFERROR(_xll.qlIndexFixing(Index1Y,$H3339,TRUE,_xll.ohTrigger(RecalcTrigger,Trigger1Y)),NA())</f>
        <v>1.9588695576037905E-2</v>
      </c>
      <c r="N3339" s="177">
        <f>IFERROR(_xll.qlIndexFixing(ONIndex1M,I3339,TRUE,_xll.ohTrigger(RecalcTrigger,Trigger1M)),NA())</f>
        <v>1.8988401197066462E-2</v>
      </c>
      <c r="O3339" s="44">
        <f>IFERROR(_xll.qlIndexFixing(ONIndex3M,I3339,TRUE,_xll.ohTrigger(RecalcTrigger,Trigger3M)),NA())</f>
        <v>1.9100797319192564E-2</v>
      </c>
      <c r="P3339" s="44">
        <f>IFERROR(_xll.qlIndexFixing(ONIndex6M,I3339,TRUE,_xll.ohTrigger(RecalcTrigger,Trigger6M)),NA())</f>
        <v>1.9230604568598597E-2</v>
      </c>
      <c r="Q3339" s="178">
        <f>IFERROR(_xll.qlIndexFixing(ONIndex1Y,I3339,TRUE,_xll.ohTrigger(RecalcTrigger,Trigger1Y)),NA())</f>
        <v>1.932890498241191E-2</v>
      </c>
    </row>
    <row r="3340" spans="2:17" x14ac:dyDescent="0.2">
      <c r="B3340" s="39" t="s">
        <v>42</v>
      </c>
      <c r="D3340" s="42">
        <f>_xll.qlCalendarAdvance(Calendar,$D3339,B3340,"f",FALSE)</f>
        <v>62828</v>
      </c>
      <c r="E3340" s="172">
        <f>_xll.qlInterestRateIndexValueDate(IndexON,D3340)</f>
        <v>62828</v>
      </c>
      <c r="F3340" s="188">
        <f>IFERROR(_xll.qlIndexFixing(IndexON,D3340,TRUE,_xll.ohTrigger(RecalcTrigger,TriggerON)),NA())</f>
        <v>1.8493800700237761E-2</v>
      </c>
      <c r="H3340" s="42">
        <f>_xll.qlCalendarAdvance(Calendar,$H3339,B3340,"f",FALSE)</f>
        <v>62828</v>
      </c>
      <c r="I3340" s="172">
        <f>_xll.qlInterestRateIndexValueDate(Index1M,$H3340)</f>
        <v>62828</v>
      </c>
      <c r="J3340" s="177">
        <f>IFERROR(_xll.qlIndexFixing(Index1M,$H3340,TRUE,_xll.ohTrigger(RecalcTrigger,Trigger1M)),NA())</f>
        <v>1.9013443121369045E-2</v>
      </c>
      <c r="K3340" s="44">
        <f>IFERROR(_xll.qlIndexFixing(Index3M,H3340,TRUE,_xll.ohTrigger(RecalcTrigger,Trigger3M)),NA())</f>
        <v>1.9166661568576195E-2</v>
      </c>
      <c r="L3340" s="44">
        <f>IFERROR(_xll.qlIndexFixing(Index6M,$H3340,TRUE,_xll.ohTrigger(RecalcTrigger,Trigger6M)),NA())</f>
        <v>1.9362085233160176E-2</v>
      </c>
      <c r="M3340" s="178">
        <f>IFERROR(_xll.qlIndexFixing(Index1Y,$H3340,TRUE,_xll.ohTrigger(RecalcTrigger,Trigger1Y)),NA())</f>
        <v>1.959130755360515E-2</v>
      </c>
      <c r="N3340" s="177">
        <f>IFERROR(_xll.qlIndexFixing(ONIndex1M,I3340,TRUE,_xll.ohTrigger(RecalcTrigger,Trigger1M)),NA())</f>
        <v>1.8991669237836684E-2</v>
      </c>
      <c r="O3340" s="44">
        <f>IFERROR(_xll.qlIndexFixing(ONIndex3M,I3340,TRUE,_xll.ohTrigger(RecalcTrigger,Trigger3M)),NA())</f>
        <v>1.9103646716939204E-2</v>
      </c>
      <c r="P3340" s="44">
        <f>IFERROR(_xll.qlIndexFixing(ONIndex6M,I3340,TRUE,_xll.ohTrigger(RecalcTrigger,Trigger6M)),NA())</f>
        <v>1.9233540740652977E-2</v>
      </c>
      <c r="Q3340" s="178">
        <f>IFERROR(_xll.qlIndexFixing(ONIndex1Y,I3340,TRUE,_xll.ohTrigger(RecalcTrigger,Trigger1Y)),NA())</f>
        <v>1.9331861146557605E-2</v>
      </c>
    </row>
    <row r="3341" spans="2:17" x14ac:dyDescent="0.2">
      <c r="B3341" s="39" t="s">
        <v>42</v>
      </c>
      <c r="D3341" s="42">
        <f>_xll.qlCalendarAdvance(Calendar,$D3340,B3341,"f",FALSE)</f>
        <v>62835</v>
      </c>
      <c r="E3341" s="172">
        <f>_xll.qlInterestRateIndexValueDate(IndexON,D3341)</f>
        <v>62835</v>
      </c>
      <c r="F3341" s="188">
        <f>IFERROR(_xll.qlIndexFixing(IndexON,D3341,TRUE,_xll.ohTrigger(RecalcTrigger,TriggerON)),NA())</f>
        <v>1.8496738844553384E-2</v>
      </c>
      <c r="H3341" s="42">
        <f>_xll.qlCalendarAdvance(Calendar,$H3340,B3341,"f",FALSE)</f>
        <v>62835</v>
      </c>
      <c r="I3341" s="172">
        <f>_xll.qlInterestRateIndexValueDate(Index1M,$H3341)</f>
        <v>62835</v>
      </c>
      <c r="J3341" s="177">
        <f>IFERROR(_xll.qlIndexFixing(Index1M,$H3341,TRUE,_xll.ohTrigger(RecalcTrigger,Trigger1M)),NA())</f>
        <v>1.9016663631363569E-2</v>
      </c>
      <c r="K3341" s="44">
        <f>IFERROR(_xll.qlIndexFixing(Index3M,H3341,TRUE,_xll.ohTrigger(RecalcTrigger,Trigger3M)),NA())</f>
        <v>1.9169415611106522E-2</v>
      </c>
      <c r="L3341" s="44">
        <f>IFERROR(_xll.qlIndexFixing(Index6M,$H3341,TRUE,_xll.ohTrigger(RecalcTrigger,Trigger6M)),NA())</f>
        <v>1.9364838322141826E-2</v>
      </c>
      <c r="M3341" s="178">
        <f>IFERROR(_xll.qlIndexFixing(Index1Y,$H3341,TRUE,_xll.ohTrigger(RecalcTrigger,Trigger1Y)),NA())</f>
        <v>1.9593904114927296E-2</v>
      </c>
      <c r="N3341" s="177">
        <f>IFERROR(_xll.qlIndexFixing(ONIndex1M,I3341,TRUE,_xll.ohTrigger(RecalcTrigger,Trigger1M)),NA())</f>
        <v>1.8994920556246742E-2</v>
      </c>
      <c r="O3341" s="44">
        <f>IFERROR(_xll.qlIndexFixing(ONIndex3M,I3341,TRUE,_xll.ohTrigger(RecalcTrigger,Trigger3M)),NA())</f>
        <v>1.9106481534540976E-2</v>
      </c>
      <c r="P3341" s="44">
        <f>IFERROR(_xll.qlIndexFixing(ONIndex6M,I3341,TRUE,_xll.ohTrigger(RecalcTrigger,Trigger6M)),NA())</f>
        <v>1.923646188818573E-2</v>
      </c>
      <c r="Q3341" s="178">
        <f>IFERROR(_xll.qlIndexFixing(ONIndex1Y,I3341,TRUE,_xll.ohTrigger(RecalcTrigger,Trigger1Y)),NA())</f>
        <v>1.9334802184306499E-2</v>
      </c>
    </row>
    <row r="3342" spans="2:17" x14ac:dyDescent="0.2">
      <c r="B3342" s="39" t="s">
        <v>42</v>
      </c>
      <c r="D3342" s="42">
        <f>_xll.qlCalendarAdvance(Calendar,$D3341,B3342,"f",FALSE)</f>
        <v>62842</v>
      </c>
      <c r="E3342" s="172">
        <f>_xll.qlInterestRateIndexValueDate(IndexON,D3342)</f>
        <v>62842</v>
      </c>
      <c r="F3342" s="188">
        <f>IFERROR(_xll.qlIndexFixing(IndexON,D3342,TRUE,_xll.ohTrigger(RecalcTrigger,TriggerON)),NA())</f>
        <v>1.8499661877303675E-2</v>
      </c>
      <c r="H3342" s="42">
        <f>_xll.qlCalendarAdvance(Calendar,$H3341,B3342,"f",FALSE)</f>
        <v>62842</v>
      </c>
      <c r="I3342" s="172">
        <f>_xll.qlInterestRateIndexValueDate(Index1M,$H3342)</f>
        <v>62842</v>
      </c>
      <c r="J3342" s="177">
        <f>IFERROR(_xll.qlIndexFixing(Index1M,$H3342,TRUE,_xll.ohTrigger(RecalcTrigger,Trigger1M)),NA())</f>
        <v>1.9019867393661818E-2</v>
      </c>
      <c r="K3342" s="44">
        <f>IFERROR(_xll.qlIndexFixing(Index3M,H3342,TRUE,_xll.ohTrigger(RecalcTrigger,Trigger3M)),NA())</f>
        <v>1.917215500634202E-2</v>
      </c>
      <c r="L3342" s="44">
        <f>IFERROR(_xll.qlIndexFixing(Index6M,$H3342,TRUE,_xll.ohTrigger(RecalcTrigger,Trigger6M)),NA())</f>
        <v>1.9367576246300047E-2</v>
      </c>
      <c r="M3342" s="178">
        <f>IFERROR(_xll.qlIndexFixing(Index1Y,$H3342,TRUE,_xll.ohTrigger(RecalcTrigger,Trigger1Y)),NA())</f>
        <v>1.9596485259884992E-2</v>
      </c>
      <c r="N3342" s="177">
        <f>IFERROR(_xll.qlIndexFixing(ONIndex1M,I3342,TRUE,_xll.ohTrigger(RecalcTrigger,Trigger1M)),NA())</f>
        <v>1.899815515221559E-2</v>
      </c>
      <c r="O3342" s="44">
        <f>IFERROR(_xll.qlIndexFixing(ONIndex3M,I3342,TRUE,_xll.ohTrigger(RecalcTrigger,Trigger3M)),NA())</f>
        <v>1.9109301771754739E-2</v>
      </c>
      <c r="P3342" s="44">
        <f>IFERROR(_xll.qlIndexFixing(ONIndex6M,I3342,TRUE,_xll.ohTrigger(RecalcTrigger,Trigger6M)),NA())</f>
        <v>1.9239368011439995E-2</v>
      </c>
      <c r="Q3342" s="178">
        <f>IFERROR(_xll.qlIndexFixing(ONIndex1Y,I3342,TRUE,_xll.ohTrigger(RecalcTrigger,Trigger1Y)),NA())</f>
        <v>1.9337728095334406E-2</v>
      </c>
    </row>
    <row r="3343" spans="2:17" x14ac:dyDescent="0.2">
      <c r="B3343" s="39" t="s">
        <v>42</v>
      </c>
      <c r="D3343" s="42">
        <f>_xll.qlCalendarAdvance(Calendar,$D3342,B3343,"f",FALSE)</f>
        <v>62849</v>
      </c>
      <c r="E3343" s="172">
        <f>_xll.qlInterestRateIndexValueDate(IndexON,D3343)</f>
        <v>62849</v>
      </c>
      <c r="F3343" s="188">
        <f>IFERROR(_xll.qlIndexFixing(IndexON,D3343,TRUE,_xll.ohTrigger(RecalcTrigger,TriggerON)),NA())</f>
        <v>1.850256979832654E-2</v>
      </c>
      <c r="H3343" s="42">
        <f>_xll.qlCalendarAdvance(Calendar,$H3342,B3343,"f",FALSE)</f>
        <v>62849</v>
      </c>
      <c r="I3343" s="172">
        <f>_xll.qlInterestRateIndexValueDate(Index1M,$H3343)</f>
        <v>62849</v>
      </c>
      <c r="J3343" s="177">
        <f>IFERROR(_xll.qlIndexFixing(Index1M,$H3343,TRUE,_xll.ohTrigger(RecalcTrigger,Trigger1M)),NA())</f>
        <v>1.9023054408255947E-2</v>
      </c>
      <c r="K3343" s="44">
        <f>IFERROR(_xll.qlIndexFixing(Index3M,H3343,TRUE,_xll.ohTrigger(RecalcTrigger,Trigger3M)),NA())</f>
        <v>1.9174879754252409E-2</v>
      </c>
      <c r="L3343" s="44">
        <f>IFERROR(_xll.qlIndexFixing(Index6M,$H3343,TRUE,_xll.ohTrigger(RecalcTrigger,Trigger6M)),NA())</f>
        <v>1.9370299005576061E-2</v>
      </c>
      <c r="M3343" s="178">
        <f>IFERROR(_xll.qlIndexFixing(Index1Y,$H3343,TRUE,_xll.ohTrigger(RecalcTrigger,Trigger1Y)),NA())</f>
        <v>1.9599050988361764E-2</v>
      </c>
      <c r="N3343" s="177">
        <f>IFERROR(_xll.qlIndexFixing(ONIndex1M,I3343,TRUE,_xll.ohTrigger(RecalcTrigger,Trigger1M)),NA())</f>
        <v>1.9001373025986368E-2</v>
      </c>
      <c r="O3343" s="44">
        <f>IFERROR(_xll.qlIndexFixing(ONIndex3M,I3343,TRUE,_xll.ohTrigger(RecalcTrigger,Trigger3M)),NA())</f>
        <v>1.9112107428823633E-2</v>
      </c>
      <c r="P3343" s="44">
        <f>IFERROR(_xll.qlIndexFixing(ONIndex6M,I3343,TRUE,_xll.ohTrigger(RecalcTrigger,Trigger6M)),NA())</f>
        <v>1.9242259110577864E-2</v>
      </c>
      <c r="Q3343" s="178">
        <f>IFERROR(_xll.qlIndexFixing(ONIndex1Y,I3343,TRUE,_xll.ohTrigger(RecalcTrigger,Trigger1Y)),NA())</f>
        <v>1.9340638879884464E-2</v>
      </c>
    </row>
    <row r="3344" spans="2:17" x14ac:dyDescent="0.2">
      <c r="B3344" s="39" t="s">
        <v>42</v>
      </c>
      <c r="D3344" s="42">
        <f>_xll.qlCalendarAdvance(Calendar,$D3343,B3344,"f",FALSE)</f>
        <v>62856</v>
      </c>
      <c r="E3344" s="172">
        <f>_xll.qlInterestRateIndexValueDate(IndexON,D3344)</f>
        <v>62856</v>
      </c>
      <c r="F3344" s="188">
        <f>IFERROR(_xll.qlIndexFixing(IndexON,D3344,TRUE,_xll.ohTrigger(RecalcTrigger,TriggerON)),NA())</f>
        <v>1.8505462607703027E-2</v>
      </c>
      <c r="H3344" s="42">
        <f>_xll.qlCalendarAdvance(Calendar,$H3343,B3344,"f",FALSE)</f>
        <v>62856</v>
      </c>
      <c r="I3344" s="172">
        <f>_xll.qlInterestRateIndexValueDate(Index1M,$H3344)</f>
        <v>62856</v>
      </c>
      <c r="J3344" s="177">
        <f>IFERROR(_xll.qlIndexFixing(Index1M,$H3344,TRUE,_xll.ohTrigger(RecalcTrigger,Trigger1M)),NA())</f>
        <v>1.902478335613924E-2</v>
      </c>
      <c r="K3344" s="44">
        <f>IFERROR(_xll.qlIndexFixing(Index3M,H3344,TRUE,_xll.ohTrigger(RecalcTrigger,Trigger3M)),NA())</f>
        <v>1.9177589854806516E-2</v>
      </c>
      <c r="L3344" s="44">
        <f>IFERROR(_xll.qlIndexFixing(Index6M,$H3344,TRUE,_xll.ohTrigger(RecalcTrigger,Trigger6M)),NA())</f>
        <v>1.9373006599907081E-2</v>
      </c>
      <c r="M3344" s="178">
        <f>IFERROR(_xll.qlIndexFixing(Index1Y,$H3344,TRUE,_xll.ohTrigger(RecalcTrigger,Trigger1Y)),NA())</f>
        <v>1.9601601300240242E-2</v>
      </c>
      <c r="N3344" s="177">
        <f>IFERROR(_xll.qlIndexFixing(ONIndex1M,I3344,TRUE,_xll.ohTrigger(RecalcTrigger,Trigger1M)),NA())</f>
        <v>1.9004574177153843E-2</v>
      </c>
      <c r="O3344" s="44">
        <f>IFERROR(_xll.qlIndexFixing(ONIndex3M,I3344,TRUE,_xll.ohTrigger(RecalcTrigger,Trigger3M)),NA())</f>
        <v>1.9114898505747657E-2</v>
      </c>
      <c r="P3344" s="44">
        <f>IFERROR(_xll.qlIndexFixing(ONIndex6M,I3344,TRUE,_xll.ohTrigger(RecalcTrigger,Trigger6M)),NA())</f>
        <v>1.9245135185437245E-2</v>
      </c>
      <c r="Q3344" s="178">
        <f>IFERROR(_xll.qlIndexFixing(ONIndex1Y,I3344,TRUE,_xll.ohTrigger(RecalcTrigger,Trigger1Y)),NA())</f>
        <v>1.9343534537875628E-2</v>
      </c>
    </row>
    <row r="3345" spans="2:17" x14ac:dyDescent="0.2">
      <c r="B3345" s="39" t="s">
        <v>42</v>
      </c>
      <c r="D3345" s="42">
        <f>_xll.qlCalendarAdvance(Calendar,$D3344,B3345,"f",FALSE)</f>
        <v>62863</v>
      </c>
      <c r="E3345" s="172">
        <f>_xll.qlInterestRateIndexValueDate(IndexON,D3345)</f>
        <v>62863</v>
      </c>
      <c r="F3345" s="188">
        <f>IFERROR(_xll.qlIndexFixing(IndexON,D3345,TRUE,_xll.ohTrigger(RecalcTrigger,TriggerON)),NA())</f>
        <v>1.8508340305433135E-2</v>
      </c>
      <c r="H3345" s="42">
        <f>_xll.qlCalendarAdvance(Calendar,$H3344,B3345,"f",FALSE)</f>
        <v>62863</v>
      </c>
      <c r="I3345" s="172">
        <f>_xll.qlInterestRateIndexValueDate(Index1M,$H3345)</f>
        <v>62863</v>
      </c>
      <c r="J3345" s="177">
        <f>IFERROR(_xll.qlIndexFixing(Index1M,$H3345,TRUE,_xll.ohTrigger(RecalcTrigger,Trigger1M)),NA())</f>
        <v>1.9027938939057694E-2</v>
      </c>
      <c r="K3345" s="44">
        <f>IFERROR(_xll.qlIndexFixing(Index3M,H3345,TRUE,_xll.ohTrigger(RecalcTrigger,Trigger3M)),NA())</f>
        <v>1.9179592386374383E-2</v>
      </c>
      <c r="L3345" s="44">
        <f>IFERROR(_xll.qlIndexFixing(Index6M,$H3345,TRUE,_xll.ohTrigger(RecalcTrigger,Trigger6M)),NA())</f>
        <v>1.9375699029232543E-2</v>
      </c>
      <c r="M3345" s="178">
        <f>IFERROR(_xll.qlIndexFixing(Index1Y,$H3345,TRUE,_xll.ohTrigger(RecalcTrigger,Trigger1Y)),NA())</f>
        <v>1.9604136195404621E-2</v>
      </c>
      <c r="N3345" s="177">
        <f>IFERROR(_xll.qlIndexFixing(ONIndex1M,I3345,TRUE,_xll.ohTrigger(RecalcTrigger,Trigger1M)),NA())</f>
        <v>1.900775860588011E-2</v>
      </c>
      <c r="O3345" s="44">
        <f>IFERROR(_xll.qlIndexFixing(ONIndex3M,I3345,TRUE,_xll.ohTrigger(RecalcTrigger,Trigger3M)),NA())</f>
        <v>1.911767500236472E-2</v>
      </c>
      <c r="P3345" s="44">
        <f>IFERROR(_xll.qlIndexFixing(ONIndex6M,I3345,TRUE,_xll.ohTrigger(RecalcTrigger,Trigger6M)),NA())</f>
        <v>1.9247996236099185E-2</v>
      </c>
      <c r="Q3345" s="178">
        <f>IFERROR(_xll.qlIndexFixing(ONIndex1Y,I3345,TRUE,_xll.ohTrigger(RecalcTrigger,Trigger1Y)),NA())</f>
        <v>1.9346415069226852E-2</v>
      </c>
    </row>
    <row r="3346" spans="2:17" x14ac:dyDescent="0.2">
      <c r="B3346" s="39" t="s">
        <v>42</v>
      </c>
      <c r="D3346" s="42">
        <f>_xll.qlCalendarAdvance(Calendar,$D3345,B3346,"f",FALSE)</f>
        <v>62870</v>
      </c>
      <c r="E3346" s="172">
        <f>_xll.qlInterestRateIndexValueDate(IndexON,D3346)</f>
        <v>62870</v>
      </c>
      <c r="F3346" s="188">
        <f>IFERROR(_xll.qlIndexFixing(IndexON,D3346,TRUE,_xll.ohTrigger(RecalcTrigger,TriggerON)),NA())</f>
        <v>1.8511202891435818E-2</v>
      </c>
      <c r="H3346" s="42">
        <f>_xll.qlCalendarAdvance(Calendar,$H3345,B3346,"f",FALSE)</f>
        <v>62870</v>
      </c>
      <c r="I3346" s="172">
        <f>_xll.qlInterestRateIndexValueDate(Index1M,$H3346)</f>
        <v>62870</v>
      </c>
      <c r="J3346" s="177">
        <f>IFERROR(_xll.qlIndexFixing(Index1M,$H3346,TRUE,_xll.ohTrigger(RecalcTrigger,Trigger1M)),NA())</f>
        <v>1.9031077775925321E-2</v>
      </c>
      <c r="K3346" s="44">
        <f>IFERROR(_xll.qlIndexFixing(Index3M,H3346,TRUE,_xll.ohTrigger(RecalcTrigger,Trigger3M)),NA())</f>
        <v>1.9182274097780248E-2</v>
      </c>
      <c r="L3346" s="44">
        <f>IFERROR(_xll.qlIndexFixing(Index6M,$H3346,TRUE,_xll.ohTrigger(RecalcTrigger,Trigger6M)),NA())</f>
        <v>1.9378376293491439E-2</v>
      </c>
      <c r="M3346" s="178">
        <f>IFERROR(_xll.qlIndexFixing(Index1Y,$H3346,TRUE,_xll.ohTrigger(RecalcTrigger,Trigger1Y)),NA())</f>
        <v>1.960665567373953E-2</v>
      </c>
      <c r="N3346" s="177">
        <f>IFERROR(_xll.qlIndexFixing(ONIndex1M,I3346,TRUE,_xll.ohTrigger(RecalcTrigger,Trigger1M)),NA())</f>
        <v>1.9010926312327259E-2</v>
      </c>
      <c r="O3346" s="44">
        <f>IFERROR(_xll.qlIndexFixing(ONIndex3M,I3346,TRUE,_xll.ohTrigger(RecalcTrigger,Trigger3M)),NA())</f>
        <v>1.9120436918674821E-2</v>
      </c>
      <c r="P3346" s="44">
        <f>IFERROR(_xll.qlIndexFixing(ONIndex6M,I3346,TRUE,_xll.ohTrigger(RecalcTrigger,Trigger6M)),NA())</f>
        <v>1.9250842262401591E-2</v>
      </c>
      <c r="Q3346" s="178">
        <f>IFERROR(_xll.qlIndexFixing(ONIndex1Y,I3346,TRUE,_xll.ohTrigger(RecalcTrigger,Trigger1Y)),NA())</f>
        <v>1.9349280474181274E-2</v>
      </c>
    </row>
    <row r="3347" spans="2:17" x14ac:dyDescent="0.2">
      <c r="B3347" s="39" t="s">
        <v>42</v>
      </c>
      <c r="D3347" s="42">
        <f>_xll.qlCalendarAdvance(Calendar,$D3346,B3347,"f",FALSE)</f>
        <v>62877</v>
      </c>
      <c r="E3347" s="172">
        <f>_xll.qlInterestRateIndexValueDate(IndexON,D3347)</f>
        <v>62877</v>
      </c>
      <c r="F3347" s="188">
        <f>IFERROR(_xll.qlIndexFixing(IndexON,D3347,TRUE,_xll.ohTrigger(RecalcTrigger,TriggerON)),NA())</f>
        <v>1.8514050365873169E-2</v>
      </c>
      <c r="H3347" s="42">
        <f>_xll.qlCalendarAdvance(Calendar,$H3346,B3347,"f",FALSE)</f>
        <v>62877</v>
      </c>
      <c r="I3347" s="172">
        <f>_xll.qlInterestRateIndexValueDate(Index1M,$H3347)</f>
        <v>62877</v>
      </c>
      <c r="J3347" s="177">
        <f>IFERROR(_xll.qlIndexFixing(Index1M,$H3347,TRUE,_xll.ohTrigger(RecalcTrigger,Trigger1M)),NA())</f>
        <v>1.9034199866719757E-2</v>
      </c>
      <c r="K3347" s="44">
        <f>IFERROR(_xll.qlIndexFixing(Index3M,H3347,TRUE,_xll.ohTrigger(RecalcTrigger,Trigger3M)),NA())</f>
        <v>1.918494116249414E-2</v>
      </c>
      <c r="L3347" s="44">
        <f>IFERROR(_xll.qlIndexFixing(Index6M,$H3347,TRUE,_xll.ohTrigger(RecalcTrigger,Trigger6M)),NA())</f>
        <v>1.9381038392624988E-2</v>
      </c>
      <c r="M3347" s="178">
        <f>IFERROR(_xll.qlIndexFixing(Index1Y,$H3347,TRUE,_xll.ohTrigger(RecalcTrigger,Trigger1Y)),NA())</f>
        <v>1.9609159735130704E-2</v>
      </c>
      <c r="N3347" s="177">
        <f>IFERROR(_xll.qlIndexFixing(ONIndex1M,I3347,TRUE,_xll.ohTrigger(RecalcTrigger,Trigger1M)),NA())</f>
        <v>1.9014077296414245E-2</v>
      </c>
      <c r="O3347" s="44">
        <f>IFERROR(_xll.qlIndexFixing(ONIndex3M,I3347,TRUE,_xll.ohTrigger(RecalcTrigger,Trigger3M)),NA())</f>
        <v>1.91231842549211E-2</v>
      </c>
      <c r="P3347" s="44">
        <f>IFERROR(_xll.qlIndexFixing(ONIndex6M,I3347,TRUE,_xll.ohTrigger(RecalcTrigger,Trigger6M)),NA())</f>
        <v>1.9253673264506554E-2</v>
      </c>
      <c r="Q3347" s="178">
        <f>IFERROR(_xll.qlIndexFixing(ONIndex1Y,I3347,TRUE,_xll.ohTrigger(RecalcTrigger,Trigger1Y)),NA())</f>
        <v>1.9352130752657848E-2</v>
      </c>
    </row>
    <row r="3348" spans="2:17" x14ac:dyDescent="0.2">
      <c r="B3348" s="39" t="s">
        <v>42</v>
      </c>
      <c r="D3348" s="42">
        <f>_xll.qlCalendarAdvance(Calendar,$D3347,B3348,"f",FALSE)</f>
        <v>62884</v>
      </c>
      <c r="E3348" s="172">
        <f>_xll.qlInterestRateIndexValueDate(IndexON,D3348)</f>
        <v>62884</v>
      </c>
      <c r="F3348" s="188">
        <f>IFERROR(_xll.qlIndexFixing(IndexON,D3348,TRUE,_xll.ohTrigger(RecalcTrigger,TriggerON)),NA())</f>
        <v>1.8516882728583095E-2</v>
      </c>
      <c r="H3348" s="42">
        <f>_xll.qlCalendarAdvance(Calendar,$H3347,B3348,"f",FALSE)</f>
        <v>62884</v>
      </c>
      <c r="I3348" s="172">
        <f>_xll.qlInterestRateIndexValueDate(Index1M,$H3348)</f>
        <v>62884</v>
      </c>
      <c r="J3348" s="177">
        <f>IFERROR(_xll.qlIndexFixing(Index1M,$H3348,TRUE,_xll.ohTrigger(RecalcTrigger,Trigger1M)),NA())</f>
        <v>1.9038738265131468E-2</v>
      </c>
      <c r="K3348" s="44">
        <f>IFERROR(_xll.qlIndexFixing(Index3M,H3348,TRUE,_xll.ohTrigger(RecalcTrigger,Trigger3M)),NA())</f>
        <v>1.9188973922832784E-2</v>
      </c>
      <c r="L3348" s="44">
        <f>IFERROR(_xll.qlIndexFixing(Index6M,$H3348,TRUE,_xll.ohTrigger(RecalcTrigger,Trigger6M)),NA())</f>
        <v>1.9385078944536466E-2</v>
      </c>
      <c r="M3348" s="178">
        <f>IFERROR(_xll.qlIndexFixing(Index1Y,$H3348,TRUE,_xll.ohTrigger(RecalcTrigger,Trigger1Y)),NA())</f>
        <v>1.9610957283597186E-2</v>
      </c>
      <c r="N3348" s="177">
        <f>IFERROR(_xll.qlIndexFixing(ONIndex1M,I3348,TRUE,_xll.ohTrigger(RecalcTrigger,Trigger1M)),NA())</f>
        <v>1.9017211557897928E-2</v>
      </c>
      <c r="O3348" s="44">
        <f>IFERROR(_xll.qlIndexFixing(ONIndex3M,I3348,TRUE,_xll.ohTrigger(RecalcTrigger,Trigger3M)),NA())</f>
        <v>1.9125917010860416E-2</v>
      </c>
      <c r="P3348" s="44">
        <f>IFERROR(_xll.qlIndexFixing(ONIndex6M,I3348,TRUE,_xll.ohTrigger(RecalcTrigger,Trigger6M)),NA())</f>
        <v>1.9256489242414077E-2</v>
      </c>
      <c r="Q3348" s="178">
        <f>IFERROR(_xll.qlIndexFixing(ONIndex1Y,I3348,TRUE,_xll.ohTrigger(RecalcTrigger,Trigger1Y)),NA())</f>
        <v>1.9354965904413435E-2</v>
      </c>
    </row>
    <row r="3349" spans="2:17" x14ac:dyDescent="0.2">
      <c r="B3349" s="39" t="s">
        <v>42</v>
      </c>
      <c r="D3349" s="42">
        <f>_xll.qlCalendarAdvance(Calendar,$D3348,B3349,"f",FALSE)</f>
        <v>62891</v>
      </c>
      <c r="E3349" s="172">
        <f>_xll.qlInterestRateIndexValueDate(IndexON,D3349)</f>
        <v>62891</v>
      </c>
      <c r="F3349" s="188">
        <f>IFERROR(_xll.qlIndexFixing(IndexON,D3349,TRUE,_xll.ohTrigger(RecalcTrigger,TriggerON)),NA())</f>
        <v>1.8519699979565596E-2</v>
      </c>
      <c r="H3349" s="42">
        <f>_xll.qlCalendarAdvance(Calendar,$H3348,B3349,"f",FALSE)</f>
        <v>62891</v>
      </c>
      <c r="I3349" s="172">
        <f>_xll.qlInterestRateIndexValueDate(Index1M,$H3349)</f>
        <v>62891</v>
      </c>
      <c r="J3349" s="177">
        <f>IFERROR(_xll.qlIndexFixing(Index1M,$H3349,TRUE,_xll.ohTrigger(RecalcTrigger,Trigger1M)),NA())</f>
        <v>1.9044685873170892E-2</v>
      </c>
      <c r="K3349" s="44">
        <f>IFERROR(_xll.qlIndexFixing(Index3M,H3349,TRUE,_xll.ohTrigger(RecalcTrigger,Trigger3M)),NA())</f>
        <v>1.9191609878169941E-2</v>
      </c>
      <c r="L3349" s="44">
        <f>IFERROR(_xll.qlIndexFixing(Index6M,$H3349,TRUE,_xll.ohTrigger(RecalcTrigger,Trigger6M)),NA())</f>
        <v>1.9387708824750129E-2</v>
      </c>
      <c r="M3349" s="178">
        <f>IFERROR(_xll.qlIndexFixing(Index1Y,$H3349,TRUE,_xll.ohTrigger(RecalcTrigger,Trigger1Y)),NA())</f>
        <v>1.9613431480352439E-2</v>
      </c>
      <c r="N3349" s="177">
        <f>IFERROR(_xll.qlIndexFixing(ONIndex1M,I3349,TRUE,_xll.ohTrigger(RecalcTrigger,Trigger1M)),NA())</f>
        <v>1.9020329097183541E-2</v>
      </c>
      <c r="O3349" s="44">
        <f>IFERROR(_xll.qlIndexFixing(ONIndex3M,I3349,TRUE,_xll.ohTrigger(RecalcTrigger,Trigger3M)),NA())</f>
        <v>1.9128635186492771E-2</v>
      </c>
      <c r="P3349" s="44">
        <f>IFERROR(_xll.qlIndexFixing(ONIndex6M,I3349,TRUE,_xll.ohTrigger(RecalcTrigger,Trigger6M)),NA())</f>
        <v>1.9259290195962064E-2</v>
      </c>
      <c r="Q3349" s="178">
        <f>IFERROR(_xll.qlIndexFixing(ONIndex1Y,I3349,TRUE,_xll.ohTrigger(RecalcTrigger,Trigger1Y)),NA())</f>
        <v>1.9357785929610127E-2</v>
      </c>
    </row>
    <row r="3350" spans="2:17" x14ac:dyDescent="0.2">
      <c r="B3350" s="39" t="s">
        <v>42</v>
      </c>
      <c r="D3350" s="42">
        <f>_xll.qlCalendarAdvance(Calendar,$D3349,B3350,"f",FALSE)</f>
        <v>62898</v>
      </c>
      <c r="E3350" s="172">
        <f>_xll.qlInterestRateIndexValueDate(IndexON,D3350)</f>
        <v>62898</v>
      </c>
      <c r="F3350" s="188">
        <f>IFERROR(_xll.qlIndexFixing(IndexON,D3350,TRUE,_xll.ohTrigger(RecalcTrigger,TriggerON)),NA())</f>
        <v>1.8522502118901718E-2</v>
      </c>
      <c r="H3350" s="42">
        <f>_xll.qlCalendarAdvance(Calendar,$H3349,B3350,"f",FALSE)</f>
        <v>62898</v>
      </c>
      <c r="I3350" s="172">
        <f>_xll.qlInterestRateIndexValueDate(Index1M,$H3350)</f>
        <v>62898</v>
      </c>
      <c r="J3350" s="177">
        <f>IFERROR(_xll.qlIndexFixing(Index1M,$H3350,TRUE,_xll.ohTrigger(RecalcTrigger,Trigger1M)),NA())</f>
        <v>1.9044894573460286E-2</v>
      </c>
      <c r="K3350" s="44">
        <f>IFERROR(_xll.qlIndexFixing(Index3M,H3350,TRUE,_xll.ohTrigger(RecalcTrigger,Trigger3M)),NA())</f>
        <v>1.9194231185226975E-2</v>
      </c>
      <c r="L3350" s="44">
        <f>IFERROR(_xll.qlIndexFixing(Index6M,$H3350,TRUE,_xll.ohTrigger(RecalcTrigger,Trigger6M)),NA())</f>
        <v>1.939032353808437E-2</v>
      </c>
      <c r="M3350" s="178">
        <f>IFERROR(_xll.qlIndexFixing(Index1Y,$H3350,TRUE,_xll.ohTrigger(RecalcTrigger,Trigger1Y)),NA())</f>
        <v>1.9615890260635593E-2</v>
      </c>
      <c r="N3350" s="177">
        <f>IFERROR(_xll.qlIndexFixing(ONIndex1M,I3350,TRUE,_xll.ohTrigger(RecalcTrigger,Trigger1M)),NA())</f>
        <v>1.9023429913946899E-2</v>
      </c>
      <c r="O3350" s="44">
        <f>IFERROR(_xll.qlIndexFixing(ONIndex3M,I3350,TRUE,_xll.ohTrigger(RecalcTrigger,Trigger3M)),NA())</f>
        <v>1.9131338781980256E-2</v>
      </c>
      <c r="P3350" s="44">
        <f>IFERROR(_xll.qlIndexFixing(ONIndex6M,I3350,TRUE,_xll.ohTrigger(RecalcTrigger,Trigger6M)),NA())</f>
        <v>1.926207612531261E-2</v>
      </c>
      <c r="Q3350" s="178">
        <f>IFERROR(_xll.qlIndexFixing(ONIndex1Y,I3350,TRUE,_xll.ohTrigger(RecalcTrigger,Trigger1Y)),NA())</f>
        <v>1.9360590828328972E-2</v>
      </c>
    </row>
    <row r="3351" spans="2:17" x14ac:dyDescent="0.2">
      <c r="B3351" s="39" t="s">
        <v>42</v>
      </c>
      <c r="D3351" s="42">
        <f>_xll.qlCalendarAdvance(Calendar,$D3350,B3351,"f",FALSE)</f>
        <v>62905</v>
      </c>
      <c r="E3351" s="172">
        <f>_xll.qlInterestRateIndexValueDate(IndexON,D3351)</f>
        <v>62905</v>
      </c>
      <c r="F3351" s="188">
        <f>IFERROR(_xll.qlIndexFixing(IndexON,D3351,TRUE,_xll.ohTrigger(RecalcTrigger,TriggerON)),NA())</f>
        <v>1.8525289146672508E-2</v>
      </c>
      <c r="H3351" s="42">
        <f>_xll.qlCalendarAdvance(Calendar,$H3350,B3351,"f",FALSE)</f>
        <v>62905</v>
      </c>
      <c r="I3351" s="172">
        <f>_xll.qlInterestRateIndexValueDate(Index1M,$H3351)</f>
        <v>62905</v>
      </c>
      <c r="J3351" s="177">
        <f>IFERROR(_xll.qlIndexFixing(Index1M,$H3351,TRUE,_xll.ohTrigger(RecalcTrigger,Trigger1M)),NA())</f>
        <v>1.9047947605914269E-2</v>
      </c>
      <c r="K3351" s="44">
        <f>IFERROR(_xll.qlIndexFixing(Index3M,H3351,TRUE,_xll.ohTrigger(RecalcTrigger,Trigger3M)),NA())</f>
        <v>1.9196837843973049E-2</v>
      </c>
      <c r="L3351" s="44">
        <f>IFERROR(_xll.qlIndexFixing(Index6M,$H3351,TRUE,_xll.ohTrigger(RecalcTrigger,Trigger6M)),NA())</f>
        <v>1.939292308448105E-2</v>
      </c>
      <c r="M3351" s="178">
        <f>IFERROR(_xll.qlIndexFixing(Index1Y,$H3351,TRUE,_xll.ohTrigger(RecalcTrigger,Trigger1Y)),NA())</f>
        <v>1.9618333624335405E-2</v>
      </c>
      <c r="N3351" s="177">
        <f>IFERROR(_xll.qlIndexFixing(ONIndex1M,I3351,TRUE,_xll.ohTrigger(RecalcTrigger,Trigger1M)),NA())</f>
        <v>1.9026514008350093E-2</v>
      </c>
      <c r="O3351" s="44">
        <f>IFERROR(_xll.qlIndexFixing(ONIndex3M,I3351,TRUE,_xll.ohTrigger(RecalcTrigger,Trigger3M)),NA())</f>
        <v>1.9134027797241826E-2</v>
      </c>
      <c r="P3351" s="44">
        <f>IFERROR(_xll.qlIndexFixing(ONIndex6M,I3351,TRUE,_xll.ohTrigger(RecalcTrigger,Trigger6M)),NA())</f>
        <v>1.9264847030465715E-2</v>
      </c>
      <c r="Q3351" s="178">
        <f>IFERROR(_xll.qlIndexFixing(ONIndex1Y,I3351,TRUE,_xll.ohTrigger(RecalcTrigger,Trigger1Y)),NA())</f>
        <v>1.9363380600488922E-2</v>
      </c>
    </row>
    <row r="3352" spans="2:17" x14ac:dyDescent="0.2">
      <c r="B3352" s="39" t="s">
        <v>42</v>
      </c>
      <c r="D3352" s="42">
        <f>_xll.qlCalendarAdvance(Calendar,$D3351,B3352,"f",FALSE)</f>
        <v>62912</v>
      </c>
      <c r="E3352" s="172">
        <f>_xll.qlInterestRateIndexValueDate(IndexON,D3352)</f>
        <v>62912</v>
      </c>
      <c r="F3352" s="188">
        <f>IFERROR(_xll.qlIndexFixing(IndexON,D3352,TRUE,_xll.ohTrigger(RecalcTrigger,TriggerON)),NA())</f>
        <v>1.852806106255378E-2</v>
      </c>
      <c r="H3352" s="42">
        <f>_xll.qlCalendarAdvance(Calendar,$H3351,B3352,"f",FALSE)</f>
        <v>62912</v>
      </c>
      <c r="I3352" s="172">
        <f>_xll.qlInterestRateIndexValueDate(Index1M,$H3352)</f>
        <v>62912</v>
      </c>
      <c r="J3352" s="177">
        <f>IFERROR(_xll.qlIndexFixing(Index1M,$H3352,TRUE,_xll.ohTrigger(RecalcTrigger,Trigger1M)),NA())</f>
        <v>1.9050983890536024E-2</v>
      </c>
      <c r="K3352" s="44">
        <f>IFERROR(_xll.qlIndexFixing(Index3M,H3352,TRUE,_xll.ohTrigger(RecalcTrigger,Trigger3M)),NA())</f>
        <v>1.9199429854380855E-2</v>
      </c>
      <c r="L3352" s="44">
        <f>IFERROR(_xll.qlIndexFixing(Index6M,$H3352,TRUE,_xll.ohTrigger(RecalcTrigger,Trigger6M)),NA())</f>
        <v>1.9395507463879826E-2</v>
      </c>
      <c r="M3352" s="178">
        <f>IFERROR(_xll.qlIndexFixing(Index1Y,$H3352,TRUE,_xll.ohTrigger(RecalcTrigger,Trigger1Y)),NA())</f>
        <v>1.9620761571341294E-2</v>
      </c>
      <c r="N3352" s="177">
        <f>IFERROR(_xll.qlIndexFixing(ONIndex1M,I3352,TRUE,_xll.ohTrigger(RecalcTrigger,Trigger1M)),NA())</f>
        <v>1.9029581380231031E-2</v>
      </c>
      <c r="O3352" s="44">
        <f>IFERROR(_xll.qlIndexFixing(ONIndex3M,I3352,TRUE,_xll.ohTrigger(RecalcTrigger,Trigger3M)),NA())</f>
        <v>1.9136702232196434E-2</v>
      </c>
      <c r="P3352" s="44">
        <f>IFERROR(_xll.qlIndexFixing(ONIndex6M,I3352,TRUE,_xll.ohTrigger(RecalcTrigger,Trigger6M)),NA())</f>
        <v>1.9267602911259285E-2</v>
      </c>
      <c r="Q3352" s="178">
        <f>IFERROR(_xll.qlIndexFixing(ONIndex1Y,I3352,TRUE,_xll.ohTrigger(RecalcTrigger,Trigger1Y)),NA())</f>
        <v>1.9366155246008931E-2</v>
      </c>
    </row>
    <row r="3353" spans="2:17" x14ac:dyDescent="0.2">
      <c r="B3353" s="39" t="s">
        <v>42</v>
      </c>
      <c r="D3353" s="42">
        <f>_xll.qlCalendarAdvance(Calendar,$D3352,B3353,"f",FALSE)</f>
        <v>62919</v>
      </c>
      <c r="E3353" s="172">
        <f>_xll.qlInterestRateIndexValueDate(IndexON,D3353)</f>
        <v>62919</v>
      </c>
      <c r="F3353" s="188">
        <f>IFERROR(_xll.qlIndexFixing(IndexON,D3353,TRUE,_xll.ohTrigger(RecalcTrigger,TriggerON)),NA())</f>
        <v>1.8530817867031812E-2</v>
      </c>
      <c r="H3353" s="42">
        <f>_xll.qlCalendarAdvance(Calendar,$H3352,B3353,"f",FALSE)</f>
        <v>62919</v>
      </c>
      <c r="I3353" s="172">
        <f>_xll.qlInterestRateIndexValueDate(Index1M,$H3353)</f>
        <v>62919</v>
      </c>
      <c r="J3353" s="177">
        <f>IFERROR(_xll.qlIndexFixing(Index1M,$H3353,TRUE,_xll.ohTrigger(RecalcTrigger,Trigger1M)),NA())</f>
        <v>1.9053292122498067E-2</v>
      </c>
      <c r="K3353" s="44">
        <f>IFERROR(_xll.qlIndexFixing(Index3M,H3353,TRUE,_xll.ohTrigger(RecalcTrigger,Trigger3M)),NA())</f>
        <v>1.9201321624004838E-2</v>
      </c>
      <c r="L3353" s="44">
        <f>IFERROR(_xll.qlIndexFixing(Index6M,$H3353,TRUE,_xll.ohTrigger(RecalcTrigger,Trigger6M)),NA())</f>
        <v>1.9397384629429623E-2</v>
      </c>
      <c r="M3353" s="178">
        <f>IFERROR(_xll.qlIndexFixing(Index1Y,$H3353,TRUE,_xll.ohTrigger(RecalcTrigger,Trigger1Y)),NA())</f>
        <v>1.9623174101542906E-2</v>
      </c>
      <c r="N3353" s="177">
        <f>IFERROR(_xll.qlIndexFixing(ONIndex1M,I3353,TRUE,_xll.ohTrigger(RecalcTrigger,Trigger1M)),NA())</f>
        <v>1.9032632029832852E-2</v>
      </c>
      <c r="O3353" s="44">
        <f>IFERROR(_xll.qlIndexFixing(ONIndex3M,I3353,TRUE,_xll.ohTrigger(RecalcTrigger,Trigger3M)),NA())</f>
        <v>1.9139362086925127E-2</v>
      </c>
      <c r="P3353" s="44">
        <f>IFERROR(_xll.qlIndexFixing(ONIndex6M,I3353,TRUE,_xll.ohTrigger(RecalcTrigger,Trigger6M)),NA())</f>
        <v>1.9270343767855413E-2</v>
      </c>
      <c r="Q3353" s="178">
        <f>IFERROR(_xll.qlIndexFixing(ONIndex1Y,I3353,TRUE,_xll.ohTrigger(RecalcTrigger,Trigger1Y)),NA())</f>
        <v>1.9368914765132139E-2</v>
      </c>
    </row>
    <row r="3354" spans="2:17" x14ac:dyDescent="0.2">
      <c r="B3354" s="39" t="s">
        <v>42</v>
      </c>
      <c r="D3354" s="42">
        <f>_xll.qlCalendarAdvance(Calendar,$D3353,B3354,"f",FALSE)</f>
        <v>62926</v>
      </c>
      <c r="E3354" s="172">
        <f>_xll.qlInterestRateIndexValueDate(IndexON,D3354)</f>
        <v>62926</v>
      </c>
      <c r="F3354" s="188">
        <f>IFERROR(_xll.qlIndexFixing(IndexON,D3354,TRUE,_xll.ohTrigger(RecalcTrigger,TriggerON)),NA())</f>
        <v>1.8533559559701374E-2</v>
      </c>
      <c r="H3354" s="42">
        <f>_xll.qlCalendarAdvance(Calendar,$H3353,B3354,"f",FALSE)</f>
        <v>62926</v>
      </c>
      <c r="I3354" s="172">
        <f>_xll.qlInterestRateIndexValueDate(Index1M,$H3354)</f>
        <v>62926</v>
      </c>
      <c r="J3354" s="177">
        <f>IFERROR(_xll.qlIndexFixing(Index1M,$H3354,TRUE,_xll.ohTrigger(RecalcTrigger,Trigger1M)),NA())</f>
        <v>1.9056295951012402E-2</v>
      </c>
      <c r="K3354" s="44">
        <f>IFERROR(_xll.qlIndexFixing(Index3M,H3354,TRUE,_xll.ohTrigger(RecalcTrigger,Trigger3M)),NA())</f>
        <v>1.9203885249412595E-2</v>
      </c>
      <c r="L3354" s="44">
        <f>IFERROR(_xll.qlIndexFixing(Index6M,$H3354,TRUE,_xll.ohTrigger(RecalcTrigger,Trigger6M)),NA())</f>
        <v>1.9399939622892926E-2</v>
      </c>
      <c r="M3354" s="178">
        <f>IFERROR(_xll.qlIndexFixing(Index1Y,$H3354,TRUE,_xll.ohTrigger(RecalcTrigger,Trigger1Y)),NA())</f>
        <v>1.9625571214830329E-2</v>
      </c>
      <c r="N3354" s="177">
        <f>IFERROR(_xll.qlIndexFixing(ONIndex1M,I3354,TRUE,_xll.ohTrigger(RecalcTrigger,Trigger1M)),NA())</f>
        <v>1.9035665956993464E-2</v>
      </c>
      <c r="O3354" s="44">
        <f>IFERROR(_xll.qlIndexFixing(ONIndex3M,I3354,TRUE,_xll.ohTrigger(RecalcTrigger,Trigger3M)),NA())</f>
        <v>1.914200736150895E-2</v>
      </c>
      <c r="P3354" s="44">
        <f>IFERROR(_xll.qlIndexFixing(ONIndex6M,I3354,TRUE,_xll.ohTrigger(RecalcTrigger,Trigger6M)),NA())</f>
        <v>1.9273069600335146E-2</v>
      </c>
      <c r="Q3354" s="178">
        <f>IFERROR(_xll.qlIndexFixing(ONIndex1Y,I3354,TRUE,_xll.ohTrigger(RecalcTrigger,Trigger1Y)),NA())</f>
        <v>1.9371659157696453E-2</v>
      </c>
    </row>
    <row r="3355" spans="2:17" x14ac:dyDescent="0.2">
      <c r="B3355" s="39" t="s">
        <v>42</v>
      </c>
      <c r="D3355" s="42">
        <f>_xll.qlCalendarAdvance(Calendar,$D3354,B3355,"f",FALSE)</f>
        <v>62933</v>
      </c>
      <c r="E3355" s="172">
        <f>_xll.qlInterestRateIndexValueDate(IndexON,D3355)</f>
        <v>62933</v>
      </c>
      <c r="F3355" s="188">
        <f>IFERROR(_xll.qlIndexFixing(IndexON,D3355,TRUE,_xll.ohTrigger(RecalcTrigger,TriggerON)),NA())</f>
        <v>1.8536286140724556E-2</v>
      </c>
      <c r="H3355" s="42">
        <f>_xll.qlCalendarAdvance(Calendar,$H3354,B3355,"f",FALSE)</f>
        <v>62933</v>
      </c>
      <c r="I3355" s="172">
        <f>_xll.qlInterestRateIndexValueDate(Index1M,$H3355)</f>
        <v>62933</v>
      </c>
      <c r="J3355" s="177">
        <f>IFERROR(_xll.qlIndexFixing(Index1M,$H3355,TRUE,_xll.ohTrigger(RecalcTrigger,Trigger1M)),NA())</f>
        <v>1.9059283032512291E-2</v>
      </c>
      <c r="K3355" s="44">
        <f>IFERROR(_xll.qlIndexFixing(Index3M,H3355,TRUE,_xll.ohTrigger(RecalcTrigger,Trigger3M)),NA())</f>
        <v>1.9206434227147903E-2</v>
      </c>
      <c r="L3355" s="44">
        <f>IFERROR(_xll.qlIndexFixing(Index6M,$H3355,TRUE,_xll.ohTrigger(RecalcTrigger,Trigger6M)),NA())</f>
        <v>1.9402479449973052E-2</v>
      </c>
      <c r="M3355" s="178">
        <f>IFERROR(_xll.qlIndexFixing(Index1Y,$H3355,TRUE,_xll.ohTrigger(RecalcTrigger,Trigger1Y)),NA())</f>
        <v>1.9627952911095647E-2</v>
      </c>
      <c r="N3355" s="177">
        <f>IFERROR(_xll.qlIndexFixing(ONIndex1M,I3355,TRUE,_xll.ohTrigger(RecalcTrigger,Trigger1M)),NA())</f>
        <v>1.9038683161793912E-2</v>
      </c>
      <c r="O3355" s="44">
        <f>IFERROR(_xll.qlIndexFixing(ONIndex3M,I3355,TRUE,_xll.ohTrigger(RecalcTrigger,Trigger3M)),NA())</f>
        <v>1.9144638055866858E-2</v>
      </c>
      <c r="P3355" s="44">
        <f>IFERROR(_xll.qlIndexFixing(ONIndex6M,I3355,TRUE,_xll.ohTrigger(RecalcTrigger,Trigger6M)),NA())</f>
        <v>1.9275780408293253E-2</v>
      </c>
      <c r="Q3355" s="178">
        <f>IFERROR(_xll.qlIndexFixing(ONIndex1Y,I3355,TRUE,_xll.ohTrigger(RecalcTrigger,Trigger1Y)),NA())</f>
        <v>1.9374388423620825E-2</v>
      </c>
    </row>
    <row r="3356" spans="2:17" x14ac:dyDescent="0.2">
      <c r="B3356" s="39" t="s">
        <v>42</v>
      </c>
      <c r="D3356" s="42">
        <f>_xll.qlCalendarAdvance(Calendar,$D3355,B3356,"f",FALSE)</f>
        <v>62940</v>
      </c>
      <c r="E3356" s="172">
        <f>_xll.qlInterestRateIndexValueDate(IndexON,D3356)</f>
        <v>62940</v>
      </c>
      <c r="F3356" s="188">
        <f>IFERROR(_xll.qlIndexFixing(IndexON,D3356,TRUE,_xll.ohTrigger(RecalcTrigger,TriggerON)),NA())</f>
        <v>1.8538997609939267E-2</v>
      </c>
      <c r="H3356" s="42">
        <f>_xll.qlCalendarAdvance(Calendar,$H3355,B3356,"f",FALSE)</f>
        <v>62940</v>
      </c>
      <c r="I3356" s="172">
        <f>_xll.qlInterestRateIndexValueDate(Index1M,$H3356)</f>
        <v>62940</v>
      </c>
      <c r="J3356" s="177">
        <f>IFERROR(_xll.qlIndexFixing(Index1M,$H3356,TRUE,_xll.ohTrigger(RecalcTrigger,Trigger1M)),NA())</f>
        <v>1.906225336697883E-2</v>
      </c>
      <c r="K3356" s="44">
        <f>IFERROR(_xll.qlIndexFixing(Index3M,H3356,TRUE,_xll.ohTrigger(RecalcTrigger,Trigger3M)),NA())</f>
        <v>1.9208968557184038E-2</v>
      </c>
      <c r="L3356" s="44">
        <f>IFERROR(_xll.qlIndexFixing(Index6M,$H3356,TRUE,_xll.ohTrigger(RecalcTrigger,Trigger6M)),NA())</f>
        <v>1.9405004110611097E-2</v>
      </c>
      <c r="M3356" s="178">
        <f>IFERROR(_xll.qlIndexFixing(Index1Y,$H3356,TRUE,_xll.ohTrigger(RecalcTrigger,Trigger1Y)),NA())</f>
        <v>1.9630319190229839E-2</v>
      </c>
      <c r="N3356" s="177">
        <f>IFERROR(_xll.qlIndexFixing(ONIndex1M,I3356,TRUE,_xll.ohTrigger(RecalcTrigger,Trigger1M)),NA())</f>
        <v>1.9041683644072105E-2</v>
      </c>
      <c r="O3356" s="44">
        <f>IFERROR(_xll.qlIndexFixing(ONIndex3M,I3356,TRUE,_xll.ohTrigger(RecalcTrigger,Trigger3M)),NA())</f>
        <v>1.9147254169836758E-2</v>
      </c>
      <c r="P3356" s="44">
        <f>IFERROR(_xll.qlIndexFixing(ONIndex6M,I3356,TRUE,_xll.ohTrigger(RecalcTrigger,Trigger6M)),NA())</f>
        <v>1.927847619221601E-2</v>
      </c>
      <c r="Q3356" s="178">
        <f>IFERROR(_xll.qlIndexFixing(ONIndex1Y,I3356,TRUE,_xll.ohTrigger(RecalcTrigger,Trigger1Y)),NA())</f>
        <v>1.9377102562986304E-2</v>
      </c>
    </row>
    <row r="3357" spans="2:17" x14ac:dyDescent="0.2">
      <c r="B3357" s="39" t="s">
        <v>42</v>
      </c>
      <c r="D3357" s="42">
        <f>_xll.qlCalendarAdvance(Calendar,$D3356,B3357,"f",FALSE)</f>
        <v>62947</v>
      </c>
      <c r="E3357" s="172">
        <f>_xll.qlInterestRateIndexValueDate(IndexON,D3357)</f>
        <v>62947</v>
      </c>
      <c r="F3357" s="188">
        <f>IFERROR(_xll.qlIndexFixing(IndexON,D3357,TRUE,_xll.ohTrigger(RecalcTrigger,TriggerON)),NA())</f>
        <v>1.8541693967750739E-2</v>
      </c>
      <c r="H3357" s="42">
        <f>_xll.qlCalendarAdvance(Calendar,$H3356,B3357,"f",FALSE)</f>
        <v>62947</v>
      </c>
      <c r="I3357" s="172">
        <f>_xll.qlInterestRateIndexValueDate(Index1M,$H3357)</f>
        <v>62947</v>
      </c>
      <c r="J3357" s="177">
        <f>IFERROR(_xll.qlIndexFixing(Index1M,$H3357,TRUE,_xll.ohTrigger(RecalcTrigger,Trigger1M)),NA())</f>
        <v>1.9065914095811098E-2</v>
      </c>
      <c r="K3357" s="44">
        <f>IFERROR(_xll.qlIndexFixing(Index3M,H3357,TRUE,_xll.ohTrigger(RecalcTrigger,Trigger3M)),NA())</f>
        <v>1.921217018033897E-2</v>
      </c>
      <c r="L3357" s="44">
        <f>IFERROR(_xll.qlIndexFixing(Index6M,$H3357,TRUE,_xll.ohTrigger(RecalcTrigger,Trigger6M)),NA())</f>
        <v>1.94082018538684E-2</v>
      </c>
      <c r="M3357" s="178">
        <f>IFERROR(_xll.qlIndexFixing(Index1Y,$H3357,TRUE,_xll.ohTrigger(RecalcTrigger,Trigger1Y)),NA())</f>
        <v>1.96326700521261E-2</v>
      </c>
      <c r="N3357" s="177">
        <f>IFERROR(_xll.qlIndexFixing(ONIndex1M,I3357,TRUE,_xll.ohTrigger(RecalcTrigger,Trigger1M)),NA())</f>
        <v>1.9044667403990134E-2</v>
      </c>
      <c r="O3357" s="44">
        <f>IFERROR(_xll.qlIndexFixing(ONIndex3M,I3357,TRUE,_xll.ohTrigger(RecalcTrigger,Trigger3M)),NA())</f>
        <v>1.9149855703742835E-2</v>
      </c>
      <c r="P3357" s="44">
        <f>IFERROR(_xll.qlIndexFixing(ONIndex6M,I3357,TRUE,_xll.ohTrigger(RecalcTrigger,Trigger6M)),NA())</f>
        <v>1.9281156951779233E-2</v>
      </c>
      <c r="Q3357" s="178">
        <f>IFERROR(_xll.qlIndexFixing(ONIndex1Y,I3357,TRUE,_xll.ohTrigger(RecalcTrigger,Trigger1Y)),NA())</f>
        <v>1.937980157595498E-2</v>
      </c>
    </row>
    <row r="3358" spans="2:17" x14ac:dyDescent="0.2">
      <c r="B3358" s="39" t="s">
        <v>42</v>
      </c>
      <c r="D3358" s="42">
        <f>_xll.qlCalendarAdvance(Calendar,$D3357,B3358,"f",FALSE)</f>
        <v>62954</v>
      </c>
      <c r="E3358" s="172">
        <f>_xll.qlInterestRateIndexValueDate(IndexON,D3358)</f>
        <v>62954</v>
      </c>
      <c r="F3358" s="188">
        <f>IFERROR(_xll.qlIndexFixing(IndexON,D3358,TRUE,_xll.ohTrigger(RecalcTrigger,TriggerON)),NA())</f>
        <v>1.8544375213753739E-2</v>
      </c>
      <c r="H3358" s="42">
        <f>_xll.qlCalendarAdvance(Calendar,$H3357,B3358,"f",FALSE)</f>
        <v>62954</v>
      </c>
      <c r="I3358" s="172">
        <f>_xll.qlInterestRateIndexValueDate(Index1M,$H3358)</f>
        <v>62954</v>
      </c>
      <c r="J3358" s="177">
        <f>IFERROR(_xll.qlIndexFixing(Index1M,$H3358,TRUE,_xll.ohTrigger(RecalcTrigger,Trigger1M)),NA())</f>
        <v>1.906884989320682E-2</v>
      </c>
      <c r="K3358" s="44">
        <f>IFERROR(_xll.qlIndexFixing(Index3M,H3358,TRUE,_xll.ohTrigger(RecalcTrigger,Trigger3M)),NA())</f>
        <v>1.9214674300115496E-2</v>
      </c>
      <c r="L3358" s="44">
        <f>IFERROR(_xll.qlIndexFixing(Index6M,$H3358,TRUE,_xll.ohTrigger(RecalcTrigger,Trigger6M)),NA())</f>
        <v>1.9410695230061847E-2</v>
      </c>
      <c r="M3358" s="178">
        <f>IFERROR(_xll.qlIndexFixing(Index1Y,$H3358,TRUE,_xll.ohTrigger(RecalcTrigger,Trigger1Y)),NA())</f>
        <v>1.9635005496678071E-2</v>
      </c>
      <c r="N3358" s="177">
        <f>IFERROR(_xll.qlIndexFixing(ONIndex1M,I3358,TRUE,_xll.ohTrigger(RecalcTrigger,Trigger1M)),NA())</f>
        <v>1.9047634441548E-2</v>
      </c>
      <c r="O3358" s="44">
        <f>IFERROR(_xll.qlIndexFixing(ONIndex3M,I3358,TRUE,_xll.ohTrigger(RecalcTrigger,Trigger3M)),NA())</f>
        <v>1.9152442657260904E-2</v>
      </c>
      <c r="P3358" s="44">
        <f>IFERROR(_xll.qlIndexFixing(ONIndex6M,I3358,TRUE,_xll.ohTrigger(RecalcTrigger,Trigger6M)),NA())</f>
        <v>1.9283822687063967E-2</v>
      </c>
      <c r="Q3358" s="178">
        <f>IFERROR(_xll.qlIndexFixing(ONIndex1Y,I3358,TRUE,_xll.ohTrigger(RecalcTrigger,Trigger1Y)),NA())</f>
        <v>1.938248546220267E-2</v>
      </c>
    </row>
    <row r="3359" spans="2:17" x14ac:dyDescent="0.2">
      <c r="B3359" s="39" t="s">
        <v>42</v>
      </c>
      <c r="D3359" s="42">
        <f>_xll.qlCalendarAdvance(Calendar,$D3358,B3359,"f",FALSE)</f>
        <v>62961</v>
      </c>
      <c r="E3359" s="172">
        <f>_xll.qlInterestRateIndexValueDate(IndexON,D3359)</f>
        <v>62961</v>
      </c>
      <c r="F3359" s="188">
        <f>IFERROR(_xll.qlIndexFixing(IndexON,D3359,TRUE,_xll.ohTrigger(RecalcTrigger,TriggerON)),NA())</f>
        <v>1.8547041348029314E-2</v>
      </c>
      <c r="H3359" s="42">
        <f>_xll.qlCalendarAdvance(Calendar,$H3358,B3359,"f",FALSE)</f>
        <v>62961</v>
      </c>
      <c r="I3359" s="172">
        <f>_xll.qlInterestRateIndexValueDate(Index1M,$H3359)</f>
        <v>62961</v>
      </c>
      <c r="J3359" s="177">
        <f>IFERROR(_xll.qlIndexFixing(Index1M,$H3359,TRUE,_xll.ohTrigger(RecalcTrigger,Trigger1M)),NA())</f>
        <v>1.9071768942686661E-2</v>
      </c>
      <c r="K3359" s="44">
        <f>IFERROR(_xll.qlIndexFixing(Index3M,H3359,TRUE,_xll.ohTrigger(RecalcTrigger,Trigger3M)),NA())</f>
        <v>1.9217163771359947E-2</v>
      </c>
      <c r="L3359" s="44">
        <f>IFERROR(_xll.qlIndexFixing(Index6M,$H3359,TRUE,_xll.ohTrigger(RecalcTrigger,Trigger6M)),NA())</f>
        <v>1.9413173438853921E-2</v>
      </c>
      <c r="M3359" s="178">
        <f>IFERROR(_xll.qlIndexFixing(Index1Y,$H3359,TRUE,_xll.ohTrigger(RecalcTrigger,Trigger1Y)),NA())</f>
        <v>1.963732552377917E-2</v>
      </c>
      <c r="N3359" s="177">
        <f>IFERROR(_xll.qlIndexFixing(ONIndex1M,I3359,TRUE,_xll.ohTrigger(RecalcTrigger,Trigger1M)),NA())</f>
        <v>1.9050584756745703E-2</v>
      </c>
      <c r="O3359" s="44">
        <f>IFERROR(_xll.qlIndexFixing(ONIndex3M,I3359,TRUE,_xll.ohTrigger(RecalcTrigger,Trigger3M)),NA())</f>
        <v>1.915501503071515E-2</v>
      </c>
      <c r="P3359" s="44">
        <f>IFERROR(_xll.qlIndexFixing(ONIndex6M,I3359,TRUE,_xll.ohTrigger(RecalcTrigger,Trigger6M)),NA())</f>
        <v>1.9286473398232307E-2</v>
      </c>
      <c r="Q3359" s="178">
        <f>IFERROR(_xll.qlIndexFixing(ONIndex1Y,I3359,TRUE,_xll.ohTrigger(RecalcTrigger,Trigger1Y)),NA())</f>
        <v>1.9385154221891465E-2</v>
      </c>
    </row>
    <row r="3360" spans="2:17" x14ac:dyDescent="0.2">
      <c r="B3360" s="39" t="s">
        <v>42</v>
      </c>
      <c r="D3360" s="42">
        <f>_xll.qlCalendarAdvance(Calendar,$D3359,B3360,"f",FALSE)</f>
        <v>62968</v>
      </c>
      <c r="E3360" s="172">
        <f>_xll.qlInterestRateIndexValueDate(IndexON,D3360)</f>
        <v>62968</v>
      </c>
      <c r="F3360" s="188">
        <f>IFERROR(_xll.qlIndexFixing(IndexON,D3360,TRUE,_xll.ohTrigger(RecalcTrigger,TriggerON)),NA())</f>
        <v>1.8549692370577464E-2</v>
      </c>
      <c r="H3360" s="42">
        <f>_xll.qlCalendarAdvance(Calendar,$H3359,B3360,"f",FALSE)</f>
        <v>62968</v>
      </c>
      <c r="I3360" s="172">
        <f>_xll.qlInterestRateIndexValueDate(Index1M,$H3360)</f>
        <v>62968</v>
      </c>
      <c r="J3360" s="177">
        <f>IFERROR(_xll.qlIndexFixing(Index1M,$H3360,TRUE,_xll.ohTrigger(RecalcTrigger,Trigger1M)),NA())</f>
        <v>1.9074671244237541E-2</v>
      </c>
      <c r="K3360" s="44">
        <f>IFERROR(_xll.qlIndexFixing(Index3M,H3360,TRUE,_xll.ohTrigger(RecalcTrigger,Trigger3M)),NA())</f>
        <v>1.9219638594039728E-2</v>
      </c>
      <c r="L3360" s="44">
        <f>IFERROR(_xll.qlIndexFixing(Index6M,$H3360,TRUE,_xll.ohTrigger(RecalcTrigger,Trigger6M)),NA())</f>
        <v>1.941563648018824E-2</v>
      </c>
      <c r="M3360" s="178">
        <f>IFERROR(_xll.qlIndexFixing(Index1Y,$H3360,TRUE,_xll.ohTrigger(RecalcTrigger,Trigger1Y)),NA())</f>
        <v>1.9639630133324371E-2</v>
      </c>
      <c r="N3360" s="177">
        <f>IFERROR(_xll.qlIndexFixing(ONIndex1M,I3360,TRUE,_xll.ohTrigger(RecalcTrigger,Trigger1M)),NA())</f>
        <v>1.9053518349340104E-2</v>
      </c>
      <c r="O3360" s="44">
        <f>IFERROR(_xll.qlIndexFixing(ONIndex3M,I3360,TRUE,_xll.ohTrigger(RecalcTrigger,Trigger3M)),NA())</f>
        <v>1.9157572823700342E-2</v>
      </c>
      <c r="P3360" s="44">
        <f>IFERROR(_xll.qlIndexFixing(ONIndex6M,I3360,TRUE,_xll.ohTrigger(RecalcTrigger,Trigger6M)),NA())</f>
        <v>1.9289109085041112E-2</v>
      </c>
      <c r="Q3360" s="178">
        <f>IFERROR(_xll.qlIndexFixing(ONIndex1Y,I3360,TRUE,_xll.ohTrigger(RecalcTrigger,Trigger1Y)),NA())</f>
        <v>1.9387807855021366E-2</v>
      </c>
    </row>
    <row r="3361" spans="2:17" x14ac:dyDescent="0.2">
      <c r="B3361" s="39" t="s">
        <v>42</v>
      </c>
      <c r="D3361" s="42">
        <f>_xll.qlCalendarAdvance(Calendar,$D3360,B3361,"f",FALSE)</f>
        <v>62975</v>
      </c>
      <c r="E3361" s="172">
        <f>_xll.qlInterestRateIndexValueDate(IndexON,D3361)</f>
        <v>62975</v>
      </c>
      <c r="F3361" s="188">
        <f>IFERROR(_xll.qlIndexFixing(IndexON,D3361,TRUE,_xll.ohTrigger(RecalcTrigger,TriggerON)),NA())</f>
        <v>1.8552328281641328E-2</v>
      </c>
      <c r="H3361" s="42">
        <f>_xll.qlCalendarAdvance(Calendar,$H3360,B3361,"f",FALSE)</f>
        <v>62975</v>
      </c>
      <c r="I3361" s="172">
        <f>_xll.qlInterestRateIndexValueDate(Index1M,$H3361)</f>
        <v>62975</v>
      </c>
      <c r="J3361" s="177">
        <f>IFERROR(_xll.qlIndexFixing(Index1M,$H3361,TRUE,_xll.ohTrigger(RecalcTrigger,Trigger1M)),NA())</f>
        <v>1.9076853833484342E-2</v>
      </c>
      <c r="K3361" s="44">
        <f>IFERROR(_xll.qlIndexFixing(Index3M,H3361,TRUE,_xll.ohTrigger(RecalcTrigger,Trigger3M)),NA())</f>
        <v>1.9222098768128415E-2</v>
      </c>
      <c r="L3361" s="44">
        <f>IFERROR(_xll.qlIndexFixing(Index6M,$H3361,TRUE,_xll.ohTrigger(RecalcTrigger,Trigger6M)),NA())</f>
        <v>1.9417399915199789E-2</v>
      </c>
      <c r="M3361" s="178">
        <f>IFERROR(_xll.qlIndexFixing(Index1Y,$H3361,TRUE,_xll.ohTrigger(RecalcTrigger,Trigger1Y)),NA())</f>
        <v>1.9641919325209312E-2</v>
      </c>
      <c r="N3361" s="177">
        <f>IFERROR(_xll.qlIndexFixing(ONIndex1M,I3361,TRUE,_xll.ohTrigger(RecalcTrigger,Trigger1M)),NA())</f>
        <v>1.9056435219736434E-2</v>
      </c>
      <c r="O3361" s="44">
        <f>IFERROR(_xll.qlIndexFixing(ONIndex3M,I3361,TRUE,_xll.ohTrigger(RecalcTrigger,Trigger3M)),NA())</f>
        <v>1.916011603662171E-2</v>
      </c>
      <c r="P3361" s="44">
        <f>IFERROR(_xll.qlIndexFixing(ONIndex6M,I3361,TRUE,_xll.ohTrigger(RecalcTrigger,Trigger6M)),NA())</f>
        <v>1.9291729747571429E-2</v>
      </c>
      <c r="Q3361" s="178">
        <f>IFERROR(_xll.qlIndexFixing(ONIndex1Y,I3361,TRUE,_xll.ohTrigger(RecalcTrigger,Trigger1Y)),NA())</f>
        <v>1.9390446361754465E-2</v>
      </c>
    </row>
    <row r="3362" spans="2:17" x14ac:dyDescent="0.2">
      <c r="B3362" s="39" t="s">
        <v>42</v>
      </c>
      <c r="D3362" s="42">
        <f>_xll.qlCalendarAdvance(Calendar,$D3361,B3362,"f",FALSE)</f>
        <v>62982</v>
      </c>
      <c r="E3362" s="172">
        <f>_xll.qlInterestRateIndexValueDate(IndexON,D3362)</f>
        <v>62982</v>
      </c>
      <c r="F3362" s="188">
        <f>IFERROR(_xll.qlIndexFixing(IndexON,D3362,TRUE,_xll.ohTrigger(RecalcTrigger,TriggerON)),NA())</f>
        <v>1.8554949080896721E-2</v>
      </c>
      <c r="H3362" s="42">
        <f>_xll.qlCalendarAdvance(Calendar,$H3361,B3362,"f",FALSE)</f>
        <v>62982</v>
      </c>
      <c r="I3362" s="172">
        <f>_xll.qlInterestRateIndexValueDate(Index1M,$H3362)</f>
        <v>62982</v>
      </c>
      <c r="J3362" s="177">
        <f>IFERROR(_xll.qlIndexFixing(Index1M,$H3362,TRUE,_xll.ohTrigger(RecalcTrigger,Trigger1M)),NA())</f>
        <v>1.9079723685534643E-2</v>
      </c>
      <c r="K3362" s="44">
        <f>IFERROR(_xll.qlIndexFixing(Index3M,H3362,TRUE,_xll.ohTrigger(RecalcTrigger,Trigger3M)),NA())</f>
        <v>1.922454429360046E-2</v>
      </c>
      <c r="L3362" s="44">
        <f>IFERROR(_xll.qlIndexFixing(Index6M,$H3362,TRUE,_xll.ohTrigger(RecalcTrigger,Trigger6M)),NA())</f>
        <v>1.9419833576004655E-2</v>
      </c>
      <c r="M3362" s="178">
        <f>IFERROR(_xll.qlIndexFixing(Index1Y,$H3362,TRUE,_xll.ohTrigger(RecalcTrigger,Trigger1Y)),NA())</f>
        <v>1.9644193099329632E-2</v>
      </c>
      <c r="N3362" s="177">
        <f>IFERROR(_xll.qlIndexFixing(ONIndex1M,I3362,TRUE,_xll.ohTrigger(RecalcTrigger,Trigger1M)),NA())</f>
        <v>1.9059335367529462E-2</v>
      </c>
      <c r="O3362" s="44">
        <f>IFERROR(_xll.qlIndexFixing(ONIndex3M,I3362,TRUE,_xll.ohTrigger(RecalcTrigger,Trigger3M)),NA())</f>
        <v>1.9162644669236117E-2</v>
      </c>
      <c r="P3362" s="44">
        <f>IFERROR(_xll.qlIndexFixing(ONIndex6M,I3362,TRUE,_xll.ohTrigger(RecalcTrigger,Trigger6M)),NA())</f>
        <v>1.9294335385904304E-2</v>
      </c>
      <c r="Q3362" s="178">
        <f>IFERROR(_xll.qlIndexFixing(ONIndex1Y,I3362,TRUE,_xll.ohTrigger(RecalcTrigger,Trigger1Y)),NA())</f>
        <v>1.9393069741847624E-2</v>
      </c>
    </row>
    <row r="3363" spans="2:17" x14ac:dyDescent="0.2">
      <c r="B3363" s="39" t="s">
        <v>42</v>
      </c>
      <c r="D3363" s="42">
        <f>_xll.qlCalendarAdvance(Calendar,$D3362,B3363,"f",FALSE)</f>
        <v>62989</v>
      </c>
      <c r="E3363" s="172">
        <f>_xll.qlInterestRateIndexValueDate(IndexON,D3363)</f>
        <v>62989</v>
      </c>
      <c r="F3363" s="188">
        <f>IFERROR(_xll.qlIndexFixing(IndexON,D3363,TRUE,_xll.ohTrigger(RecalcTrigger,TriggerON)),NA())</f>
        <v>1.8557554768505735E-2</v>
      </c>
      <c r="H3363" s="42">
        <f>_xll.qlCalendarAdvance(Calendar,$H3362,B3363,"f",FALSE)</f>
        <v>62989</v>
      </c>
      <c r="I3363" s="172">
        <f>_xll.qlInterestRateIndexValueDate(Index1M,$H3363)</f>
        <v>62989</v>
      </c>
      <c r="J3363" s="177">
        <f>IFERROR(_xll.qlIndexFixing(Index1M,$H3363,TRUE,_xll.ohTrigger(RecalcTrigger,Trigger1M)),NA())</f>
        <v>1.9082576790467841E-2</v>
      </c>
      <c r="K3363" s="44">
        <f>IFERROR(_xll.qlIndexFixing(Index3M,H3363,TRUE,_xll.ohTrigger(RecalcTrigger,Trigger3M)),NA())</f>
        <v>1.922697517042855E-2</v>
      </c>
      <c r="L3363" s="44">
        <f>IFERROR(_xll.qlIndexFixing(Index6M,$H3363,TRUE,_xll.ohTrigger(RecalcTrigger,Trigger6M)),NA())</f>
        <v>1.9422252069975936E-2</v>
      </c>
      <c r="M3363" s="178">
        <f>IFERROR(_xll.qlIndexFixing(Index1Y,$H3363,TRUE,_xll.ohTrigger(RecalcTrigger,Trigger1Y)),NA())</f>
        <v>1.9646451455582525E-2</v>
      </c>
      <c r="N3363" s="177">
        <f>IFERROR(_xll.qlIndexFixing(ONIndex1M,I3363,TRUE,_xll.ohTrigger(RecalcTrigger,Trigger1M)),NA())</f>
        <v>1.906221879288128E-2</v>
      </c>
      <c r="O3363" s="44">
        <f>IFERROR(_xll.qlIndexFixing(ONIndex3M,I3363,TRUE,_xll.ohTrigger(RecalcTrigger,Trigger3M)),NA())</f>
        <v>1.9165158721624609E-2</v>
      </c>
      <c r="P3363" s="44">
        <f>IFERROR(_xll.qlIndexFixing(ONIndex6M,I3363,TRUE,_xll.ohTrigger(RecalcTrigger,Trigger6M)),NA())</f>
        <v>1.9296925999877645E-2</v>
      </c>
      <c r="Q3363" s="178">
        <f>IFERROR(_xll.qlIndexFixing(ONIndex1Y,I3363,TRUE,_xll.ohTrigger(RecalcTrigger,Trigger1Y)),NA())</f>
        <v>1.9395677995300842E-2</v>
      </c>
    </row>
    <row r="3364" spans="2:17" x14ac:dyDescent="0.2">
      <c r="B3364" s="39" t="s">
        <v>42</v>
      </c>
      <c r="D3364" s="42">
        <f>_xll.qlCalendarAdvance(Calendar,$D3363,B3364,"f",FALSE)</f>
        <v>62996</v>
      </c>
      <c r="E3364" s="172">
        <f>_xll.qlInterestRateIndexValueDate(IndexON,D3364)</f>
        <v>62996</v>
      </c>
      <c r="F3364" s="188">
        <f>IFERROR(_xll.qlIndexFixing(IndexON,D3364,TRUE,_xll.ohTrigger(RecalcTrigger,TriggerON)),NA())</f>
        <v>1.8560145344468371E-2</v>
      </c>
      <c r="H3364" s="42">
        <f>_xll.qlCalendarAdvance(Calendar,$H3363,B3364,"f",FALSE)</f>
        <v>62996</v>
      </c>
      <c r="I3364" s="172">
        <f>_xll.qlInterestRateIndexValueDate(Index1M,$H3364)</f>
        <v>62996</v>
      </c>
      <c r="J3364" s="177">
        <f>IFERROR(_xll.qlIndexFixing(Index1M,$H3364,TRUE,_xll.ohTrigger(RecalcTrigger,Trigger1M)),NA())</f>
        <v>1.9085413148283936E-2</v>
      </c>
      <c r="K3364" s="44">
        <f>IFERROR(_xll.qlIndexFixing(Index3M,H3364,TRUE,_xll.ohTrigger(RecalcTrigger,Trigger3M)),NA())</f>
        <v>1.9229391398583619E-2</v>
      </c>
      <c r="L3364" s="44">
        <f>IFERROR(_xll.qlIndexFixing(Index6M,$H3364,TRUE,_xll.ohTrigger(RecalcTrigger,Trigger6M)),NA())</f>
        <v>1.9424655397060051E-2</v>
      </c>
      <c r="M3364" s="178">
        <f>IFERROR(_xll.qlIndexFixing(Index1Y,$H3364,TRUE,_xll.ohTrigger(RecalcTrigger,Trigger1Y)),NA())</f>
        <v>1.9648694393865407E-2</v>
      </c>
      <c r="N3364" s="177">
        <f>IFERROR(_xll.qlIndexFixing(ONIndex1M,I3364,TRUE,_xll.ohTrigger(RecalcTrigger,Trigger1M)),NA())</f>
        <v>1.9065085495953982E-2</v>
      </c>
      <c r="O3364" s="44">
        <f>IFERROR(_xll.qlIndexFixing(ONIndex3M,I3364,TRUE,_xll.ohTrigger(RecalcTrigger,Trigger3M)),NA())</f>
        <v>1.9167658193706139E-2</v>
      </c>
      <c r="P3364" s="44">
        <f>IFERROR(_xll.qlIndexFixing(ONIndex6M,I3364,TRUE,_xll.ohTrigger(RecalcTrigger,Trigger6M)),NA())</f>
        <v>1.9299501589734591E-2</v>
      </c>
      <c r="Q3364" s="178">
        <f>IFERROR(_xll.qlIndexFixing(ONIndex1Y,I3364,TRUE,_xll.ohTrigger(RecalcTrigger,Trigger1Y)),NA())</f>
        <v>1.9398271122114119E-2</v>
      </c>
    </row>
    <row r="3365" spans="2:17" x14ac:dyDescent="0.2">
      <c r="B3365" s="39" t="s">
        <v>42</v>
      </c>
      <c r="D3365" s="42">
        <f>_xll.qlCalendarAdvance(Calendar,$D3364,B3365,"f",FALSE)</f>
        <v>63003</v>
      </c>
      <c r="E3365" s="172">
        <f>_xll.qlInterestRateIndexValueDate(IndexON,D3365)</f>
        <v>63003</v>
      </c>
      <c r="F3365" s="188">
        <f>IFERROR(_xll.qlIndexFixing(IndexON,D3365,TRUE,_xll.ohTrigger(RecalcTrigger,TriggerON)),NA())</f>
        <v>1.8562720808784627E-2</v>
      </c>
      <c r="H3365" s="42">
        <f>_xll.qlCalendarAdvance(Calendar,$H3364,B3365,"f",FALSE)</f>
        <v>63003</v>
      </c>
      <c r="I3365" s="172">
        <f>_xll.qlInterestRateIndexValueDate(Index1M,$H3365)</f>
        <v>63003</v>
      </c>
      <c r="J3365" s="177">
        <f>IFERROR(_xll.qlIndexFixing(Index1M,$H3365,TRUE,_xll.ohTrigger(RecalcTrigger,Trigger1M)),NA())</f>
        <v>1.9088232758961321E-2</v>
      </c>
      <c r="K3365" s="44">
        <f>IFERROR(_xll.qlIndexFixing(Index3M,H3365,TRUE,_xll.ohTrigger(RecalcTrigger,Trigger3M)),NA())</f>
        <v>1.9231792978042759E-2</v>
      </c>
      <c r="L3365" s="44">
        <f>IFERROR(_xll.qlIndexFixing(Index6M,$H3365,TRUE,_xll.ohTrigger(RecalcTrigger,Trigger6M)),NA())</f>
        <v>1.9427043557201193E-2</v>
      </c>
      <c r="M3365" s="178">
        <f>IFERROR(_xll.qlIndexFixing(Index1Y,$H3365,TRUE,_xll.ohTrigger(RecalcTrigger,Trigger1Y)),NA())</f>
        <v>1.9650921914076802E-2</v>
      </c>
      <c r="N3365" s="177">
        <f>IFERROR(_xll.qlIndexFixing(ONIndex1M,I3365,TRUE,_xll.ohTrigger(RecalcTrigger,Trigger1M)),NA())</f>
        <v>1.906793547666652E-2</v>
      </c>
      <c r="O3365" s="44">
        <f>IFERROR(_xll.qlIndexFixing(ONIndex3M,I3365,TRUE,_xll.ohTrigger(RecalcTrigger,Trigger3M)),NA())</f>
        <v>1.9170143085885938E-2</v>
      </c>
      <c r="P3365" s="44">
        <f>IFERROR(_xll.qlIndexFixing(ONIndex6M,I3365,TRUE,_xll.ohTrigger(RecalcTrigger,Trigger6M)),NA())</f>
        <v>1.9302062155313049E-2</v>
      </c>
      <c r="Q3365" s="178">
        <f>IFERROR(_xll.qlIndexFixing(ONIndex1Y,I3365,TRUE,_xll.ohTrigger(RecalcTrigger,Trigger1Y)),NA())</f>
        <v>1.9400849122611641E-2</v>
      </c>
    </row>
    <row r="3366" spans="2:17" x14ac:dyDescent="0.2">
      <c r="B3366" s="39" t="s">
        <v>42</v>
      </c>
      <c r="D3366" s="42">
        <f>_xll.qlCalendarAdvance(Calendar,$D3365,B3366,"f",FALSE)</f>
        <v>63010</v>
      </c>
      <c r="E3366" s="172">
        <f>_xll.qlInterestRateIndexValueDate(IndexON,D3366)</f>
        <v>63010</v>
      </c>
      <c r="F3366" s="188">
        <f>IFERROR(_xll.qlIndexFixing(IndexON,D3366,TRUE,_xll.ohTrigger(RecalcTrigger,TriggerON)),NA())</f>
        <v>1.8565281161373459E-2</v>
      </c>
      <c r="H3366" s="42">
        <f>_xll.qlCalendarAdvance(Calendar,$H3365,B3366,"f",FALSE)</f>
        <v>63010</v>
      </c>
      <c r="I3366" s="172">
        <f>_xll.qlInterestRateIndexValueDate(Index1M,$H3366)</f>
        <v>63010</v>
      </c>
      <c r="J3366" s="177">
        <f>IFERROR(_xll.qlIndexFixing(Index1M,$H3366,TRUE,_xll.ohTrigger(RecalcTrigger,Trigger1M)),NA())</f>
        <v>1.9091733346362817E-2</v>
      </c>
      <c r="K3366" s="44">
        <f>IFERROR(_xll.qlIndexFixing(Index3M,H3366,TRUE,_xll.ohTrigger(RecalcTrigger,Trigger3M)),NA())</f>
        <v>1.9234179908776898E-2</v>
      </c>
      <c r="L3366" s="44">
        <f>IFERROR(_xll.qlIndexFixing(Index6M,$H3366,TRUE,_xll.ohTrigger(RecalcTrigger,Trigger6M)),NA())</f>
        <v>1.9430096208475554E-2</v>
      </c>
      <c r="M3366" s="178">
        <f>IFERROR(_xll.qlIndexFixing(Index1Y,$H3366,TRUE,_xll.ohTrigger(RecalcTrigger,Trigger1Y)),NA())</f>
        <v>1.9653134016115015E-2</v>
      </c>
      <c r="N3366" s="177">
        <f>IFERROR(_xll.qlIndexFixing(ONIndex1M,I3366,TRUE,_xll.ohTrigger(RecalcTrigger,Trigger1M)),NA())</f>
        <v>1.9070768734937849E-2</v>
      </c>
      <c r="O3366" s="44">
        <f>IFERROR(_xll.qlIndexFixing(ONIndex3M,I3366,TRUE,_xll.ohTrigger(RecalcTrigger,Trigger3M)),NA())</f>
        <v>1.9172613397596683E-2</v>
      </c>
      <c r="P3366" s="44">
        <f>IFERROR(_xll.qlIndexFixing(ONIndex6M,I3366,TRUE,_xll.ohTrigger(RecalcTrigger,Trigger6M)),NA())</f>
        <v>1.9304607696613019E-2</v>
      </c>
      <c r="Q3366" s="178">
        <f>IFERROR(_xll.qlIndexFixing(ONIndex1Y,I3366,TRUE,_xll.ohTrigger(RecalcTrigger,Trigger1Y)),NA())</f>
        <v>1.9403411996469222E-2</v>
      </c>
    </row>
    <row r="3367" spans="2:17" x14ac:dyDescent="0.2">
      <c r="B3367" s="39" t="s">
        <v>42</v>
      </c>
      <c r="D3367" s="42">
        <f>_xll.qlCalendarAdvance(Calendar,$D3366,B3367,"f",FALSE)</f>
        <v>63017</v>
      </c>
      <c r="E3367" s="172">
        <f>_xll.qlInterestRateIndexValueDate(IndexON,D3367)</f>
        <v>63017</v>
      </c>
      <c r="F3367" s="188">
        <f>IFERROR(_xll.qlIndexFixing(IndexON,D3367,TRUE,_xll.ohTrigger(RecalcTrigger,TriggerON)),NA())</f>
        <v>1.8567826402234866E-2</v>
      </c>
      <c r="H3367" s="42">
        <f>_xll.qlCalendarAdvance(Calendar,$H3366,B3367,"f",FALSE)</f>
        <v>63017</v>
      </c>
      <c r="I3367" s="172">
        <f>_xll.qlInterestRateIndexValueDate(Index1M,$H3367)</f>
        <v>63017</v>
      </c>
      <c r="J3367" s="177">
        <f>IFERROR(_xll.qlIndexFixing(Index1M,$H3367,TRUE,_xll.ohTrigger(RecalcTrigger,Trigger1M)),NA())</f>
        <v>1.9094518412073738E-2</v>
      </c>
      <c r="K3367" s="44">
        <f>IFERROR(_xll.qlIndexFixing(Index3M,H3367,TRUE,_xll.ohTrigger(RecalcTrigger,Trigger3M)),NA())</f>
        <v>1.9236552190759613E-2</v>
      </c>
      <c r="L3367" s="44">
        <f>IFERROR(_xll.qlIndexFixing(Index6M,$H3367,TRUE,_xll.ohTrigger(RecalcTrigger,Trigger6M)),NA())</f>
        <v>1.9432453076059102E-2</v>
      </c>
      <c r="M3367" s="178">
        <f>IFERROR(_xll.qlIndexFixing(Index1Y,$H3367,TRUE,_xll.ohTrigger(RecalcTrigger,Trigger1Y)),NA())</f>
        <v>1.9655330699880125E-2</v>
      </c>
      <c r="N3367" s="177">
        <f>IFERROR(_xll.qlIndexFixing(ONIndex1M,I3367,TRUE,_xll.ohTrigger(RecalcTrigger,Trigger1M)),NA())</f>
        <v>1.9073585270686921E-2</v>
      </c>
      <c r="O3367" s="44">
        <f>IFERROR(_xll.qlIndexFixing(ONIndex3M,I3367,TRUE,_xll.ohTrigger(RecalcTrigger,Trigger3M)),NA())</f>
        <v>1.917506912891942E-2</v>
      </c>
      <c r="P3367" s="44">
        <f>IFERROR(_xll.qlIndexFixing(ONIndex6M,I3367,TRUE,_xll.ohTrigger(RecalcTrigger,Trigger6M)),NA())</f>
        <v>1.9307138213553454E-2</v>
      </c>
      <c r="Q3367" s="178">
        <f>IFERROR(_xll.qlIndexFixing(ONIndex1Y,I3367,TRUE,_xll.ohTrigger(RecalcTrigger,Trigger1Y)),NA())</f>
        <v>1.9405959743686862E-2</v>
      </c>
    </row>
    <row r="3368" spans="2:17" x14ac:dyDescent="0.2">
      <c r="B3368" s="39" t="s">
        <v>42</v>
      </c>
      <c r="D3368" s="42">
        <f>_xll.qlCalendarAdvance(Calendar,$D3367,B3368,"f",FALSE)</f>
        <v>63024</v>
      </c>
      <c r="E3368" s="172">
        <f>_xll.qlInterestRateIndexValueDate(IndexON,D3368)</f>
        <v>63024</v>
      </c>
      <c r="F3368" s="188">
        <f>IFERROR(_xll.qlIndexFixing(IndexON,D3368,TRUE,_xll.ohTrigger(RecalcTrigger,TriggerON)),NA())</f>
        <v>1.857035653153094E-2</v>
      </c>
      <c r="H3368" s="42">
        <f>_xll.qlCalendarAdvance(Calendar,$H3367,B3368,"f",FALSE)</f>
        <v>63024</v>
      </c>
      <c r="I3368" s="172">
        <f>_xll.qlInterestRateIndexValueDate(Index1M,$H3368)</f>
        <v>63024</v>
      </c>
      <c r="J3368" s="177">
        <f>IFERROR(_xll.qlIndexFixing(Index1M,$H3368,TRUE,_xll.ohTrigger(RecalcTrigger,Trigger1M)),NA())</f>
        <v>1.9097286729761583E-2</v>
      </c>
      <c r="K3368" s="44">
        <f>IFERROR(_xll.qlIndexFixing(Index3M,H3368,TRUE,_xll.ohTrigger(RecalcTrigger,Trigger3M)),NA())</f>
        <v>1.9238909823965353E-2</v>
      </c>
      <c r="L3368" s="44">
        <f>IFERROR(_xll.qlIndexFixing(Index6M,$H3368,TRUE,_xll.ohTrigger(RecalcTrigger,Trigger6M)),NA())</f>
        <v>1.943479477574751E-2</v>
      </c>
      <c r="M3368" s="178">
        <f>IFERROR(_xll.qlIndexFixing(Index1Y,$H3368,TRUE,_xll.ohTrigger(RecalcTrigger,Trigger1Y)),NA())</f>
        <v>1.9657511965272878E-2</v>
      </c>
      <c r="N3368" s="177">
        <f>IFERROR(_xll.qlIndexFixing(ONIndex1M,I3368,TRUE,_xll.ohTrigger(RecalcTrigger,Trigger1M)),NA())</f>
        <v>1.9076385084156877E-2</v>
      </c>
      <c r="O3368" s="44">
        <f>IFERROR(_xll.qlIndexFixing(ONIndex3M,I3368,TRUE,_xll.ohTrigger(RecalcTrigger,Trigger3M)),NA())</f>
        <v>1.9177510280178334E-2</v>
      </c>
      <c r="P3368" s="44">
        <f>IFERROR(_xll.qlIndexFixing(ONIndex6M,I3368,TRUE,_xll.ohTrigger(RecalcTrigger,Trigger6M)),NA())</f>
        <v>1.9309653706458541E-2</v>
      </c>
      <c r="Q3368" s="178">
        <f>IFERROR(_xll.qlIndexFixing(ONIndex1Y,I3368,TRUE,_xll.ohTrigger(RecalcTrigger,Trigger1Y)),NA())</f>
        <v>1.9408492364507701E-2</v>
      </c>
    </row>
    <row r="3369" spans="2:17" x14ac:dyDescent="0.2">
      <c r="B3369" s="39" t="s">
        <v>42</v>
      </c>
      <c r="D3369" s="42">
        <f>_xll.qlCalendarAdvance(Calendar,$D3368,B3369,"f",FALSE)</f>
        <v>63031</v>
      </c>
      <c r="E3369" s="172">
        <f>_xll.qlInterestRateIndexValueDate(IndexON,D3369)</f>
        <v>63031</v>
      </c>
      <c r="F3369" s="188">
        <f>IFERROR(_xll.qlIndexFixing(IndexON,D3369,TRUE,_xll.ohTrigger(RecalcTrigger,TriggerON)),NA())</f>
        <v>1.8572871549180636E-2</v>
      </c>
      <c r="H3369" s="42">
        <f>_xll.qlCalendarAdvance(Calendar,$H3368,B3369,"f",FALSE)</f>
        <v>63031</v>
      </c>
      <c r="I3369" s="172">
        <f>_xll.qlInterestRateIndexValueDate(Index1M,$H3369)</f>
        <v>63031</v>
      </c>
      <c r="J3369" s="177">
        <f>IFERROR(_xll.qlIndexFixing(Index1M,$H3369,TRUE,_xll.ohTrigger(RecalcTrigger,Trigger1M)),NA())</f>
        <v>1.910003829940805E-2</v>
      </c>
      <c r="K3369" s="44">
        <f>IFERROR(_xll.qlIndexFixing(Index3M,H3369,TRUE,_xll.ohTrigger(RecalcTrigger,Trigger3M)),NA())</f>
        <v>1.9241252808369452E-2</v>
      </c>
      <c r="L3369" s="44">
        <f>IFERROR(_xll.qlIndexFixing(Index6M,$H3369,TRUE,_xll.ohTrigger(RecalcTrigger,Trigger6M)),NA())</f>
        <v>1.9437121307487041E-2</v>
      </c>
      <c r="M3369" s="178">
        <f>IFERROR(_xll.qlIndexFixing(Index1Y,$H3369,TRUE,_xll.ohTrigger(RecalcTrigger,Trigger1Y)),NA())</f>
        <v>1.9659677812193355E-2</v>
      </c>
      <c r="N3369" s="177">
        <f>IFERROR(_xll.qlIndexFixing(ONIndex1M,I3369,TRUE,_xll.ohTrigger(RecalcTrigger,Trigger1M)),NA())</f>
        <v>1.9079168175104577E-2</v>
      </c>
      <c r="O3369" s="44">
        <f>IFERROR(_xll.qlIndexFixing(ONIndex3M,I3369,TRUE,_xll.ohTrigger(RecalcTrigger,Trigger3M)),NA())</f>
        <v>1.9179936851130286E-2</v>
      </c>
      <c r="P3369" s="44">
        <f>IFERROR(_xll.qlIndexFixing(ONIndex6M,I3369,TRUE,_xll.ohTrigger(RecalcTrigger,Trigger6M)),NA())</f>
        <v>1.9312154174923046E-2</v>
      </c>
      <c r="Q3369" s="178">
        <f>IFERROR(_xll.qlIndexFixing(ONIndex1Y,I3369,TRUE,_xll.ohTrigger(RecalcTrigger,Trigger1Y)),NA())</f>
        <v>1.9411009858769646E-2</v>
      </c>
    </row>
    <row r="3370" spans="2:17" x14ac:dyDescent="0.2">
      <c r="B3370" s="39" t="s">
        <v>42</v>
      </c>
      <c r="D3370" s="42">
        <f>_xll.qlCalendarAdvance(Calendar,$D3369,B3370,"f",FALSE)</f>
        <v>63038</v>
      </c>
      <c r="E3370" s="172">
        <f>_xll.qlInterestRateIndexValueDate(IndexON,D3370)</f>
        <v>63038</v>
      </c>
      <c r="F3370" s="188">
        <f>IFERROR(_xll.qlIndexFixing(IndexON,D3370,TRUE,_xll.ohTrigger(RecalcTrigger,TriggerON)),NA())</f>
        <v>1.8575371454940814E-2</v>
      </c>
      <c r="H3370" s="42">
        <f>_xll.qlCalendarAdvance(Calendar,$H3369,B3370,"f",FALSE)</f>
        <v>63038</v>
      </c>
      <c r="I3370" s="172">
        <f>_xll.qlInterestRateIndexValueDate(Index1M,$H3370)</f>
        <v>63038</v>
      </c>
      <c r="J3370" s="177">
        <f>IFERROR(_xll.qlIndexFixing(Index1M,$H3370,TRUE,_xll.ohTrigger(RecalcTrigger,Trigger1M)),NA())</f>
        <v>1.9102773121007912E-2</v>
      </c>
      <c r="K3370" s="44">
        <f>IFERROR(_xll.qlIndexFixing(Index3M,H3370,TRUE,_xll.ohTrigger(RecalcTrigger,Trigger3M)),NA())</f>
        <v>1.9243581143944602E-2</v>
      </c>
      <c r="L3370" s="44">
        <f>IFERROR(_xll.qlIndexFixing(Index6M,$H3370,TRUE,_xll.ohTrigger(RecalcTrigger,Trigger6M)),NA())</f>
        <v>1.9439432671224839E-2</v>
      </c>
      <c r="M3370" s="178">
        <f>IFERROR(_xll.qlIndexFixing(Index1Y,$H3370,TRUE,_xll.ohTrigger(RecalcTrigger,Trigger1Y)),NA())</f>
        <v>1.9661828240543855E-2</v>
      </c>
      <c r="N3370" s="177">
        <f>IFERROR(_xll.qlIndexFixing(ONIndex1M,I3370,TRUE,_xll.ohTrigger(RecalcTrigger,Trigger1M)),NA())</f>
        <v>1.9081934543692114E-2</v>
      </c>
      <c r="O3370" s="44">
        <f>IFERROR(_xll.qlIndexFixing(ONIndex3M,I3370,TRUE,_xll.ohTrigger(RecalcTrigger,Trigger3M)),NA())</f>
        <v>1.9182348841937369E-2</v>
      </c>
      <c r="P3370" s="44">
        <f>IFERROR(_xll.qlIndexFixing(ONIndex6M,I3370,TRUE,_xll.ohTrigger(RecalcTrigger,Trigger6M)),NA())</f>
        <v>1.9314639619109064E-2</v>
      </c>
      <c r="Q3370" s="178">
        <f>IFERROR(_xll.qlIndexFixing(ONIndex1Y,I3370,TRUE,_xll.ohTrigger(RecalcTrigger,Trigger1Y)),NA())</f>
        <v>1.9413512226229557E-2</v>
      </c>
    </row>
    <row r="3371" spans="2:17" x14ac:dyDescent="0.2">
      <c r="B3371" s="39" t="s">
        <v>42</v>
      </c>
      <c r="D3371" s="42">
        <f>_xll.qlCalendarAdvance(Calendar,$D3370,B3371,"f",FALSE)</f>
        <v>63045</v>
      </c>
      <c r="E3371" s="172">
        <f>_xll.qlInterestRateIndexValueDate(IndexON,D3371)</f>
        <v>63045</v>
      </c>
      <c r="F3371" s="188">
        <f>IFERROR(_xll.qlIndexFixing(IndexON,D3371,TRUE,_xll.ohTrigger(RecalcTrigger,TriggerON)),NA())</f>
        <v>1.857785624913566E-2</v>
      </c>
      <c r="H3371" s="42">
        <f>_xll.qlCalendarAdvance(Calendar,$H3370,B3371,"f",FALSE)</f>
        <v>63045</v>
      </c>
      <c r="I3371" s="172">
        <f>_xll.qlInterestRateIndexValueDate(Index1M,$H3371)</f>
        <v>63045</v>
      </c>
      <c r="J3371" s="177">
        <f>IFERROR(_xll.qlIndexFixing(Index1M,$H3371,TRUE,_xll.ohTrigger(RecalcTrigger,Trigger1M)),NA())</f>
        <v>1.9105491194545483E-2</v>
      </c>
      <c r="K3371" s="44">
        <f>IFERROR(_xll.qlIndexFixing(Index3M,H3371,TRUE,_xll.ohTrigger(RecalcTrigger,Trigger3M)),NA())</f>
        <v>1.9245894830665258E-2</v>
      </c>
      <c r="L3371" s="44">
        <f>IFERROR(_xll.qlIndexFixing(Index6M,$H3371,TRUE,_xll.ohTrigger(RecalcTrigger,Trigger6M)),NA())</f>
        <v>1.9441728866908928E-2</v>
      </c>
      <c r="M3371" s="178">
        <f>IFERROR(_xll.qlIndexFixing(Index1Y,$H3371,TRUE,_xll.ohTrigger(RecalcTrigger,Trigger1Y)),NA())</f>
        <v>1.9663963250227123E-2</v>
      </c>
      <c r="N3371" s="177">
        <f>IFERROR(_xll.qlIndexFixing(ONIndex1M,I3371,TRUE,_xll.ohTrigger(RecalcTrigger,Trigger1M)),NA())</f>
        <v>1.9084684189838441E-2</v>
      </c>
      <c r="O3371" s="44">
        <f>IFERROR(_xll.qlIndexFixing(ONIndex3M,I3371,TRUE,_xll.ohTrigger(RecalcTrigger,Trigger3M)),NA())</f>
        <v>1.9184746252356444E-2</v>
      </c>
      <c r="P3371" s="44">
        <f>IFERROR(_xll.qlIndexFixing(ONIndex6M,I3371,TRUE,_xll.ohTrigger(RecalcTrigger,Trigger6M)),NA())</f>
        <v>1.9317110039178687E-2</v>
      </c>
      <c r="Q3371" s="178">
        <f>IFERROR(_xll.qlIndexFixing(ONIndex1Y,I3371,TRUE,_xll.ohTrigger(RecalcTrigger,Trigger1Y)),NA())</f>
        <v>1.9415999467373712E-2</v>
      </c>
    </row>
    <row r="3372" spans="2:17" x14ac:dyDescent="0.2">
      <c r="B3372" s="39" t="s">
        <v>42</v>
      </c>
      <c r="D3372" s="42">
        <f>_xll.qlCalendarAdvance(Calendar,$D3371,B3372,"f",FALSE)</f>
        <v>63052</v>
      </c>
      <c r="E3372" s="172">
        <f>_xll.qlInterestRateIndexValueDate(IndexON,D3372)</f>
        <v>63052</v>
      </c>
      <c r="F3372" s="188">
        <f>IFERROR(_xll.qlIndexFixing(IndexON,D3372,TRUE,_xll.ohTrigger(RecalcTrigger,TriggerON)),NA())</f>
        <v>1.858032593184622E-2</v>
      </c>
      <c r="H3372" s="42">
        <f>_xll.qlCalendarAdvance(Calendar,$H3371,B3372,"f",FALSE)</f>
        <v>63052</v>
      </c>
      <c r="I3372" s="172">
        <f>_xll.qlInterestRateIndexValueDate(Index1M,$H3372)</f>
        <v>63052</v>
      </c>
      <c r="J3372" s="177">
        <f>IFERROR(_xll.qlIndexFixing(Index1M,$H3372,TRUE,_xll.ohTrigger(RecalcTrigger,Trigger1M)),NA())</f>
        <v>1.910819252001553E-2</v>
      </c>
      <c r="K3372" s="44">
        <f>IFERROR(_xll.qlIndexFixing(Index3M,H3372,TRUE,_xll.ohTrigger(RecalcTrigger,Trigger3M)),NA())</f>
        <v>1.9248193868505868E-2</v>
      </c>
      <c r="L3372" s="44">
        <f>IFERROR(_xll.qlIndexFixing(Index6M,$H3372,TRUE,_xll.ohTrigger(RecalcTrigger,Trigger6M)),NA())</f>
        <v>1.9444009894486008E-2</v>
      </c>
      <c r="M3372" s="178">
        <f>IFERROR(_xll.qlIndexFixing(Index1Y,$H3372,TRUE,_xll.ohTrigger(RecalcTrigger,Trigger1Y)),NA())</f>
        <v>1.966608284114546E-2</v>
      </c>
      <c r="N3372" s="177">
        <f>IFERROR(_xll.qlIndexFixing(ONIndex1M,I3372,TRUE,_xll.ohTrigger(RecalcTrigger,Trigger1M)),NA())</f>
        <v>1.9087417113624605E-2</v>
      </c>
      <c r="O3372" s="44">
        <f>IFERROR(_xll.qlIndexFixing(ONIndex3M,I3372,TRUE,_xll.ohTrigger(RecalcTrigger,Trigger3M)),NA())</f>
        <v>1.918712908263065E-2</v>
      </c>
      <c r="P3372" s="44">
        <f>IFERROR(_xll.qlIndexFixing(ONIndex6M,I3372,TRUE,_xll.ohTrigger(RecalcTrigger,Trigger6M)),NA())</f>
        <v>1.9319565434969821E-2</v>
      </c>
      <c r="Q3372" s="178">
        <f>IFERROR(_xll.qlIndexFixing(ONIndex1Y,I3372,TRUE,_xll.ohTrigger(RecalcTrigger,Trigger1Y)),NA())</f>
        <v>1.9418471581877927E-2</v>
      </c>
    </row>
    <row r="3373" spans="2:17" x14ac:dyDescent="0.2">
      <c r="B3373" s="39" t="s">
        <v>42</v>
      </c>
      <c r="D3373" s="42">
        <f>_xll.qlCalendarAdvance(Calendar,$D3372,B3373,"f",FALSE)</f>
        <v>63059</v>
      </c>
      <c r="E3373" s="172">
        <f>_xll.qlInterestRateIndexValueDate(IndexON,D3373)</f>
        <v>63059</v>
      </c>
      <c r="F3373" s="188">
        <f>IFERROR(_xll.qlIndexFixing(IndexON,D3373,TRUE,_xll.ohTrigger(RecalcTrigger,TriggerON)),NA())</f>
        <v>1.8582780502667262E-2</v>
      </c>
      <c r="H3373" s="42">
        <f>_xll.qlCalendarAdvance(Calendar,$H3372,B3373,"f",FALSE)</f>
        <v>63059</v>
      </c>
      <c r="I3373" s="172">
        <f>_xll.qlInterestRateIndexValueDate(Index1M,$H3373)</f>
        <v>63059</v>
      </c>
      <c r="J3373" s="177">
        <f>IFERROR(_xll.qlIndexFixing(Index1M,$H3373,TRUE,_xll.ohTrigger(RecalcTrigger,Trigger1M)),NA())</f>
        <v>1.9110877097402373E-2</v>
      </c>
      <c r="K3373" s="44">
        <f>IFERROR(_xll.qlIndexFixing(Index3M,H3373,TRUE,_xll.ohTrigger(RecalcTrigger,Trigger3M)),NA())</f>
        <v>1.9250478257440886E-2</v>
      </c>
      <c r="L3373" s="44">
        <f>IFERROR(_xll.qlIndexFixing(Index6M,$H3373,TRUE,_xll.ohTrigger(RecalcTrigger,Trigger6M)),NA())</f>
        <v>1.9446275753905871E-2</v>
      </c>
      <c r="M3373" s="178">
        <f>IFERROR(_xll.qlIndexFixing(Index1Y,$H3373,TRUE,_xll.ohTrigger(RecalcTrigger,Trigger1Y)),NA())</f>
        <v>1.9668187013202942E-2</v>
      </c>
      <c r="N3373" s="177">
        <f>IFERROR(_xll.qlIndexFixing(ONIndex1M,I3373,TRUE,_xll.ohTrigger(RecalcTrigger,Trigger1M)),NA())</f>
        <v>1.909013331496956E-2</v>
      </c>
      <c r="O3373" s="44">
        <f>IFERROR(_xll.qlIndexFixing(ONIndex3M,I3373,TRUE,_xll.ohTrigger(RecalcTrigger,Trigger3M)),NA())</f>
        <v>1.9189497332759986E-2</v>
      </c>
      <c r="P3373" s="44">
        <f>IFERROR(_xll.qlIndexFixing(ONIndex6M,I3373,TRUE,_xll.ohTrigger(RecalcTrigger,Trigger6M)),NA())</f>
        <v>1.9322005806482467E-2</v>
      </c>
      <c r="Q3373" s="178">
        <f>IFERROR(_xll.qlIndexFixing(ONIndex1Y,I3373,TRUE,_xll.ohTrigger(RecalcTrigger,Trigger1Y)),NA())</f>
        <v>1.9420928569823248E-2</v>
      </c>
    </row>
    <row r="3374" spans="2:17" x14ac:dyDescent="0.2">
      <c r="B3374" s="39" t="s">
        <v>42</v>
      </c>
      <c r="D3374" s="42">
        <f>_xll.qlCalendarAdvance(Calendar,$D3373,B3374,"f",FALSE)</f>
        <v>63066</v>
      </c>
      <c r="E3374" s="172">
        <f>_xll.qlInterestRateIndexValueDate(IndexON,D3374)</f>
        <v>63066</v>
      </c>
      <c r="F3374" s="188">
        <f>IFERROR(_xll.qlIndexFixing(IndexON,D3374,TRUE,_xll.ohTrigger(RecalcTrigger,TriggerON)),NA())</f>
        <v>1.8585219961760879E-2</v>
      </c>
      <c r="H3374" s="42">
        <f>_xll.qlCalendarAdvance(Calendar,$H3373,B3374,"f",FALSE)</f>
        <v>63066</v>
      </c>
      <c r="I3374" s="172">
        <f>_xll.qlInterestRateIndexValueDate(Index1M,$H3374)</f>
        <v>63066</v>
      </c>
      <c r="J3374" s="177">
        <f>IFERROR(_xll.qlIndexFixing(Index1M,$H3374,TRUE,_xll.ohTrigger(RecalcTrigger,Trigger1M)),NA())</f>
        <v>1.9113544926690325E-2</v>
      </c>
      <c r="K3374" s="44">
        <f>IFERROR(_xll.qlIndexFixing(Index3M,H3374,TRUE,_xll.ohTrigger(RecalcTrigger,Trigger3M)),NA())</f>
        <v>1.9252747997446529E-2</v>
      </c>
      <c r="L3374" s="44">
        <f>IFERROR(_xll.qlIndexFixing(Index6M,$H3374,TRUE,_xll.ohTrigger(RecalcTrigger,Trigger6M)),NA())</f>
        <v>1.944718244101885E-2</v>
      </c>
      <c r="M3374" s="178">
        <f>IFERROR(_xll.qlIndexFixing(Index1Y,$H3374,TRUE,_xll.ohTrigger(RecalcTrigger,Trigger1Y)),NA())</f>
        <v>1.9670275766304757E-2</v>
      </c>
      <c r="N3374" s="177">
        <f>IFERROR(_xll.qlIndexFixing(ONIndex1M,I3374,TRUE,_xll.ohTrigger(RecalcTrigger,Trigger1M)),NA())</f>
        <v>1.9092832793873304E-2</v>
      </c>
      <c r="O3374" s="44">
        <f>IFERROR(_xll.qlIndexFixing(ONIndex3M,I3374,TRUE,_xll.ohTrigger(RecalcTrigger,Trigger3M)),NA())</f>
        <v>1.9191851002420268E-2</v>
      </c>
      <c r="P3374" s="44">
        <f>IFERROR(_xll.qlIndexFixing(ONIndex6M,I3374,TRUE,_xll.ohTrigger(RecalcTrigger,Trigger6M)),NA())</f>
        <v>1.932443115363558E-2</v>
      </c>
      <c r="Q3374" s="178">
        <f>IFERROR(_xll.qlIndexFixing(ONIndex1Y,I3374,TRUE,_xll.ohTrigger(RecalcTrigger,Trigger1Y)),NA())</f>
        <v>1.9423370431290721E-2</v>
      </c>
    </row>
    <row r="3375" spans="2:17" x14ac:dyDescent="0.2">
      <c r="B3375" s="39" t="s">
        <v>42</v>
      </c>
      <c r="D3375" s="42">
        <f>_xll.qlCalendarAdvance(Calendar,$D3374,B3375,"f",FALSE)</f>
        <v>63073</v>
      </c>
      <c r="E3375" s="172">
        <f>_xll.qlInterestRateIndexValueDate(IndexON,D3375)</f>
        <v>63073</v>
      </c>
      <c r="F3375" s="188">
        <f>IFERROR(_xll.qlIndexFixing(IndexON,D3375,TRUE,_xll.ohTrigger(RecalcTrigger,TriggerON)),NA())</f>
        <v>1.8587644309289164E-2</v>
      </c>
      <c r="H3375" s="42">
        <f>_xll.qlCalendarAdvance(Calendar,$H3374,B3375,"f",FALSE)</f>
        <v>63073</v>
      </c>
      <c r="I3375" s="172">
        <f>_xll.qlInterestRateIndexValueDate(Index1M,$H3375)</f>
        <v>63073</v>
      </c>
      <c r="J3375" s="177">
        <f>IFERROR(_xll.qlIndexFixing(Index1M,$H3375,TRUE,_xll.ohTrigger(RecalcTrigger,Trigger1M)),NA())</f>
        <v>1.9115507770777234E-2</v>
      </c>
      <c r="K3375" s="44">
        <f>IFERROR(_xll.qlIndexFixing(Index3M,H3375,TRUE,_xll.ohTrigger(RecalcTrigger,Trigger3M)),NA())</f>
        <v>1.9254337729252013E-2</v>
      </c>
      <c r="L3375" s="44">
        <f>IFERROR(_xll.qlIndexFixing(Index6M,$H3375,TRUE,_xll.ohTrigger(RecalcTrigger,Trigger6M)),NA())</f>
        <v>1.9448748753558877E-2</v>
      </c>
      <c r="M3375" s="178">
        <f>IFERROR(_xll.qlIndexFixing(Index1Y,$H3375,TRUE,_xll.ohTrigger(RecalcTrigger,Trigger1Y)),NA())</f>
        <v>1.967234910035498E-2</v>
      </c>
      <c r="N3375" s="177">
        <f>IFERROR(_xll.qlIndexFixing(ONIndex1M,I3375,TRUE,_xll.ohTrigger(RecalcTrigger,Trigger1M)),NA())</f>
        <v>1.909551555033584E-2</v>
      </c>
      <c r="O3375" s="44">
        <f>IFERROR(_xll.qlIndexFixing(ONIndex3M,I3375,TRUE,_xll.ohTrigger(RecalcTrigger,Trigger3M)),NA())</f>
        <v>1.9194190092016727E-2</v>
      </c>
      <c r="P3375" s="44">
        <f>IFERROR(_xll.qlIndexFixing(ONIndex6M,I3375,TRUE,_xll.ohTrigger(RecalcTrigger,Trigger6M)),NA())</f>
        <v>1.932684147659125E-2</v>
      </c>
      <c r="Q3375" s="178">
        <f>IFERROR(_xll.qlIndexFixing(ONIndex1Y,I3375,TRUE,_xll.ohTrigger(RecalcTrigger,Trigger1Y)),NA())</f>
        <v>1.9425797166118253E-2</v>
      </c>
    </row>
    <row r="3376" spans="2:17" x14ac:dyDescent="0.2">
      <c r="B3376" s="39" t="s">
        <v>42</v>
      </c>
      <c r="D3376" s="42">
        <f>_xll.qlCalendarAdvance(Calendar,$D3375,B3376,"f",FALSE)</f>
        <v>63080</v>
      </c>
      <c r="E3376" s="172">
        <f>_xll.qlInterestRateIndexValueDate(IndexON,D3376)</f>
        <v>63080</v>
      </c>
      <c r="F3376" s="188">
        <f>IFERROR(_xll.qlIndexFixing(IndexON,D3376,TRUE,_xll.ohTrigger(RecalcTrigger,TriggerON)),NA())</f>
        <v>1.8590053545090024E-2</v>
      </c>
      <c r="H3376" s="42">
        <f>_xll.qlCalendarAdvance(Calendar,$H3375,B3376,"f",FALSE)</f>
        <v>63080</v>
      </c>
      <c r="I3376" s="172">
        <f>_xll.qlInterestRateIndexValueDate(Index1M,$H3376)</f>
        <v>63080</v>
      </c>
      <c r="J3376" s="177">
        <f>IFERROR(_xll.qlIndexFixing(Index1M,$H3376,TRUE,_xll.ohTrigger(RecalcTrigger,Trigger1M)),NA())</f>
        <v>1.9118143162212869E-2</v>
      </c>
      <c r="K3376" s="44">
        <f>IFERROR(_xll.qlIndexFixing(Index3M,H3376,TRUE,_xll.ohTrigger(RecalcTrigger,Trigger3M)),NA())</f>
        <v>1.9256579099716994E-2</v>
      </c>
      <c r="L3376" s="44">
        <f>IFERROR(_xll.qlIndexFixing(Index6M,$H3376,TRUE,_xll.ohTrigger(RecalcTrigger,Trigger6M)),NA())</f>
        <v>1.9450972004831438E-2</v>
      </c>
      <c r="M3376" s="178">
        <f>IFERROR(_xll.qlIndexFixing(Index1Y,$H3376,TRUE,_xll.ohTrigger(RecalcTrigger,Trigger1Y)),NA())</f>
        <v>1.967440701526102E-2</v>
      </c>
      <c r="N3376" s="177">
        <f>IFERROR(_xll.qlIndexFixing(ONIndex1M,I3376,TRUE,_xll.ohTrigger(RecalcTrigger,Trigger1M)),NA())</f>
        <v>1.9098181584438212E-2</v>
      </c>
      <c r="O3376" s="44">
        <f>IFERROR(_xll.qlIndexFixing(ONIndex3M,I3376,TRUE,_xll.ohTrigger(RecalcTrigger,Trigger3M)),NA())</f>
        <v>1.9196514601387271E-2</v>
      </c>
      <c r="P3376" s="44">
        <f>IFERROR(_xll.qlIndexFixing(ONIndex6M,I3376,TRUE,_xll.ohTrigger(RecalcTrigger,Trigger6M)),NA())</f>
        <v>1.9329236775349479E-2</v>
      </c>
      <c r="Q3376" s="178">
        <f>IFERROR(_xll.qlIndexFixing(ONIndex1Y,I3376,TRUE,_xll.ohTrigger(RecalcTrigger,Trigger1Y)),NA())</f>
        <v>1.9428208774305844E-2</v>
      </c>
    </row>
    <row r="3377" spans="2:17" x14ac:dyDescent="0.2">
      <c r="B3377" s="39" t="s">
        <v>42</v>
      </c>
      <c r="D3377" s="42">
        <f>_xll.qlCalendarAdvance(Calendar,$D3376,B3377,"f",FALSE)</f>
        <v>63087</v>
      </c>
      <c r="E3377" s="172">
        <f>_xll.qlInterestRateIndexValueDate(IndexON,D3377)</f>
        <v>63087</v>
      </c>
      <c r="F3377" s="188">
        <f>IFERROR(_xll.qlIndexFixing(IndexON,D3377,TRUE,_xll.ohTrigger(RecalcTrigger,TriggerON)),NA())</f>
        <v>1.8592447669325551E-2</v>
      </c>
      <c r="H3377" s="42">
        <f>_xll.qlCalendarAdvance(Calendar,$H3376,B3377,"f",FALSE)</f>
        <v>63087</v>
      </c>
      <c r="I3377" s="172">
        <f>_xll.qlInterestRateIndexValueDate(Index1M,$H3377)</f>
        <v>63087</v>
      </c>
      <c r="J3377" s="177">
        <f>IFERROR(_xll.qlIndexFixing(Index1M,$H3377,TRUE,_xll.ohTrigger(RecalcTrigger,Trigger1M)),NA())</f>
        <v>1.9120761806382818E-2</v>
      </c>
      <c r="K3377" s="44">
        <f>IFERROR(_xll.qlIndexFixing(Index3M,H3377,TRUE,_xll.ohTrigger(RecalcTrigger,Trigger3M)),NA())</f>
        <v>1.9258805821934181E-2</v>
      </c>
      <c r="L3377" s="44">
        <f>IFERROR(_xll.qlIndexFixing(Index6M,$H3377,TRUE,_xll.ohTrigger(RecalcTrigger,Trigger6M)),NA())</f>
        <v>1.9453180090124821E-2</v>
      </c>
      <c r="M3377" s="178">
        <f>IFERROR(_xll.qlIndexFixing(Index1Y,$H3377,TRUE,_xll.ohTrigger(RecalcTrigger,Trigger1Y)),NA())</f>
        <v>1.9676449510928062E-2</v>
      </c>
      <c r="N3377" s="177">
        <f>IFERROR(_xll.qlIndexFixing(ONIndex1M,I3377,TRUE,_xll.ohTrigger(RecalcTrigger,Trigger1M)),NA())</f>
        <v>1.9100830896018328E-2</v>
      </c>
      <c r="O3377" s="44">
        <f>IFERROR(_xll.qlIndexFixing(ONIndex3M,I3377,TRUE,_xll.ohTrigger(RecalcTrigger,Trigger3M)),NA())</f>
        <v>1.9198824530369807E-2</v>
      </c>
      <c r="P3377" s="44">
        <f>IFERROR(_xll.qlIndexFixing(ONIndex6M,I3377,TRUE,_xll.ohTrigger(RecalcTrigger,Trigger6M)),NA())</f>
        <v>1.9331617049910266E-2</v>
      </c>
      <c r="Q3377" s="178">
        <f>IFERROR(_xll.qlIndexFixing(ONIndex1Y,I3377,TRUE,_xll.ohTrigger(RecalcTrigger,Trigger1Y)),NA())</f>
        <v>1.9430605256096634E-2</v>
      </c>
    </row>
    <row r="3378" spans="2:17" x14ac:dyDescent="0.2">
      <c r="B3378" s="39" t="s">
        <v>42</v>
      </c>
      <c r="D3378" s="42">
        <f>_xll.qlCalendarAdvance(Calendar,$D3377,B3378,"f",FALSE)</f>
        <v>63094</v>
      </c>
      <c r="E3378" s="172">
        <f>_xll.qlInterestRateIndexValueDate(IndexON,D3378)</f>
        <v>63094</v>
      </c>
      <c r="F3378" s="188">
        <f>IFERROR(_xll.qlIndexFixing(IndexON,D3378,TRUE,_xll.ohTrigger(RecalcTrigger,TriggerON)),NA())</f>
        <v>1.8594826681833654E-2</v>
      </c>
      <c r="H3378" s="42">
        <f>_xll.qlCalendarAdvance(Calendar,$H3377,B3378,"f",FALSE)</f>
        <v>63094</v>
      </c>
      <c r="I3378" s="172">
        <f>_xll.qlInterestRateIndexValueDate(Index1M,$H3378)</f>
        <v>63094</v>
      </c>
      <c r="J3378" s="177">
        <f>IFERROR(_xll.qlIndexFixing(Index1M,$H3378,TRUE,_xll.ohTrigger(RecalcTrigger,Trigger1M)),NA())</f>
        <v>1.9123363703265471E-2</v>
      </c>
      <c r="K3378" s="44">
        <f>IFERROR(_xll.qlIndexFixing(Index3M,H3378,TRUE,_xll.ohTrigger(RecalcTrigger,Trigger3M)),NA())</f>
        <v>1.9261680467663512E-2</v>
      </c>
      <c r="L3378" s="44">
        <f>IFERROR(_xll.qlIndexFixing(Index6M,$H3378,TRUE,_xll.ohTrigger(RecalcTrigger,Trigger6M)),NA())</f>
        <v>1.9456041250710706E-2</v>
      </c>
      <c r="M3378" s="178">
        <f>IFERROR(_xll.qlIndexFixing(Index1Y,$H3378,TRUE,_xll.ohTrigger(RecalcTrigger,Trigger1Y)),NA())</f>
        <v>1.9678476587264404E-2</v>
      </c>
      <c r="N3378" s="177">
        <f>IFERROR(_xll.qlIndexFixing(ONIndex1M,I3378,TRUE,_xll.ohTrigger(RecalcTrigger,Trigger1M)),NA())</f>
        <v>1.9103463485319327E-2</v>
      </c>
      <c r="O3378" s="44">
        <f>IFERROR(_xll.qlIndexFixing(ONIndex3M,I3378,TRUE,_xll.ohTrigger(RecalcTrigger,Trigger3M)),NA())</f>
        <v>1.9201119879126427E-2</v>
      </c>
      <c r="P3378" s="44">
        <f>IFERROR(_xll.qlIndexFixing(ONIndex6M,I3378,TRUE,_xll.ohTrigger(RecalcTrigger,Trigger6M)),NA())</f>
        <v>1.9333982300030472E-2</v>
      </c>
      <c r="Q3378" s="178">
        <f>IFERROR(_xll.qlIndexFixing(ONIndex1Y,I3378,TRUE,_xll.ohTrigger(RecalcTrigger,Trigger1Y)),NA())</f>
        <v>1.9432986611247483E-2</v>
      </c>
    </row>
    <row r="3379" spans="2:17" x14ac:dyDescent="0.2">
      <c r="B3379" s="39" t="s">
        <v>42</v>
      </c>
      <c r="D3379" s="42">
        <f>_xll.qlCalendarAdvance(Calendar,$D3378,B3379,"f",FALSE)</f>
        <v>63101</v>
      </c>
      <c r="E3379" s="172">
        <f>_xll.qlInterestRateIndexValueDate(IndexON,D3379)</f>
        <v>63101</v>
      </c>
      <c r="F3379" s="188">
        <f>IFERROR(_xll.qlIndexFixing(IndexON,D3379,TRUE,_xll.ohTrigger(RecalcTrigger,TriggerON)),NA())</f>
        <v>1.8597190582533285E-2</v>
      </c>
      <c r="H3379" s="42">
        <f>_xll.qlCalendarAdvance(Calendar,$H3378,B3379,"f",FALSE)</f>
        <v>63101</v>
      </c>
      <c r="I3379" s="172">
        <f>_xll.qlInterestRateIndexValueDate(Index1M,$H3379)</f>
        <v>63101</v>
      </c>
      <c r="J3379" s="177">
        <f>IFERROR(_xll.qlIndexFixing(Index1M,$H3379,TRUE,_xll.ohTrigger(RecalcTrigger,Trigger1M)),NA())</f>
        <v>1.9126632851325098E-2</v>
      </c>
      <c r="K3379" s="44">
        <f>IFERROR(_xll.qlIndexFixing(Index3M,H3379,TRUE,_xll.ohTrigger(RecalcTrigger,Trigger3M)),NA())</f>
        <v>1.9263876962645234E-2</v>
      </c>
      <c r="L3379" s="44">
        <f>IFERROR(_xll.qlIndexFixing(Index6M,$H3379,TRUE,_xll.ohTrigger(RecalcTrigger,Trigger6M)),NA())</f>
        <v>1.9458218036078515E-2</v>
      </c>
      <c r="M3379" s="178">
        <f>IFERROR(_xll.qlIndexFixing(Index1Y,$H3379,TRUE,_xll.ohTrigger(RecalcTrigger,Trigger1Y)),NA())</f>
        <v>1.9680488244177008E-2</v>
      </c>
      <c r="N3379" s="177">
        <f>IFERROR(_xll.qlIndexFixing(ONIndex1M,I3379,TRUE,_xll.ohTrigger(RecalcTrigger,Trigger1M)),NA())</f>
        <v>1.9106079352260164E-2</v>
      </c>
      <c r="O3379" s="44">
        <f>IFERROR(_xll.qlIndexFixing(ONIndex3M,I3379,TRUE,_xll.ohTrigger(RecalcTrigger,Trigger3M)),NA())</f>
        <v>1.9203400647819224E-2</v>
      </c>
      <c r="P3379" s="44">
        <f>IFERROR(_xll.qlIndexFixing(ONIndex6M,I3379,TRUE,_xll.ohTrigger(RecalcTrigger,Trigger6M)),NA())</f>
        <v>1.9336332526034283E-2</v>
      </c>
      <c r="Q3379" s="178">
        <f>IFERROR(_xll.qlIndexFixing(ONIndex1Y,I3379,TRUE,_xll.ohTrigger(RecalcTrigger,Trigger1Y)),NA())</f>
        <v>1.9435352839758391E-2</v>
      </c>
    </row>
    <row r="3380" spans="2:17" x14ac:dyDescent="0.2">
      <c r="B3380" s="39" t="s">
        <v>42</v>
      </c>
      <c r="D3380" s="42">
        <f>_xll.qlCalendarAdvance(Calendar,$D3379,B3380,"f",FALSE)</f>
        <v>63108</v>
      </c>
      <c r="E3380" s="172">
        <f>_xll.qlInterestRateIndexValueDate(IndexON,D3380)</f>
        <v>63108</v>
      </c>
      <c r="F3380" s="188">
        <f>IFERROR(_xll.qlIndexFixing(IndexON,D3380,TRUE,_xll.ohTrigger(RecalcTrigger,TriggerON)),NA())</f>
        <v>1.859953937174863E-2</v>
      </c>
      <c r="H3380" s="42">
        <f>_xll.qlCalendarAdvance(Calendar,$H3379,B3380,"f",FALSE)</f>
        <v>63108</v>
      </c>
      <c r="I3380" s="172">
        <f>_xll.qlInterestRateIndexValueDate(Index1M,$H3380)</f>
        <v>63108</v>
      </c>
      <c r="J3380" s="177">
        <f>IFERROR(_xll.qlIndexFixing(Index1M,$H3380,TRUE,_xll.ohTrigger(RecalcTrigger,Trigger1M)),NA())</f>
        <v>1.9129200191807923E-2</v>
      </c>
      <c r="K3380" s="44">
        <f>IFERROR(_xll.qlIndexFixing(Index3M,H3380,TRUE,_xll.ohTrigger(RecalcTrigger,Trigger3M)),NA())</f>
        <v>1.9266058808548699E-2</v>
      </c>
      <c r="L3380" s="44">
        <f>IFERROR(_xll.qlIndexFixing(Index6M,$H3380,TRUE,_xll.ohTrigger(RecalcTrigger,Trigger6M)),NA())</f>
        <v>1.9460379654525933E-2</v>
      </c>
      <c r="M3380" s="178">
        <f>IFERROR(_xll.qlIndexFixing(Index1Y,$H3380,TRUE,_xll.ohTrigger(RecalcTrigger,Trigger1Y)),NA())</f>
        <v>1.9682484481576168E-2</v>
      </c>
      <c r="N3380" s="177">
        <f>IFERROR(_xll.qlIndexFixing(ONIndex1M,I3380,TRUE,_xll.ohTrigger(RecalcTrigger,Trigger1M)),NA())</f>
        <v>1.9108678496678744E-2</v>
      </c>
      <c r="O3380" s="44">
        <f>IFERROR(_xll.qlIndexFixing(ONIndex3M,I3380,TRUE,_xll.ohTrigger(RecalcTrigger,Trigger3M)),NA())</f>
        <v>1.9205666836124013E-2</v>
      </c>
      <c r="P3380" s="44">
        <f>IFERROR(_xll.qlIndexFixing(ONIndex6M,I3380,TRUE,_xll.ohTrigger(RecalcTrigger,Trigger6M)),NA())</f>
        <v>1.933866772767856E-2</v>
      </c>
      <c r="Q3380" s="178">
        <f>IFERROR(_xll.qlIndexFixing(ONIndex1Y,I3380,TRUE,_xll.ohTrigger(RecalcTrigger,Trigger1Y)),NA())</f>
        <v>1.9437703941872497E-2</v>
      </c>
    </row>
    <row r="3381" spans="2:17" x14ac:dyDescent="0.2">
      <c r="B3381" s="39" t="s">
        <v>42</v>
      </c>
      <c r="D3381" s="42">
        <f>_xll.qlCalendarAdvance(Calendar,$D3380,B3381,"f",FALSE)</f>
        <v>63115</v>
      </c>
      <c r="E3381" s="172">
        <f>_xll.qlInterestRateIndexValueDate(IndexON,D3381)</f>
        <v>63115</v>
      </c>
      <c r="F3381" s="188">
        <f>IFERROR(_xll.qlIndexFixing(IndexON,D3381,TRUE,_xll.ohTrigger(RecalcTrigger,TriggerON)),NA())</f>
        <v>1.8601873049155504E-2</v>
      </c>
      <c r="H3381" s="42">
        <f>_xll.qlCalendarAdvance(Calendar,$H3380,B3381,"f",FALSE)</f>
        <v>63115</v>
      </c>
      <c r="I3381" s="172">
        <f>_xll.qlInterestRateIndexValueDate(Index1M,$H3381)</f>
        <v>63115</v>
      </c>
      <c r="J3381" s="177">
        <f>IFERROR(_xll.qlIndexFixing(Index1M,$H3381,TRUE,_xll.ohTrigger(RecalcTrigger,Trigger1M)),NA())</f>
        <v>1.9131750784116032E-2</v>
      </c>
      <c r="K3381" s="44">
        <f>IFERROR(_xll.qlIndexFixing(Index3M,H3381,TRUE,_xll.ohTrigger(RecalcTrigger,Trigger3M)),NA())</f>
        <v>1.9268226005349245E-2</v>
      </c>
      <c r="L3381" s="44">
        <f>IFERROR(_xll.qlIndexFixing(Index6M,$H3381,TRUE,_xll.ohTrigger(RecalcTrigger,Trigger6M)),NA())</f>
        <v>1.9462526106003981E-2</v>
      </c>
      <c r="M3381" s="178">
        <f>IFERROR(_xll.qlIndexFixing(Index1Y,$H3381,TRUE,_xll.ohTrigger(RecalcTrigger,Trigger1Y)),NA())</f>
        <v>1.9684465299369958E-2</v>
      </c>
      <c r="N3381" s="177">
        <f>IFERROR(_xll.qlIndexFixing(ONIndex1M,I3381,TRUE,_xll.ohTrigger(RecalcTrigger,Trigger1M)),NA())</f>
        <v>1.9111260918494022E-2</v>
      </c>
      <c r="O3381" s="44">
        <f>IFERROR(_xll.qlIndexFixing(ONIndex3M,I3381,TRUE,_xll.ohTrigger(RecalcTrigger,Trigger3M)),NA())</f>
        <v>1.9207918444202887E-2</v>
      </c>
      <c r="P3381" s="44">
        <f>IFERROR(_xll.qlIndexFixing(ONIndex6M,I3381,TRUE,_xll.ohTrigger(RecalcTrigger,Trigger6M)),NA())</f>
        <v>1.9340987905044349E-2</v>
      </c>
      <c r="Q3381" s="178">
        <f>IFERROR(_xll.qlIndexFixing(ONIndex1Y,I3381,TRUE,_xll.ohTrigger(RecalcTrigger,Trigger1Y)),NA())</f>
        <v>1.9440039917184571E-2</v>
      </c>
    </row>
    <row r="3382" spans="2:17" x14ac:dyDescent="0.2">
      <c r="B3382" s="39" t="s">
        <v>42</v>
      </c>
      <c r="D3382" s="42">
        <f>_xll.qlCalendarAdvance(Calendar,$D3381,B3382,"f",FALSE)</f>
        <v>63122</v>
      </c>
      <c r="E3382" s="172">
        <f>_xll.qlInterestRateIndexValueDate(IndexON,D3382)</f>
        <v>63122</v>
      </c>
      <c r="F3382" s="188">
        <f>IFERROR(_xll.qlIndexFixing(IndexON,D3382,TRUE,_xll.ohTrigger(RecalcTrigger,TriggerON)),NA())</f>
        <v>1.8604191614834953E-2</v>
      </c>
      <c r="H3382" s="42">
        <f>_xll.qlCalendarAdvance(Calendar,$H3381,B3382,"f",FALSE)</f>
        <v>63122</v>
      </c>
      <c r="I3382" s="172">
        <f>_xll.qlInterestRateIndexValueDate(Index1M,$H3382)</f>
        <v>63122</v>
      </c>
      <c r="J3382" s="177">
        <f>IFERROR(_xll.qlIndexFixing(Index1M,$H3382,TRUE,_xll.ohTrigger(RecalcTrigger,Trigger1M)),NA())</f>
        <v>1.9134284628244205E-2</v>
      </c>
      <c r="K3382" s="44">
        <f>IFERROR(_xll.qlIndexFixing(Index3M,H3382,TRUE,_xll.ohTrigger(RecalcTrigger,Trigger3M)),NA())</f>
        <v>1.9270378553023961E-2</v>
      </c>
      <c r="L3382" s="44">
        <f>IFERROR(_xll.qlIndexFixing(Index6M,$H3382,TRUE,_xll.ohTrigger(RecalcTrigger,Trigger6M)),NA())</f>
        <v>1.9464657390465007E-2</v>
      </c>
      <c r="M3382" s="178">
        <f>IFERROR(_xll.qlIndexFixing(Index1Y,$H3382,TRUE,_xll.ohTrigger(RecalcTrigger,Trigger1Y)),NA())</f>
        <v>1.9686430697469337E-2</v>
      </c>
      <c r="N3382" s="177">
        <f>IFERROR(_xll.qlIndexFixing(ONIndex1M,I3382,TRUE,_xll.ohTrigger(RecalcTrigger,Trigger1M)),NA())</f>
        <v>1.9113826618111229E-2</v>
      </c>
      <c r="O3382" s="44">
        <f>IFERROR(_xll.qlIndexFixing(ONIndex3M,I3382,TRUE,_xll.ohTrigger(RecalcTrigger,Trigger3M)),NA())</f>
        <v>1.9210155472055845E-2</v>
      </c>
      <c r="P3382" s="44">
        <f>IFERROR(_xll.qlIndexFixing(ONIndex6M,I3382,TRUE,_xll.ohTrigger(RecalcTrigger,Trigger6M)),NA())</f>
        <v>1.934329305813165E-2</v>
      </c>
      <c r="Q3382" s="178">
        <f>IFERROR(_xll.qlIndexFixing(ONIndex1Y,I3382,TRUE,_xll.ohTrigger(RecalcTrigger,Trigger1Y)),NA())</f>
        <v>1.9442360766099842E-2</v>
      </c>
    </row>
    <row r="3383" spans="2:17" x14ac:dyDescent="0.2">
      <c r="B3383" s="39" t="s">
        <v>42</v>
      </c>
      <c r="D3383" s="42">
        <f>_xll.qlCalendarAdvance(Calendar,$D3382,B3383,"f",FALSE)</f>
        <v>63129</v>
      </c>
      <c r="E3383" s="172">
        <f>_xll.qlInterestRateIndexValueDate(IndexON,D3383)</f>
        <v>63129</v>
      </c>
      <c r="F3383" s="188">
        <f>IFERROR(_xll.qlIndexFixing(IndexON,D3383,TRUE,_xll.ohTrigger(RecalcTrigger,TriggerON)),NA())</f>
        <v>1.8606495068949069E-2</v>
      </c>
      <c r="H3383" s="42">
        <f>_xll.qlCalendarAdvance(Calendar,$H3382,B3383,"f",FALSE)</f>
        <v>63129</v>
      </c>
      <c r="I3383" s="172">
        <f>_xll.qlInterestRateIndexValueDate(Index1M,$H3383)</f>
        <v>63129</v>
      </c>
      <c r="J3383" s="177">
        <f>IFERROR(_xll.qlIndexFixing(Index1M,$H3383,TRUE,_xll.ohTrigger(RecalcTrigger,Trigger1M)),NA())</f>
        <v>1.9136121978107212E-2</v>
      </c>
      <c r="K3383" s="44">
        <f>IFERROR(_xll.qlIndexFixing(Index3M,H3383,TRUE,_xll.ohTrigger(RecalcTrigger,Trigger3M)),NA())</f>
        <v>1.9272516451549069E-2</v>
      </c>
      <c r="L3383" s="44">
        <f>IFERROR(_xll.qlIndexFixing(Index6M,$H3383,TRUE,_xll.ohTrigger(RecalcTrigger,Trigger6M)),NA())</f>
        <v>1.9466773507860923E-2</v>
      </c>
      <c r="M3383" s="178">
        <f>IFERROR(_xll.qlIndexFixing(Index1Y,$H3383,TRUE,_xll.ohTrigger(RecalcTrigger,Trigger1Y)),NA())</f>
        <v>1.96883806757846E-2</v>
      </c>
      <c r="N3383" s="177">
        <f>IFERROR(_xll.qlIndexFixing(ONIndex1M,I3383,TRUE,_xll.ohTrigger(RecalcTrigger,Trigger1M)),NA())</f>
        <v>1.911637559544932E-2</v>
      </c>
      <c r="O3383" s="44">
        <f>IFERROR(_xll.qlIndexFixing(ONIndex3M,I3383,TRUE,_xll.ohTrigger(RecalcTrigger,Trigger3M)),NA())</f>
        <v>1.9212377919682888E-2</v>
      </c>
      <c r="P3383" s="44">
        <f>IFERROR(_xll.qlIndexFixing(ONIndex6M,I3383,TRUE,_xll.ohTrigger(RecalcTrigger,Trigger6M)),NA())</f>
        <v>1.9345583187102555E-2</v>
      </c>
      <c r="Q3383" s="178">
        <f>IFERROR(_xll.qlIndexFixing(ONIndex1Y,I3383,TRUE,_xll.ohTrigger(RecalcTrigger,Trigger1Y)),NA())</f>
        <v>1.9444666488618312E-2</v>
      </c>
    </row>
    <row r="3384" spans="2:17" x14ac:dyDescent="0.2">
      <c r="B3384" s="39" t="s">
        <v>42</v>
      </c>
      <c r="D3384" s="42">
        <f>_xll.qlCalendarAdvance(Calendar,$D3383,B3384,"f",FALSE)</f>
        <v>63136</v>
      </c>
      <c r="E3384" s="172">
        <f>_xll.qlInterestRateIndexValueDate(IndexON,D3384)</f>
        <v>63136</v>
      </c>
      <c r="F3384" s="188">
        <f>IFERROR(_xll.qlIndexFixing(IndexON,D3384,TRUE,_xll.ohTrigger(RecalcTrigger,TriggerON)),NA())</f>
        <v>1.8608783411335761E-2</v>
      </c>
      <c r="H3384" s="42">
        <f>_xll.qlCalendarAdvance(Calendar,$H3383,B3384,"f",FALSE)</f>
        <v>63136</v>
      </c>
      <c r="I3384" s="172">
        <f>_xll.qlInterestRateIndexValueDate(Index1M,$H3384)</f>
        <v>63136</v>
      </c>
      <c r="J3384" s="177">
        <f>IFERROR(_xll.qlIndexFixing(Index1M,$H3384,TRUE,_xll.ohTrigger(RecalcTrigger,Trigger1M)),NA())</f>
        <v>1.9138623391082375E-2</v>
      </c>
      <c r="K3384" s="44">
        <f>IFERROR(_xll.qlIndexFixing(Index3M,H3384,TRUE,_xll.ohTrigger(RecalcTrigger,Trigger3M)),NA())</f>
        <v>1.9274639700900782E-2</v>
      </c>
      <c r="L3384" s="44">
        <f>IFERROR(_xll.qlIndexFixing(Index6M,$H3384,TRUE,_xll.ohTrigger(RecalcTrigger,Trigger6M)),NA())</f>
        <v>1.9468212035691268E-2</v>
      </c>
      <c r="M3384" s="178">
        <f>IFERROR(_xll.qlIndexFixing(Index1Y,$H3384,TRUE,_xll.ohTrigger(RecalcTrigger,Trigger1Y)),NA())</f>
        <v>1.9690315234227596E-2</v>
      </c>
      <c r="N3384" s="177">
        <f>IFERROR(_xll.qlIndexFixing(ONIndex1M,I3384,TRUE,_xll.ohTrigger(RecalcTrigger,Trigger1M)),NA())</f>
        <v>1.9118907850103062E-2</v>
      </c>
      <c r="O3384" s="44">
        <f>IFERROR(_xll.qlIndexFixing(ONIndex3M,I3384,TRUE,_xll.ohTrigger(RecalcTrigger,Trigger3M)),NA())</f>
        <v>1.9214585787084015E-2</v>
      </c>
      <c r="P3384" s="44">
        <f>IFERROR(_xll.qlIndexFixing(ONIndex6M,I3384,TRUE,_xll.ohTrigger(RecalcTrigger,Trigger6M)),NA())</f>
        <v>1.9347858291713926E-2</v>
      </c>
      <c r="Q3384" s="178">
        <f>IFERROR(_xll.qlIndexFixing(ONIndex1Y,I3384,TRUE,_xll.ohTrigger(RecalcTrigger,Trigger1Y)),NA())</f>
        <v>1.9446957084415795E-2</v>
      </c>
    </row>
    <row r="3385" spans="2:17" x14ac:dyDescent="0.2">
      <c r="B3385" s="39" t="s">
        <v>42</v>
      </c>
      <c r="D3385" s="42">
        <f>_xll.qlCalendarAdvance(Calendar,$D3384,B3385,"f",FALSE)</f>
        <v>63143</v>
      </c>
      <c r="E3385" s="172">
        <f>_xll.qlInterestRateIndexValueDate(IndexON,D3385)</f>
        <v>63143</v>
      </c>
      <c r="F3385" s="188">
        <f>IFERROR(_xll.qlIndexFixing(IndexON,D3385,TRUE,_xll.ohTrigger(RecalcTrigger,TriggerON)),NA())</f>
        <v>1.8611056642076074E-2</v>
      </c>
      <c r="H3385" s="42">
        <f>_xll.qlCalendarAdvance(Calendar,$H3384,B3385,"f",FALSE)</f>
        <v>63143</v>
      </c>
      <c r="I3385" s="172">
        <f>_xll.qlInterestRateIndexValueDate(Index1M,$H3385)</f>
        <v>63143</v>
      </c>
      <c r="J3385" s="177">
        <f>IFERROR(_xll.qlIndexFixing(Index1M,$H3385,TRUE,_xll.ohTrigger(RecalcTrigger,Trigger1M)),NA())</f>
        <v>1.9141108056702699E-2</v>
      </c>
      <c r="K3385" s="44">
        <f>IFERROR(_xll.qlIndexFixing(Index3M,H3385,TRUE,_xll.ohTrigger(RecalcTrigger,Trigger3M)),NA())</f>
        <v>1.9276748301054431E-2</v>
      </c>
      <c r="L3385" s="44">
        <f>IFERROR(_xll.qlIndexFixing(Index6M,$H3385,TRUE,_xll.ohTrigger(RecalcTrigger,Trigger6M)),NA())</f>
        <v>1.9470298791412086E-2</v>
      </c>
      <c r="M3385" s="178">
        <f>IFERROR(_xll.qlIndexFixing(Index1Y,$H3385,TRUE,_xll.ohTrigger(RecalcTrigger,Trigger1Y)),NA())</f>
        <v>1.9692234372709949E-2</v>
      </c>
      <c r="N3385" s="177">
        <f>IFERROR(_xll.qlIndexFixing(ONIndex1M,I3385,TRUE,_xll.ohTrigger(RecalcTrigger,Trigger1M)),NA())</f>
        <v>1.9121423382396641E-2</v>
      </c>
      <c r="O3385" s="44">
        <f>IFERROR(_xll.qlIndexFixing(ONIndex3M,I3385,TRUE,_xll.ohTrigger(RecalcTrigger,Trigger3M)),NA())</f>
        <v>1.9216779074097134E-2</v>
      </c>
      <c r="P3385" s="44">
        <f>IFERROR(_xll.qlIndexFixing(ONIndex6M,I3385,TRUE,_xll.ohTrigger(RecalcTrigger,Trigger6M)),NA())</f>
        <v>1.9350118371965763E-2</v>
      </c>
      <c r="Q3385" s="178">
        <f>IFERROR(_xll.qlIndexFixing(ONIndex1Y,I3385,TRUE,_xll.ohTrigger(RecalcTrigger,Trigger1Y)),NA())</f>
        <v>1.9449232553573337E-2</v>
      </c>
    </row>
    <row r="3386" spans="2:17" x14ac:dyDescent="0.2">
      <c r="B3386" s="39" t="s">
        <v>42</v>
      </c>
      <c r="D3386" s="42">
        <f>_xll.qlCalendarAdvance(Calendar,$D3385,B3386,"f",FALSE)</f>
        <v>63150</v>
      </c>
      <c r="E3386" s="172">
        <f>_xll.qlInterestRateIndexValueDate(IndexON,D3386)</f>
        <v>63150</v>
      </c>
      <c r="F3386" s="188">
        <f>IFERROR(_xll.qlIndexFixing(IndexON,D3386,TRUE,_xll.ohTrigger(RecalcTrigger,TriggerON)),NA())</f>
        <v>1.8613314761088962E-2</v>
      </c>
      <c r="H3386" s="42">
        <f>_xll.qlCalendarAdvance(Calendar,$H3385,B3386,"f",FALSE)</f>
        <v>63150</v>
      </c>
      <c r="I3386" s="172">
        <f>_xll.qlInterestRateIndexValueDate(Index1M,$H3386)</f>
        <v>63150</v>
      </c>
      <c r="J3386" s="177">
        <f>IFERROR(_xll.qlIndexFixing(Index1M,$H3386,TRUE,_xll.ohTrigger(RecalcTrigger,Trigger1M)),NA())</f>
        <v>1.9143575974960081E-2</v>
      </c>
      <c r="K3386" s="44">
        <f>IFERROR(_xll.qlIndexFixing(Index3M,H3386,TRUE,_xll.ohTrigger(RecalcTrigger,Trigger3M)),NA())</f>
        <v>1.9278842251990638E-2</v>
      </c>
      <c r="L3386" s="44">
        <f>IFERROR(_xll.qlIndexFixing(Index6M,$H3386,TRUE,_xll.ohTrigger(RecalcTrigger,Trigger6M)),NA())</f>
        <v>1.9472370380723865E-2</v>
      </c>
      <c r="M3386" s="178">
        <f>IFERROR(_xll.qlIndexFixing(Index1Y,$H3386,TRUE,_xll.ohTrigger(RecalcTrigger,Trigger1Y)),NA())</f>
        <v>1.9694138091145064E-2</v>
      </c>
      <c r="N3386" s="177">
        <f>IFERROR(_xll.qlIndexFixing(ONIndex1M,I3386,TRUE,_xll.ohTrigger(RecalcTrigger,Trigger1M)),NA())</f>
        <v>1.9123922192330056E-2</v>
      </c>
      <c r="O3386" s="44">
        <f>IFERROR(_xll.qlIndexFixing(ONIndex3M,I3386,TRUE,_xll.ohTrigger(RecalcTrigger,Trigger3M)),NA())</f>
        <v>1.9218957781046431E-2</v>
      </c>
      <c r="P3386" s="44">
        <f>IFERROR(_xll.qlIndexFixing(ONIndex6M,I3386,TRUE,_xll.ohTrigger(RecalcTrigger,Trigger6M)),NA())</f>
        <v>1.9352363428344344E-2</v>
      </c>
      <c r="Q3386" s="178">
        <f>IFERROR(_xll.qlIndexFixing(ONIndex1Y,I3386,TRUE,_xll.ohTrigger(RecalcTrigger,Trigger1Y)),NA())</f>
        <v>1.9451492896253031E-2</v>
      </c>
    </row>
    <row r="3387" spans="2:17" x14ac:dyDescent="0.2">
      <c r="B3387" s="39" t="s">
        <v>42</v>
      </c>
      <c r="D3387" s="42">
        <f>_xll.qlCalendarAdvance(Calendar,$D3386,B3387,"f",FALSE)</f>
        <v>63157</v>
      </c>
      <c r="E3387" s="172">
        <f>_xll.qlInterestRateIndexValueDate(IndexON,D3387)</f>
        <v>63157</v>
      </c>
      <c r="F3387" s="188">
        <f>IFERROR(_xll.qlIndexFixing(IndexON,D3387,TRUE,_xll.ohTrigger(RecalcTrigger,TriggerON)),NA())</f>
        <v>1.8615557768455471E-2</v>
      </c>
      <c r="H3387" s="42">
        <f>_xll.qlCalendarAdvance(Calendar,$H3386,B3387,"f",FALSE)</f>
        <v>63157</v>
      </c>
      <c r="I3387" s="172">
        <f>_xll.qlInterestRateIndexValueDate(Index1M,$H3387)</f>
        <v>63157</v>
      </c>
      <c r="J3387" s="177">
        <f>IFERROR(_xll.qlIndexFixing(Index1M,$H3387,TRUE,_xll.ohTrigger(RecalcTrigger,Trigger1M)),NA())</f>
        <v>1.9146027145843719E-2</v>
      </c>
      <c r="K3387" s="44">
        <f>IFERROR(_xll.qlIndexFixing(Index3M,H3387,TRUE,_xll.ohTrigger(RecalcTrigger,Trigger3M)),NA())</f>
        <v>1.9280267385335077E-2</v>
      </c>
      <c r="L3387" s="44">
        <f>IFERROR(_xll.qlIndexFixing(Index6M,$H3387,TRUE,_xll.ohTrigger(RecalcTrigger,Trigger6M)),NA())</f>
        <v>1.9475086305848505E-2</v>
      </c>
      <c r="M3387" s="178">
        <f>IFERROR(_xll.qlIndexFixing(Index1Y,$H3387,TRUE,_xll.ohTrigger(RecalcTrigger,Trigger1Y)),NA())</f>
        <v>1.9696026389447008E-2</v>
      </c>
      <c r="N3387" s="177">
        <f>IFERROR(_xll.qlIndexFixing(ONIndex1M,I3387,TRUE,_xll.ohTrigger(RecalcTrigger,Trigger1M)),NA())</f>
        <v>1.9126404279822262E-2</v>
      </c>
      <c r="O3387" s="44">
        <f>IFERROR(_xll.qlIndexFixing(ONIndex3M,I3387,TRUE,_xll.ohTrigger(RecalcTrigger,Trigger3M)),NA())</f>
        <v>1.9221121907769811E-2</v>
      </c>
      <c r="P3387" s="44">
        <f>IFERROR(_xll.qlIndexFixing(ONIndex6M,I3387,TRUE,_xll.ohTrigger(RecalcTrigger,Trigger6M)),NA())</f>
        <v>1.9354593460039204E-2</v>
      </c>
      <c r="Q3387" s="178">
        <f>IFERROR(_xll.qlIndexFixing(ONIndex1Y,I3387,TRUE,_xll.ohTrigger(RecalcTrigger,Trigger1Y)),NA())</f>
        <v>1.9453738112373831E-2</v>
      </c>
    </row>
    <row r="3388" spans="2:17" x14ac:dyDescent="0.2">
      <c r="B3388" s="39" t="s">
        <v>42</v>
      </c>
      <c r="D3388" s="42">
        <f>_xll.qlCalendarAdvance(Calendar,$D3387,B3388,"f",FALSE)</f>
        <v>63164</v>
      </c>
      <c r="E3388" s="172">
        <f>_xll.qlInterestRateIndexValueDate(IndexON,D3388)</f>
        <v>63164</v>
      </c>
      <c r="F3388" s="188">
        <f>IFERROR(_xll.qlIndexFixing(IndexON,D3388,TRUE,_xll.ohTrigger(RecalcTrigger,TriggerON)),NA())</f>
        <v>1.8617785664175601E-2</v>
      </c>
      <c r="H3388" s="42">
        <f>_xll.qlCalendarAdvance(Calendar,$H3387,B3388,"f",FALSE)</f>
        <v>63164</v>
      </c>
      <c r="I3388" s="172">
        <f>_xll.qlInterestRateIndexValueDate(Index1M,$H3388)</f>
        <v>63164</v>
      </c>
      <c r="J3388" s="177">
        <f>IFERROR(_xll.qlIndexFixing(Index1M,$H3388,TRUE,_xll.ohTrigger(RecalcTrigger,Trigger1M)),NA())</f>
        <v>1.9149135980552148E-2</v>
      </c>
      <c r="K3388" s="44">
        <f>IFERROR(_xll.qlIndexFixing(Index3M,H3388,TRUE,_xll.ohTrigger(RecalcTrigger,Trigger3M)),NA())</f>
        <v>1.9281679677933313E-2</v>
      </c>
      <c r="L3388" s="44">
        <f>IFERROR(_xll.qlIndexFixing(Index6M,$H3388,TRUE,_xll.ohTrigger(RecalcTrigger,Trigger6M)),NA())</f>
        <v>1.9477126587212595E-2</v>
      </c>
      <c r="M3388" s="178">
        <f>IFERROR(_xll.qlIndexFixing(Index1Y,$H3388,TRUE,_xll.ohTrigger(RecalcTrigger,Trigger1Y)),NA())</f>
        <v>1.9697899267529184E-2</v>
      </c>
      <c r="N3388" s="177">
        <f>IFERROR(_xll.qlIndexFixing(ONIndex1M,I3388,TRUE,_xll.ohTrigger(RecalcTrigger,Trigger1M)),NA())</f>
        <v>1.9128869644873259E-2</v>
      </c>
      <c r="O3388" s="44">
        <f>IFERROR(_xll.qlIndexFixing(ONIndex3M,I3388,TRUE,_xll.ohTrigger(RecalcTrigger,Trigger3M)),NA())</f>
        <v>1.9223271454024138E-2</v>
      </c>
      <c r="P3388" s="44">
        <f>IFERROR(_xll.qlIndexFixing(ONIndex6M,I3388,TRUE,_xll.ohTrigger(RecalcTrigger,Trigger6M)),NA())</f>
        <v>1.9356808467698716E-2</v>
      </c>
      <c r="Q3388" s="178">
        <f>IFERROR(_xll.qlIndexFixing(ONIndex1Y,I3388,TRUE,_xll.ohTrigger(RecalcTrigger,Trigger1Y)),NA())</f>
        <v>1.9455968201935736E-2</v>
      </c>
    </row>
    <row r="3389" spans="2:17" x14ac:dyDescent="0.2">
      <c r="B3389" s="39" t="s">
        <v>42</v>
      </c>
      <c r="D3389" s="42">
        <f>_xll.qlCalendarAdvance(Calendar,$D3388,B3389,"f",FALSE)</f>
        <v>63171</v>
      </c>
      <c r="E3389" s="172">
        <f>_xll.qlInterestRateIndexValueDate(IndexON,D3389)</f>
        <v>63171</v>
      </c>
      <c r="F3389" s="188">
        <f>IFERROR(_xll.qlIndexFixing(IndexON,D3389,TRUE,_xll.ohTrigger(RecalcTrigger,TriggerON)),NA())</f>
        <v>1.861999844808726E-2</v>
      </c>
      <c r="H3389" s="42">
        <f>_xll.qlCalendarAdvance(Calendar,$H3388,B3389,"f",FALSE)</f>
        <v>63171</v>
      </c>
      <c r="I3389" s="172">
        <f>_xll.qlInterestRateIndexValueDate(Index1M,$H3389)</f>
        <v>63171</v>
      </c>
      <c r="J3389" s="177">
        <f>IFERROR(_xll.qlIndexFixing(Index1M,$H3389,TRUE,_xll.ohTrigger(RecalcTrigger,Trigger1M)),NA())</f>
        <v>1.9151552587091329E-2</v>
      </c>
      <c r="K3389" s="44">
        <f>IFERROR(_xll.qlIndexFixing(Index3M,H3389,TRUE,_xll.ohTrigger(RecalcTrigger,Trigger3M)),NA())</f>
        <v>1.9283731557532616E-2</v>
      </c>
      <c r="L3389" s="44">
        <f>IFERROR(_xll.qlIndexFixing(Index6M,$H3389,TRUE,_xll.ohTrigger(RecalcTrigger,Trigger6M)),NA())</f>
        <v>1.9479151701230581E-2</v>
      </c>
      <c r="M3389" s="178">
        <f>IFERROR(_xll.qlIndexFixing(Index1Y,$H3389,TRUE,_xll.ohTrigger(RecalcTrigger,Trigger1Y)),NA())</f>
        <v>1.9699756725307438E-2</v>
      </c>
      <c r="N3389" s="177">
        <f>IFERROR(_xll.qlIndexFixing(ONIndex1M,I3389,TRUE,_xll.ohTrigger(RecalcTrigger,Trigger1M)),NA())</f>
        <v>1.9131318287483046E-2</v>
      </c>
      <c r="O3389" s="44">
        <f>IFERROR(_xll.qlIndexFixing(ONIndex3M,I3389,TRUE,_xll.ohTrigger(RecalcTrigger,Trigger3M)),NA())</f>
        <v>1.9225406420214641E-2</v>
      </c>
      <c r="P3389" s="44">
        <f>IFERROR(_xll.qlIndexFixing(ONIndex6M,I3389,TRUE,_xll.ohTrigger(RecalcTrigger,Trigger6M)),NA())</f>
        <v>1.9359008450917647E-2</v>
      </c>
      <c r="Q3389" s="178">
        <f>IFERROR(_xll.qlIndexFixing(ONIndex1Y,I3389,TRUE,_xll.ohTrigger(RecalcTrigger,Trigger1Y)),NA())</f>
        <v>1.9458183164857701E-2</v>
      </c>
    </row>
    <row r="3390" spans="2:17" x14ac:dyDescent="0.2">
      <c r="B3390" s="39" t="s">
        <v>42</v>
      </c>
      <c r="D3390" s="42">
        <f>_xll.qlCalendarAdvance(Calendar,$D3389,B3390,"f",FALSE)</f>
        <v>63178</v>
      </c>
      <c r="E3390" s="172">
        <f>_xll.qlInterestRateIndexValueDate(IndexON,D3390)</f>
        <v>63178</v>
      </c>
      <c r="F3390" s="188">
        <f>IFERROR(_xll.qlIndexFixing(IndexON,D3390,TRUE,_xll.ohTrigger(RecalcTrigger,TriggerON)),NA())</f>
        <v>1.8622196120433587E-2</v>
      </c>
      <c r="H3390" s="42">
        <f>_xll.qlCalendarAdvance(Calendar,$H3389,B3390,"f",FALSE)</f>
        <v>63178</v>
      </c>
      <c r="I3390" s="172">
        <f>_xll.qlInterestRateIndexValueDate(Index1M,$H3390)</f>
        <v>63178</v>
      </c>
      <c r="J3390" s="177">
        <f>IFERROR(_xll.qlIndexFixing(Index1M,$H3390,TRUE,_xll.ohTrigger(RecalcTrigger,Trigger1M)),NA())</f>
        <v>1.9153952445372137E-2</v>
      </c>
      <c r="K3390" s="44">
        <f>IFERROR(_xll.qlIndexFixing(Index3M,H3390,TRUE,_xll.ohTrigger(RecalcTrigger,Trigger3M)),NA())</f>
        <v>1.9285768789346725E-2</v>
      </c>
      <c r="L3390" s="44">
        <f>IFERROR(_xll.qlIndexFixing(Index6M,$H3390,TRUE,_xll.ohTrigger(RecalcTrigger,Trigger6M)),NA())</f>
        <v>1.9481161647858378E-2</v>
      </c>
      <c r="M3390" s="178">
        <f>IFERROR(_xll.qlIndexFixing(Index1Y,$H3390,TRUE,_xll.ohTrigger(RecalcTrigger,Trigger1Y)),NA())</f>
        <v>1.970159876269717E-2</v>
      </c>
      <c r="N3390" s="177">
        <f>IFERROR(_xll.qlIndexFixing(ONIndex1M,I3390,TRUE,_xll.ohTrigger(RecalcTrigger,Trigger1M)),NA())</f>
        <v>1.9133750207813716E-2</v>
      </c>
      <c r="O3390" s="44">
        <f>IFERROR(_xll.qlIndexFixing(ONIndex3M,I3390,TRUE,_xll.ohTrigger(RecalcTrigger,Trigger3M)),NA())</f>
        <v>1.9227526806260276E-2</v>
      </c>
      <c r="P3390" s="44">
        <f>IFERROR(_xll.qlIndexFixing(ONIndex6M,I3390,TRUE,_xll.ohTrigger(RecalcTrigger,Trigger6M)),NA())</f>
        <v>1.9361193410020183E-2</v>
      </c>
      <c r="Q3390" s="178">
        <f>IFERROR(_xll.qlIndexFixing(ONIndex1Y,I3390,TRUE,_xll.ohTrigger(RecalcTrigger,Trigger1Y)),NA())</f>
        <v>1.9460383001301818E-2</v>
      </c>
    </row>
    <row r="3391" spans="2:17" x14ac:dyDescent="0.2">
      <c r="B3391" s="39" t="s">
        <v>42</v>
      </c>
      <c r="D3391" s="42">
        <f>_xll.qlCalendarAdvance(Calendar,$D3390,B3391,"f",FALSE)</f>
        <v>63186</v>
      </c>
      <c r="E3391" s="172">
        <f>_xll.qlInterestRateIndexValueDate(IndexON,D3391)</f>
        <v>63186</v>
      </c>
      <c r="F3391" s="188">
        <f>IFERROR(_xll.qlIndexFixing(IndexON,D3391,TRUE,_xll.ohTrigger(RecalcTrigger,TriggerON)),NA())</f>
        <v>1.8624689241890646E-2</v>
      </c>
      <c r="H3391" s="42">
        <f>_xll.qlCalendarAdvance(Calendar,$H3390,B3391,"f",FALSE)</f>
        <v>63186</v>
      </c>
      <c r="I3391" s="172">
        <f>_xll.qlInterestRateIndexValueDate(Index1M,$H3391)</f>
        <v>63186</v>
      </c>
      <c r="J3391" s="177">
        <f>IFERROR(_xll.qlIndexFixing(Index1M,$H3391,TRUE,_xll.ohTrigger(RecalcTrigger,Trigger1M)),NA())</f>
        <v>1.9158016490048009E-2</v>
      </c>
      <c r="K3391" s="44">
        <f>IFERROR(_xll.qlIndexFixing(Index3M,H3391,TRUE,_xll.ohTrigger(RecalcTrigger,Trigger3M)),NA())</f>
        <v>1.9288079118182793E-2</v>
      </c>
      <c r="L3391" s="44">
        <f>IFERROR(_xll.qlIndexFixing(Index6M,$H3391,TRUE,_xll.ohTrigger(RecalcTrigger,Trigger6M)),NA())</f>
        <v>1.9483440157345575E-2</v>
      </c>
      <c r="M3391" s="178">
        <f>IFERROR(_xll.qlIndexFixing(Index1Y,$H3391,TRUE,_xll.ohTrigger(RecalcTrigger,Trigger1Y)),NA())</f>
        <v>1.9703685066069232E-2</v>
      </c>
      <c r="N3391" s="177">
        <f>IFERROR(_xll.qlIndexFixing(ONIndex1M,I3391,TRUE,_xll.ohTrigger(RecalcTrigger,Trigger1M)),NA())</f>
        <v>1.9136509068679031E-2</v>
      </c>
      <c r="O3391" s="44">
        <f>IFERROR(_xll.qlIndexFixing(ONIndex3M,I3391,TRUE,_xll.ohTrigger(RecalcTrigger,Trigger3M)),NA())</f>
        <v>1.9229932251121351E-2</v>
      </c>
      <c r="P3391" s="44">
        <f>IFERROR(_xll.qlIndexFixing(ONIndex6M,I3391,TRUE,_xll.ohTrigger(RecalcTrigger,Trigger6M)),NA())</f>
        <v>1.9363672109048435E-2</v>
      </c>
      <c r="Q3391" s="178">
        <f>IFERROR(_xll.qlIndexFixing(ONIndex1Y,I3391,TRUE,_xll.ohTrigger(RecalcTrigger,Trigger1Y)),NA())</f>
        <v>1.9462878577731768E-2</v>
      </c>
    </row>
    <row r="3392" spans="2:17" x14ac:dyDescent="0.2">
      <c r="B3392" s="39" t="s">
        <v>42</v>
      </c>
      <c r="D3392" s="42">
        <f>_xll.qlCalendarAdvance(Calendar,$D3391,B3392,"f",FALSE)</f>
        <v>63193</v>
      </c>
      <c r="E3392" s="172">
        <f>_xll.qlInterestRateIndexValueDate(IndexON,D3392)</f>
        <v>63193</v>
      </c>
      <c r="F3392" s="188">
        <f>IFERROR(_xll.qlIndexFixing(IndexON,D3392,TRUE,_xll.ohTrigger(RecalcTrigger,TriggerON)),NA())</f>
        <v>1.8626854531952342E-2</v>
      </c>
      <c r="H3392" s="42">
        <f>_xll.qlCalendarAdvance(Calendar,$H3391,B3392,"f",FALSE)</f>
        <v>63193</v>
      </c>
      <c r="I3392" s="172">
        <f>_xll.qlInterestRateIndexValueDate(Index1M,$H3392)</f>
        <v>63193</v>
      </c>
      <c r="J3392" s="177">
        <f>IFERROR(_xll.qlIndexFixing(Index1M,$H3392,TRUE,_xll.ohTrigger(RecalcTrigger,Trigger1M)),NA())</f>
        <v>1.9160378314251054E-2</v>
      </c>
      <c r="K3392" s="44">
        <f>IFERROR(_xll.qlIndexFixing(Index3M,H3392,TRUE,_xll.ohTrigger(RecalcTrigger,Trigger3M)),NA())</f>
        <v>1.9290084961807039E-2</v>
      </c>
      <c r="L3392" s="44">
        <f>IFERROR(_xll.qlIndexFixing(Index6M,$H3392,TRUE,_xll.ohTrigger(RecalcTrigger,Trigger6M)),NA())</f>
        <v>1.9484763122722636E-2</v>
      </c>
      <c r="M3392" s="178">
        <f>IFERROR(_xll.qlIndexFixing(Index1Y,$H3392,TRUE,_xll.ohTrigger(RecalcTrigger,Trigger1Y)),NA())</f>
        <v>1.9705494059488071E-2</v>
      </c>
      <c r="N3392" s="177">
        <f>IFERROR(_xll.qlIndexFixing(ONIndex1M,I3392,TRUE,_xll.ohTrigger(RecalcTrigger,Trigger1M)),NA())</f>
        <v>1.9138905155126062E-2</v>
      </c>
      <c r="O3392" s="44">
        <f>IFERROR(_xll.qlIndexFixing(ONIndex3M,I3392,TRUE,_xll.ohTrigger(RecalcTrigger,Trigger3M)),NA())</f>
        <v>1.9232021393582599E-2</v>
      </c>
      <c r="P3392" s="44">
        <f>IFERROR(_xll.qlIndexFixing(ONIndex6M,I3392,TRUE,_xll.ohTrigger(RecalcTrigger,Trigger6M)),NA())</f>
        <v>1.9365824873164295E-2</v>
      </c>
      <c r="Q3392" s="178">
        <f>IFERROR(_xll.qlIndexFixing(ONIndex1Y,I3392,TRUE,_xll.ohTrigger(RecalcTrigger,Trigger1Y)),NA())</f>
        <v>1.9465046000040065E-2</v>
      </c>
    </row>
    <row r="3393" spans="2:17" x14ac:dyDescent="0.2">
      <c r="B3393" s="39" t="s">
        <v>42</v>
      </c>
      <c r="D3393" s="42">
        <f>_xll.qlCalendarAdvance(Calendar,$D3392,B3393,"f",FALSE)</f>
        <v>63200</v>
      </c>
      <c r="E3393" s="172">
        <f>_xll.qlInterestRateIndexValueDate(IndexON,D3393)</f>
        <v>63200</v>
      </c>
      <c r="F3393" s="188">
        <f>IFERROR(_xll.qlIndexFixing(IndexON,D3393,TRUE,_xll.ohTrigger(RecalcTrigger,TriggerON)),NA())</f>
        <v>1.8629004710367658E-2</v>
      </c>
      <c r="H3393" s="42">
        <f>_xll.qlCalendarAdvance(Calendar,$H3392,B3393,"f",FALSE)</f>
        <v>63200</v>
      </c>
      <c r="I3393" s="172">
        <f>_xll.qlInterestRateIndexValueDate(Index1M,$H3393)</f>
        <v>63200</v>
      </c>
      <c r="J3393" s="177">
        <f>IFERROR(_xll.qlIndexFixing(Index1M,$H3393,TRUE,_xll.ohTrigger(RecalcTrigger,Trigger1M)),NA())</f>
        <v>1.9162723388425229E-2</v>
      </c>
      <c r="K3393" s="44">
        <f>IFERROR(_xll.qlIndexFixing(Index3M,H3393,TRUE,_xll.ohTrigger(RecalcTrigger,Trigger3M)),NA())</f>
        <v>1.9292076157575853E-2</v>
      </c>
      <c r="L3393" s="44">
        <f>IFERROR(_xll.qlIndexFixing(Index6M,$H3393,TRUE,_xll.ohTrigger(RecalcTrigger,Trigger6M)),NA())</f>
        <v>1.9486726379207772E-2</v>
      </c>
      <c r="M3393" s="178">
        <f>IFERROR(_xll.qlIndexFixing(Index1Y,$H3393,TRUE,_xll.ohTrigger(RecalcTrigger,Trigger1Y)),NA())</f>
        <v>1.9707287632258597E-2</v>
      </c>
      <c r="N3393" s="177">
        <f>IFERROR(_xll.qlIndexFixing(ONIndex1M,I3393,TRUE,_xll.ohTrigger(RecalcTrigger,Trigger1M)),NA())</f>
        <v>1.9141284519212931E-2</v>
      </c>
      <c r="O3393" s="44">
        <f>IFERROR(_xll.qlIndexFixing(ONIndex3M,I3393,TRUE,_xll.ohTrigger(RecalcTrigger,Trigger3M)),NA())</f>
        <v>1.9234095955817931E-2</v>
      </c>
      <c r="P3393" s="44">
        <f>IFERROR(_xll.qlIndexFixing(ONIndex6M,I3393,TRUE,_xll.ohTrigger(RecalcTrigger,Trigger6M)),NA())</f>
        <v>1.9367962613163758E-2</v>
      </c>
      <c r="Q3393" s="178">
        <f>IFERROR(_xll.qlIndexFixing(ONIndex1Y,I3393,TRUE,_xll.ohTrigger(RecalcTrigger,Trigger1Y)),NA())</f>
        <v>1.946719829595156E-2</v>
      </c>
    </row>
    <row r="3394" spans="2:17" x14ac:dyDescent="0.2">
      <c r="B3394" s="39" t="s">
        <v>42</v>
      </c>
      <c r="D3394" s="42">
        <f>_xll.qlCalendarAdvance(Calendar,$D3393,B3394,"f",FALSE)</f>
        <v>63207</v>
      </c>
      <c r="E3394" s="172">
        <f>_xll.qlInterestRateIndexValueDate(IndexON,D3394)</f>
        <v>63207</v>
      </c>
      <c r="F3394" s="188">
        <f>IFERROR(_xll.qlIndexFixing(IndexON,D3394,TRUE,_xll.ohTrigger(RecalcTrigger,TriggerON)),NA())</f>
        <v>1.8631139777136596E-2</v>
      </c>
      <c r="H3394" s="42">
        <f>_xll.qlCalendarAdvance(Calendar,$H3393,B3394,"f",FALSE)</f>
        <v>63207</v>
      </c>
      <c r="I3394" s="172">
        <f>_xll.qlInterestRateIndexValueDate(Index1M,$H3394)</f>
        <v>63207</v>
      </c>
      <c r="J3394" s="177">
        <f>IFERROR(_xll.qlIndexFixing(Index1M,$H3394,TRUE,_xll.ohTrigger(RecalcTrigger,Trigger1M)),NA())</f>
        <v>1.9165051712560707E-2</v>
      </c>
      <c r="K3394" s="44">
        <f>IFERROR(_xll.qlIndexFixing(Index3M,H3394,TRUE,_xll.ohTrigger(RecalcTrigger,Trigger3M)),NA())</f>
        <v>1.9294052705468519E-2</v>
      </c>
      <c r="L3394" s="44">
        <f>IFERROR(_xll.qlIndexFixing(Index6M,$H3394,TRUE,_xll.ohTrigger(RecalcTrigger,Trigger6M)),NA())</f>
        <v>1.9488674468914908E-2</v>
      </c>
      <c r="M3394" s="178">
        <f>IFERROR(_xll.qlIndexFixing(Index1Y,$H3394,TRUE,_xll.ohTrigger(RecalcTrigger,Trigger1Y)),NA())</f>
        <v>1.9709065784298208E-2</v>
      </c>
      <c r="N3394" s="177">
        <f>IFERROR(_xll.qlIndexFixing(ONIndex1M,I3394,TRUE,_xll.ohTrigger(RecalcTrigger,Trigger1M)),NA())</f>
        <v>1.9143647160696498E-2</v>
      </c>
      <c r="O3394" s="44">
        <f>IFERROR(_xll.qlIndexFixing(ONIndex3M,I3394,TRUE,_xll.ohTrigger(RecalcTrigger,Trigger3M)),NA())</f>
        <v>1.9236155937827348E-2</v>
      </c>
      <c r="P3394" s="44">
        <f>IFERROR(_xll.qlIndexFixing(ONIndex6M,I3394,TRUE,_xll.ohTrigger(RecalcTrigger,Trigger6M)),NA())</f>
        <v>1.9370085328884734E-2</v>
      </c>
      <c r="Q3394" s="178">
        <f>IFERROR(_xll.qlIndexFixing(ONIndex1Y,I3394,TRUE,_xll.ohTrigger(RecalcTrigger,Trigger1Y)),NA())</f>
        <v>1.9469335465061022E-2</v>
      </c>
    </row>
    <row r="3395" spans="2:17" x14ac:dyDescent="0.2">
      <c r="B3395" s="39" t="s">
        <v>42</v>
      </c>
      <c r="D3395" s="42">
        <f>_xll.qlCalendarAdvance(Calendar,$D3394,B3395,"f",FALSE)</f>
        <v>63214</v>
      </c>
      <c r="E3395" s="172">
        <f>_xll.qlInterestRateIndexValueDate(IndexON,D3395)</f>
        <v>63214</v>
      </c>
      <c r="F3395" s="188">
        <f>IFERROR(_xll.qlIndexFixing(IndexON,D3395,TRUE,_xll.ohTrigger(RecalcTrigger,TriggerON)),NA())</f>
        <v>1.8633259732178109E-2</v>
      </c>
      <c r="H3395" s="42">
        <f>_xll.qlCalendarAdvance(Calendar,$H3394,B3395,"f",FALSE)</f>
        <v>63214</v>
      </c>
      <c r="I3395" s="172">
        <f>_xll.qlInterestRateIndexValueDate(Index1M,$H3395)</f>
        <v>63214</v>
      </c>
      <c r="J3395" s="177">
        <f>IFERROR(_xll.qlIndexFixing(Index1M,$H3395,TRUE,_xll.ohTrigger(RecalcTrigger,Trigger1M)),NA())</f>
        <v>1.9167363286645211E-2</v>
      </c>
      <c r="K3395" s="44">
        <f>IFERROR(_xll.qlIndexFixing(Index3M,H3395,TRUE,_xll.ohTrigger(RecalcTrigger,Trigger3M)),NA())</f>
        <v>1.9296014605463426E-2</v>
      </c>
      <c r="L3395" s="44">
        <f>IFERROR(_xll.qlIndexFixing(Index6M,$H3395,TRUE,_xll.ohTrigger(RecalcTrigger,Trigger6M)),NA())</f>
        <v>1.9490607391801956E-2</v>
      </c>
      <c r="M3395" s="178">
        <f>IFERROR(_xll.qlIndexFixing(Index1Y,$H3395,TRUE,_xll.ohTrigger(RecalcTrigger,Trigger1Y)),NA())</f>
        <v>1.9710828515527412E-2</v>
      </c>
      <c r="N3395" s="177">
        <f>IFERROR(_xll.qlIndexFixing(ONIndex1M,I3395,TRUE,_xll.ohTrigger(RecalcTrigger,Trigger1M)),NA())</f>
        <v>1.914599308006304E-2</v>
      </c>
      <c r="O3395" s="44">
        <f>IFERROR(_xll.qlIndexFixing(ONIndex3M,I3395,TRUE,_xll.ohTrigger(RecalcTrigger,Trigger3M)),NA())</f>
        <v>1.9238201339691896E-2</v>
      </c>
      <c r="P3395" s="44">
        <f>IFERROR(_xll.qlIndexFixing(ONIndex6M,I3395,TRUE,_xll.ohTrigger(RecalcTrigger,Trigger6M)),NA())</f>
        <v>1.9372193020246176E-2</v>
      </c>
      <c r="Q3395" s="178">
        <f>IFERROR(_xll.qlIndexFixing(ONIndex1Y,I3395,TRUE,_xll.ohTrigger(RecalcTrigger,Trigger1Y)),NA())</f>
        <v>1.9471457507773682E-2</v>
      </c>
    </row>
    <row r="3396" spans="2:17" x14ac:dyDescent="0.2">
      <c r="B3396" s="39" t="s">
        <v>42</v>
      </c>
      <c r="D3396" s="42">
        <f>_xll.qlCalendarAdvance(Calendar,$D3395,B3396,"f",FALSE)</f>
        <v>63221</v>
      </c>
      <c r="E3396" s="172">
        <f>_xll.qlInterestRateIndexValueDate(IndexON,D3396)</f>
        <v>63221</v>
      </c>
      <c r="F3396" s="188">
        <f>IFERROR(_xll.qlIndexFixing(IndexON,D3396,TRUE,_xll.ohTrigger(RecalcTrigger,TriggerON)),NA())</f>
        <v>1.863536457565429E-2</v>
      </c>
      <c r="H3396" s="42">
        <f>_xll.qlCalendarAdvance(Calendar,$H3395,B3396,"f",FALSE)</f>
        <v>63221</v>
      </c>
      <c r="I3396" s="172">
        <f>_xll.qlInterestRateIndexValueDate(Index1M,$H3396)</f>
        <v>63221</v>
      </c>
      <c r="J3396" s="177">
        <f>IFERROR(_xll.qlIndexFixing(Index1M,$H3396,TRUE,_xll.ohTrigger(RecalcTrigger,Trigger1M)),NA())</f>
        <v>1.9166329726535265E-2</v>
      </c>
      <c r="K3396" s="44">
        <f>IFERROR(_xll.qlIndexFixing(Index3M,H3396,TRUE,_xll.ohTrigger(RecalcTrigger,Trigger3M)),NA())</f>
        <v>1.9297961857538959E-2</v>
      </c>
      <c r="L3396" s="44">
        <f>IFERROR(_xll.qlIndexFixing(Index6M,$H3396,TRUE,_xll.ohTrigger(RecalcTrigger,Trigger6M)),NA())</f>
        <v>1.949252514782503E-2</v>
      </c>
      <c r="M3396" s="178">
        <f>IFERROR(_xll.qlIndexFixing(Index1Y,$H3396,TRUE,_xll.ohTrigger(RecalcTrigger,Trigger1Y)),NA())</f>
        <v>1.9712575825865386E-2</v>
      </c>
      <c r="N3396" s="177">
        <f>IFERROR(_xll.qlIndexFixing(ONIndex1M,I3396,TRUE,_xll.ohTrigger(RecalcTrigger,Trigger1M)),NA())</f>
        <v>1.9148322276745233E-2</v>
      </c>
      <c r="O3396" s="44">
        <f>IFERROR(_xll.qlIndexFixing(ONIndex3M,I3396,TRUE,_xll.ohTrigger(RecalcTrigger,Trigger3M)),NA())</f>
        <v>1.9240232161249482E-2</v>
      </c>
      <c r="P3396" s="44">
        <f>IFERROR(_xll.qlIndexFixing(ONIndex6M,I3396,TRUE,_xll.ohTrigger(RecalcTrigger,Trigger6M)),NA())</f>
        <v>1.9374285687410175E-2</v>
      </c>
      <c r="Q3396" s="178">
        <f>IFERROR(_xll.qlIndexFixing(ONIndex1Y,I3396,TRUE,_xll.ohTrigger(RecalcTrigger,Trigger1Y)),NA())</f>
        <v>1.9473564423846401E-2</v>
      </c>
    </row>
    <row r="3397" spans="2:17" x14ac:dyDescent="0.2">
      <c r="B3397" s="39" t="s">
        <v>42</v>
      </c>
      <c r="D3397" s="42">
        <f>_xll.qlCalendarAdvance(Calendar,$D3396,B3397,"f",FALSE)</f>
        <v>63228</v>
      </c>
      <c r="E3397" s="172">
        <f>_xll.qlInterestRateIndexValueDate(IndexON,D3397)</f>
        <v>63228</v>
      </c>
      <c r="F3397" s="188">
        <f>IFERROR(_xll.qlIndexFixing(IndexON,D3397,TRUE,_xll.ohTrigger(RecalcTrigger,TriggerON)),NA())</f>
        <v>1.8637454307240953E-2</v>
      </c>
      <c r="H3397" s="42">
        <f>_xll.qlCalendarAdvance(Calendar,$H3396,B3397,"f",FALSE)</f>
        <v>63228</v>
      </c>
      <c r="I3397" s="172">
        <f>_xll.qlInterestRateIndexValueDate(Index1M,$H3397)</f>
        <v>63228</v>
      </c>
      <c r="J3397" s="177">
        <f>IFERROR(_xll.qlIndexFixing(Index1M,$H3397,TRUE,_xll.ohTrigger(RecalcTrigger,Trigger1M)),NA())</f>
        <v>1.9168613183460834E-2</v>
      </c>
      <c r="K3397" s="44">
        <f>IFERROR(_xll.qlIndexFixing(Index3M,H3397,TRUE,_xll.ohTrigger(RecalcTrigger,Trigger3M)),NA())</f>
        <v>1.9299249702911456E-2</v>
      </c>
      <c r="L3397" s="44">
        <f>IFERROR(_xll.qlIndexFixing(Index6M,$H3397,TRUE,_xll.ohTrigger(RecalcTrigger,Trigger6M)),NA())</f>
        <v>1.9494427736940254E-2</v>
      </c>
      <c r="M3397" s="178">
        <f>IFERROR(_xll.qlIndexFixing(Index1Y,$H3397,TRUE,_xll.ohTrigger(RecalcTrigger,Trigger1Y)),NA())</f>
        <v>1.9714307715232859E-2</v>
      </c>
      <c r="N3397" s="177">
        <f>IFERROR(_xll.qlIndexFixing(ONIndex1M,I3397,TRUE,_xll.ohTrigger(RecalcTrigger,Trigger1M)),NA())</f>
        <v>1.9150634751067264E-2</v>
      </c>
      <c r="O3397" s="44">
        <f>IFERROR(_xll.qlIndexFixing(ONIndex3M,I3397,TRUE,_xll.ohTrigger(RecalcTrigger,Trigger3M)),NA())</f>
        <v>1.924224840241906E-2</v>
      </c>
      <c r="P3397" s="44">
        <f>IFERROR(_xll.qlIndexFixing(ONIndex6M,I3397,TRUE,_xll.ohTrigger(RecalcTrigger,Trigger6M)),NA())</f>
        <v>1.9376363330295687E-2</v>
      </c>
      <c r="Q3397" s="178">
        <f>IFERROR(_xll.qlIndexFixing(ONIndex1Y,I3397,TRUE,_xll.ohTrigger(RecalcTrigger,Trigger1Y)),NA())</f>
        <v>1.9475656213360226E-2</v>
      </c>
    </row>
    <row r="3398" spans="2:17" x14ac:dyDescent="0.2">
      <c r="B3398" s="39" t="s">
        <v>42</v>
      </c>
      <c r="D3398" s="42">
        <f>_xll.qlCalendarAdvance(Calendar,$D3397,B3398,"f",FALSE)</f>
        <v>63235</v>
      </c>
      <c r="E3398" s="172">
        <f>_xll.qlInterestRateIndexValueDate(IndexON,D3398)</f>
        <v>63235</v>
      </c>
      <c r="F3398" s="188">
        <f>IFERROR(_xll.qlIndexFixing(IndexON,D3398,TRUE,_xll.ohTrigger(RecalcTrigger,TriggerON)),NA())</f>
        <v>1.863952892734333E-2</v>
      </c>
      <c r="H3398" s="42">
        <f>_xll.qlCalendarAdvance(Calendar,$H3397,B3398,"f",FALSE)</f>
        <v>63235</v>
      </c>
      <c r="I3398" s="172">
        <f>_xll.qlInterestRateIndexValueDate(Index1M,$H3398)</f>
        <v>63235</v>
      </c>
      <c r="J3398" s="177">
        <f>IFERROR(_xll.qlIndexFixing(Index1M,$H3398,TRUE,_xll.ohTrigger(RecalcTrigger,Trigger1M)),NA())</f>
        <v>1.9170879894632811E-2</v>
      </c>
      <c r="K3398" s="44">
        <f>IFERROR(_xll.qlIndexFixing(Index3M,H3398,TRUE,_xll.ohTrigger(RecalcTrigger,Trigger3M)),NA())</f>
        <v>1.9301168604139385E-2</v>
      </c>
      <c r="L3398" s="44">
        <f>IFERROR(_xll.qlIndexFixing(Index6M,$H3398,TRUE,_xll.ohTrigger(RecalcTrigger,Trigger6M)),NA())</f>
        <v>1.9496315159106877E-2</v>
      </c>
      <c r="M3398" s="178">
        <f>IFERROR(_xll.qlIndexFixing(Index1Y,$H3398,TRUE,_xll.ohTrigger(RecalcTrigger,Trigger1Y)),NA())</f>
        <v>1.971602418355145E-2</v>
      </c>
      <c r="N3398" s="177">
        <f>IFERROR(_xll.qlIndexFixing(ONIndex1M,I3398,TRUE,_xll.ohTrigger(RecalcTrigger,Trigger1M)),NA())</f>
        <v>1.9152930503029131E-2</v>
      </c>
      <c r="O3398" s="44">
        <f>IFERROR(_xll.qlIndexFixing(ONIndex3M,I3398,TRUE,_xll.ohTrigger(RecalcTrigger,Trigger3M)),NA())</f>
        <v>1.9244250063524815E-2</v>
      </c>
      <c r="P3398" s="44">
        <f>IFERROR(_xll.qlIndexFixing(ONIndex6M,I3398,TRUE,_xll.ohTrigger(RecalcTrigger,Trigger6M)),NA())</f>
        <v>1.9378425948821665E-2</v>
      </c>
      <c r="Q3398" s="178">
        <f>IFERROR(_xll.qlIndexFixing(ONIndex1Y,I3398,TRUE,_xll.ohTrigger(RecalcTrigger,Trigger1Y)),NA())</f>
        <v>1.9477732876315157E-2</v>
      </c>
    </row>
    <row r="3399" spans="2:17" x14ac:dyDescent="0.2">
      <c r="B3399" s="39" t="s">
        <v>42</v>
      </c>
      <c r="D3399" s="42">
        <f>_xll.qlCalendarAdvance(Calendar,$D3398,B3399,"f",FALSE)</f>
        <v>63242</v>
      </c>
      <c r="E3399" s="172">
        <f>_xll.qlInterestRateIndexValueDate(IndexON,D3399)</f>
        <v>63242</v>
      </c>
      <c r="F3399" s="188">
        <f>IFERROR(_xll.qlIndexFixing(IndexON,D3399,TRUE,_xll.ohTrigger(RecalcTrigger,TriggerON)),NA())</f>
        <v>1.8641588435718282E-2</v>
      </c>
      <c r="H3399" s="42">
        <f>_xll.qlCalendarAdvance(Calendar,$H3398,B3399,"f",FALSE)</f>
        <v>63242</v>
      </c>
      <c r="I3399" s="172">
        <f>_xll.qlInterestRateIndexValueDate(Index1M,$H3399)</f>
        <v>63242</v>
      </c>
      <c r="J3399" s="177">
        <f>IFERROR(_xll.qlIndexFixing(Index1M,$H3399,TRUE,_xll.ohTrigger(RecalcTrigger,Trigger1M)),NA())</f>
        <v>1.9173129860036719E-2</v>
      </c>
      <c r="K3399" s="44">
        <f>IFERROR(_xll.qlIndexFixing(Index3M,H3399,TRUE,_xll.ohTrigger(RecalcTrigger,Trigger3M)),NA())</f>
        <v>1.9303072858149816E-2</v>
      </c>
      <c r="L3399" s="44">
        <f>IFERROR(_xll.qlIndexFixing(Index6M,$H3399,TRUE,_xll.ohTrigger(RecalcTrigger,Trigger6M)),NA())</f>
        <v>1.9498187414282813E-2</v>
      </c>
      <c r="M3399" s="178">
        <f>IFERROR(_xll.qlIndexFixing(Index1Y,$H3399,TRUE,_xll.ohTrigger(RecalcTrigger,Trigger1Y)),NA())</f>
        <v>1.9717725230743888E-2</v>
      </c>
      <c r="N3399" s="177">
        <f>IFERROR(_xll.qlIndexFixing(ONIndex1M,I3399,TRUE,_xll.ohTrigger(RecalcTrigger,Trigger1M)),NA())</f>
        <v>1.9155209532549788E-2</v>
      </c>
      <c r="O3399" s="44">
        <f>IFERROR(_xll.qlIndexFixing(ONIndex3M,I3399,TRUE,_xll.ohTrigger(RecalcTrigger,Trigger3M)),NA())</f>
        <v>1.9246237144323608E-2</v>
      </c>
      <c r="P3399" s="44">
        <f>IFERROR(_xll.qlIndexFixing(ONIndex6M,I3399,TRUE,_xll.ohTrigger(RecalcTrigger,Trigger6M)),NA())</f>
        <v>1.9380473543231247E-2</v>
      </c>
      <c r="Q3399" s="178">
        <f>IFERROR(_xll.qlIndexFixing(ONIndex1Y,I3399,TRUE,_xll.ohTrigger(RecalcTrigger,Trigger1Y)),NA())</f>
        <v>1.947979441279224E-2</v>
      </c>
    </row>
    <row r="3400" spans="2:17" x14ac:dyDescent="0.2">
      <c r="B3400" s="39" t="s">
        <v>42</v>
      </c>
      <c r="D3400" s="42">
        <f>_xll.qlCalendarAdvance(Calendar,$D3399,B3400,"f",FALSE)</f>
        <v>63249</v>
      </c>
      <c r="E3400" s="172">
        <f>_xll.qlInterestRateIndexValueDate(IndexON,D3400)</f>
        <v>63249</v>
      </c>
      <c r="F3400" s="188">
        <f>IFERROR(_xll.qlIndexFixing(IndexON,D3400,TRUE,_xll.ohTrigger(RecalcTrigger,TriggerON)),NA())</f>
        <v>1.8643632832365808E-2</v>
      </c>
      <c r="H3400" s="42">
        <f>_xll.qlCalendarAdvance(Calendar,$H3399,B3400,"f",FALSE)</f>
        <v>63249</v>
      </c>
      <c r="I3400" s="172">
        <f>_xll.qlInterestRateIndexValueDate(Index1M,$H3400)</f>
        <v>63249</v>
      </c>
      <c r="J3400" s="177">
        <f>IFERROR(_xll.qlIndexFixing(Index1M,$H3400,TRUE,_xll.ohTrigger(RecalcTrigger,Trigger1M)),NA())</f>
        <v>1.917866990596908E-2</v>
      </c>
      <c r="K3400" s="44">
        <f>IFERROR(_xll.qlIndexFixing(Index3M,H3400,TRUE,_xll.ohTrigger(RecalcTrigger,Trigger3M)),NA())</f>
        <v>1.9306888025539884E-2</v>
      </c>
      <c r="L3400" s="44">
        <f>IFERROR(_xll.qlIndexFixing(Index6M,$H3400,TRUE,_xll.ohTrigger(RecalcTrigger,Trigger6M)),NA())</f>
        <v>1.9501984162051868E-2</v>
      </c>
      <c r="M3400" s="178">
        <f>IFERROR(_xll.qlIndexFixing(Index1Y,$H3400,TRUE,_xll.ohTrigger(RecalcTrigger,Trigger1Y)),NA())</f>
        <v>1.9719410856731789E-2</v>
      </c>
      <c r="N3400" s="177">
        <f>IFERROR(_xll.qlIndexFixing(ONIndex1M,I3400,TRUE,_xll.ohTrigger(RecalcTrigger,Trigger1M)),NA())</f>
        <v>1.915747183954819E-2</v>
      </c>
      <c r="O3400" s="44">
        <f>IFERROR(_xll.qlIndexFixing(ONIndex3M,I3400,TRUE,_xll.ohTrigger(RecalcTrigger,Trigger3M)),NA())</f>
        <v>1.9248209644896486E-2</v>
      </c>
      <c r="P3400" s="44">
        <f>IFERROR(_xll.qlIndexFixing(ONIndex6M,I3400,TRUE,_xll.ohTrigger(RecalcTrigger,Trigger6M)),NA())</f>
        <v>1.9382506113281295E-2</v>
      </c>
      <c r="Q3400" s="178">
        <f>IFERROR(_xll.qlIndexFixing(ONIndex1Y,I3400,TRUE,_xll.ohTrigger(RecalcTrigger,Trigger1Y)),NA())</f>
        <v>1.9481840822467289E-2</v>
      </c>
    </row>
    <row r="3401" spans="2:17" x14ac:dyDescent="0.2">
      <c r="B3401" s="39" t="s">
        <v>42</v>
      </c>
      <c r="D3401" s="42">
        <f>_xll.qlCalendarAdvance(Calendar,$D3400,B3401,"f",FALSE)</f>
        <v>63256</v>
      </c>
      <c r="E3401" s="172">
        <f>_xll.qlInterestRateIndexValueDate(IndexON,D3401)</f>
        <v>63256</v>
      </c>
      <c r="F3401" s="188">
        <f>IFERROR(_xll.qlIndexFixing(IndexON,D3401,TRUE,_xll.ohTrigger(RecalcTrigger,TriggerON)),NA())</f>
        <v>1.864566211728591E-2</v>
      </c>
      <c r="H3401" s="42">
        <f>_xll.qlCalendarAdvance(Calendar,$H3400,B3401,"f",FALSE)</f>
        <v>63256</v>
      </c>
      <c r="I3401" s="172">
        <f>_xll.qlInterestRateIndexValueDate(Index1M,$H3401)</f>
        <v>63256</v>
      </c>
      <c r="J3401" s="177">
        <f>IFERROR(_xll.qlIndexFixing(Index1M,$H3401,TRUE,_xll.ohTrigger(RecalcTrigger,Trigger1M)),NA())</f>
        <v>1.9180880979541428E-2</v>
      </c>
      <c r="K3401" s="44">
        <f>IFERROR(_xll.qlIndexFixing(Index3M,H3401,TRUE,_xll.ohTrigger(RecalcTrigger,Trigger3M)),NA())</f>
        <v>1.9308760142700311E-2</v>
      </c>
      <c r="L3401" s="44">
        <f>IFERROR(_xll.qlIndexFixing(Index6M,$H3401,TRUE,_xll.ohTrigger(RecalcTrigger,Trigger6M)),NA())</f>
        <v>1.9503823126332576E-2</v>
      </c>
      <c r="M3401" s="178">
        <f>IFERROR(_xll.qlIndexFixing(Index1Y,$H3401,TRUE,_xll.ohTrigger(RecalcTrigger,Trigger1Y)),NA())</f>
        <v>1.972108106143966E-2</v>
      </c>
      <c r="N3401" s="177">
        <f>IFERROR(_xll.qlIndexFixing(ONIndex1M,I3401,TRUE,_xll.ohTrigger(RecalcTrigger,Trigger1M)),NA())</f>
        <v>1.9159717424186429E-2</v>
      </c>
      <c r="O3401" s="44">
        <f>IFERROR(_xll.qlIndexFixing(ONIndex3M,I3401,TRUE,_xll.ohTrigger(RecalcTrigger,Trigger3M)),NA())</f>
        <v>1.9250167565162402E-2</v>
      </c>
      <c r="P3401" s="44">
        <f>IFERROR(_xll.qlIndexFixing(ONIndex6M,I3401,TRUE,_xll.ohTrigger(RecalcTrigger,Trigger6M)),NA())</f>
        <v>1.9384523659133901E-2</v>
      </c>
      <c r="Q3401" s="178">
        <f>IFERROR(_xll.qlIndexFixing(ONIndex1Y,I3401,TRUE,_xll.ohTrigger(RecalcTrigger,Trigger1Y)),NA())</f>
        <v>1.9483872105745537E-2</v>
      </c>
    </row>
    <row r="3402" spans="2:17" x14ac:dyDescent="0.2">
      <c r="B3402" s="39" t="s">
        <v>42</v>
      </c>
      <c r="D3402" s="42">
        <f>_xll.qlCalendarAdvance(Calendar,$D3401,B3402,"f",FALSE)</f>
        <v>63263</v>
      </c>
      <c r="E3402" s="172">
        <f>_xll.qlInterestRateIndexValueDate(IndexON,D3402)</f>
        <v>63263</v>
      </c>
      <c r="F3402" s="188">
        <f>IFERROR(_xll.qlIndexFixing(IndexON,D3402,TRUE,_xll.ohTrigger(RecalcTrigger,TriggerON)),NA())</f>
        <v>1.8647676290559634E-2</v>
      </c>
      <c r="H3402" s="42">
        <f>_xll.qlCalendarAdvance(Calendar,$H3401,B3402,"f",FALSE)</f>
        <v>63263</v>
      </c>
      <c r="I3402" s="172">
        <f>_xll.qlInterestRateIndexValueDate(Index1M,$H3402)</f>
        <v>63263</v>
      </c>
      <c r="J3402" s="177">
        <f>IFERROR(_xll.qlIndexFixing(Index1M,$H3402,TRUE,_xll.ohTrigger(RecalcTrigger,Trigger1M)),NA())</f>
        <v>1.9183075302991577E-2</v>
      </c>
      <c r="K3402" s="44">
        <f>IFERROR(_xll.qlIndexFixing(Index3M,H3402,TRUE,_xll.ohTrigger(RecalcTrigger,Trigger3M)),NA())</f>
        <v>1.9310617610288277E-2</v>
      </c>
      <c r="L3402" s="44">
        <f>IFERROR(_xll.qlIndexFixing(Index6M,$H3402,TRUE,_xll.ohTrigger(RecalcTrigger,Trigger6M)),NA())</f>
        <v>1.9505646921095899E-2</v>
      </c>
      <c r="M3402" s="178">
        <f>IFERROR(_xll.qlIndexFixing(Index1Y,$H3402,TRUE,_xll.ohTrigger(RecalcTrigger,Trigger1Y)),NA())</f>
        <v>1.9722735844791117E-2</v>
      </c>
      <c r="N3402" s="177">
        <f>IFERROR(_xll.qlIndexFixing(ONIndex1M,I3402,TRUE,_xll.ohTrigger(RecalcTrigger,Trigger1M)),NA())</f>
        <v>1.9161946286464504E-2</v>
      </c>
      <c r="O3402" s="44">
        <f>IFERROR(_xll.qlIndexFixing(ONIndex3M,I3402,TRUE,_xll.ohTrigger(RecalcTrigger,Trigger3M)),NA())</f>
        <v>1.9252110905283448E-2</v>
      </c>
      <c r="P3402" s="44">
        <f>IFERROR(_xll.qlIndexFixing(ONIndex6M,I3402,TRUE,_xll.ohTrigger(RecalcTrigger,Trigger6M)),NA())</f>
        <v>1.9386526180789065E-2</v>
      </c>
      <c r="Q3402" s="178">
        <f>IFERROR(_xll.qlIndexFixing(ONIndex1Y,I3402,TRUE,_xll.ohTrigger(RecalcTrigger,Trigger1Y)),NA())</f>
        <v>1.948588826246489E-2</v>
      </c>
    </row>
    <row r="3403" spans="2:17" x14ac:dyDescent="0.2">
      <c r="B3403" s="39" t="s">
        <v>42</v>
      </c>
      <c r="D3403" s="42">
        <f>_xll.qlCalendarAdvance(Calendar,$D3402,B3403,"f",FALSE)</f>
        <v>63270</v>
      </c>
      <c r="E3403" s="172">
        <f>_xll.qlInterestRateIndexValueDate(IndexON,D3403)</f>
        <v>63270</v>
      </c>
      <c r="F3403" s="188">
        <f>IFERROR(_xll.qlIndexFixing(IndexON,D3403,TRUE,_xll.ohTrigger(RecalcTrigger,TriggerON)),NA())</f>
        <v>1.8649675352105932E-2</v>
      </c>
      <c r="H3403" s="42">
        <f>_xll.qlCalendarAdvance(Calendar,$H3402,B3403,"f",FALSE)</f>
        <v>63270</v>
      </c>
      <c r="I3403" s="172">
        <f>_xll.qlInterestRateIndexValueDate(Index1M,$H3403)</f>
        <v>63270</v>
      </c>
      <c r="J3403" s="177">
        <f>IFERROR(_xll.qlIndexFixing(Index1M,$H3403,TRUE,_xll.ohTrigger(RecalcTrigger,Trigger1M)),NA())</f>
        <v>1.9185252876309705E-2</v>
      </c>
      <c r="K3403" s="44">
        <f>IFERROR(_xll.qlIndexFixing(Index3M,H3403,TRUE,_xll.ohTrigger(RecalcTrigger,Trigger3M)),NA())</f>
        <v>1.9312460428282639E-2</v>
      </c>
      <c r="L3403" s="44">
        <f>IFERROR(_xll.qlIndexFixing(Index6M,$H3403,TRUE,_xll.ohTrigger(RecalcTrigger,Trigger6M)),NA())</f>
        <v>1.9507455546300869E-2</v>
      </c>
      <c r="M3403" s="178">
        <f>IFERROR(_xll.qlIndexFixing(Index1Y,$H3403,TRUE,_xll.ohTrigger(RecalcTrigger,Trigger1Y)),NA())</f>
        <v>1.9724375206711997E-2</v>
      </c>
      <c r="N3403" s="177">
        <f>IFERROR(_xll.qlIndexFixing(ONIndex1M,I3403,TRUE,_xll.ohTrigger(RecalcTrigger,Trigger1M)),NA())</f>
        <v>1.916415842630137E-2</v>
      </c>
      <c r="O3403" s="44">
        <f>IFERROR(_xll.qlIndexFixing(ONIndex3M,I3403,TRUE,_xll.ohTrigger(RecalcTrigger,Trigger3M)),NA())</f>
        <v>1.9254039665016487E-2</v>
      </c>
      <c r="P3403" s="44">
        <f>IFERROR(_xll.qlIndexFixing(ONIndex6M,I3403,TRUE,_xll.ohTrigger(RecalcTrigger,Trigger6M)),NA())</f>
        <v>1.9388513678084696E-2</v>
      </c>
      <c r="Q3403" s="178">
        <f>IFERROR(_xll.qlIndexFixing(ONIndex1Y,I3403,TRUE,_xll.ohTrigger(RecalcTrigger,Trigger1Y)),NA())</f>
        <v>1.9487889292706395E-2</v>
      </c>
    </row>
    <row r="3404" spans="2:17" x14ac:dyDescent="0.2">
      <c r="B3404" s="39" t="s">
        <v>42</v>
      </c>
      <c r="D3404" s="42">
        <f>_xll.qlCalendarAdvance(Calendar,$D3403,B3404,"f",FALSE)</f>
        <v>63277</v>
      </c>
      <c r="E3404" s="172">
        <f>_xll.qlInterestRateIndexValueDate(IndexON,D3404)</f>
        <v>63277</v>
      </c>
      <c r="F3404" s="188">
        <f>IFERROR(_xll.qlIndexFixing(IndexON,D3404,TRUE,_xll.ohTrigger(RecalcTrigger,TriggerON)),NA())</f>
        <v>1.8651659302005852E-2</v>
      </c>
      <c r="H3404" s="42">
        <f>_xll.qlCalendarAdvance(Calendar,$H3403,B3404,"f",FALSE)</f>
        <v>63277</v>
      </c>
      <c r="I3404" s="172">
        <f>_xll.qlInterestRateIndexValueDate(Index1M,$H3404)</f>
        <v>63277</v>
      </c>
      <c r="J3404" s="177">
        <f>IFERROR(_xll.qlIndexFixing(Index1M,$H3404,TRUE,_xll.ohTrigger(RecalcTrigger,Trigger1M)),NA())</f>
        <v>1.9185442820617998E-2</v>
      </c>
      <c r="K3404" s="44">
        <f>IFERROR(_xll.qlIndexFixing(Index3M,H3404,TRUE,_xll.ohTrigger(RecalcTrigger,Trigger3M)),NA())</f>
        <v>1.9314288596664897E-2</v>
      </c>
      <c r="L3404" s="44">
        <f>IFERROR(_xll.qlIndexFixing(Index6M,$H3404,TRUE,_xll.ohTrigger(RecalcTrigger,Trigger6M)),NA())</f>
        <v>1.9509249001905645E-2</v>
      </c>
      <c r="M3404" s="178">
        <f>IFERROR(_xll.qlIndexFixing(Index1Y,$H3404,TRUE,_xll.ohTrigger(RecalcTrigger,Trigger1Y)),NA())</f>
        <v>1.9725999147126583E-2</v>
      </c>
      <c r="N3404" s="177">
        <f>IFERROR(_xll.qlIndexFixing(ONIndex1M,I3404,TRUE,_xll.ohTrigger(RecalcTrigger,Trigger1M)),NA())</f>
        <v>1.916635384361598E-2</v>
      </c>
      <c r="O3404" s="44">
        <f>IFERROR(_xll.qlIndexFixing(ONIndex3M,I3404,TRUE,_xll.ohTrigger(RecalcTrigger,Trigger3M)),NA())</f>
        <v>1.9255953844685703E-2</v>
      </c>
      <c r="P3404" s="44">
        <f>IFERROR(_xll.qlIndexFixing(ONIndex6M,I3404,TRUE,_xll.ohTrigger(RecalcTrigger,Trigger6M)),NA())</f>
        <v>1.9390486150939745E-2</v>
      </c>
      <c r="Q3404" s="178">
        <f>IFERROR(_xll.qlIndexFixing(ONIndex1Y,I3404,TRUE,_xll.ohTrigger(RecalcTrigger,Trigger1Y)),NA())</f>
        <v>1.9489875196145867E-2</v>
      </c>
    </row>
    <row r="3405" spans="2:17" x14ac:dyDescent="0.2">
      <c r="B3405" s="39" t="s">
        <v>42</v>
      </c>
      <c r="D3405" s="42">
        <f>_xll.qlCalendarAdvance(Calendar,$D3404,B3405,"f",FALSE)</f>
        <v>63284</v>
      </c>
      <c r="E3405" s="172">
        <f>_xll.qlInterestRateIndexValueDate(IndexON,D3405)</f>
        <v>63284</v>
      </c>
      <c r="F3405" s="188">
        <f>IFERROR(_xll.qlIndexFixing(IndexON,D3405,TRUE,_xll.ohTrigger(RecalcTrigger,TriggerON)),NA())</f>
        <v>1.8653628140259393E-2</v>
      </c>
      <c r="H3405" s="42">
        <f>_xll.qlCalendarAdvance(Calendar,$H3404,B3405,"f",FALSE)</f>
        <v>63284</v>
      </c>
      <c r="I3405" s="172">
        <f>_xll.qlInterestRateIndexValueDate(Index1M,$H3405)</f>
        <v>63284</v>
      </c>
      <c r="J3405" s="177">
        <f>IFERROR(_xll.qlIndexFixing(Index1M,$H3405,TRUE,_xll.ohTrigger(RecalcTrigger,Trigger1M)),NA())</f>
        <v>1.91875901445752E-2</v>
      </c>
      <c r="K3405" s="44">
        <f>IFERROR(_xll.qlIndexFixing(Index3M,H3405,TRUE,_xll.ohTrigger(RecalcTrigger,Trigger3M)),NA())</f>
        <v>1.9315465075073757E-2</v>
      </c>
      <c r="L3405" s="44">
        <f>IFERROR(_xll.qlIndexFixing(Index6M,$H3405,TRUE,_xll.ohTrigger(RecalcTrigger,Trigger6M)),NA())</f>
        <v>1.9510385742426022E-2</v>
      </c>
      <c r="M3405" s="178">
        <f>IFERROR(_xll.qlIndexFixing(Index1Y,$H3405,TRUE,_xll.ohTrigger(RecalcTrigger,Trigger1Y)),NA())</f>
        <v>1.9727607665962044E-2</v>
      </c>
      <c r="N3405" s="177">
        <f>IFERROR(_xll.qlIndexFixing(ONIndex1M,I3405,TRUE,_xll.ohTrigger(RecalcTrigger,Trigger1M)),NA())</f>
        <v>1.916853253848938E-2</v>
      </c>
      <c r="O3405" s="44">
        <f>IFERROR(_xll.qlIndexFixing(ONIndex3M,I3405,TRUE,_xll.ohTrigger(RecalcTrigger,Trigger3M)),NA())</f>
        <v>1.925785344396691E-2</v>
      </c>
      <c r="P3405" s="44">
        <f>IFERROR(_xll.qlIndexFixing(ONIndex6M,I3405,TRUE,_xll.ohTrigger(RecalcTrigger,Trigger6M)),NA())</f>
        <v>1.9392443599678399E-2</v>
      </c>
      <c r="Q3405" s="178">
        <f>IFERROR(_xll.qlIndexFixing(ONIndex1Y,I3405,TRUE,_xll.ohTrigger(RecalcTrigger,Trigger1Y)),NA())</f>
        <v>1.9491845973107491E-2</v>
      </c>
    </row>
    <row r="3406" spans="2:17" x14ac:dyDescent="0.2">
      <c r="B3406" s="39" t="s">
        <v>42</v>
      </c>
      <c r="D3406" s="42">
        <f>_xll.qlCalendarAdvance(Calendar,$D3405,B3406,"f",FALSE)</f>
        <v>63291</v>
      </c>
      <c r="E3406" s="172">
        <f>_xll.qlInterestRateIndexValueDate(IndexON,D3406)</f>
        <v>63291</v>
      </c>
      <c r="F3406" s="188">
        <f>IFERROR(_xll.qlIndexFixing(IndexON,D3406,TRUE,_xll.ohTrigger(RecalcTrigger,TriggerON)),NA())</f>
        <v>1.8655581866947601E-2</v>
      </c>
      <c r="H3406" s="42">
        <f>_xll.qlCalendarAdvance(Calendar,$H3405,B3406,"f",FALSE)</f>
        <v>63291</v>
      </c>
      <c r="I3406" s="172">
        <f>_xll.qlInterestRateIndexValueDate(Index1M,$H3406)</f>
        <v>63291</v>
      </c>
      <c r="J3406" s="177">
        <f>IFERROR(_xll.qlIndexFixing(Index1M,$H3406,TRUE,_xll.ohTrigger(RecalcTrigger,Trigger1M)),NA())</f>
        <v>1.9189720720977653E-2</v>
      </c>
      <c r="K3406" s="44">
        <f>IFERROR(_xll.qlIndexFixing(Index3M,H3406,TRUE,_xll.ohTrigger(RecalcTrigger,Trigger3M)),NA())</f>
        <v>1.9317264895549819E-2</v>
      </c>
      <c r="L3406" s="44">
        <f>IFERROR(_xll.qlIndexFixing(Index6M,$H3406,TRUE,_xll.ohTrigger(RecalcTrigger,Trigger6M)),NA())</f>
        <v>1.951214984841896E-2</v>
      </c>
      <c r="M3406" s="178">
        <f>IFERROR(_xll.qlIndexFixing(Index1Y,$H3406,TRUE,_xll.ohTrigger(RecalcTrigger,Trigger1Y)),NA())</f>
        <v>1.9729200763145105E-2</v>
      </c>
      <c r="N3406" s="177">
        <f>IFERROR(_xll.qlIndexFixing(ONIndex1M,I3406,TRUE,_xll.ohTrigger(RecalcTrigger,Trigger1M)),NA())</f>
        <v>1.9170694511083664E-2</v>
      </c>
      <c r="O3406" s="44">
        <f>IFERROR(_xll.qlIndexFixing(ONIndex3M,I3406,TRUE,_xll.ohTrigger(RecalcTrigger,Trigger3M)),NA())</f>
        <v>1.9259738463022202E-2</v>
      </c>
      <c r="P3406" s="44">
        <f>IFERROR(_xll.qlIndexFixing(ONIndex6M,I3406,TRUE,_xll.ohTrigger(RecalcTrigger,Trigger6M)),NA())</f>
        <v>1.9394386024300658E-2</v>
      </c>
      <c r="Q3406" s="178">
        <f>IFERROR(_xll.qlIndexFixing(ONIndex1Y,I3406,TRUE,_xll.ohTrigger(RecalcTrigger,Trigger1Y)),NA())</f>
        <v>1.9493801623672313E-2</v>
      </c>
    </row>
    <row r="3407" spans="2:17" x14ac:dyDescent="0.2">
      <c r="B3407" s="39" t="s">
        <v>42</v>
      </c>
      <c r="D3407" s="42">
        <f>_xll.qlCalendarAdvance(Calendar,$D3406,B3407,"f",FALSE)</f>
        <v>63298</v>
      </c>
      <c r="E3407" s="172">
        <f>_xll.qlInterestRateIndexValueDate(IndexON,D3407)</f>
        <v>63298</v>
      </c>
      <c r="F3407" s="188">
        <f>IFERROR(_xll.qlIndexFixing(IndexON,D3407,TRUE,_xll.ohTrigger(RecalcTrigger,TriggerON)),NA())</f>
        <v>1.8657520481665246E-2</v>
      </c>
      <c r="H3407" s="42">
        <f>_xll.qlCalendarAdvance(Calendar,$H3406,B3407,"f",FALSE)</f>
        <v>63298</v>
      </c>
      <c r="I3407" s="172">
        <f>_xll.qlInterestRateIndexValueDate(Index1M,$H3407)</f>
        <v>63298</v>
      </c>
      <c r="J3407" s="177">
        <f>IFERROR(_xll.qlIndexFixing(Index1M,$H3407,TRUE,_xll.ohTrigger(RecalcTrigger,Trigger1M)),NA())</f>
        <v>1.9191834549819951E-2</v>
      </c>
      <c r="K3407" s="44">
        <f>IFERROR(_xll.qlIndexFixing(Index3M,H3407,TRUE,_xll.ohTrigger(RecalcTrigger,Trigger3M)),NA())</f>
        <v>1.9319050067118142E-2</v>
      </c>
      <c r="L3407" s="44">
        <f>IFERROR(_xll.qlIndexFixing(Index6M,$H3407,TRUE,_xll.ohTrigger(RecalcTrigger,Trigger6M)),NA())</f>
        <v>1.9513898785492811E-2</v>
      </c>
      <c r="M3407" s="178">
        <f>IFERROR(_xll.qlIndexFixing(Index1Y,$H3407,TRUE,_xll.ohTrigger(RecalcTrigger,Trigger1Y)),NA())</f>
        <v>1.9730778438603602E-2</v>
      </c>
      <c r="N3407" s="177">
        <f>IFERROR(_xll.qlIndexFixing(ONIndex1M,I3407,TRUE,_xll.ohTrigger(RecalcTrigger,Trigger1M)),NA())</f>
        <v>1.9172839761236737E-2</v>
      </c>
      <c r="O3407" s="44">
        <f>IFERROR(_xll.qlIndexFixing(ONIndex3M,I3407,TRUE,_xll.ohTrigger(RecalcTrigger,Trigger3M)),NA())</f>
        <v>1.9261608901932625E-2</v>
      </c>
      <c r="P3407" s="44">
        <f>IFERROR(_xll.qlIndexFixing(ONIndex6M,I3407,TRUE,_xll.ohTrigger(RecalcTrigger,Trigger6M)),NA())</f>
        <v>1.9396313424482337E-2</v>
      </c>
      <c r="Q3407" s="178">
        <f>IFERROR(_xll.qlIndexFixing(ONIndex1Y,I3407,TRUE,_xll.ohTrigger(RecalcTrigger,Trigger1Y)),NA())</f>
        <v>1.9495742147435102E-2</v>
      </c>
    </row>
    <row r="3408" spans="2:17" x14ac:dyDescent="0.2">
      <c r="B3408" s="39" t="s">
        <v>42</v>
      </c>
      <c r="D3408" s="42">
        <f>_xll.qlCalendarAdvance(Calendar,$D3407,B3408,"f",FALSE)</f>
        <v>63305</v>
      </c>
      <c r="E3408" s="172">
        <f>_xll.qlInterestRateIndexValueDate(IndexON,D3408)</f>
        <v>63305</v>
      </c>
      <c r="F3408" s="188">
        <f>IFERROR(_xll.qlIndexFixing(IndexON,D3408,TRUE,_xll.ohTrigger(RecalcTrigger,TriggerON)),NA())</f>
        <v>1.8659443984898605E-2</v>
      </c>
      <c r="H3408" s="42">
        <f>_xll.qlCalendarAdvance(Calendar,$H3407,B3408,"f",FALSE)</f>
        <v>63305</v>
      </c>
      <c r="I3408" s="172">
        <f>_xll.qlInterestRateIndexValueDate(Index1M,$H3408)</f>
        <v>63305</v>
      </c>
      <c r="J3408" s="177">
        <f>IFERROR(_xll.qlIndexFixing(Index1M,$H3408,TRUE,_xll.ohTrigger(RecalcTrigger,Trigger1M)),NA())</f>
        <v>1.9193931631083183E-2</v>
      </c>
      <c r="K3408" s="44">
        <f>IFERROR(_xll.qlIndexFixing(Index3M,H3408,TRUE,_xll.ohTrigger(RecalcTrigger,Trigger3M)),NA())</f>
        <v>1.9320820589758241E-2</v>
      </c>
      <c r="L3408" s="44">
        <f>IFERROR(_xll.qlIndexFixing(Index6M,$H3408,TRUE,_xll.ohTrigger(RecalcTrigger,Trigger6M)),NA())</f>
        <v>1.951563255360728E-2</v>
      </c>
      <c r="M3408" s="178">
        <f>IFERROR(_xll.qlIndexFixing(Index1Y,$H3408,TRUE,_xll.ohTrigger(RecalcTrigger,Trigger1Y)),NA())</f>
        <v>1.9732340692266037E-2</v>
      </c>
      <c r="N3408" s="177">
        <f>IFERROR(_xll.qlIndexFixing(ONIndex1M,I3408,TRUE,_xll.ohTrigger(RecalcTrigger,Trigger1M)),NA())</f>
        <v>1.9174968288786509E-2</v>
      </c>
      <c r="O3408" s="44">
        <f>IFERROR(_xll.qlIndexFixing(ONIndex3M,I3408,TRUE,_xll.ohTrigger(RecalcTrigger,Trigger3M)),NA())</f>
        <v>1.9263464760373994E-2</v>
      </c>
      <c r="P3408" s="44">
        <f>IFERROR(_xll.qlIndexFixing(ONIndex6M,I3408,TRUE,_xll.ohTrigger(RecalcTrigger,Trigger6M)),NA())</f>
        <v>1.9398225800466573E-2</v>
      </c>
      <c r="Q3408" s="178">
        <f>IFERROR(_xll.qlIndexFixing(ONIndex1Y,I3408,TRUE,_xll.ohTrigger(RecalcTrigger,Trigger1Y)),NA())</f>
        <v>1.9497667544801089E-2</v>
      </c>
    </row>
    <row r="3409" spans="2:17" x14ac:dyDescent="0.2">
      <c r="B3409" s="39" t="s">
        <v>42</v>
      </c>
      <c r="D3409" s="42">
        <f>_xll.qlCalendarAdvance(Calendar,$D3408,B3409,"f",FALSE)</f>
        <v>63312</v>
      </c>
      <c r="E3409" s="172">
        <f>_xll.qlInterestRateIndexValueDate(IndexON,D3409)</f>
        <v>63312</v>
      </c>
      <c r="F3409" s="188">
        <f>IFERROR(_xll.qlIndexFixing(IndexON,D3409,TRUE,_xll.ohTrigger(RecalcTrigger,TriggerON)),NA())</f>
        <v>1.8661352376404539E-2</v>
      </c>
      <c r="H3409" s="42">
        <f>_xll.qlCalendarAdvance(Calendar,$H3408,B3409,"f",FALSE)</f>
        <v>63312</v>
      </c>
      <c r="I3409" s="172">
        <f>_xll.qlInterestRateIndexValueDate(Index1M,$H3409)</f>
        <v>63312</v>
      </c>
      <c r="J3409" s="177">
        <f>IFERROR(_xll.qlIndexFixing(Index1M,$H3409,TRUE,_xll.ohTrigger(RecalcTrigger,Trigger1M)),NA())</f>
        <v>1.9197966562927798E-2</v>
      </c>
      <c r="K3409" s="44">
        <f>IFERROR(_xll.qlIndexFixing(Index3M,H3409,TRUE,_xll.ohTrigger(RecalcTrigger,Trigger3M)),NA())</f>
        <v>1.9323209693664342E-2</v>
      </c>
      <c r="L3409" s="44">
        <f>IFERROR(_xll.qlIndexFixing(Index6M,$H3409,TRUE,_xll.ohTrigger(RecalcTrigger,Trigger6M)),NA())</f>
        <v>1.9517988734525454E-2</v>
      </c>
      <c r="M3409" s="178">
        <f>IFERROR(_xll.qlIndexFixing(Index1Y,$H3409,TRUE,_xll.ohTrigger(RecalcTrigger,Trigger1Y)),NA())</f>
        <v>1.9733887524061577E-2</v>
      </c>
      <c r="N3409" s="177">
        <f>IFERROR(_xll.qlIndexFixing(ONIndex1M,I3409,TRUE,_xll.ohTrigger(RecalcTrigger,Trigger1M)),NA())</f>
        <v>1.9177080094057164E-2</v>
      </c>
      <c r="O3409" s="44">
        <f>IFERROR(_xll.qlIndexFixing(ONIndex3M,I3409,TRUE,_xll.ohTrigger(RecalcTrigger,Trigger3M)),NA())</f>
        <v>1.9265306038832586E-2</v>
      </c>
      <c r="P3409" s="44">
        <f>IFERROR(_xll.qlIndexFixing(ONIndex6M,I3409,TRUE,_xll.ohTrigger(RecalcTrigger,Trigger6M)),NA())</f>
        <v>1.9400123152091275E-2</v>
      </c>
      <c r="Q3409" s="178">
        <f>IFERROR(_xll.qlIndexFixing(ONIndex1Y,I3409,TRUE,_xll.ohTrigger(RecalcTrigger,Trigger1Y)),NA())</f>
        <v>1.9499577815527136E-2</v>
      </c>
    </row>
    <row r="3410" spans="2:17" x14ac:dyDescent="0.2">
      <c r="B3410" s="39" t="s">
        <v>42</v>
      </c>
      <c r="D3410" s="42">
        <f>_xll.qlCalendarAdvance(Calendar,$D3409,B3410,"f",FALSE)</f>
        <v>63319</v>
      </c>
      <c r="E3410" s="172">
        <f>_xll.qlInterestRateIndexValueDate(IndexON,D3410)</f>
        <v>63319</v>
      </c>
      <c r="F3410" s="188">
        <f>IFERROR(_xll.qlIndexFixing(IndexON,D3410,TRUE,_xll.ohTrigger(RecalcTrigger,TriggerON)),NA())</f>
        <v>1.8663245656183047E-2</v>
      </c>
      <c r="H3410" s="42">
        <f>_xll.qlCalendarAdvance(Calendar,$H3409,B3410,"f",FALSE)</f>
        <v>63319</v>
      </c>
      <c r="I3410" s="172">
        <f>_xll.qlInterestRateIndexValueDate(Index1M,$H3410)</f>
        <v>63319</v>
      </c>
      <c r="J3410" s="177">
        <f>IFERROR(_xll.qlIndexFixing(Index1M,$H3410,TRUE,_xll.ohTrigger(RecalcTrigger,Trigger1M)),NA())</f>
        <v>1.920002688505653E-2</v>
      </c>
      <c r="K3410" s="44">
        <f>IFERROR(_xll.qlIndexFixing(Index3M,H3410,TRUE,_xll.ohTrigger(RecalcTrigger,Trigger3M)),NA())</f>
        <v>1.9324949963944085E-2</v>
      </c>
      <c r="L3410" s="44">
        <f>IFERROR(_xll.qlIndexFixing(Index6M,$H3410,TRUE,_xll.ohTrigger(RecalcTrigger,Trigger6M)),NA())</f>
        <v>1.9519691171690404E-2</v>
      </c>
      <c r="M3410" s="178">
        <f>IFERROR(_xll.qlIndexFixing(Index1Y,$H3410,TRUE,_xll.ohTrigger(RecalcTrigger,Trigger1Y)),NA())</f>
        <v>1.9735418933919169E-2</v>
      </c>
      <c r="N3410" s="177">
        <f>IFERROR(_xll.qlIndexFixing(ONIndex1M,I3410,TRUE,_xll.ohTrigger(RecalcTrigger,Trigger1M)),NA())</f>
        <v>1.9179175176805563E-2</v>
      </c>
      <c r="O3410" s="44">
        <f>IFERROR(_xll.qlIndexFixing(ONIndex3M,I3410,TRUE,_xll.ohTrigger(RecalcTrigger,Trigger3M)),NA())</f>
        <v>1.9267132736822123E-2</v>
      </c>
      <c r="P3410" s="44">
        <f>IFERROR(_xll.qlIndexFixing(ONIndex6M,I3410,TRUE,_xll.ohTrigger(RecalcTrigger,Trigger6M)),NA())</f>
        <v>1.9402005479518536E-2</v>
      </c>
      <c r="Q3410" s="178">
        <f>IFERROR(_xll.qlIndexFixing(ONIndex1Y,I3410,TRUE,_xll.ohTrigger(RecalcTrigger,Trigger1Y)),NA())</f>
        <v>1.9501472959613242E-2</v>
      </c>
    </row>
    <row r="3411" spans="2:17" x14ac:dyDescent="0.2">
      <c r="B3411" s="39" t="s">
        <v>42</v>
      </c>
      <c r="D3411" s="42">
        <f>_xll.qlCalendarAdvance(Calendar,$D3410,B3411,"f",FALSE)</f>
        <v>63326</v>
      </c>
      <c r="E3411" s="172">
        <f>_xll.qlInterestRateIndexValueDate(IndexON,D3411)</f>
        <v>63326</v>
      </c>
      <c r="F3411" s="188">
        <f>IFERROR(_xll.qlIndexFixing(IndexON,D3411,TRUE,_xll.ohTrigger(RecalcTrigger,TriggerON)),NA())</f>
        <v>1.8665123824234131E-2</v>
      </c>
      <c r="H3411" s="42">
        <f>_xll.qlCalendarAdvance(Calendar,$H3410,B3411,"f",FALSE)</f>
        <v>63326</v>
      </c>
      <c r="I3411" s="172">
        <f>_xll.qlInterestRateIndexValueDate(Index1M,$H3411)</f>
        <v>63326</v>
      </c>
      <c r="J3411" s="177">
        <f>IFERROR(_xll.qlIndexFixing(Index1M,$H3411,TRUE,_xll.ohTrigger(RecalcTrigger,Trigger1M)),NA())</f>
        <v>1.9202070456982013E-2</v>
      </c>
      <c r="K3411" s="44">
        <f>IFERROR(_xll.qlIndexFixing(Index3M,H3411,TRUE,_xll.ohTrigger(RecalcTrigger,Trigger3M)),NA())</f>
        <v>1.9326675584476059E-2</v>
      </c>
      <c r="L3411" s="44">
        <f>IFERROR(_xll.qlIndexFixing(Index6M,$H3411,TRUE,_xll.ohTrigger(RecalcTrigger,Trigger6M)),NA())</f>
        <v>1.9521378438977222E-2</v>
      </c>
      <c r="M3411" s="178">
        <f>IFERROR(_xll.qlIndexFixing(Index1Y,$H3411,TRUE,_xll.ohTrigger(RecalcTrigger,Trigger1Y)),NA())</f>
        <v>1.9736934921770644E-2</v>
      </c>
      <c r="N3411" s="177">
        <f>IFERROR(_xll.qlIndexFixing(ONIndex1M,I3411,TRUE,_xll.ohTrigger(RecalcTrigger,Trigger1M)),NA())</f>
        <v>1.9181253537193799E-2</v>
      </c>
      <c r="O3411" s="44">
        <f>IFERROR(_xll.qlIndexFixing(ONIndex3M,I3411,TRUE,_xll.ohTrigger(RecalcTrigger,Trigger3M)),NA())</f>
        <v>1.9268944854666792E-2</v>
      </c>
      <c r="P3411" s="44">
        <f>IFERROR(_xll.qlIndexFixing(ONIndex6M,I3411,TRUE,_xll.ohTrigger(RecalcTrigger,Trigger6M)),NA())</f>
        <v>1.9403872782667309E-2</v>
      </c>
      <c r="Q3411" s="178">
        <f>IFERROR(_xll.qlIndexFixing(ONIndex1Y,I3411,TRUE,_xll.ohTrigger(RecalcTrigger,Trigger1Y)),NA())</f>
        <v>1.95033529772215E-2</v>
      </c>
    </row>
    <row r="3412" spans="2:17" x14ac:dyDescent="0.2">
      <c r="B3412" s="39" t="s">
        <v>42</v>
      </c>
      <c r="D3412" s="42">
        <f>_xll.qlCalendarAdvance(Calendar,$D3411,B3412,"f",FALSE)</f>
        <v>63333</v>
      </c>
      <c r="E3412" s="172">
        <f>_xll.qlInterestRateIndexValueDate(IndexON,D3412)</f>
        <v>63333</v>
      </c>
      <c r="F3412" s="188">
        <f>IFERROR(_xll.qlIndexFixing(IndexON,D3412,TRUE,_xll.ohTrigger(RecalcTrigger,TriggerON)),NA())</f>
        <v>1.8666986880638836E-2</v>
      </c>
      <c r="H3412" s="42">
        <f>_xll.qlCalendarAdvance(Calendar,$H3411,B3412,"f",FALSE)</f>
        <v>63333</v>
      </c>
      <c r="I3412" s="172">
        <f>_xll.qlInterestRateIndexValueDate(Index1M,$H3412)</f>
        <v>63333</v>
      </c>
      <c r="J3412" s="177">
        <f>IFERROR(_xll.qlIndexFixing(Index1M,$H3412,TRUE,_xll.ohTrigger(RecalcTrigger,Trigger1M)),NA())</f>
        <v>1.9204097278684606E-2</v>
      </c>
      <c r="K3412" s="44">
        <f>IFERROR(_xll.qlIndexFixing(Index3M,H3412,TRUE,_xll.ohTrigger(RecalcTrigger,Trigger3M)),NA())</f>
        <v>1.9328386555234719E-2</v>
      </c>
      <c r="L3412" s="44">
        <f>IFERROR(_xll.qlIndexFixing(Index6M,$H3412,TRUE,_xll.ohTrigger(RecalcTrigger,Trigger6M)),NA())</f>
        <v>1.9523050536347585E-2</v>
      </c>
      <c r="M3412" s="178">
        <f>IFERROR(_xll.qlIndexFixing(Index1Y,$H3412,TRUE,_xll.ohTrigger(RecalcTrigger,Trigger1Y)),NA())</f>
        <v>1.973843548754628E-2</v>
      </c>
      <c r="N3412" s="177">
        <f>IFERROR(_xll.qlIndexFixing(ONIndex1M,I3412,TRUE,_xll.ohTrigger(RecalcTrigger,Trigger1M)),NA())</f>
        <v>1.9183315175140825E-2</v>
      </c>
      <c r="O3412" s="44">
        <f>IFERROR(_xll.qlIndexFixing(ONIndex3M,I3412,TRUE,_xll.ohTrigger(RecalcTrigger,Trigger3M)),NA())</f>
        <v>1.9270742392285545E-2</v>
      </c>
      <c r="P3412" s="44">
        <f>IFERROR(_xll.qlIndexFixing(ONIndex6M,I3412,TRUE,_xll.ohTrigger(RecalcTrigger,Trigger6M)),NA())</f>
        <v>1.9405725061537593E-2</v>
      </c>
      <c r="Q3412" s="178">
        <f>IFERROR(_xll.qlIndexFixing(ONIndex1Y,I3412,TRUE,_xll.ohTrigger(RecalcTrigger,Trigger1Y)),NA())</f>
        <v>1.9505217868189817E-2</v>
      </c>
    </row>
    <row r="3413" spans="2:17" x14ac:dyDescent="0.2">
      <c r="B3413" s="39" t="s">
        <v>42</v>
      </c>
      <c r="D3413" s="42">
        <f>_xll.qlCalendarAdvance(Calendar,$D3412,B3413,"f",FALSE)</f>
        <v>63340</v>
      </c>
      <c r="E3413" s="172">
        <f>_xll.qlInterestRateIndexValueDate(IndexON,D3413)</f>
        <v>63340</v>
      </c>
      <c r="F3413" s="188">
        <f>IFERROR(_xll.qlIndexFixing(IndexON,D3413,TRUE,_xll.ohTrigger(RecalcTrigger,TriggerON)),NA())</f>
        <v>1.8668834825478209E-2</v>
      </c>
      <c r="H3413" s="42">
        <f>_xll.qlCalendarAdvance(Calendar,$H3412,B3413,"f",FALSE)</f>
        <v>63340</v>
      </c>
      <c r="I3413" s="172">
        <f>_xll.qlInterestRateIndexValueDate(Index1M,$H3413)</f>
        <v>63340</v>
      </c>
      <c r="J3413" s="177">
        <f>IFERROR(_xll.qlIndexFixing(Index1M,$H3413,TRUE,_xll.ohTrigger(RecalcTrigger,Trigger1M)),NA())</f>
        <v>1.9204165823489161E-2</v>
      </c>
      <c r="K3413" s="44">
        <f>IFERROR(_xll.qlIndexFixing(Index3M,H3413,TRUE,_xll.ohTrigger(RecalcTrigger,Trigger3M)),NA())</f>
        <v>1.9330082876205086E-2</v>
      </c>
      <c r="L3413" s="44">
        <f>IFERROR(_xll.qlIndexFixing(Index6M,$H3413,TRUE,_xll.ohTrigger(RecalcTrigger,Trigger6M)),NA())</f>
        <v>1.9524073858439392E-2</v>
      </c>
      <c r="M3413" s="178">
        <f>IFERROR(_xll.qlIndexFixing(Index1Y,$H3413,TRUE,_xll.ohTrigger(RecalcTrigger,Trigger1Y)),NA())</f>
        <v>1.9739920631178354E-2</v>
      </c>
      <c r="N3413" s="177">
        <f>IFERROR(_xll.qlIndexFixing(ONIndex1M,I3413,TRUE,_xll.ohTrigger(RecalcTrigger,Trigger1M)),NA())</f>
        <v>1.9185360090727688E-2</v>
      </c>
      <c r="O3413" s="44">
        <f>IFERROR(_xll.qlIndexFixing(ONIndex3M,I3413,TRUE,_xll.ohTrigger(RecalcTrigger,Trigger3M)),NA())</f>
        <v>1.9272525349678382E-2</v>
      </c>
      <c r="P3413" s="44">
        <f>IFERROR(_xll.qlIndexFixing(ONIndex6M,I3413,TRUE,_xll.ohTrigger(RecalcTrigger,Trigger6M)),NA())</f>
        <v>1.940756231612939E-2</v>
      </c>
      <c r="Q3413" s="178">
        <f>IFERROR(_xll.qlIndexFixing(ONIndex1Y,I3413,TRUE,_xll.ohTrigger(RecalcTrigger,Trigger1Y)),NA())</f>
        <v>1.9507067632680286E-2</v>
      </c>
    </row>
    <row r="3414" spans="2:17" x14ac:dyDescent="0.2">
      <c r="B3414" s="39" t="s">
        <v>42</v>
      </c>
      <c r="D3414" s="42">
        <f>_xll.qlCalendarAdvance(Calendar,$D3413,B3414,"f",FALSE)</f>
        <v>63347</v>
      </c>
      <c r="E3414" s="172">
        <f>_xll.qlInterestRateIndexValueDate(IndexON,D3414)</f>
        <v>63347</v>
      </c>
      <c r="F3414" s="188">
        <f>IFERROR(_xll.qlIndexFixing(IndexON,D3414,TRUE,_xll.ohTrigger(RecalcTrigger,TriggerON)),NA())</f>
        <v>1.867066765850911E-2</v>
      </c>
      <c r="H3414" s="42">
        <f>_xll.qlCalendarAdvance(Calendar,$H3413,B3414,"f",FALSE)</f>
        <v>63347</v>
      </c>
      <c r="I3414" s="172">
        <f>_xll.qlInterestRateIndexValueDate(Index1M,$H3414)</f>
        <v>63347</v>
      </c>
      <c r="J3414" s="177">
        <f>IFERROR(_xll.qlIndexFixing(Index1M,$H3414,TRUE,_xll.ohTrigger(RecalcTrigger,Trigger1M)),NA())</f>
        <v>1.9206162419126725E-2</v>
      </c>
      <c r="K3414" s="44">
        <f>IFERROR(_xll.qlIndexFixing(Index3M,H3414,TRUE,_xll.ohTrigger(RecalcTrigger,Trigger3M)),NA())</f>
        <v>1.9331764547368666E-2</v>
      </c>
      <c r="L3414" s="44">
        <f>IFERROR(_xll.qlIndexFixing(Index6M,$H3414,TRUE,_xll.ohTrigger(RecalcTrigger,Trigger6M)),NA())</f>
        <v>1.9525716611990627E-2</v>
      </c>
      <c r="M3414" s="178">
        <f>IFERROR(_xll.qlIndexFixing(Index1Y,$H3414,TRUE,_xll.ohTrigger(RecalcTrigger,Trigger1Y)),NA())</f>
        <v>1.9741390352599364E-2</v>
      </c>
      <c r="N3414" s="177">
        <f>IFERROR(_xll.qlIndexFixing(ONIndex1M,I3414,TRUE,_xll.ohTrigger(RecalcTrigger,Trigger1M)),NA())</f>
        <v>1.9187388283792295E-2</v>
      </c>
      <c r="O3414" s="44">
        <f>IFERROR(_xll.qlIndexFixing(ONIndex3M,I3414,TRUE,_xll.ohTrigger(RecalcTrigger,Trigger3M)),NA())</f>
        <v>1.9274293726845304E-2</v>
      </c>
      <c r="P3414" s="44">
        <f>IFERROR(_xll.qlIndexFixing(ONIndex6M,I3414,TRUE,_xll.ohTrigger(RecalcTrigger,Trigger6M)),NA())</f>
        <v>1.9409384546442698E-2</v>
      </c>
      <c r="Q3414" s="178">
        <f>IFERROR(_xll.qlIndexFixing(ONIndex1Y,I3414,TRUE,_xll.ohTrigger(RecalcTrigger,Trigger1Y)),NA())</f>
        <v>1.9508902270611861E-2</v>
      </c>
    </row>
    <row r="3415" spans="2:17" x14ac:dyDescent="0.2">
      <c r="B3415" s="39" t="s">
        <v>42</v>
      </c>
      <c r="D3415" s="42">
        <f>_xll.qlCalendarAdvance(Calendar,$D3414,B3415,"f",FALSE)</f>
        <v>63354</v>
      </c>
      <c r="E3415" s="172">
        <f>_xll.qlInterestRateIndexValueDate(IndexON,D3415)</f>
        <v>63354</v>
      </c>
      <c r="F3415" s="188">
        <f>IFERROR(_xll.qlIndexFixing(IndexON,D3415,TRUE,_xll.ohTrigger(RecalcTrigger,TriggerON)),NA())</f>
        <v>1.8672485379812587E-2</v>
      </c>
      <c r="H3415" s="42">
        <f>_xll.qlCalendarAdvance(Calendar,$H3414,B3415,"f",FALSE)</f>
        <v>63354</v>
      </c>
      <c r="I3415" s="172">
        <f>_xll.qlInterestRateIndexValueDate(Index1M,$H3415)</f>
        <v>63354</v>
      </c>
      <c r="J3415" s="177">
        <f>IFERROR(_xll.qlIndexFixing(Index1M,$H3415,TRUE,_xll.ohTrigger(RecalcTrigger,Trigger1M)),NA())</f>
        <v>1.9208142267133892E-2</v>
      </c>
      <c r="K3415" s="44">
        <f>IFERROR(_xll.qlIndexFixing(Index3M,H3415,TRUE,_xll.ohTrigger(RecalcTrigger,Trigger3M)),NA())</f>
        <v>1.933343156870343E-2</v>
      </c>
      <c r="L3415" s="44">
        <f>IFERROR(_xll.qlIndexFixing(Index6M,$H3415,TRUE,_xll.ohTrigger(RecalcTrigger,Trigger6M)),NA())</f>
        <v>1.9527344196314977E-2</v>
      </c>
      <c r="M3415" s="178">
        <f>IFERROR(_xll.qlIndexFixing(Index1Y,$H3415,TRUE,_xll.ohTrigger(RecalcTrigger,Trigger1Y)),NA())</f>
        <v>1.9742844651742919E-2</v>
      </c>
      <c r="N3415" s="177">
        <f>IFERROR(_xll.qlIndexFixing(ONIndex1M,I3415,TRUE,_xll.ohTrigger(RecalcTrigger,Trigger1M)),NA())</f>
        <v>1.9189399754415692E-2</v>
      </c>
      <c r="O3415" s="44">
        <f>IFERROR(_xll.qlIndexFixing(ONIndex3M,I3415,TRUE,_xll.ohTrigger(RecalcTrigger,Trigger3M)),NA())</f>
        <v>1.9276047523543172E-2</v>
      </c>
      <c r="P3415" s="44">
        <f>IFERROR(_xll.qlIndexFixing(ONIndex6M,I3415,TRUE,_xll.ohTrigger(RecalcTrigger,Trigger6M)),NA())</f>
        <v>1.9411191752396473E-2</v>
      </c>
      <c r="Q3415" s="178">
        <f>IFERROR(_xll.qlIndexFixing(ONIndex1Y,I3415,TRUE,_xll.ohTrigger(RecalcTrigger,Trigger1Y)),NA())</f>
        <v>1.9510721781903495E-2</v>
      </c>
    </row>
    <row r="3416" spans="2:17" x14ac:dyDescent="0.2">
      <c r="B3416" s="39" t="s">
        <v>42</v>
      </c>
      <c r="D3416" s="42">
        <f>_xll.qlCalendarAdvance(Calendar,$D3415,B3416,"f",FALSE)</f>
        <v>63361</v>
      </c>
      <c r="E3416" s="172">
        <f>_xll.qlInterestRateIndexValueDate(IndexON,D3416)</f>
        <v>63361</v>
      </c>
      <c r="F3416" s="188">
        <f>IFERROR(_xll.qlIndexFixing(IndexON,D3416,TRUE,_xll.ohTrigger(RecalcTrigger,TriggerON)),NA())</f>
        <v>1.8674287989388638E-2</v>
      </c>
      <c r="H3416" s="42">
        <f>_xll.qlCalendarAdvance(Calendar,$H3415,B3416,"f",FALSE)</f>
        <v>63361</v>
      </c>
      <c r="I3416" s="172">
        <f>_xll.qlInterestRateIndexValueDate(Index1M,$H3416)</f>
        <v>63361</v>
      </c>
      <c r="J3416" s="177">
        <f>IFERROR(_xll.qlIndexFixing(Index1M,$H3416,TRUE,_xll.ohTrigger(RecalcTrigger,Trigger1M)),NA())</f>
        <v>1.9210105367497159E-2</v>
      </c>
      <c r="K3416" s="44">
        <f>IFERROR(_xll.qlIndexFixing(Index3M,H3416,TRUE,_xll.ohTrigger(RecalcTrigger,Trigger3M)),NA())</f>
        <v>1.9335083940195286E-2</v>
      </c>
      <c r="L3416" s="44">
        <f>IFERROR(_xll.qlIndexFixing(Index6M,$H3416,TRUE,_xll.ohTrigger(RecalcTrigger,Trigger6M)),NA())</f>
        <v>1.9528956611378347E-2</v>
      </c>
      <c r="M3416" s="178">
        <f>IFERROR(_xll.qlIndexFixing(Index1Y,$H3416,TRUE,_xll.ohTrigger(RecalcTrigger,Trigger1Y)),NA())</f>
        <v>1.9744283528542628E-2</v>
      </c>
      <c r="N3416" s="177">
        <f>IFERROR(_xll.qlIndexFixing(ONIndex1M,I3416,TRUE,_xll.ohTrigger(RecalcTrigger,Trigger1M)),NA())</f>
        <v>1.919139450259788E-2</v>
      </c>
      <c r="O3416" s="44">
        <f>IFERROR(_xll.qlIndexFixing(ONIndex3M,I3416,TRUE,_xll.ohTrigger(RecalcTrigger,Trigger3M)),NA())</f>
        <v>1.927778674009617E-2</v>
      </c>
      <c r="P3416" s="44">
        <f>IFERROR(_xll.qlIndexFixing(ONIndex6M,I3416,TRUE,_xll.ohTrigger(RecalcTrigger,Trigger6M)),NA())</f>
        <v>1.9412983934314898E-2</v>
      </c>
      <c r="Q3416" s="178">
        <f>IFERROR(_xll.qlIndexFixing(ONIndex1Y,I3416,TRUE,_xll.ohTrigger(RecalcTrigger,Trigger1Y)),NA())</f>
        <v>1.9512526166636235E-2</v>
      </c>
    </row>
    <row r="3417" spans="2:17" x14ac:dyDescent="0.2">
      <c r="B3417" s="39" t="s">
        <v>42</v>
      </c>
      <c r="D3417" s="42">
        <f>_xll.qlCalendarAdvance(Calendar,$D3416,B3417,"f",FALSE)</f>
        <v>63368</v>
      </c>
      <c r="E3417" s="172">
        <f>_xll.qlInterestRateIndexValueDate(IndexON,D3417)</f>
        <v>63368</v>
      </c>
      <c r="F3417" s="188">
        <f>IFERROR(_xll.qlIndexFixing(IndexON,D3417,TRUE,_xll.ohTrigger(RecalcTrigger,TriggerON)),NA())</f>
        <v>1.8676075487399357E-2</v>
      </c>
      <c r="H3417" s="42">
        <f>_xll.qlCalendarAdvance(Calendar,$H3416,B3417,"f",FALSE)</f>
        <v>63368</v>
      </c>
      <c r="I3417" s="172">
        <f>_xll.qlInterestRateIndexValueDate(Index1M,$H3417)</f>
        <v>63368</v>
      </c>
      <c r="J3417" s="177">
        <f>IFERROR(_xll.qlIndexFixing(Index1M,$H3417,TRUE,_xll.ohTrigger(RecalcTrigger,Trigger1M)),NA())</f>
        <v>1.9212051720213823E-2</v>
      </c>
      <c r="K3417" s="44">
        <f>IFERROR(_xll.qlIndexFixing(Index3M,H3417,TRUE,_xll.ohTrigger(RecalcTrigger,Trigger3M)),NA())</f>
        <v>1.9336721661821328E-2</v>
      </c>
      <c r="L3417" s="44">
        <f>IFERROR(_xll.qlIndexFixing(Index6M,$H3417,TRUE,_xll.ohTrigger(RecalcTrigger,Trigger6M)),NA())</f>
        <v>1.9530553857141315E-2</v>
      </c>
      <c r="M3417" s="178">
        <f>IFERROR(_xll.qlIndexFixing(Index1Y,$H3417,TRUE,_xll.ohTrigger(RecalcTrigger,Trigger1Y)),NA())</f>
        <v>1.9745706982932987E-2</v>
      </c>
      <c r="N3417" s="177">
        <f>IFERROR(_xll.qlIndexFixing(ONIndex1M,I3417,TRUE,_xll.ohTrigger(RecalcTrigger,Trigger1M)),NA())</f>
        <v>1.9193372528500952E-2</v>
      </c>
      <c r="O3417" s="44">
        <f>IFERROR(_xll.qlIndexFixing(ONIndex3M,I3417,TRUE,_xll.ohTrigger(RecalcTrigger,Trigger3M)),NA())</f>
        <v>1.9279511376423253E-2</v>
      </c>
      <c r="P3417" s="44">
        <f>IFERROR(_xll.qlIndexFixing(ONIndex6M,I3417,TRUE,_xll.ohTrigger(RecalcTrigger,Trigger6M)),NA())</f>
        <v>1.9414761091792743E-2</v>
      </c>
      <c r="Q3417" s="178">
        <f>IFERROR(_xll.qlIndexFixing(ONIndex1Y,I3417,TRUE,_xll.ohTrigger(RecalcTrigger,Trigger1Y)),NA())</f>
        <v>1.951431542481008E-2</v>
      </c>
    </row>
    <row r="3418" spans="2:17" x14ac:dyDescent="0.2">
      <c r="B3418" s="39" t="s">
        <v>42</v>
      </c>
      <c r="D3418" s="42">
        <f>_xll.qlCalendarAdvance(Calendar,$D3417,B3418,"f",FALSE)</f>
        <v>63375</v>
      </c>
      <c r="E3418" s="172">
        <f>_xll.qlInterestRateIndexValueDate(IndexON,D3418)</f>
        <v>63375</v>
      </c>
      <c r="F3418" s="188">
        <f>IFERROR(_xll.qlIndexFixing(IndexON,D3418,TRUE,_xll.ohTrigger(RecalcTrigger,TriggerON)),NA())</f>
        <v>1.8677847873763698E-2</v>
      </c>
      <c r="H3418" s="42">
        <f>_xll.qlCalendarAdvance(Calendar,$H3417,B3418,"f",FALSE)</f>
        <v>63375</v>
      </c>
      <c r="I3418" s="172">
        <f>_xll.qlInterestRateIndexValueDate(Index1M,$H3418)</f>
        <v>63375</v>
      </c>
      <c r="J3418" s="177">
        <f>IFERROR(_xll.qlIndexFixing(Index1M,$H3418,TRUE,_xll.ohTrigger(RecalcTrigger,Trigger1M)),NA())</f>
        <v>1.9215906453841216E-2</v>
      </c>
      <c r="K3418" s="44">
        <f>IFERROR(_xll.qlIndexFixing(Index3M,H3418,TRUE,_xll.ohTrigger(RecalcTrigger,Trigger3M)),NA())</f>
        <v>1.9338344733570108E-2</v>
      </c>
      <c r="L3418" s="44">
        <f>IFERROR(_xll.qlIndexFixing(Index6M,$H3418,TRUE,_xll.ohTrigger(RecalcTrigger,Trigger6M)),NA())</f>
        <v>1.9532764550237336E-2</v>
      </c>
      <c r="M3418" s="178">
        <f>IFERROR(_xll.qlIndexFixing(Index1Y,$H3418,TRUE,_xll.ohTrigger(RecalcTrigger,Trigger1Y)),NA())</f>
        <v>1.9747115014850269E-2</v>
      </c>
      <c r="N3418" s="177">
        <f>IFERROR(_xll.qlIndexFixing(ONIndex1M,I3418,TRUE,_xll.ohTrigger(RecalcTrigger,Trigger1M)),NA())</f>
        <v>1.9195333831800721E-2</v>
      </c>
      <c r="O3418" s="44">
        <f>IFERROR(_xll.qlIndexFixing(ONIndex3M,I3418,TRUE,_xll.ohTrigger(RecalcTrigger,Trigger3M)),NA())</f>
        <v>1.928122143252442E-2</v>
      </c>
      <c r="P3418" s="44">
        <f>IFERROR(_xll.qlIndexFixing(ONIndex6M,I3418,TRUE,_xll.ohTrigger(RecalcTrigger,Trigger6M)),NA())</f>
        <v>1.9416523225154192E-2</v>
      </c>
      <c r="Q3418" s="178">
        <f>IFERROR(_xll.qlIndexFixing(ONIndex1Y,I3418,TRUE,_xll.ohTrigger(RecalcTrigger,Trigger1Y)),NA())</f>
        <v>1.9516089556425031E-2</v>
      </c>
    </row>
    <row r="3419" spans="2:17" x14ac:dyDescent="0.2">
      <c r="B3419" s="39" t="s">
        <v>42</v>
      </c>
      <c r="D3419" s="42">
        <f>_xll.qlCalendarAdvance(Calendar,$D3418,B3419,"f",FALSE)</f>
        <v>63382</v>
      </c>
      <c r="E3419" s="172">
        <f>_xll.qlInterestRateIndexValueDate(IndexON,D3419)</f>
        <v>63382</v>
      </c>
      <c r="F3419" s="188">
        <f>IFERROR(_xll.qlIndexFixing(IndexON,D3419,TRUE,_xll.ohTrigger(RecalcTrigger,TriggerON)),NA())</f>
        <v>1.8679605148319567E-2</v>
      </c>
      <c r="H3419" s="42">
        <f>_xll.qlCalendarAdvance(Calendar,$H3418,B3419,"f",FALSE)</f>
        <v>63382</v>
      </c>
      <c r="I3419" s="172">
        <f>_xll.qlInterestRateIndexValueDate(Index1M,$H3419)</f>
        <v>63382</v>
      </c>
      <c r="J3419" s="177">
        <f>IFERROR(_xll.qlIndexFixing(Index1M,$H3419,TRUE,_xll.ohTrigger(RecalcTrigger,Trigger1M)),NA())</f>
        <v>1.9217816023772351E-2</v>
      </c>
      <c r="K3419" s="44">
        <f>IFERROR(_xll.qlIndexFixing(Index3M,H3419,TRUE,_xll.ohTrigger(RecalcTrigger,Trigger3M)),NA())</f>
        <v>1.9339953155416954E-2</v>
      </c>
      <c r="L3419" s="44">
        <f>IFERROR(_xll.qlIndexFixing(Index6M,$H3419,TRUE,_xll.ohTrigger(RecalcTrigger,Trigger6M)),NA())</f>
        <v>1.9534330457152149E-2</v>
      </c>
      <c r="M3419" s="178">
        <f>IFERROR(_xll.qlIndexFixing(Index1Y,$H3419,TRUE,_xll.ohTrigger(RecalcTrigger,Trigger1Y)),NA())</f>
        <v>1.9748507624230083E-2</v>
      </c>
      <c r="N3419" s="177">
        <f>IFERROR(_xll.qlIndexFixing(ONIndex1M,I3419,TRUE,_xll.ohTrigger(RecalcTrigger,Trigger1M)),NA())</f>
        <v>1.9197278412740326E-2</v>
      </c>
      <c r="O3419" s="44">
        <f>IFERROR(_xll.qlIndexFixing(ONIndex3M,I3419,TRUE,_xll.ohTrigger(RecalcTrigger,Trigger3M)),NA())</f>
        <v>1.9282916908318626E-2</v>
      </c>
      <c r="P3419" s="44">
        <f>IFERROR(_xll.qlIndexFixing(ONIndex6M,I3419,TRUE,_xll.ohTrigger(RecalcTrigger,Trigger6M)),NA())</f>
        <v>1.9418270333994014E-2</v>
      </c>
      <c r="Q3419" s="178">
        <f>IFERROR(_xll.qlIndexFixing(ONIndex1Y,I3419,TRUE,_xll.ohTrigger(RecalcTrigger,Trigger1Y)),NA())</f>
        <v>1.9517848561481088E-2</v>
      </c>
    </row>
    <row r="3420" spans="2:17" x14ac:dyDescent="0.2">
      <c r="B3420" s="39" t="s">
        <v>42</v>
      </c>
      <c r="D3420" s="42">
        <f>_xll.qlCalendarAdvance(Calendar,$D3419,B3420,"f",FALSE)</f>
        <v>63389</v>
      </c>
      <c r="E3420" s="172">
        <f>_xll.qlInterestRateIndexValueDate(IndexON,D3420)</f>
        <v>63389</v>
      </c>
      <c r="F3420" s="188">
        <f>IFERROR(_xll.qlIndexFixing(IndexON,D3420,TRUE,_xll.ohTrigger(RecalcTrigger,TriggerON)),NA())</f>
        <v>1.8681347311229057E-2</v>
      </c>
      <c r="H3420" s="42">
        <f>_xll.qlCalendarAdvance(Calendar,$H3419,B3420,"f",FALSE)</f>
        <v>63389</v>
      </c>
      <c r="I3420" s="172">
        <f>_xll.qlInterestRateIndexValueDate(Index1M,$H3420)</f>
        <v>63389</v>
      </c>
      <c r="J3420" s="177">
        <f>IFERROR(_xll.qlIndexFixing(Index1M,$H3420,TRUE,_xll.ohTrigger(RecalcTrigger,Trigger1M)),NA())</f>
        <v>1.9219708843414285E-2</v>
      </c>
      <c r="K3420" s="44">
        <f>IFERROR(_xll.qlIndexFixing(Index3M,H3420,TRUE,_xll.ohTrigger(RecalcTrigger,Trigger3M)),NA())</f>
        <v>1.9341546927346891E-2</v>
      </c>
      <c r="L3420" s="44">
        <f>IFERROR(_xll.qlIndexFixing(Index6M,$H3420,TRUE,_xll.ohTrigger(RecalcTrigger,Trigger6M)),NA())</f>
        <v>1.9535881193857157E-2</v>
      </c>
      <c r="M3420" s="178">
        <f>IFERROR(_xll.qlIndexFixing(Index1Y,$H3420,TRUE,_xll.ohTrigger(RecalcTrigger,Trigger1Y)),NA())</f>
        <v>1.9749884811009144E-2</v>
      </c>
      <c r="N3420" s="177">
        <f>IFERROR(_xll.qlIndexFixing(ONIndex1M,I3420,TRUE,_xll.ohTrigger(RecalcTrigger,Trigger1M)),NA())</f>
        <v>1.9199206271400815E-2</v>
      </c>
      <c r="O3420" s="44">
        <f>IFERROR(_xll.qlIndexFixing(ONIndex3M,I3420,TRUE,_xll.ohTrigger(RecalcTrigger,Trigger3M)),NA())</f>
        <v>1.9284597803886916E-2</v>
      </c>
      <c r="P3420" s="44">
        <f>IFERROR(_xll.qlIndexFixing(ONIndex6M,I3420,TRUE,_xll.ohTrigger(RecalcTrigger,Trigger6M)),NA())</f>
        <v>1.9420002418798488E-2</v>
      </c>
      <c r="Q3420" s="178">
        <f>IFERROR(_xll.qlIndexFixing(ONIndex1Y,I3420,TRUE,_xll.ohTrigger(RecalcTrigger,Trigger1Y)),NA())</f>
        <v>1.9519592440059297E-2</v>
      </c>
    </row>
    <row r="3421" spans="2:17" x14ac:dyDescent="0.2">
      <c r="B3421" s="39" t="s">
        <v>42</v>
      </c>
      <c r="D3421" s="42">
        <f>_xll.qlCalendarAdvance(Calendar,$D3420,B3421,"f",FALSE)</f>
        <v>63396</v>
      </c>
      <c r="E3421" s="172">
        <f>_xll.qlInterestRateIndexValueDate(IndexON,D3421)</f>
        <v>63396</v>
      </c>
      <c r="F3421" s="188">
        <f>IFERROR(_xll.qlIndexFixing(IndexON,D3421,TRUE,_xll.ohTrigger(RecalcTrigger,TriggerON)),NA())</f>
        <v>1.8683074362411123E-2</v>
      </c>
      <c r="H3421" s="42">
        <f>_xll.qlCalendarAdvance(Calendar,$H3420,B3421,"f",FALSE)</f>
        <v>63396</v>
      </c>
      <c r="I3421" s="172">
        <f>_xll.qlInterestRateIndexValueDate(Index1M,$H3421)</f>
        <v>63396</v>
      </c>
      <c r="J3421" s="177">
        <f>IFERROR(_xll.qlIndexFixing(Index1M,$H3421,TRUE,_xll.ohTrigger(RecalcTrigger,Trigger1M)),NA())</f>
        <v>1.9222223167701127E-2</v>
      </c>
      <c r="K3421" s="44">
        <f>IFERROR(_xll.qlIndexFixing(Index3M,H3421,TRUE,_xll.ohTrigger(RecalcTrigger,Trigger3M)),NA())</f>
        <v>1.9343126049344062E-2</v>
      </c>
      <c r="L3421" s="44">
        <f>IFERROR(_xll.qlIndexFixing(Index6M,$H3421,TRUE,_xll.ohTrigger(RecalcTrigger,Trigger6M)),NA())</f>
        <v>1.9537416760317561E-2</v>
      </c>
      <c r="M3421" s="178">
        <f>IFERROR(_xll.qlIndexFixing(Index1Y,$H3421,TRUE,_xll.ohTrigger(RecalcTrigger,Trigger1Y)),NA())</f>
        <v>1.9751246575125059E-2</v>
      </c>
      <c r="N3421" s="177">
        <f>IFERROR(_xll.qlIndexFixing(ONIndex1M,I3421,TRUE,_xll.ohTrigger(RecalcTrigger,Trigger1M)),NA())</f>
        <v>1.9201117407458002E-2</v>
      </c>
      <c r="O3421" s="44">
        <f>IFERROR(_xll.qlIndexFixing(ONIndex3M,I3421,TRUE,_xll.ohTrigger(RecalcTrigger,Trigger3M)),NA())</f>
        <v>1.9286264119229291E-2</v>
      </c>
      <c r="P3421" s="44">
        <f>IFERROR(_xll.qlIndexFixing(ONIndex6M,I3421,TRUE,_xll.ohTrigger(RecalcTrigger,Trigger6M)),NA())</f>
        <v>1.9421719479243427E-2</v>
      </c>
      <c r="Q3421" s="178">
        <f>IFERROR(_xll.qlIndexFixing(ONIndex1Y,I3421,TRUE,_xll.ohTrigger(RecalcTrigger,Trigger1Y)),NA())</f>
        <v>1.9521321191916519E-2</v>
      </c>
    </row>
    <row r="3422" spans="2:17" x14ac:dyDescent="0.2">
      <c r="B3422" s="39" t="s">
        <v>42</v>
      </c>
      <c r="D3422" s="42">
        <f>_xll.qlCalendarAdvance(Calendar,$D3421,B3422,"f",FALSE)</f>
        <v>63403</v>
      </c>
      <c r="E3422" s="172">
        <f>_xll.qlInterestRateIndexValueDate(IndexON,D3422)</f>
        <v>63403</v>
      </c>
      <c r="F3422" s="188">
        <f>IFERROR(_xll.qlIndexFixing(IndexON,D3422,TRUE,_xll.ohTrigger(RecalcTrigger,TriggerON)),NA())</f>
        <v>1.868478630194681E-2</v>
      </c>
      <c r="H3422" s="42">
        <f>_xll.qlCalendarAdvance(Calendar,$H3421,B3422,"f",FALSE)</f>
        <v>63403</v>
      </c>
      <c r="I3422" s="172">
        <f>_xll.qlInterestRateIndexValueDate(Index1M,$H3422)</f>
        <v>63403</v>
      </c>
      <c r="J3422" s="177">
        <f>IFERROR(_xll.qlIndexFixing(Index1M,$H3422,TRUE,_xll.ohTrigger(RecalcTrigger,Trigger1M)),NA())</f>
        <v>1.9223444231801071E-2</v>
      </c>
      <c r="K3422" s="44">
        <f>IFERROR(_xll.qlIndexFixing(Index3M,H3422,TRUE,_xll.ohTrigger(RecalcTrigger,Trigger3M)),NA())</f>
        <v>1.9344690521389974E-2</v>
      </c>
      <c r="L3422" s="44">
        <f>IFERROR(_xll.qlIndexFixing(Index6M,$H3422,TRUE,_xll.ohTrigger(RecalcTrigger,Trigger6M)),NA())</f>
        <v>1.9538937156496367E-2</v>
      </c>
      <c r="M3422" s="178">
        <f>IFERROR(_xll.qlIndexFixing(Index1Y,$H3422,TRUE,_xll.ohTrigger(RecalcTrigger,Trigger1Y)),NA())</f>
        <v>1.9752592916515876E-2</v>
      </c>
      <c r="N3422" s="177">
        <f>IFERROR(_xll.qlIndexFixing(ONIndex1M,I3422,TRUE,_xll.ohTrigger(RecalcTrigger,Trigger1M)),NA())</f>
        <v>1.9203011821073979E-2</v>
      </c>
      <c r="O3422" s="44">
        <f>IFERROR(_xll.qlIndexFixing(ONIndex3M,I3422,TRUE,_xll.ohTrigger(RecalcTrigger,Trigger3M)),NA())</f>
        <v>1.9287915854264703E-2</v>
      </c>
      <c r="P3422" s="44">
        <f>IFERROR(_xll.qlIndexFixing(ONIndex6M,I3422,TRUE,_xll.ohTrigger(RecalcTrigger,Trigger6M)),NA())</f>
        <v>1.9423421515409878E-2</v>
      </c>
      <c r="Q3422" s="178">
        <f>IFERROR(_xll.qlIndexFixing(ONIndex1Y,I3422,TRUE,_xll.ohTrigger(RecalcTrigger,Trigger1Y)),NA())</f>
        <v>1.95230348171338E-2</v>
      </c>
    </row>
    <row r="3423" spans="2:17" x14ac:dyDescent="0.2">
      <c r="B3423" s="39" t="s">
        <v>42</v>
      </c>
      <c r="D3423" s="42">
        <f>_xll.qlCalendarAdvance(Calendar,$D3422,B3423,"f",FALSE)</f>
        <v>63410</v>
      </c>
      <c r="E3423" s="172">
        <f>_xll.qlInterestRateIndexValueDate(IndexON,D3423)</f>
        <v>63410</v>
      </c>
      <c r="F3423" s="188">
        <f>IFERROR(_xll.qlIndexFixing(IndexON,D3423,TRUE,_xll.ohTrigger(RecalcTrigger,TriggerON)),NA())</f>
        <v>1.8686483129755072E-2</v>
      </c>
      <c r="H3423" s="42">
        <f>_xll.qlCalendarAdvance(Calendar,$H3422,B3423,"f",FALSE)</f>
        <v>63410</v>
      </c>
      <c r="I3423" s="172">
        <f>_xll.qlInterestRateIndexValueDate(Index1M,$H3423)</f>
        <v>63410</v>
      </c>
      <c r="J3423" s="177">
        <f>IFERROR(_xll.qlIndexFixing(Index1M,$H3423,TRUE,_xll.ohTrigger(RecalcTrigger,Trigger1M)),NA())</f>
        <v>1.9225286800521366E-2</v>
      </c>
      <c r="K3423" s="44">
        <f>IFERROR(_xll.qlIndexFixing(Index3M,H3423,TRUE,_xll.ohTrigger(RecalcTrigger,Trigger3M)),NA())</f>
        <v>1.9346240343464358E-2</v>
      </c>
      <c r="L3423" s="44">
        <f>IFERROR(_xll.qlIndexFixing(Index6M,$H3423,TRUE,_xll.ohTrigger(RecalcTrigger,Trigger6M)),NA())</f>
        <v>1.9540442382360974E-2</v>
      </c>
      <c r="M3423" s="178">
        <f>IFERROR(_xll.qlIndexFixing(Index1Y,$H3423,TRUE,_xll.ohTrigger(RecalcTrigger,Trigger1Y)),NA())</f>
        <v>1.9753923835120757E-2</v>
      </c>
      <c r="N3423" s="177">
        <f>IFERROR(_xll.qlIndexFixing(ONIndex1M,I3423,TRUE,_xll.ohTrigger(RecalcTrigger,Trigger1M)),NA())</f>
        <v>1.9204889512248746E-2</v>
      </c>
      <c r="O3423" s="44">
        <f>IFERROR(_xll.qlIndexFixing(ONIndex3M,I3423,TRUE,_xll.ohTrigger(RecalcTrigger,Trigger3M)),NA())</f>
        <v>1.9289553008993154E-2</v>
      </c>
      <c r="P3423" s="44">
        <f>IFERROR(_xll.qlIndexFixing(ONIndex6M,I3423,TRUE,_xll.ohTrigger(RecalcTrigger,Trigger6M)),NA())</f>
        <v>1.9425108527378887E-2</v>
      </c>
      <c r="Q3423" s="178">
        <f>IFERROR(_xll.qlIndexFixing(ONIndex1Y,I3423,TRUE,_xll.ohTrigger(RecalcTrigger,Trigger1Y)),NA())</f>
        <v>1.9524733315873233E-2</v>
      </c>
    </row>
    <row r="3424" spans="2:17" x14ac:dyDescent="0.2">
      <c r="B3424" s="39" t="s">
        <v>42</v>
      </c>
      <c r="D3424" s="42">
        <f>_xll.qlCalendarAdvance(Calendar,$D3423,B3424,"f",FALSE)</f>
        <v>63417</v>
      </c>
      <c r="E3424" s="172">
        <f>_xll.qlInterestRateIndexValueDate(IndexON,D3424)</f>
        <v>63417</v>
      </c>
      <c r="F3424" s="188">
        <f>IFERROR(_xll.qlIndexFixing(IndexON,D3424,TRUE,_xll.ohTrigger(RecalcTrigger,TriggerON)),NA())</f>
        <v>1.8688164845916955E-2</v>
      </c>
      <c r="H3424" s="42">
        <f>_xll.qlCalendarAdvance(Calendar,$H3423,B3424,"f",FALSE)</f>
        <v>63417</v>
      </c>
      <c r="I3424" s="172">
        <f>_xll.qlInterestRateIndexValueDate(Index1M,$H3424)</f>
        <v>63417</v>
      </c>
      <c r="J3424" s="177">
        <f>IFERROR(_xll.qlIndexFixing(Index1M,$H3424,TRUE,_xll.ohTrigger(RecalcTrigger,Trigger1M)),NA())</f>
        <v>1.922711261892544E-2</v>
      </c>
      <c r="K3424" s="44">
        <f>IFERROR(_xll.qlIndexFixing(Index3M,H3424,TRUE,_xll.ohTrigger(RecalcTrigger,Trigger3M)),NA())</f>
        <v>1.9347775515554881E-2</v>
      </c>
      <c r="L3424" s="44">
        <f>IFERROR(_xll.qlIndexFixing(Index6M,$H3424,TRUE,_xll.ohTrigger(RecalcTrigger,Trigger6M)),NA())</f>
        <v>1.9541932437876591E-2</v>
      </c>
      <c r="M3424" s="178">
        <f>IFERROR(_xll.qlIndexFixing(Index1Y,$H3424,TRUE,_xll.ohTrigger(RecalcTrigger,Trigger1Y)),NA())</f>
        <v>1.9755239330879082E-2</v>
      </c>
      <c r="N3424" s="177">
        <f>IFERROR(_xll.qlIndexFixing(ONIndex1M,I3424,TRUE,_xll.ohTrigger(RecalcTrigger,Trigger1M)),NA())</f>
        <v>1.920675048106335E-2</v>
      </c>
      <c r="O3424" s="44">
        <f>IFERROR(_xll.qlIndexFixing(ONIndex3M,I3424,TRUE,_xll.ohTrigger(RecalcTrigger,Trigger3M)),NA())</f>
        <v>1.9291175583738829E-2</v>
      </c>
      <c r="P3424" s="44">
        <f>IFERROR(_xll.qlIndexFixing(ONIndex6M,I3424,TRUE,_xll.ohTrigger(RecalcTrigger,Trigger6M)),NA())</f>
        <v>1.9426780514988362E-2</v>
      </c>
      <c r="Q3424" s="178">
        <f>IFERROR(_xll.qlIndexFixing(ONIndex1Y,I3424,TRUE,_xll.ohTrigger(RecalcTrigger,Trigger1Y)),NA())</f>
        <v>1.9526416688134818E-2</v>
      </c>
    </row>
    <row r="3425" spans="2:17" x14ac:dyDescent="0.2">
      <c r="B3425" s="39" t="s">
        <v>42</v>
      </c>
      <c r="D3425" s="42">
        <f>_xll.qlCalendarAdvance(Calendar,$D3424,B3425,"f",FALSE)</f>
        <v>63424</v>
      </c>
      <c r="E3425" s="172">
        <f>_xll.qlInterestRateIndexValueDate(IndexON,D3425)</f>
        <v>63424</v>
      </c>
      <c r="F3425" s="188">
        <f>IFERROR(_xll.qlIndexFixing(IndexON,D3425,TRUE,_xll.ohTrigger(RecalcTrigger,TriggerON)),NA())</f>
        <v>1.8689831450513505E-2</v>
      </c>
      <c r="H3425" s="42">
        <f>_xll.qlCalendarAdvance(Calendar,$H3424,B3425,"f",FALSE)</f>
        <v>63424</v>
      </c>
      <c r="I3425" s="172">
        <f>_xll.qlInterestRateIndexValueDate(Index1M,$H3425)</f>
        <v>63424</v>
      </c>
      <c r="J3425" s="177">
        <f>IFERROR(_xll.qlIndexFixing(Index1M,$H3425,TRUE,_xll.ohTrigger(RecalcTrigger,Trigger1M)),NA())</f>
        <v>1.9228921687001018E-2</v>
      </c>
      <c r="K3425" s="44">
        <f>IFERROR(_xll.qlIndexFixing(Index3M,H3425,TRUE,_xll.ohTrigger(RecalcTrigger,Trigger3M)),NA())</f>
        <v>1.9349296037643047E-2</v>
      </c>
      <c r="L3425" s="44">
        <f>IFERROR(_xll.qlIndexFixing(Index6M,$H3425,TRUE,_xll.ohTrigger(RecalcTrigger,Trigger6M)),NA())</f>
        <v>1.954340732301018E-2</v>
      </c>
      <c r="M3425" s="178">
        <f>IFERROR(_xll.qlIndexFixing(Index1Y,$H3425,TRUE,_xll.ohTrigger(RecalcTrigger,Trigger1Y)),NA())</f>
        <v>1.9756539403731788E-2</v>
      </c>
      <c r="N3425" s="177">
        <f>IFERROR(_xll.qlIndexFixing(ONIndex1M,I3425,TRUE,_xll.ohTrigger(RecalcTrigger,Trigger1M)),NA())</f>
        <v>1.9208594727517792E-2</v>
      </c>
      <c r="O3425" s="44">
        <f>IFERROR(_xll.qlIndexFixing(ONIndex3M,I3425,TRUE,_xll.ohTrigger(RecalcTrigger,Trigger3M)),NA())</f>
        <v>1.9292783578015449E-2</v>
      </c>
      <c r="P3425" s="44">
        <f>IFERROR(_xll.qlIndexFixing(ONIndex6M,I3425,TRUE,_xll.ohTrigger(RecalcTrigger,Trigger6M)),NA())</f>
        <v>1.9428437478400395E-2</v>
      </c>
      <c r="Q3425" s="178">
        <f>IFERROR(_xll.qlIndexFixing(ONIndex1Y,I3425,TRUE,_xll.ohTrigger(RecalcTrigger,Trigger1Y)),NA())</f>
        <v>1.9528084933675416E-2</v>
      </c>
    </row>
    <row r="3426" spans="2:17" x14ac:dyDescent="0.2">
      <c r="B3426" s="39" t="s">
        <v>42</v>
      </c>
      <c r="D3426" s="42">
        <f>_xll.qlCalendarAdvance(Calendar,$D3425,B3426,"f",FALSE)</f>
        <v>63431</v>
      </c>
      <c r="E3426" s="172">
        <f>_xll.qlInterestRateIndexValueDate(IndexON,D3426)</f>
        <v>63431</v>
      </c>
      <c r="F3426" s="188">
        <f>IFERROR(_xll.qlIndexFixing(IndexON,D3426,TRUE,_xll.ohTrigger(RecalcTrigger,TriggerON)),NA())</f>
        <v>1.8691482943139492E-2</v>
      </c>
      <c r="H3426" s="42">
        <f>_xll.qlCalendarAdvance(Calendar,$H3425,B3426,"f",FALSE)</f>
        <v>63431</v>
      </c>
      <c r="I3426" s="172">
        <f>_xll.qlInterestRateIndexValueDate(Index1M,$H3426)</f>
        <v>63431</v>
      </c>
      <c r="J3426" s="177">
        <f>IFERROR(_xll.qlIndexFixing(Index1M,$H3426,TRUE,_xll.ohTrigger(RecalcTrigger,Trigger1M)),NA())</f>
        <v>1.922881524912675E-2</v>
      </c>
      <c r="K3426" s="44">
        <f>IFERROR(_xll.qlIndexFixing(Index3M,H3426,TRUE,_xll.ohTrigger(RecalcTrigger,Trigger3M)),NA())</f>
        <v>1.9350801909708594E-2</v>
      </c>
      <c r="L3426" s="44">
        <f>IFERROR(_xll.qlIndexFixing(Index6M,$H3426,TRUE,_xll.ohTrigger(RecalcTrigger,Trigger6M)),NA())</f>
        <v>1.9543625777592777E-2</v>
      </c>
      <c r="M3426" s="178">
        <f>IFERROR(_xll.qlIndexFixing(Index1Y,$H3426,TRUE,_xll.ohTrigger(RecalcTrigger,Trigger1Y)),NA())</f>
        <v>1.97578240536187E-2</v>
      </c>
      <c r="N3426" s="177">
        <f>IFERROR(_xll.qlIndexFixing(ONIndex1M,I3426,TRUE,_xll.ohTrigger(RecalcTrigger,Trigger1M)),NA())</f>
        <v>1.9210422251287884E-2</v>
      </c>
      <c r="O3426" s="44">
        <f>IFERROR(_xll.qlIndexFixing(ONIndex3M,I3426,TRUE,_xll.ohTrigger(RecalcTrigger,Trigger3M)),NA())</f>
        <v>1.9294376991985107E-2</v>
      </c>
      <c r="P3426" s="44">
        <f>IFERROR(_xll.qlIndexFixing(ONIndex6M,I3426,TRUE,_xll.ohTrigger(RecalcTrigger,Trigger6M)),NA())</f>
        <v>1.9430079417452895E-2</v>
      </c>
      <c r="Q3426" s="178">
        <f>IFERROR(_xll.qlIndexFixing(ONIndex1Y,I3426,TRUE,_xll.ohTrigger(RecalcTrigger,Trigger1Y)),NA())</f>
        <v>1.952973805265712E-2</v>
      </c>
    </row>
    <row r="3427" spans="2:17" x14ac:dyDescent="0.2">
      <c r="B3427" s="39" t="s">
        <v>42</v>
      </c>
      <c r="D3427" s="42">
        <f>_xll.qlCalendarAdvance(Calendar,$D3426,B3427,"f",FALSE)</f>
        <v>63438</v>
      </c>
      <c r="E3427" s="172">
        <f>_xll.qlInterestRateIndexValueDate(IndexON,D3427)</f>
        <v>63438</v>
      </c>
      <c r="F3427" s="188">
        <f>IFERROR(_xll.qlIndexFixing(IndexON,D3427,TRUE,_xll.ohTrigger(RecalcTrigger,TriggerON)),NA())</f>
        <v>1.8693119324281193E-2</v>
      </c>
      <c r="H3427" s="42">
        <f>_xll.qlCalendarAdvance(Calendar,$H3426,B3427,"f",FALSE)</f>
        <v>63438</v>
      </c>
      <c r="I3427" s="172">
        <f>_xll.qlInterestRateIndexValueDate(Index1M,$H3427)</f>
        <v>63438</v>
      </c>
      <c r="J3427" s="177">
        <f>IFERROR(_xll.qlIndexFixing(Index1M,$H3427,TRUE,_xll.ohTrigger(RecalcTrigger,Trigger1M)),NA())</f>
        <v>1.9230594124920824E-2</v>
      </c>
      <c r="K3427" s="44">
        <f>IFERROR(_xll.qlIndexFixing(Index3M,H3427,TRUE,_xll.ohTrigger(RecalcTrigger,Trigger3M)),NA())</f>
        <v>1.9351677199077062E-2</v>
      </c>
      <c r="L3427" s="44">
        <f>IFERROR(_xll.qlIndexFixing(Index6M,$H3427,TRUE,_xll.ohTrigger(RecalcTrigger,Trigger6M)),NA())</f>
        <v>1.9544452600061008E-2</v>
      </c>
      <c r="M3427" s="178">
        <f>IFERROR(_xll.qlIndexFixing(Index1Y,$H3427,TRUE,_xll.ohTrigger(RecalcTrigger,Trigger1Y)),NA())</f>
        <v>1.9759093280483198E-2</v>
      </c>
      <c r="N3427" s="177">
        <f>IFERROR(_xll.qlIndexFixing(ONIndex1M,I3427,TRUE,_xll.ohTrigger(RecalcTrigger,Trigger1M)),NA())</f>
        <v>1.9212233053021999E-2</v>
      </c>
      <c r="O3427" s="44">
        <f>IFERROR(_xll.qlIndexFixing(ONIndex3M,I3427,TRUE,_xll.ohTrigger(RecalcTrigger,Trigger3M)),NA())</f>
        <v>1.9295955825890942E-2</v>
      </c>
      <c r="P3427" s="44">
        <f>IFERROR(_xll.qlIndexFixing(ONIndex6M,I3427,TRUE,_xll.ohTrigger(RecalcTrigger,Trigger6M)),NA())</f>
        <v>1.9431706332226906E-2</v>
      </c>
      <c r="Q3427" s="178">
        <f>IFERROR(_xll.qlIndexFixing(ONIndex1Y,I3427,TRUE,_xll.ohTrigger(RecalcTrigger,Trigger1Y)),NA())</f>
        <v>1.9531376045323068E-2</v>
      </c>
    </row>
    <row r="3428" spans="2:17" x14ac:dyDescent="0.2">
      <c r="B3428" s="39" t="s">
        <v>42</v>
      </c>
      <c r="D3428" s="42">
        <f>_xll.qlCalendarAdvance(Calendar,$D3427,B3428,"f",FALSE)</f>
        <v>63445</v>
      </c>
      <c r="E3428" s="172">
        <f>_xll.qlInterestRateIndexValueDate(IndexON,D3428)</f>
        <v>63445</v>
      </c>
      <c r="F3428" s="188">
        <f>IFERROR(_xll.qlIndexFixing(IndexON,D3428,TRUE,_xll.ohTrigger(RecalcTrigger,TriggerON)),NA())</f>
        <v>1.8694740593614423E-2</v>
      </c>
      <c r="H3428" s="42">
        <f>_xll.qlCalendarAdvance(Calendar,$H3427,B3428,"f",FALSE)</f>
        <v>63445</v>
      </c>
      <c r="I3428" s="172">
        <f>_xll.qlInterestRateIndexValueDate(Index1M,$H3428)</f>
        <v>63445</v>
      </c>
      <c r="J3428" s="177">
        <f>IFERROR(_xll.qlIndexFixing(Index1M,$H3428,TRUE,_xll.ohTrigger(RecalcTrigger,Trigger1M)),NA())</f>
        <v>1.9232356252973742E-2</v>
      </c>
      <c r="K3428" s="44">
        <f>IFERROR(_xll.qlIndexFixing(Index3M,H3428,TRUE,_xll.ohTrigger(RecalcTrigger,Trigger3M)),NA())</f>
        <v>1.9353154739337266E-2</v>
      </c>
      <c r="L3428" s="44">
        <f>IFERROR(_xll.qlIndexFixing(Index6M,$H3428,TRUE,_xll.ohTrigger(RecalcTrigger,Trigger6M)),NA())</f>
        <v>1.9545884995658267E-2</v>
      </c>
      <c r="M3428" s="178">
        <f>IFERROR(_xll.qlIndexFixing(Index1Y,$H3428,TRUE,_xll.ohTrigger(RecalcTrigger,Trigger1Y)),NA())</f>
        <v>1.9760347084265772E-2</v>
      </c>
      <c r="N3428" s="177">
        <f>IFERROR(_xll.qlIndexFixing(ONIndex1M,I3428,TRUE,_xll.ohTrigger(RecalcTrigger,Trigger1M)),NA())</f>
        <v>1.9214027131909672E-2</v>
      </c>
      <c r="O3428" s="44">
        <f>IFERROR(_xll.qlIndexFixing(ONIndex3M,I3428,TRUE,_xll.ohTrigger(RecalcTrigger,Trigger3M)),NA())</f>
        <v>1.929752007940877E-2</v>
      </c>
      <c r="P3428" s="44">
        <f>IFERROR(_xll.qlIndexFixing(ONIndex6M,I3428,TRUE,_xll.ohTrigger(RecalcTrigger,Trigger6M)),NA())</f>
        <v>1.9433318222803475E-2</v>
      </c>
      <c r="Q3428" s="178">
        <f>IFERROR(_xll.qlIndexFixing(ONIndex1Y,I3428,TRUE,_xll.ohTrigger(RecalcTrigger,Trigger1Y)),NA())</f>
        <v>1.9532998911105937E-2</v>
      </c>
    </row>
    <row r="3429" spans="2:17" x14ac:dyDescent="0.2">
      <c r="B3429" s="39" t="s">
        <v>42</v>
      </c>
      <c r="D3429" s="42">
        <f>_xll.qlCalendarAdvance(Calendar,$D3428,B3429,"f",FALSE)</f>
        <v>63452</v>
      </c>
      <c r="E3429" s="172">
        <f>_xll.qlInterestRateIndexValueDate(IndexON,D3429)</f>
        <v>63452</v>
      </c>
      <c r="F3429" s="188">
        <f>IFERROR(_xll.qlIndexFixing(IndexON,D3429,TRUE,_xll.ohTrigger(RecalcTrigger,TriggerON)),NA())</f>
        <v>1.8696346751301274E-2</v>
      </c>
      <c r="H3429" s="42">
        <f>_xll.qlCalendarAdvance(Calendar,$H3428,B3429,"f",FALSE)</f>
        <v>63452</v>
      </c>
      <c r="I3429" s="172">
        <f>_xll.qlInterestRateIndexValueDate(Index1M,$H3429)</f>
        <v>63452</v>
      </c>
      <c r="J3429" s="177">
        <f>IFERROR(_xll.qlIndexFixing(Index1M,$H3429,TRUE,_xll.ohTrigger(RecalcTrigger,Trigger1M)),NA())</f>
        <v>1.9234101633293609E-2</v>
      </c>
      <c r="K3429" s="44">
        <f>IFERROR(_xll.qlIndexFixing(Index3M,H3429,TRUE,_xll.ohTrigger(RecalcTrigger,Trigger3M)),NA())</f>
        <v>1.9354617630296965E-2</v>
      </c>
      <c r="L3429" s="44">
        <f>IFERROR(_xll.qlIndexFixing(Index6M,$H3429,TRUE,_xll.ohTrigger(RecalcTrigger,Trigger6M)),NA())</f>
        <v>1.9547302223156163E-2</v>
      </c>
      <c r="M3429" s="178">
        <f>IFERROR(_xll.qlIndexFixing(Index1Y,$H3429,TRUE,_xll.ohTrigger(RecalcTrigger,Trigger1Y)),NA())</f>
        <v>1.9761585464910914E-2</v>
      </c>
      <c r="N3429" s="177">
        <f>IFERROR(_xll.qlIndexFixing(ONIndex1M,I3429,TRUE,_xll.ohTrigger(RecalcTrigger,Trigger1M)),NA())</f>
        <v>1.9215804488599275E-2</v>
      </c>
      <c r="O3429" s="44">
        <f>IFERROR(_xll.qlIndexFixing(ONIndex3M,I3429,TRUE,_xll.ohTrigger(RecalcTrigger,Trigger3M)),NA())</f>
        <v>1.9299069752862774E-2</v>
      </c>
      <c r="P3429" s="44">
        <f>IFERROR(_xll.qlIndexFixing(ONIndex6M,I3429,TRUE,_xll.ohTrigger(RecalcTrigger,Trigger6M)),NA())</f>
        <v>1.943491508902051E-2</v>
      </c>
      <c r="Q3429" s="178">
        <f>IFERROR(_xll.qlIndexFixing(ONIndex1Y,I3429,TRUE,_xll.ohTrigger(RecalcTrigger,Trigger1Y)),NA())</f>
        <v>1.9534606650410957E-2</v>
      </c>
    </row>
    <row r="3430" spans="2:17" x14ac:dyDescent="0.2">
      <c r="B3430" s="39" t="s">
        <v>42</v>
      </c>
      <c r="D3430" s="42">
        <f>_xll.qlCalendarAdvance(Calendar,$D3429,B3430,"f",FALSE)</f>
        <v>63459</v>
      </c>
      <c r="E3430" s="172">
        <f>_xll.qlInterestRateIndexValueDate(IndexON,D3430)</f>
        <v>63459</v>
      </c>
      <c r="F3430" s="188">
        <f>IFERROR(_xll.qlIndexFixing(IndexON,D3430,TRUE,_xll.ohTrigger(RecalcTrigger,TriggerON)),NA())</f>
        <v>1.86979377972607E-2</v>
      </c>
      <c r="H3430" s="42">
        <f>_xll.qlCalendarAdvance(Calendar,$H3429,B3430,"f",FALSE)</f>
        <v>63459</v>
      </c>
      <c r="I3430" s="172">
        <f>_xll.qlInterestRateIndexValueDate(Index1M,$H3430)</f>
        <v>63459</v>
      </c>
      <c r="J3430" s="177">
        <f>IFERROR(_xll.qlIndexFixing(Index1M,$H3430,TRUE,_xll.ohTrigger(RecalcTrigger,Trigger1M)),NA())</f>
        <v>1.9235830265861509E-2</v>
      </c>
      <c r="K3430" s="44">
        <f>IFERROR(_xll.qlIndexFixing(Index3M,H3430,TRUE,_xll.ohTrigger(RecalcTrigger,Trigger3M)),NA())</f>
        <v>1.935606587194013E-2</v>
      </c>
      <c r="L3430" s="44">
        <f>IFERROR(_xll.qlIndexFixing(Index6M,$H3430,TRUE,_xll.ohTrigger(RecalcTrigger,Trigger6M)),NA())</f>
        <v>1.9548704282522894E-2</v>
      </c>
      <c r="M3430" s="178">
        <f>IFERROR(_xll.qlIndexFixing(Index1Y,$H3430,TRUE,_xll.ohTrigger(RecalcTrigger,Trigger1Y)),NA())</f>
        <v>1.9762808422361777E-2</v>
      </c>
      <c r="N3430" s="177">
        <f>IFERROR(_xll.qlIndexFixing(ONIndex1M,I3430,TRUE,_xll.ohTrigger(RecalcTrigger,Trigger1M)),NA())</f>
        <v>1.9217565122766622E-2</v>
      </c>
      <c r="O3430" s="44">
        <f>IFERROR(_xll.qlIndexFixing(ONIndex3M,I3430,TRUE,_xll.ohTrigger(RecalcTrigger,Trigger3M)),NA())</f>
        <v>1.9300604845766678E-2</v>
      </c>
      <c r="P3430" s="44">
        <f>IFERROR(_xll.qlIndexFixing(ONIndex6M,I3430,TRUE,_xll.ohTrigger(RecalcTrigger,Trigger6M)),NA())</f>
        <v>1.9436496931040104E-2</v>
      </c>
      <c r="Q3430" s="178">
        <f>IFERROR(_xll.qlIndexFixing(ONIndex1Y,I3430,TRUE,_xll.ohTrigger(RecalcTrigger,Trigger1Y)),NA())</f>
        <v>1.9536199263157084E-2</v>
      </c>
    </row>
    <row r="3431" spans="2:17" x14ac:dyDescent="0.2">
      <c r="B3431" s="39" t="s">
        <v>42</v>
      </c>
      <c r="D3431" s="42">
        <f>_xll.qlCalendarAdvance(Calendar,$D3430,B3431,"f",FALSE)</f>
        <v>63466</v>
      </c>
      <c r="E3431" s="172">
        <f>_xll.qlInterestRateIndexValueDate(IndexON,D3431)</f>
        <v>63466</v>
      </c>
      <c r="F3431" s="188">
        <f>IFERROR(_xll.qlIndexFixing(IndexON,D3431,TRUE,_xll.ohTrigger(RecalcTrigger,TriggerON)),NA())</f>
        <v>1.8699513731573747E-2</v>
      </c>
      <c r="H3431" s="42">
        <f>_xll.qlCalendarAdvance(Calendar,$H3430,B3431,"f",FALSE)</f>
        <v>63466</v>
      </c>
      <c r="I3431" s="172">
        <f>_xll.qlInterestRateIndexValueDate(Index1M,$H3431)</f>
        <v>63466</v>
      </c>
      <c r="J3431" s="177">
        <f>IFERROR(_xll.qlIndexFixing(Index1M,$H3431,TRUE,_xll.ohTrigger(RecalcTrigger,Trigger1M)),NA())</f>
        <v>1.9239424338027999E-2</v>
      </c>
      <c r="K3431" s="44">
        <f>IFERROR(_xll.qlIndexFixing(Index3M,H3431,TRUE,_xll.ohTrigger(RecalcTrigger,Trigger3M)),NA())</f>
        <v>1.9358111519171984E-2</v>
      </c>
      <c r="L3431" s="44">
        <f>IFERROR(_xll.qlIndexFixing(Index6M,$H3431,TRUE,_xll.ohTrigger(RecalcTrigger,Trigger6M)),NA())</f>
        <v>1.95507068750971E-2</v>
      </c>
      <c r="M3431" s="178">
        <f>IFERROR(_xll.qlIndexFixing(Index1Y,$H3431,TRUE,_xll.ohTrigger(RecalcTrigger,Trigger1Y)),NA())</f>
        <v>1.9764015956563519E-2</v>
      </c>
      <c r="N3431" s="177">
        <f>IFERROR(_xll.qlIndexFixing(ONIndex1M,I3431,TRUE,_xll.ohTrigger(RecalcTrigger,Trigger1M)),NA())</f>
        <v>1.921930903449276E-2</v>
      </c>
      <c r="O3431" s="44">
        <f>IFERROR(_xll.qlIndexFixing(ONIndex3M,I3431,TRUE,_xll.ohTrigger(RecalcTrigger,Trigger3M)),NA())</f>
        <v>1.9302125358687805E-2</v>
      </c>
      <c r="P3431" s="44">
        <f>IFERROR(_xll.qlIndexFixing(ONIndex6M,I3431,TRUE,_xll.ohTrigger(RecalcTrigger,Trigger6M)),NA())</f>
        <v>1.9438063748781209E-2</v>
      </c>
      <c r="Q3431" s="178">
        <f>IFERROR(_xll.qlIndexFixing(ONIndex1Y,I3431,TRUE,_xll.ohTrigger(RecalcTrigger,Trigger1Y)),NA())</f>
        <v>1.9537776749425362E-2</v>
      </c>
    </row>
    <row r="3432" spans="2:17" x14ac:dyDescent="0.2">
      <c r="B3432" s="39" t="s">
        <v>42</v>
      </c>
      <c r="D3432" s="42">
        <f>_xll.qlCalendarAdvance(Calendar,$D3431,B3432,"f",FALSE)</f>
        <v>63473</v>
      </c>
      <c r="E3432" s="172">
        <f>_xll.qlInterestRateIndexValueDate(IndexON,D3432)</f>
        <v>63473</v>
      </c>
      <c r="F3432" s="188">
        <f>IFERROR(_xll.qlIndexFixing(IndexON,D3432,TRUE,_xll.ohTrigger(RecalcTrigger,TriggerON)),NA())</f>
        <v>1.8701074554240416E-2</v>
      </c>
      <c r="H3432" s="42">
        <f>_xll.qlCalendarAdvance(Calendar,$H3431,B3432,"f",FALSE)</f>
        <v>63473</v>
      </c>
      <c r="I3432" s="172">
        <f>_xll.qlInterestRateIndexValueDate(Index1M,$H3432)</f>
        <v>63473</v>
      </c>
      <c r="J3432" s="177">
        <f>IFERROR(_xll.qlIndexFixing(Index1M,$H3432,TRUE,_xll.ohTrigger(RecalcTrigger,Trigger1M)),NA())</f>
        <v>1.9241116153558498E-2</v>
      </c>
      <c r="K3432" s="44">
        <f>IFERROR(_xll.qlIndexFixing(Index3M,H3432,TRUE,_xll.ohTrigger(RecalcTrigger,Trigger3M)),NA())</f>
        <v>1.9359529490777624E-2</v>
      </c>
      <c r="L3432" s="44">
        <f>IFERROR(_xll.qlIndexFixing(Index6M,$H3432,TRUE,_xll.ohTrigger(RecalcTrigger,Trigger6M)),NA())</f>
        <v>1.9552077587726889E-2</v>
      </c>
      <c r="M3432" s="178">
        <f>IFERROR(_xll.qlIndexFixing(Index1Y,$H3432,TRUE,_xll.ohTrigger(RecalcTrigger,Trigger1Y)),NA())</f>
        <v>1.9765208067460627E-2</v>
      </c>
      <c r="N3432" s="177">
        <f>IFERROR(_xll.qlIndexFixing(ONIndex1M,I3432,TRUE,_xll.ohTrigger(RecalcTrigger,Trigger1M)),NA())</f>
        <v>1.9221036223858734E-2</v>
      </c>
      <c r="O3432" s="44">
        <f>IFERROR(_xll.qlIndexFixing(ONIndex3M,I3432,TRUE,_xll.ohTrigger(RecalcTrigger,Trigger3M)),NA())</f>
        <v>1.9303631291220924E-2</v>
      </c>
      <c r="P3432" s="44">
        <f>IFERROR(_xll.qlIndexFixing(ONIndex6M,I3432,TRUE,_xll.ohTrigger(RecalcTrigger,Trigger6M)),NA())</f>
        <v>1.9439615542243827E-2</v>
      </c>
      <c r="Q3432" s="178">
        <f>IFERROR(_xll.qlIndexFixing(ONIndex1Y,I3432,TRUE,_xll.ohTrigger(RecalcTrigger,Trigger1Y)),NA())</f>
        <v>1.9539339108972653E-2</v>
      </c>
    </row>
    <row r="3433" spans="2:17" x14ac:dyDescent="0.2">
      <c r="B3433" s="39" t="s">
        <v>42</v>
      </c>
      <c r="D3433" s="42">
        <f>_xll.qlCalendarAdvance(Calendar,$D3432,B3433,"f",FALSE)</f>
        <v>63480</v>
      </c>
      <c r="E3433" s="172">
        <f>_xll.qlInterestRateIndexValueDate(IndexON,D3433)</f>
        <v>63480</v>
      </c>
      <c r="F3433" s="188">
        <f>IFERROR(_xll.qlIndexFixing(IndexON,D3433,TRUE,_xll.ohTrigger(RecalcTrigger,TriggerON)),NA())</f>
        <v>1.8702620265098613E-2</v>
      </c>
      <c r="H3433" s="42">
        <f>_xll.qlCalendarAdvance(Calendar,$H3432,B3433,"f",FALSE)</f>
        <v>63480</v>
      </c>
      <c r="I3433" s="172">
        <f>_xll.qlInterestRateIndexValueDate(Index1M,$H3433)</f>
        <v>63480</v>
      </c>
      <c r="J3433" s="177">
        <f>IFERROR(_xll.qlIndexFixing(Index1M,$H3433,TRUE,_xll.ohTrigger(RecalcTrigger,Trigger1M)),NA())</f>
        <v>1.9242791218696643E-2</v>
      </c>
      <c r="K3433" s="44">
        <f>IFERROR(_xll.qlIndexFixing(Index3M,H3433,TRUE,_xll.ohTrigger(RecalcTrigger,Trigger3M)),NA())</f>
        <v>1.9360932812248766E-2</v>
      </c>
      <c r="L3433" s="44">
        <f>IFERROR(_xll.qlIndexFixing(Index6M,$H3433,TRUE,_xll.ohTrigger(RecalcTrigger,Trigger6M)),NA())</f>
        <v>1.9553433131327312E-2</v>
      </c>
      <c r="M3433" s="178">
        <f>IFERROR(_xll.qlIndexFixing(Index1Y,$H3433,TRUE,_xll.ohTrigger(RecalcTrigger,Trigger1Y)),NA())</f>
        <v>1.9766384754999144E-2</v>
      </c>
      <c r="N3433" s="177">
        <f>IFERROR(_xll.qlIndexFixing(ONIndex1M,I3433,TRUE,_xll.ohTrigger(RecalcTrigger,Trigger1M)),NA())</f>
        <v>1.9222746690783499E-2</v>
      </c>
      <c r="O3433" s="44">
        <f>IFERROR(_xll.qlIndexFixing(ONIndex3M,I3433,TRUE,_xll.ohTrigger(RecalcTrigger,Trigger3M)),NA())</f>
        <v>1.9305122643284989E-2</v>
      </c>
      <c r="P3433" s="44">
        <f>IFERROR(_xll.qlIndexFixing(ONIndex6M,I3433,TRUE,_xll.ohTrigger(RecalcTrigger,Trigger6M)),NA())</f>
        <v>1.9441152311427956E-2</v>
      </c>
      <c r="Q3433" s="178">
        <f>IFERROR(_xll.qlIndexFixing(ONIndex1Y,I3433,TRUE,_xll.ohTrigger(RecalcTrigger,Trigger1Y)),NA())</f>
        <v>1.9540886341880004E-2</v>
      </c>
    </row>
    <row r="3434" spans="2:17" x14ac:dyDescent="0.2">
      <c r="B3434" s="39" t="s">
        <v>42</v>
      </c>
      <c r="D3434" s="42">
        <f>_xll.qlCalendarAdvance(Calendar,$D3433,B3434,"f",FALSE)</f>
        <v>63487</v>
      </c>
      <c r="E3434" s="172">
        <f>_xll.qlInterestRateIndexValueDate(IndexON,D3434)</f>
        <v>63487</v>
      </c>
      <c r="F3434" s="188">
        <f>IFERROR(_xll.qlIndexFixing(IndexON,D3434,TRUE,_xll.ohTrigger(RecalcTrigger,TriggerON)),NA())</f>
        <v>1.8704150864391478E-2</v>
      </c>
      <c r="H3434" s="42">
        <f>_xll.qlCalendarAdvance(Calendar,$H3433,B3434,"f",FALSE)</f>
        <v>63487</v>
      </c>
      <c r="I3434" s="172">
        <f>_xll.qlInterestRateIndexValueDate(Index1M,$H3434)</f>
        <v>63487</v>
      </c>
      <c r="J3434" s="177">
        <f>IFERROR(_xll.qlIndexFixing(Index1M,$H3434,TRUE,_xll.ohTrigger(RecalcTrigger,Trigger1M)),NA())</f>
        <v>1.9244449533430154E-2</v>
      </c>
      <c r="K3434" s="44">
        <f>IFERROR(_xll.qlIndexFixing(Index3M,H3434,TRUE,_xll.ohTrigger(RecalcTrigger,Trigger3M)),NA())</f>
        <v>1.9362321483573953E-2</v>
      </c>
      <c r="L3434" s="44">
        <f>IFERROR(_xll.qlIndexFixing(Index6M,$H3434,TRUE,_xll.ohTrigger(RecalcTrigger,Trigger6M)),NA())</f>
        <v>1.9554773505867186E-2</v>
      </c>
      <c r="M3434" s="178">
        <f>IFERROR(_xll.qlIndexFixing(Index1Y,$H3434,TRUE,_xll.ohTrigger(RecalcTrigger,Trigger1Y)),NA())</f>
        <v>1.9767546019125781E-2</v>
      </c>
      <c r="N3434" s="177">
        <f>IFERROR(_xll.qlIndexFixing(ONIndex1M,I3434,TRUE,_xll.ohTrigger(RecalcTrigger,Trigger1M)),NA())</f>
        <v>1.9224440435267054E-2</v>
      </c>
      <c r="O3434" s="44">
        <f>IFERROR(_xll.qlIndexFixing(ONIndex3M,I3434,TRUE,_xll.ohTrigger(RecalcTrigger,Trigger3M)),NA())</f>
        <v>1.9306599415447323E-2</v>
      </c>
      <c r="P3434" s="44">
        <f>IFERROR(_xll.qlIndexFixing(ONIndex6M,I3434,TRUE,_xll.ohTrigger(RecalcTrigger,Trigger6M)),NA())</f>
        <v>1.9442674056333598E-2</v>
      </c>
      <c r="Q3434" s="178">
        <f>IFERROR(_xll.qlIndexFixing(ONIndex1Y,I3434,TRUE,_xll.ohTrigger(RecalcTrigger,Trigger1Y)),NA())</f>
        <v>1.9542418448390553E-2</v>
      </c>
    </row>
    <row r="3435" spans="2:17" x14ac:dyDescent="0.2">
      <c r="B3435" s="39" t="s">
        <v>42</v>
      </c>
      <c r="D3435" s="42">
        <f>_xll.qlCalendarAdvance(Calendar,$D3434,B3435,"f",FALSE)</f>
        <v>63494</v>
      </c>
      <c r="E3435" s="172">
        <f>_xll.qlInterestRateIndexValueDate(IndexON,D3435)</f>
        <v>63494</v>
      </c>
      <c r="F3435" s="188">
        <f>IFERROR(_xll.qlIndexFixing(IndexON,D3435,TRUE,_xll.ohTrigger(RecalcTrigger,TriggerON)),NA())</f>
        <v>1.8705666351956918E-2</v>
      </c>
      <c r="H3435" s="42">
        <f>_xll.qlCalendarAdvance(Calendar,$H3434,B3435,"f",FALSE)</f>
        <v>63494</v>
      </c>
      <c r="I3435" s="172">
        <f>_xll.qlInterestRateIndexValueDate(Index1M,$H3435)</f>
        <v>63494</v>
      </c>
      <c r="J3435" s="177">
        <f>IFERROR(_xll.qlIndexFixing(Index1M,$H3435,TRUE,_xll.ohTrigger(RecalcTrigger,Trigger1M)),NA())</f>
        <v>1.9244222212227068E-2</v>
      </c>
      <c r="K3435" s="44">
        <f>IFERROR(_xll.qlIndexFixing(Index3M,H3435,TRUE,_xll.ohTrigger(RecalcTrigger,Trigger3M)),NA())</f>
        <v>1.9363695504735573E-2</v>
      </c>
      <c r="L3435" s="44">
        <f>IFERROR(_xll.qlIndexFixing(Index6M,$H3435,TRUE,_xll.ohTrigger(RecalcTrigger,Trigger6M)),NA())</f>
        <v>1.9555487056307823E-2</v>
      </c>
      <c r="M3435" s="178">
        <f>IFERROR(_xll.qlIndexFixing(Index1Y,$H3435,TRUE,_xll.ohTrigger(RecalcTrigger,Trigger1Y)),NA())</f>
        <v>1.9768691859788134E-2</v>
      </c>
      <c r="N3435" s="177">
        <f>IFERROR(_xll.qlIndexFixing(ONIndex1M,I3435,TRUE,_xll.ohTrigger(RecalcTrigger,Trigger1M)),NA())</f>
        <v>1.9226117457228353E-2</v>
      </c>
      <c r="O3435" s="44">
        <f>IFERROR(_xll.qlIndexFixing(ONIndex3M,I3435,TRUE,_xll.ohTrigger(RecalcTrigger,Trigger3M)),NA())</f>
        <v>1.9308061607302696E-2</v>
      </c>
      <c r="P3435" s="44">
        <f>IFERROR(_xll.qlIndexFixing(ONIndex6M,I3435,TRUE,_xll.ohTrigger(RecalcTrigger,Trigger6M)),NA())</f>
        <v>1.9444180776960751E-2</v>
      </c>
      <c r="Q3435" s="178">
        <f>IFERROR(_xll.qlIndexFixing(ONIndex1Y,I3435,TRUE,_xll.ohTrigger(RecalcTrigger,Trigger1Y)),NA())</f>
        <v>1.9543935428342207E-2</v>
      </c>
    </row>
    <row r="3436" spans="2:17" x14ac:dyDescent="0.2">
      <c r="B3436" s="39" t="s">
        <v>42</v>
      </c>
      <c r="D3436" s="42">
        <f>_xll.qlCalendarAdvance(Calendar,$D3435,B3436,"f",FALSE)</f>
        <v>63501</v>
      </c>
      <c r="E3436" s="172">
        <f>_xll.qlInterestRateIndexValueDate(IndexON,D3436)</f>
        <v>63501</v>
      </c>
      <c r="F3436" s="188">
        <f>IFERROR(_xll.qlIndexFixing(IndexON,D3436,TRUE,_xll.ohTrigger(RecalcTrigger,TriggerON)),NA())</f>
        <v>1.8707166727713886E-2</v>
      </c>
      <c r="H3436" s="42">
        <f>_xll.qlCalendarAdvance(Calendar,$H3435,B3436,"f",FALSE)</f>
        <v>63501</v>
      </c>
      <c r="I3436" s="172">
        <f>_xll.qlInterestRateIndexValueDate(Index1M,$H3436)</f>
        <v>63501</v>
      </c>
      <c r="J3436" s="177">
        <f>IFERROR(_xll.qlIndexFixing(Index1M,$H3436,TRUE,_xll.ohTrigger(RecalcTrigger,Trigger1M)),NA())</f>
        <v>1.9245850358158921E-2</v>
      </c>
      <c r="K3436" s="44">
        <f>IFERROR(_xll.qlIndexFixing(Index3M,H3436,TRUE,_xll.ohTrigger(RecalcTrigger,Trigger3M)),NA())</f>
        <v>1.9365054875718647E-2</v>
      </c>
      <c r="L3436" s="44">
        <f>IFERROR(_xll.qlIndexFixing(Index6M,$H3436,TRUE,_xll.ohTrigger(RecalcTrigger,Trigger6M)),NA())</f>
        <v>1.9556798106242813E-2</v>
      </c>
      <c r="M3436" s="178">
        <f>IFERROR(_xll.qlIndexFixing(Index1Y,$H3436,TRUE,_xll.ohTrigger(RecalcTrigger,Trigger1Y)),NA())</f>
        <v>1.9769822276933802E-2</v>
      </c>
      <c r="N3436" s="177">
        <f>IFERROR(_xll.qlIndexFixing(ONIndex1M,I3436,TRUE,_xll.ohTrigger(RecalcTrigger,Trigger1M)),NA())</f>
        <v>1.9227777756910536E-2</v>
      </c>
      <c r="O3436" s="44">
        <f>IFERROR(_xll.qlIndexFixing(ONIndex3M,I3436,TRUE,_xll.ohTrigger(RecalcTrigger,Trigger3M)),NA())</f>
        <v>1.930950921877006E-2</v>
      </c>
      <c r="P3436" s="44">
        <f>IFERROR(_xll.qlIndexFixing(ONIndex6M,I3436,TRUE,_xll.ohTrigger(RecalcTrigger,Trigger6M)),NA())</f>
        <v>1.9445672473309417E-2</v>
      </c>
      <c r="Q3436" s="178">
        <f>IFERROR(_xll.qlIndexFixing(ONIndex1Y,I3436,TRUE,_xll.ohTrigger(RecalcTrigger,Trigger1Y)),NA())</f>
        <v>1.9545437281653921E-2</v>
      </c>
    </row>
    <row r="3437" spans="2:17" x14ac:dyDescent="0.2">
      <c r="B3437" s="39" t="s">
        <v>42</v>
      </c>
      <c r="D3437" s="42">
        <f>_xll.qlCalendarAdvance(Calendar,$D3436,B3437,"f",FALSE)</f>
        <v>63508</v>
      </c>
      <c r="E3437" s="172">
        <f>_xll.qlInterestRateIndexValueDate(IndexON,D3437)</f>
        <v>63508</v>
      </c>
      <c r="F3437" s="188">
        <f>IFERROR(_xll.qlIndexFixing(IndexON,D3437,TRUE,_xll.ohTrigger(RecalcTrigger,TriggerON)),NA())</f>
        <v>1.8708651991905523E-2</v>
      </c>
      <c r="H3437" s="42">
        <f>_xll.qlCalendarAdvance(Calendar,$H3436,B3437,"f",FALSE)</f>
        <v>63508</v>
      </c>
      <c r="I3437" s="172">
        <f>_xll.qlInterestRateIndexValueDate(Index1M,$H3437)</f>
        <v>63508</v>
      </c>
      <c r="J3437" s="177">
        <f>IFERROR(_xll.qlIndexFixing(Index1M,$H3437,TRUE,_xll.ohTrigger(RecalcTrigger,Trigger1M)),NA())</f>
        <v>1.9247461756290184E-2</v>
      </c>
      <c r="K3437" s="44">
        <f>IFERROR(_xll.qlIndexFixing(Index3M,H3437,TRUE,_xll.ohTrigger(RecalcTrigger,Trigger3M)),NA())</f>
        <v>1.9366399596508196E-2</v>
      </c>
      <c r="L3437" s="44">
        <f>IFERROR(_xll.qlIndexFixing(Index6M,$H3437,TRUE,_xll.ohTrigger(RecalcTrigger,Trigger6M)),NA())</f>
        <v>1.9558093987833959E-2</v>
      </c>
      <c r="M3437" s="178">
        <f>IFERROR(_xll.qlIndexFixing(Index1Y,$H3437,TRUE,_xll.ohTrigger(RecalcTrigger,Trigger1Y)),NA())</f>
        <v>1.9770937270511713E-2</v>
      </c>
      <c r="N3437" s="177">
        <f>IFERROR(_xll.qlIndexFixing(ONIndex1M,I3437,TRUE,_xll.ohTrigger(RecalcTrigger,Trigger1M)),NA())</f>
        <v>1.9229421333989416E-2</v>
      </c>
      <c r="O3437" s="44">
        <f>IFERROR(_xll.qlIndexFixing(ONIndex3M,I3437,TRUE,_xll.ohTrigger(RecalcTrigger,Trigger3M)),NA())</f>
        <v>1.9310942250011509E-2</v>
      </c>
      <c r="P3437" s="44">
        <f>IFERROR(_xll.qlIndexFixing(ONIndex6M,I3437,TRUE,_xll.ohTrigger(RecalcTrigger,Trigger6M)),NA())</f>
        <v>1.9447149145379594E-2</v>
      </c>
      <c r="Q3437" s="178">
        <f>IFERROR(_xll.qlIndexFixing(ONIndex1Y,I3437,TRUE,_xll.ohTrigger(RecalcTrigger,Trigger1Y)),NA())</f>
        <v>1.9546924008325695E-2</v>
      </c>
    </row>
    <row r="3438" spans="2:17" x14ac:dyDescent="0.2">
      <c r="B3438" s="39" t="s">
        <v>42</v>
      </c>
      <c r="D3438" s="42">
        <f>_xll.qlCalendarAdvance(Calendar,$D3437,B3438,"f",FALSE)</f>
        <v>63515</v>
      </c>
      <c r="E3438" s="172">
        <f>_xll.qlInterestRateIndexValueDate(IndexON,D3438)</f>
        <v>63515</v>
      </c>
      <c r="F3438" s="188">
        <f>IFERROR(_xll.qlIndexFixing(IndexON,D3438,TRUE,_xll.ohTrigger(RecalcTrigger,TriggerON)),NA())</f>
        <v>1.8710122144369734E-2</v>
      </c>
      <c r="H3438" s="42">
        <f>_xll.qlCalendarAdvance(Calendar,$H3437,B3438,"f",FALSE)</f>
        <v>63515</v>
      </c>
      <c r="I3438" s="172">
        <f>_xll.qlInterestRateIndexValueDate(Index1M,$H3438)</f>
        <v>63515</v>
      </c>
      <c r="J3438" s="177">
        <f>IFERROR(_xll.qlIndexFixing(Index1M,$H3438,TRUE,_xll.ohTrigger(RecalcTrigger,Trigger1M)),NA())</f>
        <v>1.9249056406620856E-2</v>
      </c>
      <c r="K3438" s="44">
        <f>IFERROR(_xll.qlIndexFixing(Index3M,H3438,TRUE,_xll.ohTrigger(RecalcTrigger,Trigger3M)),NA())</f>
        <v>1.9367729667087486E-2</v>
      </c>
      <c r="L3438" s="44">
        <f>IFERROR(_xll.qlIndexFixing(Index6M,$H3438,TRUE,_xll.ohTrigger(RecalcTrigger,Trigger6M)),NA())</f>
        <v>1.9559374701053941E-2</v>
      </c>
      <c r="M3438" s="178">
        <f>IFERROR(_xll.qlIndexFixing(Index1Y,$H3438,TRUE,_xll.ohTrigger(RecalcTrigger,Trigger1Y)),NA())</f>
        <v>1.9772036840471241E-2</v>
      </c>
      <c r="N3438" s="177">
        <f>IFERROR(_xll.qlIndexFixing(ONIndex1M,I3438,TRUE,_xll.ohTrigger(RecalcTrigger,Trigger1M)),NA())</f>
        <v>1.9231048188708133E-2</v>
      </c>
      <c r="O3438" s="44">
        <f>IFERROR(_xll.qlIndexFixing(ONIndex3M,I3438,TRUE,_xll.ohTrigger(RecalcTrigger,Trigger3M)),NA())</f>
        <v>1.9312360701108089E-2</v>
      </c>
      <c r="P3438" s="44">
        <f>IFERROR(_xll.qlIndexFixing(ONIndex6M,I3438,TRUE,_xll.ohTrigger(RecalcTrigger,Trigger6M)),NA())</f>
        <v>1.944861079325233E-2</v>
      </c>
      <c r="Q3438" s="178">
        <f>IFERROR(_xll.qlIndexFixing(ONIndex1Y,I3438,TRUE,_xll.ohTrigger(RecalcTrigger,Trigger1Y)),NA())</f>
        <v>1.954839560851962E-2</v>
      </c>
    </row>
    <row r="3439" spans="2:17" x14ac:dyDescent="0.2">
      <c r="B3439" s="39" t="s">
        <v>42</v>
      </c>
      <c r="D3439" s="42">
        <f>_xll.qlCalendarAdvance(Calendar,$D3438,B3439,"f",FALSE)</f>
        <v>63522</v>
      </c>
      <c r="E3439" s="172">
        <f>_xll.qlInterestRateIndexValueDate(IndexON,D3439)</f>
        <v>63522</v>
      </c>
      <c r="F3439" s="188">
        <f>IFERROR(_xll.qlIndexFixing(IndexON,D3439,TRUE,_xll.ohTrigger(RecalcTrigger,TriggerON)),NA())</f>
        <v>1.8711577185187567E-2</v>
      </c>
      <c r="H3439" s="42">
        <f>_xll.qlCalendarAdvance(Calendar,$H3438,B3439,"f",FALSE)</f>
        <v>63522</v>
      </c>
      <c r="I3439" s="172">
        <f>_xll.qlInterestRateIndexValueDate(Index1M,$H3439)</f>
        <v>63522</v>
      </c>
      <c r="J3439" s="177">
        <f>IFERROR(_xll.qlIndexFixing(Index1M,$H3439,TRUE,_xll.ohTrigger(RecalcTrigger,Trigger1M)),NA())</f>
        <v>1.9250634309142832E-2</v>
      </c>
      <c r="K3439" s="44">
        <f>IFERROR(_xll.qlIndexFixing(Index3M,H3439,TRUE,_xll.ohTrigger(RecalcTrigger,Trigger3M)),NA())</f>
        <v>1.9368440825015806E-2</v>
      </c>
      <c r="L3439" s="44">
        <f>IFERROR(_xll.qlIndexFixing(Index6M,$H3439,TRUE,_xll.ohTrigger(RecalcTrigger,Trigger6M)),NA())</f>
        <v>1.9560640245872309E-2</v>
      </c>
      <c r="M3439" s="178">
        <f>IFERROR(_xll.qlIndexFixing(Index1Y,$H3439,TRUE,_xll.ohTrigger(RecalcTrigger,Trigger1Y)),NA())</f>
        <v>1.9773120986762205E-2</v>
      </c>
      <c r="N3439" s="177">
        <f>IFERROR(_xll.qlIndexFixing(ONIndex1M,I3439,TRUE,_xll.ohTrigger(RecalcTrigger,Trigger1M)),NA())</f>
        <v>1.9232658321066687E-2</v>
      </c>
      <c r="O3439" s="44">
        <f>IFERROR(_xll.qlIndexFixing(ONIndex3M,I3439,TRUE,_xll.ohTrigger(RecalcTrigger,Trigger3M)),NA())</f>
        <v>1.9313764571816661E-2</v>
      </c>
      <c r="P3439" s="44">
        <f>IFERROR(_xll.qlIndexFixing(ONIndex6M,I3439,TRUE,_xll.ohTrigger(RecalcTrigger,Trigger6M)),NA())</f>
        <v>1.9450057416765532E-2</v>
      </c>
      <c r="Q3439" s="178">
        <f>IFERROR(_xll.qlIndexFixing(ONIndex1Y,I3439,TRUE,_xll.ohTrigger(RecalcTrigger,Trigger1Y)),NA())</f>
        <v>1.9549852082073604E-2</v>
      </c>
    </row>
    <row r="3440" spans="2:17" x14ac:dyDescent="0.2">
      <c r="B3440" s="39" t="s">
        <v>42</v>
      </c>
      <c r="D3440" s="42">
        <f>_xll.qlCalendarAdvance(Calendar,$D3439,B3440,"f",FALSE)</f>
        <v>63529</v>
      </c>
      <c r="E3440" s="172">
        <f>_xll.qlInterestRateIndexValueDate(IndexON,D3440)</f>
        <v>63529</v>
      </c>
      <c r="F3440" s="188">
        <f>IFERROR(_xll.qlIndexFixing(IndexON,D3440,TRUE,_xll.ohTrigger(RecalcTrigger,TriggerON)),NA())</f>
        <v>1.8713017114277974E-2</v>
      </c>
      <c r="H3440" s="42">
        <f>_xll.qlCalendarAdvance(Calendar,$H3439,B3440,"f",FALSE)</f>
        <v>63529</v>
      </c>
      <c r="I3440" s="172">
        <f>_xll.qlInterestRateIndexValueDate(Index1M,$H3440)</f>
        <v>63529</v>
      </c>
      <c r="J3440" s="177">
        <f>IFERROR(_xll.qlIndexFixing(Index1M,$H3440,TRUE,_xll.ohTrigger(RecalcTrigger,Trigger1M)),NA())</f>
        <v>1.9254047662982748E-2</v>
      </c>
      <c r="K3440" s="44">
        <f>IFERROR(_xll.qlIndexFixing(Index3M,H3440,TRUE,_xll.ohTrigger(RecalcTrigger,Trigger3M)),NA())</f>
        <v>1.9369139215780096E-2</v>
      </c>
      <c r="L3440" s="44">
        <f>IFERROR(_xll.qlIndexFixing(Index6M,$H3440,TRUE,_xll.ohTrigger(RecalcTrigger,Trigger6M)),NA())</f>
        <v>1.9562497201181594E-2</v>
      </c>
      <c r="M3440" s="178">
        <f>IFERROR(_xll.qlIndexFixing(Index1Y,$H3440,TRUE,_xll.ohTrigger(RecalcTrigger,Trigger1Y)),NA())</f>
        <v>1.9774189709336198E-2</v>
      </c>
      <c r="N3440" s="177">
        <f>IFERROR(_xll.qlIndexFixing(ONIndex1M,I3440,TRUE,_xll.ohTrigger(RecalcTrigger,Trigger1M)),NA())</f>
        <v>1.9234251730984031E-2</v>
      </c>
      <c r="O3440" s="44">
        <f>IFERROR(_xll.qlIndexFixing(ONIndex3M,I3440,TRUE,_xll.ohTrigger(RecalcTrigger,Trigger3M)),NA())</f>
        <v>1.9315153862461409E-2</v>
      </c>
      <c r="P3440" s="44">
        <f>IFERROR(_xll.qlIndexFixing(ONIndex6M,I3440,TRUE,_xll.ohTrigger(RecalcTrigger,Trigger6M)),NA())</f>
        <v>1.9451489016162338E-2</v>
      </c>
      <c r="Q3440" s="178">
        <f>IFERROR(_xll.qlIndexFixing(ONIndex1Y,I3440,TRUE,_xll.ohTrigger(RecalcTrigger,Trigger1Y)),NA())</f>
        <v>1.9551293429068695E-2</v>
      </c>
    </row>
    <row r="3441" spans="2:17" x14ac:dyDescent="0.2">
      <c r="B3441" s="39" t="s">
        <v>42</v>
      </c>
      <c r="D3441" s="42">
        <f>_xll.qlCalendarAdvance(Calendar,$D3440,B3441,"f",FALSE)</f>
        <v>63536</v>
      </c>
      <c r="E3441" s="172">
        <f>_xll.qlInterestRateIndexValueDate(IndexON,D3441)</f>
        <v>63536</v>
      </c>
      <c r="F3441" s="188">
        <f>IFERROR(_xll.qlIndexFixing(IndexON,D3441,TRUE,_xll.ohTrigger(RecalcTrigger,TriggerON)),NA())</f>
        <v>1.8714441931559911E-2</v>
      </c>
      <c r="H3441" s="42">
        <f>_xll.qlCalendarAdvance(Calendar,$H3440,B3441,"f",FALSE)</f>
        <v>63536</v>
      </c>
      <c r="I3441" s="172">
        <f>_xll.qlInterestRateIndexValueDate(Index1M,$H3441)</f>
        <v>63536</v>
      </c>
      <c r="J3441" s="177">
        <f>IFERROR(_xll.qlIndexFixing(Index1M,$H3441,TRUE,_xll.ohTrigger(RecalcTrigger,Trigger1M)),NA())</f>
        <v>1.9255588724694725E-2</v>
      </c>
      <c r="K3441" s="44">
        <f>IFERROR(_xll.qlIndexFixing(Index3M,H3441,TRUE,_xll.ohTrigger(RecalcTrigger,Trigger3M)),NA())</f>
        <v>1.9370427292150785E-2</v>
      </c>
      <c r="L3441" s="44">
        <f>IFERROR(_xll.qlIndexFixing(Index6M,$H3441,TRUE,_xll.ohTrigger(RecalcTrigger,Trigger6M)),NA())</f>
        <v>1.9563731391476071E-2</v>
      </c>
      <c r="M3441" s="178">
        <f>IFERROR(_xll.qlIndexFixing(Index1Y,$H3441,TRUE,_xll.ohTrigger(RecalcTrigger,Trigger1Y)),NA())</f>
        <v>1.9775243008143706E-2</v>
      </c>
      <c r="N3441" s="177">
        <f>IFERROR(_xll.qlIndexFixing(ONIndex1M,I3441,TRUE,_xll.ohTrigger(RecalcTrigger,Trigger1M)),NA())</f>
        <v>1.9235828418217027E-2</v>
      </c>
      <c r="O3441" s="44">
        <f>IFERROR(_xll.qlIndexFixing(ONIndex3M,I3441,TRUE,_xll.ohTrigger(RecalcTrigger,Trigger3M)),NA())</f>
        <v>1.9316528572556058E-2</v>
      </c>
      <c r="P3441" s="44">
        <f>IFERROR(_xll.qlIndexFixing(ONIndex6M,I3441,TRUE,_xll.ohTrigger(RecalcTrigger,Trigger6M)),NA())</f>
        <v>1.9452905590956471E-2</v>
      </c>
      <c r="Q3441" s="178">
        <f>IFERROR(_xll.qlIndexFixing(ONIndex1Y,I3441,TRUE,_xll.ohTrigger(RecalcTrigger,Trigger1Y)),NA())</f>
        <v>1.955271964950489E-2</v>
      </c>
    </row>
    <row r="3442" spans="2:17" x14ac:dyDescent="0.2">
      <c r="B3442" s="39" t="s">
        <v>42</v>
      </c>
      <c r="D3442" s="42">
        <f>_xll.qlCalendarAdvance(Calendar,$D3441,B3442,"f",FALSE)</f>
        <v>63543</v>
      </c>
      <c r="E3442" s="172">
        <f>_xll.qlInterestRateIndexValueDate(IndexON,D3442)</f>
        <v>63543</v>
      </c>
      <c r="F3442" s="188">
        <f>IFERROR(_xll.qlIndexFixing(IndexON,D3442,TRUE,_xll.ohTrigger(RecalcTrigger,TriggerON)),NA())</f>
        <v>1.8715851637276515E-2</v>
      </c>
      <c r="H3442" s="42">
        <f>_xll.qlCalendarAdvance(Calendar,$H3441,B3442,"f",FALSE)</f>
        <v>63543</v>
      </c>
      <c r="I3442" s="172">
        <f>_xll.qlInterestRateIndexValueDate(Index1M,$H3442)</f>
        <v>63543</v>
      </c>
      <c r="J3442" s="177">
        <f>IFERROR(_xll.qlIndexFixing(Index1M,$H3442,TRUE,_xll.ohTrigger(RecalcTrigger,Trigger1M)),NA())</f>
        <v>1.9257113035950495E-2</v>
      </c>
      <c r="K3442" s="44">
        <f>IFERROR(_xll.qlIndexFixing(Index3M,H3442,TRUE,_xll.ohTrigger(RecalcTrigger,Trigger3M)),NA())</f>
        <v>1.9371700719799743E-2</v>
      </c>
      <c r="L3442" s="44">
        <f>IFERROR(_xll.qlIndexFixing(Index6M,$H3442,TRUE,_xll.ohTrigger(RecalcTrigger,Trigger6M)),NA())</f>
        <v>1.9564950412478885E-2</v>
      </c>
      <c r="M3442" s="178">
        <f>IFERROR(_xll.qlIndexFixing(Index1Y,$H3442,TRUE,_xll.ohTrigger(RecalcTrigger,Trigger1Y)),NA())</f>
        <v>1.9776280883137431E-2</v>
      </c>
      <c r="N3442" s="177">
        <f>IFERROR(_xll.qlIndexFixing(ONIndex1M,I3442,TRUE,_xll.ohTrigger(RecalcTrigger,Trigger1M)),NA())</f>
        <v>1.9237388383251952E-2</v>
      </c>
      <c r="O3442" s="44">
        <f>IFERROR(_xll.qlIndexFixing(ONIndex3M,I3442,TRUE,_xll.ohTrigger(RecalcTrigger,Trigger3M)),NA())</f>
        <v>1.9317888702586883E-2</v>
      </c>
      <c r="P3442" s="44">
        <f>IFERROR(_xll.qlIndexFixing(ONIndex6M,I3442,TRUE,_xll.ohTrigger(RecalcTrigger,Trigger6M)),NA())</f>
        <v>1.9454307141796301E-2</v>
      </c>
      <c r="Q3442" s="178">
        <f>IFERROR(_xll.qlIndexFixing(ONIndex1Y,I3442,TRUE,_xll.ohTrigger(RecalcTrigger,Trigger1Y)),NA())</f>
        <v>1.9554130743301146E-2</v>
      </c>
    </row>
    <row r="3443" spans="2:17" x14ac:dyDescent="0.2">
      <c r="B3443" s="39" t="s">
        <v>42</v>
      </c>
      <c r="D3443" s="42">
        <f>_xll.qlCalendarAdvance(Calendar,$D3442,B3443,"f",FALSE)</f>
        <v>63550</v>
      </c>
      <c r="E3443" s="172">
        <f>_xll.qlInterestRateIndexValueDate(IndexON,D3443)</f>
        <v>63550</v>
      </c>
      <c r="F3443" s="188">
        <f>IFERROR(_xll.qlIndexFixing(IndexON,D3443,TRUE,_xll.ohTrigger(RecalcTrigger,TriggerON)),NA())</f>
        <v>1.8717246231265694E-2</v>
      </c>
      <c r="H3443" s="42">
        <f>_xll.qlCalendarAdvance(Calendar,$H3442,B3443,"f",FALSE)</f>
        <v>63550</v>
      </c>
      <c r="I3443" s="172">
        <f>_xll.qlInterestRateIndexValueDate(Index1M,$H3443)</f>
        <v>63550</v>
      </c>
      <c r="J3443" s="177">
        <f>IFERROR(_xll.qlIndexFixing(Index1M,$H3443,TRUE,_xll.ohTrigger(RecalcTrigger,Trigger1M)),NA())</f>
        <v>1.9258620596740238E-2</v>
      </c>
      <c r="K3443" s="44">
        <f>IFERROR(_xll.qlIndexFixing(Index3M,H3443,TRUE,_xll.ohTrigger(RecalcTrigger,Trigger3M)),NA())</f>
        <v>1.9372959498714367E-2</v>
      </c>
      <c r="L3443" s="44">
        <f>IFERROR(_xll.qlIndexFixing(Index6M,$H3443,TRUE,_xll.ohTrigger(RecalcTrigger,Trigger6M)),NA())</f>
        <v>1.9566154264162878E-2</v>
      </c>
      <c r="M3443" s="178">
        <f>IFERROR(_xll.qlIndexFixing(Index1Y,$H3443,TRUE,_xll.ohTrigger(RecalcTrigger,Trigger1Y)),NA())</f>
        <v>1.9777303334270746E-2</v>
      </c>
      <c r="N3443" s="177">
        <f>IFERROR(_xll.qlIndexFixing(ONIndex1M,I3443,TRUE,_xll.ohTrigger(RecalcTrigger,Trigger1M)),NA())</f>
        <v>1.9238931625845668E-2</v>
      </c>
      <c r="O3443" s="44">
        <f>IFERROR(_xll.qlIndexFixing(ONIndex3M,I3443,TRUE,_xll.ohTrigger(RecalcTrigger,Trigger3M)),NA())</f>
        <v>1.9319234252391793E-2</v>
      </c>
      <c r="P3443" s="44">
        <f>IFERROR(_xll.qlIndexFixing(ONIndex6M,I3443,TRUE,_xll.ohTrigger(RecalcTrigger,Trigger6M)),NA())</f>
        <v>1.9455693668195551E-2</v>
      </c>
      <c r="Q3443" s="178">
        <f>IFERROR(_xll.qlIndexFixing(ONIndex1Y,I3443,TRUE,_xll.ohTrigger(RecalcTrigger,Trigger1Y)),NA())</f>
        <v>1.9555526710700599E-2</v>
      </c>
    </row>
    <row r="3444" spans="2:17" x14ac:dyDescent="0.2">
      <c r="B3444" s="39" t="s">
        <v>42</v>
      </c>
      <c r="D3444" s="42">
        <f>_xll.qlCalendarAdvance(Calendar,$D3443,B3444,"f",FALSE)</f>
        <v>63557</v>
      </c>
      <c r="E3444" s="172">
        <f>_xll.qlInterestRateIndexValueDate(IndexON,D3444)</f>
        <v>63557</v>
      </c>
      <c r="F3444" s="188">
        <f>IFERROR(_xll.qlIndexFixing(IndexON,D3444,TRUE,_xll.ohTrigger(RecalcTrigger,TriggerON)),NA())</f>
        <v>1.8718625713446402E-2</v>
      </c>
      <c r="H3444" s="42">
        <f>_xll.qlCalendarAdvance(Calendar,$H3443,B3444,"f",FALSE)</f>
        <v>63557</v>
      </c>
      <c r="I3444" s="172">
        <f>_xll.qlInterestRateIndexValueDate(Index1M,$H3444)</f>
        <v>63557</v>
      </c>
      <c r="J3444" s="177">
        <f>IFERROR(_xll.qlIndexFixing(Index1M,$H3444,TRUE,_xll.ohTrigger(RecalcTrigger,Trigger1M)),NA())</f>
        <v>1.9260111407051667E-2</v>
      </c>
      <c r="K3444" s="44">
        <f>IFERROR(_xll.qlIndexFixing(Index3M,H3444,TRUE,_xll.ohTrigger(RecalcTrigger,Trigger3M)),NA())</f>
        <v>1.9374203628880243E-2</v>
      </c>
      <c r="L3444" s="44">
        <f>IFERROR(_xll.qlIndexFixing(Index6M,$H3444,TRUE,_xll.ohTrigger(RecalcTrigger,Trigger6M)),NA())</f>
        <v>1.9566740442975045E-2</v>
      </c>
      <c r="M3444" s="178">
        <f>IFERROR(_xll.qlIndexFixing(Index1Y,$H3444,TRUE,_xll.ohTrigger(RecalcTrigger,Trigger1Y)),NA())</f>
        <v>1.9778310361496354E-2</v>
      </c>
      <c r="N3444" s="177">
        <f>IFERROR(_xll.qlIndexFixing(ONIndex1M,I3444,TRUE,_xll.ohTrigger(RecalcTrigger,Trigger1M)),NA())</f>
        <v>1.9240458145836081E-2</v>
      </c>
      <c r="O3444" s="44">
        <f>IFERROR(_xll.qlIndexFixing(ONIndex3M,I3444,TRUE,_xll.ohTrigger(RecalcTrigger,Trigger3M)),NA())</f>
        <v>1.9320565221808694E-2</v>
      </c>
      <c r="P3444" s="44">
        <f>IFERROR(_xll.qlIndexFixing(ONIndex6M,I3444,TRUE,_xll.ohTrigger(RecalcTrigger,Trigger6M)),NA())</f>
        <v>1.9457065170397359E-2</v>
      </c>
      <c r="Q3444" s="178">
        <f>IFERROR(_xll.qlIndexFixing(ONIndex1Y,I3444,TRUE,_xll.ohTrigger(RecalcTrigger,Trigger1Y)),NA())</f>
        <v>1.9556907551298019E-2</v>
      </c>
    </row>
    <row r="3445" spans="2:17" x14ac:dyDescent="0.2">
      <c r="B3445" s="39" t="s">
        <v>42</v>
      </c>
      <c r="D3445" s="42">
        <f>_xll.qlCalendarAdvance(Calendar,$D3444,B3445,"f",FALSE)</f>
        <v>63564</v>
      </c>
      <c r="E3445" s="172">
        <f>_xll.qlInterestRateIndexValueDate(IndexON,D3445)</f>
        <v>63564</v>
      </c>
      <c r="F3445" s="188">
        <f>IFERROR(_xll.qlIndexFixing(IndexON,D3445,TRUE,_xll.ohTrigger(RecalcTrigger,TriggerON)),NA())</f>
        <v>1.8719990084061777E-2</v>
      </c>
      <c r="H3445" s="42">
        <f>_xll.qlCalendarAdvance(Calendar,$H3444,B3445,"f",FALSE)</f>
        <v>63564</v>
      </c>
      <c r="I3445" s="172">
        <f>_xll.qlInterestRateIndexValueDate(Index1M,$H3445)</f>
        <v>63564</v>
      </c>
      <c r="J3445" s="177">
        <f>IFERROR(_xll.qlIndexFixing(Index1M,$H3445,TRUE,_xll.ohTrigger(RecalcTrigger,Trigger1M)),NA())</f>
        <v>1.9261585466889695E-2</v>
      </c>
      <c r="K3445" s="44">
        <f>IFERROR(_xll.qlIndexFixing(Index3M,H3445,TRUE,_xll.ohTrigger(RecalcTrigger,Trigger3M)),NA())</f>
        <v>1.9375433110282066E-2</v>
      </c>
      <c r="L3445" s="44">
        <f>IFERROR(_xll.qlIndexFixing(Index6M,$H3445,TRUE,_xll.ohTrigger(RecalcTrigger,Trigger6M)),NA())</f>
        <v>1.9567914976805673E-2</v>
      </c>
      <c r="M3445" s="178">
        <f>IFERROR(_xll.qlIndexFixing(Index1Y,$H3445,TRUE,_xll.ohTrigger(RecalcTrigger,Trigger1Y)),NA())</f>
        <v>1.977930196476918E-2</v>
      </c>
      <c r="N3445" s="177">
        <f>IFERROR(_xll.qlIndexFixing(ONIndex1M,I3445,TRUE,_xll.ohTrigger(RecalcTrigger,Trigger1M)),NA())</f>
        <v>1.9241967943628424E-2</v>
      </c>
      <c r="O3445" s="44">
        <f>IFERROR(_xll.qlIndexFixing(ONIndex3M,I3445,TRUE,_xll.ohTrigger(RecalcTrigger,Trigger3M)),NA())</f>
        <v>1.9321881611080727E-2</v>
      </c>
      <c r="P3445" s="44">
        <f>IFERROR(_xll.qlIndexFixing(ONIndex6M,I3445,TRUE,_xll.ohTrigger(RecalcTrigger,Trigger6M)),NA())</f>
        <v>1.9458421648158586E-2</v>
      </c>
      <c r="Q3445" s="178">
        <f>IFERROR(_xll.qlIndexFixing(ONIndex1Y,I3445,TRUE,_xll.ohTrigger(RecalcTrigger,Trigger1Y)),NA())</f>
        <v>1.9558273265498638E-2</v>
      </c>
    </row>
    <row r="3446" spans="2:17" x14ac:dyDescent="0.2">
      <c r="B3446" s="39" t="s">
        <v>42</v>
      </c>
      <c r="D3446" s="42">
        <f>_xll.qlCalendarAdvance(Calendar,$D3445,B3446,"f",FALSE)</f>
        <v>63571</v>
      </c>
      <c r="E3446" s="172">
        <f>_xll.qlInterestRateIndexValueDate(IndexON,D3446)</f>
        <v>63571</v>
      </c>
      <c r="F3446" s="188">
        <f>IFERROR(_xll.qlIndexFixing(IndexON,D3446,TRUE,_xll.ohTrigger(RecalcTrigger,TriggerON)),NA())</f>
        <v>1.8721339343030774E-2</v>
      </c>
      <c r="H3446" s="42">
        <f>_xll.qlCalendarAdvance(Calendar,$H3445,B3446,"f",FALSE)</f>
        <v>63571</v>
      </c>
      <c r="I3446" s="172">
        <f>_xll.qlInterestRateIndexValueDate(Index1M,$H3446)</f>
        <v>63571</v>
      </c>
      <c r="J3446" s="177">
        <f>IFERROR(_xll.qlIndexFixing(Index1M,$H3446,TRUE,_xll.ohTrigger(RecalcTrigger,Trigger1M)),NA())</f>
        <v>1.9263042776232222E-2</v>
      </c>
      <c r="K3446" s="44">
        <f>IFERROR(_xll.qlIndexFixing(Index3M,H3446,TRUE,_xll.ohTrigger(RecalcTrigger,Trigger3M)),NA())</f>
        <v>1.9376647942909029E-2</v>
      </c>
      <c r="L3446" s="44">
        <f>IFERROR(_xll.qlIndexFixing(Index6M,$H3446,TRUE,_xll.ohTrigger(RecalcTrigger,Trigger6M)),NA())</f>
        <v>1.9569074342046629E-2</v>
      </c>
      <c r="M3446" s="178">
        <f>IFERROR(_xll.qlIndexFixing(Index1Y,$H3446,TRUE,_xll.ohTrigger(RecalcTrigger,Trigger1Y)),NA())</f>
        <v>1.978027814404415E-2</v>
      </c>
      <c r="N3446" s="177">
        <f>IFERROR(_xll.qlIndexFixing(ONIndex1M,I3446,TRUE,_xll.ohTrigger(RecalcTrigger,Trigger1M)),NA())</f>
        <v>1.9243461018898511E-2</v>
      </c>
      <c r="O3446" s="44">
        <f>IFERROR(_xll.qlIndexFixing(ONIndex3M,I3446,TRUE,_xll.ohTrigger(RecalcTrigger,Trigger3M)),NA())</f>
        <v>1.9323183420126844E-2</v>
      </c>
      <c r="P3446" s="44">
        <f>IFERROR(_xll.qlIndexFixing(ONIndex6M,I3446,TRUE,_xll.ohTrigger(RecalcTrigger,Trigger6M)),NA())</f>
        <v>1.945976310196551E-2</v>
      </c>
      <c r="Q3446" s="178">
        <f>IFERROR(_xll.qlIndexFixing(ONIndex1Y,I3446,TRUE,_xll.ohTrigger(RecalcTrigger,Trigger1Y)),NA())</f>
        <v>1.9559623853059316E-2</v>
      </c>
    </row>
    <row r="3447" spans="2:17" x14ac:dyDescent="0.2">
      <c r="B3447" s="39" t="s">
        <v>42</v>
      </c>
      <c r="D3447" s="42">
        <f>_xll.qlCalendarAdvance(Calendar,$D3446,B3447,"f",FALSE)</f>
        <v>63578</v>
      </c>
      <c r="E3447" s="172">
        <f>_xll.qlInterestRateIndexValueDate(IndexON,D3447)</f>
        <v>63578</v>
      </c>
      <c r="F3447" s="188">
        <f>IFERROR(_xll.qlIndexFixing(IndexON,D3447,TRUE,_xll.ohTrigger(RecalcTrigger,TriggerON)),NA())</f>
        <v>1.8722673490272346E-2</v>
      </c>
      <c r="H3447" s="42">
        <f>_xll.qlCalendarAdvance(Calendar,$H3446,B3447,"f",FALSE)</f>
        <v>63578</v>
      </c>
      <c r="I3447" s="172">
        <f>_xll.qlInterestRateIndexValueDate(Index1M,$H3447)</f>
        <v>63578</v>
      </c>
      <c r="J3447" s="177">
        <f>IFERROR(_xll.qlIndexFixing(Index1M,$H3447,TRUE,_xll.ohTrigger(RecalcTrigger,Trigger1M)),NA())</f>
        <v>1.926448333508907E-2</v>
      </c>
      <c r="K3447" s="44">
        <f>IFERROR(_xll.qlIndexFixing(Index3M,H3447,TRUE,_xll.ohTrigger(RecalcTrigger,Trigger3M)),NA())</f>
        <v>1.9377848126745825E-2</v>
      </c>
      <c r="L3447" s="44">
        <f>IFERROR(_xll.qlIndexFixing(Index6M,$H3447,TRUE,_xll.ohTrigger(RecalcTrigger,Trigger6M)),NA())</f>
        <v>1.9570218538668808E-2</v>
      </c>
      <c r="M3447" s="178">
        <f>IFERROR(_xll.qlIndexFixing(Index1Y,$H3447,TRUE,_xll.ohTrigger(RecalcTrigger,Trigger1Y)),NA())</f>
        <v>1.9781238899276632E-2</v>
      </c>
      <c r="N3447" s="177">
        <f>IFERROR(_xll.qlIndexFixing(ONIndex1M,I3447,TRUE,_xll.ohTrigger(RecalcTrigger,Trigger1M)),NA())</f>
        <v>1.9244937371727389E-2</v>
      </c>
      <c r="O3447" s="44">
        <f>IFERROR(_xll.qlIndexFixing(ONIndex3M,I3447,TRUE,_xll.ohTrigger(RecalcTrigger,Trigger3M)),NA())</f>
        <v>1.9324470648784953E-2</v>
      </c>
      <c r="P3447" s="44">
        <f>IFERROR(_xll.qlIndexFixing(ONIndex6M,I3447,TRUE,_xll.ohTrigger(RecalcTrigger,Trigger6M)),NA())</f>
        <v>1.9461089531250808E-2</v>
      </c>
      <c r="Q3447" s="178">
        <f>IFERROR(_xll.qlIndexFixing(ONIndex1Y,I3447,TRUE,_xll.ohTrigger(RecalcTrigger,Trigger1Y)),NA())</f>
        <v>1.9560959314142146E-2</v>
      </c>
    </row>
    <row r="3448" spans="2:17" x14ac:dyDescent="0.2">
      <c r="B3448" s="39" t="s">
        <v>42</v>
      </c>
      <c r="D3448" s="42">
        <f>_xll.qlCalendarAdvance(Calendar,$D3447,B3448,"f",FALSE)</f>
        <v>63585</v>
      </c>
      <c r="E3448" s="172">
        <f>_xll.qlInterestRateIndexValueDate(IndexON,D3448)</f>
        <v>63585</v>
      </c>
      <c r="F3448" s="188">
        <f>IFERROR(_xll.qlIndexFixing(IndexON,D3448,TRUE,_xll.ohTrigger(RecalcTrigger,TriggerON)),NA())</f>
        <v>1.8723992525705446E-2</v>
      </c>
      <c r="H3448" s="42">
        <f>_xll.qlCalendarAdvance(Calendar,$H3447,B3448,"f",FALSE)</f>
        <v>63585</v>
      </c>
      <c r="I3448" s="172">
        <f>_xll.qlInterestRateIndexValueDate(Index1M,$H3448)</f>
        <v>63585</v>
      </c>
      <c r="J3448" s="177">
        <f>IFERROR(_xll.qlIndexFixing(Index1M,$H3448,TRUE,_xll.ohTrigger(RecalcTrigger,Trigger1M)),NA())</f>
        <v>1.9262864442531176E-2</v>
      </c>
      <c r="K3448" s="44">
        <f>IFERROR(_xll.qlIndexFixing(Index3M,H3448,TRUE,_xll.ohTrigger(RecalcTrigger,Trigger3M)),NA())</f>
        <v>1.9378438079273488E-2</v>
      </c>
      <c r="L3448" s="44">
        <f>IFERROR(_xll.qlIndexFixing(Index6M,$H3448,TRUE,_xll.ohTrigger(RecalcTrigger,Trigger6M)),NA())</f>
        <v>1.9571347566648023E-2</v>
      </c>
      <c r="M3448" s="178">
        <f>IFERROR(_xll.qlIndexFixing(Index1Y,$H3448,TRUE,_xll.ohTrigger(RecalcTrigger,Trigger1Y)),NA())</f>
        <v>1.9782184230423328E-2</v>
      </c>
      <c r="N3448" s="177">
        <f>IFERROR(_xll.qlIndexFixing(ONIndex1M,I3448,TRUE,_xll.ohTrigger(RecalcTrigger,Trigger1M)),NA())</f>
        <v>1.924639700203401E-2</v>
      </c>
      <c r="O3448" s="44">
        <f>IFERROR(_xll.qlIndexFixing(ONIndex3M,I3448,TRUE,_xll.ohTrigger(RecalcTrigger,Trigger3M)),NA())</f>
        <v>1.9325743297217146E-2</v>
      </c>
      <c r="P3448" s="44">
        <f>IFERROR(_xll.qlIndexFixing(ONIndex6M,I3448,TRUE,_xll.ohTrigger(RecalcTrigger,Trigger6M)),NA())</f>
        <v>1.9462400936257618E-2</v>
      </c>
      <c r="Q3448" s="178">
        <f>IFERROR(_xll.qlIndexFixing(ONIndex1Y,I3448,TRUE,_xll.ohTrigger(RecalcTrigger,Trigger1Y)),NA())</f>
        <v>1.9562279648503988E-2</v>
      </c>
    </row>
    <row r="3449" spans="2:17" x14ac:dyDescent="0.2">
      <c r="B3449" s="39" t="s">
        <v>42</v>
      </c>
      <c r="D3449" s="42">
        <f>_xll.qlCalendarAdvance(Calendar,$D3448,B3449,"f",FALSE)</f>
        <v>63592</v>
      </c>
      <c r="E3449" s="172">
        <f>_xll.qlInterestRateIndexValueDate(IndexON,D3449)</f>
        <v>63592</v>
      </c>
      <c r="F3449" s="188">
        <f>IFERROR(_xll.qlIndexFixing(IndexON,D3449,TRUE,_xll.ohTrigger(RecalcTrigger,TriggerON)),NA())</f>
        <v>1.8725296449654261E-2</v>
      </c>
      <c r="H3449" s="42">
        <f>_xll.qlCalendarAdvance(Calendar,$H3448,B3449,"f",FALSE)</f>
        <v>63592</v>
      </c>
      <c r="I3449" s="172">
        <f>_xll.qlInterestRateIndexValueDate(Index1M,$H3449)</f>
        <v>63592</v>
      </c>
      <c r="J3449" s="177">
        <f>IFERROR(_xll.qlIndexFixing(Index1M,$H3449,TRUE,_xll.ohTrigger(RecalcTrigger,Trigger1M)),NA())</f>
        <v>1.926427711014779E-2</v>
      </c>
      <c r="K3449" s="44">
        <f>IFERROR(_xll.qlIndexFixing(Index3M,H3449,TRUE,_xll.ohTrigger(RecalcTrigger,Trigger3M)),NA())</f>
        <v>1.9380204548003883E-2</v>
      </c>
      <c r="L3449" s="44">
        <f>IFERROR(_xll.qlIndexFixing(Index6M,$H3449,TRUE,_xll.ohTrigger(RecalcTrigger,Trigger6M)),NA())</f>
        <v>1.9572461425958757E-2</v>
      </c>
      <c r="M3449" s="178">
        <f>IFERROR(_xll.qlIndexFixing(Index1Y,$H3449,TRUE,_xll.ohTrigger(RecalcTrigger,Trigger1Y)),NA())</f>
        <v>1.9783114137440716E-2</v>
      </c>
      <c r="N3449" s="177">
        <f>IFERROR(_xll.qlIndexFixing(ONIndex1M,I3449,TRUE,_xll.ohTrigger(RecalcTrigger,Trigger1M)),NA())</f>
        <v>1.9247839909980469E-2</v>
      </c>
      <c r="O3449" s="44">
        <f>IFERROR(_xll.qlIndexFixing(ONIndex3M,I3449,TRUE,_xll.ohTrigger(RecalcTrigger,Trigger3M)),NA())</f>
        <v>1.9327001365423424E-2</v>
      </c>
      <c r="P3449" s="44">
        <f>IFERROR(_xll.qlIndexFixing(ONIndex6M,I3449,TRUE,_xll.ohTrigger(RecalcTrigger,Trigger6M)),NA())</f>
        <v>1.9463697317066986E-2</v>
      </c>
      <c r="Q3449" s="178">
        <f>IFERROR(_xll.qlIndexFixing(ONIndex1Y,I3449,TRUE,_xll.ohTrigger(RecalcTrigger,Trigger1Y)),NA())</f>
        <v>1.9563584856306937E-2</v>
      </c>
    </row>
    <row r="3450" spans="2:17" x14ac:dyDescent="0.2">
      <c r="B3450" s="39" t="s">
        <v>42</v>
      </c>
      <c r="D3450" s="42">
        <f>_xll.qlCalendarAdvance(Calendar,$D3449,B3450,"f",FALSE)</f>
        <v>63599</v>
      </c>
      <c r="E3450" s="172">
        <f>_xll.qlInterestRateIndexValueDate(IndexON,D3450)</f>
        <v>63599</v>
      </c>
      <c r="F3450" s="188">
        <f>IFERROR(_xll.qlIndexFixing(IndexON,D3450,TRUE,_xll.ohTrigger(RecalcTrigger,TriggerON)),NA())</f>
        <v>1.8726585261713558E-2</v>
      </c>
      <c r="H3450" s="42">
        <f>_xll.qlCalendarAdvance(Calendar,$H3449,B3450,"f",FALSE)</f>
        <v>63599</v>
      </c>
      <c r="I3450" s="172">
        <f>_xll.qlInterestRateIndexValueDate(Index1M,$H3450)</f>
        <v>63599</v>
      </c>
      <c r="J3450" s="177">
        <f>IFERROR(_xll.qlIndexFixing(Index1M,$H3450,TRUE,_xll.ohTrigger(RecalcTrigger,Trigger1M)),NA())</f>
        <v>1.9265673031640316E-2</v>
      </c>
      <c r="K3450" s="44">
        <f>IFERROR(_xll.qlIndexFixing(Index3M,H3450,TRUE,_xll.ohTrigger(RecalcTrigger,Trigger3M)),NA())</f>
        <v>1.9380767172204605E-2</v>
      </c>
      <c r="L3450" s="44">
        <f>IFERROR(_xll.qlIndexFixing(Index6M,$H3450,TRUE,_xll.ohTrigger(RecalcTrigger,Trigger6M)),NA())</f>
        <v>1.9573560116576832E-2</v>
      </c>
      <c r="M3450" s="178">
        <f>IFERROR(_xll.qlIndexFixing(Index1Y,$H3450,TRUE,_xll.ohTrigger(RecalcTrigger,Trigger1Y)),NA())</f>
        <v>1.9784028620287941E-2</v>
      </c>
      <c r="N3450" s="177">
        <f>IFERROR(_xll.qlIndexFixing(ONIndex1M,I3450,TRUE,_xll.ohTrigger(RecalcTrigger,Trigger1M)),NA())</f>
        <v>1.9249266095485718E-2</v>
      </c>
      <c r="O3450" s="44">
        <f>IFERROR(_xll.qlIndexFixing(ONIndex3M,I3450,TRUE,_xll.ohTrigger(RecalcTrigger,Trigger3M)),NA())</f>
        <v>1.9328244853403787E-2</v>
      </c>
      <c r="P3450" s="44">
        <f>IFERROR(_xll.qlIndexFixing(ONIndex6M,I3450,TRUE,_xll.ohTrigger(RecalcTrigger,Trigger6M)),NA())</f>
        <v>1.9464978673678912E-2</v>
      </c>
      <c r="Q3450" s="178">
        <f>IFERROR(_xll.qlIndexFixing(ONIndex1Y,I3450,TRUE,_xll.ohTrigger(RecalcTrigger,Trigger1Y)),NA())</f>
        <v>1.9564874937550991E-2</v>
      </c>
    </row>
    <row r="3451" spans="2:17" x14ac:dyDescent="0.2">
      <c r="B3451" s="39" t="s">
        <v>42</v>
      </c>
      <c r="D3451" s="42">
        <f>_xll.qlCalendarAdvance(Calendar,$D3450,B3451,"f",FALSE)</f>
        <v>63606</v>
      </c>
      <c r="E3451" s="172">
        <f>_xll.qlInterestRateIndexValueDate(IndexON,D3451)</f>
        <v>63606</v>
      </c>
      <c r="F3451" s="188">
        <f>IFERROR(_xll.qlIndexFixing(IndexON,D3451,TRUE,_xll.ohTrigger(RecalcTrigger,TriggerON)),NA())</f>
        <v>1.8727858962126476E-2</v>
      </c>
      <c r="H3451" s="42">
        <f>_xll.qlCalendarAdvance(Calendar,$H3450,B3451,"f",FALSE)</f>
        <v>63606</v>
      </c>
      <c r="I3451" s="172">
        <f>_xll.qlInterestRateIndexValueDate(Index1M,$H3451)</f>
        <v>63606</v>
      </c>
      <c r="J3451" s="177">
        <f>IFERROR(_xll.qlIndexFixing(Index1M,$H3451,TRUE,_xll.ohTrigger(RecalcTrigger,Trigger1M)),NA())</f>
        <v>1.9267052207011644E-2</v>
      </c>
      <c r="K3451" s="44">
        <f>IFERROR(_xll.qlIndexFixing(Index3M,H3451,TRUE,_xll.ohTrigger(RecalcTrigger,Trigger3M)),NA())</f>
        <v>1.9381909746576775E-2</v>
      </c>
      <c r="L3451" s="44">
        <f>IFERROR(_xll.qlIndexFixing(Index6M,$H3451,TRUE,_xll.ohTrigger(RecalcTrigger,Trigger6M)),NA())</f>
        <v>1.9574643638475824E-2</v>
      </c>
      <c r="M3451" s="178">
        <f>IFERROR(_xll.qlIndexFixing(Index1Y,$H3451,TRUE,_xll.ohTrigger(RecalcTrigger,Trigger1Y)),NA())</f>
        <v>1.978492767892237E-2</v>
      </c>
      <c r="N3451" s="177">
        <f>IFERROR(_xll.qlIndexFixing(ONIndex1M,I3451,TRUE,_xll.ohTrigger(RecalcTrigger,Trigger1M)),NA())</f>
        <v>1.9250675558549757E-2</v>
      </c>
      <c r="O3451" s="44">
        <f>IFERROR(_xll.qlIndexFixing(ONIndex3M,I3451,TRUE,_xll.ohTrigger(RecalcTrigger,Trigger3M)),NA())</f>
        <v>1.9329473760996141E-2</v>
      </c>
      <c r="P3451" s="44">
        <f>IFERROR(_xll.qlIndexFixing(ONIndex6M,I3451,TRUE,_xll.ohTrigger(RecalcTrigger,Trigger6M)),NA())</f>
        <v>1.9466245005850258E-2</v>
      </c>
      <c r="Q3451" s="178">
        <f>IFERROR(_xll.qlIndexFixing(ONIndex1Y,I3451,TRUE,_xll.ohTrigger(RecalcTrigger,Trigger1Y)),NA())</f>
        <v>1.9566149892236151E-2</v>
      </c>
    </row>
    <row r="3452" spans="2:17" x14ac:dyDescent="0.2">
      <c r="B3452" s="39" t="s">
        <v>42</v>
      </c>
      <c r="D3452" s="42">
        <f>_xll.qlCalendarAdvance(Calendar,$D3451,B3452,"f",FALSE)</f>
        <v>63613</v>
      </c>
      <c r="E3452" s="172">
        <f>_xll.qlInterestRateIndexValueDate(IndexON,D3452)</f>
        <v>63613</v>
      </c>
      <c r="F3452" s="188">
        <f>IFERROR(_xll.qlIndexFixing(IndexON,D3452,TRUE,_xll.ohTrigger(RecalcTrigger,TriggerON)),NA())</f>
        <v>1.8729117550893015E-2</v>
      </c>
      <c r="H3452" s="42">
        <f>_xll.qlCalendarAdvance(Calendar,$H3451,B3452,"f",FALSE)</f>
        <v>63613</v>
      </c>
      <c r="I3452" s="172">
        <f>_xll.qlInterestRateIndexValueDate(Index1M,$H3452)</f>
        <v>63613</v>
      </c>
      <c r="J3452" s="177">
        <f>IFERROR(_xll.qlIndexFixing(Index1M,$H3452,TRUE,_xll.ohTrigger(RecalcTrigger,Trigger1M)),NA())</f>
        <v>1.9269622988311513E-2</v>
      </c>
      <c r="K3452" s="44">
        <f>IFERROR(_xll.qlIndexFixing(Index3M,H3452,TRUE,_xll.ohTrigger(RecalcTrigger,Trigger3M)),NA())</f>
        <v>1.9384812375430566E-2</v>
      </c>
      <c r="L3452" s="44">
        <f>IFERROR(_xll.qlIndexFixing(Index6M,$H3452,TRUE,_xll.ohTrigger(RecalcTrigger,Trigger6M)),NA())</f>
        <v>1.9577494702612854E-2</v>
      </c>
      <c r="M3452" s="178">
        <f>IFERROR(_xll.qlIndexFixing(Index1Y,$H3452,TRUE,_xll.ohTrigger(RecalcTrigger,Trigger1Y)),NA())</f>
        <v>1.9785811313303592E-2</v>
      </c>
      <c r="N3452" s="177">
        <f>IFERROR(_xll.qlIndexFixing(ONIndex1M,I3452,TRUE,_xll.ohTrigger(RecalcTrigger,Trigger1M)),NA())</f>
        <v>1.9252068299172587E-2</v>
      </c>
      <c r="O3452" s="44">
        <f>IFERROR(_xll.qlIndexFixing(ONIndex3M,I3452,TRUE,_xll.ohTrigger(RecalcTrigger,Trigger3M)),NA())</f>
        <v>1.9330688088524672E-2</v>
      </c>
      <c r="P3452" s="44">
        <f>IFERROR(_xll.qlIndexFixing(ONIndex6M,I3452,TRUE,_xll.ohTrigger(RecalcTrigger,Trigger6M)),NA())</f>
        <v>1.9467496313662069E-2</v>
      </c>
      <c r="Q3452" s="178">
        <f>IFERROR(_xll.qlIndexFixing(ONIndex1Y,I3452,TRUE,_xll.ohTrigger(RecalcTrigger,Trigger1Y)),NA())</f>
        <v>1.9567409720200324E-2</v>
      </c>
    </row>
    <row r="3453" spans="2:17" x14ac:dyDescent="0.2">
      <c r="B3453" s="39" t="s">
        <v>42</v>
      </c>
      <c r="D3453" s="42">
        <f>_xll.qlCalendarAdvance(Calendar,$D3452,B3453,"f",FALSE)</f>
        <v>63620</v>
      </c>
      <c r="E3453" s="172">
        <f>_xll.qlInterestRateIndexValueDate(IndexON,D3453)</f>
        <v>63620</v>
      </c>
      <c r="F3453" s="188">
        <f>IFERROR(_xll.qlIndexFixing(IndexON,D3453,TRUE,_xll.ohTrigger(RecalcTrigger,TriggerON)),NA())</f>
        <v>1.8730361028013176E-2</v>
      </c>
      <c r="H3453" s="42">
        <f>_xll.qlCalendarAdvance(Calendar,$H3452,B3453,"f",FALSE)</f>
        <v>63620</v>
      </c>
      <c r="I3453" s="172">
        <f>_xll.qlInterestRateIndexValueDate(Index1M,$H3453)</f>
        <v>63620</v>
      </c>
      <c r="J3453" s="177">
        <f>IFERROR(_xll.qlIndexFixing(Index1M,$H3453,TRUE,_xll.ohTrigger(RecalcTrigger,Trigger1M)),NA())</f>
        <v>1.9272774927475866E-2</v>
      </c>
      <c r="K3453" s="44">
        <f>IFERROR(_xll.qlIndexFixing(Index3M,H3453,TRUE,_xll.ohTrigger(RecalcTrigger,Trigger3M)),NA())</f>
        <v>1.9385922691216535E-2</v>
      </c>
      <c r="L3453" s="44">
        <f>IFERROR(_xll.qlIndexFixing(Index6M,$H3453,TRUE,_xll.ohTrigger(RecalcTrigger,Trigger6M)),NA())</f>
        <v>1.9578544804680412E-2</v>
      </c>
      <c r="M3453" s="178">
        <f>IFERROR(_xll.qlIndexFixing(Index1Y,$H3453,TRUE,_xll.ohTrigger(RecalcTrigger,Trigger1Y)),NA())</f>
        <v>1.9786679523391415E-2</v>
      </c>
      <c r="N3453" s="177">
        <f>IFERROR(_xll.qlIndexFixing(ONIndex1M,I3453,TRUE,_xll.ohTrigger(RecalcTrigger,Trigger1M)),NA())</f>
        <v>1.9253444317354207E-2</v>
      </c>
      <c r="O3453" s="44">
        <f>IFERROR(_xll.qlIndexFixing(ONIndex3M,I3453,TRUE,_xll.ohTrigger(RecalcTrigger,Trigger3M)),NA())</f>
        <v>1.9331887835665196E-2</v>
      </c>
      <c r="P3453" s="44">
        <f>IFERROR(_xll.qlIndexFixing(ONIndex6M,I3453,TRUE,_xll.ohTrigger(RecalcTrigger,Trigger6M)),NA())</f>
        <v>1.9468732597438532E-2</v>
      </c>
      <c r="Q3453" s="178">
        <f>IFERROR(_xll.qlIndexFixing(ONIndex1Y,I3453,TRUE,_xll.ohTrigger(RecalcTrigger,Trigger1Y)),NA())</f>
        <v>1.9568654421929788E-2</v>
      </c>
    </row>
    <row r="3454" spans="2:17" x14ac:dyDescent="0.2">
      <c r="B3454" s="39" t="s">
        <v>42</v>
      </c>
      <c r="D3454" s="42">
        <f>_xll.qlCalendarAdvance(Calendar,$D3453,B3454,"f",FALSE)</f>
        <v>63627</v>
      </c>
      <c r="E3454" s="172">
        <f>_xll.qlInterestRateIndexValueDate(IndexON,D3454)</f>
        <v>63627</v>
      </c>
      <c r="F3454" s="188">
        <f>IFERROR(_xll.qlIndexFixing(IndexON,D3454,TRUE,_xll.ohTrigger(RecalcTrigger,TriggerON)),NA())</f>
        <v>1.8731589393324866E-2</v>
      </c>
      <c r="H3454" s="42">
        <f>_xll.qlCalendarAdvance(Calendar,$H3453,B3454,"f",FALSE)</f>
        <v>63627</v>
      </c>
      <c r="I3454" s="172">
        <f>_xll.qlInterestRateIndexValueDate(Index1M,$H3454)</f>
        <v>63627</v>
      </c>
      <c r="J3454" s="177">
        <f>IFERROR(_xll.qlIndexFixing(Index1M,$H3454,TRUE,_xll.ohTrigger(RecalcTrigger,Trigger1M)),NA())</f>
        <v>1.9274699769296109E-2</v>
      </c>
      <c r="K3454" s="44">
        <f>IFERROR(_xll.qlIndexFixing(Index3M,H3454,TRUE,_xll.ohTrigger(RecalcTrigger,Trigger3M)),NA())</f>
        <v>1.9387018356580816E-2</v>
      </c>
      <c r="L3454" s="44">
        <f>IFERROR(_xll.qlIndexFixing(Index6M,$H3454,TRUE,_xll.ohTrigger(RecalcTrigger,Trigger6M)),NA())</f>
        <v>1.9579579735533016E-2</v>
      </c>
      <c r="M3454" s="178">
        <f>IFERROR(_xll.qlIndexFixing(Index1Y,$H3454,TRUE,_xll.ohTrigger(RecalcTrigger,Trigger1Y)),NA())</f>
        <v>1.978753230914676E-2</v>
      </c>
      <c r="N3454" s="177">
        <f>IFERROR(_xll.qlIndexFixing(ONIndex1M,I3454,TRUE,_xll.ohTrigger(RecalcTrigger,Trigger1M)),NA())</f>
        <v>1.9254803613094618E-2</v>
      </c>
      <c r="O3454" s="44">
        <f>IFERROR(_xll.qlIndexFixing(ONIndex3M,I3454,TRUE,_xll.ohTrigger(RecalcTrigger,Trigger3M)),NA())</f>
        <v>1.933307300266085E-2</v>
      </c>
      <c r="P3454" s="44">
        <f>IFERROR(_xll.qlIndexFixing(ONIndex6M,I3454,TRUE,_xll.ohTrigger(RecalcTrigger,Trigger6M)),NA())</f>
        <v>1.946995385685546E-2</v>
      </c>
      <c r="Q3454" s="178">
        <f>IFERROR(_xll.qlIndexFixing(ONIndex1Y,I3454,TRUE,_xll.ohTrigger(RecalcTrigger,Trigger1Y)),NA())</f>
        <v>1.9569883996857218E-2</v>
      </c>
    </row>
    <row r="3455" spans="2:17" x14ac:dyDescent="0.2">
      <c r="B3455" s="39" t="s">
        <v>42</v>
      </c>
      <c r="D3455" s="42">
        <f>_xll.qlCalendarAdvance(Calendar,$D3454,B3455,"f",FALSE)</f>
        <v>63634</v>
      </c>
      <c r="E3455" s="172">
        <f>_xll.qlInterestRateIndexValueDate(IndexON,D3455)</f>
        <v>63634</v>
      </c>
      <c r="F3455" s="188">
        <f>IFERROR(_xll.qlIndexFixing(IndexON,D3455,TRUE,_xll.ohTrigger(RecalcTrigger,TriggerON)),NA())</f>
        <v>1.8732802646828084E-2</v>
      </c>
      <c r="H3455" s="42">
        <f>_xll.qlCalendarAdvance(Calendar,$H3454,B3455,"f",FALSE)</f>
        <v>63634</v>
      </c>
      <c r="I3455" s="172">
        <f>_xll.qlInterestRateIndexValueDate(Index1M,$H3455)</f>
        <v>63634</v>
      </c>
      <c r="J3455" s="177">
        <f>IFERROR(_xll.qlIndexFixing(Index1M,$H3455,TRUE,_xll.ohTrigger(RecalcTrigger,Trigger1M)),NA())</f>
        <v>1.9275404787366533E-2</v>
      </c>
      <c r="K3455" s="44">
        <f>IFERROR(_xll.qlIndexFixing(Index3M,H3455,TRUE,_xll.ohTrigger(RecalcTrigger,Trigger3M)),NA())</f>
        <v>1.9388099371508438E-2</v>
      </c>
      <c r="L3455" s="44">
        <f>IFERROR(_xll.qlIndexFixing(Index6M,$H3455,TRUE,_xll.ohTrigger(RecalcTrigger,Trigger6M)),NA())</f>
        <v>1.9580599495146882E-2</v>
      </c>
      <c r="M3455" s="178">
        <f>IFERROR(_xll.qlIndexFixing(Index1Y,$H3455,TRUE,_xll.ohTrigger(RecalcTrigger,Trigger1Y)),NA())</f>
        <v>1.9788369670530326E-2</v>
      </c>
      <c r="N3455" s="177">
        <f>IFERROR(_xll.qlIndexFixing(ONIndex1M,I3455,TRUE,_xll.ohTrigger(RecalcTrigger,Trigger1M)),NA())</f>
        <v>1.9256146186393819E-2</v>
      </c>
      <c r="O3455" s="44">
        <f>IFERROR(_xll.qlIndexFixing(ONIndex3M,I3455,TRUE,_xll.ohTrigger(RecalcTrigger,Trigger3M)),NA())</f>
        <v>1.9334243589268496E-2</v>
      </c>
      <c r="P3455" s="44">
        <f>IFERROR(_xll.qlIndexFixing(ONIndex6M,I3455,TRUE,_xll.ohTrigger(RecalcTrigger,Trigger6M)),NA())</f>
        <v>1.94711600919939E-2</v>
      </c>
      <c r="Q3455" s="178">
        <f>IFERROR(_xll.qlIndexFixing(ONIndex1Y,I3455,TRUE,_xll.ohTrigger(RecalcTrigger,Trigger1Y)),NA())</f>
        <v>1.9571098445144708E-2</v>
      </c>
    </row>
    <row r="3456" spans="2:17" x14ac:dyDescent="0.2">
      <c r="B3456" s="39" t="s">
        <v>42</v>
      </c>
      <c r="D3456" s="42">
        <f>_xll.qlCalendarAdvance(Calendar,$D3455,B3456,"f",FALSE)</f>
        <v>63641</v>
      </c>
      <c r="E3456" s="172">
        <f>_xll.qlInterestRateIndexValueDate(IndexON,D3456)</f>
        <v>63641</v>
      </c>
      <c r="F3456" s="188">
        <f>IFERROR(_xll.qlIndexFixing(IndexON,D3456,TRUE,_xll.ohTrigger(RecalcTrigger,TriggerON)),NA())</f>
        <v>1.8734000788928062E-2</v>
      </c>
      <c r="H3456" s="42">
        <f>_xll.qlCalendarAdvance(Calendar,$H3455,B3456,"f",FALSE)</f>
        <v>63641</v>
      </c>
      <c r="I3456" s="172">
        <f>_xll.qlInterestRateIndexValueDate(Index1M,$H3456)</f>
        <v>63641</v>
      </c>
      <c r="J3456" s="177">
        <f>IFERROR(_xll.qlIndexFixing(Index1M,$H3456,TRUE,_xll.ohTrigger(RecalcTrigger,Trigger1M)),NA())</f>
        <v>1.9276694591491249E-2</v>
      </c>
      <c r="K3456" s="44">
        <f>IFERROR(_xll.qlIndexFixing(Index3M,H3456,TRUE,_xll.ohTrigger(RecalcTrigger,Trigger3M)),NA())</f>
        <v>1.9389165735988825E-2</v>
      </c>
      <c r="L3456" s="44">
        <f>IFERROR(_xll.qlIndexFixing(Index6M,$H3456,TRUE,_xll.ohTrigger(RecalcTrigger,Trigger6M)),NA())</f>
        <v>1.9581604083499543E-2</v>
      </c>
      <c r="M3456" s="178">
        <f>IFERROR(_xll.qlIndexFixing(Index1Y,$H3456,TRUE,_xll.ohTrigger(RecalcTrigger,Trigger1Y)),NA())</f>
        <v>1.9789191607504586E-2</v>
      </c>
      <c r="N3456" s="177">
        <f>IFERROR(_xll.qlIndexFixing(ONIndex1M,I3456,TRUE,_xll.ohTrigger(RecalcTrigger,Trigger1M)),NA())</f>
        <v>1.925747203725181E-2</v>
      </c>
      <c r="O3456" s="44">
        <f>IFERROR(_xll.qlIndexFixing(ONIndex3M,I3456,TRUE,_xll.ohTrigger(RecalcTrigger,Trigger3M)),NA())</f>
        <v>1.9335399595812319E-2</v>
      </c>
      <c r="P3456" s="44">
        <f>IFERROR(_xll.qlIndexFixing(ONIndex6M,I3456,TRUE,_xll.ohTrigger(RecalcTrigger,Trigger6M)),NA())</f>
        <v>1.9472351302853852E-2</v>
      </c>
      <c r="Q3456" s="178">
        <f>IFERROR(_xll.qlIndexFixing(ONIndex1Y,I3456,TRUE,_xll.ohTrigger(RecalcTrigger,Trigger1Y)),NA())</f>
        <v>1.9572297767035396E-2</v>
      </c>
    </row>
    <row r="3457" spans="2:17" x14ac:dyDescent="0.2">
      <c r="B3457" s="39" t="s">
        <v>42</v>
      </c>
      <c r="D3457" s="42">
        <f>_xll.qlCalendarAdvance(Calendar,$D3456,B3457,"f",FALSE)</f>
        <v>63648</v>
      </c>
      <c r="E3457" s="172">
        <f>_xll.qlInterestRateIndexValueDate(IndexON,D3457)</f>
        <v>63648</v>
      </c>
      <c r="F3457" s="188">
        <f>IFERROR(_xll.qlIndexFixing(IndexON,D3457,TRUE,_xll.ohTrigger(RecalcTrigger,TriggerON)),NA())</f>
        <v>1.8735183819057477E-2</v>
      </c>
      <c r="H3457" s="42">
        <f>_xll.qlCalendarAdvance(Calendar,$H3456,B3457,"f",FALSE)</f>
        <v>63648</v>
      </c>
      <c r="I3457" s="172">
        <f>_xll.qlInterestRateIndexValueDate(Index1M,$H3457)</f>
        <v>63648</v>
      </c>
      <c r="J3457" s="177">
        <f>IFERROR(_xll.qlIndexFixing(Index1M,$H3457,TRUE,_xll.ohTrigger(RecalcTrigger,Trigger1M)),NA())</f>
        <v>1.9276172671889785E-2</v>
      </c>
      <c r="K3457" s="44">
        <f>IFERROR(_xll.qlIndexFixing(Index3M,H3457,TRUE,_xll.ohTrigger(RecalcTrigger,Trigger3M)),NA())</f>
        <v>1.9389630901395911E-2</v>
      </c>
      <c r="L3457" s="44">
        <f>IFERROR(_xll.qlIndexFixing(Index6M,$H3457,TRUE,_xll.ohTrigger(RecalcTrigger,Trigger6M)),NA())</f>
        <v>1.9582004486422673E-2</v>
      </c>
      <c r="M3457" s="178">
        <f>IFERROR(_xll.qlIndexFixing(Index1Y,$H3457,TRUE,_xll.ohTrigger(RecalcTrigger,Trigger1Y)),NA())</f>
        <v>1.9789998120032237E-2</v>
      </c>
      <c r="N3457" s="177">
        <f>IFERROR(_xll.qlIndexFixing(ONIndex1M,I3457,TRUE,_xll.ohTrigger(RecalcTrigger,Trigger1M)),NA())</f>
        <v>1.9258781165749639E-2</v>
      </c>
      <c r="O3457" s="44">
        <f>IFERROR(_xll.qlIndexFixing(ONIndex3M,I3457,TRUE,_xll.ohTrigger(RecalcTrigger,Trigger3M)),NA())</f>
        <v>1.9336541021968134E-2</v>
      </c>
      <c r="P3457" s="44">
        <f>IFERROR(_xll.qlIndexFixing(ONIndex6M,I3457,TRUE,_xll.ohTrigger(RecalcTrigger,Trigger6M)),NA())</f>
        <v>1.9473527489435316E-2</v>
      </c>
      <c r="Q3457" s="178">
        <f>IFERROR(_xll.qlIndexFixing(ONIndex1Y,I3457,TRUE,_xll.ohTrigger(RecalcTrigger,Trigger1Y)),NA())</f>
        <v>1.9573481962205097E-2</v>
      </c>
    </row>
    <row r="3458" spans="2:17" x14ac:dyDescent="0.2">
      <c r="B3458" s="39" t="s">
        <v>42</v>
      </c>
      <c r="D3458" s="42">
        <f>_xll.qlCalendarAdvance(Calendar,$D3457,B3458,"f",FALSE)</f>
        <v>63655</v>
      </c>
      <c r="E3458" s="172">
        <f>_xll.qlInterestRateIndexValueDate(IndexON,D3458)</f>
        <v>63655</v>
      </c>
      <c r="F3458" s="188">
        <f>IFERROR(_xll.qlIndexFixing(IndexON,D3458,TRUE,_xll.ohTrigger(RecalcTrigger,TriggerON)),NA())</f>
        <v>1.8736351737621559E-2</v>
      </c>
      <c r="H3458" s="42">
        <f>_xll.qlCalendarAdvance(Calendar,$H3457,B3458,"f",FALSE)</f>
        <v>63655</v>
      </c>
      <c r="I3458" s="172">
        <f>_xll.qlInterestRateIndexValueDate(Index1M,$H3458)</f>
        <v>63655</v>
      </c>
      <c r="J3458" s="177">
        <f>IFERROR(_xll.qlIndexFixing(Index1M,$H3458,TRUE,_xll.ohTrigger(RecalcTrigger,Trigger1M)),NA())</f>
        <v>1.9277432364860569E-2</v>
      </c>
      <c r="K3458" s="44">
        <f>IFERROR(_xll.qlIndexFixing(Index3M,H3458,TRUE,_xll.ohTrigger(RecalcTrigger,Trigger3M)),NA())</f>
        <v>1.9390668956393339E-2</v>
      </c>
      <c r="L3458" s="44">
        <f>IFERROR(_xll.qlIndexFixing(Index6M,$H3458,TRUE,_xll.ohTrigger(RecalcTrigger,Trigger6M)),NA())</f>
        <v>1.9582979763781632E-2</v>
      </c>
      <c r="M3458" s="178">
        <f>IFERROR(_xll.qlIndexFixing(Index1Y,$H3458,TRUE,_xll.ohTrigger(RecalcTrigger,Trigger1Y)),NA())</f>
        <v>1.9790789208076198E-2</v>
      </c>
      <c r="N3458" s="177">
        <f>IFERROR(_xll.qlIndexFixing(ONIndex1M,I3458,TRUE,_xll.ohTrigger(RecalcTrigger,Trigger1M)),NA())</f>
        <v>1.9260073571644165E-2</v>
      </c>
      <c r="O3458" s="44">
        <f>IFERROR(_xll.qlIndexFixing(ONIndex3M,I3458,TRUE,_xll.ohTrigger(RecalcTrigger,Trigger3M)),NA())</f>
        <v>1.9337667867898034E-2</v>
      </c>
      <c r="P3458" s="44">
        <f>IFERROR(_xll.qlIndexFixing(ONIndex6M,I3458,TRUE,_xll.ohTrigger(RecalcTrigger,Trigger6M)),NA())</f>
        <v>1.9474688651738292E-2</v>
      </c>
      <c r="Q3458" s="178">
        <f>IFERROR(_xll.qlIndexFixing(ONIndex1Y,I3458,TRUE,_xll.ohTrigger(RecalcTrigger,Trigger1Y)),NA())</f>
        <v>1.9574651030815904E-2</v>
      </c>
    </row>
    <row r="3459" spans="2:17" x14ac:dyDescent="0.2">
      <c r="B3459" s="39" t="s">
        <v>42</v>
      </c>
      <c r="D3459" s="42">
        <f>_xll.qlCalendarAdvance(Calendar,$D3458,B3459,"f",FALSE)</f>
        <v>63662</v>
      </c>
      <c r="E3459" s="172">
        <f>_xll.qlInterestRateIndexValueDate(IndexON,D3459)</f>
        <v>63662</v>
      </c>
      <c r="F3459" s="188">
        <f>IFERROR(_xll.qlIndexFixing(IndexON,D3459,TRUE,_xll.ohTrigger(RecalcTrigger,TriggerON)),NA())</f>
        <v>1.8737504544620309E-2</v>
      </c>
      <c r="H3459" s="42">
        <f>_xll.qlCalendarAdvance(Calendar,$H3458,B3459,"f",FALSE)</f>
        <v>63662</v>
      </c>
      <c r="I3459" s="172">
        <f>_xll.qlInterestRateIndexValueDate(Index1M,$H3459)</f>
        <v>63662</v>
      </c>
      <c r="J3459" s="177">
        <f>IFERROR(_xll.qlIndexFixing(Index1M,$H3459,TRUE,_xll.ohTrigger(RecalcTrigger,Trigger1M)),NA())</f>
        <v>1.9278675309903792E-2</v>
      </c>
      <c r="K3459" s="44">
        <f>IFERROR(_xll.qlIndexFixing(Index3M,H3459,TRUE,_xll.ohTrigger(RecalcTrigger,Trigger3M)),NA())</f>
        <v>1.9391692361685035E-2</v>
      </c>
      <c r="L3459" s="44">
        <f>IFERROR(_xll.qlIndexFixing(Index6M,$H3459,TRUE,_xll.ohTrigger(RecalcTrigger,Trigger6M)),NA())</f>
        <v>1.9583939870620952E-2</v>
      </c>
      <c r="M3459" s="178">
        <f>IFERROR(_xll.qlIndexFixing(Index1Y,$H3459,TRUE,_xll.ohTrigger(RecalcTrigger,Trigger1Y)),NA())</f>
        <v>1.9791564871601164E-2</v>
      </c>
      <c r="N3459" s="177">
        <f>IFERROR(_xll.qlIndexFixing(ONIndex1M,I3459,TRUE,_xll.ohTrigger(RecalcTrigger,Trigger1M)),NA())</f>
        <v>1.9261349255178528E-2</v>
      </c>
      <c r="O3459" s="44">
        <f>IFERROR(_xll.qlIndexFixing(ONIndex3M,I3459,TRUE,_xll.ohTrigger(RecalcTrigger,Trigger3M)),NA())</f>
        <v>1.9338780133520972E-2</v>
      </c>
      <c r="P3459" s="44">
        <f>IFERROR(_xll.qlIndexFixing(ONIndex6M,I3459,TRUE,_xll.ohTrigger(RecalcTrigger,Trigger6M)),NA())</f>
        <v>1.947583478976278E-2</v>
      </c>
      <c r="Q3459" s="178">
        <f>IFERROR(_xll.qlIndexFixing(ONIndex1Y,I3459,TRUE,_xll.ohTrigger(RecalcTrigger,Trigger1Y)),NA())</f>
        <v>1.9575804972867816E-2</v>
      </c>
    </row>
    <row r="3460" spans="2:17" x14ac:dyDescent="0.2">
      <c r="B3460" s="39" t="s">
        <v>42</v>
      </c>
      <c r="D3460" s="42">
        <f>_xll.qlCalendarAdvance(Calendar,$D3459,B3460,"f",FALSE)</f>
        <v>63669</v>
      </c>
      <c r="E3460" s="172">
        <f>_xll.qlInterestRateIndexValueDate(IndexON,D3460)</f>
        <v>63669</v>
      </c>
      <c r="F3460" s="188">
        <f>IFERROR(_xll.qlIndexFixing(IndexON,D3460,TRUE,_xll.ohTrigger(RecalcTrigger,TriggerON)),NA())</f>
        <v>1.8738642239729542E-2</v>
      </c>
      <c r="H3460" s="42">
        <f>_xll.qlCalendarAdvance(Calendar,$H3459,B3460,"f",FALSE)</f>
        <v>63669</v>
      </c>
      <c r="I3460" s="172">
        <f>_xll.qlInterestRateIndexValueDate(Index1M,$H3460)</f>
        <v>63669</v>
      </c>
      <c r="J3460" s="177">
        <f>IFERROR(_xll.qlIndexFixing(Index1M,$H3460,TRUE,_xll.ohTrigger(RecalcTrigger,Trigger1M)),NA())</f>
        <v>1.9279901507014051E-2</v>
      </c>
      <c r="K3460" s="44">
        <f>IFERROR(_xll.qlIndexFixing(Index3M,H3460,TRUE,_xll.ohTrigger(RecalcTrigger,Trigger3M)),NA())</f>
        <v>1.9392701117258528E-2</v>
      </c>
      <c r="L3460" s="44">
        <f>IFERROR(_xll.qlIndexFixing(Index6M,$H3460,TRUE,_xll.ohTrigger(RecalcTrigger,Trigger6M)),NA())</f>
        <v>1.9584884806918935E-2</v>
      </c>
      <c r="M3460" s="178">
        <f>IFERROR(_xll.qlIndexFixing(Index1Y,$H3460,TRUE,_xll.ohTrigger(RecalcTrigger,Trigger1Y)),NA())</f>
        <v>1.9792325110571607E-2</v>
      </c>
      <c r="N3460" s="177">
        <f>IFERROR(_xll.qlIndexFixing(ONIndex1M,I3460,TRUE,_xll.ohTrigger(RecalcTrigger,Trigger1M)),NA())</f>
        <v>1.9262608216352728E-2</v>
      </c>
      <c r="O3460" s="44">
        <f>IFERROR(_xll.qlIndexFixing(ONIndex3M,I3460,TRUE,_xll.ohTrigger(RecalcTrigger,Trigger3M)),NA())</f>
        <v>1.9339877818917994E-2</v>
      </c>
      <c r="P3460" s="44">
        <f>IFERROR(_xll.qlIndexFixing(ONIndex6M,I3460,TRUE,_xll.ohTrigger(RecalcTrigger,Trigger6M)),NA())</f>
        <v>1.9476965903427734E-2</v>
      </c>
      <c r="Q3460" s="178">
        <f>IFERROR(_xll.qlIndexFixing(ONIndex1Y,I3460,TRUE,_xll.ohTrigger(RecalcTrigger,Trigger1Y)),NA())</f>
        <v>1.9576943788360834E-2</v>
      </c>
    </row>
    <row r="3461" spans="2:17" x14ac:dyDescent="0.2">
      <c r="B3461" s="39" t="s">
        <v>42</v>
      </c>
      <c r="D3461" s="42">
        <f>_xll.qlCalendarAdvance(Calendar,$D3460,B3461,"f",FALSE)</f>
        <v>63676</v>
      </c>
      <c r="E3461" s="172">
        <f>_xll.qlInterestRateIndexValueDate(IndexON,D3461)</f>
        <v>63676</v>
      </c>
      <c r="F3461" s="188">
        <f>IFERROR(_xll.qlIndexFixing(IndexON,D3461,TRUE,_xll.ohTrigger(RecalcTrigger,TriggerON)),NA())</f>
        <v>1.8739764823192395E-2</v>
      </c>
      <c r="H3461" s="42">
        <f>_xll.qlCalendarAdvance(Calendar,$H3460,B3461,"f",FALSE)</f>
        <v>63676</v>
      </c>
      <c r="I3461" s="172">
        <f>_xll.qlInterestRateIndexValueDate(Index1M,$H3461)</f>
        <v>63676</v>
      </c>
      <c r="J3461" s="177">
        <f>IFERROR(_xll.qlIndexFixing(Index1M,$H3461,TRUE,_xll.ohTrigger(RecalcTrigger,Trigger1M)),NA())</f>
        <v>1.9282892353660621E-2</v>
      </c>
      <c r="K3461" s="44">
        <f>IFERROR(_xll.qlIndexFixing(Index3M,H3461,TRUE,_xll.ohTrigger(RecalcTrigger,Trigger3M)),NA())</f>
        <v>1.939427780127001E-2</v>
      </c>
      <c r="L3461" s="44">
        <f>IFERROR(_xll.qlIndexFixing(Index6M,$H3461,TRUE,_xll.ohTrigger(RecalcTrigger,Trigger6M)),NA())</f>
        <v>1.9586399455555473E-2</v>
      </c>
      <c r="M3461" s="178">
        <f>IFERROR(_xll.qlIndexFixing(Index1Y,$H3461,TRUE,_xll.ohTrigger(RecalcTrigger,Trigger1Y)),NA())</f>
        <v>1.9793069924953333E-2</v>
      </c>
      <c r="N3461" s="177">
        <f>IFERROR(_xll.qlIndexFixing(ONIndex1M,I3461,TRUE,_xll.ohTrigger(RecalcTrigger,Trigger1M)),NA())</f>
        <v>1.9263850455004672E-2</v>
      </c>
      <c r="O3461" s="44">
        <f>IFERROR(_xll.qlIndexFixing(ONIndex3M,I3461,TRUE,_xll.ohTrigger(RecalcTrigger,Trigger3M)),NA())</f>
        <v>1.9340960923927009E-2</v>
      </c>
      <c r="P3461" s="44">
        <f>IFERROR(_xll.qlIndexFixing(ONIndex6M,I3461,TRUE,_xll.ohTrigger(RecalcTrigger,Trigger6M)),NA())</f>
        <v>1.9478081992976293E-2</v>
      </c>
      <c r="Q3461" s="178">
        <f>IFERROR(_xll.qlIndexFixing(ONIndex1Y,I3461,TRUE,_xll.ohTrigger(RecalcTrigger,Trigger1Y)),NA())</f>
        <v>1.9578067477294958E-2</v>
      </c>
    </row>
    <row r="3462" spans="2:17" x14ac:dyDescent="0.2">
      <c r="B3462" s="39" t="s">
        <v>42</v>
      </c>
      <c r="D3462" s="42">
        <f>_xll.qlCalendarAdvance(Calendar,$D3461,B3462,"f",FALSE)</f>
        <v>63683</v>
      </c>
      <c r="E3462" s="172">
        <f>_xll.qlInterestRateIndexValueDate(IndexON,D3462)</f>
        <v>63683</v>
      </c>
      <c r="F3462" s="188">
        <f>IFERROR(_xll.qlIndexFixing(IndexON,D3462,TRUE,_xll.ohTrigger(RecalcTrigger,TriggerON)),NA())</f>
        <v>1.8740872294846778E-2</v>
      </c>
      <c r="H3462" s="42">
        <f>_xll.qlCalendarAdvance(Calendar,$H3461,B3462,"f",FALSE)</f>
        <v>63683</v>
      </c>
      <c r="I3462" s="172">
        <f>_xll.qlInterestRateIndexValueDate(Index1M,$H3462)</f>
        <v>63683</v>
      </c>
      <c r="J3462" s="177">
        <f>IFERROR(_xll.qlIndexFixing(Index1M,$H3462,TRUE,_xll.ohTrigger(RecalcTrigger,Trigger1M)),NA())</f>
        <v>1.9284081654365341E-2</v>
      </c>
      <c r="K3462" s="44">
        <f>IFERROR(_xll.qlIndexFixing(Index3M,H3462,TRUE,_xll.ohTrigger(RecalcTrigger,Trigger3M)),NA())</f>
        <v>1.939525626282387E-2</v>
      </c>
      <c r="L3462" s="44">
        <f>IFERROR(_xll.qlIndexFixing(Index6M,$H3462,TRUE,_xll.ohTrigger(RecalcTrigger,Trigger6M)),NA())</f>
        <v>1.9587313015872253E-2</v>
      </c>
      <c r="M3462" s="178">
        <f>IFERROR(_xll.qlIndexFixing(Index1Y,$H3462,TRUE,_xll.ohTrigger(RecalcTrigger,Trigger1Y)),NA())</f>
        <v>1.9793799314712368E-2</v>
      </c>
      <c r="N3462" s="177">
        <f>IFERROR(_xll.qlIndexFixing(ONIndex1M,I3462,TRUE,_xll.ohTrigger(RecalcTrigger,Trigger1M)),NA())</f>
        <v>1.9265075971215406E-2</v>
      </c>
      <c r="O3462" s="44">
        <f>IFERROR(_xll.qlIndexFixing(ONIndex3M,I3462,TRUE,_xll.ohTrigger(RecalcTrigger,Trigger3M)),NA())</f>
        <v>1.9342029448791154E-2</v>
      </c>
      <c r="P3462" s="44">
        <f>IFERROR(_xll.qlIndexFixing(ONIndex6M,I3462,TRUE,_xll.ohTrigger(RecalcTrigger,Trigger6M)),NA())</f>
        <v>1.9479183058003224E-2</v>
      </c>
      <c r="Q3462" s="178">
        <f>IFERROR(_xll.qlIndexFixing(ONIndex1Y,I3462,TRUE,_xll.ohTrigger(RecalcTrigger,Trigger1Y)),NA())</f>
        <v>1.9579176039508095E-2</v>
      </c>
    </row>
    <row r="3463" spans="2:17" x14ac:dyDescent="0.2">
      <c r="B3463" s="39" t="s">
        <v>42</v>
      </c>
      <c r="D3463" s="42">
        <f>_xll.qlCalendarAdvance(Calendar,$D3462,B3463,"f",FALSE)</f>
        <v>63690</v>
      </c>
      <c r="E3463" s="172">
        <f>_xll.qlInterestRateIndexValueDate(IndexON,D3463)</f>
        <v>63690</v>
      </c>
      <c r="F3463" s="188">
        <f>IFERROR(_xll.qlIndexFixing(IndexON,D3463,TRUE,_xll.ohTrigger(RecalcTrigger,TriggerON)),NA())</f>
        <v>1.8741964655016874E-2</v>
      </c>
      <c r="H3463" s="42">
        <f>_xll.qlCalendarAdvance(Calendar,$H3462,B3463,"f",FALSE)</f>
        <v>63690</v>
      </c>
      <c r="I3463" s="172">
        <f>_xll.qlInterestRateIndexValueDate(Index1M,$H3463)</f>
        <v>63690</v>
      </c>
      <c r="J3463" s="177">
        <f>IFERROR(_xll.qlIndexFixing(Index1M,$H3463,TRUE,_xll.ohTrigger(RecalcTrigger,Trigger1M)),NA())</f>
        <v>1.9285254204481232E-2</v>
      </c>
      <c r="K3463" s="44">
        <f>IFERROR(_xll.qlIndexFixing(Index3M,H3463,TRUE,_xll.ohTrigger(RecalcTrigger,Trigger3M)),NA())</f>
        <v>1.9396220073849446E-2</v>
      </c>
      <c r="L3463" s="44">
        <f>IFERROR(_xll.qlIndexFixing(Index6M,$H3463,TRUE,_xll.ohTrigger(RecalcTrigger,Trigger6M)),NA())</f>
        <v>1.9588211404775867E-2</v>
      </c>
      <c r="M3463" s="178">
        <f>IFERROR(_xll.qlIndexFixing(Index1Y,$H3463,TRUE,_xll.ohTrigger(RecalcTrigger,Trigger1Y)),NA())</f>
        <v>1.9794513279815629E-2</v>
      </c>
      <c r="N3463" s="177">
        <f>IFERROR(_xll.qlIndexFixing(ONIndex1M,I3463,TRUE,_xll.ohTrigger(RecalcTrigger,Trigger1M)),NA())</f>
        <v>1.9266284764984931E-2</v>
      </c>
      <c r="O3463" s="44">
        <f>IFERROR(_xll.qlIndexFixing(ONIndex3M,I3463,TRUE,_xll.ohTrigger(RecalcTrigger,Trigger3M)),NA())</f>
        <v>1.9343083393348337E-2</v>
      </c>
      <c r="P3463" s="44">
        <f>IFERROR(_xll.qlIndexFixing(ONIndex6M,I3463,TRUE,_xll.ohTrigger(RecalcTrigger,Trigger6M)),NA())</f>
        <v>1.9480269099075853E-2</v>
      </c>
      <c r="Q3463" s="178">
        <f>IFERROR(_xll.qlIndexFixing(ONIndex1Y,I3463,TRUE,_xll.ohTrigger(RecalcTrigger,Trigger1Y)),NA())</f>
        <v>1.9580269475405476E-2</v>
      </c>
    </row>
    <row r="3464" spans="2:17" x14ac:dyDescent="0.2">
      <c r="B3464" s="39" t="s">
        <v>42</v>
      </c>
      <c r="D3464" s="42">
        <f>_xll.qlCalendarAdvance(Calendar,$D3463,B3464,"f",FALSE)</f>
        <v>63697</v>
      </c>
      <c r="E3464" s="172">
        <f>_xll.qlInterestRateIndexValueDate(IndexON,D3464)</f>
        <v>63697</v>
      </c>
      <c r="F3464" s="188">
        <f>IFERROR(_xll.qlIndexFixing(IndexON,D3464,TRUE,_xll.ohTrigger(RecalcTrigger,TriggerON)),NA())</f>
        <v>1.8743041903378499E-2</v>
      </c>
      <c r="H3464" s="42">
        <f>_xll.qlCalendarAdvance(Calendar,$H3463,B3464,"f",FALSE)</f>
        <v>63697</v>
      </c>
      <c r="I3464" s="172">
        <f>_xll.qlInterestRateIndexValueDate(Index1M,$H3464)</f>
        <v>63697</v>
      </c>
      <c r="J3464" s="177">
        <f>IFERROR(_xll.qlIndexFixing(Index1M,$H3464,TRUE,_xll.ohTrigger(RecalcTrigger,Trigger1M)),NA())</f>
        <v>1.9286410004003381E-2</v>
      </c>
      <c r="K3464" s="44">
        <f>IFERROR(_xll.qlIndexFixing(Index3M,H3464,TRUE,_xll.ohTrigger(RecalcTrigger,Trigger3M)),NA())</f>
        <v>1.939716923434058E-2</v>
      </c>
      <c r="L3464" s="44">
        <f>IFERROR(_xll.qlIndexFixing(Index6M,$H3464,TRUE,_xll.ohTrigger(RecalcTrigger,Trigger6M)),NA())</f>
        <v>1.9589094622244733E-2</v>
      </c>
      <c r="M3464" s="178">
        <f>IFERROR(_xll.qlIndexFixing(Index1Y,$H3464,TRUE,_xll.ohTrigger(RecalcTrigger,Trigger1Y)),NA())</f>
        <v>1.9795211820230474E-2</v>
      </c>
      <c r="N3464" s="177">
        <f>IFERROR(_xll.qlIndexFixing(ONIndex1M,I3464,TRUE,_xll.ohTrigger(RecalcTrigger,Trigger1M)),NA())</f>
        <v>1.9267476836394293E-2</v>
      </c>
      <c r="O3464" s="44">
        <f>IFERROR(_xll.qlIndexFixing(ONIndex3M,I3464,TRUE,_xll.ohTrigger(RecalcTrigger,Trigger3M)),NA())</f>
        <v>1.9344122757760651E-2</v>
      </c>
      <c r="P3464" s="44">
        <f>IFERROR(_xll.qlIndexFixing(ONIndex6M,I3464,TRUE,_xll.ohTrigger(RecalcTrigger,Trigger6M)),NA())</f>
        <v>1.9481340115626855E-2</v>
      </c>
      <c r="Q3464" s="178">
        <f>IFERROR(_xll.qlIndexFixing(ONIndex1Y,I3464,TRUE,_xll.ohTrigger(RecalcTrigger,Trigger1Y)),NA())</f>
        <v>1.9581347784581871E-2</v>
      </c>
    </row>
    <row r="3465" spans="2:17" x14ac:dyDescent="0.2">
      <c r="B3465" s="39" t="s">
        <v>42</v>
      </c>
      <c r="D3465" s="42">
        <f>_xll.qlCalendarAdvance(Calendar,$D3464,B3465,"f",FALSE)</f>
        <v>63704</v>
      </c>
      <c r="E3465" s="172">
        <f>_xll.qlInterestRateIndexValueDate(IndexON,D3465)</f>
        <v>63704</v>
      </c>
      <c r="F3465" s="188">
        <f>IFERROR(_xll.qlIndexFixing(IndexON,D3465,TRUE,_xll.ohTrigger(RecalcTrigger,TriggerON)),NA())</f>
        <v>1.8744104040093745E-2</v>
      </c>
      <c r="H3465" s="42">
        <f>_xll.qlCalendarAdvance(Calendar,$H3464,B3465,"f",FALSE)</f>
        <v>63704</v>
      </c>
      <c r="I3465" s="172">
        <f>_xll.qlInterestRateIndexValueDate(Index1M,$H3465)</f>
        <v>63704</v>
      </c>
      <c r="J3465" s="177">
        <f>IFERROR(_xll.qlIndexFixing(Index1M,$H3465,TRUE,_xll.ohTrigger(RecalcTrigger,Trigger1M)),NA())</f>
        <v>1.9285781273414147E-2</v>
      </c>
      <c r="K3465" s="44">
        <f>IFERROR(_xll.qlIndexFixing(Index3M,H3465,TRUE,_xll.ohTrigger(RecalcTrigger,Trigger3M)),NA())</f>
        <v>1.9398103744284936E-2</v>
      </c>
      <c r="L3465" s="44">
        <f>IFERROR(_xll.qlIndexFixing(Index6M,$H3465,TRUE,_xll.ohTrigger(RecalcTrigger,Trigger6M)),NA())</f>
        <v>1.9589962668259468E-2</v>
      </c>
      <c r="M3465" s="178">
        <f>IFERROR(_xll.qlIndexFixing(Index1Y,$H3465,TRUE,_xll.ohTrigger(RecalcTrigger,Trigger1Y)),NA())</f>
        <v>1.9795894935925151E-2</v>
      </c>
      <c r="N3465" s="177">
        <f>IFERROR(_xll.qlIndexFixing(ONIndex1M,I3465,TRUE,_xll.ohTrigger(RecalcTrigger,Trigger1M)),NA())</f>
        <v>1.9268652185200352E-2</v>
      </c>
      <c r="O3465" s="44">
        <f>IFERROR(_xll.qlIndexFixing(ONIndex3M,I3465,TRUE,_xll.ohTrigger(RecalcTrigger,Trigger3M)),NA())</f>
        <v>1.934514754194705E-2</v>
      </c>
      <c r="P3465" s="44">
        <f>IFERROR(_xll.qlIndexFixing(ONIndex6M,I3465,TRUE,_xll.ohTrigger(RecalcTrigger,Trigger6M)),NA())</f>
        <v>1.9482396108142508E-2</v>
      </c>
      <c r="Q3465" s="178">
        <f>IFERROR(_xll.qlIndexFixing(ONIndex1Y,I3465,TRUE,_xll.ohTrigger(RecalcTrigger,Trigger1Y)),NA())</f>
        <v>1.9582410967118324E-2</v>
      </c>
    </row>
    <row r="3466" spans="2:17" x14ac:dyDescent="0.2">
      <c r="B3466" s="39" t="s">
        <v>42</v>
      </c>
      <c r="D3466" s="42">
        <f>_xll.qlCalendarAdvance(Calendar,$D3465,B3466,"f",FALSE)</f>
        <v>63711</v>
      </c>
      <c r="E3466" s="172">
        <f>_xll.qlInterestRateIndexValueDate(IndexON,D3466)</f>
        <v>63711</v>
      </c>
      <c r="F3466" s="188">
        <f>IFERROR(_xll.qlIndexFixing(IndexON,D3466,TRUE,_xll.ohTrigger(RecalcTrigger,TriggerON)),NA())</f>
        <v>1.8745151065081567E-2</v>
      </c>
      <c r="H3466" s="42">
        <f>_xll.qlCalendarAdvance(Calendar,$H3465,B3466,"f",FALSE)</f>
        <v>63711</v>
      </c>
      <c r="I3466" s="172">
        <f>_xll.qlInterestRateIndexValueDate(Index1M,$H3466)</f>
        <v>63711</v>
      </c>
      <c r="J3466" s="177">
        <f>IFERROR(_xll.qlIndexFixing(Index1M,$H3466,TRUE,_xll.ohTrigger(RecalcTrigger,Trigger1M)),NA())</f>
        <v>1.9286906982829349E-2</v>
      </c>
      <c r="K3466" s="44">
        <f>IFERROR(_xll.qlIndexFixing(Index3M,H3466,TRUE,_xll.ohTrigger(RecalcTrigger,Trigger3M)),NA())</f>
        <v>1.9399023603668419E-2</v>
      </c>
      <c r="L3466" s="44">
        <f>IFERROR(_xll.qlIndexFixing(Index6M,$H3466,TRUE,_xll.ohTrigger(RecalcTrigger,Trigger6M)),NA())</f>
        <v>1.9590235842160679E-2</v>
      </c>
      <c r="M3466" s="178">
        <f>IFERROR(_xll.qlIndexFixing(Index1Y,$H3466,TRUE,_xll.ohTrigger(RecalcTrigger,Trigger1Y)),NA())</f>
        <v>1.9796562626869463E-2</v>
      </c>
      <c r="N3466" s="177">
        <f>IFERROR(_xll.qlIndexFixing(ONIndex1M,I3466,TRUE,_xll.ohTrigger(RecalcTrigger,Trigger1M)),NA())</f>
        <v>1.9269810811727295E-2</v>
      </c>
      <c r="O3466" s="44">
        <f>IFERROR(_xll.qlIndexFixing(ONIndex3M,I3466,TRUE,_xll.ohTrigger(RecalcTrigger,Trigger3M)),NA())</f>
        <v>1.9346157745664394E-2</v>
      </c>
      <c r="P3466" s="44">
        <f>IFERROR(_xll.qlIndexFixing(ONIndex6M,I3466,TRUE,_xll.ohTrigger(RecalcTrigger,Trigger6M)),NA())</f>
        <v>1.9483437076055488E-2</v>
      </c>
      <c r="Q3466" s="178">
        <f>IFERROR(_xll.qlIndexFixing(ONIndex1Y,I3466,TRUE,_xll.ohTrigger(RecalcTrigger,Trigger1Y)),NA())</f>
        <v>1.9583459023095884E-2</v>
      </c>
    </row>
    <row r="3467" spans="2:17" x14ac:dyDescent="0.2">
      <c r="B3467" s="39" t="s">
        <v>42</v>
      </c>
      <c r="D3467" s="42">
        <f>_xll.qlCalendarAdvance(Calendar,$D3466,B3467,"f",FALSE)</f>
        <v>63718</v>
      </c>
      <c r="E3467" s="172">
        <f>_xll.qlInterestRateIndexValueDate(IndexON,D3467)</f>
        <v>63718</v>
      </c>
      <c r="F3467" s="188">
        <f>IFERROR(_xll.qlIndexFixing(IndexON,D3467,TRUE,_xll.ohTrigger(RecalcTrigger,TriggerON)),NA())</f>
        <v>1.8746182978423009E-2</v>
      </c>
      <c r="H3467" s="42">
        <f>_xll.qlCalendarAdvance(Calendar,$H3466,B3467,"f",FALSE)</f>
        <v>63718</v>
      </c>
      <c r="I3467" s="172">
        <f>_xll.qlInterestRateIndexValueDate(Index1M,$H3467)</f>
        <v>63718</v>
      </c>
      <c r="J3467" s="177">
        <f>IFERROR(_xll.qlIndexFixing(Index1M,$H3467,TRUE,_xll.ohTrigger(RecalcTrigger,Trigger1M)),NA())</f>
        <v>1.9288015944276465E-2</v>
      </c>
      <c r="K3467" s="44">
        <f>IFERROR(_xll.qlIndexFixing(Index3M,H3467,TRUE,_xll.ohTrigger(RecalcTrigger,Trigger3M)),NA())</f>
        <v>1.9399928812484861E-2</v>
      </c>
      <c r="L3467" s="44">
        <f>IFERROR(_xll.qlIndexFixing(Index6M,$H3467,TRUE,_xll.ohTrigger(RecalcTrigger,Trigger6M)),NA())</f>
        <v>1.9591074584089128E-2</v>
      </c>
      <c r="M3467" s="178">
        <f>IFERROR(_xll.qlIndexFixing(Index1Y,$H3467,TRUE,_xll.ohTrigger(RecalcTrigger,Trigger1Y)),NA())</f>
        <v>1.9797214893032544E-2</v>
      </c>
      <c r="N3467" s="177">
        <f>IFERROR(_xll.qlIndexFixing(ONIndex1M,I3467,TRUE,_xll.ohTrigger(RecalcTrigger,Trigger1M)),NA())</f>
        <v>1.9270952715731982E-2</v>
      </c>
      <c r="O3467" s="44">
        <f>IFERROR(_xll.qlIndexFixing(ONIndex3M,I3467,TRUE,_xll.ohTrigger(RecalcTrigger,Trigger3M)),NA())</f>
        <v>1.9347153369317915E-2</v>
      </c>
      <c r="P3467" s="44">
        <f>IFERROR(_xll.qlIndexFixing(ONIndex6M,I3467,TRUE,_xll.ohTrigger(RecalcTrigger,Trigger6M)),NA())</f>
        <v>1.9484463019933118E-2</v>
      </c>
      <c r="Q3467" s="178">
        <f>IFERROR(_xll.qlIndexFixing(ONIndex1Y,I3467,TRUE,_xll.ohTrigger(RecalcTrigger,Trigger1Y)),NA())</f>
        <v>1.9584491952676641E-2</v>
      </c>
    </row>
    <row r="3468" spans="2:17" x14ac:dyDescent="0.2">
      <c r="B3468" s="39" t="s">
        <v>42</v>
      </c>
      <c r="D3468" s="42">
        <f>_xll.qlCalendarAdvance(Calendar,$D3467,B3468,"f",FALSE)</f>
        <v>63725</v>
      </c>
      <c r="E3468" s="172">
        <f>_xll.qlInterestRateIndexValueDate(IndexON,D3468)</f>
        <v>63725</v>
      </c>
      <c r="F3468" s="188">
        <f>IFERROR(_xll.qlIndexFixing(IndexON,D3468,TRUE,_xll.ohTrigger(RecalcTrigger,TriggerON)),NA())</f>
        <v>1.8747199779955981E-2</v>
      </c>
      <c r="H3468" s="42">
        <f>_xll.qlCalendarAdvance(Calendar,$H3467,B3468,"f",FALSE)</f>
        <v>63725</v>
      </c>
      <c r="I3468" s="172">
        <f>_xll.qlInterestRateIndexValueDate(Index1M,$H3468)</f>
        <v>63725</v>
      </c>
      <c r="J3468" s="177">
        <f>IFERROR(_xll.qlIndexFixing(Index1M,$H3468,TRUE,_xll.ohTrigger(RecalcTrigger,Trigger1M)),NA())</f>
        <v>1.9289108157755495E-2</v>
      </c>
      <c r="K3468" s="44">
        <f>IFERROR(_xll.qlIndexFixing(Index3M,H3468,TRUE,_xll.ohTrigger(RecalcTrigger,Trigger3M)),NA())</f>
        <v>1.9400819370722813E-2</v>
      </c>
      <c r="L3468" s="44">
        <f>IFERROR(_xll.qlIndexFixing(Index6M,$H3468,TRUE,_xll.ohTrigger(RecalcTrigger,Trigger6M)),NA())</f>
        <v>1.9591898155314588E-2</v>
      </c>
      <c r="M3468" s="178">
        <f>IFERROR(_xll.qlIndexFixing(Index1Y,$H3468,TRUE,_xll.ohTrigger(RecalcTrigger,Trigger1Y)),NA())</f>
        <v>1.9797851734384642E-2</v>
      </c>
      <c r="N3468" s="177">
        <f>IFERROR(_xll.qlIndexFixing(ONIndex1M,I3468,TRUE,_xll.ohTrigger(RecalcTrigger,Trigger1M)),NA())</f>
        <v>1.9272077897295459E-2</v>
      </c>
      <c r="O3468" s="44">
        <f>IFERROR(_xll.qlIndexFixing(ONIndex3M,I3468,TRUE,_xll.ohTrigger(RecalcTrigger,Trigger3M)),NA())</f>
        <v>1.9348134412583429E-2</v>
      </c>
      <c r="P3468" s="44">
        <f>IFERROR(_xll.qlIndexFixing(ONIndex6M,I3468,TRUE,_xll.ohTrigger(RecalcTrigger,Trigger6M)),NA())</f>
        <v>1.9485473939451214E-2</v>
      </c>
      <c r="Q3468" s="178">
        <f>IFERROR(_xll.qlIndexFixing(ONIndex1Y,I3468,TRUE,_xll.ohTrigger(RecalcTrigger,Trigger1Y)),NA())</f>
        <v>1.9585509755455366E-2</v>
      </c>
    </row>
    <row r="3469" spans="2:17" x14ac:dyDescent="0.2">
      <c r="B3469" s="39" t="s">
        <v>42</v>
      </c>
      <c r="D3469" s="42">
        <f>_xll.qlCalendarAdvance(Calendar,$D3468,B3469,"f",FALSE)</f>
        <v>63732</v>
      </c>
      <c r="E3469" s="172">
        <f>_xll.qlInterestRateIndexValueDate(IndexON,D3469)</f>
        <v>63732</v>
      </c>
      <c r="F3469" s="188">
        <f>IFERROR(_xll.qlIndexFixing(IndexON,D3469,TRUE,_xll.ohTrigger(RecalcTrigger,TriggerON)),NA())</f>
        <v>1.8748201469761527E-2</v>
      </c>
      <c r="H3469" s="42">
        <f>_xll.qlCalendarAdvance(Calendar,$H3468,B3469,"f",FALSE)</f>
        <v>63732</v>
      </c>
      <c r="I3469" s="172">
        <f>_xll.qlInterestRateIndexValueDate(Index1M,$H3469)</f>
        <v>63732</v>
      </c>
      <c r="J3469" s="177">
        <f>IFERROR(_xll.qlIndexFixing(Index1M,$H3469,TRUE,_xll.ohTrigger(RecalcTrigger,Trigger1M)),NA())</f>
        <v>1.9290183623258333E-2</v>
      </c>
      <c r="K3469" s="44">
        <f>IFERROR(_xll.qlIndexFixing(Index3M,H3469,TRUE,_xll.ohTrigger(RecalcTrigger,Trigger3M)),NA())</f>
        <v>1.9401695278374344E-2</v>
      </c>
      <c r="L3469" s="44">
        <f>IFERROR(_xll.qlIndexFixing(Index6M,$H3469,TRUE,_xll.ohTrigger(RecalcTrigger,Trigger6M)),NA())</f>
        <v>1.9592706555818459E-2</v>
      </c>
      <c r="M3469" s="178">
        <f>IFERROR(_xll.qlIndexFixing(Index1Y,$H3469,TRUE,_xll.ohTrigger(RecalcTrigger,Trigger1Y)),NA())</f>
        <v>1.9798473150896889E-2</v>
      </c>
      <c r="N3469" s="177">
        <f>IFERROR(_xll.qlIndexFixing(ONIndex1M,I3469,TRUE,_xll.ohTrigger(RecalcTrigger,Trigger1M)),NA())</f>
        <v>1.9273186356417726E-2</v>
      </c>
      <c r="O3469" s="44">
        <f>IFERROR(_xll.qlIndexFixing(ONIndex3M,I3469,TRUE,_xll.ohTrigger(RecalcTrigger,Trigger3M)),NA())</f>
        <v>1.9349100875623026E-2</v>
      </c>
      <c r="P3469" s="44">
        <f>IFERROR(_xll.qlIndexFixing(ONIndex6M,I3469,TRUE,_xll.ohTrigger(RecalcTrigger,Trigger6M)),NA())</f>
        <v>1.9486469834609776E-2</v>
      </c>
      <c r="Q3469" s="178">
        <f>IFERROR(_xll.qlIndexFixing(ONIndex1Y,I3469,TRUE,_xll.ohTrigger(RecalcTrigger,Trigger1Y)),NA())</f>
        <v>1.9586512431675196E-2</v>
      </c>
    </row>
    <row r="3470" spans="2:17" x14ac:dyDescent="0.2">
      <c r="B3470" s="39" t="s">
        <v>42</v>
      </c>
      <c r="D3470" s="42">
        <f>_xll.qlCalendarAdvance(Calendar,$D3469,B3470,"f",FALSE)</f>
        <v>63739</v>
      </c>
      <c r="E3470" s="172">
        <f>_xll.qlInterestRateIndexValueDate(IndexON,D3470)</f>
        <v>63739</v>
      </c>
      <c r="F3470" s="188">
        <f>IFERROR(_xll.qlIndexFixing(IndexON,D3470,TRUE,_xll.ohTrigger(RecalcTrigger,TriggerON)),NA())</f>
        <v>1.8749188048001741E-2</v>
      </c>
      <c r="H3470" s="42">
        <f>_xll.qlCalendarAdvance(Calendar,$H3469,B3470,"f",FALSE)</f>
        <v>63739</v>
      </c>
      <c r="I3470" s="172">
        <f>_xll.qlInterestRateIndexValueDate(Index1M,$H3470)</f>
        <v>63739</v>
      </c>
      <c r="J3470" s="177">
        <f>IFERROR(_xll.qlIndexFixing(Index1M,$H3470,TRUE,_xll.ohTrigger(RecalcTrigger,Trigger1M)),NA())</f>
        <v>1.929299303835829E-2</v>
      </c>
      <c r="K3470" s="44">
        <f>IFERROR(_xll.qlIndexFixing(Index3M,H3470,TRUE,_xll.ohTrigger(RecalcTrigger,Trigger3M)),NA())</f>
        <v>1.9402556535426239E-2</v>
      </c>
      <c r="L3470" s="44">
        <f>IFERROR(_xll.qlIndexFixing(Index6M,$H3470,TRUE,_xll.ohTrigger(RecalcTrigger,Trigger6M)),NA())</f>
        <v>1.9594075325837162E-2</v>
      </c>
      <c r="M3470" s="178">
        <f>IFERROR(_xll.qlIndexFixing(Index1Y,$H3470,TRUE,_xll.ohTrigger(RecalcTrigger,Trigger1Y)),NA())</f>
        <v>1.9799079142541309E-2</v>
      </c>
      <c r="N3470" s="177">
        <f>IFERROR(_xll.qlIndexFixing(ONIndex1M,I3470,TRUE,_xll.ohTrigger(RecalcTrigger,Trigger1M)),NA())</f>
        <v>1.9274278093179831E-2</v>
      </c>
      <c r="O3470" s="44">
        <f>IFERROR(_xll.qlIndexFixing(ONIndex3M,I3470,TRUE,_xll.ohTrigger(RecalcTrigger,Trigger3M)),NA())</f>
        <v>1.9350052758436709E-2</v>
      </c>
      <c r="P3470" s="44">
        <f>IFERROR(_xll.qlIndexFixing(ONIndex6M,I3470,TRUE,_xll.ohTrigger(RecalcTrigger,Trigger6M)),NA())</f>
        <v>1.9487450705570897E-2</v>
      </c>
      <c r="Q3470" s="178">
        <f>IFERROR(_xll.qlIndexFixing(ONIndex1Y,I3470,TRUE,_xll.ohTrigger(RecalcTrigger,Trigger1Y)),NA())</f>
        <v>1.9587499981255085E-2</v>
      </c>
    </row>
    <row r="3471" spans="2:17" x14ac:dyDescent="0.2">
      <c r="B3471" s="39" t="s">
        <v>42</v>
      </c>
      <c r="D3471" s="42">
        <f>_xll.qlCalendarAdvance(Calendar,$D3470,B3471,"f",FALSE)</f>
        <v>63746</v>
      </c>
      <c r="E3471" s="172">
        <f>_xll.qlInterestRateIndexValueDate(IndexON,D3471)</f>
        <v>63746</v>
      </c>
      <c r="F3471" s="188">
        <f>IFERROR(_xll.qlIndexFixing(IndexON,D3471,TRUE,_xll.ohTrigger(RecalcTrigger,TriggerON)),NA())</f>
        <v>1.8750159514433484E-2</v>
      </c>
      <c r="H3471" s="42">
        <f>_xll.qlCalendarAdvance(Calendar,$H3470,B3471,"f",FALSE)</f>
        <v>63746</v>
      </c>
      <c r="I3471" s="172">
        <f>_xll.qlInterestRateIndexValueDate(Index1M,$H3471)</f>
        <v>63746</v>
      </c>
      <c r="J3471" s="177">
        <f>IFERROR(_xll.qlIndexFixing(Index1M,$H3471,TRUE,_xll.ohTrigger(RecalcTrigger,Trigger1M)),NA())</f>
        <v>1.9294031583576902E-2</v>
      </c>
      <c r="K3471" s="44">
        <f>IFERROR(_xll.qlIndexFixing(Index3M,H3471,TRUE,_xll.ohTrigger(RecalcTrigger,Trigger3M)),NA())</f>
        <v>1.9403403141874977E-2</v>
      </c>
      <c r="L3471" s="44">
        <f>IFERROR(_xll.qlIndexFixing(Index6M,$H3471,TRUE,_xll.ohTrigger(RecalcTrigger,Trigger6M)),NA())</f>
        <v>1.959485234272321E-2</v>
      </c>
      <c r="M3471" s="178">
        <f>IFERROR(_xll.qlIndexFixing(Index1Y,$H3471,TRUE,_xll.ohTrigger(RecalcTrigger,Trigger1Y)),NA())</f>
        <v>1.9799669709290368E-2</v>
      </c>
      <c r="N3471" s="177">
        <f>IFERROR(_xll.qlIndexFixing(ONIndex1M,I3471,TRUE,_xll.ohTrigger(RecalcTrigger,Trigger1M)),NA())</f>
        <v>1.9275353107500726E-2</v>
      </c>
      <c r="O3471" s="44">
        <f>IFERROR(_xll.qlIndexFixing(ONIndex3M,I3471,TRUE,_xll.ohTrigger(RecalcTrigger,Trigger3M)),NA())</f>
        <v>1.9350990061105522E-2</v>
      </c>
      <c r="P3471" s="44">
        <f>IFERROR(_xll.qlIndexFixing(ONIndex6M,I3471,TRUE,_xll.ohTrigger(RecalcTrigger,Trigger6M)),NA())</f>
        <v>1.9488416552253529E-2</v>
      </c>
      <c r="Q3471" s="178">
        <f>IFERROR(_xll.qlIndexFixing(ONIndex1Y,I3471,TRUE,_xll.ohTrigger(RecalcTrigger,Trigger1Y)),NA())</f>
        <v>1.9588472404600266E-2</v>
      </c>
    </row>
    <row r="3472" spans="2:17" x14ac:dyDescent="0.2">
      <c r="B3472" s="39" t="s">
        <v>42</v>
      </c>
      <c r="D3472" s="42">
        <f>_xll.qlCalendarAdvance(Calendar,$D3471,B3472,"f",FALSE)</f>
        <v>63753</v>
      </c>
      <c r="E3472" s="172">
        <f>_xll.qlInterestRateIndexValueDate(IndexON,D3472)</f>
        <v>63753</v>
      </c>
      <c r="F3472" s="188">
        <f>IFERROR(_xll.qlIndexFixing(IndexON,D3472,TRUE,_xll.ohTrigger(RecalcTrigger,TriggerON)),NA())</f>
        <v>1.8751115869299895E-2</v>
      </c>
      <c r="H3472" s="42">
        <f>_xll.qlCalendarAdvance(Calendar,$H3471,B3472,"f",FALSE)</f>
        <v>63753</v>
      </c>
      <c r="I3472" s="172">
        <f>_xll.qlInterestRateIndexValueDate(Index1M,$H3472)</f>
        <v>63753</v>
      </c>
      <c r="J3472" s="177">
        <f>IFERROR(_xll.qlIndexFixing(Index1M,$H3472,TRUE,_xll.ohTrigger(RecalcTrigger,Trigger1M)),NA())</f>
        <v>1.9295053378162477E-2</v>
      </c>
      <c r="K3472" s="44">
        <f>IFERROR(_xll.qlIndexFixing(Index3M,H3472,TRUE,_xll.ohTrigger(RecalcTrigger,Trigger3M)),NA())</f>
        <v>1.940423509770382E-2</v>
      </c>
      <c r="L3472" s="44">
        <f>IFERROR(_xll.qlIndexFixing(Index6M,$H3472,TRUE,_xll.ohTrigger(RecalcTrigger,Trigger6M)),NA())</f>
        <v>1.9595614188024312E-2</v>
      </c>
      <c r="M3472" s="178">
        <f>IFERROR(_xll.qlIndexFixing(Index1Y,$H3472,TRUE,_xll.ohTrigger(RecalcTrigger,Trigger1Y)),NA())</f>
        <v>1.9800244851117421E-2</v>
      </c>
      <c r="N3472" s="177">
        <f>IFERROR(_xll.qlIndexFixing(ONIndex1M,I3472,TRUE,_xll.ohTrigger(RecalcTrigger,Trigger1M)),NA())</f>
        <v>1.9276411399380411E-2</v>
      </c>
      <c r="O3472" s="44">
        <f>IFERROR(_xll.qlIndexFixing(ONIndex3M,I3472,TRUE,_xll.ohTrigger(RecalcTrigger,Trigger3M)),NA())</f>
        <v>1.9351912783224234E-2</v>
      </c>
      <c r="P3472" s="44">
        <f>IFERROR(_xll.qlIndexFixing(ONIndex6M,I3472,TRUE,_xll.ohTrigger(RecalcTrigger,Trigger6M)),NA())</f>
        <v>1.9489367374657673E-2</v>
      </c>
      <c r="Q3472" s="178">
        <f>IFERROR(_xll.qlIndexFixing(ONIndex1Y,I3472,TRUE,_xll.ohTrigger(RecalcTrigger,Trigger1Y)),NA())</f>
        <v>1.9589429701062366E-2</v>
      </c>
    </row>
    <row r="3473" spans="2:17" x14ac:dyDescent="0.2">
      <c r="B3473" s="39" t="s">
        <v>42</v>
      </c>
      <c r="D3473" s="42">
        <f>_xll.qlCalendarAdvance(Calendar,$D3472,B3473,"f",FALSE)</f>
        <v>63760</v>
      </c>
      <c r="E3473" s="172">
        <f>_xll.qlInterestRateIndexValueDate(IndexON,D3473)</f>
        <v>63760</v>
      </c>
      <c r="F3473" s="188">
        <f>IFERROR(_xll.qlIndexFixing(IndexON,D3473,TRUE,_xll.ohTrigger(RecalcTrigger,TriggerON)),NA())</f>
        <v>1.8752057112276788E-2</v>
      </c>
      <c r="H3473" s="42">
        <f>_xll.qlCalendarAdvance(Calendar,$H3472,B3473,"f",FALSE)</f>
        <v>63760</v>
      </c>
      <c r="I3473" s="172">
        <f>_xll.qlInterestRateIndexValueDate(Index1M,$H3473)</f>
        <v>63760</v>
      </c>
      <c r="J3473" s="177">
        <f>IFERROR(_xll.qlIndexFixing(Index1M,$H3473,TRUE,_xll.ohTrigger(RecalcTrigger,Trigger1M)),NA())</f>
        <v>1.9296638383866114E-2</v>
      </c>
      <c r="K3473" s="44">
        <f>IFERROR(_xll.qlIndexFixing(Index3M,H3473,TRUE,_xll.ohTrigger(RecalcTrigger,Trigger3M)),NA())</f>
        <v>1.9405052402908358E-2</v>
      </c>
      <c r="L3473" s="44">
        <f>IFERROR(_xll.qlIndexFixing(Index6M,$H3473,TRUE,_xll.ohTrigger(RecalcTrigger,Trigger6M)),NA())</f>
        <v>1.9596360861722409E-2</v>
      </c>
      <c r="M3473" s="178">
        <f>IFERROR(_xll.qlIndexFixing(Index1Y,$H3473,TRUE,_xll.ohTrigger(RecalcTrigger,Trigger1Y)),NA())</f>
        <v>1.9800804567995822E-2</v>
      </c>
      <c r="N3473" s="177">
        <f>IFERROR(_xll.qlIndexFixing(ONIndex1M,I3473,TRUE,_xll.ohTrigger(RecalcTrigger,Trigger1M)),NA())</f>
        <v>1.927745296873784E-2</v>
      </c>
      <c r="O3473" s="44">
        <f>IFERROR(_xll.qlIndexFixing(ONIndex3M,I3473,TRUE,_xll.ohTrigger(RecalcTrigger,Trigger3M)),NA())</f>
        <v>1.9352820925198078E-2</v>
      </c>
      <c r="P3473" s="44">
        <f>IFERROR(_xll.qlIndexFixing(ONIndex6M,I3473,TRUE,_xll.ohTrigger(RecalcTrigger,Trigger6M)),NA())</f>
        <v>1.949030317278333E-2</v>
      </c>
      <c r="Q3473" s="178">
        <f>IFERROR(_xll.qlIndexFixing(ONIndex1Y,I3473,TRUE,_xll.ohTrigger(RecalcTrigger,Trigger1Y)),NA())</f>
        <v>1.9590371870965573E-2</v>
      </c>
    </row>
    <row r="3474" spans="2:17" x14ac:dyDescent="0.2">
      <c r="B3474" s="39" t="s">
        <v>42</v>
      </c>
      <c r="D3474" s="42">
        <f>_xll.qlCalendarAdvance(Calendar,$D3473,B3474,"f",FALSE)</f>
        <v>63767</v>
      </c>
      <c r="E3474" s="172">
        <f>_xll.qlInterestRateIndexValueDate(IndexON,D3474)</f>
        <v>63767</v>
      </c>
      <c r="F3474" s="188">
        <f>IFERROR(_xll.qlIndexFixing(IndexON,D3474,TRUE,_xll.ohTrigger(RecalcTrigger,TriggerON)),NA())</f>
        <v>1.8752983243688348E-2</v>
      </c>
      <c r="H3474" s="42">
        <f>_xll.qlCalendarAdvance(Calendar,$H3473,B3474,"f",FALSE)</f>
        <v>63767</v>
      </c>
      <c r="I3474" s="172">
        <f>_xll.qlInterestRateIndexValueDate(Index1M,$H3474)</f>
        <v>63767</v>
      </c>
      <c r="J3474" s="177">
        <f>IFERROR(_xll.qlIndexFixing(Index1M,$H3474,TRUE,_xll.ohTrigger(RecalcTrigger,Trigger1M)),NA())</f>
        <v>1.9297046715405049E-2</v>
      </c>
      <c r="K3474" s="44">
        <f>IFERROR(_xll.qlIndexFixing(Index3M,H3474,TRUE,_xll.ohTrigger(RecalcTrigger,Trigger3M)),NA())</f>
        <v>1.9405855057479791E-2</v>
      </c>
      <c r="L3474" s="44">
        <f>IFERROR(_xll.qlIndexFixing(Index6M,$H3474,TRUE,_xll.ohTrigger(RecalcTrigger,Trigger6M)),NA())</f>
        <v>1.9597092363801638E-2</v>
      </c>
      <c r="M3474" s="178">
        <f>IFERROR(_xll.qlIndexFixing(Index1Y,$H3474,TRUE,_xll.ohTrigger(RecalcTrigger,Trigger1Y)),NA())</f>
        <v>1.9801348859900925E-2</v>
      </c>
      <c r="N3474" s="177">
        <f>IFERROR(_xll.qlIndexFixing(ONIndex1M,I3474,TRUE,_xll.ohTrigger(RecalcTrigger,Trigger1M)),NA())</f>
        <v>1.9278477815573014E-2</v>
      </c>
      <c r="O3474" s="44">
        <f>IFERROR(_xll.qlIndexFixing(ONIndex3M,I3474,TRUE,_xll.ohTrigger(RecalcTrigger,Trigger3M)),NA())</f>
        <v>1.9353714487027052E-2</v>
      </c>
      <c r="P3474" s="44">
        <f>IFERROR(_xll.qlIndexFixing(ONIndex6M,I3474,TRUE,_xll.ohTrigger(RecalcTrigger,Trigger6M)),NA())</f>
        <v>1.9491223946630498E-2</v>
      </c>
      <c r="Q3474" s="178">
        <f>IFERROR(_xll.qlIndexFixing(ONIndex1Y,I3474,TRUE,_xll.ohTrigger(RecalcTrigger,Trigger1Y)),NA())</f>
        <v>1.9591298914390931E-2</v>
      </c>
    </row>
    <row r="3475" spans="2:17" x14ac:dyDescent="0.2">
      <c r="B3475" s="39" t="s">
        <v>42</v>
      </c>
      <c r="D3475" s="42">
        <f>_xll.qlCalendarAdvance(Calendar,$D3474,B3475,"f",FALSE)</f>
        <v>63774</v>
      </c>
      <c r="E3475" s="172">
        <f>_xll.qlInterestRateIndexValueDate(IndexON,D3475)</f>
        <v>63774</v>
      </c>
      <c r="F3475" s="188">
        <f>IFERROR(_xll.qlIndexFixing(IndexON,D3475,TRUE,_xll.ohTrigger(RecalcTrigger,TriggerON)),NA())</f>
        <v>1.875389426345353E-2</v>
      </c>
      <c r="H3475" s="42">
        <f>_xll.qlCalendarAdvance(Calendar,$H3474,B3475,"f",FALSE)</f>
        <v>63774</v>
      </c>
      <c r="I3475" s="172">
        <f>_xll.qlInterestRateIndexValueDate(Index1M,$H3475)</f>
        <v>63774</v>
      </c>
      <c r="J3475" s="177">
        <f>IFERROR(_xll.qlIndexFixing(Index1M,$H3475,TRUE,_xll.ohTrigger(RecalcTrigger,Trigger1M)),NA())</f>
        <v>1.9298018258059591E-2</v>
      </c>
      <c r="K3475" s="44">
        <f>IFERROR(_xll.qlIndexFixing(Index3M,H3475,TRUE,_xll.ohTrigger(RecalcTrigger,Trigger3M)),NA())</f>
        <v>1.940664306140754E-2</v>
      </c>
      <c r="L3475" s="44">
        <f>IFERROR(_xll.qlIndexFixing(Index6M,$H3475,TRUE,_xll.ohTrigger(RecalcTrigger,Trigger6M)),NA())</f>
        <v>1.9597808694244385E-2</v>
      </c>
      <c r="M3475" s="178">
        <f>IFERROR(_xll.qlIndexFixing(Index1Y,$H3475,TRUE,_xll.ohTrigger(RecalcTrigger,Trigger1Y)),NA())</f>
        <v>1.9801877726807415E-2</v>
      </c>
      <c r="N3475" s="177">
        <f>IFERROR(_xll.qlIndexFixing(ONIndex1M,I3475,TRUE,_xll.ohTrigger(RecalcTrigger,Trigger1M)),NA())</f>
        <v>1.9279485940129071E-2</v>
      </c>
      <c r="O3475" s="44">
        <f>IFERROR(_xll.qlIndexFixing(ONIndex3M,I3475,TRUE,_xll.ohTrigger(RecalcTrigger,Trigger3M)),NA())</f>
        <v>1.9354593468549064E-2</v>
      </c>
      <c r="P3475" s="44">
        <f>IFERROR(_xll.qlIndexFixing(ONIndex6M,I3475,TRUE,_xll.ohTrigger(RecalcTrigger,Trigger6M)),NA())</f>
        <v>1.9492129696280225E-2</v>
      </c>
      <c r="Q3475" s="178">
        <f>IFERROR(_xll.qlIndexFixing(ONIndex1Y,I3475,TRUE,_xll.ohTrigger(RecalcTrigger,Trigger1Y)),NA())</f>
        <v>1.9592210831257395E-2</v>
      </c>
    </row>
    <row r="3476" spans="2:17" x14ac:dyDescent="0.2">
      <c r="B3476" s="39" t="s">
        <v>42</v>
      </c>
      <c r="D3476" s="42">
        <f>_xll.qlCalendarAdvance(Calendar,$D3475,B3476,"f",FALSE)</f>
        <v>63781</v>
      </c>
      <c r="E3476" s="172">
        <f>_xll.qlInterestRateIndexValueDate(IndexON,D3476)</f>
        <v>63781</v>
      </c>
      <c r="F3476" s="188">
        <f>IFERROR(_xll.qlIndexFixing(IndexON,D3476,TRUE,_xll.ohTrigger(RecalcTrigger,TriggerON)),NA())</f>
        <v>1.8754790171491287E-2</v>
      </c>
      <c r="H3476" s="42">
        <f>_xll.qlCalendarAdvance(Calendar,$H3475,B3476,"f",FALSE)</f>
        <v>63781</v>
      </c>
      <c r="I3476" s="172">
        <f>_xll.qlInterestRateIndexValueDate(Index1M,$H3476)</f>
        <v>63781</v>
      </c>
      <c r="J3476" s="177">
        <f>IFERROR(_xll.qlIndexFixing(Index1M,$H3476,TRUE,_xll.ohTrigger(RecalcTrigger,Trigger1M)),NA())</f>
        <v>1.9298973050058996E-2</v>
      </c>
      <c r="K3476" s="44">
        <f>IFERROR(_xll.qlIndexFixing(Index3M,H3476,TRUE,_xll.ohTrigger(RecalcTrigger,Trigger3M)),NA())</f>
        <v>1.9407416414681918E-2</v>
      </c>
      <c r="L3476" s="44">
        <f>IFERROR(_xll.qlIndexFixing(Index6M,$H3476,TRUE,_xll.ohTrigger(RecalcTrigger,Trigger6M)),NA())</f>
        <v>1.9598509853034792E-2</v>
      </c>
      <c r="M3476" s="178">
        <f>IFERROR(_xll.qlIndexFixing(Index1Y,$H3476,TRUE,_xll.ohTrigger(RecalcTrigger,Trigger1Y)),NA())</f>
        <v>1.9802391168691313E-2</v>
      </c>
      <c r="N3476" s="177">
        <f>IFERROR(_xll.qlIndexFixing(ONIndex1M,I3476,TRUE,_xll.ohTrigger(RecalcTrigger,Trigger1M)),NA())</f>
        <v>1.9280477342162872E-2</v>
      </c>
      <c r="O3476" s="44">
        <f>IFERROR(_xll.qlIndexFixing(ONIndex3M,I3476,TRUE,_xll.ohTrigger(RecalcTrigger,Trigger3M)),NA())</f>
        <v>1.9355457869764114E-2</v>
      </c>
      <c r="P3476" s="44">
        <f>IFERROR(_xll.qlIndexFixing(ONIndex6M,I3476,TRUE,_xll.ohTrigger(RecalcTrigger,Trigger6M)),NA())</f>
        <v>1.9493020421570417E-2</v>
      </c>
      <c r="Q3476" s="178">
        <f>IFERROR(_xll.qlIndexFixing(ONIndex1Y,I3476,TRUE,_xll.ohTrigger(RecalcTrigger,Trigger1Y)),NA())</f>
        <v>1.9593107621402872E-2</v>
      </c>
    </row>
    <row r="3477" spans="2:17" x14ac:dyDescent="0.2">
      <c r="B3477" s="39" t="s">
        <v>42</v>
      </c>
      <c r="D3477" s="42">
        <f>_xll.qlCalendarAdvance(Calendar,$D3476,B3477,"f",FALSE)</f>
        <v>63788</v>
      </c>
      <c r="E3477" s="172">
        <f>_xll.qlInterestRateIndexValueDate(IndexON,D3477)</f>
        <v>63788</v>
      </c>
      <c r="F3477" s="188">
        <f>IFERROR(_xll.qlIndexFixing(IndexON,D3477,TRUE,_xll.ohTrigger(RecalcTrigger,TriggerON)),NA())</f>
        <v>1.8755670967720572E-2</v>
      </c>
      <c r="H3477" s="42">
        <f>_xll.qlCalendarAdvance(Calendar,$H3476,B3477,"f",FALSE)</f>
        <v>63788</v>
      </c>
      <c r="I3477" s="172">
        <f>_xll.qlInterestRateIndexValueDate(Index1M,$H3477)</f>
        <v>63788</v>
      </c>
      <c r="J3477" s="177">
        <f>IFERROR(_xll.qlIndexFixing(Index1M,$H3477,TRUE,_xll.ohTrigger(RecalcTrigger,Trigger1M)),NA())</f>
        <v>1.9299911091403259E-2</v>
      </c>
      <c r="K3477" s="44">
        <f>IFERROR(_xll.qlIndexFixing(Index3M,H3477,TRUE,_xll.ohTrigger(RecalcTrigger,Trigger3M)),NA())</f>
        <v>1.9408175117296759E-2</v>
      </c>
      <c r="L3477" s="44">
        <f>IFERROR(_xll.qlIndexFixing(Index6M,$H3477,TRUE,_xll.ohTrigger(RecalcTrigger,Trigger6M)),NA())</f>
        <v>1.9599195840155677E-2</v>
      </c>
      <c r="M3477" s="178">
        <f>IFERROR(_xll.qlIndexFixing(Index1Y,$H3477,TRUE,_xll.ohTrigger(RecalcTrigger,Trigger1Y)),NA())</f>
        <v>1.9802889185529748E-2</v>
      </c>
      <c r="N3477" s="177">
        <f>IFERROR(_xll.qlIndexFixing(ONIndex1M,I3477,TRUE,_xll.ohTrigger(RecalcTrigger,Trigger1M)),NA())</f>
        <v>1.9281452021836509E-2</v>
      </c>
      <c r="O3477" s="44">
        <f>IFERROR(_xll.qlIndexFixing(ONIndex3M,I3477,TRUE,_xll.ohTrigger(RecalcTrigger,Trigger3M)),NA())</f>
        <v>1.9356307690753249E-2</v>
      </c>
      <c r="P3477" s="44">
        <f>IFERROR(_xll.qlIndexFixing(ONIndex6M,I3477,TRUE,_xll.ohTrigger(RecalcTrigger,Trigger6M)),NA())</f>
        <v>1.9493896122338983E-2</v>
      </c>
      <c r="Q3477" s="178">
        <f>IFERROR(_xll.qlIndexFixing(ONIndex1Y,I3477,TRUE,_xll.ohTrigger(RecalcTrigger,Trigger1Y)),NA())</f>
        <v>1.9593989284989455E-2</v>
      </c>
    </row>
    <row r="3478" spans="2:17" x14ac:dyDescent="0.2">
      <c r="B3478" s="39" t="s">
        <v>42</v>
      </c>
      <c r="D3478" s="42">
        <f>_xll.qlCalendarAdvance(Calendar,$D3477,B3478,"f",FALSE)</f>
        <v>63795</v>
      </c>
      <c r="E3478" s="172">
        <f>_xll.qlInterestRateIndexValueDate(IndexON,D3478)</f>
        <v>63795</v>
      </c>
      <c r="F3478" s="188">
        <f>IFERROR(_xll.qlIndexFixing(IndexON,D3478,TRUE,_xll.ohTrigger(RecalcTrigger,TriggerON)),NA())</f>
        <v>1.8756536652303479E-2</v>
      </c>
      <c r="H3478" s="42">
        <f>_xll.qlCalendarAdvance(Calendar,$H3477,B3478,"f",FALSE)</f>
        <v>63795</v>
      </c>
      <c r="I3478" s="172">
        <f>_xll.qlInterestRateIndexValueDate(Index1M,$H3478)</f>
        <v>63795</v>
      </c>
      <c r="J3478" s="177">
        <f>IFERROR(_xll.qlIndexFixing(Index1M,$H3478,TRUE,_xll.ohTrigger(RecalcTrigger,Trigger1M)),NA())</f>
        <v>1.9299109153190701E-2</v>
      </c>
      <c r="K3478" s="44">
        <f>IFERROR(_xll.qlIndexFixing(Index3M,H3478,TRUE,_xll.ohTrigger(RecalcTrigger,Trigger3M)),NA())</f>
        <v>1.940891916924237E-2</v>
      </c>
      <c r="L3478" s="44">
        <f>IFERROR(_xll.qlIndexFixing(Index6M,$H3478,TRUE,_xll.ohTrigger(RecalcTrigger,Trigger6M)),NA())</f>
        <v>1.959929947499162E-2</v>
      </c>
      <c r="M3478" s="178">
        <f>IFERROR(_xll.qlIndexFixing(Index1Y,$H3478,TRUE,_xll.ohTrigger(RecalcTrigger,Trigger1Y)),NA())</f>
        <v>1.9803371777300294E-2</v>
      </c>
      <c r="N3478" s="177">
        <f>IFERROR(_xll.qlIndexFixing(ONIndex1M,I3478,TRUE,_xll.ohTrigger(RecalcTrigger,Trigger1M)),NA())</f>
        <v>1.9282409979068937E-2</v>
      </c>
      <c r="O3478" s="44">
        <f>IFERROR(_xll.qlIndexFixing(ONIndex3M,I3478,TRUE,_xll.ohTrigger(RecalcTrigger,Trigger3M)),NA())</f>
        <v>1.9357142931516469E-2</v>
      </c>
      <c r="P3478" s="44">
        <f>IFERROR(_xll.qlIndexFixing(ONIndex6M,I3478,TRUE,_xll.ohTrigger(RecalcTrigger,Trigger6M)),NA())</f>
        <v>1.9494756799234292E-2</v>
      </c>
      <c r="Q3478" s="178">
        <f>IFERROR(_xll.qlIndexFixing(ONIndex1Y,I3478,TRUE,_xll.ohTrigger(RecalcTrigger,Trigger1Y)),NA())</f>
        <v>1.9594855822098189E-2</v>
      </c>
    </row>
    <row r="3479" spans="2:17" x14ac:dyDescent="0.2">
      <c r="B3479" s="39" t="s">
        <v>42</v>
      </c>
      <c r="D3479" s="42">
        <f>_xll.qlCalendarAdvance(Calendar,$D3478,B3479,"f",FALSE)</f>
        <v>63802</v>
      </c>
      <c r="E3479" s="172">
        <f>_xll.qlInterestRateIndexValueDate(IndexON,D3479)</f>
        <v>63802</v>
      </c>
      <c r="F3479" s="188">
        <f>IFERROR(_xll.qlIndexFixing(IndexON,D3479,TRUE,_xll.ohTrigger(RecalcTrigger,TriggerON)),NA())</f>
        <v>1.8757387225158961E-2</v>
      </c>
      <c r="H3479" s="42">
        <f>_xll.qlCalendarAdvance(Calendar,$H3478,B3479,"f",FALSE)</f>
        <v>63802</v>
      </c>
      <c r="I3479" s="172">
        <f>_xll.qlInterestRateIndexValueDate(Index1M,$H3479)</f>
        <v>63802</v>
      </c>
      <c r="J3479" s="177">
        <f>IFERROR(_xll.qlIndexFixing(Index1M,$H3479,TRUE,_xll.ohTrigger(RecalcTrigger,Trigger1M)),NA())</f>
        <v>1.9300017138710102E-2</v>
      </c>
      <c r="K3479" s="44">
        <f>IFERROR(_xll.qlIndexFixing(Index3M,H3479,TRUE,_xll.ohTrigger(RecalcTrigger,Trigger3M)),NA())</f>
        <v>1.940908401280626E-2</v>
      </c>
      <c r="L3479" s="44">
        <f>IFERROR(_xll.qlIndexFixing(Index6M,$H3479,TRUE,_xll.ohTrigger(RecalcTrigger,Trigger6M)),NA())</f>
        <v>1.9598823663195444E-2</v>
      </c>
      <c r="M3479" s="178">
        <f>IFERROR(_xll.qlIndexFixing(Index1Y,$H3479,TRUE,_xll.ohTrigger(RecalcTrigger,Trigger1Y)),NA())</f>
        <v>1.9803838943979857E-2</v>
      </c>
      <c r="N3479" s="177">
        <f>IFERROR(_xll.qlIndexFixing(ONIndex1M,I3479,TRUE,_xll.ohTrigger(RecalcTrigger,Trigger1M)),NA())</f>
        <v>1.928335121377911E-2</v>
      </c>
      <c r="O3479" s="44">
        <f>IFERROR(_xll.qlIndexFixing(ONIndex3M,I3479,TRUE,_xll.ohTrigger(RecalcTrigger,Trigger3M)),NA())</f>
        <v>1.9357963591972727E-2</v>
      </c>
      <c r="P3479" s="44">
        <f>IFERROR(_xll.qlIndexFixing(ONIndex6M,I3479,TRUE,_xll.ohTrigger(RecalcTrigger,Trigger6M)),NA())</f>
        <v>1.949560245168902E-2</v>
      </c>
      <c r="Q3479" s="178">
        <f>IFERROR(_xll.qlIndexFixing(ONIndex1Y,I3479,TRUE,_xll.ohTrigger(RecalcTrigger,Trigger1Y)),NA())</f>
        <v>1.9595707232566983E-2</v>
      </c>
    </row>
    <row r="3480" spans="2:17" x14ac:dyDescent="0.2">
      <c r="B3480" s="39" t="s">
        <v>42</v>
      </c>
      <c r="D3480" s="42">
        <f>_xll.qlCalendarAdvance(Calendar,$D3479,B3480,"f",FALSE)</f>
        <v>63809</v>
      </c>
      <c r="E3480" s="172">
        <f>_xll.qlInterestRateIndexValueDate(IndexON,D3480)</f>
        <v>63809</v>
      </c>
      <c r="F3480" s="188">
        <f>IFERROR(_xll.qlIndexFixing(IndexON,D3480,TRUE,_xll.ohTrigger(RecalcTrigger,TriggerON)),NA())</f>
        <v>1.8758222686368065E-2</v>
      </c>
      <c r="H3480" s="42">
        <f>_xll.qlCalendarAdvance(Calendar,$H3479,B3480,"f",FALSE)</f>
        <v>63809</v>
      </c>
      <c r="I3480" s="172">
        <f>_xll.qlInterestRateIndexValueDate(Index1M,$H3480)</f>
        <v>63809</v>
      </c>
      <c r="J3480" s="177">
        <f>IFERROR(_xll.qlIndexFixing(Index1M,$H3480,TRUE,_xll.ohTrigger(RecalcTrigger,Trigger1M)),NA())</f>
        <v>1.9300908376207387E-2</v>
      </c>
      <c r="K3480" s="44">
        <f>IFERROR(_xll.qlIndexFixing(Index3M,H3480,TRUE,_xll.ohTrigger(RecalcTrigger,Trigger3M)),NA())</f>
        <v>1.9409799771897805E-2</v>
      </c>
      <c r="L3480" s="44">
        <f>IFERROR(_xll.qlIndexFixing(Index6M,$H3480,TRUE,_xll.ohTrigger(RecalcTrigger,Trigger6M)),NA())</f>
        <v>1.9599467283119603E-2</v>
      </c>
      <c r="M3480" s="178">
        <f>IFERROR(_xll.qlIndexFixing(Index1Y,$H3480,TRUE,_xll.ohTrigger(RecalcTrigger,Trigger1Y)),NA())</f>
        <v>1.9804290685548898E-2</v>
      </c>
      <c r="N3480" s="177">
        <f>IFERROR(_xll.qlIndexFixing(ONIndex1M,I3480,TRUE,_xll.ohTrigger(RecalcTrigger,Trigger1M)),NA())</f>
        <v>1.9284275726048072E-2</v>
      </c>
      <c r="O3480" s="44">
        <f>IFERROR(_xll.qlIndexFixing(ONIndex3M,I3480,TRUE,_xll.ohTrigger(RecalcTrigger,Trigger3M)),NA())</f>
        <v>1.9358769672203069E-2</v>
      </c>
      <c r="P3480" s="44">
        <f>IFERROR(_xll.qlIndexFixing(ONIndex6M,I3480,TRUE,_xll.ohTrigger(RecalcTrigger,Trigger6M)),NA())</f>
        <v>1.9496433079784214E-2</v>
      </c>
      <c r="Q3480" s="178">
        <f>IFERROR(_xll.qlIndexFixing(ONIndex1Y,I3480,TRUE,_xll.ohTrigger(RecalcTrigger,Trigger1Y)),NA())</f>
        <v>1.9596543516476883E-2</v>
      </c>
    </row>
    <row r="3481" spans="2:17" x14ac:dyDescent="0.2">
      <c r="B3481" s="39" t="s">
        <v>42</v>
      </c>
      <c r="D3481" s="42">
        <f>_xll.qlCalendarAdvance(Calendar,$D3480,B3481,"f",FALSE)</f>
        <v>63816</v>
      </c>
      <c r="E3481" s="172">
        <f>_xll.qlInterestRateIndexValueDate(IndexON,D3481)</f>
        <v>63816</v>
      </c>
      <c r="F3481" s="188">
        <f>IFERROR(_xll.qlIndexFixing(IndexON,D3481,TRUE,_xll.ohTrigger(RecalcTrigger,TriggerON)),NA())</f>
        <v>1.8759043035849743E-2</v>
      </c>
      <c r="H3481" s="42">
        <f>_xll.qlCalendarAdvance(Calendar,$H3480,B3481,"f",FALSE)</f>
        <v>63816</v>
      </c>
      <c r="I3481" s="172">
        <f>_xll.qlInterestRateIndexValueDate(Index1M,$H3481)</f>
        <v>63816</v>
      </c>
      <c r="J3481" s="177">
        <f>IFERROR(_xll.qlIndexFixing(Index1M,$H3481,TRUE,_xll.ohTrigger(RecalcTrigger,Trigger1M)),NA())</f>
        <v>1.9301782865682553E-2</v>
      </c>
      <c r="K3481" s="44">
        <f>IFERROR(_xll.qlIndexFixing(Index3M,H3481,TRUE,_xll.ohTrigger(RecalcTrigger,Trigger3M)),NA())</f>
        <v>1.9410500881071647E-2</v>
      </c>
      <c r="L3481" s="44">
        <f>IFERROR(_xll.qlIndexFixing(Index6M,$H3481,TRUE,_xll.ohTrigger(RecalcTrigger,Trigger6M)),NA())</f>
        <v>1.9600095733747061E-2</v>
      </c>
      <c r="M3481" s="178">
        <f>IFERROR(_xll.qlIndexFixing(Index1Y,$H3481,TRUE,_xll.ohTrigger(RecalcTrigger,Trigger1Y)),NA())</f>
        <v>1.9804727001985434E-2</v>
      </c>
      <c r="N3481" s="177">
        <f>IFERROR(_xll.qlIndexFixing(ONIndex1M,I3481,TRUE,_xll.ohTrigger(RecalcTrigger,Trigger1M)),NA())</f>
        <v>1.9285183515794779E-2</v>
      </c>
      <c r="O3481" s="44">
        <f>IFERROR(_xll.qlIndexFixing(ONIndex3M,I3481,TRUE,_xll.ohTrigger(RecalcTrigger,Trigger3M)),NA())</f>
        <v>1.9359561172045403E-2</v>
      </c>
      <c r="P3481" s="44">
        <f>IFERROR(_xll.qlIndexFixing(ONIndex6M,I3481,TRUE,_xll.ohTrigger(RecalcTrigger,Trigger6M)),NA())</f>
        <v>1.9497248683681967E-2</v>
      </c>
      <c r="Q3481" s="178">
        <f>IFERROR(_xll.qlIndexFixing(ONIndex1Y,I3481,TRUE,_xll.ohTrigger(RecalcTrigger,Trigger1Y)),NA())</f>
        <v>1.9597364673827888E-2</v>
      </c>
    </row>
    <row r="3482" spans="2:17" x14ac:dyDescent="0.2">
      <c r="B3482" s="39" t="s">
        <v>42</v>
      </c>
      <c r="D3482" s="42">
        <f>_xll.qlCalendarAdvance(Calendar,$D3481,B3482,"f",FALSE)</f>
        <v>63823</v>
      </c>
      <c r="E3482" s="172">
        <f>_xll.qlInterestRateIndexValueDate(IndexON,D3482)</f>
        <v>63823</v>
      </c>
      <c r="F3482" s="188">
        <f>IFERROR(_xll.qlIndexFixing(IndexON,D3482,TRUE,_xll.ohTrigger(RecalcTrigger,TriggerON)),NA())</f>
        <v>1.8759848273685042E-2</v>
      </c>
      <c r="H3482" s="42">
        <f>_xll.qlCalendarAdvance(Calendar,$H3481,B3482,"f",FALSE)</f>
        <v>63823</v>
      </c>
      <c r="I3482" s="172">
        <f>_xll.qlInterestRateIndexValueDate(Index1M,$H3482)</f>
        <v>63823</v>
      </c>
      <c r="J3482" s="177">
        <f>IFERROR(_xll.qlIndexFixing(Index1M,$H3482,TRUE,_xll.ohTrigger(RecalcTrigger,Trigger1M)),NA())</f>
        <v>1.9302640607127497E-2</v>
      </c>
      <c r="K3482" s="44">
        <f>IFERROR(_xll.qlIndexFixing(Index3M,H3482,TRUE,_xll.ohTrigger(RecalcTrigger,Trigger3M)),NA())</f>
        <v>1.9411748870174841E-2</v>
      </c>
      <c r="L3482" s="44">
        <f>IFERROR(_xll.qlIndexFixing(Index6M,$H3482,TRUE,_xll.ohTrigger(RecalcTrigger,Trigger6M)),NA())</f>
        <v>1.9600709015064381E-2</v>
      </c>
      <c r="M3482" s="178">
        <f>IFERROR(_xll.qlIndexFixing(Index1Y,$H3482,TRUE,_xll.ohTrigger(RecalcTrigger,Trigger1Y)),NA())</f>
        <v>1.980514789327037E-2</v>
      </c>
      <c r="N3482" s="177">
        <f>IFERROR(_xll.qlIndexFixing(ONIndex1M,I3482,TRUE,_xll.ohTrigger(RecalcTrigger,Trigger1M)),NA())</f>
        <v>1.9286074583343416E-2</v>
      </c>
      <c r="O3482" s="44">
        <f>IFERROR(_xll.qlIndexFixing(ONIndex3M,I3482,TRUE,_xll.ohTrigger(RecalcTrigger,Trigger3M)),NA())</f>
        <v>1.9360338091823914E-2</v>
      </c>
      <c r="P3482" s="44">
        <f>IFERROR(_xll.qlIndexFixing(ONIndex6M,I3482,TRUE,_xll.ohTrigger(RecalcTrigger,Trigger6M)),NA())</f>
        <v>1.9498049263301231E-2</v>
      </c>
      <c r="Q3482" s="178">
        <f>IFERROR(_xll.qlIndexFixing(ONIndex1Y,I3482,TRUE,_xll.ohTrigger(RecalcTrigger,Trigger1Y)),NA())</f>
        <v>1.9598170704538953E-2</v>
      </c>
    </row>
    <row r="3483" spans="2:17" x14ac:dyDescent="0.2">
      <c r="B3483" s="39" t="s">
        <v>42</v>
      </c>
      <c r="D3483" s="42">
        <f>_xll.qlCalendarAdvance(Calendar,$D3482,B3483,"f",FALSE)</f>
        <v>63830</v>
      </c>
      <c r="E3483" s="172">
        <f>_xll.qlInterestRateIndexValueDate(IndexON,D3483)</f>
        <v>63830</v>
      </c>
      <c r="F3483" s="188">
        <f>IFERROR(_xll.qlIndexFixing(IndexON,D3483,TRUE,_xll.ohTrigger(RecalcTrigger,TriggerON)),NA())</f>
        <v>1.8760638399792917E-2</v>
      </c>
      <c r="H3483" s="42">
        <f>_xll.qlCalendarAdvance(Calendar,$H3482,B3483,"f",FALSE)</f>
        <v>63830</v>
      </c>
      <c r="I3483" s="172">
        <f>_xll.qlInterestRateIndexValueDate(Index1M,$H3483)</f>
        <v>63830</v>
      </c>
      <c r="J3483" s="177">
        <f>IFERROR(_xll.qlIndexFixing(Index1M,$H3483,TRUE,_xll.ohTrigger(RecalcTrigger,Trigger1M)),NA())</f>
        <v>1.9305187575438313E-2</v>
      </c>
      <c r="K3483" s="44">
        <f>IFERROR(_xll.qlIndexFixing(Index3M,H3483,TRUE,_xll.ohTrigger(RecalcTrigger,Trigger3M)),NA())</f>
        <v>1.9412419668656266E-2</v>
      </c>
      <c r="L3483" s="44">
        <f>IFERROR(_xll.qlIndexFixing(Index6M,$H3483,TRUE,_xll.ohTrigger(RecalcTrigger,Trigger6M)),NA())</f>
        <v>1.9601869217537073E-2</v>
      </c>
      <c r="M3483" s="178">
        <f>IFERROR(_xll.qlIndexFixing(Index1Y,$H3483,TRUE,_xll.ohTrigger(RecalcTrigger,Trigger1Y)),NA())</f>
        <v>1.98055533605348E-2</v>
      </c>
      <c r="N3483" s="177">
        <f>IFERROR(_xll.qlIndexFixing(ONIndex1M,I3483,TRUE,_xll.ohTrigger(RecalcTrigger,Trigger1M)),NA())</f>
        <v>1.928694892828875E-2</v>
      </c>
      <c r="O3483" s="44">
        <f>IFERROR(_xll.qlIndexFixing(ONIndex3M,I3483,TRUE,_xll.ohTrigger(RecalcTrigger,Trigger3M)),NA())</f>
        <v>1.9361100431133371E-2</v>
      </c>
      <c r="P3483" s="44">
        <f>IFERROR(_xll.qlIndexFixing(ONIndex6M,I3483,TRUE,_xll.ohTrigger(RecalcTrigger,Trigger6M)),NA())</f>
        <v>1.9498834818642008E-2</v>
      </c>
      <c r="Q3483" s="178">
        <f>IFERROR(_xll.qlIndexFixing(ONIndex1Y,I3483,TRUE,_xll.ohTrigger(RecalcTrigger,Trigger1Y)),NA())</f>
        <v>1.959896160877217E-2</v>
      </c>
    </row>
    <row r="3484" spans="2:17" x14ac:dyDescent="0.2">
      <c r="B3484" s="39" t="s">
        <v>42</v>
      </c>
      <c r="D3484" s="42">
        <f>_xll.qlCalendarAdvance(Calendar,$D3483,B3484,"f",FALSE)</f>
        <v>63837</v>
      </c>
      <c r="E3484" s="172">
        <f>_xll.qlInterestRateIndexValueDate(IndexON,D3484)</f>
        <v>63837</v>
      </c>
      <c r="F3484" s="188">
        <f>IFERROR(_xll.qlIndexFixing(IndexON,D3484,TRUE,_xll.ohTrigger(RecalcTrigger,TriggerON)),NA())</f>
        <v>1.8761413414173367E-2</v>
      </c>
      <c r="H3484" s="42">
        <f>_xll.qlCalendarAdvance(Calendar,$H3483,B3484,"f",FALSE)</f>
        <v>63837</v>
      </c>
      <c r="I3484" s="172">
        <f>_xll.qlInterestRateIndexValueDate(Index1M,$H3484)</f>
        <v>63837</v>
      </c>
      <c r="J3484" s="177">
        <f>IFERROR(_xll.qlIndexFixing(Index1M,$H3484,TRUE,_xll.ohTrigger(RecalcTrigger,Trigger1M)),NA())</f>
        <v>1.9306008362068892E-2</v>
      </c>
      <c r="K3484" s="44">
        <f>IFERROR(_xll.qlIndexFixing(Index3M,H3484,TRUE,_xll.ohTrigger(RecalcTrigger,Trigger3M)),NA())</f>
        <v>1.9413075816422654E-2</v>
      </c>
      <c r="L3484" s="44">
        <f>IFERROR(_xll.qlIndexFixing(Index6M,$H3484,TRUE,_xll.ohTrigger(RecalcTrigger,Trigger6M)),NA())</f>
        <v>1.9602451107762341E-2</v>
      </c>
      <c r="M3484" s="178" t="e">
        <f>IFERROR(_xll.qlIndexFixing(Index1Y,$H3484,TRUE,_xll.ohTrigger(RecalcTrigger,Trigger1Y)),NA())</f>
        <v>#N/A</v>
      </c>
      <c r="N3484" s="177">
        <f>IFERROR(_xll.qlIndexFixing(ONIndex1M,I3484,TRUE,_xll.ohTrigger(RecalcTrigger,Trigger1M)),NA())</f>
        <v>1.9287806550711828E-2</v>
      </c>
      <c r="O3484" s="44">
        <f>IFERROR(_xll.qlIndexFixing(ONIndex3M,I3484,TRUE,_xll.ohTrigger(RecalcTrigger,Trigger3M)),NA())</f>
        <v>1.9361848190297959E-2</v>
      </c>
      <c r="P3484" s="44">
        <f>IFERROR(_xll.qlIndexFixing(ONIndex6M,I3484,TRUE,_xll.ohTrigger(RecalcTrigger,Trigger6M)),NA())</f>
        <v>1.9499605349542204E-2</v>
      </c>
      <c r="Q3484" s="178">
        <f>IFERROR(_xll.qlIndexFixing(ONIndex1Y,I3484,TRUE,_xll.ohTrigger(RecalcTrigger,Trigger1Y)),NA())</f>
        <v>1.9599737386284399E-2</v>
      </c>
    </row>
    <row r="3485" spans="2:17" x14ac:dyDescent="0.2">
      <c r="B3485" s="39" t="s">
        <v>42</v>
      </c>
      <c r="D3485" s="42">
        <f>_xll.qlCalendarAdvance(Calendar,$D3484,B3485,"f",FALSE)</f>
        <v>63844</v>
      </c>
      <c r="E3485" s="172">
        <f>_xll.qlInterestRateIndexValueDate(IndexON,D3485)</f>
        <v>63844</v>
      </c>
      <c r="F3485" s="188">
        <f>IFERROR(_xll.qlIndexFixing(IndexON,D3485,TRUE,_xll.ohTrigger(RecalcTrigger,TriggerON)),NA())</f>
        <v>1.8762173316988484E-2</v>
      </c>
      <c r="H3485" s="42">
        <f>_xll.qlCalendarAdvance(Calendar,$H3484,B3485,"f",FALSE)</f>
        <v>63844</v>
      </c>
      <c r="I3485" s="172">
        <f>_xll.qlInterestRateIndexValueDate(Index1M,$H3485)</f>
        <v>63844</v>
      </c>
      <c r="J3485" s="177">
        <f>IFERROR(_xll.qlIndexFixing(Index1M,$H3485,TRUE,_xll.ohTrigger(RecalcTrigger,Trigger1M)),NA())</f>
        <v>1.9306812398012407E-2</v>
      </c>
      <c r="K3485" s="44">
        <f>IFERROR(_xll.qlIndexFixing(Index3M,H3485,TRUE,_xll.ohTrigger(RecalcTrigger,Trigger3M)),NA())</f>
        <v>1.9413717313464311E-2</v>
      </c>
      <c r="L3485" s="44">
        <f>IFERROR(_xll.qlIndexFixing(Index6M,$H3485,TRUE,_xll.ohTrigger(RecalcTrigger,Trigger6M)),NA())</f>
        <v>1.9603017827826256E-2</v>
      </c>
      <c r="M3485" s="178" t="e">
        <f>IFERROR(_xll.qlIndexFixing(Index1Y,$H3485,TRUE,_xll.ohTrigger(RecalcTrigger,Trigger1Y)),NA())</f>
        <v>#N/A</v>
      </c>
      <c r="N3485" s="177">
        <f>IFERROR(_xll.qlIndexFixing(ONIndex1M,I3485,TRUE,_xll.ohTrigger(RecalcTrigger,Trigger1M)),NA())</f>
        <v>1.9288647450774743E-2</v>
      </c>
      <c r="O3485" s="44">
        <f>IFERROR(_xll.qlIndexFixing(ONIndex3M,I3485,TRUE,_xll.ohTrigger(RecalcTrigger,Trigger3M)),NA())</f>
        <v>1.9362581369236631E-2</v>
      </c>
      <c r="P3485" s="44">
        <f>IFERROR(_xll.qlIndexFixing(ONIndex6M,I3485,TRUE,_xll.ohTrigger(RecalcTrigger,Trigger6M)),NA())</f>
        <v>1.9500360856326004E-2</v>
      </c>
      <c r="Q3485" s="178">
        <f>IFERROR(_xll.qlIndexFixing(ONIndex1Y,I3485,TRUE,_xll.ohTrigger(RecalcTrigger,Trigger1Y)),NA())</f>
        <v>1.9600498037318781E-2</v>
      </c>
    </row>
    <row r="3486" spans="2:17" x14ac:dyDescent="0.2">
      <c r="B3486" s="39" t="s">
        <v>42</v>
      </c>
      <c r="D3486" s="42">
        <f>_xll.qlCalendarAdvance(Calendar,$D3485,B3486,"f",FALSE)</f>
        <v>63851</v>
      </c>
      <c r="E3486" s="172">
        <f>_xll.qlInterestRateIndexValueDate(IndexON,D3486)</f>
        <v>63851</v>
      </c>
      <c r="F3486" s="188">
        <f>IFERROR(_xll.qlIndexFixing(IndexON,D3486,TRUE,_xll.ohTrigger(RecalcTrigger,TriggerON)),NA())</f>
        <v>1.8762918107914084E-2</v>
      </c>
      <c r="H3486" s="42">
        <f>_xll.qlCalendarAdvance(Calendar,$H3485,B3486,"f",FALSE)</f>
        <v>63851</v>
      </c>
      <c r="I3486" s="172">
        <f>_xll.qlInterestRateIndexValueDate(Index1M,$H3486)</f>
        <v>63851</v>
      </c>
      <c r="J3486" s="177">
        <f>IFERROR(_xll.qlIndexFixing(Index1M,$H3486,TRUE,_xll.ohTrigger(RecalcTrigger,Trigger1M)),NA())</f>
        <v>1.9307599683261487E-2</v>
      </c>
      <c r="K3486" s="44">
        <f>IFERROR(_xll.qlIndexFixing(Index3M,H3486,TRUE,_xll.ohTrigger(RecalcTrigger,Trigger3M)),NA())</f>
        <v>1.9414344159777719E-2</v>
      </c>
      <c r="L3486" s="44">
        <f>IFERROR(_xll.qlIndexFixing(Index6M,$H3486,TRUE,_xll.ohTrigger(RecalcTrigger,Trigger6M)),NA())</f>
        <v>1.9603569377716356E-2</v>
      </c>
      <c r="M3486" s="178" t="e">
        <f>IFERROR(_xll.qlIndexFixing(Index1Y,$H3486,TRUE,_xll.ohTrigger(RecalcTrigger,Trigger1Y)),NA())</f>
        <v>#N/A</v>
      </c>
      <c r="N3486" s="177">
        <f>IFERROR(_xll.qlIndexFixing(ONIndex1M,I3486,TRUE,_xll.ohTrigger(RecalcTrigger,Trigger1M)),NA())</f>
        <v>1.9289471628558541E-2</v>
      </c>
      <c r="O3486" s="44">
        <f>IFERROR(_xll.qlIndexFixing(ONIndex3M,I3486,TRUE,_xll.ohTrigger(RecalcTrigger,Trigger3M)),NA())</f>
        <v>1.9363299967868342E-2</v>
      </c>
      <c r="P3486" s="44">
        <f>IFERROR(_xll.qlIndexFixing(ONIndex6M,I3486,TRUE,_xll.ohTrigger(RecalcTrigger,Trigger6M)),NA())</f>
        <v>1.950110133899341E-2</v>
      </c>
      <c r="Q3486" s="178">
        <f>IFERROR(_xll.qlIndexFixing(ONIndex1Y,I3486,TRUE,_xll.ohTrigger(RecalcTrigger,Trigger1Y)),NA())</f>
        <v>1.9601243561794268E-2</v>
      </c>
    </row>
    <row r="3487" spans="2:17" x14ac:dyDescent="0.2">
      <c r="B3487" s="39" t="s">
        <v>42</v>
      </c>
      <c r="D3487" s="42">
        <f>_xll.qlCalendarAdvance(Calendar,$D3486,B3487,"f",FALSE)</f>
        <v>63858</v>
      </c>
      <c r="E3487" s="172">
        <f>_xll.qlInterestRateIndexValueDate(IndexON,D3487)</f>
        <v>63858</v>
      </c>
      <c r="F3487" s="188">
        <f>IFERROR(_xll.qlIndexFixing(IndexON,D3487,TRUE,_xll.ohTrigger(RecalcTrigger,TriggerON)),NA())</f>
        <v>1.8763647787193305E-2</v>
      </c>
      <c r="H3487" s="42">
        <f>_xll.qlCalendarAdvance(Calendar,$H3486,B3487,"f",FALSE)</f>
        <v>63858</v>
      </c>
      <c r="I3487" s="172">
        <f>_xll.qlInterestRateIndexValueDate(Index1M,$H3487)</f>
        <v>63858</v>
      </c>
      <c r="J3487" s="177">
        <f>IFERROR(_xll.qlIndexFixing(Index1M,$H3487,TRUE,_xll.ohTrigger(RecalcTrigger,Trigger1M)),NA())</f>
        <v>1.9306678093831353E-2</v>
      </c>
      <c r="K3487" s="44">
        <f>IFERROR(_xll.qlIndexFixing(Index3M,H3487,TRUE,_xll.ohTrigger(RecalcTrigger,Trigger3M)),NA())</f>
        <v>1.9414956355354944E-2</v>
      </c>
      <c r="L3487" s="44">
        <f>IFERROR(_xll.qlIndexFixing(Index6M,$H3487,TRUE,_xll.ohTrigger(RecalcTrigger,Trigger6M)),NA())</f>
        <v>1.9603547881516244E-2</v>
      </c>
      <c r="M3487" s="178" t="e">
        <f>IFERROR(_xll.qlIndexFixing(Index1Y,$H3487,TRUE,_xll.ohTrigger(RecalcTrigger,Trigger1Y)),NA())</f>
        <v>#N/A</v>
      </c>
      <c r="N3487" s="177">
        <f>IFERROR(_xll.qlIndexFixing(ONIndex1M,I3487,TRUE,_xll.ohTrigger(RecalcTrigger,Trigger1M)),NA())</f>
        <v>1.9290279083739037E-2</v>
      </c>
      <c r="O3487" s="44">
        <f>IFERROR(_xll.qlIndexFixing(ONIndex3M,I3487,TRUE,_xll.ohTrigger(RecalcTrigger,Trigger3M)),NA())</f>
        <v>1.9364003986355183E-2</v>
      </c>
      <c r="P3487" s="44">
        <f>IFERROR(_xll.qlIndexFixing(ONIndex6M,I3487,TRUE,_xll.ohTrigger(RecalcTrigger,Trigger6M)),NA())</f>
        <v>1.9501826797058142E-2</v>
      </c>
      <c r="Q3487" s="178">
        <f>IFERROR(_xll.qlIndexFixing(ONIndex1Y,I3487,TRUE,_xll.ohTrigger(RecalcTrigger,Trigger1Y)),NA())</f>
        <v>1.9601973959629815E-2</v>
      </c>
    </row>
    <row r="3488" spans="2:17" x14ac:dyDescent="0.2">
      <c r="B3488" s="39" t="s">
        <v>42</v>
      </c>
      <c r="D3488" s="42">
        <f>_xll.qlCalendarAdvance(Calendar,$D3487,B3488,"f",FALSE)</f>
        <v>63865</v>
      </c>
      <c r="E3488" s="172">
        <f>_xll.qlInterestRateIndexValueDate(IndexON,D3488)</f>
        <v>63865</v>
      </c>
      <c r="F3488" s="188">
        <f>IFERROR(_xll.qlIndexFixing(IndexON,D3488,TRUE,_xll.ohTrigger(RecalcTrigger,TriggerON)),NA())</f>
        <v>1.8764362354745101E-2</v>
      </c>
      <c r="H3488" s="42">
        <f>_xll.qlCalendarAdvance(Calendar,$H3487,B3488,"f",FALSE)</f>
        <v>63865</v>
      </c>
      <c r="I3488" s="172">
        <f>_xll.qlInterestRateIndexValueDate(Index1M,$H3488)</f>
        <v>63865</v>
      </c>
      <c r="J3488" s="177">
        <f>IFERROR(_xll.qlIndexFixing(Index1M,$H3488,TRUE,_xll.ohTrigger(RecalcTrigger,Trigger1M)),NA())</f>
        <v>1.9307435347038236E-2</v>
      </c>
      <c r="K3488" s="44">
        <f>IFERROR(_xll.qlIndexFixing(Index3M,H3488,TRUE,_xll.ohTrigger(RecalcTrigger,Trigger3M)),NA())</f>
        <v>1.9415553900186303E-2</v>
      </c>
      <c r="L3488" s="44">
        <f>IFERROR(_xll.qlIndexFixing(Index6M,$H3488,TRUE,_xll.ohTrigger(RecalcTrigger,Trigger6M)),NA())</f>
        <v>1.9604070146691552E-2</v>
      </c>
      <c r="M3488" s="178" t="e">
        <f>IFERROR(_xll.qlIndexFixing(Index1Y,$H3488,TRUE,_xll.ohTrigger(RecalcTrigger,Trigger1Y)),NA())</f>
        <v>#N/A</v>
      </c>
      <c r="N3488" s="177">
        <f>IFERROR(_xll.qlIndexFixing(ONIndex1M,I3488,TRUE,_xll.ohTrigger(RecalcTrigger,Trigger1M)),NA())</f>
        <v>1.9291069816478323E-2</v>
      </c>
      <c r="O3488" s="44">
        <f>IFERROR(_xll.qlIndexFixing(ONIndex3M,I3488,TRUE,_xll.ohTrigger(RecalcTrigger,Trigger3M)),NA())</f>
        <v>1.936469342437297E-2</v>
      </c>
      <c r="P3488" s="44">
        <f>IFERROR(_xll.qlIndexFixing(ONIndex6M,I3488,TRUE,_xll.ohTrigger(RecalcTrigger,Trigger6M)),NA())</f>
        <v>1.9502537231006478E-2</v>
      </c>
      <c r="Q3488" s="178">
        <f>IFERROR(_xll.qlIndexFixing(ONIndex1Y,I3488,TRUE,_xll.ohTrigger(RecalcTrigger,Trigger1Y)),NA())</f>
        <v>1.9602689230825421E-2</v>
      </c>
    </row>
    <row r="3489" spans="2:17" x14ac:dyDescent="0.2">
      <c r="B3489" s="39" t="s">
        <v>42</v>
      </c>
      <c r="D3489" s="42">
        <f>_xll.qlCalendarAdvance(Calendar,$D3488,B3489,"f",FALSE)</f>
        <v>63872</v>
      </c>
      <c r="E3489" s="172">
        <f>_xll.qlInterestRateIndexValueDate(IndexON,D3489)</f>
        <v>63872</v>
      </c>
      <c r="F3489" s="188">
        <f>IFERROR(_xll.qlIndexFixing(IndexON,D3489,TRUE,_xll.ohTrigger(RecalcTrigger,TriggerON)),NA())</f>
        <v>1.8765061810650518E-2</v>
      </c>
      <c r="H3489" s="42">
        <f>_xll.qlCalendarAdvance(Calendar,$H3488,B3489,"f",FALSE)</f>
        <v>63872</v>
      </c>
      <c r="I3489" s="172">
        <f>_xll.qlInterestRateIndexValueDate(Index1M,$H3489)</f>
        <v>63872</v>
      </c>
      <c r="J3489" s="177">
        <f>IFERROR(_xll.qlIndexFixing(Index1M,$H3489,TRUE,_xll.ohTrigger(RecalcTrigger,Trigger1M)),NA())</f>
        <v>1.9308175852195984E-2</v>
      </c>
      <c r="K3489" s="44">
        <f>IFERROR(_xll.qlIndexFixing(Index3M,H3489,TRUE,_xll.ohTrigger(RecalcTrigger,Trigger3M)),NA())</f>
        <v>1.9416136794267385E-2</v>
      </c>
      <c r="L3489" s="44">
        <f>IFERROR(_xll.qlIndexFixing(Index6M,$H3489,TRUE,_xll.ohTrigger(RecalcTrigger,Trigger6M)),NA())</f>
        <v>1.9604577242468061E-2</v>
      </c>
      <c r="M3489" s="178" t="e">
        <f>IFERROR(_xll.qlIndexFixing(Index1Y,$H3489,TRUE,_xll.ohTrigger(RecalcTrigger,Trigger1Y)),NA())</f>
        <v>#N/A</v>
      </c>
      <c r="N3489" s="177">
        <f>IFERROR(_xll.qlIndexFixing(ONIndex1M,I3489,TRUE,_xll.ohTrigger(RecalcTrigger,Trigger1M)),NA())</f>
        <v>1.92918438267764E-2</v>
      </c>
      <c r="O3489" s="44">
        <f>IFERROR(_xll.qlIndexFixing(ONIndex3M,I3489,TRUE,_xll.ohTrigger(RecalcTrigger,Trigger3M)),NA())</f>
        <v>1.9365368282164841E-2</v>
      </c>
      <c r="P3489" s="44">
        <f>IFERROR(_xll.qlIndexFixing(ONIndex6M,I3489,TRUE,_xll.ohTrigger(RecalcTrigger,Trigger6M)),NA())</f>
        <v>1.9503232640757373E-2</v>
      </c>
      <c r="Q3489" s="178">
        <f>IFERROR(_xll.qlIndexFixing(ONIndex1Y,I3489,TRUE,_xll.ohTrigger(RecalcTrigger,Trigger1Y)),NA())</f>
        <v>1.9603389375462132E-2</v>
      </c>
    </row>
    <row r="3490" spans="2:17" x14ac:dyDescent="0.2">
      <c r="B3490" s="39" t="s">
        <v>42</v>
      </c>
      <c r="D3490" s="42">
        <f>_xll.qlCalendarAdvance(Calendar,$D3489,B3490,"f",FALSE)</f>
        <v>63879</v>
      </c>
      <c r="E3490" s="172">
        <f>_xll.qlInterestRateIndexValueDate(IndexON,D3490)</f>
        <v>63879</v>
      </c>
      <c r="F3490" s="188">
        <f>IFERROR(_xll.qlIndexFixing(IndexON,D3490,TRUE,_xll.ohTrigger(RecalcTrigger,TriggerON)),NA())</f>
        <v>1.8765746154909557E-2</v>
      </c>
      <c r="H3490" s="42">
        <f>_xll.qlCalendarAdvance(Calendar,$H3489,B3490,"f",FALSE)</f>
        <v>63879</v>
      </c>
      <c r="I3490" s="172">
        <f>_xll.qlInterestRateIndexValueDate(Index1M,$H3490)</f>
        <v>63879</v>
      </c>
      <c r="J3490" s="177">
        <f>IFERROR(_xll.qlIndexFixing(Index1M,$H3490,TRUE,_xll.ohTrigger(RecalcTrigger,Trigger1M)),NA())</f>
        <v>1.9308899609304597E-2</v>
      </c>
      <c r="K3490" s="44">
        <f>IFERROR(_xll.qlIndexFixing(Index3M,H3490,TRUE,_xll.ohTrigger(RecalcTrigger,Trigger3M)),NA())</f>
        <v>1.9416705037593785E-2</v>
      </c>
      <c r="L3490" s="44">
        <f>IFERROR(_xll.qlIndexFixing(Index6M,$H3490,TRUE,_xll.ohTrigger(RecalcTrigger,Trigger6M)),NA())</f>
        <v>1.9605069168831899E-2</v>
      </c>
      <c r="M3490" s="178" t="e">
        <f>IFERROR(_xll.qlIndexFixing(Index1Y,$H3490,TRUE,_xll.ohTrigger(RecalcTrigger,Trigger1Y)),NA())</f>
        <v>#N/A</v>
      </c>
      <c r="N3490" s="177">
        <f>IFERROR(_xll.qlIndexFixing(ONIndex1M,I3490,TRUE,_xll.ohTrigger(RecalcTrigger,Trigger1M)),NA())</f>
        <v>1.9292601114552221E-2</v>
      </c>
      <c r="O3490" s="44">
        <f>IFERROR(_xll.qlIndexFixing(ONIndex3M,I3490,TRUE,_xll.ohTrigger(RecalcTrigger,Trigger3M)),NA())</f>
        <v>1.9366028559811843E-2</v>
      </c>
      <c r="P3490" s="44">
        <f>IFERROR(_xll.qlIndexFixing(ONIndex6M,I3490,TRUE,_xll.ohTrigger(RecalcTrigger,Trigger6M)),NA())</f>
        <v>1.9503913025986641E-2</v>
      </c>
      <c r="Q3490" s="178">
        <f>IFERROR(_xll.qlIndexFixing(ONIndex1Y,I3490,TRUE,_xll.ohTrigger(RecalcTrigger,Trigger1Y)),NA())</f>
        <v>1.9604074393620996E-2</v>
      </c>
    </row>
    <row r="3491" spans="2:17" x14ac:dyDescent="0.2">
      <c r="B3491" s="39" t="s">
        <v>42</v>
      </c>
      <c r="D3491" s="42">
        <f>_xll.qlCalendarAdvance(Calendar,$D3490,B3491,"f",FALSE)</f>
        <v>63886</v>
      </c>
      <c r="E3491" s="172">
        <f>_xll.qlInterestRateIndexValueDate(IndexON,D3491)</f>
        <v>63886</v>
      </c>
      <c r="F3491" s="188">
        <f>IFERROR(_xll.qlIndexFixing(IndexON,D3491,TRUE,_xll.ohTrigger(RecalcTrigger,TriggerON)),NA())</f>
        <v>1.8766415387360125E-2</v>
      </c>
      <c r="H3491" s="42">
        <f>_xll.qlCalendarAdvance(Calendar,$H3490,B3491,"f",FALSE)</f>
        <v>63886</v>
      </c>
      <c r="I3491" s="172">
        <f>_xll.qlInterestRateIndexValueDate(Index1M,$H3491)</f>
        <v>63886</v>
      </c>
      <c r="J3491" s="177">
        <f>IFERROR(_xll.qlIndexFixing(Index1M,$H3491,TRUE,_xll.ohTrigger(RecalcTrigger,Trigger1M)),NA())</f>
        <v>1.9309606618353275E-2</v>
      </c>
      <c r="K3491" s="44">
        <f>IFERROR(_xll.qlIndexFixing(Index3M,H3491,TRUE,_xll.ohTrigger(RecalcTrigger,Trigger3M)),NA())</f>
        <v>1.941725863015582E-2</v>
      </c>
      <c r="L3491" s="44">
        <f>IFERROR(_xll.qlIndexFixing(Index6M,$H3491,TRUE,_xll.ohTrigger(RecalcTrigger,Trigger6M)),NA())</f>
        <v>1.9605545925774105E-2</v>
      </c>
      <c r="M3491" s="178" t="e">
        <f>IFERROR(_xll.qlIndexFixing(Index1Y,$H3491,TRUE,_xll.ohTrigger(RecalcTrigger,Trigger1Y)),NA())</f>
        <v>#N/A</v>
      </c>
      <c r="N3491" s="177">
        <f>IFERROR(_xll.qlIndexFixing(ONIndex1M,I3491,TRUE,_xll.ohTrigger(RecalcTrigger,Trigger1M)),NA())</f>
        <v>1.9293341679967879E-2</v>
      </c>
      <c r="O3491" s="44">
        <f>IFERROR(_xll.qlIndexFixing(ONIndex3M,I3491,TRUE,_xll.ohTrigger(RecalcTrigger,Trigger3M)),NA())</f>
        <v>1.9366674257070837E-2</v>
      </c>
      <c r="P3491" s="44">
        <f>IFERROR(_xll.qlIndexFixing(ONIndex6M,I3491,TRUE,_xll.ohTrigger(RecalcTrigger,Trigger6M)),NA())</f>
        <v>1.9504578387099514E-2</v>
      </c>
      <c r="Q3491" s="178">
        <f>IFERROR(_xll.qlIndexFixing(ONIndex1Y,I3491,TRUE,_xll.ohTrigger(RecalcTrigger,Trigger1Y)),NA())</f>
        <v>1.9604744285058873E-2</v>
      </c>
    </row>
    <row r="3492" spans="2:17" x14ac:dyDescent="0.2">
      <c r="B3492" s="39" t="s">
        <v>42</v>
      </c>
      <c r="D3492" s="42">
        <f>_xll.qlCalendarAdvance(Calendar,$D3491,B3492,"f",FALSE)</f>
        <v>63893</v>
      </c>
      <c r="E3492" s="172">
        <f>_xll.qlInterestRateIndexValueDate(IndexON,D3492)</f>
        <v>63893</v>
      </c>
      <c r="F3492" s="188">
        <f>IFERROR(_xll.qlIndexFixing(IndexON,D3492,TRUE,_xll.ohTrigger(RecalcTrigger,TriggerON)),NA())</f>
        <v>1.8767069508164314E-2</v>
      </c>
      <c r="H3492" s="42">
        <f>_xll.qlCalendarAdvance(Calendar,$H3491,B3492,"f",FALSE)</f>
        <v>63893</v>
      </c>
      <c r="I3492" s="172">
        <f>_xll.qlInterestRateIndexValueDate(Index1M,$H3492)</f>
        <v>63893</v>
      </c>
      <c r="J3492" s="177">
        <f>IFERROR(_xll.qlIndexFixing(Index1M,$H3492,TRUE,_xll.ohTrigger(RecalcTrigger,Trigger1M)),NA())</f>
        <v>1.931197163003532E-2</v>
      </c>
      <c r="K3492" s="44">
        <f>IFERROR(_xll.qlIndexFixing(Index3M,H3492,TRUE,_xll.ohTrigger(RecalcTrigger,Trigger3M)),NA())</f>
        <v>1.9416694721273511E-2</v>
      </c>
      <c r="L3492" s="44">
        <f>IFERROR(_xll.qlIndexFixing(Index6M,$H3492,TRUE,_xll.ohTrigger(RecalcTrigger,Trigger6M)),NA())</f>
        <v>1.9606560102718804E-2</v>
      </c>
      <c r="M3492" s="178" t="e">
        <f>IFERROR(_xll.qlIndexFixing(Index1Y,$H3492,TRUE,_xll.ohTrigger(RecalcTrigger,Trigger1Y)),NA())</f>
        <v>#N/A</v>
      </c>
      <c r="N3492" s="177">
        <f>IFERROR(_xll.qlIndexFixing(ONIndex1M,I3492,TRUE,_xll.ohTrigger(RecalcTrigger,Trigger1M)),NA())</f>
        <v>1.9294065523023374E-2</v>
      </c>
      <c r="O3492" s="44">
        <f>IFERROR(_xll.qlIndexFixing(ONIndex3M,I3492,TRUE,_xll.ohTrigger(RecalcTrigger,Trigger3M)),NA())</f>
        <v>1.9367305374184962E-2</v>
      </c>
      <c r="P3492" s="44">
        <f>IFERROR(_xll.qlIndexFixing(ONIndex6M,I3492,TRUE,_xll.ohTrigger(RecalcTrigger,Trigger6M)),NA())</f>
        <v>1.9505228723852852E-2</v>
      </c>
      <c r="Q3492" s="178">
        <f>IFERROR(_xll.qlIndexFixing(ONIndex1Y,I3492,TRUE,_xll.ohTrigger(RecalcTrigger,Trigger1Y)),NA())</f>
        <v>1.9605399049937855E-2</v>
      </c>
    </row>
    <row r="3493" spans="2:17" x14ac:dyDescent="0.2">
      <c r="B3493" s="39" t="s">
        <v>42</v>
      </c>
      <c r="D3493" s="42">
        <f>_xll.qlCalendarAdvance(Calendar,$D3492,B3493,"f",FALSE)</f>
        <v>63900</v>
      </c>
      <c r="E3493" s="172">
        <f>_xll.qlInterestRateIndexValueDate(IndexON,D3493)</f>
        <v>63900</v>
      </c>
      <c r="F3493" s="188">
        <f>IFERROR(_xll.qlIndexFixing(IndexON,D3493,TRUE,_xll.ohTrigger(RecalcTrigger,TriggerON)),NA())</f>
        <v>1.8767708517241077E-2</v>
      </c>
      <c r="H3493" s="42">
        <f>_xll.qlCalendarAdvance(Calendar,$H3492,B3493,"f",FALSE)</f>
        <v>63900</v>
      </c>
      <c r="I3493" s="172">
        <f>_xll.qlInterestRateIndexValueDate(Index1M,$H3493)</f>
        <v>63900</v>
      </c>
      <c r="J3493" s="177">
        <f>IFERROR(_xll.qlIndexFixing(Index1M,$H3493,TRUE,_xll.ohTrigger(RecalcTrigger,Trigger1M)),NA())</f>
        <v>1.9312641660342317E-2</v>
      </c>
      <c r="K3493" s="44">
        <f>IFERROR(_xll.qlIndexFixing(Index3M,H3493,TRUE,_xll.ohTrigger(RecalcTrigger,Trigger3M)),NA())</f>
        <v>1.9417221049393561E-2</v>
      </c>
      <c r="L3493" s="44">
        <f>IFERROR(_xll.qlIndexFixing(Index6M,$H3493,TRUE,_xll.ohTrigger(RecalcTrigger,Trigger6M)),NA())</f>
        <v>1.9607005461059097E-2</v>
      </c>
      <c r="M3493" s="178" t="e">
        <f>IFERROR(_xll.qlIndexFixing(Index1Y,$H3493,TRUE,_xll.ohTrigger(RecalcTrigger,Trigger1Y)),NA())</f>
        <v>#N/A</v>
      </c>
      <c r="N3493" s="177">
        <f>IFERROR(_xll.qlIndexFixing(ONIndex1M,I3493,TRUE,_xll.ohTrigger(RecalcTrigger,Trigger1M)),NA())</f>
        <v>1.9294772643475566E-2</v>
      </c>
      <c r="O3493" s="44">
        <f>IFERROR(_xll.qlIndexFixing(ONIndex3M,I3493,TRUE,_xll.ohTrigger(RecalcTrigger,Trigger3M)),NA())</f>
        <v>1.9367921910992125E-2</v>
      </c>
      <c r="P3493" s="44">
        <f>IFERROR(_xll.qlIndexFixing(ONIndex6M,I3493,TRUE,_xll.ohTrigger(RecalcTrigger,Trigger6M)),NA())</f>
        <v>1.9505864036408749E-2</v>
      </c>
      <c r="Q3493" s="178">
        <f>IFERROR(_xll.qlIndexFixing(ONIndex1Y,I3493,TRUE,_xll.ohTrigger(RecalcTrigger,Trigger1Y)),NA())</f>
        <v>1.9606038688420035E-2</v>
      </c>
    </row>
    <row r="3494" spans="2:17" x14ac:dyDescent="0.2">
      <c r="B3494" s="39" t="s">
        <v>42</v>
      </c>
      <c r="D3494" s="42">
        <f>_xll.qlCalendarAdvance(Calendar,$D3493,B3494,"f",FALSE)</f>
        <v>63907</v>
      </c>
      <c r="E3494" s="172">
        <f>_xll.qlInterestRateIndexValueDate(IndexON,D3494)</f>
        <v>63907</v>
      </c>
      <c r="F3494" s="188">
        <f>IFERROR(_xll.qlIndexFixing(IndexON,D3494,TRUE,_xll.ohTrigger(RecalcTrigger,TriggerON)),NA())</f>
        <v>1.8768332414752509E-2</v>
      </c>
      <c r="H3494" s="42">
        <f>_xll.qlCalendarAdvance(Calendar,$H3493,B3494,"f",FALSE)</f>
        <v>63907</v>
      </c>
      <c r="I3494" s="172">
        <f>_xll.qlInterestRateIndexValueDate(Index1M,$H3494)</f>
        <v>63907</v>
      </c>
      <c r="J3494" s="177">
        <f>IFERROR(_xll.qlIndexFixing(Index1M,$H3494,TRUE,_xll.ohTrigger(RecalcTrigger,Trigger1M)),NA())</f>
        <v>1.9313294939932772E-2</v>
      </c>
      <c r="K3494" s="44">
        <f>IFERROR(_xll.qlIndexFixing(Index3M,H3494,TRUE,_xll.ohTrigger(RecalcTrigger,Trigger3M)),NA())</f>
        <v>1.9417732728286695E-2</v>
      </c>
      <c r="L3494" s="44">
        <f>IFERROR(_xll.qlIndexFixing(Index6M,$H3494,TRUE,_xll.ohTrigger(RecalcTrigger,Trigger6M)),NA())</f>
        <v>1.9607435649135176E-2</v>
      </c>
      <c r="M3494" s="178" t="e">
        <f>IFERROR(_xll.qlIndexFixing(Index1Y,$H3494,TRUE,_xll.ohTrigger(RecalcTrigger,Trigger1Y)),NA())</f>
        <v>#N/A</v>
      </c>
      <c r="N3494" s="177">
        <f>IFERROR(_xll.qlIndexFixing(ONIndex1M,I3494,TRUE,_xll.ohTrigger(RecalcTrigger,Trigger1M)),NA())</f>
        <v>1.9295463041648642E-2</v>
      </c>
      <c r="O3494" s="44">
        <f>IFERROR(_xll.qlIndexFixing(ONIndex3M,I3494,TRUE,_xll.ohTrigger(RecalcTrigger,Trigger3M)),NA())</f>
        <v>1.9368523867573373E-2</v>
      </c>
      <c r="P3494" s="44">
        <f>IFERROR(_xll.qlIndexFixing(ONIndex6M,I3494,TRUE,_xll.ohTrigger(RecalcTrigger,Trigger6M)),NA())</f>
        <v>1.9506484324605111E-2</v>
      </c>
      <c r="Q3494" s="178">
        <f>IFERROR(_xll.qlIndexFixing(ONIndex1Y,I3494,TRUE,_xll.ohTrigger(RecalcTrigger,Trigger1Y)),NA())</f>
        <v>1.9606663200181229E-2</v>
      </c>
    </row>
    <row r="3495" spans="2:17" x14ac:dyDescent="0.2">
      <c r="B3495" s="39" t="s">
        <v>42</v>
      </c>
      <c r="D3495" s="42">
        <f>_xll.qlCalendarAdvance(Calendar,$D3494,B3495,"f",FALSE)</f>
        <v>63915</v>
      </c>
      <c r="E3495" s="172">
        <f>_xll.qlInterestRateIndexValueDate(IndexON,D3495)</f>
        <v>63915</v>
      </c>
      <c r="F3495" s="188">
        <f>IFERROR(_xll.qlIndexFixing(IndexON,D3495,TRUE,_xll.ohTrigger(RecalcTrigger,TriggerON)),NA())</f>
        <v>1.876902693615512E-2</v>
      </c>
      <c r="H3495" s="42">
        <f>_xll.qlCalendarAdvance(Calendar,$H3494,B3495,"f",FALSE)</f>
        <v>63915</v>
      </c>
      <c r="I3495" s="172">
        <f>_xll.qlInterestRateIndexValueDate(Index1M,$H3495)</f>
        <v>63915</v>
      </c>
      <c r="J3495" s="177">
        <f>IFERROR(_xll.qlIndexFixing(Index1M,$H3495,TRUE,_xll.ohTrigger(RecalcTrigger,Trigger1M)),NA())</f>
        <v>1.9313466526596004E-2</v>
      </c>
      <c r="K3495" s="44">
        <f>IFERROR(_xll.qlIndexFixing(Index3M,H3495,TRUE,_xll.ohTrigger(RecalcTrigger,Trigger3M)),NA())</f>
        <v>1.9418299566329397E-2</v>
      </c>
      <c r="L3495" s="44">
        <f>IFERROR(_xll.qlIndexFixing(Index6M,$H3495,TRUE,_xll.ohTrigger(RecalcTrigger,Trigger6M)),NA())</f>
        <v>1.9607908716805664E-2</v>
      </c>
      <c r="M3495" s="178" t="e">
        <f>IFERROR(_xll.qlIndexFixing(Index1Y,$H3495,TRUE,_xll.ohTrigger(RecalcTrigger,Trigger1Y)),NA())</f>
        <v>#N/A</v>
      </c>
      <c r="N3495" s="177">
        <f>IFERROR(_xll.qlIndexFixing(ONIndex1M,I3495,TRUE,_xll.ohTrigger(RecalcTrigger,Trigger1M)),NA())</f>
        <v>1.9296231591615642E-2</v>
      </c>
      <c r="O3495" s="44">
        <f>IFERROR(_xll.qlIndexFixing(ONIndex3M,I3495,TRUE,_xll.ohTrigger(RecalcTrigger,Trigger3M)),NA())</f>
        <v>1.9369193964544618E-2</v>
      </c>
      <c r="P3495" s="44">
        <f>IFERROR(_xll.qlIndexFixing(ONIndex6M,I3495,TRUE,_xll.ohTrigger(RecalcTrigger,Trigger6M)),NA())</f>
        <v>1.9507174828381491E-2</v>
      </c>
      <c r="Q3495" s="178">
        <f>IFERROR(_xll.qlIndexFixing(ONIndex1Y,I3495,TRUE,_xll.ohTrigger(RecalcTrigger,Trigger1Y)),NA())</f>
        <v>1.9607358405533404E-2</v>
      </c>
    </row>
    <row r="3496" spans="2:17" x14ac:dyDescent="0.2">
      <c r="B3496" s="39" t="s">
        <v>42</v>
      </c>
      <c r="D3496" s="42">
        <f>_xll.qlCalendarAdvance(Calendar,$D3495,B3496,"f",FALSE)</f>
        <v>63922</v>
      </c>
      <c r="E3496" s="172">
        <f>_xll.qlInterestRateIndexValueDate(IndexON,D3496)</f>
        <v>63922</v>
      </c>
      <c r="F3496" s="188">
        <f>IFERROR(_xll.qlIndexFixing(IndexON,D3496,TRUE,_xll.ohTrigger(RecalcTrigger,TriggerON)),NA())</f>
        <v>1.876961845138192E-2</v>
      </c>
      <c r="H3496" s="42">
        <f>_xll.qlCalendarAdvance(Calendar,$H3495,B3496,"f",FALSE)</f>
        <v>63922</v>
      </c>
      <c r="I3496" s="172">
        <f>_xll.qlInterestRateIndexValueDate(Index1M,$H3496)</f>
        <v>63922</v>
      </c>
      <c r="J3496" s="177">
        <f>IFERROR(_xll.qlIndexFixing(Index1M,$H3496,TRUE,_xll.ohTrigger(RecalcTrigger,Trigger1M)),NA())</f>
        <v>1.9314085075554377E-2</v>
      </c>
      <c r="K3496" s="44">
        <f>IFERROR(_xll.qlIndexFixing(Index3M,H3496,TRUE,_xll.ohTrigger(RecalcTrigger,Trigger3M)),NA())</f>
        <v>1.9418779854003334E-2</v>
      </c>
      <c r="L3496" s="44">
        <f>IFERROR(_xll.qlIndexFixing(Index6M,$H3496,TRUE,_xll.ohTrigger(RecalcTrigger,Trigger6M)),NA())</f>
        <v>1.960775820328084E-2</v>
      </c>
      <c r="M3496" s="178" t="e">
        <f>IFERROR(_xll.qlIndexFixing(Index1Y,$H3496,TRUE,_xll.ohTrigger(RecalcTrigger,Trigger1Y)),NA())</f>
        <v>#N/A</v>
      </c>
      <c r="N3496" s="177">
        <f>IFERROR(_xll.qlIndexFixing(ONIndex1M,I3496,TRUE,_xll.ohTrigger(RecalcTrigger,Trigger1M)),NA())</f>
        <v>1.9296886155824033E-2</v>
      </c>
      <c r="O3496" s="44">
        <f>IFERROR(_xll.qlIndexFixing(ONIndex3M,I3496,TRUE,_xll.ohTrigger(RecalcTrigger,Trigger3M)),NA())</f>
        <v>1.9369764677541479E-2</v>
      </c>
      <c r="P3496" s="44">
        <f>IFERROR(_xll.qlIndexFixing(ONIndex6M,I3496,TRUE,_xll.ohTrigger(RecalcTrigger,Trigger6M)),NA())</f>
        <v>1.9507762921672223E-2</v>
      </c>
      <c r="Q3496" s="178">
        <f>IFERROR(_xll.qlIndexFixing(ONIndex1Y,I3496,TRUE,_xll.ohTrigger(RecalcTrigger,Trigger1Y)),NA())</f>
        <v>1.9607950503158778E-2</v>
      </c>
    </row>
    <row r="3497" spans="2:17" x14ac:dyDescent="0.2">
      <c r="B3497" s="39" t="s">
        <v>42</v>
      </c>
      <c r="D3497" s="42">
        <f>_xll.qlCalendarAdvance(Calendar,$D3496,B3497,"f",FALSE)</f>
        <v>63929</v>
      </c>
      <c r="E3497" s="172">
        <f>_xll.qlInterestRateIndexValueDate(IndexON,D3497)</f>
        <v>63929</v>
      </c>
      <c r="F3497" s="188">
        <f>IFERROR(_xll.qlIndexFixing(IndexON,D3497,TRUE,_xll.ohTrigger(RecalcTrigger,TriggerON)),NA())</f>
        <v>1.8770194854719202E-2</v>
      </c>
      <c r="H3497" s="42">
        <f>_xll.qlCalendarAdvance(Calendar,$H3496,B3497,"f",FALSE)</f>
        <v>63929</v>
      </c>
      <c r="I3497" s="172">
        <f>_xll.qlInterestRateIndexValueDate(Index1M,$H3497)</f>
        <v>63929</v>
      </c>
      <c r="J3497" s="177">
        <f>IFERROR(_xll.qlIndexFixing(Index1M,$H3497,TRUE,_xll.ohTrigger(RecalcTrigger,Trigger1M)),NA())</f>
        <v>1.9314686874672832E-2</v>
      </c>
      <c r="K3497" s="44">
        <f>IFERROR(_xll.qlIndexFixing(Index3M,H3497,TRUE,_xll.ohTrigger(RecalcTrigger,Trigger3M)),NA())</f>
        <v>1.941924549243685E-2</v>
      </c>
      <c r="L3497" s="44">
        <f>IFERROR(_xll.qlIndexFixing(Index6M,$H3497,TRUE,_xll.ohTrigger(RecalcTrigger,Trigger6M)),NA())</f>
        <v>1.9608141776409144E-2</v>
      </c>
      <c r="M3497" s="178" t="e">
        <f>IFERROR(_xll.qlIndexFixing(Index1Y,$H3497,TRUE,_xll.ohTrigger(RecalcTrigger,Trigger1Y)),NA())</f>
        <v>#N/A</v>
      </c>
      <c r="N3497" s="177">
        <f>IFERROR(_xll.qlIndexFixing(ONIndex1M,I3497,TRUE,_xll.ohTrigger(RecalcTrigger,Trigger1M)),NA())</f>
        <v>1.9297523997672261E-2</v>
      </c>
      <c r="O3497" s="44">
        <f>IFERROR(_xll.qlIndexFixing(ONIndex3M,I3497,TRUE,_xll.ohTrigger(RecalcTrigger,Trigger3M)),NA())</f>
        <v>1.9370320810474517E-2</v>
      </c>
      <c r="P3497" s="44">
        <f>IFERROR(_xll.qlIndexFixing(ONIndex6M,I3497,TRUE,_xll.ohTrigger(RecalcTrigger,Trigger6M)),NA())</f>
        <v>1.9508335990684467E-2</v>
      </c>
      <c r="Q3497" s="178">
        <f>IFERROR(_xll.qlIndexFixing(ONIndex1Y,I3497,TRUE,_xll.ohTrigger(RecalcTrigger,Trigger1Y)),NA())</f>
        <v>1.9608527474225257E-2</v>
      </c>
    </row>
    <row r="3498" spans="2:17" x14ac:dyDescent="0.2">
      <c r="B3498" s="39" t="s">
        <v>42</v>
      </c>
      <c r="D3498" s="42">
        <f>_xll.qlCalendarAdvance(Calendar,$D3497,B3498,"f",FALSE)</f>
        <v>63936</v>
      </c>
      <c r="E3498" s="172">
        <f>_xll.qlInterestRateIndexValueDate(IndexON,D3498)</f>
        <v>63936</v>
      </c>
      <c r="F3498" s="188">
        <f>IFERROR(_xll.qlIndexFixing(IndexON,D3498,TRUE,_xll.ohTrigger(RecalcTrigger,TriggerON)),NA())</f>
        <v>1.8770756146653245E-2</v>
      </c>
      <c r="H3498" s="42">
        <f>_xll.qlCalendarAdvance(Calendar,$H3497,B3498,"f",FALSE)</f>
        <v>63936</v>
      </c>
      <c r="I3498" s="172">
        <f>_xll.qlInterestRateIndexValueDate(Index1M,$H3498)</f>
        <v>63936</v>
      </c>
      <c r="J3498" s="177">
        <f>IFERROR(_xll.qlIndexFixing(Index1M,$H3498,TRUE,_xll.ohTrigger(RecalcTrigger,Trigger1M)),NA())</f>
        <v>1.9315271923943771E-2</v>
      </c>
      <c r="K3498" s="44">
        <f>IFERROR(_xll.qlIndexFixing(Index3M,H3498,TRUE,_xll.ohTrigger(RecalcTrigger,Trigger3M)),NA())</f>
        <v>1.9419696481620934E-2</v>
      </c>
      <c r="L3498" s="44">
        <f>IFERROR(_xll.qlIndexFixing(Index6M,$H3498,TRUE,_xll.ohTrigger(RecalcTrigger,Trigger6M)),NA())</f>
        <v>1.9608510180047761E-2</v>
      </c>
      <c r="M3498" s="178" t="e">
        <f>IFERROR(_xll.qlIndexFixing(Index1Y,$H3498,TRUE,_xll.ohTrigger(RecalcTrigger,Trigger1Y)),NA())</f>
        <v>#N/A</v>
      </c>
      <c r="N3498" s="177">
        <f>IFERROR(_xll.qlIndexFixing(ONIndex1M,I3498,TRUE,_xll.ohTrigger(RecalcTrigger,Trigger1M)),NA())</f>
        <v>1.9298145117079279E-2</v>
      </c>
      <c r="O3498" s="44">
        <f>IFERROR(_xll.qlIndexFixing(ONIndex3M,I3498,TRUE,_xll.ohTrigger(RecalcTrigger,Trigger3M)),NA())</f>
        <v>1.9370862363262686E-2</v>
      </c>
      <c r="P3498" s="44">
        <f>IFERROR(_xll.qlIndexFixing(ONIndex6M,I3498,TRUE,_xll.ohTrigger(RecalcTrigger,Trigger6M)),NA())</f>
        <v>1.9508894035580315E-2</v>
      </c>
      <c r="Q3498" s="178">
        <f>IFERROR(_xll.qlIndexFixing(ONIndex1Y,I3498,TRUE,_xll.ohTrigger(RecalcTrigger,Trigger1Y)),NA())</f>
        <v>1.9609089318732842E-2</v>
      </c>
    </row>
    <row r="3499" spans="2:17" x14ac:dyDescent="0.2">
      <c r="B3499" s="39" t="s">
        <v>42</v>
      </c>
      <c r="D3499" s="42">
        <f>_xll.qlCalendarAdvance(Calendar,$D3498,B3499,"f",FALSE)</f>
        <v>63943</v>
      </c>
      <c r="E3499" s="172">
        <f>_xll.qlInterestRateIndexValueDate(IndexON,D3499)</f>
        <v>63943</v>
      </c>
      <c r="F3499" s="188">
        <f>IFERROR(_xll.qlIndexFixing(IndexON,D3499,TRUE,_xll.ohTrigger(RecalcTrigger,TriggerON)),NA())</f>
        <v>1.8771302326778816E-2</v>
      </c>
      <c r="H3499" s="42">
        <f>_xll.qlCalendarAdvance(Calendar,$H3498,B3499,"f",FALSE)</f>
        <v>63943</v>
      </c>
      <c r="I3499" s="172">
        <f>_xll.qlInterestRateIndexValueDate(Index1M,$H3499)</f>
        <v>63943</v>
      </c>
      <c r="J3499" s="177">
        <f>IFERROR(_xll.qlIndexFixing(Index1M,$H3499,TRUE,_xll.ohTrigger(RecalcTrigger,Trigger1M)),NA())</f>
        <v>1.9315840223369726E-2</v>
      </c>
      <c r="K3499" s="44">
        <f>IFERROR(_xll.qlIndexFixing(Index3M,H3499,TRUE,_xll.ohTrigger(RecalcTrigger,Trigger3M)),NA())</f>
        <v>1.9420132821551084E-2</v>
      </c>
      <c r="L3499" s="44">
        <f>IFERROR(_xll.qlIndexFixing(Index6M,$H3499,TRUE,_xll.ohTrigger(RecalcTrigger,Trigger6M)),NA())</f>
        <v>1.9608863414186384E-2</v>
      </c>
      <c r="M3499" s="178" t="e">
        <f>IFERROR(_xll.qlIndexFixing(Index1Y,$H3499,TRUE,_xll.ohTrigger(RecalcTrigger,Trigger1Y)),NA())</f>
        <v>#N/A</v>
      </c>
      <c r="N3499" s="177">
        <f>IFERROR(_xll.qlIndexFixing(ONIndex1M,I3499,TRUE,_xll.ohTrigger(RecalcTrigger,Trigger1M)),NA())</f>
        <v>1.9298749514045088E-2</v>
      </c>
      <c r="O3499" s="44">
        <f>IFERROR(_xll.qlIndexFixing(ONIndex3M,I3499,TRUE,_xll.ohTrigger(RecalcTrigger,Trigger3M)),NA())</f>
        <v>1.9371389335419709E-2</v>
      </c>
      <c r="P3499" s="44">
        <f>IFERROR(_xll.qlIndexFixing(ONIndex6M,I3499,TRUE,_xll.ohTrigger(RecalcTrigger,Trigger6M)),NA())</f>
        <v>1.9509437056035583E-2</v>
      </c>
      <c r="Q3499" s="178">
        <f>IFERROR(_xll.qlIndexFixing(ONIndex1Y,I3499,TRUE,_xll.ohTrigger(RecalcTrigger,Trigger1Y)),NA())</f>
        <v>1.9609636036681533E-2</v>
      </c>
    </row>
    <row r="3500" spans="2:17" x14ac:dyDescent="0.2">
      <c r="B3500" s="39" t="s">
        <v>42</v>
      </c>
      <c r="D3500" s="42">
        <f>_xll.qlCalendarAdvance(Calendar,$D3499,B3500,"f",FALSE)</f>
        <v>63950</v>
      </c>
      <c r="E3500" s="172">
        <f>_xll.qlInterestRateIndexValueDate(IndexON,D3500)</f>
        <v>63950</v>
      </c>
      <c r="F3500" s="188">
        <f>IFERROR(_xll.qlIndexFixing(IndexON,D3500,TRUE,_xll.ohTrigger(RecalcTrigger,TriggerON)),NA())</f>
        <v>1.8771833395095916E-2</v>
      </c>
      <c r="H3500" s="42">
        <f>_xll.qlCalendarAdvance(Calendar,$H3499,B3500,"f",FALSE)</f>
        <v>63950</v>
      </c>
      <c r="I3500" s="172">
        <f>_xll.qlInterestRateIndexValueDate(Index1M,$H3500)</f>
        <v>63950</v>
      </c>
      <c r="J3500" s="177">
        <f>IFERROR(_xll.qlIndexFixing(Index1M,$H3500,TRUE,_xll.ohTrigger(RecalcTrigger,Trigger1M)),NA())</f>
        <v>1.9314196134778097E-2</v>
      </c>
      <c r="K3500" s="44">
        <f>IFERROR(_xll.qlIndexFixing(Index3M,H3500,TRUE,_xll.ohTrigger(RecalcTrigger,Trigger3M)),NA())</f>
        <v>1.9420011285659552E-2</v>
      </c>
      <c r="L3500" s="44">
        <f>IFERROR(_xll.qlIndexFixing(Index6M,$H3500,TRUE,_xll.ohTrigger(RecalcTrigger,Trigger6M)),NA())</f>
        <v>1.9609201478818752E-2</v>
      </c>
      <c r="M3500" s="178" t="e">
        <f>IFERROR(_xll.qlIndexFixing(Index1Y,$H3500,TRUE,_xll.ohTrigger(RecalcTrigger,Trigger1Y)),NA())</f>
        <v>#N/A</v>
      </c>
      <c r="N3500" s="177">
        <f>IFERROR(_xll.qlIndexFixing(ONIndex1M,I3500,TRUE,_xll.ohTrigger(RecalcTrigger,Trigger1M)),NA())</f>
        <v>1.9299337188488641E-2</v>
      </c>
      <c r="O3500" s="44">
        <f>IFERROR(_xll.qlIndexFixing(ONIndex3M,I3500,TRUE,_xll.ohTrigger(RecalcTrigger,Trigger3M)),NA())</f>
        <v>1.9371901727512908E-2</v>
      </c>
      <c r="P3500" s="44">
        <f>IFERROR(_xll.qlIndexFixing(ONIndex6M,I3500,TRUE,_xll.ohTrigger(RecalcTrigger,Trigger6M)),NA())</f>
        <v>1.950996505229341E-2</v>
      </c>
      <c r="Q3500" s="178">
        <f>IFERROR(_xll.qlIndexFixing(ONIndex1Y,I3500,TRUE,_xll.ohTrigger(RecalcTrigger,Trigger1Y)),NA())</f>
        <v>1.9610167627990283E-2</v>
      </c>
    </row>
    <row r="3501" spans="2:17" x14ac:dyDescent="0.2">
      <c r="B3501" s="39" t="s">
        <v>42</v>
      </c>
      <c r="D3501" s="42">
        <f>_xll.qlCalendarAdvance(Calendar,$D3500,B3501,"f",FALSE)</f>
        <v>63957</v>
      </c>
      <c r="E3501" s="172">
        <f>_xll.qlInterestRateIndexValueDate(IndexON,D3501)</f>
        <v>63957</v>
      </c>
      <c r="F3501" s="188">
        <f>IFERROR(_xll.qlIndexFixing(IndexON,D3501,TRUE,_xll.ohTrigger(RecalcTrigger,TriggerON)),NA())</f>
        <v>1.8772349351847684E-2</v>
      </c>
      <c r="H3501" s="42">
        <f>_xll.qlCalendarAdvance(Calendar,$H3500,B3501,"f",FALSE)</f>
        <v>63957</v>
      </c>
      <c r="I3501" s="172">
        <f>_xll.qlInterestRateIndexValueDate(Index1M,$H3501)</f>
        <v>63957</v>
      </c>
      <c r="J3501" s="177">
        <f>IFERROR(_xll.qlIndexFixing(Index1M,$H3501,TRUE,_xll.ohTrigger(RecalcTrigger,Trigger1M)),NA())</f>
        <v>1.9314735606054637E-2</v>
      </c>
      <c r="K3501" s="44">
        <f>IFERROR(_xll.qlIndexFixing(Index3M,H3501,TRUE,_xll.ohTrigger(RecalcTrigger,Trigger3M)),NA())</f>
        <v>1.9420419351785612E-2</v>
      </c>
      <c r="L3501" s="44">
        <f>IFERROR(_xll.qlIndexFixing(Index6M,$H3501,TRUE,_xll.ohTrigger(RecalcTrigger,Trigger6M)),NA())</f>
        <v>1.960952437393635E-2</v>
      </c>
      <c r="M3501" s="178" t="e">
        <f>IFERROR(_xll.qlIndexFixing(Index1Y,$H3501,TRUE,_xll.ohTrigger(RecalcTrigger,Trigger1Y)),NA())</f>
        <v>#N/A</v>
      </c>
      <c r="N3501" s="177">
        <f>IFERROR(_xll.qlIndexFixing(ONIndex1M,I3501,TRUE,_xll.ohTrigger(RecalcTrigger,Trigger1M)),NA())</f>
        <v>1.9299908140490984E-2</v>
      </c>
      <c r="O3501" s="44">
        <f>IFERROR(_xll.qlIndexFixing(ONIndex3M,I3501,TRUE,_xll.ohTrigger(RecalcTrigger,Trigger3M)),NA())</f>
        <v>1.9372399539299145E-2</v>
      </c>
      <c r="P3501" s="44">
        <f>IFERROR(_xll.qlIndexFixing(ONIndex6M,I3501,TRUE,_xll.ohTrigger(RecalcTrigger,Trigger6M)),NA())</f>
        <v>1.9510478024191702E-2</v>
      </c>
      <c r="Q3501" s="178">
        <f>IFERROR(_xll.qlIndexFixing(ONIndex1Y,I3501,TRUE,_xll.ohTrigger(RecalcTrigger,Trigger1Y)),NA())</f>
        <v>1.9610684092821185E-2</v>
      </c>
    </row>
    <row r="3502" spans="2:17" x14ac:dyDescent="0.2">
      <c r="B3502" s="39" t="s">
        <v>42</v>
      </c>
      <c r="D3502" s="42">
        <f>_xll.qlCalendarAdvance(Calendar,$D3501,B3502,"f",FALSE)</f>
        <v>63964</v>
      </c>
      <c r="E3502" s="172">
        <f>_xll.qlInterestRateIndexValueDate(IndexON,D3502)</f>
        <v>63964</v>
      </c>
      <c r="F3502" s="188">
        <f>IFERROR(_xll.qlIndexFixing(IndexON,D3502,TRUE,_xll.ohTrigger(RecalcTrigger,TriggerON)),NA())</f>
        <v>1.877285019679098E-2</v>
      </c>
      <c r="H3502" s="42">
        <f>_xll.qlCalendarAdvance(Calendar,$H3501,B3502,"f",FALSE)</f>
        <v>63964</v>
      </c>
      <c r="I3502" s="172">
        <f>_xll.qlInterestRateIndexValueDate(Index1M,$H3502)</f>
        <v>63964</v>
      </c>
      <c r="J3502" s="177">
        <f>IFERROR(_xll.qlIndexFixing(Index1M,$H3502,TRUE,_xll.ohTrigger(RecalcTrigger,Trigger1M)),NA())</f>
        <v>1.931525833101605E-2</v>
      </c>
      <c r="K3502" s="44">
        <f>IFERROR(_xll.qlIndexFixing(Index3M,H3502,TRUE,_xll.ohTrigger(RecalcTrigger,Trigger3M)),NA())</f>
        <v>1.9420812769422931E-2</v>
      </c>
      <c r="L3502" s="44">
        <f>IFERROR(_xll.qlIndexFixing(Index6M,$H3502,TRUE,_xll.ohTrigger(RecalcTrigger,Trigger6M)),NA())</f>
        <v>1.9609832099532914E-2</v>
      </c>
      <c r="M3502" s="178" t="e">
        <f>IFERROR(_xll.qlIndexFixing(Index1Y,$H3502,TRUE,_xll.ohTrigger(RecalcTrigger,Trigger1Y)),NA())</f>
        <v>#N/A</v>
      </c>
      <c r="N3502" s="177">
        <f>IFERROR(_xll.qlIndexFixing(ONIndex1M,I3502,TRUE,_xll.ohTrigger(RecalcTrigger,Trigger1M)),NA())</f>
        <v>1.9300462370214211E-2</v>
      </c>
      <c r="O3502" s="44">
        <f>IFERROR(_xll.qlIndexFixing(ONIndex3M,I3502,TRUE,_xll.ohTrigger(RecalcTrigger,Trigger3M)),NA())</f>
        <v>1.937288277102156E-2</v>
      </c>
      <c r="P3502" s="44">
        <f>IFERROR(_xll.qlIndexFixing(ONIndex6M,I3502,TRUE,_xll.ohTrigger(RecalcTrigger,Trigger6M)),NA())</f>
        <v>1.9510975971973599E-2</v>
      </c>
      <c r="Q3502" s="178">
        <f>IFERROR(_xll.qlIndexFixing(ONIndex1Y,I3502,TRUE,_xll.ohTrigger(RecalcTrigger,Trigger1Y)),NA())</f>
        <v>1.96111854309311E-2</v>
      </c>
    </row>
    <row r="3503" spans="2:17" x14ac:dyDescent="0.2">
      <c r="B3503" s="39" t="s">
        <v>42</v>
      </c>
      <c r="D3503" s="42">
        <f>_xll.qlCalendarAdvance(Calendar,$D3502,B3503,"f",FALSE)</f>
        <v>63971</v>
      </c>
      <c r="E3503" s="172">
        <f>_xll.qlInterestRateIndexValueDate(IndexON,D3503)</f>
        <v>63971</v>
      </c>
      <c r="F3503" s="188">
        <f>IFERROR(_xll.qlIndexFixing(IndexON,D3503,TRUE,_xll.ohTrigger(RecalcTrigger,TriggerON)),NA())</f>
        <v>1.8773335930006851E-2</v>
      </c>
      <c r="H3503" s="42">
        <f>_xll.qlCalendarAdvance(Calendar,$H3502,B3503,"f",FALSE)</f>
        <v>63971</v>
      </c>
      <c r="I3503" s="172">
        <f>_xll.qlInterestRateIndexValueDate(Index1M,$H3503)</f>
        <v>63971</v>
      </c>
      <c r="J3503" s="177">
        <f>IFERROR(_xll.qlIndexFixing(Index1M,$H3503,TRUE,_xll.ohTrigger(RecalcTrigger,Trigger1M)),NA())</f>
        <v>1.9315764309662333E-2</v>
      </c>
      <c r="K3503" s="44">
        <f>IFERROR(_xll.qlIndexFixing(Index3M,H3503,TRUE,_xll.ohTrigger(RecalcTrigger,Trigger3M)),NA())</f>
        <v>1.9421191538564225E-2</v>
      </c>
      <c r="L3503" s="44">
        <f>IFERROR(_xll.qlIndexFixing(Index6M,$H3503,TRUE,_xll.ohTrigger(RecalcTrigger,Trigger6M)),NA())</f>
        <v>1.9610124655600383E-2</v>
      </c>
      <c r="M3503" s="178" t="e">
        <f>IFERROR(_xll.qlIndexFixing(Index1Y,$H3503,TRUE,_xll.ohTrigger(RecalcTrigger,Trigger1Y)),NA())</f>
        <v>#N/A</v>
      </c>
      <c r="N3503" s="177">
        <f>IFERROR(_xll.qlIndexFixing(ONIndex1M,I3503,TRUE,_xll.ohTrigger(RecalcTrigger,Trigger1M)),NA())</f>
        <v>1.9300999877334135E-2</v>
      </c>
      <c r="O3503" s="44">
        <f>IFERROR(_xll.qlIndexFixing(ONIndex3M,I3503,TRUE,_xll.ohTrigger(RecalcTrigger,Trigger3M)),NA())</f>
        <v>1.9373351422193874E-2</v>
      </c>
      <c r="P3503" s="44">
        <f>IFERROR(_xll.qlIndexFixing(ONIndex6M,I3503,TRUE,_xll.ohTrigger(RecalcTrigger,Trigger6M)),NA())</f>
        <v>1.9511458895233869E-2</v>
      </c>
      <c r="Q3503" s="178">
        <f>IFERROR(_xll.qlIndexFixing(ONIndex1Y,I3503,TRUE,_xll.ohTrigger(RecalcTrigger,Trigger1Y)),NA())</f>
        <v>1.9611671642401074E-2</v>
      </c>
    </row>
    <row r="3504" spans="2:17" x14ac:dyDescent="0.2">
      <c r="B3504" s="39" t="s">
        <v>42</v>
      </c>
      <c r="D3504" s="42">
        <f>_xll.qlCalendarAdvance(Calendar,$D3503,B3504,"f",FALSE)</f>
        <v>63978</v>
      </c>
      <c r="E3504" s="172">
        <f>_xll.qlInterestRateIndexValueDate(IndexON,D3504)</f>
        <v>63978</v>
      </c>
      <c r="F3504" s="188">
        <f>IFERROR(_xll.qlIndexFixing(IndexON,D3504,TRUE,_xll.ohTrigger(RecalcTrigger,TriggerON)),NA())</f>
        <v>1.8773806551576344E-2</v>
      </c>
      <c r="H3504" s="42">
        <f>_xll.qlCalendarAdvance(Calendar,$H3503,B3504,"f",FALSE)</f>
        <v>63978</v>
      </c>
      <c r="I3504" s="172">
        <f>_xll.qlInterestRateIndexValueDate(Index1M,$H3504)</f>
        <v>63978</v>
      </c>
      <c r="J3504" s="177">
        <f>IFERROR(_xll.qlIndexFixing(Index1M,$H3504,TRUE,_xll.ohTrigger(RecalcTrigger,Trigger1M)),NA())</f>
        <v>1.9316797913241826E-2</v>
      </c>
      <c r="K3504" s="44">
        <f>IFERROR(_xll.qlIndexFixing(Index3M,H3504,TRUE,_xll.ohTrigger(RecalcTrigger,Trigger3M)),NA())</f>
        <v>1.9423172791522038E-2</v>
      </c>
      <c r="L3504" s="44">
        <f>IFERROR(_xll.qlIndexFixing(Index6M,$H3504,TRUE,_xll.ohTrigger(RecalcTrigger,Trigger6M)),NA())</f>
        <v>1.9611481292117879E-2</v>
      </c>
      <c r="M3504" s="178" t="e">
        <f>IFERROR(_xll.qlIndexFixing(Index1Y,$H3504,TRUE,_xll.ohTrigger(RecalcTrigger,Trigger1Y)),NA())</f>
        <v>#N/A</v>
      </c>
      <c r="N3504" s="177">
        <f>IFERROR(_xll.qlIndexFixing(ONIndex1M,I3504,TRUE,_xll.ohTrigger(RecalcTrigger,Trigger1M)),NA())</f>
        <v>1.930152066201285E-2</v>
      </c>
      <c r="O3504" s="44">
        <f>IFERROR(_xll.qlIndexFixing(ONIndex3M,I3504,TRUE,_xll.ohTrigger(RecalcTrigger,Trigger3M)),NA())</f>
        <v>1.9373805493221319E-2</v>
      </c>
      <c r="P3504" s="44">
        <f>IFERROR(_xll.qlIndexFixing(ONIndex6M,I3504,TRUE,_xll.ohTrigger(RecalcTrigger,Trigger6M)),NA())</f>
        <v>1.9511926794377743E-2</v>
      </c>
      <c r="Q3504" s="178">
        <f>IFERROR(_xll.qlIndexFixing(ONIndex1Y,I3504,TRUE,_xll.ohTrigger(RecalcTrigger,Trigger1Y)),NA())</f>
        <v>1.9612142727555293E-2</v>
      </c>
    </row>
    <row r="3505" spans="2:17" x14ac:dyDescent="0.2">
      <c r="B3505" s="39" t="s">
        <v>42</v>
      </c>
      <c r="D3505" s="42">
        <f>_xll.qlCalendarAdvance(Calendar,$D3504,B3505,"f",FALSE)</f>
        <v>63985</v>
      </c>
      <c r="E3505" s="172">
        <f>_xll.qlInterestRateIndexValueDate(IndexON,D3505)</f>
        <v>63985</v>
      </c>
      <c r="F3505" s="188">
        <f>IFERROR(_xll.qlIndexFixing(IndexON,D3505,TRUE,_xll.ohTrigger(RecalcTrigger,TriggerON)),NA())</f>
        <v>1.8774262061580504E-2</v>
      </c>
      <c r="H3505" s="42">
        <f>_xll.qlCalendarAdvance(Calendar,$H3504,B3505,"f",FALSE)</f>
        <v>63985</v>
      </c>
      <c r="I3505" s="172">
        <f>_xll.qlInterestRateIndexValueDate(Index1M,$H3505)</f>
        <v>63985</v>
      </c>
      <c r="J3505" s="177">
        <f>IFERROR(_xll.qlIndexFixing(Index1M,$H3505,TRUE,_xll.ohTrigger(RecalcTrigger,Trigger1M)),NA())</f>
        <v>1.9319441102862652E-2</v>
      </c>
      <c r="K3505" s="44">
        <f>IFERROR(_xll.qlIndexFixing(Index3M,H3505,TRUE,_xll.ohTrigger(RecalcTrigger,Trigger3M)),NA())</f>
        <v>1.9423519179860557E-2</v>
      </c>
      <c r="L3505" s="44">
        <f>IFERROR(_xll.qlIndexFixing(Index6M,$H3505,TRUE,_xll.ohTrigger(RecalcTrigger,Trigger6M)),NA())</f>
        <v>1.9613356413022986E-2</v>
      </c>
      <c r="M3505" s="178" t="e">
        <f>IFERROR(_xll.qlIndexFixing(Index1Y,$H3505,TRUE,_xll.ohTrigger(RecalcTrigger,Trigger1Y)),NA())</f>
        <v>#N/A</v>
      </c>
      <c r="N3505" s="177">
        <f>IFERROR(_xll.qlIndexFixing(ONIndex1M,I3505,TRUE,_xll.ohTrigger(RecalcTrigger,Trigger1M)),NA())</f>
        <v>1.9302024724493494E-2</v>
      </c>
      <c r="O3505" s="44">
        <f>IFERROR(_xll.qlIndexFixing(ONIndex3M,I3505,TRUE,_xll.ohTrigger(RecalcTrigger,Trigger3M)),NA())</f>
        <v>1.9374244984103894E-2</v>
      </c>
      <c r="P3505" s="44">
        <f>IFERROR(_xll.qlIndexFixing(ONIndex6M,I3505,TRUE,_xll.ohTrigger(RecalcTrigger,Trigger6M)),NA())</f>
        <v>1.9512379669081037E-2</v>
      </c>
      <c r="Q3505" s="178">
        <f>IFERROR(_xll.qlIndexFixing(ONIndex1Y,I3505,TRUE,_xll.ohTrigger(RecalcTrigger,Trigger1Y)),NA())</f>
        <v>1.9612598685988525E-2</v>
      </c>
    </row>
    <row r="3506" spans="2:17" x14ac:dyDescent="0.2">
      <c r="B3506" s="39" t="s">
        <v>42</v>
      </c>
      <c r="D3506" s="42">
        <f>_xll.qlCalendarAdvance(Calendar,$D3505,B3506,"f",FALSE)</f>
        <v>63992</v>
      </c>
      <c r="E3506" s="172">
        <f>_xll.qlInterestRateIndexValueDate(IndexON,D3506)</f>
        <v>63992</v>
      </c>
      <c r="F3506" s="188">
        <f>IFERROR(_xll.qlIndexFixing(IndexON,D3506,TRUE,_xll.ohTrigger(RecalcTrigger,TriggerON)),NA())</f>
        <v>1.8774702459695147E-2</v>
      </c>
      <c r="H3506" s="42">
        <f>_xll.qlCalendarAdvance(Calendar,$H3505,B3506,"f",FALSE)</f>
        <v>63992</v>
      </c>
      <c r="I3506" s="172">
        <f>_xll.qlInterestRateIndexValueDate(Index1M,$H3506)</f>
        <v>63992</v>
      </c>
      <c r="J3506" s="177">
        <f>IFERROR(_xll.qlIndexFixing(Index1M,$H3506,TRUE,_xll.ohTrigger(RecalcTrigger,Trigger1M)),NA())</f>
        <v>1.9319349323380364E-2</v>
      </c>
      <c r="K3506" s="44">
        <f>IFERROR(_xll.qlIndexFixing(Index3M,H3506,TRUE,_xll.ohTrigger(RecalcTrigger,Trigger3M)),NA())</f>
        <v>1.9423850917360708E-2</v>
      </c>
      <c r="L3506" s="44">
        <f>IFERROR(_xll.qlIndexFixing(Index6M,$H3506,TRUE,_xll.ohTrigger(RecalcTrigger,Trigger6M)),NA())</f>
        <v>1.9613598107375337E-2</v>
      </c>
      <c r="M3506" s="178" t="e">
        <f>IFERROR(_xll.qlIndexFixing(Index1Y,$H3506,TRUE,_xll.ohTrigger(RecalcTrigger,Trigger1Y)),NA())</f>
        <v>#N/A</v>
      </c>
      <c r="N3506" s="177">
        <f>IFERROR(_xll.qlIndexFixing(ONIndex1M,I3506,TRUE,_xll.ohTrigger(RecalcTrigger,Trigger1M)),NA())</f>
        <v>1.9302512064208743E-2</v>
      </c>
      <c r="O3506" s="44">
        <f>IFERROR(_xll.qlIndexFixing(ONIndex3M,I3506,TRUE,_xll.ohTrigger(RecalcTrigger,Trigger3M)),NA())</f>
        <v>1.9374669894598462E-2</v>
      </c>
      <c r="P3506" s="44">
        <f>IFERROR(_xll.qlIndexFixing(ONIndex6M,I3506,TRUE,_xll.ohTrigger(RecalcTrigger,Trigger6M)),NA())</f>
        <v>1.9512817519667935E-2</v>
      </c>
      <c r="Q3506" s="178">
        <f>IFERROR(_xll.qlIndexFixing(ONIndex1Y,I3506,TRUE,_xll.ohTrigger(RecalcTrigger,Trigger1Y)),NA())</f>
        <v>1.9613039517781816E-2</v>
      </c>
    </row>
    <row r="3507" spans="2:17" x14ac:dyDescent="0.2">
      <c r="B3507" s="39" t="s">
        <v>42</v>
      </c>
      <c r="D3507" s="42">
        <f>_xll.qlCalendarAdvance(Calendar,$D3506,B3507,"f",FALSE)</f>
        <v>63999</v>
      </c>
      <c r="E3507" s="172">
        <f>_xll.qlInterestRateIndexValueDate(IndexON,D3507)</f>
        <v>63999</v>
      </c>
      <c r="F3507" s="188">
        <f>IFERROR(_xll.qlIndexFixing(IndexON,D3507,TRUE,_xll.ohTrigger(RecalcTrigger,TriggerON)),NA())</f>
        <v>1.8775127746163411E-2</v>
      </c>
      <c r="H3507" s="42">
        <f>_xll.qlCalendarAdvance(Calendar,$H3506,B3507,"f",FALSE)</f>
        <v>63999</v>
      </c>
      <c r="I3507" s="172">
        <f>_xll.qlInterestRateIndexValueDate(Index1M,$H3507)</f>
        <v>63999</v>
      </c>
      <c r="J3507" s="177">
        <f>IFERROR(_xll.qlIndexFixing(Index1M,$H3507,TRUE,_xll.ohTrigger(RecalcTrigger,Trigger1M)),NA())</f>
        <v>1.9319783623935015E-2</v>
      </c>
      <c r="K3507" s="44">
        <f>IFERROR(_xll.qlIndexFixing(Index3M,H3507,TRUE,_xll.ohTrigger(RecalcTrigger,Trigger3M)),NA())</f>
        <v>1.9424168004018087E-2</v>
      </c>
      <c r="L3507" s="44">
        <f>IFERROR(_xll.qlIndexFixing(Index6M,$H3507,TRUE,_xll.ohTrigger(RecalcTrigger,Trigger6M)),NA())</f>
        <v>1.9613824628116637E-2</v>
      </c>
      <c r="M3507" s="178" t="e">
        <f>IFERROR(_xll.qlIndexFixing(Index1Y,$H3507,TRUE,_xll.ohTrigger(RecalcTrigger,Trigger1Y)),NA())</f>
        <v>#N/A</v>
      </c>
      <c r="N3507" s="177">
        <f>IFERROR(_xll.qlIndexFixing(ONIndex1M,I3507,TRUE,_xll.ohTrigger(RecalcTrigger,Trigger1M)),NA())</f>
        <v>1.9302982681563829E-2</v>
      </c>
      <c r="O3507" s="44">
        <f>IFERROR(_xll.qlIndexFixing(ONIndex3M,I3507,TRUE,_xll.ohTrigger(RecalcTrigger,Trigger3M)),NA())</f>
        <v>1.9375080224705021E-2</v>
      </c>
      <c r="P3507" s="44">
        <f>IFERROR(_xll.qlIndexFixing(ONIndex6M,I3507,TRUE,_xll.ohTrigger(RecalcTrigger,Trigger6M)),NA())</f>
        <v>1.95132403458953E-2</v>
      </c>
      <c r="Q3507" s="178">
        <f>IFERROR(_xll.qlIndexFixing(ONIndex1Y,I3507,TRUE,_xll.ohTrigger(RecalcTrigger,Trigger1Y)),NA())</f>
        <v>1.9613465222935167E-2</v>
      </c>
    </row>
    <row r="3508" spans="2:17" x14ac:dyDescent="0.2">
      <c r="B3508" s="39" t="s">
        <v>42</v>
      </c>
      <c r="D3508" s="42">
        <f>_xll.qlCalendarAdvance(Calendar,$D3507,B3508,"f",FALSE)</f>
        <v>64006</v>
      </c>
      <c r="E3508" s="172">
        <f>_xll.qlInterestRateIndexValueDate(IndexON,D3508)</f>
        <v>64006</v>
      </c>
      <c r="F3508" s="188">
        <f>IFERROR(_xll.qlIndexFixing(IndexON,D3508,TRUE,_xll.ohTrigger(RecalcTrigger,TriggerON)),NA())</f>
        <v>1.8775537920904251E-2</v>
      </c>
      <c r="H3508" s="42">
        <f>_xll.qlCalendarAdvance(Calendar,$H3507,B3508,"f",FALSE)</f>
        <v>64006</v>
      </c>
      <c r="I3508" s="172">
        <f>_xll.qlInterestRateIndexValueDate(Index1M,$H3508)</f>
        <v>64006</v>
      </c>
      <c r="J3508" s="177">
        <f>IFERROR(_xll.qlIndexFixing(Index1M,$H3508,TRUE,_xll.ohTrigger(RecalcTrigger,Trigger1M)),NA())</f>
        <v>1.9320201174621889E-2</v>
      </c>
      <c r="K3508" s="44">
        <f>IFERROR(_xll.qlIndexFixing(Index3M,H3508,TRUE,_xll.ohTrigger(RecalcTrigger,Trigger3M)),NA())</f>
        <v>1.9424470439830928E-2</v>
      </c>
      <c r="L3508" s="44">
        <f>IFERROR(_xll.qlIndexFixing(Index6M,$H3508,TRUE,_xll.ohTrigger(RecalcTrigger,Trigger6M)),NA())</f>
        <v>1.9614035975243832E-2</v>
      </c>
      <c r="M3508" s="178" t="e">
        <f>IFERROR(_xll.qlIndexFixing(Index1Y,$H3508,TRUE,_xll.ohTrigger(RecalcTrigger,Trigger1Y)),NA())</f>
        <v>#N/A</v>
      </c>
      <c r="N3508" s="177">
        <f>IFERROR(_xll.qlIndexFixing(ONIndex1M,I3508,TRUE,_xll.ohTrigger(RecalcTrigger,Trigger1M)),NA())</f>
        <v>1.9303436576639799E-2</v>
      </c>
      <c r="O3508" s="44">
        <f>IFERROR(_xll.qlIndexFixing(ONIndex3M,I3508,TRUE,_xll.ohTrigger(RecalcTrigger,Trigger3M)),NA())</f>
        <v>1.9375475974828804E-2</v>
      </c>
      <c r="P3508" s="44">
        <f>IFERROR(_xll.qlIndexFixing(ONIndex6M,I3508,TRUE,_xll.ohTrigger(RecalcTrigger,Trigger6M)),NA())</f>
        <v>1.9513648148006268E-2</v>
      </c>
      <c r="Q3508" s="178">
        <f>IFERROR(_xll.qlIndexFixing(ONIndex1Y,I3508,TRUE,_xll.ohTrigger(RecalcTrigger,Trigger1Y)),NA())</f>
        <v>1.9613875801853808E-2</v>
      </c>
    </row>
    <row r="3509" spans="2:17" x14ac:dyDescent="0.2">
      <c r="B3509" s="39" t="s">
        <v>42</v>
      </c>
      <c r="D3509" s="42">
        <f>_xll.qlCalendarAdvance(Calendar,$D3508,B3509,"f",FALSE)</f>
        <v>64013</v>
      </c>
      <c r="E3509" s="172">
        <f>_xll.qlInterestRateIndexValueDate(IndexON,D3509)</f>
        <v>64013</v>
      </c>
      <c r="F3509" s="188">
        <f>IFERROR(_xll.qlIndexFixing(IndexON,D3509,TRUE,_xll.ohTrigger(RecalcTrigger,TriggerON)),NA())</f>
        <v>1.8777974599299974E-2</v>
      </c>
      <c r="H3509" s="42">
        <f>_xll.qlCalendarAdvance(Calendar,$H3508,B3509,"f",FALSE)</f>
        <v>64013</v>
      </c>
      <c r="I3509" s="172">
        <f>_xll.qlInterestRateIndexValueDate(Index1M,$H3509)</f>
        <v>64013</v>
      </c>
      <c r="J3509" s="177">
        <f>IFERROR(_xll.qlIndexFixing(Index1M,$H3509,TRUE,_xll.ohTrigger(RecalcTrigger,Trigger1M)),NA())</f>
        <v>1.9321140109514214E-2</v>
      </c>
      <c r="K3509" s="44">
        <f>IFERROR(_xll.qlIndexFixing(Index3M,H3509,TRUE,_xll.ohTrigger(RecalcTrigger,Trigger3M)),NA())</f>
        <v>1.942422440763578E-2</v>
      </c>
      <c r="L3509" s="44">
        <f>IFERROR(_xll.qlIndexFixing(Index6M,$H3509,TRUE,_xll.ohTrigger(RecalcTrigger,Trigger6M)),NA())</f>
        <v>1.9612629976592154E-2</v>
      </c>
      <c r="M3509" s="178" t="e">
        <f>IFERROR(_xll.qlIndexFixing(Index1Y,$H3509,TRUE,_xll.ohTrigger(RecalcTrigger,Trigger1Y)),NA())</f>
        <v>#N/A</v>
      </c>
      <c r="N3509" s="177">
        <f>IFERROR(_xll.qlIndexFixing(ONIndex1M,I3509,TRUE,_xll.ohTrigger(RecalcTrigger,Trigger1M)),NA())</f>
        <v>1.9306037236948015E-2</v>
      </c>
      <c r="O3509" s="44">
        <f>IFERROR(_xll.qlIndexFixing(ONIndex3M,I3509,TRUE,_xll.ohTrigger(RecalcTrigger,Trigger3M)),NA())</f>
        <v>1.9378020323224776E-2</v>
      </c>
      <c r="P3509" s="44">
        <f>IFERROR(_xll.qlIndexFixing(ONIndex6M,I3509,TRUE,_xll.ohTrigger(RecalcTrigger,Trigger6M)),NA())</f>
        <v>1.9516236779701046E-2</v>
      </c>
      <c r="Q3509" s="178">
        <f>IFERROR(_xll.qlIndexFixing(ONIndex1Y,I3509,TRUE,_xll.ohTrigger(RecalcTrigger,Trigger1Y)),NA())</f>
        <v>1.9616489342847432E-2</v>
      </c>
    </row>
    <row r="3510" spans="2:17" x14ac:dyDescent="0.2">
      <c r="B3510" s="39" t="s">
        <v>42</v>
      </c>
      <c r="D3510" s="42">
        <f>_xll.qlCalendarAdvance(Calendar,$D3509,B3510,"f",FALSE)</f>
        <v>64020</v>
      </c>
      <c r="E3510" s="172">
        <f>_xll.qlInterestRateIndexValueDate(IndexON,D3510)</f>
        <v>64020</v>
      </c>
      <c r="F3510" s="188">
        <f>IFERROR(_xll.qlIndexFixing(IndexON,D3510,TRUE,_xll.ohTrigger(RecalcTrigger,TriggerON)),NA())</f>
        <v>1.87763129352847E-2</v>
      </c>
      <c r="H3510" s="42">
        <f>_xll.qlCalendarAdvance(Calendar,$H3509,B3510,"f",FALSE)</f>
        <v>64020</v>
      </c>
      <c r="I3510" s="172">
        <f>_xll.qlInterestRateIndexValueDate(Index1M,$H3510)</f>
        <v>64020</v>
      </c>
      <c r="J3510" s="177">
        <f>IFERROR(_xll.qlIndexFixing(Index1M,$H3510,TRUE,_xll.ohTrigger(RecalcTrigger,Trigger1M)),NA())</f>
        <v>1.932098602637964E-2</v>
      </c>
      <c r="K3510" s="44">
        <f>IFERROR(_xll.qlIndexFixing(Index3M,H3510,TRUE,_xll.ohTrigger(RecalcTrigger,Trigger3M)),NA())</f>
        <v>1.942449857368235E-2</v>
      </c>
      <c r="L3510" s="44" t="e">
        <f>IFERROR(_xll.qlIndexFixing(Index6M,$H3510,TRUE,_xll.ohTrigger(RecalcTrigger,Trigger6M)),NA())</f>
        <v>#N/A</v>
      </c>
      <c r="M3510" s="178" t="e">
        <f>IFERROR(_xll.qlIndexFixing(Index1Y,$H3510,TRUE,_xll.ohTrigger(RecalcTrigger,Trigger1Y)),NA())</f>
        <v>#N/A</v>
      </c>
      <c r="N3510" s="177">
        <f>IFERROR(_xll.qlIndexFixing(ONIndex1M,I3510,TRUE,_xll.ohTrigger(RecalcTrigger,Trigger1M)),NA())</f>
        <v>1.9304294199143923E-2</v>
      </c>
      <c r="O3510" s="44">
        <f>IFERROR(_xll.qlIndexFixing(ONIndex3M,I3510,TRUE,_xll.ohTrigger(RecalcTrigger,Trigger3M)),NA())</f>
        <v>1.9376223733993392E-2</v>
      </c>
      <c r="P3510" s="44">
        <f>IFERROR(_xll.qlIndexFixing(ONIndex6M,I3510,TRUE,_xll.ohTrigger(RecalcTrigger,Trigger6M)),NA())</f>
        <v>1.9514418678987511E-2</v>
      </c>
      <c r="Q3510" s="178">
        <f>IFERROR(_xll.qlIndexFixing(ONIndex1Y,I3510,TRUE,_xll.ohTrigger(RecalcTrigger,Trigger1Y)),NA())</f>
        <v>1.9614651579447084E-2</v>
      </c>
    </row>
    <row r="3511" spans="2:17" x14ac:dyDescent="0.2">
      <c r="B3511" s="39" t="s">
        <v>42</v>
      </c>
      <c r="D3511" s="42">
        <f>_xll.qlCalendarAdvance(Calendar,$D3510,B3511,"f",FALSE)</f>
        <v>64027</v>
      </c>
      <c r="E3511" s="172">
        <f>_xll.qlInterestRateIndexValueDate(IndexON,D3511)</f>
        <v>64027</v>
      </c>
      <c r="F3511" s="188">
        <f>IFERROR(_xll.qlIndexFixing(IndexON,D3511,TRUE,_xll.ohTrigger(RecalcTrigger,TriggerON)),NA())</f>
        <v>1.8776677774924311E-2</v>
      </c>
      <c r="H3511" s="42">
        <f>_xll.qlCalendarAdvance(Calendar,$H3510,B3511,"f",FALSE)</f>
        <v>64027</v>
      </c>
      <c r="I3511" s="172">
        <f>_xll.qlInterestRateIndexValueDate(Index1M,$H3511)</f>
        <v>64027</v>
      </c>
      <c r="J3511" s="177">
        <f>IFERROR(_xll.qlIndexFixing(Index1M,$H3511,TRUE,_xll.ohTrigger(RecalcTrigger,Trigger1M)),NA())</f>
        <v>1.932135332745305E-2</v>
      </c>
      <c r="K3511" s="44">
        <f>IFERROR(_xll.qlIndexFixing(Index3M,H3511,TRUE,_xll.ohTrigger(RecalcTrigger,Trigger3M)),NA())</f>
        <v>1.9424758089651797E-2</v>
      </c>
      <c r="L3511" s="44" t="e">
        <f>IFERROR(_xll.qlIndexFixing(Index6M,$H3511,TRUE,_xll.ohTrigger(RecalcTrigger,Trigger6M)),NA())</f>
        <v>#N/A</v>
      </c>
      <c r="M3511" s="178" t="e">
        <f>IFERROR(_xll.qlIndexFixing(Index1Y,$H3511,TRUE,_xll.ohTrigger(RecalcTrigger,Trigger1Y)),NA())</f>
        <v>#N/A</v>
      </c>
      <c r="N3511" s="177">
        <f>IFERROR(_xll.qlIndexFixing(ONIndex1M,I3511,TRUE,_xll.ohTrigger(RecalcTrigger,Trigger1M)),NA())</f>
        <v>1.9304697926653125E-2</v>
      </c>
      <c r="O3511" s="44">
        <f>IFERROR(_xll.qlIndexFixing(ONIndex3M,I3511,TRUE,_xll.ohTrigger(RecalcTrigger,Trigger3M)),NA())</f>
        <v>1.9376575743196289E-2</v>
      </c>
      <c r="P3511" s="44">
        <f>IFERROR(_xll.qlIndexFixing(ONIndex6M,I3511,TRUE,_xll.ohTrigger(RecalcTrigger,Trigger6M)),NA())</f>
        <v>1.951478140793883E-2</v>
      </c>
      <c r="Q3511" s="178">
        <f>IFERROR(_xll.qlIndexFixing(ONIndex1Y,I3511,TRUE,_xll.ohTrigger(RecalcTrigger,Trigger1Y)),NA())</f>
        <v>1.9615016778283811E-2</v>
      </c>
    </row>
    <row r="3512" spans="2:17" x14ac:dyDescent="0.2">
      <c r="B3512" s="39" t="s">
        <v>42</v>
      </c>
      <c r="D3512" s="42">
        <f>_xll.qlCalendarAdvance(Calendar,$D3511,B3512,"f",FALSE)</f>
        <v>64034</v>
      </c>
      <c r="E3512" s="172">
        <f>_xll.qlInterestRateIndexValueDate(IndexON,D3512)</f>
        <v>64034</v>
      </c>
      <c r="F3512" s="188">
        <f>IFERROR(_xll.qlIndexFixing(IndexON,D3512,TRUE,_xll.ohTrigger(RecalcTrigger,TriggerON)),NA())</f>
        <v>1.8777027502998589E-2</v>
      </c>
      <c r="H3512" s="42">
        <f>_xll.qlCalendarAdvance(Calendar,$H3511,B3512,"f",FALSE)</f>
        <v>64034</v>
      </c>
      <c r="I3512" s="172">
        <f>_xll.qlInterestRateIndexValueDate(Index1M,$H3512)</f>
        <v>64034</v>
      </c>
      <c r="J3512" s="177">
        <f>IFERROR(_xll.qlIndexFixing(Index1M,$H3512,TRUE,_xll.ohTrigger(RecalcTrigger,Trigger1M)),NA())</f>
        <v>1.9322238481554975E-2</v>
      </c>
      <c r="K3512" s="44">
        <f>IFERROR(_xll.qlIndexFixing(Index3M,H3512,TRUE,_xll.ohTrigger(RecalcTrigger,Trigger3M)),NA())</f>
        <v>1.942500295554234E-2</v>
      </c>
      <c r="L3512" s="44" t="e">
        <f>IFERROR(_xll.qlIndexFixing(Index6M,$H3512,TRUE,_xll.ohTrigger(RecalcTrigger,Trigger6M)),NA())</f>
        <v>#N/A</v>
      </c>
      <c r="M3512" s="178" t="e">
        <f>IFERROR(_xll.qlIndexFixing(Index1Y,$H3512,TRUE,_xll.ohTrigger(RecalcTrigger,Trigger1Y)),NA())</f>
        <v>#N/A</v>
      </c>
      <c r="N3512" s="177">
        <f>IFERROR(_xll.qlIndexFixing(ONIndex1M,I3512,TRUE,_xll.ohTrigger(RecalcTrigger,Trigger1M)),NA())</f>
        <v>1.930508493188321E-2</v>
      </c>
      <c r="O3512" s="44">
        <f>IFERROR(_xll.qlIndexFixing(ONIndex3M,I3512,TRUE,_xll.ohTrigger(RecalcTrigger,Trigger3M)),NA())</f>
        <v>1.9376913172173271E-2</v>
      </c>
      <c r="P3512" s="44">
        <f>IFERROR(_xll.qlIndexFixing(ONIndex6M,I3512,TRUE,_xll.ohTrigger(RecalcTrigger,Trigger6M)),NA())</f>
        <v>1.9515129112854801E-2</v>
      </c>
      <c r="Q3512" s="178">
        <f>IFERROR(_xll.qlIndexFixing(ONIndex1Y,I3512,TRUE,_xll.ohTrigger(RecalcTrigger,Trigger1Y)),NA())</f>
        <v>1.9615366850723737E-2</v>
      </c>
    </row>
    <row r="3513" spans="2:17" x14ac:dyDescent="0.2">
      <c r="B3513" s="39" t="s">
        <v>42</v>
      </c>
      <c r="D3513" s="42">
        <f>_xll.qlCalendarAdvance(Calendar,$D3512,B3513,"f",FALSE)</f>
        <v>64041</v>
      </c>
      <c r="E3513" s="172">
        <f>_xll.qlInterestRateIndexValueDate(IndexON,D3513)</f>
        <v>64041</v>
      </c>
      <c r="F3513" s="188">
        <f>IFERROR(_xll.qlIndexFixing(IndexON,D3513,TRUE,_xll.ohTrigger(RecalcTrigger,TriggerON)),NA())</f>
        <v>1.8777362119264396E-2</v>
      </c>
      <c r="H3513" s="42">
        <f>_xll.qlCalendarAdvance(Calendar,$H3512,B3513,"f",FALSE)</f>
        <v>64041</v>
      </c>
      <c r="I3513" s="172">
        <f>_xll.qlInterestRateIndexValueDate(Index1M,$H3513)</f>
        <v>64041</v>
      </c>
      <c r="J3513" s="177">
        <f>IFERROR(_xll.qlIndexFixing(Index1M,$H3513,TRUE,_xll.ohTrigger(RecalcTrigger,Trigger1M)),NA())</f>
        <v>1.9322037679968679E-2</v>
      </c>
      <c r="K3513" s="44">
        <f>IFERROR(_xll.qlIndexFixing(Index3M,H3513,TRUE,_xll.ohTrigger(RecalcTrigger,Trigger3M)),NA())</f>
        <v>1.9425762856108187E-2</v>
      </c>
      <c r="L3513" s="44" t="e">
        <f>IFERROR(_xll.qlIndexFixing(Index6M,$H3513,TRUE,_xll.ohTrigger(RecalcTrigger,Trigger6M)),NA())</f>
        <v>#N/A</v>
      </c>
      <c r="M3513" s="178" t="e">
        <f>IFERROR(_xll.qlIndexFixing(Index1Y,$H3513,TRUE,_xll.ohTrigger(RecalcTrigger,Trigger1Y)),NA())</f>
        <v>#N/A</v>
      </c>
      <c r="N3513" s="177">
        <f>IFERROR(_xll.qlIndexFixing(ONIndex1M,I3513,TRUE,_xll.ohTrigger(RecalcTrigger,Trigger1M)),NA())</f>
        <v>1.9305455214672085E-2</v>
      </c>
      <c r="O3513" s="44">
        <f>IFERROR(_xll.qlIndexFixing(ONIndex3M,I3513,TRUE,_xll.ohTrigger(RecalcTrigger,Trigger3M)),NA())</f>
        <v>1.9377236020843291E-2</v>
      </c>
      <c r="P3513" s="44">
        <f>IFERROR(_xll.qlIndexFixing(ONIndex6M,I3513,TRUE,_xll.ohTrigger(RecalcTrigger,Trigger6M)),NA())</f>
        <v>1.9515461793411237E-2</v>
      </c>
      <c r="Q3513" s="178">
        <f>IFERROR(_xll.qlIndexFixing(ONIndex1Y,I3513,TRUE,_xll.ohTrigger(RecalcTrigger,Trigger1Y)),NA())</f>
        <v>1.9615701796523721E-2</v>
      </c>
    </row>
    <row r="3514" spans="2:17" x14ac:dyDescent="0.2">
      <c r="B3514" s="39" t="s">
        <v>42</v>
      </c>
      <c r="D3514" s="42">
        <f>_xll.qlCalendarAdvance(Calendar,$D3513,B3514,"f",FALSE)</f>
        <v>64048</v>
      </c>
      <c r="E3514" s="172">
        <f>_xll.qlInterestRateIndexValueDate(IndexON,D3514)</f>
        <v>64048</v>
      </c>
      <c r="F3514" s="188">
        <f>IFERROR(_xll.qlIndexFixing(IndexON,D3514,TRUE,_xll.ohTrigger(RecalcTrigger,TriggerON)),NA())</f>
        <v>1.8777681623721731E-2</v>
      </c>
      <c r="H3514" s="42">
        <f>_xll.qlCalendarAdvance(Calendar,$H3513,B3514,"f",FALSE)</f>
        <v>64048</v>
      </c>
      <c r="I3514" s="172">
        <f>_xll.qlInterestRateIndexValueDate(Index1M,$H3514)</f>
        <v>64048</v>
      </c>
      <c r="J3514" s="177">
        <f>IFERROR(_xll.qlIndexFixing(Index1M,$H3514,TRUE,_xll.ohTrigger(RecalcTrigger,Trigger1M)),NA())</f>
        <v>1.9322354731408364E-2</v>
      </c>
      <c r="K3514" s="44">
        <f>IFERROR(_xll.qlIndexFixing(Index3M,H3514,TRUE,_xll.ohTrigger(RecalcTrigger,Trigger3M)),NA())</f>
        <v>1.9425977386785108E-2</v>
      </c>
      <c r="L3514" s="44" t="e">
        <f>IFERROR(_xll.qlIndexFixing(Index6M,$H3514,TRUE,_xll.ohTrigger(RecalcTrigger,Trigger6M)),NA())</f>
        <v>#N/A</v>
      </c>
      <c r="M3514" s="178" t="e">
        <f>IFERROR(_xll.qlIndexFixing(Index1Y,$H3514,TRUE,_xll.ohTrigger(RecalcTrigger,Trigger1Y)),NA())</f>
        <v>#N/A</v>
      </c>
      <c r="N3514" s="177">
        <f>IFERROR(_xll.qlIndexFixing(ONIndex1M,I3514,TRUE,_xll.ohTrigger(RecalcTrigger,Trigger1M)),NA())</f>
        <v>1.9305808774938704E-2</v>
      </c>
      <c r="O3514" s="44">
        <f>IFERROR(_xll.qlIndexFixing(ONIndex3M,I3514,TRUE,_xll.ohTrigger(RecalcTrigger,Trigger3M)),NA())</f>
        <v>1.9377544289287396E-2</v>
      </c>
      <c r="P3514" s="44">
        <f>IFERROR(_xll.qlIndexFixing(ONIndex6M,I3514,TRUE,_xll.ohTrigger(RecalcTrigger,Trigger6M)),NA())</f>
        <v>1.9515779449689186E-2</v>
      </c>
      <c r="Q3514" s="178">
        <f>IFERROR(_xll.qlIndexFixing(ONIndex1Y,I3514,TRUE,_xll.ohTrigger(RecalcTrigger,Trigger1Y)),NA())</f>
        <v>1.9616021615602719E-2</v>
      </c>
    </row>
    <row r="3515" spans="2:17" x14ac:dyDescent="0.2">
      <c r="B3515" s="39" t="s">
        <v>42</v>
      </c>
      <c r="D3515" s="42">
        <f>_xll.qlCalendarAdvance(Calendar,$D3514,B3515,"f",FALSE)</f>
        <v>64055</v>
      </c>
      <c r="E3515" s="172">
        <f>_xll.qlInterestRateIndexValueDate(IndexON,D3515)</f>
        <v>64055</v>
      </c>
      <c r="F3515" s="188">
        <f>IFERROR(_xll.qlIndexFixing(IndexON,D3515,TRUE,_xll.ohTrigger(RecalcTrigger,TriggerON)),NA())</f>
        <v>1.8777986016613735E-2</v>
      </c>
      <c r="H3515" s="42">
        <f>_xll.qlCalendarAdvance(Calendar,$H3514,B3515,"f",FALSE)</f>
        <v>64055</v>
      </c>
      <c r="I3515" s="172">
        <f>_xll.qlInterestRateIndexValueDate(Index1M,$H3515)</f>
        <v>64055</v>
      </c>
      <c r="J3515" s="177">
        <f>IFERROR(_xll.qlIndexFixing(Index1M,$H3515,TRUE,_xll.ohTrigger(RecalcTrigger,Trigger1M)),NA())</f>
        <v>1.9322655032970142E-2</v>
      </c>
      <c r="K3515" s="44">
        <f>IFERROR(_xll.qlIndexFixing(Index3M,H3515,TRUE,_xll.ohTrigger(RecalcTrigger,Trigger3M)),NA())</f>
        <v>1.9426177266596348E-2</v>
      </c>
      <c r="L3515" s="44" t="e">
        <f>IFERROR(_xll.qlIndexFixing(Index6M,$H3515,TRUE,_xll.ohTrigger(RecalcTrigger,Trigger6M)),NA())</f>
        <v>#N/A</v>
      </c>
      <c r="M3515" s="178" t="e">
        <f>IFERROR(_xll.qlIndexFixing(Index1Y,$H3515,TRUE,_xll.ohTrigger(RecalcTrigger,Trigger1Y)),NA())</f>
        <v>#N/A</v>
      </c>
      <c r="N3515" s="177">
        <f>IFERROR(_xll.qlIndexFixing(ONIndex1M,I3515,TRUE,_xll.ohTrigger(RecalcTrigger,Trigger1M)),NA())</f>
        <v>1.9306145612683068E-2</v>
      </c>
      <c r="O3515" s="44">
        <f>IFERROR(_xll.qlIndexFixing(ONIndex3M,I3515,TRUE,_xll.ohTrigger(RecalcTrigger,Trigger3M)),NA())</f>
        <v>1.9377837977424539E-2</v>
      </c>
      <c r="P3515" s="44">
        <f>IFERROR(_xll.qlIndexFixing(ONIndex6M,I3515,TRUE,_xll.ohTrigger(RecalcTrigger,Trigger6M)),NA())</f>
        <v>1.95160820816076E-2</v>
      </c>
      <c r="Q3515" s="178">
        <f>IFERROR(_xll.qlIndexFixing(ONIndex1Y,I3515,TRUE,_xll.ohTrigger(RecalcTrigger,Trigger1Y)),NA())</f>
        <v>1.9616326308203869E-2</v>
      </c>
    </row>
    <row r="3516" spans="2:17" x14ac:dyDescent="0.2">
      <c r="B3516" s="39" t="s">
        <v>42</v>
      </c>
      <c r="D3516" s="42">
        <f>_xll.qlCalendarAdvance(Calendar,$D3515,B3516,"f",FALSE)</f>
        <v>64062</v>
      </c>
      <c r="E3516" s="172">
        <f>_xll.qlInterestRateIndexValueDate(IndexON,D3516)</f>
        <v>64062</v>
      </c>
      <c r="F3516" s="188">
        <f>IFERROR(_xll.qlIndexFixing(IndexON,D3516,TRUE,_xll.ohTrigger(RecalcTrigger,TriggerON)),NA())</f>
        <v>1.8778275297778313E-2</v>
      </c>
      <c r="H3516" s="42">
        <f>_xll.qlCalendarAdvance(Calendar,$H3515,B3516,"f",FALSE)</f>
        <v>64062</v>
      </c>
      <c r="I3516" s="172">
        <f>_xll.qlInterestRateIndexValueDate(Index1M,$H3516)</f>
        <v>64062</v>
      </c>
      <c r="J3516" s="177">
        <f>IFERROR(_xll.qlIndexFixing(Index1M,$H3516,TRUE,_xll.ohTrigger(RecalcTrigger,Trigger1M)),NA())</f>
        <v>1.9322938584656543E-2</v>
      </c>
      <c r="K3516" s="44">
        <f>IFERROR(_xll.qlIndexFixing(Index3M,H3516,TRUE,_xll.ohTrigger(RecalcTrigger,Trigger3M)),NA())</f>
        <v>1.9426362495541031E-2</v>
      </c>
      <c r="L3516" s="44" t="e">
        <f>IFERROR(_xll.qlIndexFixing(Index6M,$H3516,TRUE,_xll.ohTrigger(RecalcTrigger,Trigger6M)),NA())</f>
        <v>#N/A</v>
      </c>
      <c r="M3516" s="178" t="e">
        <f>IFERROR(_xll.qlIndexFixing(Index1Y,$H3516,TRUE,_xll.ohTrigger(RecalcTrigger,Trigger1Y)),NA())</f>
        <v>#N/A</v>
      </c>
      <c r="N3516" s="177">
        <f>IFERROR(_xll.qlIndexFixing(ONIndex1M,I3516,TRUE,_xll.ohTrigger(RecalcTrigger,Trigger1M)),NA())</f>
        <v>1.9306465728229361E-2</v>
      </c>
      <c r="O3516" s="44">
        <f>IFERROR(_xll.qlIndexFixing(ONIndex3M,I3516,TRUE,_xll.ohTrigger(RecalcTrigger,Trigger3M)),NA())</f>
        <v>1.9378117085173674E-2</v>
      </c>
      <c r="P3516" s="44">
        <f>IFERROR(_xll.qlIndexFixing(ONIndex6M,I3516,TRUE,_xll.ohTrigger(RecalcTrigger,Trigger6M)),NA())</f>
        <v>1.9516369689409618E-2</v>
      </c>
      <c r="Q3516" s="178">
        <f>IFERROR(_xll.qlIndexFixing(ONIndex1Y,I3516,TRUE,_xll.ohTrigger(RecalcTrigger,Trigger1Y)),NA())</f>
        <v>1.961661587432717E-2</v>
      </c>
    </row>
    <row r="3517" spans="2:17" x14ac:dyDescent="0.2">
      <c r="B3517" s="39" t="s">
        <v>42</v>
      </c>
      <c r="D3517" s="42">
        <f>_xll.qlCalendarAdvance(Calendar,$D3516,B3517,"f",FALSE)</f>
        <v>64069</v>
      </c>
      <c r="E3517" s="172">
        <f>_xll.qlInterestRateIndexValueDate(IndexON,D3517)</f>
        <v>64069</v>
      </c>
      <c r="F3517" s="188">
        <f>IFERROR(_xll.qlIndexFixing(IndexON,D3517,TRUE,_xll.ohTrigger(RecalcTrigger,TriggerON)),NA())</f>
        <v>1.8778549467296513E-2</v>
      </c>
      <c r="H3517" s="42">
        <f>_xll.qlCalendarAdvance(Calendar,$H3516,B3517,"f",FALSE)</f>
        <v>64069</v>
      </c>
      <c r="I3517" s="172">
        <f>_xll.qlInterestRateIndexValueDate(Index1M,$H3517)</f>
        <v>64069</v>
      </c>
      <c r="J3517" s="177">
        <f>IFERROR(_xll.qlIndexFixing(Index1M,$H3517,TRUE,_xll.ohTrigger(RecalcTrigger,Trigger1M)),NA())</f>
        <v>1.9321618722419501E-2</v>
      </c>
      <c r="K3517" s="44">
        <f>IFERROR(_xll.qlIndexFixing(Index3M,H3517,TRUE,_xll.ohTrigger(RecalcTrigger,Trigger3M)),NA())</f>
        <v>1.9426533073617393E-2</v>
      </c>
      <c r="L3517" s="44" t="e">
        <f>IFERROR(_xll.qlIndexFixing(Index6M,$H3517,TRUE,_xll.ohTrigger(RecalcTrigger,Trigger6M)),NA())</f>
        <v>#N/A</v>
      </c>
      <c r="M3517" s="178" t="e">
        <f>IFERROR(_xll.qlIndexFixing(Index1Y,$H3517,TRUE,_xll.ohTrigger(RecalcTrigger,Trigger1Y)),NA())</f>
        <v>#N/A</v>
      </c>
      <c r="N3517" s="177">
        <f>IFERROR(_xll.qlIndexFixing(ONIndex1M,I3517,TRUE,_xll.ohTrigger(RecalcTrigger,Trigger1M)),NA())</f>
        <v>1.9306769121010259E-2</v>
      </c>
      <c r="O3517" s="44">
        <f>IFERROR(_xll.qlIndexFixing(ONIndex3M,I3517,TRUE,_xll.ohTrigger(RecalcTrigger,Trigger3M)),NA())</f>
        <v>1.9378381612858986E-2</v>
      </c>
      <c r="P3517" s="44">
        <f>IFERROR(_xll.qlIndexFixing(ONIndex6M,I3517,TRUE,_xll.ohTrigger(RecalcTrigger,Trigger6M)),NA())</f>
        <v>1.9516642272771056E-2</v>
      </c>
      <c r="Q3517" s="178">
        <f>IFERROR(_xll.qlIndexFixing(ONIndex1Y,I3517,TRUE,_xll.ohTrigger(RecalcTrigger,Trigger1Y)),NA())</f>
        <v>1.9616890313810531E-2</v>
      </c>
    </row>
    <row r="3518" spans="2:17" x14ac:dyDescent="0.2">
      <c r="B3518" s="39" t="s">
        <v>42</v>
      </c>
      <c r="D3518" s="42">
        <f>_xll.qlCalendarAdvance(Calendar,$D3517,B3518,"f",FALSE)</f>
        <v>64076</v>
      </c>
      <c r="E3518" s="172">
        <f>_xll.qlInterestRateIndexValueDate(IndexON,D3518)</f>
        <v>64076</v>
      </c>
      <c r="F3518" s="188">
        <f>IFERROR(_xll.qlIndexFixing(IndexON,D3518,TRUE,_xll.ohTrigger(RecalcTrigger,TriggerON)),NA())</f>
        <v>1.8778808524925195E-2</v>
      </c>
      <c r="H3518" s="42">
        <f>_xll.qlCalendarAdvance(Calendar,$H3517,B3518,"f",FALSE)</f>
        <v>64076</v>
      </c>
      <c r="I3518" s="172">
        <f>_xll.qlInterestRateIndexValueDate(Index1M,$H3518)</f>
        <v>64076</v>
      </c>
      <c r="J3518" s="177">
        <f>IFERROR(_xll.qlIndexFixing(Index1M,$H3518,TRUE,_xll.ohTrigger(RecalcTrigger,Trigger1M)),NA())</f>
        <v>1.9323455438370295E-2</v>
      </c>
      <c r="K3518" s="44">
        <f>IFERROR(_xll.qlIndexFixing(Index3M,H3518,TRUE,_xll.ohTrigger(RecalcTrigger,Trigger3M)),NA())</f>
        <v>1.9426689000821909E-2</v>
      </c>
      <c r="L3518" s="44" t="e">
        <f>IFERROR(_xll.qlIndexFixing(Index6M,$H3518,TRUE,_xll.ohTrigger(RecalcTrigger,Trigger6M)),NA())</f>
        <v>#N/A</v>
      </c>
      <c r="M3518" s="178" t="e">
        <f>IFERROR(_xll.qlIndexFixing(Index1Y,$H3518,TRUE,_xll.ohTrigger(RecalcTrigger,Trigger1Y)),NA())</f>
        <v>#N/A</v>
      </c>
      <c r="N3518" s="177">
        <f>IFERROR(_xll.qlIndexFixing(ONIndex1M,I3518,TRUE,_xll.ohTrigger(RecalcTrigger,Trigger1M)),NA())</f>
        <v>1.930705579151204E-2</v>
      </c>
      <c r="O3518" s="44">
        <f>IFERROR(_xll.qlIndexFixing(ONIndex3M,I3518,TRUE,_xll.ohTrigger(RecalcTrigger,Trigger3M)),NA())</f>
        <v>1.9378631560237336E-2</v>
      </c>
      <c r="P3518" s="44">
        <f>IFERROR(_xll.qlIndexFixing(ONIndex6M,I3518,TRUE,_xll.ohTrigger(RecalcTrigger,Trigger6M)),NA())</f>
        <v>1.9516899831854007E-2</v>
      </c>
      <c r="Q3518" s="178">
        <f>IFERROR(_xll.qlIndexFixing(ONIndex1Y,I3518,TRUE,_xll.ohTrigger(RecalcTrigger,Trigger1Y)),NA())</f>
        <v>1.9617149626572905E-2</v>
      </c>
    </row>
    <row r="3519" spans="2:17" x14ac:dyDescent="0.2">
      <c r="B3519" s="39" t="s">
        <v>42</v>
      </c>
      <c r="D3519" s="42">
        <f>_xll.qlCalendarAdvance(Calendar,$D3518,B3519,"f",FALSE)</f>
        <v>64083</v>
      </c>
      <c r="E3519" s="172">
        <f>_xll.qlInterestRateIndexValueDate(IndexON,D3519)</f>
        <v>64083</v>
      </c>
      <c r="F3519" s="188">
        <f>IFERROR(_xll.qlIndexFixing(IndexON,D3519,TRUE,_xll.ohTrigger(RecalcTrigger,TriggerON)),NA())</f>
        <v>1.8779052471069591E-2</v>
      </c>
      <c r="H3519" s="42">
        <f>_xll.qlCalendarAdvance(Calendar,$H3518,B3519,"f",FALSE)</f>
        <v>64083</v>
      </c>
      <c r="I3519" s="172">
        <f>_xll.qlInterestRateIndexValueDate(Index1M,$H3519)</f>
        <v>64083</v>
      </c>
      <c r="J3519" s="177">
        <f>IFERROR(_xll.qlIndexFixing(Index1M,$H3519,TRUE,_xll.ohTrigger(RecalcTrigger,Trigger1M)),NA())</f>
        <v>1.9323688740400177E-2</v>
      </c>
      <c r="K3519" s="44">
        <f>IFERROR(_xll.qlIndexFixing(Index3M,H3519,TRUE,_xll.ohTrigger(RecalcTrigger,Trigger3M)),NA())</f>
        <v>1.9426830277151943E-2</v>
      </c>
      <c r="L3519" s="44" t="e">
        <f>IFERROR(_xll.qlIndexFixing(Index6M,$H3519,TRUE,_xll.ohTrigger(RecalcTrigger,Trigger6M)),NA())</f>
        <v>#N/A</v>
      </c>
      <c r="M3519" s="178" t="e">
        <f>IFERROR(_xll.qlIndexFixing(Index1Y,$H3519,TRUE,_xll.ohTrigger(RecalcTrigger,Trigger1Y)),NA())</f>
        <v>#N/A</v>
      </c>
      <c r="N3519" s="177">
        <f>IFERROR(_xll.qlIndexFixing(ONIndex1M,I3519,TRUE,_xll.ohTrigger(RecalcTrigger,Trigger1M)),NA())</f>
        <v>1.9307325739653658E-2</v>
      </c>
      <c r="O3519" s="44">
        <f>IFERROR(_xll.qlIndexFixing(ONIndex3M,I3519,TRUE,_xll.ohTrigger(RecalcTrigger,Trigger3M)),NA())</f>
        <v>1.9378866927389771E-2</v>
      </c>
      <c r="P3519" s="44">
        <f>IFERROR(_xll.qlIndexFixing(ONIndex6M,I3519,TRUE,_xll.ohTrigger(RecalcTrigger,Trigger6M)),NA())</f>
        <v>1.9517142366739515E-2</v>
      </c>
      <c r="Q3519" s="178">
        <f>IFERROR(_xll.qlIndexFixing(ONIndex1Y,I3519,TRUE,_xll.ohTrigger(RecalcTrigger,Trigger1Y)),NA())</f>
        <v>1.9617393812776385E-2</v>
      </c>
    </row>
    <row r="3520" spans="2:17" x14ac:dyDescent="0.2">
      <c r="B3520" s="39" t="s">
        <v>42</v>
      </c>
      <c r="D3520" s="42">
        <f>_xll.qlCalendarAdvance(Calendar,$D3519,B3520,"f",FALSE)</f>
        <v>64090</v>
      </c>
      <c r="E3520" s="172">
        <f>_xll.qlInterestRateIndexValueDate(IndexON,D3520)</f>
        <v>64090</v>
      </c>
      <c r="F3520" s="188">
        <f>IFERROR(_xll.qlIndexFixing(IndexON,D3520,TRUE,_xll.ohTrigger(RecalcTrigger,TriggerON)),NA())</f>
        <v>1.8779281305486561E-2</v>
      </c>
      <c r="H3520" s="42">
        <f>_xll.qlCalendarAdvance(Calendar,$H3519,B3520,"f",FALSE)</f>
        <v>64090</v>
      </c>
      <c r="I3520" s="172">
        <f>_xll.qlInterestRateIndexValueDate(Index1M,$H3520)</f>
        <v>64090</v>
      </c>
      <c r="J3520" s="177">
        <f>IFERROR(_xll.qlIndexFixing(Index1M,$H3520,TRUE,_xll.ohTrigger(RecalcTrigger,Trigger1M)),NA())</f>
        <v>1.9323905292549619E-2</v>
      </c>
      <c r="K3520" s="44">
        <f>IFERROR(_xll.qlIndexFixing(Index3M,H3520,TRUE,_xll.ohTrigger(RecalcTrigger,Trigger3M)),NA())</f>
        <v>1.9426956902609246E-2</v>
      </c>
      <c r="L3520" s="44" t="e">
        <f>IFERROR(_xll.qlIndexFixing(Index6M,$H3520,TRUE,_xll.ohTrigger(RecalcTrigger,Trigger6M)),NA())</f>
        <v>#N/A</v>
      </c>
      <c r="M3520" s="178" t="e">
        <f>IFERROR(_xll.qlIndexFixing(Index1Y,$H3520,TRUE,_xll.ohTrigger(RecalcTrigger,Trigger1Y)),NA())</f>
        <v>#N/A</v>
      </c>
      <c r="N3520" s="177">
        <f>IFERROR(_xll.qlIndexFixing(ONIndex1M,I3520,TRUE,_xll.ohTrigger(RecalcTrigger,Trigger1M)),NA())</f>
        <v>1.930757896527302E-2</v>
      </c>
      <c r="O3520" s="44">
        <f>IFERROR(_xll.qlIndexFixing(ONIndex3M,I3520,TRUE,_xll.ohTrigger(RecalcTrigger,Trigger3M)),NA())</f>
        <v>1.9379087714235244E-2</v>
      </c>
      <c r="P3520" s="44">
        <f>IFERROR(_xll.qlIndexFixing(ONIndex6M,I3520,TRUE,_xll.ohTrigger(RecalcTrigger,Trigger6M)),NA())</f>
        <v>1.9517369877346535E-2</v>
      </c>
      <c r="Q3520" s="178">
        <f>IFERROR(_xll.qlIndexFixing(ONIndex1Y,I3520,TRUE,_xll.ohTrigger(RecalcTrigger,Trigger1Y)),NA())</f>
        <v>1.961762287242097E-2</v>
      </c>
    </row>
    <row r="3521" spans="2:17" x14ac:dyDescent="0.2">
      <c r="B3521" s="39" t="s">
        <v>42</v>
      </c>
      <c r="D3521" s="42">
        <f>_xll.qlCalendarAdvance(Calendar,$D3520,B3521,"f",FALSE)</f>
        <v>64097</v>
      </c>
      <c r="E3521" s="172">
        <f>_xll.qlInterestRateIndexValueDate(IndexON,D3521)</f>
        <v>64097</v>
      </c>
      <c r="F3521" s="188">
        <f>IFERROR(_xll.qlIndexFixing(IndexON,D3521,TRUE,_xll.ohTrigger(RecalcTrigger,TriggerON)),NA())</f>
        <v>1.8779495027932969E-2</v>
      </c>
      <c r="H3521" s="42">
        <f>_xll.qlCalendarAdvance(Calendar,$H3520,B3521,"f",FALSE)</f>
        <v>64097</v>
      </c>
      <c r="I3521" s="172">
        <f>_xll.qlInterestRateIndexValueDate(Index1M,$H3521)</f>
        <v>64097</v>
      </c>
      <c r="J3521" s="177">
        <f>IFERROR(_xll.qlIndexFixing(Index1M,$H3521,TRUE,_xll.ohTrigger(RecalcTrigger,Trigger1M)),NA())</f>
        <v>1.9324105094808489E-2</v>
      </c>
      <c r="K3521" s="44">
        <f>IFERROR(_xll.qlIndexFixing(Index3M,H3521,TRUE,_xll.ohTrigger(RecalcTrigger,Trigger3M)),NA())</f>
        <v>1.9427068877190302E-2</v>
      </c>
      <c r="L3521" s="44" t="e">
        <f>IFERROR(_xll.qlIndexFixing(Index6M,$H3521,TRUE,_xll.ohTrigger(RecalcTrigger,Trigger6M)),NA())</f>
        <v>#N/A</v>
      </c>
      <c r="M3521" s="178" t="e">
        <f>IFERROR(_xll.qlIndexFixing(Index1Y,$H3521,TRUE,_xll.ohTrigger(RecalcTrigger,Trigger1Y)),NA())</f>
        <v>#N/A</v>
      </c>
      <c r="N3521" s="177">
        <f>IFERROR(_xll.qlIndexFixing(ONIndex1M,I3521,TRUE,_xll.ohTrigger(RecalcTrigger,Trigger1M)),NA())</f>
        <v>1.9307815468370126E-2</v>
      </c>
      <c r="O3521" s="44">
        <f>IFERROR(_xll.qlIndexFixing(ONIndex3M,I3521,TRUE,_xll.ohTrigger(RecalcTrigger,Trigger3M)),NA())</f>
        <v>1.9379293920692708E-2</v>
      </c>
      <c r="P3521" s="44">
        <f>IFERROR(_xll.qlIndexFixing(ONIndex6M,I3521,TRUE,_xll.ohTrigger(RecalcTrigger,Trigger6M)),NA())</f>
        <v>1.9517582363512975E-2</v>
      </c>
      <c r="Q3521" s="178">
        <f>IFERROR(_xll.qlIndexFixing(ONIndex1Y,I3521,TRUE,_xll.ohTrigger(RecalcTrigger,Trigger1Y)),NA())</f>
        <v>1.9617836805587707E-2</v>
      </c>
    </row>
    <row r="3522" spans="2:17" x14ac:dyDescent="0.2">
      <c r="B3522" s="39" t="s">
        <v>42</v>
      </c>
      <c r="D3522" s="42">
        <f>_xll.qlCalendarAdvance(Calendar,$D3521,B3522,"f",FALSE)</f>
        <v>64104</v>
      </c>
      <c r="E3522" s="172">
        <f>_xll.qlInterestRateIndexValueDate(IndexON,D3522)</f>
        <v>64104</v>
      </c>
      <c r="F3522" s="188">
        <f>IFERROR(_xll.qlIndexFixing(IndexON,D3522,TRUE,_xll.ohTrigger(RecalcTrigger,TriggerON)),NA())</f>
        <v>1.877969363889509E-2</v>
      </c>
      <c r="H3522" s="42">
        <f>_xll.qlCalendarAdvance(Calendar,$H3521,B3522,"f",FALSE)</f>
        <v>64104</v>
      </c>
      <c r="I3522" s="172">
        <f>_xll.qlInterestRateIndexValueDate(Index1M,$H3522)</f>
        <v>64104</v>
      </c>
      <c r="J3522" s="177">
        <f>IFERROR(_xll.qlIndexFixing(Index1M,$H3522,TRUE,_xll.ohTrigger(RecalcTrigger,Trigger1M)),NA())</f>
        <v>1.9324288147181852E-2</v>
      </c>
      <c r="K3522" s="44">
        <f>IFERROR(_xll.qlIndexFixing(Index3M,H3522,TRUE,_xll.ohTrigger(RecalcTrigger,Trigger3M)),NA())</f>
        <v>1.9427166215517797E-2</v>
      </c>
      <c r="L3522" s="44" t="e">
        <f>IFERROR(_xll.qlIndexFixing(Index6M,$H3522,TRUE,_xll.ohTrigger(RecalcTrigger,Trigger6M)),NA())</f>
        <v>#N/A</v>
      </c>
      <c r="M3522" s="178" t="e">
        <f>IFERROR(_xll.qlIndexFixing(Index1Y,$H3522,TRUE,_xll.ohTrigger(RecalcTrigger,Trigger1Y)),NA())</f>
        <v>#N/A</v>
      </c>
      <c r="N3522" s="177">
        <f>IFERROR(_xll.qlIndexFixing(ONIndex1M,I3522,TRUE,_xll.ohTrigger(RecalcTrigger,Trigger1M)),NA())</f>
        <v>1.9308035249107069E-2</v>
      </c>
      <c r="O3522" s="44">
        <f>IFERROR(_xll.qlIndexFixing(ONIndex3M,I3522,TRUE,_xll.ohTrigger(RecalcTrigger,Trigger3M)),NA())</f>
        <v>1.9379485547005304E-2</v>
      </c>
      <c r="P3522" s="44">
        <f>IFERROR(_xll.qlIndexFixing(ONIndex6M,I3522,TRUE,_xll.ohTrigger(RecalcTrigger,Trigger6M)),NA())</f>
        <v>1.951777982556302E-2</v>
      </c>
      <c r="Q3522" s="178">
        <f>IFERROR(_xll.qlIndexFixing(ONIndex1Y,I3522,TRUE,_xll.ohTrigger(RecalcTrigger,Trigger1Y)),NA())</f>
        <v>1.9618035612114504E-2</v>
      </c>
    </row>
    <row r="3523" spans="2:17" x14ac:dyDescent="0.2">
      <c r="B3523" s="39" t="s">
        <v>42</v>
      </c>
      <c r="D3523" s="42">
        <f>_xll.qlCalendarAdvance(Calendar,$D3522,B3523,"f",FALSE)</f>
        <v>64111</v>
      </c>
      <c r="E3523" s="172">
        <f>_xll.qlInterestRateIndexValueDate(IndexON,D3523)</f>
        <v>64111</v>
      </c>
      <c r="F3523" s="188">
        <f>IFERROR(_xll.qlIndexFixing(IndexON,D3523,TRUE,_xll.ohTrigger(RecalcTrigger,TriggerON)),NA())</f>
        <v>1.8779877138291878E-2</v>
      </c>
      <c r="H3523" s="42">
        <f>_xll.qlCalendarAdvance(Calendar,$H3522,B3523,"f",FALSE)</f>
        <v>64111</v>
      </c>
      <c r="I3523" s="172">
        <f>_xll.qlInterestRateIndexValueDate(Index1M,$H3523)</f>
        <v>64111</v>
      </c>
      <c r="J3523" s="177">
        <f>IFERROR(_xll.qlIndexFixing(Index1M,$H3523,TRUE,_xll.ohTrigger(RecalcTrigger,Trigger1M)),NA())</f>
        <v>1.9324454449669709E-2</v>
      </c>
      <c r="K3523" s="44" t="e">
        <f>IFERROR(_xll.qlIndexFixing(Index3M,H3523,TRUE,_xll.ohTrigger(RecalcTrigger,Trigger3M)),NA())</f>
        <v>#N/A</v>
      </c>
      <c r="L3523" s="44" t="e">
        <f>IFERROR(_xll.qlIndexFixing(Index6M,$H3523,TRUE,_xll.ohTrigger(RecalcTrigger,Trigger6M)),NA())</f>
        <v>#N/A</v>
      </c>
      <c r="M3523" s="178" t="e">
        <f>IFERROR(_xll.qlIndexFixing(Index1Y,$H3523,TRUE,_xll.ohTrigger(RecalcTrigger,Trigger1Y)),NA())</f>
        <v>#N/A</v>
      </c>
      <c r="N3523" s="177">
        <f>IFERROR(_xll.qlIndexFixing(ONIndex1M,I3523,TRUE,_xll.ohTrigger(RecalcTrigger,Trigger1M)),NA())</f>
        <v>1.9308238307402803E-2</v>
      </c>
      <c r="O3523" s="44">
        <f>IFERROR(_xll.qlIndexFixing(ONIndex3M,I3523,TRUE,_xll.ohTrigger(RecalcTrigger,Trigger3M)),NA())</f>
        <v>1.9379662593091984E-2</v>
      </c>
      <c r="P3523" s="44">
        <f>IFERROR(_xll.qlIndexFixing(ONIndex6M,I3523,TRUE,_xll.ohTrigger(RecalcTrigger,Trigger6M)),NA())</f>
        <v>1.9517962263415622E-2</v>
      </c>
      <c r="Q3523" s="178">
        <f>IFERROR(_xll.qlIndexFixing(ONIndex1Y,I3523,TRUE,_xll.ohTrigger(RecalcTrigger,Trigger1Y)),NA())</f>
        <v>1.9618219292163452E-2</v>
      </c>
    </row>
    <row r="3524" spans="2:17" x14ac:dyDescent="0.2">
      <c r="B3524" s="39" t="s">
        <v>42</v>
      </c>
      <c r="D3524" s="42">
        <f>_xll.qlCalendarAdvance(Calendar,$D3523,B3524,"f",FALSE)</f>
        <v>64118</v>
      </c>
      <c r="E3524" s="172">
        <f>_xll.qlInterestRateIndexValueDate(IndexON,D3524)</f>
        <v>64118</v>
      </c>
      <c r="F3524" s="188">
        <f>IFERROR(_xll.qlIndexFixing(IndexON,D3524,TRUE,_xll.ohTrigger(RecalcTrigger,TriggerON)),NA())</f>
        <v>1.8780045525799149E-2</v>
      </c>
      <c r="H3524" s="42">
        <f>_xll.qlCalendarAdvance(Calendar,$H3523,B3524,"f",FALSE)</f>
        <v>64118</v>
      </c>
      <c r="I3524" s="172">
        <f>_xll.qlInterestRateIndexValueDate(Index1M,$H3524)</f>
        <v>64118</v>
      </c>
      <c r="J3524" s="177">
        <f>IFERROR(_xll.qlIndexFixing(Index1M,$H3524,TRUE,_xll.ohTrigger(RecalcTrigger,Trigger1M)),NA())</f>
        <v>1.9324604002266994E-2</v>
      </c>
      <c r="K3524" s="44" t="e">
        <f>IFERROR(_xll.qlIndexFixing(Index3M,H3524,TRUE,_xll.ohTrigger(RecalcTrigger,Trigger3M)),NA())</f>
        <v>#N/A</v>
      </c>
      <c r="L3524" s="44" t="e">
        <f>IFERROR(_xll.qlIndexFixing(Index6M,$H3524,TRUE,_xll.ohTrigger(RecalcTrigger,Trigger6M)),NA())</f>
        <v>#N/A</v>
      </c>
      <c r="M3524" s="178" t="e">
        <f>IFERROR(_xll.qlIndexFixing(Index1Y,$H3524,TRUE,_xll.ohTrigger(RecalcTrigger,Trigger1Y)),NA())</f>
        <v>#N/A</v>
      </c>
      <c r="N3524" s="177">
        <f>IFERROR(_xll.qlIndexFixing(ONIndex1M,I3524,TRUE,_xll.ohTrigger(RecalcTrigger,Trigger1M)),NA())</f>
        <v>1.9308424643257327E-2</v>
      </c>
      <c r="O3524" s="44">
        <f>IFERROR(_xll.qlIndexFixing(ONIndex3M,I3524,TRUE,_xll.ohTrigger(RecalcTrigger,Trigger3M)),NA())</f>
        <v>1.9379825058952749E-2</v>
      </c>
      <c r="P3524" s="44">
        <f>IFERROR(_xll.qlIndexFixing(ONIndex6M,I3524,TRUE,_xll.ohTrigger(RecalcTrigger,Trigger6M)),NA())</f>
        <v>1.9518129676827645E-2</v>
      </c>
      <c r="Q3524" s="178">
        <f>IFERROR(_xll.qlIndexFixing(ONIndex1Y,I3524,TRUE,_xll.ohTrigger(RecalcTrigger,Trigger1Y)),NA())</f>
        <v>1.9618387845410368E-2</v>
      </c>
    </row>
    <row r="3525" spans="2:17" x14ac:dyDescent="0.2">
      <c r="B3525" s="39" t="s">
        <v>42</v>
      </c>
      <c r="D3525" s="42">
        <f>_xll.qlCalendarAdvance(Calendar,$D3524,B3525,"f",FALSE)</f>
        <v>64125</v>
      </c>
      <c r="E3525" s="172">
        <f>_xll.qlInterestRateIndexValueDate(IndexON,D3525)</f>
        <v>64125</v>
      </c>
      <c r="F3525" s="188">
        <f>IFERROR(_xll.qlIndexFixing(IndexON,D3525,TRUE,_xll.ohTrigger(RecalcTrigger,TriggerON)),NA())</f>
        <v>1.8780198801497949E-2</v>
      </c>
      <c r="H3525" s="42">
        <f>_xll.qlCalendarAdvance(Calendar,$H3524,B3525,"f",FALSE)</f>
        <v>64125</v>
      </c>
      <c r="I3525" s="172">
        <f>_xll.qlInterestRateIndexValueDate(Index1M,$H3525)</f>
        <v>64125</v>
      </c>
      <c r="J3525" s="177">
        <f>IFERROR(_xll.qlIndexFixing(Index1M,$H3525,TRUE,_xll.ohTrigger(RecalcTrigger,Trigger1M)),NA())</f>
        <v>1.9325256014030449E-2</v>
      </c>
      <c r="K3525" s="44" t="e">
        <f>IFERROR(_xll.qlIndexFixing(Index3M,H3525,TRUE,_xll.ohTrigger(RecalcTrigger,Trigger3M)),NA())</f>
        <v>#N/A</v>
      </c>
      <c r="L3525" s="44" t="e">
        <f>IFERROR(_xll.qlIndexFixing(Index6M,$H3525,TRUE,_xll.ohTrigger(RecalcTrigger,Trigger6M)),NA())</f>
        <v>#N/A</v>
      </c>
      <c r="M3525" s="178" t="e">
        <f>IFERROR(_xll.qlIndexFixing(Index1Y,$H3525,TRUE,_xll.ohTrigger(RecalcTrigger,Trigger1Y)),NA())</f>
        <v>#N/A</v>
      </c>
      <c r="N3525" s="177">
        <f>IFERROR(_xll.qlIndexFixing(ONIndex1M,I3525,TRUE,_xll.ohTrigger(RecalcTrigger,Trigger1M)),NA())</f>
        <v>1.9308594256589595E-2</v>
      </c>
      <c r="O3525" s="44">
        <f>IFERROR(_xll.qlIndexFixing(ONIndex3M,I3525,TRUE,_xll.ohTrigger(RecalcTrigger,Trigger3M)),NA())</f>
        <v>1.9379972944425505E-2</v>
      </c>
      <c r="P3525" s="44">
        <f>IFERROR(_xll.qlIndexFixing(ONIndex6M,I3525,TRUE,_xll.ohTrigger(RecalcTrigger,Trigger6M)),NA())</f>
        <v>1.9518282066042225E-2</v>
      </c>
      <c r="Q3525" s="178">
        <f>IFERROR(_xll.qlIndexFixing(ONIndex1Y,I3525,TRUE,_xll.ohTrigger(RecalcTrigger,Trigger1Y)),NA())</f>
        <v>1.9618541272179435E-2</v>
      </c>
    </row>
    <row r="3526" spans="2:17" x14ac:dyDescent="0.2">
      <c r="B3526" s="39" t="s">
        <v>42</v>
      </c>
      <c r="D3526" s="42">
        <f>_xll.qlCalendarAdvance(Calendar,$D3525,B3526,"f",FALSE)</f>
        <v>64132</v>
      </c>
      <c r="E3526" s="172">
        <f>_xll.qlInterestRateIndexValueDate(IndexON,D3526)</f>
        <v>64132</v>
      </c>
      <c r="F3526" s="188">
        <f>IFERROR(_xll.qlIndexFixing(IndexON,D3526,TRUE,_xll.ohTrigger(RecalcTrigger,TriggerON)),NA())</f>
        <v>1.8780336965712463E-2</v>
      </c>
      <c r="H3526" s="42">
        <f>_xll.qlCalendarAdvance(Calendar,$H3525,B3526,"f",FALSE)</f>
        <v>64132</v>
      </c>
      <c r="I3526" s="172">
        <f>_xll.qlInterestRateIndexValueDate(Index1M,$H3526)</f>
        <v>64132</v>
      </c>
      <c r="J3526" s="177">
        <f>IFERROR(_xll.qlIndexFixing(Index1M,$H3526,TRUE,_xll.ohTrigger(RecalcTrigger,Trigger1M)),NA())</f>
        <v>1.932485285778985E-2</v>
      </c>
      <c r="K3526" s="44" t="e">
        <f>IFERROR(_xll.qlIndexFixing(Index3M,H3526,TRUE,_xll.ohTrigger(RecalcTrigger,Trigger3M)),NA())</f>
        <v>#N/A</v>
      </c>
      <c r="L3526" s="44" t="e">
        <f>IFERROR(_xll.qlIndexFixing(Index6M,$H3526,TRUE,_xll.ohTrigger(RecalcTrigger,Trigger6M)),NA())</f>
        <v>#N/A</v>
      </c>
      <c r="M3526" s="178" t="e">
        <f>IFERROR(_xll.qlIndexFixing(Index1Y,$H3526,TRUE,_xll.ohTrigger(RecalcTrigger,Trigger1Y)),NA())</f>
        <v>#N/A</v>
      </c>
      <c r="N3526" s="177">
        <f>IFERROR(_xll.qlIndexFixing(ONIndex1M,I3526,TRUE,_xll.ohTrigger(RecalcTrigger,Trigger1M)),NA())</f>
        <v>1.9308747147480654E-2</v>
      </c>
      <c r="O3526" s="44">
        <f>IFERROR(_xll.qlIndexFixing(ONIndex3M,I3526,TRUE,_xll.ohTrigger(RecalcTrigger,Trigger3M)),NA())</f>
        <v>1.9380106249753393E-2</v>
      </c>
      <c r="P3526" s="44">
        <f>IFERROR(_xll.qlIndexFixing(ONIndex6M,I3526,TRUE,_xll.ohTrigger(RecalcTrigger,Trigger6M)),NA())</f>
        <v>1.9518419430897271E-2</v>
      </c>
      <c r="Q3526" s="178">
        <f>IFERROR(_xll.qlIndexFixing(ONIndex1Y,I3526,TRUE,_xll.ohTrigger(RecalcTrigger,Trigger1Y)),NA())</f>
        <v>1.9618679572389608E-2</v>
      </c>
    </row>
    <row r="3527" spans="2:17" x14ac:dyDescent="0.2">
      <c r="B3527" s="39" t="s">
        <v>42</v>
      </c>
      <c r="D3527" s="42">
        <f>_xll.qlCalendarAdvance(Calendar,$D3526,B3527,"f",FALSE)</f>
        <v>64139</v>
      </c>
      <c r="E3527" s="172">
        <f>_xll.qlInterestRateIndexValueDate(IndexON,D3527)</f>
        <v>64139</v>
      </c>
      <c r="F3527" s="188">
        <f>IFERROR(_xll.qlIndexFixing(IndexON,D3527,TRUE,_xll.ohTrigger(RecalcTrigger,TriggerON)),NA())</f>
        <v>1.8780460018199552E-2</v>
      </c>
      <c r="H3527" s="42">
        <f>_xll.qlCalendarAdvance(Calendar,$H3526,B3527,"f",FALSE)</f>
        <v>64139</v>
      </c>
      <c r="I3527" s="172">
        <f>_xll.qlInterestRateIndexValueDate(Index1M,$H3527)</f>
        <v>64139</v>
      </c>
      <c r="J3527" s="177">
        <f>IFERROR(_xll.qlIndexFixing(Index1M,$H3527,TRUE,_xll.ohTrigger(RecalcTrigger,Trigger1M)),NA())</f>
        <v>1.9324952160717952E-2</v>
      </c>
      <c r="K3527" s="44" t="e">
        <f>IFERROR(_xll.qlIndexFixing(Index3M,H3527,TRUE,_xll.ohTrigger(RecalcTrigger,Trigger3M)),NA())</f>
        <v>#N/A</v>
      </c>
      <c r="L3527" s="44" t="e">
        <f>IFERROR(_xll.qlIndexFixing(Index6M,$H3527,TRUE,_xll.ohTrigger(RecalcTrigger,Trigger6M)),NA())</f>
        <v>#N/A</v>
      </c>
      <c r="M3527" s="178" t="e">
        <f>IFERROR(_xll.qlIndexFixing(Index1Y,$H3527,TRUE,_xll.ohTrigger(RecalcTrigger,Trigger1Y)),NA())</f>
        <v>#N/A</v>
      </c>
      <c r="N3527" s="177">
        <f>IFERROR(_xll.qlIndexFixing(ONIndex1M,I3527,TRUE,_xll.ohTrigger(RecalcTrigger,Trigger1M)),NA())</f>
        <v>1.9308883316011549E-2</v>
      </c>
      <c r="O3527" s="44">
        <f>IFERROR(_xll.qlIndexFixing(ONIndex3M,I3527,TRUE,_xll.ohTrigger(RecalcTrigger,Trigger3M)),NA())</f>
        <v>1.9380224974693272E-2</v>
      </c>
      <c r="P3527" s="44">
        <f>IFERROR(_xll.qlIndexFixing(ONIndex6M,I3527,TRUE,_xll.ohTrigger(RecalcTrigger,Trigger6M)),NA())</f>
        <v>1.9518541771392783E-2</v>
      </c>
      <c r="Q3527" s="178">
        <f>IFERROR(_xll.qlIndexFixing(ONIndex1Y,I3527,TRUE,_xll.ohTrigger(RecalcTrigger,Trigger1Y)),NA())</f>
        <v>1.961880274595984E-2</v>
      </c>
    </row>
    <row r="3528" spans="2:17" x14ac:dyDescent="0.2">
      <c r="B3528" s="39" t="s">
        <v>42</v>
      </c>
      <c r="D3528" s="42">
        <f>_xll.qlCalendarAdvance(Calendar,$D3527,B3528,"f",FALSE)</f>
        <v>64146</v>
      </c>
      <c r="E3528" s="172">
        <f>_xll.qlInterestRateIndexValueDate(IndexON,D3528)</f>
        <v>64146</v>
      </c>
      <c r="F3528" s="188">
        <f>IFERROR(_xll.qlIndexFixing(IndexON,D3528,TRUE,_xll.ohTrigger(RecalcTrigger,TriggerON)),NA())</f>
        <v>1.8780567958878169E-2</v>
      </c>
      <c r="H3528" s="42">
        <f>_xll.qlCalendarAdvance(Calendar,$H3527,B3528,"f",FALSE)</f>
        <v>64146</v>
      </c>
      <c r="I3528" s="172">
        <f>_xll.qlInterestRateIndexValueDate(Index1M,$H3528)</f>
        <v>64146</v>
      </c>
      <c r="J3528" s="177">
        <f>IFERROR(_xll.qlIndexFixing(Index1M,$H3528,TRUE,_xll.ohTrigger(RecalcTrigger,Trigger1M)),NA())</f>
        <v>1.9325034713755483E-2</v>
      </c>
      <c r="K3528" s="44" t="e">
        <f>IFERROR(_xll.qlIndexFixing(Index3M,H3528,TRUE,_xll.ohTrigger(RecalcTrigger,Trigger3M)),NA())</f>
        <v>#N/A</v>
      </c>
      <c r="L3528" s="44" t="e">
        <f>IFERROR(_xll.qlIndexFixing(Index6M,$H3528,TRUE,_xll.ohTrigger(RecalcTrigger,Trigger6M)),NA())</f>
        <v>#N/A</v>
      </c>
      <c r="M3528" s="178" t="e">
        <f>IFERROR(_xll.qlIndexFixing(Index1Y,$H3528,TRUE,_xll.ohTrigger(RecalcTrigger,Trigger1Y)),NA())</f>
        <v>#N/A</v>
      </c>
      <c r="N3528" s="177">
        <f>IFERROR(_xll.qlIndexFixing(ONIndex1M,I3528,TRUE,_xll.ohTrigger(RecalcTrigger,Trigger1M)),NA())</f>
        <v>1.9309002762020189E-2</v>
      </c>
      <c r="O3528" s="44">
        <f>IFERROR(_xll.qlIndexFixing(ONIndex3M,I3528,TRUE,_xll.ohTrigger(RecalcTrigger,Trigger3M)),NA())</f>
        <v>1.9380329119488282E-2</v>
      </c>
      <c r="P3528" s="44">
        <f>IFERROR(_xll.qlIndexFixing(ONIndex6M,I3528,TRUE,_xll.ohTrigger(RecalcTrigger,Trigger6M)),NA())</f>
        <v>1.9518649087690854E-2</v>
      </c>
      <c r="Q3528" s="178">
        <f>IFERROR(_xll.qlIndexFixing(ONIndex1Y,I3528,TRUE,_xll.ohTrigger(RecalcTrigger,Trigger1Y)),NA())</f>
        <v>1.9618910793052224E-2</v>
      </c>
    </row>
    <row r="3529" spans="2:17" x14ac:dyDescent="0.2">
      <c r="B3529" s="39" t="s">
        <v>42</v>
      </c>
      <c r="D3529" s="42">
        <f>_xll.qlCalendarAdvance(Calendar,$D3528,B3529,"f",FALSE)</f>
        <v>64153</v>
      </c>
      <c r="E3529" s="172">
        <f>_xll.qlInterestRateIndexValueDate(IndexON,D3529)</f>
        <v>64153</v>
      </c>
      <c r="F3529" s="188">
        <f>IFERROR(_xll.qlIndexFixing(IndexON,D3529,TRUE,_xll.ohTrigger(RecalcTrigger,TriggerON)),NA())</f>
        <v>1.8780660787829362E-2</v>
      </c>
      <c r="H3529" s="42">
        <f>_xll.qlCalendarAdvance(Calendar,$H3528,B3529,"f",FALSE)</f>
        <v>64153</v>
      </c>
      <c r="I3529" s="172">
        <f>_xll.qlInterestRateIndexValueDate(Index1M,$H3529)</f>
        <v>64153</v>
      </c>
      <c r="J3529" s="177">
        <f>IFERROR(_xll.qlIndexFixing(Index1M,$H3529,TRUE,_xll.ohTrigger(RecalcTrigger,Trigger1M)),NA())</f>
        <v>1.932510051689991E-2</v>
      </c>
      <c r="K3529" s="44" t="e">
        <f>IFERROR(_xll.qlIndexFixing(Index3M,H3529,TRUE,_xll.ohTrigger(RecalcTrigger,Trigger3M)),NA())</f>
        <v>#N/A</v>
      </c>
      <c r="L3529" s="44" t="e">
        <f>IFERROR(_xll.qlIndexFixing(Index6M,$H3529,TRUE,_xll.ohTrigger(RecalcTrigger,Trigger6M)),NA())</f>
        <v>#N/A</v>
      </c>
      <c r="M3529" s="178" t="e">
        <f>IFERROR(_xll.qlIndexFixing(Index1Y,$H3529,TRUE,_xll.ohTrigger(RecalcTrigger,Trigger1Y)),NA())</f>
        <v>#N/A</v>
      </c>
      <c r="N3529" s="177">
        <f>IFERROR(_xll.qlIndexFixing(ONIndex1M,I3529,TRUE,_xll.ohTrigger(RecalcTrigger,Trigger1M)),NA())</f>
        <v>1.9309105485587619E-2</v>
      </c>
      <c r="O3529" s="44">
        <f>IFERROR(_xll.qlIndexFixing(ONIndex3M,I3529,TRUE,_xll.ohTrigger(RecalcTrigger,Trigger3M)),NA())</f>
        <v>1.9380418683895284E-2</v>
      </c>
      <c r="P3529" s="44">
        <f>IFERROR(_xll.qlIndexFixing(ONIndex6M,I3529,TRUE,_xll.ohTrigger(RecalcTrigger,Trigger6M)),NA())</f>
        <v>1.951874137962939E-2</v>
      </c>
      <c r="Q3529" s="178">
        <f>IFERROR(_xll.qlIndexFixing(ONIndex1Y,I3529,TRUE,_xll.ohTrigger(RecalcTrigger,Trigger1Y)),NA())</f>
        <v>1.9619003713423622E-2</v>
      </c>
    </row>
    <row r="3530" spans="2:17" x14ac:dyDescent="0.2">
      <c r="B3530" s="39" t="s">
        <v>42</v>
      </c>
      <c r="D3530" s="42">
        <f>_xll.qlCalendarAdvance(Calendar,$D3529,B3530,"f",FALSE)</f>
        <v>64160</v>
      </c>
      <c r="E3530" s="172">
        <f>_xll.qlInterestRateIndexValueDate(IndexON,D3530)</f>
        <v>64160</v>
      </c>
      <c r="F3530" s="188">
        <f>IFERROR(_xll.qlIndexFixing(IndexON,D3530,TRUE,_xll.ohTrigger(RecalcTrigger,TriggerON)),NA())</f>
        <v>1.8780738505215222E-2</v>
      </c>
      <c r="H3530" s="42">
        <f>_xll.qlCalendarAdvance(Calendar,$H3529,B3530,"f",FALSE)</f>
        <v>64160</v>
      </c>
      <c r="I3530" s="172">
        <f>_xll.qlInterestRateIndexValueDate(Index1M,$H3530)</f>
        <v>64160</v>
      </c>
      <c r="J3530" s="177">
        <f>IFERROR(_xll.qlIndexFixing(Index1M,$H3530,TRUE,_xll.ohTrigger(RecalcTrigger,Trigger1M)),NA())</f>
        <v>1.9325149570156297E-2</v>
      </c>
      <c r="K3530" s="44" t="e">
        <f>IFERROR(_xll.qlIndexFixing(Index3M,H3530,TRUE,_xll.ohTrigger(RecalcTrigger,Trigger3M)),NA())</f>
        <v>#N/A</v>
      </c>
      <c r="L3530" s="44" t="e">
        <f>IFERROR(_xll.qlIndexFixing(Index6M,$H3530,TRUE,_xll.ohTrigger(RecalcTrigger,Trigger6M)),NA())</f>
        <v>#N/A</v>
      </c>
      <c r="M3530" s="178" t="e">
        <f>IFERROR(_xll.qlIndexFixing(Index1Y,$H3530,TRUE,_xll.ohTrigger(RecalcTrigger,Trigger1Y)),NA())</f>
        <v>#N/A</v>
      </c>
      <c r="N3530" s="177">
        <f>IFERROR(_xll.qlIndexFixing(ONIndex1M,I3530,TRUE,_xll.ohTrigger(RecalcTrigger,Trigger1M)),NA())</f>
        <v>1.9309191486713839E-2</v>
      </c>
      <c r="O3530" s="44">
        <f>IFERROR(_xll.qlIndexFixing(ONIndex3M,I3530,TRUE,_xll.ohTrigger(RecalcTrigger,Trigger3M)),NA())</f>
        <v>1.9380493668157417E-2</v>
      </c>
      <c r="P3530" s="44">
        <f>IFERROR(_xll.qlIndexFixing(ONIndex6M,I3530,TRUE,_xll.ohTrigger(RecalcTrigger,Trigger6M)),NA())</f>
        <v>1.9518818647532576E-2</v>
      </c>
      <c r="Q3530" s="178">
        <f>IFERROR(_xll.qlIndexFixing(ONIndex1Y,I3530,TRUE,_xll.ohTrigger(RecalcTrigger,Trigger1Y)),NA())</f>
        <v>1.9619081507317171E-2</v>
      </c>
    </row>
    <row r="3531" spans="2:17" x14ac:dyDescent="0.2">
      <c r="B3531" s="39" t="s">
        <v>42</v>
      </c>
      <c r="D3531" s="42">
        <f>_xll.qlCalendarAdvance(Calendar,$D3530,B3531,"f",FALSE)</f>
        <v>64167</v>
      </c>
      <c r="E3531" s="172">
        <f>_xll.qlInterestRateIndexValueDate(IndexON,D3531)</f>
        <v>64167</v>
      </c>
      <c r="F3531" s="188">
        <f>IFERROR(_xll.qlIndexFixing(IndexON,D3531,TRUE,_xll.ohTrigger(RecalcTrigger,TriggerON)),NA())</f>
        <v>1.8780801110873657E-2</v>
      </c>
      <c r="H3531" s="42">
        <f>_xll.qlCalendarAdvance(Calendar,$H3530,B3531,"f",FALSE)</f>
        <v>64167</v>
      </c>
      <c r="I3531" s="172">
        <f>_xll.qlInterestRateIndexValueDate(Index1M,$H3531)</f>
        <v>64167</v>
      </c>
      <c r="J3531" s="177">
        <f>IFERROR(_xll.qlIndexFixing(Index1M,$H3531,TRUE,_xll.ohTrigger(RecalcTrigger,Trigger1M)),NA())</f>
        <v>1.9325182258086715E-2</v>
      </c>
      <c r="K3531" s="44" t="e">
        <f>IFERROR(_xll.qlIndexFixing(Index3M,H3531,TRUE,_xll.ohTrigger(RecalcTrigger,Trigger3M)),NA())</f>
        <v>#N/A</v>
      </c>
      <c r="L3531" s="44" t="e">
        <f>IFERROR(_xll.qlIndexFixing(Index6M,$H3531,TRUE,_xll.ohTrigger(RecalcTrigger,Trigger6M)),NA())</f>
        <v>#N/A</v>
      </c>
      <c r="M3531" s="178" t="e">
        <f>IFERROR(_xll.qlIndexFixing(Index1Y,$H3531,TRUE,_xll.ohTrigger(RecalcTrigger,Trigger1Y)),NA())</f>
        <v>#N/A</v>
      </c>
      <c r="N3531" s="177">
        <f>IFERROR(_xll.qlIndexFixing(ONIndex1M,I3531,TRUE,_xll.ohTrigger(RecalcTrigger,Trigger1M)),NA())</f>
        <v>1.9309260765479896E-2</v>
      </c>
      <c r="O3531" s="44">
        <f>IFERROR(_xll.qlIndexFixing(ONIndex3M,I3531,TRUE,_xll.ohTrigger(RecalcTrigger,Trigger3M)),NA())</f>
        <v>1.9380554072112588E-2</v>
      </c>
      <c r="P3531" s="44">
        <f>IFERROR(_xll.qlIndexFixing(ONIndex6M,I3531,TRUE,_xll.ohTrigger(RecalcTrigger,Trigger6M)),NA())</f>
        <v>1.9518880891076229E-2</v>
      </c>
      <c r="Q3531" s="178">
        <f>IFERROR(_xll.qlIndexFixing(ONIndex1Y,I3531,TRUE,_xll.ohTrigger(RecalcTrigger,Trigger1Y)),NA())</f>
        <v>1.961914417457078E-2</v>
      </c>
    </row>
    <row r="3532" spans="2:17" x14ac:dyDescent="0.2">
      <c r="B3532" s="39" t="s">
        <v>42</v>
      </c>
      <c r="D3532" s="42">
        <f>_xll.qlCalendarAdvance(Calendar,$D3531,B3532,"f",FALSE)</f>
        <v>64174</v>
      </c>
      <c r="E3532" s="172">
        <f>_xll.qlInterestRateIndexValueDate(IndexON,D3532)</f>
        <v>64174</v>
      </c>
      <c r="F3532" s="188">
        <f>IFERROR(_xll.qlIndexFixing(IndexON,D3532,TRUE,_xll.ohTrigger(RecalcTrigger,TriggerON)),NA())</f>
        <v>1.8780848604723621E-2</v>
      </c>
      <c r="H3532" s="42">
        <f>_xll.qlCalendarAdvance(Calendar,$H3531,B3532,"f",FALSE)</f>
        <v>64174</v>
      </c>
      <c r="I3532" s="172">
        <f>_xll.qlInterestRateIndexValueDate(Index1M,$H3532)</f>
        <v>64174</v>
      </c>
      <c r="J3532" s="177" t="e">
        <f>IFERROR(_xll.qlIndexFixing(Index1M,$H3532,TRUE,_xll.ohTrigger(RecalcTrigger,Trigger1M)),NA())</f>
        <v>#N/A</v>
      </c>
      <c r="K3532" s="44" t="e">
        <f>IFERROR(_xll.qlIndexFixing(Index3M,H3532,TRUE,_xll.ohTrigger(RecalcTrigger,Trigger3M)),NA())</f>
        <v>#N/A</v>
      </c>
      <c r="L3532" s="44" t="e">
        <f>IFERROR(_xll.qlIndexFixing(Index6M,$H3532,TRUE,_xll.ohTrigger(RecalcTrigger,Trigger6M)),NA())</f>
        <v>#N/A</v>
      </c>
      <c r="M3532" s="178" t="e">
        <f>IFERROR(_xll.qlIndexFixing(Index1Y,$H3532,TRUE,_xll.ohTrigger(RecalcTrigger,Trigger1Y)),NA())</f>
        <v>#N/A</v>
      </c>
      <c r="N3532" s="177">
        <f>IFERROR(_xll.qlIndexFixing(ONIndex1M,I3532,TRUE,_xll.ohTrigger(RecalcTrigger,Trigger1M)),NA())</f>
        <v>1.9309313321723698E-2</v>
      </c>
      <c r="O3532" s="44">
        <f>IFERROR(_xll.qlIndexFixing(ONIndex3M,I3532,TRUE,_xll.ohTrigger(RecalcTrigger,Trigger3M)),NA())</f>
        <v>1.9380599895679751E-2</v>
      </c>
      <c r="P3532" s="44">
        <f>IFERROR(_xll.qlIndexFixing(ONIndex6M,I3532,TRUE,_xll.ohTrigger(RecalcTrigger,Trigger6M)),NA())</f>
        <v>1.9518928110017209E-2</v>
      </c>
      <c r="Q3532" s="178">
        <f>IFERROR(_xll.qlIndexFixing(ONIndex1Y,I3532,TRUE,_xll.ohTrigger(RecalcTrigger,Trigger1Y)),NA())</f>
        <v>1.9619191715184447E-2</v>
      </c>
    </row>
    <row r="3533" spans="2:17" x14ac:dyDescent="0.2">
      <c r="B3533" s="39" t="s">
        <v>42</v>
      </c>
      <c r="D3533" s="42">
        <f>_xll.qlCalendarAdvance(Calendar,$D3532,B3533,"f",FALSE)</f>
        <v>64181</v>
      </c>
      <c r="E3533" s="172">
        <f>_xll.qlInterestRateIndexValueDate(IndexON,D3533)</f>
        <v>64181</v>
      </c>
      <c r="F3533" s="188">
        <f>IFERROR(_xll.qlIndexFixing(IndexON,D3533,TRUE,_xll.ohTrigger(RecalcTrigger,TriggerON)),NA())</f>
        <v>1.8780880986927206E-2</v>
      </c>
      <c r="H3533" s="42">
        <f>_xll.qlCalendarAdvance(Calendar,$H3532,B3533,"f",FALSE)</f>
        <v>64181</v>
      </c>
      <c r="I3533" s="172">
        <f>_xll.qlInterestRateIndexValueDate(Index1M,$H3533)</f>
        <v>64181</v>
      </c>
      <c r="J3533" s="177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 t="e">
        <f>IFERROR(_xll.qlIndexFixing(Index6M,$H3533,TRUE,_xll.ohTrigger(RecalcTrigger,Trigger6M)),NA())</f>
        <v>#N/A</v>
      </c>
      <c r="M3533" s="178" t="e">
        <f>IFERROR(_xll.qlIndexFixing(Index1Y,$H3533,TRUE,_xll.ohTrigger(RecalcTrigger,Trigger1Y)),NA())</f>
        <v>#N/A</v>
      </c>
      <c r="N3533" s="177">
        <f>IFERROR(_xll.qlIndexFixing(ONIndex1M,I3533,TRUE,_xll.ohTrigger(RecalcTrigger,Trigger1M)),NA())</f>
        <v>1.9309349155445243E-2</v>
      </c>
      <c r="O3533" s="44">
        <f>IFERROR(_xll.qlIndexFixing(ONIndex3M,I3533,TRUE,_xll.ohTrigger(RecalcTrigger,Trigger3M)),NA())</f>
        <v>1.9380631139102045E-2</v>
      </c>
      <c r="P3533" s="44">
        <f>IFERROR(_xll.qlIndexFixing(ONIndex6M,I3533,TRUE,_xll.ohTrigger(RecalcTrigger,Trigger6M)),NA())</f>
        <v>1.9518960305003885E-2</v>
      </c>
      <c r="Q3533" s="178">
        <f>IFERROR(_xll.qlIndexFixing(ONIndex1Y,I3533,TRUE,_xll.ohTrigger(RecalcTrigger,Trigger1Y)),NA())</f>
        <v>1.9619224129401314E-2</v>
      </c>
    </row>
    <row r="3534" spans="2:17" x14ac:dyDescent="0.2">
      <c r="B3534" s="39" t="s">
        <v>42</v>
      </c>
      <c r="D3534" s="42">
        <f>_xll.qlCalendarAdvance(Calendar,$D3533,B3534,"f",FALSE)</f>
        <v>64188</v>
      </c>
      <c r="E3534" s="172">
        <f>_xll.qlInterestRateIndexValueDate(IndexON,D3534)</f>
        <v>64188</v>
      </c>
      <c r="F3534" s="188">
        <f>IFERROR(_xll.qlIndexFixing(IndexON,D3534,TRUE,_xll.ohTrigger(RecalcTrigger,TriggerON)),NA())</f>
        <v>1.8780898257565459E-2</v>
      </c>
      <c r="H3534" s="42">
        <f>_xll.qlCalendarAdvance(Calendar,$H3533,B3534,"f",FALSE)</f>
        <v>64188</v>
      </c>
      <c r="I3534" s="172">
        <f>_xll.qlInterestRateIndexValueDate(Index1M,$H3534)</f>
        <v>64188</v>
      </c>
      <c r="J3534" s="177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 t="e">
        <f>IFERROR(_xll.qlIndexFixing(Index6M,$H3534,TRUE,_xll.ohTrigger(RecalcTrigger,Trigger6M)),NA())</f>
        <v>#N/A</v>
      </c>
      <c r="M3534" s="178" t="e">
        <f>IFERROR(_xll.qlIndexFixing(Index1Y,$H3534,TRUE,_xll.ohTrigger(RecalcTrigger,Trigger1Y)),NA())</f>
        <v>#N/A</v>
      </c>
      <c r="N3534" s="177">
        <f>IFERROR(_xll.qlIndexFixing(ONIndex1M,I3534,TRUE,_xll.ohTrigger(RecalcTrigger,Trigger1M)),NA())</f>
        <v>1.9309368266968718E-2</v>
      </c>
      <c r="O3534" s="44">
        <f>IFERROR(_xll.qlIndexFixing(ONIndex3M,I3534,TRUE,_xll.ohTrigger(RecalcTrigger,Trigger3M)),NA())</f>
        <v>1.9380647802379469E-2</v>
      </c>
      <c r="P3534" s="44">
        <f>IFERROR(_xll.qlIndexFixing(ONIndex6M,I3534,TRUE,_xll.ohTrigger(RecalcTrigger,Trigger6M)),NA())</f>
        <v>1.9518977475549981E-2</v>
      </c>
      <c r="Q3534" s="178">
        <f>IFERROR(_xll.qlIndexFixing(ONIndex1Y,I3534,TRUE,_xll.ohTrigger(RecalcTrigger,Trigger1Y)),NA())</f>
        <v>1.9619241416897193E-2</v>
      </c>
    </row>
    <row r="3535" spans="2:17" x14ac:dyDescent="0.2">
      <c r="B3535" s="39" t="s">
        <v>42</v>
      </c>
      <c r="D3535" s="42">
        <f>_xll.qlCalendarAdvance(Calendar,$D3534,B3535,"f",FALSE)</f>
        <v>64195</v>
      </c>
      <c r="E3535" s="172">
        <f>_xll.qlInterestRateIndexValueDate(IndexON,D3535)</f>
        <v>64195</v>
      </c>
      <c r="F3535" s="188">
        <f>IFERROR(_xll.qlIndexFixing(IndexON,D3535,TRUE,_xll.ohTrigger(RecalcTrigger,TriggerON)),NA())</f>
        <v>1.8780901393002924E-2</v>
      </c>
      <c r="H3535" s="42">
        <f>_xll.qlCalendarAdvance(Calendar,$H3534,B3535,"f",FALSE)</f>
        <v>64195</v>
      </c>
      <c r="I3535" s="172">
        <f>_xll.qlInterestRateIndexValueDate(Index1M,$H3535)</f>
        <v>64195</v>
      </c>
      <c r="J3535" s="177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 t="e">
        <f>IFERROR(_xll.qlIndexFixing(Index6M,$H3535,TRUE,_xll.ohTrigger(RecalcTrigger,Trigger6M)),NA())</f>
        <v>#N/A</v>
      </c>
      <c r="M3535" s="178" t="e">
        <f>IFERROR(_xll.qlIndexFixing(Index1Y,$H3535,TRUE,_xll.ohTrigger(RecalcTrigger,Trigger1Y)),NA())</f>
        <v>#N/A</v>
      </c>
      <c r="N3535" s="177">
        <f>IFERROR(_xll.qlIndexFixing(ONIndex1M,I3535,TRUE,_xll.ohTrigger(RecalcTrigger,Trigger1M)),NA())</f>
        <v>1.9309371736559999E-2</v>
      </c>
      <c r="O3535" s="44">
        <f>IFERROR(_xll.qlIndexFixing(ONIndex3M,I3535,TRUE,_xll.ohTrigger(RecalcTrigger,Trigger3M)),NA())</f>
        <v>1.9380650827512946E-2</v>
      </c>
      <c r="P3535" s="44">
        <f>IFERROR(_xll.qlIndexFixing(ONIndex6M,I3535,TRUE,_xll.ohTrigger(RecalcTrigger,Trigger6M)),NA())</f>
        <v>1.9518980592995172E-2</v>
      </c>
      <c r="Q3535" s="178">
        <f>IFERROR(_xll.qlIndexFixing(ONIndex1Y,I3535,TRUE,_xll.ohTrigger(RecalcTrigger,Trigger1Y)),NA())</f>
        <v>1.9619244555333371E-2</v>
      </c>
    </row>
    <row r="3536" spans="2:17" x14ac:dyDescent="0.2">
      <c r="B3536" s="39" t="s">
        <v>42</v>
      </c>
      <c r="D3536" s="42">
        <f>_xll.qlCalendarAdvance(Calendar,$D3535,B3536,"f",FALSE)</f>
        <v>64202</v>
      </c>
      <c r="E3536" s="172">
        <f>_xll.qlInterestRateIndexValueDate(IndexON,D3536)</f>
        <v>64202</v>
      </c>
      <c r="F3536" s="188" t="e">
        <f>IFERROR(_xll.qlIndexFixing(IndexON,D3536,TRUE,_xll.ohTrigger(RecalcTrigger,TriggerON)),NA())</f>
        <v>#N/A</v>
      </c>
      <c r="H3536" s="42">
        <f>_xll.qlCalendarAdvance(Calendar,$H3535,B3536,"f",FALSE)</f>
        <v>64202</v>
      </c>
      <c r="I3536" s="172">
        <f>_xll.qlInterestRateIndexValueDate(Index1M,$H3536)</f>
        <v>64202</v>
      </c>
      <c r="J3536" s="177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 t="e">
        <f>IFERROR(_xll.qlIndexFixing(Index6M,$H3536,TRUE,_xll.ohTrigger(RecalcTrigger,Trigger6M)),NA())</f>
        <v>#N/A</v>
      </c>
      <c r="M3536" s="178" t="e">
        <f>IFERROR(_xll.qlIndexFixing(Index1Y,$H3536,TRUE,_xll.ohTrigger(RecalcTrigger,Trigger1Y)),NA())</f>
        <v>#N/A</v>
      </c>
      <c r="N3536" s="177" t="e">
        <f>IFERROR(_xll.qlIndexFixing(ONIndex1M,I3536,TRUE,_xll.ohTrigger(RecalcTrigger,Trigger1M)),NA())</f>
        <v>#N/A</v>
      </c>
      <c r="O3536" s="44" t="e">
        <f>IFERROR(_xll.qlIndexFixing(ONIndex3M,I3536,TRUE,_xll.ohTrigger(RecalcTrigger,Trigger3M)),NA())</f>
        <v>#N/A</v>
      </c>
      <c r="P3536" s="44" t="e">
        <f>IFERROR(_xll.qlIndexFixing(ONIndex6M,I3536,TRUE,_xll.ohTrigger(RecalcTrigger,Trigger6M)),NA())</f>
        <v>#N/A</v>
      </c>
      <c r="Q3536" s="178" t="e">
        <f>IFERROR(_xll.qlIndexFixing(ONIndex1Y,I3536,TRUE,_xll.ohTrigger(RecalcTrigger,Trigger1Y)),NA())</f>
        <v>#N/A</v>
      </c>
    </row>
    <row r="3537" spans="2:17" ht="12" thickBot="1" x14ac:dyDescent="0.25">
      <c r="B3537" s="40" t="s">
        <v>42</v>
      </c>
      <c r="D3537" s="43">
        <f>_xll.qlCalendarAdvance(Calendar,$D3536,B3537,"f",FALSE)</f>
        <v>64209</v>
      </c>
      <c r="E3537" s="173">
        <f>_xll.qlInterestRateIndexValueDate(IndexON,D3537)</f>
        <v>64209</v>
      </c>
      <c r="F3537" s="189" t="e">
        <f>IFERROR(_xll.qlIndexFixing(IndexON,D3537,TRUE,_xll.ohTrigger(RecalcTrigger,TriggerON)),NA())</f>
        <v>#N/A</v>
      </c>
      <c r="H3537" s="43">
        <f>_xll.qlCalendarAdvance(Calendar,$H3536,B3537,"f",FALSE)</f>
        <v>64209</v>
      </c>
      <c r="I3537" s="173">
        <f>_xll.qlInterestRateIndexValueDate(Index1M,$H3537)</f>
        <v>64209</v>
      </c>
      <c r="J3537" s="179" t="e">
        <f>IFERROR(_xll.qlIndexFixing(Index1M,$H3537,TRUE,_xll.ohTrigger(RecalcTrigger,Trigger1M)),NA())</f>
        <v>#N/A</v>
      </c>
      <c r="K3537" s="180" t="e">
        <f>IFERROR(_xll.qlIndexFixing(Index3M,H3537,TRUE,_xll.ohTrigger(RecalcTrigger,Trigger3M)),NA())</f>
        <v>#N/A</v>
      </c>
      <c r="L3537" s="180" t="e">
        <f>IFERROR(_xll.qlIndexFixing(Index6M,$H3537,TRUE,_xll.ohTrigger(RecalcTrigger,Trigger6M)),NA())</f>
        <v>#N/A</v>
      </c>
      <c r="M3537" s="181" t="e">
        <f>IFERROR(_xll.qlIndexFixing(Index1Y,$H3537,TRUE,_xll.ohTrigger(RecalcTrigger,Trigger1Y)),NA())</f>
        <v>#N/A</v>
      </c>
      <c r="N3537" s="179" t="e">
        <f>IFERROR(_xll.qlIndexFixing(ONIndex1M,I3537,TRUE,_xll.ohTrigger(RecalcTrigger,Trigger1M)),NA())</f>
        <v>#N/A</v>
      </c>
      <c r="O3537" s="180" t="e">
        <f>IFERROR(_xll.qlIndexFixing(ONIndex3M,I3537,TRUE,_xll.ohTrigger(RecalcTrigger,Trigger3M)),NA())</f>
        <v>#N/A</v>
      </c>
      <c r="P3537" s="180" t="e">
        <f>IFERROR(_xll.qlIndexFixing(ONIndex6M,I3537,TRUE,_xll.ohTrigger(RecalcTrigger,Trigger6M)),NA())</f>
        <v>#N/A</v>
      </c>
      <c r="Q3537" s="181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93</vt:i4>
      </vt:variant>
    </vt:vector>
  </HeadingPairs>
  <TitlesOfParts>
    <vt:vector size="100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FirstIMMFUTCheck</vt:lpstr>
      <vt:lpstr>FirstIMMFUTDates</vt:lpstr>
      <vt:lpstr>FirstIMMFUTNull</vt:lpstr>
      <vt:lpstr>FirstIMMFUTQuotes</vt:lpstr>
      <vt:lpstr>'3M Monitor'!FixedLegBDC</vt:lpstr>
      <vt:lpstr>'6M Monitor'!FixedLegBDC</vt:lpstr>
      <vt:lpstr>'3M Monitor'!FixedLegDayCounter</vt:lpstr>
      <vt:lpstr>'6M Monitor'!FixedLegDayCounter</vt:lpstr>
      <vt:lpstr>'3M Monitor'!FixedLegTenor</vt:lpstr>
      <vt:lpstr>'6M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Index1M</vt:lpstr>
      <vt:lpstr>Index1Y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'1M Monitor'!ShortFixedLegBDC</vt:lpstr>
      <vt:lpstr>'3M Monitor'!ShortFixedLegBDC</vt:lpstr>
      <vt:lpstr>'1M Monitor'!ShortFixedLegDayCounter</vt:lpstr>
      <vt:lpstr>'3M Monitor'!ShortFixedLegDayCounter</vt:lpstr>
      <vt:lpstr>'1M Monitor'!ShortFixedLegTenor</vt:lpstr>
      <vt:lpstr>'3M Monitor'!ShortFixedLegTenor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ZANZI MADDALENA</cp:lastModifiedBy>
  <dcterms:created xsi:type="dcterms:W3CDTF">2014-01-14T16:38:43Z</dcterms:created>
  <dcterms:modified xsi:type="dcterms:W3CDTF">2015-10-01T13:56:38Z</dcterms:modified>
</cp:coreProperties>
</file>